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defaultThemeVersion="124226"/>
  <mc:AlternateContent xmlns:mc="http://schemas.openxmlformats.org/markup-compatibility/2006">
    <mc:Choice Requires="x15">
      <x15ac:absPath xmlns:x15ac="http://schemas.microsoft.com/office/spreadsheetml/2010/11/ac" url="M:\SIM-Aset\Data\KIB AUDITED 2019\KIB AUDITED 2019\"/>
    </mc:Choice>
  </mc:AlternateContent>
  <xr:revisionPtr revIDLastSave="0" documentId="13_ncr:1_{099BAB5E-CA1D-4F3A-B3AA-F93267EC6CF9}" xr6:coauthVersionLast="45" xr6:coauthVersionMax="45" xr10:uidLastSave="{00000000-0000-0000-0000-000000000000}"/>
  <bookViews>
    <workbookView xWindow="23880" yWindow="-120" windowWidth="20730" windowHeight="11160" tabRatio="711" activeTab="17" xr2:uid="{00000000-000D-0000-FFFF-FFFF00000000}"/>
  </bookViews>
  <sheets>
    <sheet name="kopindag" sheetId="4" state="hidden" r:id="rId1"/>
    <sheet name="PETERNAKAN" sheetId="6" state="hidden" r:id="rId2"/>
    <sheet name="CIPTA KARYA" sheetId="7" state="hidden" r:id="rId3"/>
    <sheet name="Sheet3" sheetId="3" state="hidden" r:id="rId4"/>
    <sheet name="ESDM" sheetId="9" state="hidden" r:id="rId5"/>
    <sheet name="Pol PP" sheetId="11" state="hidden" r:id="rId6"/>
    <sheet name="Cerenti" sheetId="10" state="hidden" r:id="rId7"/>
    <sheet name="Inuman" sheetId="12" state="hidden" r:id="rId8"/>
    <sheet name="kuantan hilir" sheetId="14" state="hidden" r:id="rId9"/>
    <sheet name="KIB A" sheetId="13" r:id="rId10"/>
    <sheet name="KIB B MASTER " sheetId="42" state="hidden" r:id="rId11"/>
    <sheet name=" KIB B MURNI" sheetId="20" state="hidden" r:id="rId12"/>
    <sheet name="KIB B DIBAWAH KAPITALISASI" sheetId="43" state="hidden" r:id="rId13"/>
    <sheet name=" KIB B FINAL" sheetId="47" r:id="rId14"/>
    <sheet name="KIB C" sheetId="21" r:id="rId15"/>
    <sheet name="KIB D" sheetId="22" r:id="rId16"/>
    <sheet name="KIB E" sheetId="24" r:id="rId17"/>
    <sheet name="KIB F" sheetId="23" r:id="rId18"/>
    <sheet name="KKP 2018 " sheetId="41" state="hidden" r:id="rId19"/>
    <sheet name="KKP 2019" sheetId="44" state="hidden" r:id="rId20"/>
    <sheet name="REKAP PERSD" sheetId="46" state="hidden" r:id="rId21"/>
    <sheet name="KKP PERSD." sheetId="45" state="hidden" r:id="rId22"/>
    <sheet name="ATB" sheetId="40" state="hidden" r:id="rId23"/>
    <sheet name="KIB B&lt;300.000" sheetId="39" state="hidden" r:id="rId24"/>
    <sheet name="KIR SEKRETARIAT" sheetId="36" state="hidden" r:id="rId25"/>
    <sheet name="BI" sheetId="26" state="hidden" r:id="rId26"/>
    <sheet name="BI (2)" sheetId="38" state="hidden" r:id="rId27"/>
    <sheet name="KIR ADMINISTRASI" sheetId="27" state="hidden" r:id="rId28"/>
    <sheet name="KIR AULA" sheetId="28" state="hidden" r:id="rId29"/>
    <sheet name="KIR DIKLAT" sheetId="29" state="hidden" r:id="rId30"/>
    <sheet name="KIR KABAN" sheetId="30" state="hidden" r:id="rId31"/>
    <sheet name="KIR KABID ADM" sheetId="31" state="hidden" r:id="rId32"/>
    <sheet name="KIR KABID DIKLAT" sheetId="32" state="hidden" r:id="rId33"/>
    <sheet name="KIR KESPEG" sheetId="33" state="hidden" r:id="rId34"/>
    <sheet name="KIR LOBY Lt. 1" sheetId="34" state="hidden" r:id="rId35"/>
    <sheet name="KIR LOBY Lt. 2" sheetId="35" state="hidden" r:id="rId36"/>
    <sheet name="KIR SEKRETARIS" sheetId="37" state="hidden" r:id="rId37"/>
  </sheets>
  <externalReferences>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s>
  <definedNames>
    <definedName name="_" localSheetId="13">#REF!</definedName>
    <definedName name="_" localSheetId="20">#REF!</definedName>
    <definedName name="_">#REF!</definedName>
    <definedName name="_xlnm._FilterDatabase" localSheetId="13" hidden="1">' KIB B FINAL'!$A$9:$AE$149</definedName>
    <definedName name="_xlnm._FilterDatabase" localSheetId="11" hidden="1">' KIB B MURNI'!$A$9:$AE$172</definedName>
    <definedName name="_xlnm._FilterDatabase" localSheetId="4" hidden="1">ESDM!$C$9:$AW$284</definedName>
    <definedName name="_xlnm._FilterDatabase" localSheetId="12" hidden="1">'KIB B DIBAWAH KAPITALISASI'!$A$9:$R$59</definedName>
    <definedName name="_xlnm._FilterDatabase" localSheetId="10" hidden="1">'KIB B MASTER '!$A$9:$R$192</definedName>
    <definedName name="_xlnm._FilterDatabase" localSheetId="23" hidden="1">'KIB B&lt;300.000'!$A$9:$R$181</definedName>
    <definedName name="_xlnm._FilterDatabase" localSheetId="18" hidden="1">'KKP 2018 '!$A$9:$AN$15</definedName>
    <definedName name="_xlnm._FilterDatabase" localSheetId="19" hidden="1">'KKP 2019'!$A$9:$AO$10</definedName>
    <definedName name="_xlnm._FilterDatabase" localSheetId="21" hidden="1">'KKP PERSD.'!$B$10:$BC$52</definedName>
    <definedName name="_xlnm._FilterDatabase" localSheetId="20" hidden="1">'REKAP PERSD'!$B$6:$G$49</definedName>
    <definedName name="a" localSheetId="13">#REF!</definedName>
    <definedName name="a" localSheetId="20">#REF!</definedName>
    <definedName name="a">#REF!</definedName>
    <definedName name="AA" localSheetId="13">#REF!</definedName>
    <definedName name="AA" localSheetId="20">#REF!</definedName>
    <definedName name="AA">#REF!</definedName>
    <definedName name="ABANABANABAMAHAHHAJAKLA" localSheetId="13">#REF!</definedName>
    <definedName name="ABANABANABAMAHAHHAJAKLA" localSheetId="20">#REF!</definedName>
    <definedName name="ABANABANABAMAHAHHAJAKLA">#REF!</definedName>
    <definedName name="ACUAN">'[1]KAPITALISASI D'!$E$13:$W$1028</definedName>
    <definedName name="ADA" localSheetId="13">#REF!</definedName>
    <definedName name="ADA" localSheetId="20">#REF!</definedName>
    <definedName name="ADA">#REF!</definedName>
    <definedName name="ADI" localSheetId="13">#REF!</definedName>
    <definedName name="ADI" localSheetId="20">#REF!</definedName>
    <definedName name="ADI">#REF!</definedName>
    <definedName name="AED" localSheetId="13">#REF!</definedName>
    <definedName name="AED" localSheetId="20">#REF!</definedName>
    <definedName name="AED">#REF!</definedName>
    <definedName name="ALIAS" localSheetId="13">'[2]A. TANAH'!#REF!</definedName>
    <definedName name="ALIAS" localSheetId="20">'[2]A. TANAH'!#REF!</definedName>
    <definedName name="ALIAS">'[2]A. TANAH'!#REF!</definedName>
    <definedName name="amajsmdjalihanxkklkkj" localSheetId="13">#REF!</definedName>
    <definedName name="amajsmdjalihanxkklkkj" localSheetId="20">#REF!</definedName>
    <definedName name="amajsmdjalihanxkklkkj">#REF!</definedName>
    <definedName name="AMAN" localSheetId="13">#REF!</definedName>
    <definedName name="AMAN" localSheetId="20">#REF!</definedName>
    <definedName name="AMAN">#REF!</definedName>
    <definedName name="ANDES" localSheetId="13">#REF!</definedName>
    <definedName name="ANDES" localSheetId="20">#REF!</definedName>
    <definedName name="ANDES">#REF!</definedName>
    <definedName name="ANGGARAN" localSheetId="13">#REF!</definedName>
    <definedName name="ANGGARAN" localSheetId="20">#REF!</definedName>
    <definedName name="ANGGARAN">#REF!</definedName>
    <definedName name="ANGKA" localSheetId="13">#REF!</definedName>
    <definedName name="ANGKA" localSheetId="20">#REF!</definedName>
    <definedName name="ANGKA">#REF!</definedName>
    <definedName name="AREA" localSheetId="13">#REF!</definedName>
    <definedName name="AREA" localSheetId="20">#REF!</definedName>
    <definedName name="AREA">#REF!</definedName>
    <definedName name="ASET" localSheetId="13">#REF!</definedName>
    <definedName name="ASET" localSheetId="20">#REF!</definedName>
    <definedName name="ASET">#REF!</definedName>
    <definedName name="ASISTEN_BIDANG_PEMERINTAHAN" localSheetId="13">#REF!</definedName>
    <definedName name="ASISTEN_BIDANG_PEMERINTAHAN" localSheetId="20">#REF!</definedName>
    <definedName name="ASISTEN_BIDANG_PEMERINTAHAN">#REF!</definedName>
    <definedName name="assdfg" localSheetId="13">#REF!</definedName>
    <definedName name="assdfg" localSheetId="20">#REF!</definedName>
    <definedName name="assdfg">#REF!</definedName>
    <definedName name="b" localSheetId="13">#REF!</definedName>
    <definedName name="b" localSheetId="20">#REF!</definedName>
    <definedName name="b">#REF!</definedName>
    <definedName name="B_A_P_P_E_D_A">[3]BAPPEDA!$J$5</definedName>
    <definedName name="B_A_W_A_S_D_A">[3]BAWASDA!$J$5</definedName>
    <definedName name="BAB" localSheetId="13">#REF!</definedName>
    <definedName name="BAB" localSheetId="20">#REF!</definedName>
    <definedName name="BAB">#REF!</definedName>
    <definedName name="BABI" localSheetId="13">#REF!</definedName>
    <definedName name="BABI" localSheetId="20">#REF!</definedName>
    <definedName name="BABI">#REF!</definedName>
    <definedName name="BAGIAN_PEMBERDAYAAN_MASYARAKAT_DESA">[3]PMD!$J$5</definedName>
    <definedName name="Bajas" localSheetId="13">#REF!</definedName>
    <definedName name="Bajas" localSheetId="20">#REF!</definedName>
    <definedName name="Bajas">#REF!</definedName>
    <definedName name="BANGUNAN" localSheetId="13">#REF!</definedName>
    <definedName name="BANGUNAN" localSheetId="20">#REF!</definedName>
    <definedName name="BANGUNAN">#REF!</definedName>
    <definedName name="BARANG" localSheetId="13">'[2]A. TANAH'!#REF!</definedName>
    <definedName name="BARANG" localSheetId="20">'[2]A. TANAH'!#REF!</definedName>
    <definedName name="BARANG">'[2]A. TANAH'!#REF!</definedName>
    <definedName name="BARANGBARANG" localSheetId="13">#REF!</definedName>
    <definedName name="BARANGBARANG" localSheetId="20">#REF!</definedName>
    <definedName name="BARANGBARANG">#REF!</definedName>
    <definedName name="BARANGKODE" localSheetId="13">'[2]A. TANAH'!#REF!</definedName>
    <definedName name="BARANGKODE" localSheetId="20">'[2]A. TANAH'!#REF!</definedName>
    <definedName name="BARANGKODE">'[2]A. TANAH'!#REF!</definedName>
    <definedName name="BB" localSheetId="13">#REF!</definedName>
    <definedName name="BB" localSheetId="20">#REF!</definedName>
    <definedName name="BB">#REF!</definedName>
    <definedName name="BBBB" localSheetId="13">#REF!</definedName>
    <definedName name="BBBB" localSheetId="20">#REF!</definedName>
    <definedName name="BBBB">#REF!</definedName>
    <definedName name="BERLIAN" localSheetId="13">#REF!</definedName>
    <definedName name="BERLIAN" localSheetId="20">#REF!</definedName>
    <definedName name="BERLIAN">#REF!</definedName>
    <definedName name="BK" localSheetId="13">'[2]A. TANAH'!#REF!</definedName>
    <definedName name="BK" localSheetId="20">'[2]A. TANAH'!#REF!</definedName>
    <definedName name="BK">'[2]A. TANAH'!#REF!</definedName>
    <definedName name="BUDI" localSheetId="13">#REF!</definedName>
    <definedName name="BUDI" localSheetId="20">#REF!</definedName>
    <definedName name="BUDI">#REF!</definedName>
    <definedName name="BURHAN" localSheetId="13">#REF!</definedName>
    <definedName name="BURHAN" localSheetId="20">#REF!</definedName>
    <definedName name="BURHAN">#REF!</definedName>
    <definedName name="CARA" localSheetId="13">#REF!</definedName>
    <definedName name="CARA" localSheetId="20">#REF!</definedName>
    <definedName name="CARA">#REF!</definedName>
    <definedName name="D" localSheetId="13">#REF!</definedName>
    <definedName name="D" localSheetId="20">#REF!</definedName>
    <definedName name="D">#REF!</definedName>
    <definedName name="da" localSheetId="13">#REF!</definedName>
    <definedName name="da" localSheetId="20">#REF!</definedName>
    <definedName name="da">#REF!</definedName>
    <definedName name="DAERAH" localSheetId="13">#REF!</definedName>
    <definedName name="DAERAH" localSheetId="20">#REF!</definedName>
    <definedName name="DAERAH">#REF!</definedName>
    <definedName name="data" localSheetId="13">'[2]A. TANAH'!#REF!</definedName>
    <definedName name="data" localSheetId="20">'[2]A. TANAH'!#REF!</definedName>
    <definedName name="data">'[2]A. TANAH'!#REF!</definedName>
    <definedName name="_xlnm.Database" localSheetId="13">#REF!</definedName>
    <definedName name="_xlnm.Database" localSheetId="20">#REF!</definedName>
    <definedName name="_xlnm.Database">#REF!</definedName>
    <definedName name="DEA" localSheetId="13">#REF!</definedName>
    <definedName name="DEA" localSheetId="20">#REF!</definedName>
    <definedName name="DEA">#REF!</definedName>
    <definedName name="DEDE" localSheetId="13">#REF!</definedName>
    <definedName name="DEDE" localSheetId="20">#REF!</definedName>
    <definedName name="DEDE">#REF!</definedName>
    <definedName name="DEWA" localSheetId="13">#REF!</definedName>
    <definedName name="DEWA" localSheetId="20">#REF!</definedName>
    <definedName name="DEWA">#REF!</definedName>
    <definedName name="DEWI" localSheetId="13">#REF!</definedName>
    <definedName name="DEWI" localSheetId="20">#REF!</definedName>
    <definedName name="DEWI">#REF!</definedName>
    <definedName name="DIA" localSheetId="13">#REF!</definedName>
    <definedName name="DIA" localSheetId="20">#REF!</definedName>
    <definedName name="DIA">#REF!</definedName>
    <definedName name="DINAS_KEHUTANAN_PERKEBUNAN">[3]EKBANG!$J$4</definedName>
    <definedName name="DINAS_PENDAPATAN_DAERAH">[3]PMD!$J$5</definedName>
    <definedName name="DINAS_PERINDAGKOP_NAKERTRANS">[3]KESBANG!$J$5</definedName>
    <definedName name="DINAS_PERTAMBANGAN_DAN_LINGKUNGAN_HIDUP">[3]CAPIL!$J$5</definedName>
    <definedName name="DINAS_PU_DAN_PERHUBUNGAN">[3]TAPEM!$J$5</definedName>
    <definedName name="DOKUMEN" localSheetId="13">#REF!</definedName>
    <definedName name="DOKUMEN" localSheetId="20">#REF!</definedName>
    <definedName name="DOKUMEN">#REF!</definedName>
    <definedName name="DPRD_KOLAKA_UTARA" localSheetId="13">#REF!</definedName>
    <definedName name="DPRD_KOLAKA_UTARA" localSheetId="20">#REF!</definedName>
    <definedName name="DPRD_KOLAKA_UTARA">#REF!</definedName>
    <definedName name="dua" localSheetId="13">'[2]A. TANAH'!#REF!</definedName>
    <definedName name="dua" localSheetId="20">'[2]A. TANAH'!#REF!</definedName>
    <definedName name="dua">'[2]A. TANAH'!#REF!</definedName>
    <definedName name="DUNIA" localSheetId="13">#REF!</definedName>
    <definedName name="DUNIA" localSheetId="20">#REF!</definedName>
    <definedName name="DUNIA">#REF!</definedName>
    <definedName name="e" localSheetId="13">#REF!</definedName>
    <definedName name="e" localSheetId="20">#REF!</definedName>
    <definedName name="e">#REF!</definedName>
    <definedName name="ekspor" localSheetId="13">#REF!</definedName>
    <definedName name="ekspor" localSheetId="20">#REF!</definedName>
    <definedName name="ekspor">#REF!</definedName>
    <definedName name="Excel_BuiltIn_Print_Area_1" localSheetId="13">#REF!</definedName>
    <definedName name="Excel_BuiltIn_Print_Area_1" localSheetId="20">#REF!</definedName>
    <definedName name="Excel_BuiltIn_Print_Area_1">#REF!</definedName>
    <definedName name="Excel_BuiltIn_Print_Area_10" localSheetId="13">#REF!</definedName>
    <definedName name="Excel_BuiltIn_Print_Area_10" localSheetId="20">#REF!</definedName>
    <definedName name="Excel_BuiltIn_Print_Area_10">#REF!</definedName>
    <definedName name="Excel_BuiltIn_Print_Area_11" localSheetId="13">'[4]Bant _ Tdk Trsangka'!#REF!</definedName>
    <definedName name="Excel_BuiltIn_Print_Area_11" localSheetId="20">'[4]Bant _ Tdk Trsangka'!#REF!</definedName>
    <definedName name="Excel_BuiltIn_Print_Area_11">'[4]Bant _ Tdk Trsangka'!#REF!</definedName>
    <definedName name="Excel_BuiltIn_Print_Area_12" localSheetId="13">[4]Pembiayaan!#REF!</definedName>
    <definedName name="Excel_BuiltIn_Print_Area_12" localSheetId="20">[4]Pembiayaan!#REF!</definedName>
    <definedName name="Excel_BuiltIn_Print_Area_12">[4]Pembiayaan!#REF!</definedName>
    <definedName name="Excel_BuiltIn_Print_Area_6" localSheetId="13">'[4]Rekap Belanja'!#REF!</definedName>
    <definedName name="Excel_BuiltIn_Print_Area_6" localSheetId="20">'[4]Rekap Belanja'!#REF!</definedName>
    <definedName name="Excel_BuiltIn_Print_Area_6">'[4]Rekap Belanja'!#REF!</definedName>
    <definedName name="Excel_BuiltIn_Print_Titles_1" localSheetId="13">#REF!</definedName>
    <definedName name="Excel_BuiltIn_Print_Titles_1" localSheetId="20">#REF!</definedName>
    <definedName name="Excel_BuiltIn_Print_Titles_1">#REF!</definedName>
    <definedName name="Excel_BuiltIn_Print_Titles_10" localSheetId="13">#REF!</definedName>
    <definedName name="Excel_BuiltIn_Print_Titles_10" localSheetId="20">#REF!</definedName>
    <definedName name="Excel_BuiltIn_Print_Titles_10">#REF!</definedName>
    <definedName name="F" localSheetId="13">#REF!</definedName>
    <definedName name="F" localSheetId="20">#REF!</definedName>
    <definedName name="F">#REF!</definedName>
    <definedName name="fa" localSheetId="13">#REF!</definedName>
    <definedName name="fa" localSheetId="20">#REF!</definedName>
    <definedName name="fa">#REF!</definedName>
    <definedName name="FHFJFKJFKFKK" localSheetId="13">#REF!</definedName>
    <definedName name="FHFJFKJFKFKK" localSheetId="20">#REF!</definedName>
    <definedName name="FHFJFKJFKFKK">#REF!</definedName>
    <definedName name="filterdinamis">OFFSET('[5]Dinamic Filtering'!$H$2,,,COUNTIF('[5]Dinamic Filtering'!$H$2:$H$7951,"?*"))</definedName>
    <definedName name="g" localSheetId="13">#REF!</definedName>
    <definedName name="g" localSheetId="20">#REF!</definedName>
    <definedName name="g">#REF!</definedName>
    <definedName name="GEDUNG" localSheetId="13">#REF!</definedName>
    <definedName name="GEDUNG" localSheetId="20">#REF!</definedName>
    <definedName name="GEDUNG">#REF!</definedName>
    <definedName name="GHFXH" localSheetId="13">#REF!</definedName>
    <definedName name="GHFXH" localSheetId="19">#REF!</definedName>
    <definedName name="GHFXH">#REF!</definedName>
    <definedName name="GILA" localSheetId="13">#REF!</definedName>
    <definedName name="GILA" localSheetId="20">#REF!</definedName>
    <definedName name="GILA">#REF!</definedName>
    <definedName name="gogon" localSheetId="13">'[6]A. TANAH'!#REF!</definedName>
    <definedName name="gogon" localSheetId="20">'[6]A. TANAH'!#REF!</definedName>
    <definedName name="gogon">'[6]A. TANAH'!#REF!</definedName>
    <definedName name="H" localSheetId="13">#REF!</definedName>
    <definedName name="H" localSheetId="20">#REF!</definedName>
    <definedName name="H">#REF!</definedName>
    <definedName name="HABU" localSheetId="13">#REF!</definedName>
    <definedName name="HABU" localSheetId="20">#REF!</definedName>
    <definedName name="HABU">#REF!</definedName>
    <definedName name="harga" localSheetId="13">#REF!</definedName>
    <definedName name="harga" localSheetId="20">#REF!</definedName>
    <definedName name="harga">#REF!</definedName>
    <definedName name="HATI" localSheetId="13">#REF!</definedName>
    <definedName name="HATI" localSheetId="20">#REF!</definedName>
    <definedName name="HATI">#REF!</definedName>
    <definedName name="impor" localSheetId="13">#REF!</definedName>
    <definedName name="impor" localSheetId="20">#REF!</definedName>
    <definedName name="impor">#REF!</definedName>
    <definedName name="INDEKS" localSheetId="13">'[2]A. TANAH'!#REF!</definedName>
    <definedName name="INDEKS" localSheetId="20">'[2]A. TANAH'!#REF!</definedName>
    <definedName name="INDEKS">'[2]A. TANAH'!#REF!</definedName>
    <definedName name="INISIAL" localSheetId="13">'[2]A. TANAH'!#REF!</definedName>
    <definedName name="INISIAL" localSheetId="20">'[2]A. TANAH'!#REF!</definedName>
    <definedName name="INISIAL">'[2]A. TANAH'!#REF!</definedName>
    <definedName name="INTAN" localSheetId="13">#REF!</definedName>
    <definedName name="INTAN" localSheetId="20">#REF!</definedName>
    <definedName name="INTAN">#REF!</definedName>
    <definedName name="ITU" localSheetId="13">#REF!</definedName>
    <definedName name="ITU" localSheetId="20">#REF!</definedName>
    <definedName name="ITU">#REF!</definedName>
    <definedName name="JABATAN" localSheetId="13">#REF!</definedName>
    <definedName name="JABATAN" localSheetId="20">#REF!</definedName>
    <definedName name="JABATAN">#REF!</definedName>
    <definedName name="JAJAN" localSheetId="13">#REF!</definedName>
    <definedName name="JAJAN" localSheetId="20">#REF!</definedName>
    <definedName name="JAJAN">#REF!</definedName>
    <definedName name="JALAN" localSheetId="13">#REF!</definedName>
    <definedName name="JALAN" localSheetId="20">#REF!</definedName>
    <definedName name="JALAN">#REF!</definedName>
    <definedName name="JASA" localSheetId="13">'[2]A. TANAH'!#REF!</definedName>
    <definedName name="JASA" localSheetId="20">'[2]A. TANAH'!#REF!</definedName>
    <definedName name="JASA">'[2]A. TANAH'!#REF!</definedName>
    <definedName name="JENIS_ASET" localSheetId="13">#REF!</definedName>
    <definedName name="JENIS_ASET" localSheetId="20">#REF!</definedName>
    <definedName name="JENIS_ASET">#REF!</definedName>
    <definedName name="jumlah" localSheetId="13">'[2]A. TANAH'!#REF!</definedName>
    <definedName name="jumlah" localSheetId="20">'[2]A. TANAH'!#REF!</definedName>
    <definedName name="jumlah">'[2]A. TANAH'!#REF!</definedName>
    <definedName name="KANTOR" localSheetId="13">#REF!</definedName>
    <definedName name="KANTOR" localSheetId="20">#REF!</definedName>
    <definedName name="KANTOR">#REF!</definedName>
    <definedName name="KAP">'[1]KIB C Final'!$AL$14:$AM$158</definedName>
    <definedName name="kat_aset" localSheetId="13">#REF!</definedName>
    <definedName name="kat_aset" localSheetId="12">#REF!</definedName>
    <definedName name="kat_aset" localSheetId="10">#REF!</definedName>
    <definedName name="kat_aset" localSheetId="18">#REF!</definedName>
    <definedName name="kat_aset" localSheetId="19">#REF!</definedName>
    <definedName name="kat_aset" localSheetId="21">#REF!</definedName>
    <definedName name="kat_aset" localSheetId="20">#REF!</definedName>
    <definedName name="kat_aset">#REF!</definedName>
    <definedName name="KB" localSheetId="13">'[2]A. TANAH'!#REF!</definedName>
    <definedName name="KB" localSheetId="20">'[2]A. TANAH'!#REF!</definedName>
    <definedName name="KB">'[2]A. TANAH'!#REF!</definedName>
    <definedName name="KECAMATAN_KODEOHA" localSheetId="13">#REF!</definedName>
    <definedName name="KECAMATAN_KODEOHA" localSheetId="20">#REF!</definedName>
    <definedName name="KECAMATAN_KODEOHA">#REF!</definedName>
    <definedName name="KECAMATAN_PAKUE" localSheetId="13">[7]PERTANIAN!#REF!</definedName>
    <definedName name="KECAMATAN_PAKUE" localSheetId="20">[7]PERTANIAN!#REF!</definedName>
    <definedName name="KECAMATAN_PAKUE">[7]PERTANIAN!#REF!</definedName>
    <definedName name="kelompok">'[8]kode barang'!$B$2:$C$103</definedName>
    <definedName name="KIB" localSheetId="13">#REF!</definedName>
    <definedName name="KIB" localSheetId="20">#REF!</definedName>
    <definedName name="KIB">#REF!</definedName>
    <definedName name="KKK" localSheetId="13">'[2]A. TANAH'!#REF!</definedName>
    <definedName name="KKK" localSheetId="20">'[2]A. TANAH'!#REF!</definedName>
    <definedName name="KKK">'[2]A. TANAH'!#REF!</definedName>
    <definedName name="KODE" localSheetId="13">#REF!</definedName>
    <definedName name="KODE" localSheetId="20">#REF!</definedName>
    <definedName name="KODE">#REF!</definedName>
    <definedName name="KODEBARANG" localSheetId="13">#REF!</definedName>
    <definedName name="KODEBARANG" localSheetId="20">#REF!</definedName>
    <definedName name="KODEBARANG">#REF!</definedName>
    <definedName name="KODEBARANG1" localSheetId="13">[9]GUDANG!#REF!</definedName>
    <definedName name="KODEBARANG1" localSheetId="20">[9]GUDANG!#REF!</definedName>
    <definedName name="KODEBARANG1">[9]GUDANG!#REF!</definedName>
    <definedName name="kodebarang2" localSheetId="13">#REF!</definedName>
    <definedName name="kodebarang2" localSheetId="20">#REF!</definedName>
    <definedName name="kodebarang2">#REF!</definedName>
    <definedName name="KODEBARANG3" localSheetId="13">'[2]A. TANAH'!#REF!</definedName>
    <definedName name="KODEBARANG3" localSheetId="20">'[2]A. TANAH'!#REF!</definedName>
    <definedName name="KODEBARANG3">'[2]A. TANAH'!#REF!</definedName>
    <definedName name="KODEBARANG4" localSheetId="13">'[2]A. TANAH'!#REF!</definedName>
    <definedName name="KODEBARANG4" localSheetId="20">'[2]A. TANAH'!#REF!</definedName>
    <definedName name="KODEBARANG4">'[2]A. TANAH'!#REF!</definedName>
    <definedName name="KODEBARANG5" localSheetId="13">'[2]A. TANAH'!#REF!</definedName>
    <definedName name="KODEBARANG5" localSheetId="20">'[2]A. TANAH'!#REF!</definedName>
    <definedName name="KODEBARANG5">'[2]A. TANAH'!#REF!</definedName>
    <definedName name="KODEBARANGA" localSheetId="13">#REF!</definedName>
    <definedName name="KODEBARANGA" localSheetId="20">#REF!</definedName>
    <definedName name="KODEBARANGA">#REF!</definedName>
    <definedName name="KODEBARANGB" localSheetId="13">#REF!</definedName>
    <definedName name="KODEBARANGB" localSheetId="20">#REF!</definedName>
    <definedName name="KODEBARANGB">#REF!</definedName>
    <definedName name="KODEJASA1" localSheetId="13">'[2]A. TANAH'!#REF!</definedName>
    <definedName name="KODEJASA1" localSheetId="20">'[2]A. TANAH'!#REF!</definedName>
    <definedName name="KODEJASA1">'[2]A. TANAH'!#REF!</definedName>
    <definedName name="KONDIDSI" localSheetId="13">#REF!</definedName>
    <definedName name="KONDIDSI" localSheetId="20">#REF!</definedName>
    <definedName name="KONDIDSI">#REF!</definedName>
    <definedName name="KURA" localSheetId="13">#REF!</definedName>
    <definedName name="KURA" localSheetId="20">#REF!</definedName>
    <definedName name="KURA">#REF!</definedName>
    <definedName name="KURANGBAIK" localSheetId="13">#REF!</definedName>
    <definedName name="KURANGBAIK" localSheetId="20">#REF!</definedName>
    <definedName name="KURANGBAIK">#REF!</definedName>
    <definedName name="l" localSheetId="13">#REF!</definedName>
    <definedName name="l" localSheetId="20">#REF!</definedName>
    <definedName name="l">#REF!</definedName>
    <definedName name="LAMBANG" localSheetId="13">#REF!</definedName>
    <definedName name="LAMBANG" localSheetId="20">#REF!</definedName>
    <definedName name="LAMBANG">#REF!</definedName>
    <definedName name="Lamp" localSheetId="13">#REF!</definedName>
    <definedName name="Lamp" localSheetId="20">#REF!</definedName>
    <definedName name="Lamp">#REF!</definedName>
    <definedName name="Lamp1" localSheetId="13">#REF!</definedName>
    <definedName name="Lamp1" localSheetId="20">#REF!</definedName>
    <definedName name="Lamp1">#REF!</definedName>
    <definedName name="lllllll" localSheetId="13">#REF!</definedName>
    <definedName name="lllllll" localSheetId="20">#REF!</definedName>
    <definedName name="lllllll">#REF!</definedName>
    <definedName name="LUAS" localSheetId="13">#REF!</definedName>
    <definedName name="LUAS" localSheetId="20">#REF!</definedName>
    <definedName name="LUAS">#REF!</definedName>
    <definedName name="M" localSheetId="13">#REF!</definedName>
    <definedName name="M" localSheetId="20">#REF!</definedName>
    <definedName name="M">#REF!</definedName>
    <definedName name="MASA" localSheetId="13">#REF!</definedName>
    <definedName name="MASA" localSheetId="20">#REF!</definedName>
    <definedName name="MASA">#REF!</definedName>
    <definedName name="MASAMANFAAT">'[8]kode barang'!$B$4:$E$103</definedName>
    <definedName name="MATA" localSheetId="13">#REF!</definedName>
    <definedName name="MATA" localSheetId="20">#REF!</definedName>
    <definedName name="MATA">#REF!</definedName>
    <definedName name="mawar" localSheetId="13">'[10]B. PELTN MSIN '!#REF!</definedName>
    <definedName name="mawar" localSheetId="20">'[10]B. PELTN MSIN '!#REF!</definedName>
    <definedName name="mawar">'[10]B. PELTN MSIN '!#REF!</definedName>
    <definedName name="mesin" localSheetId="13">'[2]A. TANAH'!#REF!</definedName>
    <definedName name="mesin" localSheetId="20">'[2]A. TANAH'!#REF!</definedName>
    <definedName name="mesin">'[2]A. TANAH'!#REF!</definedName>
    <definedName name="METODE" localSheetId="13">#REF!</definedName>
    <definedName name="METODE" localSheetId="20">#REF!</definedName>
    <definedName name="METODE">#REF!</definedName>
    <definedName name="MM" localSheetId="13">#REF!</definedName>
    <definedName name="MM" localSheetId="20">#REF!</definedName>
    <definedName name="MM">#REF!</definedName>
    <definedName name="MMMMMMMMMMMM" localSheetId="13">#REF!</definedName>
    <definedName name="MMMMMMMMMMMM" localSheetId="20">#REF!</definedName>
    <definedName name="MMMMMMMMMMMM">#REF!</definedName>
    <definedName name="nam_aset" localSheetId="13">#REF!</definedName>
    <definedName name="nam_aset" localSheetId="12">#REF!</definedName>
    <definedName name="nam_aset" localSheetId="10">#REF!</definedName>
    <definedName name="nam_aset" localSheetId="18">#REF!</definedName>
    <definedName name="nam_aset" localSheetId="19">#REF!</definedName>
    <definedName name="nam_aset" localSheetId="21">#REF!</definedName>
    <definedName name="nam_aset" localSheetId="20">#REF!</definedName>
    <definedName name="nam_aset">#REF!</definedName>
    <definedName name="NAMA" localSheetId="13">#REF!</definedName>
    <definedName name="NAMA" localSheetId="20">#REF!</definedName>
    <definedName name="NAMA">#REF!</definedName>
    <definedName name="NILAI" localSheetId="13">'[2]A. TANAH'!#REF!</definedName>
    <definedName name="NILAI" localSheetId="20">'[2]A. TANAH'!#REF!</definedName>
    <definedName name="NILAI">'[2]A. TANAH'!#REF!</definedName>
    <definedName name="NINJA" localSheetId="13">#REF!</definedName>
    <definedName name="NINJA" localSheetId="20">#REF!</definedName>
    <definedName name="NINJA">#REF!</definedName>
    <definedName name="ol" localSheetId="13">'[6]A. TANAH'!#REF!</definedName>
    <definedName name="ol" localSheetId="20">'[6]A. TANAH'!#REF!</definedName>
    <definedName name="ol">'[6]A. TANAH'!#REF!</definedName>
    <definedName name="OLE_LINK1" localSheetId="9">'KIB A'!#REF!</definedName>
    <definedName name="orang" localSheetId="13">#REF!</definedName>
    <definedName name="orang" localSheetId="20">#REF!</definedName>
    <definedName name="orang">#REF!</definedName>
    <definedName name="p" localSheetId="13">#REF!</definedName>
    <definedName name="p" localSheetId="20">#REF!</definedName>
    <definedName name="p">#REF!</definedName>
    <definedName name="PANGKAT" localSheetId="13">#REF!</definedName>
    <definedName name="PANGKAT" localSheetId="20">#REF!</definedName>
    <definedName name="PANGKAT">#REF!</definedName>
    <definedName name="PASAR" localSheetId="13">#REF!</definedName>
    <definedName name="PASAR" localSheetId="20">#REF!</definedName>
    <definedName name="PASAR">#REF!</definedName>
    <definedName name="PENYUSAN" localSheetId="13">#REF!</definedName>
    <definedName name="PENYUSAN" localSheetId="20">#REF!</definedName>
    <definedName name="PENYUSAN">#REF!</definedName>
    <definedName name="peranap" localSheetId="13">#REF!</definedName>
    <definedName name="peranap" localSheetId="20">#REF!</definedName>
    <definedName name="peranap">#REF!</definedName>
    <definedName name="PISAH" localSheetId="13">#REF!</definedName>
    <definedName name="PISAH" localSheetId="20">#REF!</definedName>
    <definedName name="PISAH">#REF!</definedName>
    <definedName name="PISTON" localSheetId="13">'[2]A. TANAH'!#REF!</definedName>
    <definedName name="PISTON" localSheetId="20">'[2]A. TANAH'!#REF!</definedName>
    <definedName name="PISTON">'[2]A. TANAH'!#REF!</definedName>
    <definedName name="POT" localSheetId="13">#REF!</definedName>
    <definedName name="POT" localSheetId="20">#REF!</definedName>
    <definedName name="POT">#REF!</definedName>
    <definedName name="PPPP" localSheetId="13">#REF!</definedName>
    <definedName name="PPPP" localSheetId="20">#REF!</definedName>
    <definedName name="PPPP">#REF!</definedName>
    <definedName name="PPPPP" localSheetId="13">#REF!</definedName>
    <definedName name="PPPPP" localSheetId="20">#REF!</definedName>
    <definedName name="PPPPP">#REF!</definedName>
    <definedName name="PRESTASI" localSheetId="13">'[2]A. TANAH'!#REF!</definedName>
    <definedName name="PRESTASI" localSheetId="20">'[2]A. TANAH'!#REF!</definedName>
    <definedName name="PRESTASI">'[2]A. TANAH'!#REF!</definedName>
    <definedName name="_xlnm.Print_Area" localSheetId="13">' KIB B FINAL'!$A$1:$P$164</definedName>
    <definedName name="_xlnm.Print_Area" localSheetId="11">' KIB B MURNI'!$A$1:$P$182</definedName>
    <definedName name="_xlnm.Print_Area" localSheetId="25">BI!$A$1:$O$176</definedName>
    <definedName name="_xlnm.Print_Area" localSheetId="26">'BI (2)'!$A$1:$O$226</definedName>
    <definedName name="_xlnm.Print_Area" localSheetId="6">Cerenti!$B$2:$AW$223</definedName>
    <definedName name="_xlnm.Print_Area" localSheetId="2">'CIPTA KARYA'!$B$2:$AW$343</definedName>
    <definedName name="_xlnm.Print_Area" localSheetId="4">ESDM!$B$2:$AW$301</definedName>
    <definedName name="_xlnm.Print_Area" localSheetId="7">Inuman!$B$2:$AW$32</definedName>
    <definedName name="_xlnm.Print_Area" localSheetId="9">'KIB A'!$A$1:$N$30</definedName>
    <definedName name="_xlnm.Print_Area" localSheetId="12">'KIB B DIBAWAH KAPITALISASI'!$A$1:$P$69</definedName>
    <definedName name="_xlnm.Print_Area" localSheetId="10">'KIB B MASTER '!$A$1:$P$202</definedName>
    <definedName name="_xlnm.Print_Area" localSheetId="23">'KIB B&lt;300.000'!$A$1:$P$191</definedName>
    <definedName name="_xlnm.Print_Area" localSheetId="14">'KIB C'!$B$1:$R$31</definedName>
    <definedName name="_xlnm.Print_Area" localSheetId="15">'KIB D'!$A$1:$Q$31</definedName>
    <definedName name="_xlnm.Print_Area" localSheetId="16">'KIB E'!$A$1:$P$33</definedName>
    <definedName name="_xlnm.Print_Area" localSheetId="17">'KIB F'!$A$1:$O$28</definedName>
    <definedName name="_xlnm.Print_Area" localSheetId="27">'KIR ADMINISTRASI'!$A$1:$N$54</definedName>
    <definedName name="_xlnm.Print_Area" localSheetId="28">'KIR AULA'!$A$1:$N$36</definedName>
    <definedName name="_xlnm.Print_Area" localSheetId="29">'KIR DIKLAT'!$A$1:$N$42</definedName>
    <definedName name="_xlnm.Print_Area" localSheetId="30">'KIR KABAN'!$A$1:$N$35</definedName>
    <definedName name="_xlnm.Print_Area" localSheetId="31">'KIR KABID ADM'!$A$1:$N$27</definedName>
    <definedName name="_xlnm.Print_Area" localSheetId="32">'KIR KABID DIKLAT'!$A$1:$N$26</definedName>
    <definedName name="_xlnm.Print_Area" localSheetId="33">'KIR KESPEG'!$A$1:$N$47</definedName>
    <definedName name="_xlnm.Print_Area" localSheetId="34">'KIR LOBY Lt. 1'!$A$1:$N$27</definedName>
    <definedName name="_xlnm.Print_Area" localSheetId="35">'KIR LOBY Lt. 2'!$A$1:$N$26</definedName>
    <definedName name="_xlnm.Print_Area" localSheetId="24">'KIR SEKRETARIAT'!$A$1:$N$64</definedName>
    <definedName name="_xlnm.Print_Area" localSheetId="36">'KIR SEKRETARIS'!$A$1:$N$32</definedName>
    <definedName name="_xlnm.Print_Area" localSheetId="18">'KKP 2018 '!$A$1:$AN$34</definedName>
    <definedName name="_xlnm.Print_Area" localSheetId="19">'KKP 2019'!$A$1:$AO$24</definedName>
    <definedName name="_xlnm.Print_Area" localSheetId="21">'KKP PERSD.'!$B$4:$BC$65</definedName>
    <definedName name="_xlnm.Print_Area" localSheetId="0">kopindag!$B$2:$AW$320</definedName>
    <definedName name="_xlnm.Print_Area" localSheetId="8">'kuantan hilir'!$B$2:$AW$368</definedName>
    <definedName name="_xlnm.Print_Area" localSheetId="1">PETERNAKAN!$B$2:$AW$335</definedName>
    <definedName name="_xlnm.Print_Area" localSheetId="5">'Pol PP'!$B$2:$AW$116</definedName>
    <definedName name="_xlnm.Print_Area" localSheetId="20">'REKAP PERSD'!$B$1:$G$68</definedName>
    <definedName name="_xlnm.Print_Titles" localSheetId="13">' KIB B FINAL'!$6:$9</definedName>
    <definedName name="_xlnm.Print_Titles" localSheetId="11">' KIB B MURNI'!$6:$9</definedName>
    <definedName name="_xlnm.Print_Titles" localSheetId="25">BI!$2:$14</definedName>
    <definedName name="_xlnm.Print_Titles" localSheetId="26">'BI (2)'!$2:$14</definedName>
    <definedName name="_xlnm.Print_Titles" localSheetId="12">'KIB B DIBAWAH KAPITALISASI'!$6:$9</definedName>
    <definedName name="_xlnm.Print_Titles" localSheetId="10">'KIB B MASTER '!$6:$9</definedName>
    <definedName name="_xlnm.Print_Titles" localSheetId="23">'KIB B&lt;300.000'!$1:$9</definedName>
    <definedName name="_xlnm.Print_Titles" localSheetId="27">'KIR ADMINISTRASI'!$3:$13</definedName>
    <definedName name="_xlnm.Print_Titles" localSheetId="24">'KIR SEKRETARIAT'!$3:$13</definedName>
    <definedName name="_xlnm.Print_Titles" localSheetId="18">'KKP 2018 '!$5:$10</definedName>
    <definedName name="_xlnm.Print_Titles" localSheetId="19">'KKP 2019'!$5:$10</definedName>
    <definedName name="_xlnm.Print_Titles" localSheetId="21">'KKP PERSD.'!$B:$C</definedName>
    <definedName name="_xlnm.Print_Titles" localSheetId="20">'REKAP PERSD'!$B:$C</definedName>
    <definedName name="q" localSheetId="13">#REF!</definedName>
    <definedName name="q" localSheetId="20">#REF!</definedName>
    <definedName name="q">#REF!</definedName>
    <definedName name="qnqnqhqnqhnqhqnqhn" localSheetId="13">#REF!</definedName>
    <definedName name="qnqnqhqnqhnqhqnqhn" localSheetId="20">#REF!</definedName>
    <definedName name="qnqnqhqnqhnqhqnqhn">#REF!</definedName>
    <definedName name="RAHARJA" localSheetId="13">'[2]A. TANAH'!#REF!</definedName>
    <definedName name="RAHARJA" localSheetId="20">'[2]A. TANAH'!#REF!</definedName>
    <definedName name="RAHARJA">'[2]A. TANAH'!#REF!</definedName>
    <definedName name="RANGKA" localSheetId="13">'[2]A. TANAH'!#REF!</definedName>
    <definedName name="RANGKA" localSheetId="20">'[2]A. TANAH'!#REF!</definedName>
    <definedName name="RANGKA">'[2]A. TANAH'!#REF!</definedName>
    <definedName name="register" localSheetId="13">#REF!</definedName>
    <definedName name="register" localSheetId="20">#REF!</definedName>
    <definedName name="register">#REF!</definedName>
    <definedName name="rekap" localSheetId="13">#REF!</definedName>
    <definedName name="rekap" localSheetId="20">#REF!</definedName>
    <definedName name="rekap">#REF!</definedName>
    <definedName name="REKAPITULASI" localSheetId="13">#REF!</definedName>
    <definedName name="REKAPITULASI" localSheetId="20">#REF!</definedName>
    <definedName name="REKAPITULASI">#REF!</definedName>
    <definedName name="rinal" localSheetId="13">#REF!</definedName>
    <definedName name="rinal" localSheetId="20">#REF!</definedName>
    <definedName name="rinal">#REF!</definedName>
    <definedName name="rrrrrrrrrr" localSheetId="13">#REF!</definedName>
    <definedName name="rrrrrrrrrr" localSheetId="20">#REF!</definedName>
    <definedName name="rrrrrrrrrr">#REF!</definedName>
    <definedName name="RUANG" localSheetId="13">#REF!</definedName>
    <definedName name="RUANG" localSheetId="20">#REF!</definedName>
    <definedName name="RUANG">#REF!</definedName>
    <definedName name="RUAS">'[1]Format KIB'!$A$4:$B$307</definedName>
    <definedName name="RUSAK" localSheetId="13">#REF!</definedName>
    <definedName name="RUSAK" localSheetId="20">#REF!</definedName>
    <definedName name="RUSAK">#REF!</definedName>
    <definedName name="s" localSheetId="13">#REF!</definedName>
    <definedName name="s" localSheetId="20">#REF!</definedName>
    <definedName name="s">#REF!</definedName>
    <definedName name="SARI" localSheetId="13">#REF!</definedName>
    <definedName name="SARI" localSheetId="20">#REF!</definedName>
    <definedName name="SARI">#REF!</definedName>
    <definedName name="SEKRETARIAT_DPRD" localSheetId="13">#REF!</definedName>
    <definedName name="SEKRETARIAT_DPRD" localSheetId="20">#REF!</definedName>
    <definedName name="SEKRETARIAT_DPRD">#REF!</definedName>
    <definedName name="sfsfSFS" localSheetId="13">#REF!</definedName>
    <definedName name="sfsfSFS" localSheetId="20">#REF!</definedName>
    <definedName name="sfsfSFS">#REF!</definedName>
    <definedName name="SIMBOL" localSheetId="13">#REF!</definedName>
    <definedName name="SIMBOL" localSheetId="20">#REF!</definedName>
    <definedName name="SIMBOL">#REF!</definedName>
    <definedName name="sssss">[11]DIKBUDPAR!$J$5</definedName>
    <definedName name="STRATEGI" localSheetId="13">#REF!</definedName>
    <definedName name="STRATEGI" localSheetId="20">#REF!</definedName>
    <definedName name="STRATEGI">#REF!</definedName>
    <definedName name="TAHUN">[12]Sheet4!$D$4:$E$1339</definedName>
    <definedName name="TANDA" localSheetId="13">#REF!</definedName>
    <definedName name="TANDA" localSheetId="20">#REF!</definedName>
    <definedName name="TANDA">#REF!</definedName>
    <definedName name="TANDATANDA" localSheetId="13">'[2]A. TANAH'!#REF!</definedName>
    <definedName name="TANDATANDA" localSheetId="20">'[2]A. TANAH'!#REF!</definedName>
    <definedName name="TANDATANDA">'[2]A. TANAH'!#REF!</definedName>
    <definedName name="TERMINATOR" localSheetId="13">'[2]A. TANAH'!#REF!</definedName>
    <definedName name="TERMINATOR" localSheetId="20">'[2]A. TANAH'!#REF!</definedName>
    <definedName name="TERMINATOR">'[2]A. TANAH'!#REF!</definedName>
    <definedName name="TIDAK" localSheetId="13">#REF!</definedName>
    <definedName name="TIDAK" localSheetId="20">#REF!</definedName>
    <definedName name="TIDAK">#REF!</definedName>
    <definedName name="TINGKAT" localSheetId="13">#REF!</definedName>
    <definedName name="TINGKAT" localSheetId="20">#REF!</definedName>
    <definedName name="TINGKAT">#REF!</definedName>
    <definedName name="tm_2415921492" localSheetId="13">#REF!</definedName>
    <definedName name="tm_2415921492" localSheetId="20">#REF!</definedName>
    <definedName name="tm_2415921492">#REF!</definedName>
    <definedName name="u" localSheetId="13">#REF!</definedName>
    <definedName name="u" localSheetId="20">#REF!</definedName>
    <definedName name="u">#REF!</definedName>
    <definedName name="UBAH" localSheetId="13">#REF!</definedName>
    <definedName name="UBAH" localSheetId="20">#REF!</definedName>
    <definedName name="UBAH">#REF!</definedName>
    <definedName name="UE" localSheetId="13">#REF!</definedName>
    <definedName name="UE" localSheetId="20">#REF!</definedName>
    <definedName name="UE">#REF!</definedName>
    <definedName name="UJANG" localSheetId="13">#REF!</definedName>
    <definedName name="UJANG" localSheetId="20">#REF!</definedName>
    <definedName name="UJANG">#REF!</definedName>
    <definedName name="UNIT" localSheetId="13">#REF!</definedName>
    <definedName name="UNIT" localSheetId="20">#REF!</definedName>
    <definedName name="UNIT">#REF!</definedName>
    <definedName name="VALUE" localSheetId="13">'[2]A. TANAH'!#REF!</definedName>
    <definedName name="VALUE" localSheetId="20">'[2]A. TANAH'!#REF!</definedName>
    <definedName name="VALUE">'[2]A. TANAH'!#REF!</definedName>
    <definedName name="VAlue_1" localSheetId="13">'[6]A. TANAH'!#REF!</definedName>
    <definedName name="VAlue_1" localSheetId="20">'[6]A. TANAH'!#REF!</definedName>
    <definedName name="VAlue_1">'[6]A. TANAH'!#REF!</definedName>
    <definedName name="WAKTU" localSheetId="13">#REF!</definedName>
    <definedName name="WAKTU" localSheetId="20">#REF!</definedName>
    <definedName name="WAKTU">#REF!</definedName>
    <definedName name="WATI" localSheetId="13">#REF!</definedName>
    <definedName name="WATI" localSheetId="20">#REF!</definedName>
    <definedName name="WATI">#REF!</definedName>
    <definedName name="WWE" localSheetId="13">#REF!</definedName>
    <definedName name="WWE" localSheetId="20">#REF!</definedName>
    <definedName name="WWE">#REF!</definedName>
    <definedName name="x" localSheetId="13">#REF!</definedName>
    <definedName name="x" localSheetId="20">#REF!</definedName>
    <definedName name="x">#REF!</definedName>
    <definedName name="xccxc" localSheetId="13">#REF!</definedName>
    <definedName name="xccxc" localSheetId="20">#REF!</definedName>
    <definedName name="xccxc">#REF!</definedName>
    <definedName name="xx" localSheetId="13">#REF!</definedName>
    <definedName name="xx" localSheetId="20">#REF!</definedName>
    <definedName name="xx">#REF!</definedName>
    <definedName name="XXX" localSheetId="13">#REF!</definedName>
    <definedName name="XXX" localSheetId="20">#REF!</definedName>
    <definedName name="XXX">#REF!</definedName>
    <definedName name="xxxxx" localSheetId="13">#REF!</definedName>
    <definedName name="xxxxx" localSheetId="20">#REF!</definedName>
    <definedName name="xxxxx">#REF!</definedName>
    <definedName name="YUDI" localSheetId="13">#REF!</definedName>
    <definedName name="YUDI" localSheetId="20">#REF!</definedName>
    <definedName name="YUDI">#REF!</definedName>
    <definedName name="YYY" localSheetId="13">#REF!</definedName>
    <definedName name="YYY" localSheetId="20">#REF!</definedName>
    <definedName name="YYY">#REF!</definedName>
    <definedName name="Z" localSheetId="13">#REF!</definedName>
    <definedName name="Z" localSheetId="20">#REF!</definedName>
    <definedName name="Z">#REF!</definedName>
    <definedName name="zzz" localSheetId="13">#REF!</definedName>
    <definedName name="zzz" localSheetId="20">#REF!</definedName>
    <definedName name="zzz">#REF!</definedName>
    <definedName name="zzzzzzzzzzzzzzzzzz" localSheetId="13">#REF!</definedName>
    <definedName name="zzzzzzzzzzzzzzzzzz" localSheetId="20">#REF!</definedName>
    <definedName name="zzzzzzzzzzzzzzzzzz">#REF!</definedName>
    <definedName name="ZZZZZZZZZZZZZZZZZZZZZZZ" localSheetId="13">#REF!</definedName>
    <definedName name="ZZZZZZZZZZZZZZZZZZZZZZZ" localSheetId="20">#REF!</definedName>
    <definedName name="ZZZZZZZZZZZZZZZZZZZZZZZ">#REF!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5" i="21" l="1"/>
  <c r="AE148" i="47"/>
  <c r="AC148" i="47"/>
  <c r="AB148" i="47"/>
  <c r="U148" i="47" s="1"/>
  <c r="Q148" i="47"/>
  <c r="S148" i="47" s="1"/>
  <c r="T148" i="47" s="1"/>
  <c r="AE147" i="47"/>
  <c r="AC147" i="47"/>
  <c r="AB147" i="47"/>
  <c r="U147" i="47" s="1"/>
  <c r="Q147" i="47"/>
  <c r="S147" i="47" s="1"/>
  <c r="T147" i="47" s="1"/>
  <c r="AE146" i="47"/>
  <c r="AC146" i="47"/>
  <c r="AB146" i="47"/>
  <c r="U146" i="47" s="1"/>
  <c r="Q146" i="47"/>
  <c r="S146" i="47" s="1"/>
  <c r="T146" i="47" s="1"/>
  <c r="AE145" i="47"/>
  <c r="AC145" i="47"/>
  <c r="AB145" i="47"/>
  <c r="Q145" i="47"/>
  <c r="AE144" i="47"/>
  <c r="AC144" i="47"/>
  <c r="AB144" i="47"/>
  <c r="Q144" i="47"/>
  <c r="R144" i="47" s="1"/>
  <c r="AE143" i="47"/>
  <c r="AC143" i="47"/>
  <c r="AB143" i="47"/>
  <c r="Q143" i="47"/>
  <c r="AE142" i="47"/>
  <c r="AC142" i="47"/>
  <c r="AB142" i="47"/>
  <c r="Q142" i="47"/>
  <c r="AE141" i="47"/>
  <c r="AC141" i="47"/>
  <c r="AB141" i="47"/>
  <c r="Q141" i="47"/>
  <c r="AE140" i="47"/>
  <c r="AC140" i="47"/>
  <c r="AB140" i="47"/>
  <c r="Q140" i="47"/>
  <c r="AE139" i="47"/>
  <c r="AC139" i="47"/>
  <c r="AB139" i="47"/>
  <c r="Q139" i="47"/>
  <c r="AE138" i="47"/>
  <c r="AC138" i="47"/>
  <c r="AB138" i="47"/>
  <c r="Q138" i="47"/>
  <c r="AE137" i="47"/>
  <c r="AC137" i="47"/>
  <c r="AB137" i="47"/>
  <c r="Q137" i="47"/>
  <c r="R137" i="47" s="1"/>
  <c r="AE136" i="47"/>
  <c r="AC136" i="47"/>
  <c r="AB136" i="47"/>
  <c r="Q136" i="47"/>
  <c r="AE135" i="47"/>
  <c r="AC135" i="47"/>
  <c r="AB135" i="47"/>
  <c r="Q135" i="47"/>
  <c r="AE134" i="47"/>
  <c r="AC134" i="47"/>
  <c r="AB134" i="47"/>
  <c r="Q134" i="47"/>
  <c r="AE133" i="47"/>
  <c r="AC133" i="47"/>
  <c r="AB133" i="47"/>
  <c r="U133" i="47" s="1"/>
  <c r="Q133" i="47"/>
  <c r="AE132" i="47"/>
  <c r="AC132" i="47"/>
  <c r="AB132" i="47"/>
  <c r="U132" i="47" s="1"/>
  <c r="Q132" i="47"/>
  <c r="AE131" i="47"/>
  <c r="AC131" i="47"/>
  <c r="AB131" i="47"/>
  <c r="U131" i="47" s="1"/>
  <c r="Q131" i="47"/>
  <c r="AE130" i="47"/>
  <c r="AC130" i="47"/>
  <c r="AB130" i="47"/>
  <c r="U130" i="47" s="1"/>
  <c r="Q130" i="47"/>
  <c r="R130" i="47" s="1"/>
  <c r="AE129" i="47"/>
  <c r="AC129" i="47"/>
  <c r="AB129" i="47"/>
  <c r="U129" i="47" s="1"/>
  <c r="Q129" i="47"/>
  <c r="R129" i="47" s="1"/>
  <c r="AE128" i="47"/>
  <c r="AC128" i="47"/>
  <c r="AB128" i="47"/>
  <c r="U128" i="47" s="1"/>
  <c r="Q128" i="47"/>
  <c r="R128" i="47" s="1"/>
  <c r="AE127" i="47"/>
  <c r="AC127" i="47"/>
  <c r="AB127" i="47"/>
  <c r="U127" i="47" s="1"/>
  <c r="Q127" i="47"/>
  <c r="R127" i="47" s="1"/>
  <c r="AE126" i="47"/>
  <c r="AC126" i="47"/>
  <c r="AB126" i="47"/>
  <c r="U126" i="47" s="1"/>
  <c r="Q126" i="47"/>
  <c r="R126" i="47" s="1"/>
  <c r="AE125" i="47"/>
  <c r="AC125" i="47"/>
  <c r="AB125" i="47"/>
  <c r="U125" i="47" s="1"/>
  <c r="Q125" i="47"/>
  <c r="R125" i="47" s="1"/>
  <c r="AE124" i="47"/>
  <c r="AC124" i="47"/>
  <c r="AB124" i="47"/>
  <c r="U124" i="47" s="1"/>
  <c r="Q124" i="47"/>
  <c r="R124" i="47" s="1"/>
  <c r="AE123" i="47"/>
  <c r="AC123" i="47"/>
  <c r="AB123" i="47"/>
  <c r="U123" i="47" s="1"/>
  <c r="Q123" i="47"/>
  <c r="R123" i="47" s="1"/>
  <c r="AE122" i="47"/>
  <c r="AC122" i="47"/>
  <c r="AB122" i="47"/>
  <c r="U122" i="47" s="1"/>
  <c r="Q122" i="47"/>
  <c r="R122" i="47" s="1"/>
  <c r="AE121" i="47"/>
  <c r="AC121" i="47"/>
  <c r="AB121" i="47"/>
  <c r="U121" i="47" s="1"/>
  <c r="Q121" i="47"/>
  <c r="AE120" i="47"/>
  <c r="AC120" i="47"/>
  <c r="AB120" i="47"/>
  <c r="U120" i="47" s="1"/>
  <c r="Q120" i="47"/>
  <c r="AE119" i="47"/>
  <c r="AC119" i="47"/>
  <c r="AB119" i="47"/>
  <c r="U119" i="47" s="1"/>
  <c r="Q119" i="47"/>
  <c r="AE118" i="47"/>
  <c r="AC118" i="47"/>
  <c r="AB118" i="47"/>
  <c r="U118" i="47" s="1"/>
  <c r="Q118" i="47"/>
  <c r="AE117" i="47"/>
  <c r="AC117" i="47"/>
  <c r="AB117" i="47"/>
  <c r="U117" i="47" s="1"/>
  <c r="Q117" i="47"/>
  <c r="AE116" i="47"/>
  <c r="AC116" i="47"/>
  <c r="AB116" i="47"/>
  <c r="U116" i="47" s="1"/>
  <c r="Q116" i="47"/>
  <c r="S116" i="47" s="1"/>
  <c r="T116" i="47" s="1"/>
  <c r="AE115" i="47"/>
  <c r="AC115" i="47"/>
  <c r="AB115" i="47"/>
  <c r="U115" i="47" s="1"/>
  <c r="Q115" i="47"/>
  <c r="S115" i="47" s="1"/>
  <c r="T115" i="47" s="1"/>
  <c r="AE114" i="47"/>
  <c r="AC114" i="47"/>
  <c r="AB114" i="47"/>
  <c r="U114" i="47" s="1"/>
  <c r="Q114" i="47"/>
  <c r="AE113" i="47"/>
  <c r="AC113" i="47"/>
  <c r="AB113" i="47"/>
  <c r="U113" i="47" s="1"/>
  <c r="Q113" i="47"/>
  <c r="S113" i="47" s="1"/>
  <c r="T113" i="47" s="1"/>
  <c r="AE112" i="47"/>
  <c r="AC112" i="47"/>
  <c r="AB112" i="47"/>
  <c r="U112" i="47" s="1"/>
  <c r="Q112" i="47"/>
  <c r="S112" i="47" s="1"/>
  <c r="T112" i="47" s="1"/>
  <c r="AE111" i="47"/>
  <c r="AC111" i="47"/>
  <c r="AB111" i="47"/>
  <c r="U111" i="47" s="1"/>
  <c r="Q111" i="47"/>
  <c r="S111" i="47" s="1"/>
  <c r="T111" i="47" s="1"/>
  <c r="AE110" i="47"/>
  <c r="AC110" i="47"/>
  <c r="AB110" i="47"/>
  <c r="U110" i="47" s="1"/>
  <c r="Q110" i="47"/>
  <c r="AE109" i="47"/>
  <c r="AC109" i="47"/>
  <c r="AB109" i="47"/>
  <c r="U109" i="47" s="1"/>
  <c r="Q109" i="47"/>
  <c r="S109" i="47" s="1"/>
  <c r="T109" i="47" s="1"/>
  <c r="AE108" i="47"/>
  <c r="AC108" i="47"/>
  <c r="AB108" i="47"/>
  <c r="U108" i="47" s="1"/>
  <c r="Q108" i="47"/>
  <c r="S108" i="47" s="1"/>
  <c r="T108" i="47" s="1"/>
  <c r="AE107" i="47"/>
  <c r="AC107" i="47"/>
  <c r="AB107" i="47"/>
  <c r="U107" i="47" s="1"/>
  <c r="Q107" i="47"/>
  <c r="AE106" i="47"/>
  <c r="AC106" i="47"/>
  <c r="AB106" i="47"/>
  <c r="U106" i="47" s="1"/>
  <c r="Q106" i="47"/>
  <c r="AE105" i="47"/>
  <c r="AC105" i="47"/>
  <c r="AB105" i="47"/>
  <c r="U105" i="47" s="1"/>
  <c r="Q105" i="47"/>
  <c r="S105" i="47" s="1"/>
  <c r="T105" i="47" s="1"/>
  <c r="AE104" i="47"/>
  <c r="AC104" i="47"/>
  <c r="AB104" i="47"/>
  <c r="U104" i="47" s="1"/>
  <c r="Q104" i="47"/>
  <c r="R104" i="47" s="1"/>
  <c r="AE103" i="47"/>
  <c r="AC103" i="47"/>
  <c r="AB103" i="47"/>
  <c r="U103" i="47" s="1"/>
  <c r="Q103" i="47"/>
  <c r="S103" i="47" s="1"/>
  <c r="T103" i="47" s="1"/>
  <c r="AE102" i="47"/>
  <c r="AC102" i="47"/>
  <c r="AB102" i="47"/>
  <c r="U102" i="47" s="1"/>
  <c r="Q102" i="47"/>
  <c r="S102" i="47" s="1"/>
  <c r="T102" i="47" s="1"/>
  <c r="AE101" i="47"/>
  <c r="AC101" i="47"/>
  <c r="AB101" i="47"/>
  <c r="U101" i="47" s="1"/>
  <c r="Q101" i="47"/>
  <c r="S101" i="47" s="1"/>
  <c r="T101" i="47" s="1"/>
  <c r="AE100" i="47"/>
  <c r="AC100" i="47"/>
  <c r="AB100" i="47"/>
  <c r="U100" i="47" s="1"/>
  <c r="Q100" i="47"/>
  <c r="S100" i="47" s="1"/>
  <c r="T100" i="47" s="1"/>
  <c r="AE99" i="47"/>
  <c r="AC99" i="47"/>
  <c r="AB99" i="47"/>
  <c r="U99" i="47" s="1"/>
  <c r="Q99" i="47"/>
  <c r="AE98" i="47"/>
  <c r="AC98" i="47"/>
  <c r="AB98" i="47"/>
  <c r="U98" i="47" s="1"/>
  <c r="Q98" i="47"/>
  <c r="S98" i="47" s="1"/>
  <c r="T98" i="47" s="1"/>
  <c r="AE97" i="47"/>
  <c r="AC97" i="47"/>
  <c r="AB97" i="47"/>
  <c r="U97" i="47" s="1"/>
  <c r="Q97" i="47"/>
  <c r="AE96" i="47"/>
  <c r="AC96" i="47"/>
  <c r="AB96" i="47"/>
  <c r="U96" i="47" s="1"/>
  <c r="Q96" i="47"/>
  <c r="S96" i="47" s="1"/>
  <c r="T96" i="47" s="1"/>
  <c r="AE95" i="47"/>
  <c r="AC95" i="47"/>
  <c r="AB95" i="47"/>
  <c r="U95" i="47" s="1"/>
  <c r="Q95" i="47"/>
  <c r="AE94" i="47"/>
  <c r="AC94" i="47"/>
  <c r="AB94" i="47"/>
  <c r="U94" i="47" s="1"/>
  <c r="Q94" i="47"/>
  <c r="S94" i="47" s="1"/>
  <c r="T94" i="47" s="1"/>
  <c r="AE93" i="47"/>
  <c r="AC93" i="47"/>
  <c r="AB93" i="47"/>
  <c r="U93" i="47" s="1"/>
  <c r="Q93" i="47"/>
  <c r="AE92" i="47"/>
  <c r="AC92" i="47"/>
  <c r="AB92" i="47"/>
  <c r="U92" i="47" s="1"/>
  <c r="Q92" i="47"/>
  <c r="S92" i="47" s="1"/>
  <c r="T92" i="47" s="1"/>
  <c r="AE91" i="47"/>
  <c r="AC91" i="47"/>
  <c r="AB91" i="47"/>
  <c r="U91" i="47" s="1"/>
  <c r="Q91" i="47"/>
  <c r="AE90" i="47"/>
  <c r="AC90" i="47"/>
  <c r="AB90" i="47"/>
  <c r="U90" i="47" s="1"/>
  <c r="Q90" i="47"/>
  <c r="S90" i="47" s="1"/>
  <c r="T90" i="47" s="1"/>
  <c r="AE89" i="47"/>
  <c r="AC89" i="47"/>
  <c r="AB89" i="47"/>
  <c r="U89" i="47" s="1"/>
  <c r="Q89" i="47"/>
  <c r="AE88" i="47"/>
  <c r="AC88" i="47"/>
  <c r="AB88" i="47"/>
  <c r="U88" i="47" s="1"/>
  <c r="Q88" i="47"/>
  <c r="S88" i="47" s="1"/>
  <c r="T88" i="47" s="1"/>
  <c r="AE87" i="47"/>
  <c r="AC87" i="47"/>
  <c r="AB87" i="47"/>
  <c r="U87" i="47" s="1"/>
  <c r="Q87" i="47"/>
  <c r="S87" i="47" s="1"/>
  <c r="T87" i="47" s="1"/>
  <c r="AE86" i="47"/>
  <c r="AC86" i="47"/>
  <c r="AB86" i="47"/>
  <c r="U86" i="47" s="1"/>
  <c r="Q86" i="47"/>
  <c r="S86" i="47" s="1"/>
  <c r="AE85" i="47"/>
  <c r="AC85" i="47"/>
  <c r="AB85" i="47"/>
  <c r="U85" i="47" s="1"/>
  <c r="Q85" i="47"/>
  <c r="S85" i="47" s="1"/>
  <c r="T85" i="47" s="1"/>
  <c r="AE84" i="47"/>
  <c r="AC84" i="47"/>
  <c r="AB84" i="47"/>
  <c r="U84" i="47" s="1"/>
  <c r="Q84" i="47"/>
  <c r="S84" i="47" s="1"/>
  <c r="T84" i="47" s="1"/>
  <c r="AE83" i="47"/>
  <c r="AC83" i="47"/>
  <c r="AB83" i="47"/>
  <c r="U83" i="47" s="1"/>
  <c r="Q83" i="47"/>
  <c r="S83" i="47" s="1"/>
  <c r="T83" i="47" s="1"/>
  <c r="AE82" i="47"/>
  <c r="AC82" i="47"/>
  <c r="AB82" i="47"/>
  <c r="U82" i="47" s="1"/>
  <c r="Q82" i="47"/>
  <c r="S82" i="47" s="1"/>
  <c r="AE81" i="47"/>
  <c r="AC81" i="47"/>
  <c r="AB81" i="47"/>
  <c r="U81" i="47" s="1"/>
  <c r="Q81" i="47"/>
  <c r="S81" i="47" s="1"/>
  <c r="T81" i="47" s="1"/>
  <c r="AE80" i="47"/>
  <c r="AC80" i="47"/>
  <c r="AB80" i="47"/>
  <c r="U80" i="47" s="1"/>
  <c r="Q80" i="47"/>
  <c r="S80" i="47" s="1"/>
  <c r="T80" i="47" s="1"/>
  <c r="AE79" i="47"/>
  <c r="AC79" i="47"/>
  <c r="AB79" i="47"/>
  <c r="U79" i="47" s="1"/>
  <c r="Q79" i="47"/>
  <c r="S79" i="47" s="1"/>
  <c r="T79" i="47" s="1"/>
  <c r="AE78" i="47"/>
  <c r="AC78" i="47"/>
  <c r="AB78" i="47"/>
  <c r="U78" i="47" s="1"/>
  <c r="Q78" i="47"/>
  <c r="S78" i="47" s="1"/>
  <c r="AE77" i="47"/>
  <c r="AC77" i="47"/>
  <c r="AB77" i="47"/>
  <c r="U77" i="47" s="1"/>
  <c r="Q77" i="47"/>
  <c r="S77" i="47" s="1"/>
  <c r="T77" i="47" s="1"/>
  <c r="AE76" i="47"/>
  <c r="AC76" i="47"/>
  <c r="AB76" i="47"/>
  <c r="U76" i="47" s="1"/>
  <c r="Q76" i="47"/>
  <c r="R76" i="47" s="1"/>
  <c r="AE75" i="47"/>
  <c r="AC75" i="47"/>
  <c r="AB75" i="47"/>
  <c r="U75" i="47" s="1"/>
  <c r="Q75" i="47"/>
  <c r="S75" i="47" s="1"/>
  <c r="T75" i="47" s="1"/>
  <c r="AE74" i="47"/>
  <c r="AC74" i="47"/>
  <c r="AB74" i="47"/>
  <c r="U74" i="47" s="1"/>
  <c r="Q74" i="47"/>
  <c r="S74" i="47" s="1"/>
  <c r="AE73" i="47"/>
  <c r="AC73" i="47"/>
  <c r="AB73" i="47"/>
  <c r="U73" i="47" s="1"/>
  <c r="Q73" i="47"/>
  <c r="S73" i="47" s="1"/>
  <c r="T73" i="47" s="1"/>
  <c r="AE72" i="47"/>
  <c r="AC72" i="47"/>
  <c r="AB72" i="47"/>
  <c r="U72" i="47" s="1"/>
  <c r="Q72" i="47"/>
  <c r="S72" i="47" s="1"/>
  <c r="T72" i="47" s="1"/>
  <c r="AE71" i="47"/>
  <c r="AC71" i="47"/>
  <c r="AB71" i="47"/>
  <c r="U71" i="47" s="1"/>
  <c r="Q71" i="47"/>
  <c r="S71" i="47" s="1"/>
  <c r="T71" i="47" s="1"/>
  <c r="AE70" i="47"/>
  <c r="AC70" i="47"/>
  <c r="AB70" i="47"/>
  <c r="U70" i="47" s="1"/>
  <c r="Q70" i="47"/>
  <c r="S70" i="47" s="1"/>
  <c r="AE69" i="47"/>
  <c r="AC69" i="47"/>
  <c r="AB69" i="47"/>
  <c r="U69" i="47" s="1"/>
  <c r="Q69" i="47"/>
  <c r="S69" i="47" s="1"/>
  <c r="T69" i="47" s="1"/>
  <c r="AE68" i="47"/>
  <c r="AC68" i="47"/>
  <c r="AB68" i="47"/>
  <c r="U68" i="47" s="1"/>
  <c r="Q68" i="47"/>
  <c r="S68" i="47" s="1"/>
  <c r="T68" i="47" s="1"/>
  <c r="AE67" i="47"/>
  <c r="AC67" i="47"/>
  <c r="AB67" i="47"/>
  <c r="U67" i="47" s="1"/>
  <c r="Q67" i="47"/>
  <c r="S67" i="47" s="1"/>
  <c r="T67" i="47" s="1"/>
  <c r="AE66" i="47"/>
  <c r="AC66" i="47"/>
  <c r="AB66" i="47"/>
  <c r="U66" i="47" s="1"/>
  <c r="Q66" i="47"/>
  <c r="S66" i="47" s="1"/>
  <c r="AE65" i="47"/>
  <c r="AC65" i="47"/>
  <c r="AB65" i="47"/>
  <c r="U65" i="47" s="1"/>
  <c r="Q65" i="47"/>
  <c r="S65" i="47" s="1"/>
  <c r="T65" i="47" s="1"/>
  <c r="AE64" i="47"/>
  <c r="AC64" i="47"/>
  <c r="AB64" i="47"/>
  <c r="U64" i="47" s="1"/>
  <c r="Q64" i="47"/>
  <c r="S64" i="47" s="1"/>
  <c r="T64" i="47" s="1"/>
  <c r="AE63" i="47"/>
  <c r="AC63" i="47"/>
  <c r="AB63" i="47"/>
  <c r="U63" i="47" s="1"/>
  <c r="Q63" i="47"/>
  <c r="S63" i="47" s="1"/>
  <c r="T63" i="47" s="1"/>
  <c r="AE62" i="47"/>
  <c r="AC62" i="47"/>
  <c r="AB62" i="47"/>
  <c r="U62" i="47" s="1"/>
  <c r="Q62" i="47"/>
  <c r="S62" i="47" s="1"/>
  <c r="AE61" i="47"/>
  <c r="AC61" i="47"/>
  <c r="AB61" i="47"/>
  <c r="U61" i="47" s="1"/>
  <c r="Q61" i="47"/>
  <c r="S61" i="47" s="1"/>
  <c r="T61" i="47" s="1"/>
  <c r="AE60" i="47"/>
  <c r="AC60" i="47"/>
  <c r="AB60" i="47"/>
  <c r="U60" i="47" s="1"/>
  <c r="Q60" i="47"/>
  <c r="S60" i="47" s="1"/>
  <c r="T60" i="47" s="1"/>
  <c r="AE59" i="47"/>
  <c r="AC59" i="47"/>
  <c r="AB59" i="47"/>
  <c r="U59" i="47" s="1"/>
  <c r="Q59" i="47"/>
  <c r="S59" i="47" s="1"/>
  <c r="T59" i="47" s="1"/>
  <c r="AE58" i="47"/>
  <c r="AC58" i="47"/>
  <c r="AB58" i="47"/>
  <c r="U58" i="47" s="1"/>
  <c r="Q58" i="47"/>
  <c r="S58" i="47" s="1"/>
  <c r="AE57" i="47"/>
  <c r="AC57" i="47"/>
  <c r="AB57" i="47"/>
  <c r="U57" i="47" s="1"/>
  <c r="Q57" i="47"/>
  <c r="S57" i="47" s="1"/>
  <c r="T57" i="47" s="1"/>
  <c r="AE56" i="47"/>
  <c r="AC56" i="47"/>
  <c r="AB56" i="47"/>
  <c r="U56" i="47" s="1"/>
  <c r="Q56" i="47"/>
  <c r="S56" i="47" s="1"/>
  <c r="T56" i="47" s="1"/>
  <c r="AE55" i="47"/>
  <c r="AC55" i="47"/>
  <c r="AB55" i="47"/>
  <c r="U55" i="47" s="1"/>
  <c r="Q55" i="47"/>
  <c r="S55" i="47" s="1"/>
  <c r="T55" i="47" s="1"/>
  <c r="AE54" i="47"/>
  <c r="AC54" i="47"/>
  <c r="AB54" i="47"/>
  <c r="U54" i="47" s="1"/>
  <c r="Q54" i="47"/>
  <c r="S54" i="47" s="1"/>
  <c r="T54" i="47" s="1"/>
  <c r="AE53" i="47"/>
  <c r="AC53" i="47"/>
  <c r="AB53" i="47"/>
  <c r="U53" i="47" s="1"/>
  <c r="Q53" i="47"/>
  <c r="S53" i="47" s="1"/>
  <c r="T53" i="47" s="1"/>
  <c r="AE52" i="47"/>
  <c r="AC52" i="47"/>
  <c r="AB52" i="47"/>
  <c r="U52" i="47" s="1"/>
  <c r="Q52" i="47"/>
  <c r="S52" i="47" s="1"/>
  <c r="AE51" i="47"/>
  <c r="AC51" i="47"/>
  <c r="AB51" i="47"/>
  <c r="U51" i="47" s="1"/>
  <c r="Q51" i="47"/>
  <c r="R51" i="47" s="1"/>
  <c r="AE50" i="47"/>
  <c r="AC50" i="47"/>
  <c r="AB50" i="47"/>
  <c r="U50" i="47" s="1"/>
  <c r="Q50" i="47"/>
  <c r="S50" i="47" s="1"/>
  <c r="AE49" i="47"/>
  <c r="AC49" i="47"/>
  <c r="AB49" i="47"/>
  <c r="U49" i="47" s="1"/>
  <c r="Q49" i="47"/>
  <c r="S49" i="47" s="1"/>
  <c r="T49" i="47" s="1"/>
  <c r="AE48" i="47"/>
  <c r="AC48" i="47"/>
  <c r="AB48" i="47"/>
  <c r="U48" i="47" s="1"/>
  <c r="Q48" i="47"/>
  <c r="S48" i="47" s="1"/>
  <c r="T48" i="47" s="1"/>
  <c r="AE47" i="47"/>
  <c r="AC47" i="47"/>
  <c r="AB47" i="47"/>
  <c r="U47" i="47" s="1"/>
  <c r="Q47" i="47"/>
  <c r="S47" i="47" s="1"/>
  <c r="T47" i="47" s="1"/>
  <c r="AE46" i="47"/>
  <c r="AC46" i="47"/>
  <c r="AB46" i="47"/>
  <c r="U46" i="47" s="1"/>
  <c r="Q46" i="47"/>
  <c r="S46" i="47" s="1"/>
  <c r="T46" i="47" s="1"/>
  <c r="AE45" i="47"/>
  <c r="AC45" i="47"/>
  <c r="AB45" i="47"/>
  <c r="U45" i="47" s="1"/>
  <c r="Q45" i="47"/>
  <c r="S45" i="47" s="1"/>
  <c r="T45" i="47" s="1"/>
  <c r="AE44" i="47"/>
  <c r="AC44" i="47"/>
  <c r="AB44" i="47"/>
  <c r="U44" i="47" s="1"/>
  <c r="Q44" i="47"/>
  <c r="S44" i="47" s="1"/>
  <c r="T44" i="47" s="1"/>
  <c r="AE43" i="47"/>
  <c r="AC43" i="47"/>
  <c r="AB43" i="47"/>
  <c r="U43" i="47" s="1"/>
  <c r="Q43" i="47"/>
  <c r="R43" i="47" s="1"/>
  <c r="AE42" i="47"/>
  <c r="AC42" i="47"/>
  <c r="AB42" i="47"/>
  <c r="U42" i="47" s="1"/>
  <c r="Q42" i="47"/>
  <c r="AE41" i="47"/>
  <c r="AC41" i="47"/>
  <c r="AB41" i="47"/>
  <c r="U41" i="47" s="1"/>
  <c r="Q41" i="47"/>
  <c r="AE40" i="47"/>
  <c r="AC40" i="47"/>
  <c r="AB40" i="47"/>
  <c r="U40" i="47" s="1"/>
  <c r="Q40" i="47"/>
  <c r="AE39" i="47"/>
  <c r="AC39" i="47"/>
  <c r="AB39" i="47"/>
  <c r="U39" i="47" s="1"/>
  <c r="Q39" i="47"/>
  <c r="AE38" i="47"/>
  <c r="AC38" i="47"/>
  <c r="AB38" i="47"/>
  <c r="U38" i="47" s="1"/>
  <c r="Q38" i="47"/>
  <c r="AE37" i="47"/>
  <c r="AC37" i="47"/>
  <c r="AB37" i="47"/>
  <c r="U37" i="47" s="1"/>
  <c r="Q37" i="47"/>
  <c r="AE36" i="47"/>
  <c r="AC36" i="47"/>
  <c r="AB36" i="47"/>
  <c r="U36" i="47" s="1"/>
  <c r="Q36" i="47"/>
  <c r="AE35" i="47"/>
  <c r="AC35" i="47"/>
  <c r="AB35" i="47"/>
  <c r="U35" i="47" s="1"/>
  <c r="Q35" i="47"/>
  <c r="AE34" i="47"/>
  <c r="AC34" i="47"/>
  <c r="AB34" i="47"/>
  <c r="U34" i="47" s="1"/>
  <c r="Q34" i="47"/>
  <c r="AE33" i="47"/>
  <c r="AC33" i="47"/>
  <c r="AB33" i="47"/>
  <c r="U33" i="47" s="1"/>
  <c r="Q33" i="47"/>
  <c r="S33" i="47" s="1"/>
  <c r="T33" i="47" s="1"/>
  <c r="AE32" i="47"/>
  <c r="AC32" i="47"/>
  <c r="AB32" i="47"/>
  <c r="U32" i="47" s="1"/>
  <c r="Q32" i="47"/>
  <c r="S32" i="47" s="1"/>
  <c r="T32" i="47" s="1"/>
  <c r="AE31" i="47"/>
  <c r="AC31" i="47"/>
  <c r="AB31" i="47"/>
  <c r="U31" i="47" s="1"/>
  <c r="Q31" i="47"/>
  <c r="S31" i="47" s="1"/>
  <c r="T31" i="47" s="1"/>
  <c r="AE30" i="47"/>
  <c r="AC30" i="47"/>
  <c r="AB30" i="47"/>
  <c r="U30" i="47" s="1"/>
  <c r="Q30" i="47"/>
  <c r="S30" i="47" s="1"/>
  <c r="T30" i="47" s="1"/>
  <c r="AE29" i="47"/>
  <c r="AC29" i="47"/>
  <c r="AB29" i="47"/>
  <c r="U29" i="47" s="1"/>
  <c r="Q29" i="47"/>
  <c r="AE28" i="47"/>
  <c r="AC28" i="47"/>
  <c r="AB28" i="47"/>
  <c r="U28" i="47" s="1"/>
  <c r="Q28" i="47"/>
  <c r="AE27" i="47"/>
  <c r="AC27" i="47"/>
  <c r="AB27" i="47"/>
  <c r="U27" i="47" s="1"/>
  <c r="Q27" i="47"/>
  <c r="S27" i="47" s="1"/>
  <c r="T27" i="47" s="1"/>
  <c r="AE26" i="47"/>
  <c r="AC26" i="47"/>
  <c r="AB26" i="47"/>
  <c r="U26" i="47" s="1"/>
  <c r="Q26" i="47"/>
  <c r="S26" i="47" s="1"/>
  <c r="T26" i="47" s="1"/>
  <c r="AE25" i="47"/>
  <c r="AC25" i="47"/>
  <c r="AB25" i="47"/>
  <c r="U25" i="47" s="1"/>
  <c r="Q25" i="47"/>
  <c r="S25" i="47" s="1"/>
  <c r="T25" i="47" s="1"/>
  <c r="AE24" i="47"/>
  <c r="AC24" i="47"/>
  <c r="AB24" i="47"/>
  <c r="U24" i="47" s="1"/>
  <c r="Q24" i="47"/>
  <c r="S24" i="47" s="1"/>
  <c r="T24" i="47" s="1"/>
  <c r="AE23" i="47"/>
  <c r="AC23" i="47"/>
  <c r="AB23" i="47"/>
  <c r="U23" i="47" s="1"/>
  <c r="Q23" i="47"/>
  <c r="S23" i="47" s="1"/>
  <c r="T23" i="47" s="1"/>
  <c r="AE22" i="47"/>
  <c r="AC22" i="47"/>
  <c r="AB22" i="47"/>
  <c r="U22" i="47" s="1"/>
  <c r="Q22" i="47"/>
  <c r="S22" i="47" s="1"/>
  <c r="T22" i="47" s="1"/>
  <c r="AE21" i="47"/>
  <c r="AC21" i="47"/>
  <c r="AB21" i="47"/>
  <c r="U21" i="47" s="1"/>
  <c r="Q21" i="47"/>
  <c r="S21" i="47" s="1"/>
  <c r="T21" i="47" s="1"/>
  <c r="AE20" i="47"/>
  <c r="AC20" i="47"/>
  <c r="AB20" i="47"/>
  <c r="U20" i="47" s="1"/>
  <c r="Q20" i="47"/>
  <c r="S20" i="47" s="1"/>
  <c r="T20" i="47" s="1"/>
  <c r="AE19" i="47"/>
  <c r="AC19" i="47"/>
  <c r="AB19" i="47"/>
  <c r="U19" i="47" s="1"/>
  <c r="Q19" i="47"/>
  <c r="S19" i="47" s="1"/>
  <c r="T19" i="47" s="1"/>
  <c r="AE18" i="47"/>
  <c r="AC18" i="47"/>
  <c r="AB18" i="47"/>
  <c r="U18" i="47" s="1"/>
  <c r="Q18" i="47"/>
  <c r="S18" i="47" s="1"/>
  <c r="T18" i="47" s="1"/>
  <c r="AE17" i="47"/>
  <c r="AC17" i="47"/>
  <c r="AB17" i="47"/>
  <c r="U17" i="47" s="1"/>
  <c r="Q17" i="47"/>
  <c r="S17" i="47" s="1"/>
  <c r="T17" i="47" s="1"/>
  <c r="AE16" i="47"/>
  <c r="AC16" i="47"/>
  <c r="AB16" i="47"/>
  <c r="U16" i="47" s="1"/>
  <c r="Q16" i="47"/>
  <c r="S16" i="47" s="1"/>
  <c r="T16" i="47" s="1"/>
  <c r="AE15" i="47"/>
  <c r="AC15" i="47"/>
  <c r="AB15" i="47"/>
  <c r="U15" i="47" s="1"/>
  <c r="Q15" i="47"/>
  <c r="S15" i="47" s="1"/>
  <c r="T15" i="47" s="1"/>
  <c r="AE14" i="47"/>
  <c r="AC14" i="47"/>
  <c r="AB14" i="47"/>
  <c r="U14" i="47" s="1"/>
  <c r="Q14" i="47"/>
  <c r="R14" i="47" s="1"/>
  <c r="AE13" i="47"/>
  <c r="AC13" i="47"/>
  <c r="AB13" i="47"/>
  <c r="U13" i="47" s="1"/>
  <c r="Q13" i="47"/>
  <c r="R13" i="47" s="1"/>
  <c r="AE12" i="47"/>
  <c r="AC12" i="47"/>
  <c r="AB12" i="47"/>
  <c r="U12" i="47" s="1"/>
  <c r="Q12" i="47"/>
  <c r="R12" i="47" s="1"/>
  <c r="AE11" i="47"/>
  <c r="AC11" i="47"/>
  <c r="AB11" i="47"/>
  <c r="U11" i="47" s="1"/>
  <c r="Q11" i="47"/>
  <c r="R11" i="47" s="1"/>
  <c r="AE10" i="47"/>
  <c r="AC10" i="47"/>
  <c r="AB10" i="47"/>
  <c r="U10" i="47" s="1"/>
  <c r="Q10" i="47"/>
  <c r="R10" i="47" s="1"/>
  <c r="S126" i="47" l="1"/>
  <c r="T126" i="47" s="1"/>
  <c r="V19" i="47"/>
  <c r="V61" i="47"/>
  <c r="R64" i="47"/>
  <c r="R61" i="47"/>
  <c r="S137" i="47"/>
  <c r="T137" i="47" s="1"/>
  <c r="W137" i="47" s="1"/>
  <c r="R90" i="47"/>
  <c r="R105" i="47"/>
  <c r="R112" i="47"/>
  <c r="V115" i="47"/>
  <c r="V146" i="47"/>
  <c r="R49" i="47"/>
  <c r="R52" i="47"/>
  <c r="V18" i="47"/>
  <c r="V73" i="47"/>
  <c r="R85" i="47"/>
  <c r="R88" i="47"/>
  <c r="V90" i="47"/>
  <c r="R57" i="47"/>
  <c r="R25" i="47"/>
  <c r="R60" i="47"/>
  <c r="S76" i="47"/>
  <c r="T76" i="47" s="1"/>
  <c r="V92" i="47"/>
  <c r="R96" i="47"/>
  <c r="R103" i="47"/>
  <c r="V109" i="47"/>
  <c r="V20" i="47"/>
  <c r="V27" i="47"/>
  <c r="V31" i="47"/>
  <c r="R47" i="47"/>
  <c r="R56" i="47"/>
  <c r="R69" i="47"/>
  <c r="R72" i="47"/>
  <c r="R98" i="47"/>
  <c r="R101" i="47"/>
  <c r="V98" i="47"/>
  <c r="V111" i="47"/>
  <c r="S122" i="47"/>
  <c r="T122" i="47" s="1"/>
  <c r="V16" i="47"/>
  <c r="V22" i="47"/>
  <c r="R44" i="47"/>
  <c r="R46" i="47"/>
  <c r="R77" i="47"/>
  <c r="R80" i="47"/>
  <c r="V88" i="47"/>
  <c r="R94" i="47"/>
  <c r="V96" i="47"/>
  <c r="R111" i="47"/>
  <c r="V112" i="47"/>
  <c r="V77" i="47"/>
  <c r="R92" i="47"/>
  <c r="V94" i="47"/>
  <c r="R100" i="47"/>
  <c r="S104" i="47"/>
  <c r="T104" i="47" s="1"/>
  <c r="R109" i="47"/>
  <c r="V80" i="47"/>
  <c r="R16" i="47"/>
  <c r="V23" i="47"/>
  <c r="V26" i="47"/>
  <c r="R33" i="47"/>
  <c r="S43" i="47"/>
  <c r="T43" i="47" s="1"/>
  <c r="R48" i="47"/>
  <c r="V64" i="47"/>
  <c r="R20" i="47"/>
  <c r="R21" i="47"/>
  <c r="V30" i="47"/>
  <c r="V44" i="47"/>
  <c r="V46" i="47"/>
  <c r="R53" i="47"/>
  <c r="R54" i="47"/>
  <c r="V54" i="47"/>
  <c r="V60" i="47"/>
  <c r="R65" i="47"/>
  <c r="R68" i="47"/>
  <c r="V69" i="47"/>
  <c r="R81" i="47"/>
  <c r="R84" i="47"/>
  <c r="V85" i="47"/>
  <c r="V100" i="47"/>
  <c r="R102" i="47"/>
  <c r="S124" i="47"/>
  <c r="T124" i="47" s="1"/>
  <c r="S10" i="47"/>
  <c r="T10" i="47" s="1"/>
  <c r="S11" i="47"/>
  <c r="T11" i="47" s="1"/>
  <c r="S12" i="47"/>
  <c r="T12" i="47" s="1"/>
  <c r="S13" i="47"/>
  <c r="T13" i="47" s="1"/>
  <c r="S14" i="47"/>
  <c r="T14" i="47" s="1"/>
  <c r="R17" i="47"/>
  <c r="V21" i="47"/>
  <c r="V52" i="47"/>
  <c r="V65" i="47"/>
  <c r="V72" i="47"/>
  <c r="V81" i="47"/>
  <c r="S144" i="47"/>
  <c r="T144" i="47" s="1"/>
  <c r="AA144" i="47" s="1"/>
  <c r="V68" i="47"/>
  <c r="R73" i="47"/>
  <c r="V84" i="47"/>
  <c r="V113" i="47"/>
  <c r="V116" i="47"/>
  <c r="S127" i="47"/>
  <c r="T127" i="47" s="1"/>
  <c r="S129" i="47"/>
  <c r="T129" i="47" s="1"/>
  <c r="T50" i="47"/>
  <c r="V50" i="47"/>
  <c r="T58" i="47"/>
  <c r="V58" i="47"/>
  <c r="T70" i="47"/>
  <c r="V70" i="47"/>
  <c r="T86" i="47"/>
  <c r="V86" i="47"/>
  <c r="T66" i="47"/>
  <c r="V66" i="47"/>
  <c r="T82" i="47"/>
  <c r="V82" i="47"/>
  <c r="T74" i="47"/>
  <c r="V74" i="47"/>
  <c r="T62" i="47"/>
  <c r="V62" i="47"/>
  <c r="T78" i="47"/>
  <c r="V78" i="47"/>
  <c r="V15" i="47"/>
  <c r="V48" i="47"/>
  <c r="R50" i="47"/>
  <c r="T52" i="47"/>
  <c r="S107" i="47"/>
  <c r="T107" i="47" s="1"/>
  <c r="R107" i="47"/>
  <c r="S119" i="47"/>
  <c r="T119" i="47" s="1"/>
  <c r="R119" i="47"/>
  <c r="R24" i="47"/>
  <c r="S28" i="47"/>
  <c r="T28" i="47" s="1"/>
  <c r="R28" i="47"/>
  <c r="R32" i="47"/>
  <c r="R45" i="47"/>
  <c r="V47" i="47"/>
  <c r="S51" i="47"/>
  <c r="T51" i="47" s="1"/>
  <c r="R55" i="47"/>
  <c r="V56" i="47"/>
  <c r="R58" i="47"/>
  <c r="R59" i="47"/>
  <c r="R62" i="47"/>
  <c r="R63" i="47"/>
  <c r="R66" i="47"/>
  <c r="R67" i="47"/>
  <c r="R70" i="47"/>
  <c r="R71" i="47"/>
  <c r="R74" i="47"/>
  <c r="R75" i="47"/>
  <c r="R78" i="47"/>
  <c r="R79" i="47"/>
  <c r="R82" i="47"/>
  <c r="R83" i="47"/>
  <c r="R86" i="47"/>
  <c r="R87" i="47"/>
  <c r="S89" i="47"/>
  <c r="T89" i="47" s="1"/>
  <c r="R89" i="47"/>
  <c r="S91" i="47"/>
  <c r="T91" i="47" s="1"/>
  <c r="R91" i="47"/>
  <c r="S93" i="47"/>
  <c r="T93" i="47" s="1"/>
  <c r="R93" i="47"/>
  <c r="S95" i="47"/>
  <c r="T95" i="47" s="1"/>
  <c r="R95" i="47"/>
  <c r="S97" i="47"/>
  <c r="T97" i="47" s="1"/>
  <c r="R97" i="47"/>
  <c r="S99" i="47"/>
  <c r="V99" i="47" s="1"/>
  <c r="R99" i="47"/>
  <c r="R131" i="47"/>
  <c r="S131" i="47"/>
  <c r="T131" i="47" s="1"/>
  <c r="S29" i="47"/>
  <c r="T29" i="47" s="1"/>
  <c r="R29" i="47"/>
  <c r="V24" i="47"/>
  <c r="V32" i="47"/>
  <c r="S117" i="47"/>
  <c r="T117" i="47" s="1"/>
  <c r="R117" i="47"/>
  <c r="R135" i="47"/>
  <c r="S135" i="47"/>
  <c r="T135" i="47" s="1"/>
  <c r="W135" i="47" s="1"/>
  <c r="V17" i="47"/>
  <c r="V25" i="47"/>
  <c r="V33" i="47"/>
  <c r="V45" i="47"/>
  <c r="V108" i="47"/>
  <c r="R113" i="47"/>
  <c r="R115" i="47"/>
  <c r="R116" i="47"/>
  <c r="S123" i="47"/>
  <c r="T123" i="47" s="1"/>
  <c r="S125" i="47"/>
  <c r="T125" i="47" s="1"/>
  <c r="V101" i="47"/>
  <c r="V102" i="47"/>
  <c r="V103" i="47"/>
  <c r="V105" i="47"/>
  <c r="W19" i="47"/>
  <c r="X19" i="47" s="1"/>
  <c r="S34" i="47"/>
  <c r="T34" i="47" s="1"/>
  <c r="R34" i="47"/>
  <c r="R18" i="47"/>
  <c r="R22" i="47"/>
  <c r="R26" i="47"/>
  <c r="R30" i="47"/>
  <c r="S35" i="47"/>
  <c r="T35" i="47" s="1"/>
  <c r="R35" i="47"/>
  <c r="S39" i="47"/>
  <c r="T39" i="47" s="1"/>
  <c r="R39" i="47"/>
  <c r="V55" i="47"/>
  <c r="R15" i="47"/>
  <c r="R19" i="47"/>
  <c r="R23" i="47"/>
  <c r="R27" i="47"/>
  <c r="R31" i="47"/>
  <c r="S36" i="47"/>
  <c r="T36" i="47" s="1"/>
  <c r="R36" i="47"/>
  <c r="S40" i="47"/>
  <c r="T40" i="47" s="1"/>
  <c r="R40" i="47"/>
  <c r="S38" i="47"/>
  <c r="T38" i="47" s="1"/>
  <c r="R38" i="47"/>
  <c r="S42" i="47"/>
  <c r="R42" i="47"/>
  <c r="S37" i="47"/>
  <c r="T37" i="47" s="1"/>
  <c r="R37" i="47"/>
  <c r="S41" i="47"/>
  <c r="T41" i="47" s="1"/>
  <c r="R41" i="47"/>
  <c r="V49" i="47"/>
  <c r="V59" i="47"/>
  <c r="V63" i="47"/>
  <c r="V67" i="47"/>
  <c r="V71" i="47"/>
  <c r="V75" i="47"/>
  <c r="V79" i="47"/>
  <c r="V83" i="47"/>
  <c r="V87" i="47"/>
  <c r="W88" i="47"/>
  <c r="S118" i="47"/>
  <c r="T118" i="47" s="1"/>
  <c r="R118" i="47"/>
  <c r="V53" i="47"/>
  <c r="V57" i="47"/>
  <c r="S114" i="47"/>
  <c r="R114" i="47"/>
  <c r="S110" i="47"/>
  <c r="R110" i="47"/>
  <c r="S106" i="47"/>
  <c r="R106" i="47"/>
  <c r="S120" i="47"/>
  <c r="T120" i="47" s="1"/>
  <c r="R120" i="47"/>
  <c r="S121" i="47"/>
  <c r="T121" i="47" s="1"/>
  <c r="R121" i="47"/>
  <c r="R108" i="47"/>
  <c r="S133" i="47"/>
  <c r="T133" i="47" s="1"/>
  <c r="R133" i="47"/>
  <c r="S132" i="47"/>
  <c r="T132" i="47" s="1"/>
  <c r="R132" i="47"/>
  <c r="S136" i="47"/>
  <c r="T136" i="47" s="1"/>
  <c r="W136" i="47" s="1"/>
  <c r="R136" i="47"/>
  <c r="X137" i="47"/>
  <c r="Y137" i="47" s="1"/>
  <c r="Z137" i="47" s="1"/>
  <c r="S139" i="47"/>
  <c r="T139" i="47" s="1"/>
  <c r="Y139" i="47" s="1"/>
  <c r="R139" i="47"/>
  <c r="S141" i="47"/>
  <c r="T141" i="47" s="1"/>
  <c r="Y141" i="47" s="1"/>
  <c r="R141" i="47"/>
  <c r="S143" i="47"/>
  <c r="T143" i="47" s="1"/>
  <c r="AA143" i="47" s="1"/>
  <c r="R143" i="47"/>
  <c r="S145" i="47"/>
  <c r="T145" i="47" s="1"/>
  <c r="AA145" i="47" s="1"/>
  <c r="R145" i="47"/>
  <c r="S128" i="47"/>
  <c r="T128" i="47" s="1"/>
  <c r="S130" i="47"/>
  <c r="T130" i="47" s="1"/>
  <c r="V148" i="47"/>
  <c r="S134" i="47"/>
  <c r="T134" i="47" s="1"/>
  <c r="W134" i="47" s="1"/>
  <c r="R134" i="47"/>
  <c r="S138" i="47"/>
  <c r="T138" i="47" s="1"/>
  <c r="Y138" i="47" s="1"/>
  <c r="R138" i="47"/>
  <c r="S140" i="47"/>
  <c r="T140" i="47" s="1"/>
  <c r="Y140" i="47" s="1"/>
  <c r="R140" i="47"/>
  <c r="S142" i="47"/>
  <c r="T142" i="47" s="1"/>
  <c r="Y142" i="47" s="1"/>
  <c r="R142" i="47"/>
  <c r="V147" i="47"/>
  <c r="R146" i="47"/>
  <c r="R147" i="47"/>
  <c r="R148" i="47"/>
  <c r="A17" i="20"/>
  <c r="A18" i="20"/>
  <c r="A19" i="20"/>
  <c r="A20" i="20"/>
  <c r="A21" i="20"/>
  <c r="A22" i="20"/>
  <c r="A23" i="20"/>
  <c r="A24" i="20"/>
  <c r="A25" i="20"/>
  <c r="A26" i="20"/>
  <c r="A27" i="20"/>
  <c r="A28" i="20"/>
  <c r="A29" i="20"/>
  <c r="A30" i="20"/>
  <c r="A31" i="20"/>
  <c r="A32" i="20"/>
  <c r="A33" i="20"/>
  <c r="A34" i="20"/>
  <c r="A35" i="20"/>
  <c r="A36" i="20"/>
  <c r="A37" i="20"/>
  <c r="A38" i="20"/>
  <c r="A39" i="20"/>
  <c r="A40" i="20"/>
  <c r="A41" i="20"/>
  <c r="A42" i="20"/>
  <c r="A43" i="20"/>
  <c r="A44" i="20"/>
  <c r="A45" i="20"/>
  <c r="A46" i="20"/>
  <c r="A47" i="20"/>
  <c r="A48" i="20"/>
  <c r="A49" i="20"/>
  <c r="A50" i="20"/>
  <c r="A51" i="20"/>
  <c r="A52" i="20"/>
  <c r="A53" i="20"/>
  <c r="A54" i="20"/>
  <c r="A55" i="20"/>
  <c r="A56" i="20"/>
  <c r="A57" i="20"/>
  <c r="A58" i="20"/>
  <c r="A59" i="20"/>
  <c r="A60" i="20"/>
  <c r="A61" i="20"/>
  <c r="A62" i="20"/>
  <c r="A63" i="20"/>
  <c r="A64" i="20"/>
  <c r="A65" i="20"/>
  <c r="A66" i="20"/>
  <c r="A67" i="20"/>
  <c r="A68" i="20"/>
  <c r="A69" i="20"/>
  <c r="A70" i="20"/>
  <c r="A71" i="20"/>
  <c r="A72" i="20"/>
  <c r="A73" i="20"/>
  <c r="A74" i="20"/>
  <c r="A75" i="20"/>
  <c r="A76" i="20"/>
  <c r="A77" i="20"/>
  <c r="A78" i="20"/>
  <c r="A79" i="20"/>
  <c r="A80" i="20"/>
  <c r="A81" i="20"/>
  <c r="A82" i="20"/>
  <c r="A83" i="20"/>
  <c r="A84" i="20"/>
  <c r="A85" i="20"/>
  <c r="A86" i="20"/>
  <c r="A87" i="20"/>
  <c r="A88" i="20"/>
  <c r="A89" i="20"/>
  <c r="A90" i="20"/>
  <c r="A91" i="20"/>
  <c r="A92" i="20"/>
  <c r="A93" i="20"/>
  <c r="A94" i="20"/>
  <c r="A95" i="20"/>
  <c r="A96" i="20"/>
  <c r="A97" i="20"/>
  <c r="A98" i="20"/>
  <c r="A99" i="20"/>
  <c r="A100" i="20"/>
  <c r="A101" i="20"/>
  <c r="A102" i="20"/>
  <c r="A103" i="20"/>
  <c r="A104" i="20"/>
  <c r="A105" i="20"/>
  <c r="A106" i="20"/>
  <c r="A107" i="20"/>
  <c r="A108" i="20"/>
  <c r="A109" i="20"/>
  <c r="A110" i="20"/>
  <c r="A111" i="20"/>
  <c r="A112" i="20"/>
  <c r="A113" i="20"/>
  <c r="A114" i="20"/>
  <c r="A115" i="20"/>
  <c r="A116" i="20"/>
  <c r="A117" i="20"/>
  <c r="A118" i="20"/>
  <c r="A119" i="20"/>
  <c r="A120" i="20"/>
  <c r="A121" i="20"/>
  <c r="A122" i="20"/>
  <c r="A123" i="20"/>
  <c r="A124" i="20"/>
  <c r="A125" i="20"/>
  <c r="A126" i="20"/>
  <c r="A127" i="20"/>
  <c r="A128" i="20"/>
  <c r="A129" i="20"/>
  <c r="A130" i="20"/>
  <c r="A131" i="20"/>
  <c r="A132" i="20"/>
  <c r="A133" i="20"/>
  <c r="A134" i="20"/>
  <c r="A135" i="20"/>
  <c r="A136" i="20"/>
  <c r="A137" i="20"/>
  <c r="A138" i="20"/>
  <c r="A139" i="20"/>
  <c r="A140" i="20"/>
  <c r="A141" i="20"/>
  <c r="A142" i="20"/>
  <c r="A143" i="20"/>
  <c r="A144" i="20"/>
  <c r="A145" i="20"/>
  <c r="A146" i="20"/>
  <c r="A147" i="20"/>
  <c r="A148" i="20"/>
  <c r="A149" i="20"/>
  <c r="A150" i="20"/>
  <c r="A151" i="20"/>
  <c r="A152" i="20"/>
  <c r="A153" i="20"/>
  <c r="A154" i="20"/>
  <c r="A155" i="20"/>
  <c r="A156" i="20"/>
  <c r="A157" i="20"/>
  <c r="A158" i="20"/>
  <c r="A159" i="20"/>
  <c r="A160" i="20"/>
  <c r="A161" i="20"/>
  <c r="A162" i="20"/>
  <c r="A163" i="20"/>
  <c r="A164" i="20"/>
  <c r="A165" i="20"/>
  <c r="A166" i="20"/>
  <c r="A167" i="20"/>
  <c r="A168" i="20"/>
  <c r="A169" i="20"/>
  <c r="A170" i="20"/>
  <c r="A171" i="20"/>
  <c r="A16" i="20"/>
  <c r="AD144" i="47" l="1"/>
  <c r="AF144" i="47"/>
  <c r="W109" i="47"/>
  <c r="X109" i="47" s="1"/>
  <c r="W73" i="47"/>
  <c r="X73" i="47" s="1"/>
  <c r="W146" i="47"/>
  <c r="W61" i="47"/>
  <c r="X61" i="47" s="1"/>
  <c r="Y61" i="47" s="1"/>
  <c r="Z61" i="47" s="1"/>
  <c r="W101" i="47"/>
  <c r="X101" i="47" s="1"/>
  <c r="W33" i="47"/>
  <c r="X33" i="47" s="1"/>
  <c r="W24" i="47"/>
  <c r="W47" i="47"/>
  <c r="X47" i="47" s="1"/>
  <c r="W48" i="47"/>
  <c r="X48" i="47" s="1"/>
  <c r="W62" i="47"/>
  <c r="X62" i="47" s="1"/>
  <c r="Y62" i="47" s="1"/>
  <c r="W82" i="47"/>
  <c r="W86" i="47"/>
  <c r="X86" i="47" s="1"/>
  <c r="Y86" i="47" s="1"/>
  <c r="W84" i="47"/>
  <c r="X84" i="47" s="1"/>
  <c r="W81" i="47"/>
  <c r="X81" i="47" s="1"/>
  <c r="Y81" i="47" s="1"/>
  <c r="W21" i="47"/>
  <c r="X21" i="47" s="1"/>
  <c r="W60" i="47"/>
  <c r="X60" i="47" s="1"/>
  <c r="Y60" i="47" s="1"/>
  <c r="W46" i="47"/>
  <c r="X46" i="47" s="1"/>
  <c r="Y46" i="47" s="1"/>
  <c r="Z46" i="47" s="1"/>
  <c r="W112" i="47"/>
  <c r="X112" i="47" s="1"/>
  <c r="W111" i="47"/>
  <c r="W31" i="47"/>
  <c r="X31" i="47" s="1"/>
  <c r="W90" i="47"/>
  <c r="X90" i="47" s="1"/>
  <c r="Y90" i="47" s="1"/>
  <c r="W18" i="47"/>
  <c r="X18" i="47" s="1"/>
  <c r="Y18" i="47" s="1"/>
  <c r="W115" i="47"/>
  <c r="AD145" i="47"/>
  <c r="AF145" i="47"/>
  <c r="W45" i="47"/>
  <c r="X45" i="47" s="1"/>
  <c r="Y45" i="47" s="1"/>
  <c r="AD143" i="47"/>
  <c r="AF143" i="47"/>
  <c r="W105" i="47"/>
  <c r="X105" i="47" s="1"/>
  <c r="Y105" i="47" s="1"/>
  <c r="Z105" i="47" s="1"/>
  <c r="W25" i="47"/>
  <c r="X25" i="47" s="1"/>
  <c r="W56" i="47"/>
  <c r="X56" i="47" s="1"/>
  <c r="Y56" i="47" s="1"/>
  <c r="Z56" i="47" s="1"/>
  <c r="W15" i="47"/>
  <c r="W72" i="47"/>
  <c r="X72" i="47" s="1"/>
  <c r="W100" i="47"/>
  <c r="X100" i="47" s="1"/>
  <c r="W69" i="47"/>
  <c r="W54" i="47"/>
  <c r="X54" i="47" s="1"/>
  <c r="Y54" i="47" s="1"/>
  <c r="Z54" i="47" s="1"/>
  <c r="W44" i="47"/>
  <c r="W80" i="47"/>
  <c r="X80" i="47" s="1"/>
  <c r="W94" i="47"/>
  <c r="W22" i="47"/>
  <c r="X22" i="47" s="1"/>
  <c r="W98" i="47"/>
  <c r="X98" i="47" s="1"/>
  <c r="Y98" i="47" s="1"/>
  <c r="W27" i="47"/>
  <c r="X27" i="47" s="1"/>
  <c r="Y27" i="47" s="1"/>
  <c r="W102" i="47"/>
  <c r="X135" i="47"/>
  <c r="Y135" i="47" s="1"/>
  <c r="W32" i="47"/>
  <c r="X32" i="47" s="1"/>
  <c r="W113" i="47"/>
  <c r="X113" i="47" s="1"/>
  <c r="W52" i="47"/>
  <c r="W23" i="47"/>
  <c r="X23" i="47" s="1"/>
  <c r="W77" i="47"/>
  <c r="X77" i="47" s="1"/>
  <c r="W103" i="47"/>
  <c r="X103" i="47" s="1"/>
  <c r="W108" i="47"/>
  <c r="X108" i="47" s="1"/>
  <c r="W17" i="47"/>
  <c r="X17" i="47" s="1"/>
  <c r="W78" i="47"/>
  <c r="X78" i="47" s="1"/>
  <c r="W66" i="47"/>
  <c r="W70" i="47"/>
  <c r="W50" i="47"/>
  <c r="W116" i="47"/>
  <c r="X116" i="47" s="1"/>
  <c r="Y116" i="47" s="1"/>
  <c r="Z116" i="47" s="1"/>
  <c r="W65" i="47"/>
  <c r="X65" i="47" s="1"/>
  <c r="W85" i="47"/>
  <c r="X85" i="47" s="1"/>
  <c r="W30" i="47"/>
  <c r="X30" i="47" s="1"/>
  <c r="Y30" i="47" s="1"/>
  <c r="W64" i="47"/>
  <c r="X64" i="47" s="1"/>
  <c r="Y64" i="47" s="1"/>
  <c r="W26" i="47"/>
  <c r="X26" i="47" s="1"/>
  <c r="W96" i="47"/>
  <c r="W16" i="47"/>
  <c r="X16" i="47" s="1"/>
  <c r="Y16" i="47" s="1"/>
  <c r="Z16" i="47" s="1"/>
  <c r="W20" i="47"/>
  <c r="X20" i="47" s="1"/>
  <c r="W92" i="47"/>
  <c r="X92" i="47" s="1"/>
  <c r="Y92" i="47" s="1"/>
  <c r="V126" i="47"/>
  <c r="V124" i="47"/>
  <c r="V13" i="47"/>
  <c r="X52" i="47"/>
  <c r="Y52" i="47" s="1"/>
  <c r="Z52" i="47" s="1"/>
  <c r="AA52" i="47" s="1"/>
  <c r="AD52" i="47" s="1"/>
  <c r="V119" i="47"/>
  <c r="V91" i="47"/>
  <c r="V132" i="47"/>
  <c r="V107" i="47"/>
  <c r="V131" i="47"/>
  <c r="V95" i="47"/>
  <c r="T99" i="47"/>
  <c r="V14" i="47"/>
  <c r="V43" i="47"/>
  <c r="V122" i="47"/>
  <c r="V76" i="47"/>
  <c r="V127" i="47"/>
  <c r="V125" i="47"/>
  <c r="V11" i="47"/>
  <c r="V93" i="47"/>
  <c r="V35" i="47"/>
  <c r="V129" i="47"/>
  <c r="V123" i="47"/>
  <c r="V40" i="47"/>
  <c r="V12" i="47"/>
  <c r="V104" i="47"/>
  <c r="V89" i="47"/>
  <c r="V120" i="47"/>
  <c r="W58" i="47"/>
  <c r="X58" i="47" s="1"/>
  <c r="V97" i="47"/>
  <c r="V34" i="47"/>
  <c r="W74" i="47"/>
  <c r="X74" i="47" s="1"/>
  <c r="X115" i="47"/>
  <c r="V118" i="47"/>
  <c r="X88" i="47"/>
  <c r="Y88" i="47" s="1"/>
  <c r="Z88" i="47" s="1"/>
  <c r="W68" i="47"/>
  <c r="X68" i="47" s="1"/>
  <c r="V51" i="47"/>
  <c r="V10" i="47"/>
  <c r="V117" i="47"/>
  <c r="X82" i="47"/>
  <c r="V128" i="47"/>
  <c r="Y21" i="47"/>
  <c r="Z21" i="47" s="1"/>
  <c r="AA21" i="47" s="1"/>
  <c r="AD21" i="47" s="1"/>
  <c r="V28" i="47"/>
  <c r="X111" i="47"/>
  <c r="Y111" i="47" s="1"/>
  <c r="X102" i="47"/>
  <c r="Y102" i="47" s="1"/>
  <c r="X24" i="47"/>
  <c r="Y24" i="47" s="1"/>
  <c r="Z24" i="47" s="1"/>
  <c r="Y19" i="47"/>
  <c r="Z19" i="47" s="1"/>
  <c r="V29" i="47"/>
  <c r="X96" i="47"/>
  <c r="Y96" i="47" s="1"/>
  <c r="Y31" i="47"/>
  <c r="Z31" i="47" s="1"/>
  <c r="AA31" i="47" s="1"/>
  <c r="Y85" i="47"/>
  <c r="V42" i="47"/>
  <c r="T42" i="47"/>
  <c r="V38" i="47"/>
  <c r="W148" i="47"/>
  <c r="X148" i="47" s="1"/>
  <c r="Z141" i="47"/>
  <c r="AA137" i="47"/>
  <c r="AD137" i="47" s="1"/>
  <c r="X136" i="47"/>
  <c r="T106" i="47"/>
  <c r="V106" i="47"/>
  <c r="W87" i="47"/>
  <c r="X87" i="47" s="1"/>
  <c r="W71" i="47"/>
  <c r="X71" i="47" s="1"/>
  <c r="W49" i="47"/>
  <c r="X49" i="47" s="1"/>
  <c r="V39" i="47"/>
  <c r="AA56" i="47"/>
  <c r="AD56" i="47" s="1"/>
  <c r="W55" i="47"/>
  <c r="X55" i="47" s="1"/>
  <c r="V36" i="47"/>
  <c r="Z142" i="47"/>
  <c r="AA142" i="47" s="1"/>
  <c r="AD142" i="47" s="1"/>
  <c r="W53" i="47"/>
  <c r="W75" i="47"/>
  <c r="W59" i="47"/>
  <c r="Z140" i="47"/>
  <c r="AA140" i="47" s="1"/>
  <c r="X134" i="47"/>
  <c r="V133" i="47"/>
  <c r="T114" i="47"/>
  <c r="V114" i="47"/>
  <c r="W83" i="47"/>
  <c r="X83" i="47" s="1"/>
  <c r="W67" i="47"/>
  <c r="V41" i="47"/>
  <c r="Z138" i="47"/>
  <c r="AA138" i="47" s="1"/>
  <c r="W99" i="47"/>
  <c r="X99" i="47" s="1"/>
  <c r="W147" i="47"/>
  <c r="V130" i="47"/>
  <c r="Z139" i="47"/>
  <c r="AG139" i="47" s="1"/>
  <c r="V121" i="47"/>
  <c r="T110" i="47"/>
  <c r="V110" i="47"/>
  <c r="X70" i="47"/>
  <c r="W57" i="47"/>
  <c r="X57" i="47" s="1"/>
  <c r="W79" i="47"/>
  <c r="W63" i="47"/>
  <c r="X63" i="47" s="1"/>
  <c r="Y22" i="47"/>
  <c r="Z22" i="47" s="1"/>
  <c r="V37" i="47"/>
  <c r="O175" i="20"/>
  <c r="O176" i="20" s="1"/>
  <c r="AA61" i="47" l="1"/>
  <c r="AD61" i="47" s="1"/>
  <c r="Y26" i="47"/>
  <c r="Z26" i="47" s="1"/>
  <c r="Y112" i="47"/>
  <c r="Z112" i="47" s="1"/>
  <c r="AA112" i="47" s="1"/>
  <c r="AG138" i="47"/>
  <c r="Y113" i="47"/>
  <c r="Z113" i="47" s="1"/>
  <c r="AA113" i="47" s="1"/>
  <c r="Z27" i="47"/>
  <c r="AA27" i="47" s="1"/>
  <c r="X15" i="47"/>
  <c r="Y15" i="47" s="1"/>
  <c r="Y47" i="47"/>
  <c r="Z47" i="47" s="1"/>
  <c r="AA16" i="47"/>
  <c r="AD16" i="47" s="1"/>
  <c r="Y32" i="47"/>
  <c r="Z32" i="47" s="1"/>
  <c r="Y78" i="47"/>
  <c r="Z78" i="47" s="1"/>
  <c r="AA78" i="47" s="1"/>
  <c r="Y20" i="47"/>
  <c r="Z20" i="47" s="1"/>
  <c r="Y101" i="47"/>
  <c r="Z101" i="47" s="1"/>
  <c r="Y33" i="47"/>
  <c r="Z33" i="47" s="1"/>
  <c r="AA33" i="47" s="1"/>
  <c r="Z135" i="47"/>
  <c r="AA135" i="47" s="1"/>
  <c r="Y100" i="47"/>
  <c r="Z100" i="47" s="1"/>
  <c r="Y25" i="47"/>
  <c r="Z25" i="47" s="1"/>
  <c r="AA25" i="47" s="1"/>
  <c r="Y65" i="47"/>
  <c r="Z65" i="47" s="1"/>
  <c r="AF142" i="47"/>
  <c r="W93" i="47"/>
  <c r="X93" i="47" s="1"/>
  <c r="Y93" i="47" s="1"/>
  <c r="Z93" i="47" s="1"/>
  <c r="W107" i="47"/>
  <c r="X107" i="47" s="1"/>
  <c r="X94" i="47"/>
  <c r="Y94" i="47" s="1"/>
  <c r="Z94" i="47" s="1"/>
  <c r="AA94" i="47" s="1"/>
  <c r="Y84" i="47"/>
  <c r="Z84" i="47" s="1"/>
  <c r="X146" i="47"/>
  <c r="Y146" i="47" s="1"/>
  <c r="Z146" i="47" s="1"/>
  <c r="AA146" i="47" s="1"/>
  <c r="X44" i="47"/>
  <c r="Y44" i="47" s="1"/>
  <c r="Z44" i="47" s="1"/>
  <c r="AA44" i="47" s="1"/>
  <c r="AD44" i="47" s="1"/>
  <c r="W89" i="47"/>
  <c r="X89" i="47" s="1"/>
  <c r="Y89" i="47" s="1"/>
  <c r="Z89" i="47" s="1"/>
  <c r="W123" i="47"/>
  <c r="X123" i="47" s="1"/>
  <c r="Y123" i="47" s="1"/>
  <c r="W11" i="47"/>
  <c r="X11" i="47" s="1"/>
  <c r="W122" i="47"/>
  <c r="X122" i="47" s="1"/>
  <c r="Y122" i="47" s="1"/>
  <c r="W95" i="47"/>
  <c r="X95" i="47" s="1"/>
  <c r="AF137" i="47"/>
  <c r="W120" i="47"/>
  <c r="X120" i="47" s="1"/>
  <c r="W76" i="47"/>
  <c r="W126" i="47"/>
  <c r="X126" i="47" s="1"/>
  <c r="X69" i="47"/>
  <c r="Y69" i="47" s="1"/>
  <c r="Y108" i="47"/>
  <c r="Z108" i="47" s="1"/>
  <c r="W128" i="47"/>
  <c r="X128" i="47" s="1"/>
  <c r="Y72" i="47"/>
  <c r="Z72" i="47" s="1"/>
  <c r="W97" i="47"/>
  <c r="X97" i="47" s="1"/>
  <c r="W104" i="47"/>
  <c r="X104" i="47" s="1"/>
  <c r="Y104" i="47" s="1"/>
  <c r="W129" i="47"/>
  <c r="X129" i="47" s="1"/>
  <c r="W125" i="47"/>
  <c r="X125" i="47" s="1"/>
  <c r="Y125" i="47" s="1"/>
  <c r="Z125" i="47" s="1"/>
  <c r="W43" i="47"/>
  <c r="X43" i="47" s="1"/>
  <c r="Y43" i="47" s="1"/>
  <c r="X50" i="47"/>
  <c r="Y50" i="47" s="1"/>
  <c r="W132" i="47"/>
  <c r="W13" i="47"/>
  <c r="AF140" i="47"/>
  <c r="W40" i="47"/>
  <c r="X40" i="47" s="1"/>
  <c r="W119" i="47"/>
  <c r="X119" i="47" s="1"/>
  <c r="Y119" i="47" s="1"/>
  <c r="Z119" i="47" s="1"/>
  <c r="Y109" i="47"/>
  <c r="Z109" i="47" s="1"/>
  <c r="Z98" i="47"/>
  <c r="AA98" i="47" s="1"/>
  <c r="AD98" i="47" s="1"/>
  <c r="X66" i="47"/>
  <c r="W51" i="47"/>
  <c r="X51" i="47" s="1"/>
  <c r="Y51" i="47" s="1"/>
  <c r="Z51" i="47" s="1"/>
  <c r="W118" i="47"/>
  <c r="X118" i="47" s="1"/>
  <c r="W12" i="47"/>
  <c r="X12" i="47" s="1"/>
  <c r="W35" i="47"/>
  <c r="X35" i="47" s="1"/>
  <c r="W127" i="47"/>
  <c r="X127" i="47" s="1"/>
  <c r="Y127" i="47" s="1"/>
  <c r="W14" i="47"/>
  <c r="W131" i="47"/>
  <c r="W91" i="47"/>
  <c r="X91" i="47" s="1"/>
  <c r="W124" i="47"/>
  <c r="X124" i="47" s="1"/>
  <c r="AF21" i="47"/>
  <c r="X76" i="47"/>
  <c r="Y76" i="47" s="1"/>
  <c r="Z30" i="47"/>
  <c r="AA30" i="47" s="1"/>
  <c r="AD30" i="47" s="1"/>
  <c r="Y74" i="47"/>
  <c r="Z74" i="47" s="1"/>
  <c r="AA74" i="47" s="1"/>
  <c r="AD74" i="47" s="1"/>
  <c r="Y58" i="47"/>
  <c r="Z90" i="47"/>
  <c r="AA90" i="47" s="1"/>
  <c r="AD90" i="47" s="1"/>
  <c r="W117" i="47"/>
  <c r="X117" i="47" s="1"/>
  <c r="Y117" i="47" s="1"/>
  <c r="W34" i="47"/>
  <c r="X34" i="47" s="1"/>
  <c r="W10" i="47"/>
  <c r="AA46" i="47"/>
  <c r="AD46" i="47" s="1"/>
  <c r="AA88" i="47"/>
  <c r="Y115" i="47"/>
  <c r="Y68" i="47"/>
  <c r="Z64" i="47"/>
  <c r="Z96" i="47"/>
  <c r="Z60" i="47"/>
  <c r="AA60" i="47" s="1"/>
  <c r="AD60" i="47" s="1"/>
  <c r="Y57" i="47"/>
  <c r="Z57" i="47" s="1"/>
  <c r="AA26" i="47"/>
  <c r="AD26" i="47" s="1"/>
  <c r="Y55" i="47"/>
  <c r="Z55" i="47" s="1"/>
  <c r="Z45" i="47"/>
  <c r="W28" i="47"/>
  <c r="X28" i="47" s="1"/>
  <c r="Z92" i="47"/>
  <c r="AA92" i="47" s="1"/>
  <c r="AD92" i="47" s="1"/>
  <c r="W29" i="47"/>
  <c r="X29" i="47" s="1"/>
  <c r="Z102" i="47"/>
  <c r="AD138" i="47"/>
  <c r="Y80" i="47"/>
  <c r="Z80" i="47" s="1"/>
  <c r="Y48" i="47"/>
  <c r="AA54" i="47"/>
  <c r="AD54" i="47" s="1"/>
  <c r="Z81" i="47"/>
  <c r="AA81" i="47" s="1"/>
  <c r="AD81" i="47" s="1"/>
  <c r="Z18" i="47"/>
  <c r="Z111" i="47"/>
  <c r="AA111" i="47" s="1"/>
  <c r="AD111" i="47" s="1"/>
  <c r="Y82" i="47"/>
  <c r="AA116" i="47"/>
  <c r="AD116" i="47" s="1"/>
  <c r="AA19" i="47"/>
  <c r="Y77" i="47"/>
  <c r="W114" i="47"/>
  <c r="W39" i="47"/>
  <c r="W38" i="47"/>
  <c r="X38" i="47" s="1"/>
  <c r="AD27" i="47"/>
  <c r="W110" i="47"/>
  <c r="X110" i="47" s="1"/>
  <c r="AA139" i="47"/>
  <c r="AD139" i="47" s="1"/>
  <c r="X147" i="47"/>
  <c r="AD31" i="47"/>
  <c r="AD140" i="47"/>
  <c r="X132" i="47"/>
  <c r="Y132" i="47" s="1"/>
  <c r="AA22" i="47"/>
  <c r="AD22" i="47" s="1"/>
  <c r="AA24" i="47"/>
  <c r="W36" i="47"/>
  <c r="X36" i="47" s="1"/>
  <c r="Y36" i="47" s="1"/>
  <c r="Y49" i="47"/>
  <c r="Z49" i="47" s="1"/>
  <c r="W106" i="47"/>
  <c r="Y136" i="47"/>
  <c r="Z136" i="47" s="1"/>
  <c r="AA141" i="47"/>
  <c r="Y70" i="47"/>
  <c r="Z70" i="47" s="1"/>
  <c r="AA70" i="47" s="1"/>
  <c r="Z85" i="47"/>
  <c r="Y73" i="47"/>
  <c r="Z73" i="47" s="1"/>
  <c r="W130" i="47"/>
  <c r="W121" i="47"/>
  <c r="X121" i="47" s="1"/>
  <c r="W41" i="47"/>
  <c r="X41" i="47" s="1"/>
  <c r="X67" i="47"/>
  <c r="Z62" i="47"/>
  <c r="X53" i="47"/>
  <c r="Y103" i="47"/>
  <c r="Y23" i="47"/>
  <c r="Z23" i="47" s="1"/>
  <c r="AA23" i="47" s="1"/>
  <c r="W133" i="47"/>
  <c r="X133" i="47" s="1"/>
  <c r="W37" i="47"/>
  <c r="X37" i="47" s="1"/>
  <c r="Y17" i="47"/>
  <c r="Z17" i="47" s="1"/>
  <c r="AA17" i="47" s="1"/>
  <c r="Y63" i="47"/>
  <c r="Z63" i="47" s="1"/>
  <c r="X79" i="47"/>
  <c r="Z86" i="47"/>
  <c r="AA86" i="47" s="1"/>
  <c r="Y99" i="47"/>
  <c r="Y83" i="47"/>
  <c r="Z83" i="47" s="1"/>
  <c r="Y134" i="47"/>
  <c r="Z134" i="47" s="1"/>
  <c r="X59" i="47"/>
  <c r="X75" i="47"/>
  <c r="Y71" i="47"/>
  <c r="Y87" i="47"/>
  <c r="Z87" i="47" s="1"/>
  <c r="Y148" i="47"/>
  <c r="Z148" i="47" s="1"/>
  <c r="W42" i="47"/>
  <c r="X42" i="47" s="1"/>
  <c r="Y42" i="47" s="1"/>
  <c r="AA105" i="47"/>
  <c r="AD105" i="47" s="1"/>
  <c r="AE17" i="20"/>
  <c r="AE18" i="20"/>
  <c r="AE19" i="20"/>
  <c r="AE20" i="20"/>
  <c r="AE21" i="20"/>
  <c r="AE22" i="20"/>
  <c r="AE23" i="20"/>
  <c r="AE24" i="20"/>
  <c r="AE25" i="20"/>
  <c r="AE26" i="20"/>
  <c r="AE27" i="20"/>
  <c r="AE28" i="20"/>
  <c r="AE29" i="20"/>
  <c r="AE30" i="20"/>
  <c r="AE31" i="20"/>
  <c r="AE32" i="20"/>
  <c r="AE33" i="20"/>
  <c r="AE34" i="20"/>
  <c r="AE35" i="20"/>
  <c r="AE36" i="20"/>
  <c r="AE37" i="20"/>
  <c r="AE38" i="20"/>
  <c r="AE39" i="20"/>
  <c r="AE40" i="20"/>
  <c r="AE41" i="20"/>
  <c r="AE42" i="20"/>
  <c r="AE43" i="20"/>
  <c r="AE44" i="20"/>
  <c r="AE45" i="20"/>
  <c r="AE46" i="20"/>
  <c r="AE47" i="20"/>
  <c r="AE48" i="20"/>
  <c r="AE49" i="20"/>
  <c r="AE50" i="20"/>
  <c r="AE51" i="20"/>
  <c r="AE52" i="20"/>
  <c r="AE53" i="20"/>
  <c r="AE54" i="20"/>
  <c r="AE55" i="20"/>
  <c r="AE56" i="20"/>
  <c r="AE57" i="20"/>
  <c r="AE58" i="20"/>
  <c r="AE59" i="20"/>
  <c r="AE60" i="20"/>
  <c r="AE61" i="20"/>
  <c r="AE62" i="20"/>
  <c r="AE63" i="20"/>
  <c r="AE64" i="20"/>
  <c r="AE65" i="20"/>
  <c r="AE66" i="20"/>
  <c r="AE67" i="20"/>
  <c r="AE68" i="20"/>
  <c r="AE69" i="20"/>
  <c r="AE70" i="20"/>
  <c r="AE71" i="20"/>
  <c r="AE72" i="20"/>
  <c r="AE73" i="20"/>
  <c r="AE74" i="20"/>
  <c r="AE75" i="20"/>
  <c r="AE76" i="20"/>
  <c r="AE77" i="20"/>
  <c r="AE78" i="20"/>
  <c r="AE79" i="20"/>
  <c r="AE80" i="20"/>
  <c r="AE81" i="20"/>
  <c r="AE82" i="20"/>
  <c r="AE83" i="20"/>
  <c r="AE84" i="20"/>
  <c r="AE85" i="20"/>
  <c r="AE86" i="20"/>
  <c r="AE87" i="20"/>
  <c r="AE88" i="20"/>
  <c r="AE89" i="20"/>
  <c r="AE90" i="20"/>
  <c r="AE91" i="20"/>
  <c r="AE92" i="20"/>
  <c r="AE93" i="20"/>
  <c r="AE94" i="20"/>
  <c r="AE95" i="20"/>
  <c r="AE96" i="20"/>
  <c r="AE97" i="20"/>
  <c r="AE98" i="20"/>
  <c r="AE99" i="20"/>
  <c r="AE100" i="20"/>
  <c r="AE101" i="20"/>
  <c r="AE102" i="20"/>
  <c r="AE103" i="20"/>
  <c r="AE104" i="20"/>
  <c r="AE105" i="20"/>
  <c r="AE106" i="20"/>
  <c r="AE107" i="20"/>
  <c r="AE108" i="20"/>
  <c r="AE109" i="20"/>
  <c r="AE110" i="20"/>
  <c r="AE111" i="20"/>
  <c r="AE112" i="20"/>
  <c r="AE113" i="20"/>
  <c r="AE114" i="20"/>
  <c r="AE115" i="20"/>
  <c r="AE116" i="20"/>
  <c r="AE117" i="20"/>
  <c r="AE118" i="20"/>
  <c r="AE119" i="20"/>
  <c r="AE120" i="20"/>
  <c r="AE121" i="20"/>
  <c r="AE122" i="20"/>
  <c r="AE123" i="20"/>
  <c r="AE124" i="20"/>
  <c r="AE125" i="20"/>
  <c r="AE126" i="20"/>
  <c r="AE127" i="20"/>
  <c r="AE128" i="20"/>
  <c r="AE129" i="20"/>
  <c r="AE130" i="20"/>
  <c r="AE131" i="20"/>
  <c r="AE132" i="20"/>
  <c r="AE133" i="20"/>
  <c r="AE134" i="20"/>
  <c r="AE135" i="20"/>
  <c r="AE136" i="20"/>
  <c r="AE137" i="20"/>
  <c r="AE138" i="20"/>
  <c r="AE139" i="20"/>
  <c r="AE140" i="20"/>
  <c r="AE141" i="20"/>
  <c r="AE142" i="20"/>
  <c r="AE143" i="20"/>
  <c r="AE144" i="20"/>
  <c r="AE145" i="20"/>
  <c r="AE146" i="20"/>
  <c r="AE147" i="20"/>
  <c r="AE148" i="20"/>
  <c r="AE149" i="20"/>
  <c r="AE150" i="20"/>
  <c r="AE151" i="20"/>
  <c r="AE152" i="20"/>
  <c r="AE153" i="20"/>
  <c r="AE154" i="20"/>
  <c r="AE155" i="20"/>
  <c r="AE156" i="20"/>
  <c r="AE157" i="20"/>
  <c r="AE158" i="20"/>
  <c r="AE159" i="20"/>
  <c r="AE160" i="20"/>
  <c r="AE161" i="20"/>
  <c r="AE162" i="20"/>
  <c r="AE163" i="20"/>
  <c r="AE164" i="20"/>
  <c r="AE16" i="20"/>
  <c r="AA108" i="47" l="1"/>
  <c r="AD108" i="47" s="1"/>
  <c r="Z50" i="47"/>
  <c r="AA50" i="47" s="1"/>
  <c r="Y118" i="47"/>
  <c r="Y128" i="47"/>
  <c r="Z128" i="47" s="1"/>
  <c r="Y120" i="47"/>
  <c r="Y40" i="47"/>
  <c r="Z40" i="47" s="1"/>
  <c r="Y107" i="47"/>
  <c r="Z107" i="47" s="1"/>
  <c r="AA107" i="47" s="1"/>
  <c r="AF113" i="47"/>
  <c r="AG125" i="47"/>
  <c r="X131" i="47"/>
  <c r="Y131" i="47" s="1"/>
  <c r="AA47" i="47"/>
  <c r="AD47" i="47" s="1"/>
  <c r="AA84" i="47"/>
  <c r="AD84" i="47" s="1"/>
  <c r="AG100" i="47"/>
  <c r="AD135" i="47"/>
  <c r="AG56" i="47"/>
  <c r="AD78" i="47"/>
  <c r="AA101" i="47"/>
  <c r="AD101" i="47" s="1"/>
  <c r="AA100" i="47"/>
  <c r="AD100" i="47" s="1"/>
  <c r="AF27" i="47"/>
  <c r="AF61" i="47"/>
  <c r="AD94" i="47"/>
  <c r="AD113" i="47"/>
  <c r="Z15" i="47"/>
  <c r="AA20" i="47"/>
  <c r="AF20" i="47" s="1"/>
  <c r="Y97" i="47"/>
  <c r="Z97" i="47" s="1"/>
  <c r="Z43" i="47"/>
  <c r="AA43" i="47" s="1"/>
  <c r="AD43" i="47" s="1"/>
  <c r="Z127" i="47"/>
  <c r="AA127" i="47" s="1"/>
  <c r="Y11" i="47"/>
  <c r="Y126" i="47"/>
  <c r="Z126" i="47" s="1"/>
  <c r="Y35" i="47"/>
  <c r="Z35" i="47" s="1"/>
  <c r="AA93" i="47"/>
  <c r="AD93" i="47" s="1"/>
  <c r="AD141" i="47"/>
  <c r="AF141" i="47"/>
  <c r="Z82" i="47"/>
  <c r="Z68" i="47"/>
  <c r="AA68" i="47" s="1"/>
  <c r="AD68" i="47" s="1"/>
  <c r="AA85" i="47"/>
  <c r="AD24" i="47"/>
  <c r="AF24" i="47"/>
  <c r="Z77" i="47"/>
  <c r="AA77" i="47" s="1"/>
  <c r="AD77" i="47" s="1"/>
  <c r="AA96" i="47"/>
  <c r="AD96" i="47" s="1"/>
  <c r="Y12" i="47"/>
  <c r="X14" i="47"/>
  <c r="Y14" i="47" s="1"/>
  <c r="Y124" i="47"/>
  <c r="Z124" i="47" s="1"/>
  <c r="AD19" i="47"/>
  <c r="Y66" i="47"/>
  <c r="AA64" i="47"/>
  <c r="AD64" i="47" s="1"/>
  <c r="AD88" i="47"/>
  <c r="AA72" i="47"/>
  <c r="AF81" i="47" s="1"/>
  <c r="AF22" i="47"/>
  <c r="AF105" i="47"/>
  <c r="AF116" i="47"/>
  <c r="AF94" i="47"/>
  <c r="AF54" i="47"/>
  <c r="AF44" i="47"/>
  <c r="AF30" i="47"/>
  <c r="AF70" i="47"/>
  <c r="X13" i="47"/>
  <c r="Y13" i="47" s="1"/>
  <c r="AD146" i="47"/>
  <c r="AA32" i="47"/>
  <c r="AF32" i="47" s="1"/>
  <c r="AA109" i="47"/>
  <c r="Z48" i="47"/>
  <c r="AA48" i="47" s="1"/>
  <c r="AD48" i="47" s="1"/>
  <c r="AA102" i="47"/>
  <c r="AD102" i="47" s="1"/>
  <c r="AF90" i="47"/>
  <c r="AF112" i="47"/>
  <c r="AF74" i="47"/>
  <c r="AF146" i="47"/>
  <c r="AF23" i="47"/>
  <c r="AF33" i="47"/>
  <c r="AF139" i="47"/>
  <c r="AA119" i="47"/>
  <c r="AD50" i="47"/>
  <c r="Z76" i="47"/>
  <c r="X10" i="47"/>
  <c r="Z104" i="47"/>
  <c r="AA104" i="47" s="1"/>
  <c r="AD104" i="47" s="1"/>
  <c r="Z58" i="47"/>
  <c r="Z117" i="47"/>
  <c r="AA117" i="47" s="1"/>
  <c r="AD117" i="47" s="1"/>
  <c r="Y34" i="47"/>
  <c r="Z34" i="47" s="1"/>
  <c r="Y147" i="47"/>
  <c r="AA51" i="47"/>
  <c r="AA55" i="47"/>
  <c r="Z115" i="47"/>
  <c r="AA115" i="47" s="1"/>
  <c r="AD115" i="47" s="1"/>
  <c r="AA136" i="47"/>
  <c r="AD136" i="47" s="1"/>
  <c r="AA18" i="47"/>
  <c r="AD18" i="47" s="1"/>
  <c r="Y29" i="47"/>
  <c r="Z29" i="47" s="1"/>
  <c r="AA80" i="47"/>
  <c r="AD80" i="47" s="1"/>
  <c r="AA45" i="47"/>
  <c r="AD45" i="47" s="1"/>
  <c r="AA57" i="47"/>
  <c r="AD57" i="47" s="1"/>
  <c r="Y37" i="47"/>
  <c r="Y121" i="47"/>
  <c r="Z121" i="47" s="1"/>
  <c r="Z66" i="47"/>
  <c r="AA66" i="47" s="1"/>
  <c r="AD66" i="47" s="1"/>
  <c r="Y133" i="47"/>
  <c r="Y67" i="47"/>
  <c r="Z67" i="47" s="1"/>
  <c r="AD112" i="47"/>
  <c r="AD23" i="47"/>
  <c r="Y41" i="47"/>
  <c r="Z41" i="47" s="1"/>
  <c r="Y110" i="47"/>
  <c r="Z110" i="47" s="1"/>
  <c r="Z99" i="47"/>
  <c r="AA99" i="47" s="1"/>
  <c r="AD99" i="47" s="1"/>
  <c r="Y28" i="47"/>
  <c r="Z28" i="47" s="1"/>
  <c r="AA28" i="47" s="1"/>
  <c r="Z132" i="47"/>
  <c r="AG132" i="47" s="1"/>
  <c r="AA63" i="47"/>
  <c r="AD63" i="47" s="1"/>
  <c r="AD70" i="47"/>
  <c r="AA49" i="47"/>
  <c r="AD49" i="47" s="1"/>
  <c r="Z42" i="47"/>
  <c r="AA42" i="47" s="1"/>
  <c r="AD42" i="47" s="1"/>
  <c r="Y91" i="47"/>
  <c r="Z91" i="47" s="1"/>
  <c r="AA91" i="47" s="1"/>
  <c r="AD91" i="47" s="1"/>
  <c r="AA134" i="47"/>
  <c r="AD134" i="47" s="1"/>
  <c r="AD33" i="47"/>
  <c r="Y59" i="47"/>
  <c r="Z59" i="47" s="1"/>
  <c r="AA59" i="47" s="1"/>
  <c r="Y79" i="47"/>
  <c r="Z79" i="47" s="1"/>
  <c r="AA83" i="47"/>
  <c r="AD83" i="47" s="1"/>
  <c r="Z36" i="47"/>
  <c r="Y129" i="47"/>
  <c r="Z129" i="47" s="1"/>
  <c r="AA62" i="47"/>
  <c r="X39" i="47"/>
  <c r="Y39" i="47" s="1"/>
  <c r="Y75" i="47"/>
  <c r="Z75" i="47" s="1"/>
  <c r="AD86" i="47"/>
  <c r="AA87" i="47"/>
  <c r="AD87" i="47" s="1"/>
  <c r="Y95" i="47"/>
  <c r="Y38" i="47"/>
  <c r="X114" i="47"/>
  <c r="Y114" i="47" s="1"/>
  <c r="Z122" i="47"/>
  <c r="AA122" i="47" s="1"/>
  <c r="AD122" i="47" s="1"/>
  <c r="Z118" i="47"/>
  <c r="AA118" i="47" s="1"/>
  <c r="Z71" i="47"/>
  <c r="AG71" i="47" s="1"/>
  <c r="Z123" i="47"/>
  <c r="AA123" i="47" s="1"/>
  <c r="Z120" i="47"/>
  <c r="AG120" i="47" s="1"/>
  <c r="AA125" i="47"/>
  <c r="AD125" i="47" s="1"/>
  <c r="Z69" i="47"/>
  <c r="AD17" i="47"/>
  <c r="AA65" i="47"/>
  <c r="AD65" i="47" s="1"/>
  <c r="X130" i="47"/>
  <c r="AA148" i="47"/>
  <c r="AD148" i="47" s="1"/>
  <c r="X106" i="47"/>
  <c r="Y53" i="47"/>
  <c r="Z53" i="47" s="1"/>
  <c r="Z103" i="47"/>
  <c r="AA103" i="47" s="1"/>
  <c r="AF103" i="47" s="1"/>
  <c r="AD25" i="47"/>
  <c r="AA73" i="47"/>
  <c r="AD73" i="47" s="1"/>
  <c r="AA89" i="47"/>
  <c r="AD89" i="47" s="1"/>
  <c r="AF15" i="21"/>
  <c r="AF13" i="21" s="1"/>
  <c r="S15" i="21"/>
  <c r="T15" i="21" s="1"/>
  <c r="Q162" i="20"/>
  <c r="R162" i="20" s="1"/>
  <c r="AB162" i="20"/>
  <c r="U162" i="20" s="1"/>
  <c r="AC162" i="20"/>
  <c r="Q163" i="20"/>
  <c r="R163" i="20" s="1"/>
  <c r="AB163" i="20"/>
  <c r="U163" i="20" s="1"/>
  <c r="AC163" i="20"/>
  <c r="AC161" i="20"/>
  <c r="AB161" i="20"/>
  <c r="U161" i="20" s="1"/>
  <c r="Q161" i="20"/>
  <c r="S161" i="20" s="1"/>
  <c r="T161" i="20" s="1"/>
  <c r="Q28" i="20"/>
  <c r="AB28" i="20"/>
  <c r="U28" i="20" s="1"/>
  <c r="AC28" i="20"/>
  <c r="Q29" i="20"/>
  <c r="R29" i="20" s="1"/>
  <c r="AB29" i="20"/>
  <c r="U29" i="20" s="1"/>
  <c r="AC29" i="20"/>
  <c r="Q30" i="20"/>
  <c r="R30" i="20" s="1"/>
  <c r="AB30" i="20"/>
  <c r="U30" i="20" s="1"/>
  <c r="AC30" i="20"/>
  <c r="Q31" i="20"/>
  <c r="AB31" i="20"/>
  <c r="U31" i="20" s="1"/>
  <c r="AC31" i="20"/>
  <c r="Q32" i="20"/>
  <c r="AB32" i="20"/>
  <c r="U32" i="20" s="1"/>
  <c r="AC32" i="20"/>
  <c r="Q33" i="20"/>
  <c r="R33" i="20" s="1"/>
  <c r="AB33" i="20"/>
  <c r="U33" i="20" s="1"/>
  <c r="AC33" i="20"/>
  <c r="Q34" i="20"/>
  <c r="AB34" i="20"/>
  <c r="U34" i="20" s="1"/>
  <c r="AC34" i="20"/>
  <c r="Q35" i="20"/>
  <c r="AB35" i="20"/>
  <c r="U35" i="20" s="1"/>
  <c r="AC35" i="20"/>
  <c r="Q36" i="20"/>
  <c r="R36" i="20" s="1"/>
  <c r="AB36" i="20"/>
  <c r="U36" i="20" s="1"/>
  <c r="AC36" i="20"/>
  <c r="Q37" i="20"/>
  <c r="AB37" i="20"/>
  <c r="U37" i="20" s="1"/>
  <c r="AC37" i="20"/>
  <c r="Q38" i="20"/>
  <c r="S38" i="20" s="1"/>
  <c r="T38" i="20" s="1"/>
  <c r="AB38" i="20"/>
  <c r="U38" i="20" s="1"/>
  <c r="AC38" i="20"/>
  <c r="Q39" i="20"/>
  <c r="R39" i="20" s="1"/>
  <c r="AB39" i="20"/>
  <c r="U39" i="20" s="1"/>
  <c r="AC39" i="20"/>
  <c r="Q40" i="20"/>
  <c r="R40" i="20" s="1"/>
  <c r="AB40" i="20"/>
  <c r="U40" i="20" s="1"/>
  <c r="AC40" i="20"/>
  <c r="Q41" i="20"/>
  <c r="R41" i="20" s="1"/>
  <c r="AB41" i="20"/>
  <c r="U41" i="20" s="1"/>
  <c r="AC41" i="20"/>
  <c r="Q42" i="20"/>
  <c r="S42" i="20" s="1"/>
  <c r="T42" i="20" s="1"/>
  <c r="AB42" i="20"/>
  <c r="U42" i="20" s="1"/>
  <c r="AC42" i="20"/>
  <c r="Q43" i="20"/>
  <c r="R43" i="20" s="1"/>
  <c r="AB43" i="20"/>
  <c r="U43" i="20" s="1"/>
  <c r="AC43" i="20"/>
  <c r="Q44" i="20"/>
  <c r="R44" i="20" s="1"/>
  <c r="AB44" i="20"/>
  <c r="U44" i="20" s="1"/>
  <c r="AC44" i="20"/>
  <c r="Q45" i="20"/>
  <c r="R45" i="20" s="1"/>
  <c r="AB45" i="20"/>
  <c r="U45" i="20" s="1"/>
  <c r="AC45" i="20"/>
  <c r="Q46" i="20"/>
  <c r="S46" i="20" s="1"/>
  <c r="T46" i="20" s="1"/>
  <c r="AB46" i="20"/>
  <c r="U46" i="20" s="1"/>
  <c r="AC46" i="20"/>
  <c r="Q47" i="20"/>
  <c r="R47" i="20" s="1"/>
  <c r="AB47" i="20"/>
  <c r="U47" i="20" s="1"/>
  <c r="AC47" i="20"/>
  <c r="Q48" i="20"/>
  <c r="R48" i="20" s="1"/>
  <c r="AB48" i="20"/>
  <c r="U48" i="20" s="1"/>
  <c r="AC48" i="20"/>
  <c r="Q49" i="20"/>
  <c r="R49" i="20" s="1"/>
  <c r="AB49" i="20"/>
  <c r="U49" i="20" s="1"/>
  <c r="AC49" i="20"/>
  <c r="Q50" i="20"/>
  <c r="S50" i="20" s="1"/>
  <c r="T50" i="20" s="1"/>
  <c r="AB50" i="20"/>
  <c r="U50" i="20" s="1"/>
  <c r="AC50" i="20"/>
  <c r="Q51" i="20"/>
  <c r="AB51" i="20"/>
  <c r="U51" i="20" s="1"/>
  <c r="AC51" i="20"/>
  <c r="Q52" i="20"/>
  <c r="AB52" i="20"/>
  <c r="U52" i="20" s="1"/>
  <c r="AC52" i="20"/>
  <c r="Q53" i="20"/>
  <c r="R53" i="20" s="1"/>
  <c r="AB53" i="20"/>
  <c r="U53" i="20" s="1"/>
  <c r="AC53" i="20"/>
  <c r="Q54" i="20"/>
  <c r="AB54" i="20"/>
  <c r="U54" i="20" s="1"/>
  <c r="AC54" i="20"/>
  <c r="Q55" i="20"/>
  <c r="R55" i="20" s="1"/>
  <c r="AB55" i="20"/>
  <c r="U55" i="20" s="1"/>
  <c r="AC55" i="20"/>
  <c r="Q56" i="20"/>
  <c r="AB56" i="20"/>
  <c r="U56" i="20" s="1"/>
  <c r="AC56" i="20"/>
  <c r="Q57" i="20"/>
  <c r="R57" i="20" s="1"/>
  <c r="AB57" i="20"/>
  <c r="U57" i="20" s="1"/>
  <c r="AC57" i="20"/>
  <c r="Q58" i="20"/>
  <c r="R58" i="20" s="1"/>
  <c r="AB58" i="20"/>
  <c r="U58" i="20" s="1"/>
  <c r="AC58" i="20"/>
  <c r="Q59" i="20"/>
  <c r="AB59" i="20"/>
  <c r="U59" i="20" s="1"/>
  <c r="AC59" i="20"/>
  <c r="Q60" i="20"/>
  <c r="AB60" i="20"/>
  <c r="U60" i="20" s="1"/>
  <c r="AC60" i="20"/>
  <c r="Q61" i="20"/>
  <c r="R61" i="20" s="1"/>
  <c r="AB61" i="20"/>
  <c r="U61" i="20" s="1"/>
  <c r="AC61" i="20"/>
  <c r="Q62" i="20"/>
  <c r="R62" i="20" s="1"/>
  <c r="AB62" i="20"/>
  <c r="U62" i="20" s="1"/>
  <c r="AC62" i="20"/>
  <c r="Q63" i="20"/>
  <c r="S63" i="20" s="1"/>
  <c r="T63" i="20" s="1"/>
  <c r="AB63" i="20"/>
  <c r="U63" i="20" s="1"/>
  <c r="AC63" i="20"/>
  <c r="Q64" i="20"/>
  <c r="R64" i="20" s="1"/>
  <c r="AB64" i="20"/>
  <c r="U64" i="20" s="1"/>
  <c r="AC64" i="20"/>
  <c r="Q65" i="20"/>
  <c r="S65" i="20" s="1"/>
  <c r="T65" i="20" s="1"/>
  <c r="AB65" i="20"/>
  <c r="U65" i="20" s="1"/>
  <c r="AC65" i="20"/>
  <c r="Q66" i="20"/>
  <c r="R66" i="20" s="1"/>
  <c r="AB66" i="20"/>
  <c r="U66" i="20" s="1"/>
  <c r="AC66" i="20"/>
  <c r="Q67" i="20"/>
  <c r="S67" i="20" s="1"/>
  <c r="T67" i="20" s="1"/>
  <c r="AB67" i="20"/>
  <c r="U67" i="20" s="1"/>
  <c r="AC67" i="20"/>
  <c r="Q68" i="20"/>
  <c r="AB68" i="20"/>
  <c r="U68" i="20" s="1"/>
  <c r="AC68" i="20"/>
  <c r="Q69" i="20"/>
  <c r="S69" i="20" s="1"/>
  <c r="T69" i="20" s="1"/>
  <c r="AB69" i="20"/>
  <c r="U69" i="20" s="1"/>
  <c r="AC69" i="20"/>
  <c r="Q70" i="20"/>
  <c r="AB70" i="20"/>
  <c r="U70" i="20" s="1"/>
  <c r="AC70" i="20"/>
  <c r="Q71" i="20"/>
  <c r="S71" i="20" s="1"/>
  <c r="T71" i="20" s="1"/>
  <c r="AB71" i="20"/>
  <c r="U71" i="20" s="1"/>
  <c r="AC71" i="20"/>
  <c r="Q72" i="20"/>
  <c r="S72" i="20" s="1"/>
  <c r="T72" i="20" s="1"/>
  <c r="AB72" i="20"/>
  <c r="U72" i="20" s="1"/>
  <c r="AC72" i="20"/>
  <c r="Q73" i="20"/>
  <c r="AB73" i="20"/>
  <c r="U73" i="20" s="1"/>
  <c r="AC73" i="20"/>
  <c r="Q74" i="20"/>
  <c r="AB74" i="20"/>
  <c r="U74" i="20" s="1"/>
  <c r="AC74" i="20"/>
  <c r="Q75" i="20"/>
  <c r="S75" i="20" s="1"/>
  <c r="T75" i="20" s="1"/>
  <c r="AB75" i="20"/>
  <c r="U75" i="20" s="1"/>
  <c r="AC75" i="20"/>
  <c r="Q76" i="20"/>
  <c r="R76" i="20" s="1"/>
  <c r="AB76" i="20"/>
  <c r="U76" i="20" s="1"/>
  <c r="AC76" i="20"/>
  <c r="Q77" i="20"/>
  <c r="S77" i="20" s="1"/>
  <c r="T77" i="20" s="1"/>
  <c r="AB77" i="20"/>
  <c r="U77" i="20" s="1"/>
  <c r="AC77" i="20"/>
  <c r="Q78" i="20"/>
  <c r="AB78" i="20"/>
  <c r="U78" i="20" s="1"/>
  <c r="AC78" i="20"/>
  <c r="Q79" i="20"/>
  <c r="S79" i="20" s="1"/>
  <c r="T79" i="20" s="1"/>
  <c r="AB79" i="20"/>
  <c r="U79" i="20" s="1"/>
  <c r="AC79" i="20"/>
  <c r="Q80" i="20"/>
  <c r="S80" i="20" s="1"/>
  <c r="T80" i="20" s="1"/>
  <c r="AB80" i="20"/>
  <c r="U80" i="20" s="1"/>
  <c r="AC80" i="20"/>
  <c r="Q81" i="20"/>
  <c r="AB81" i="20"/>
  <c r="U81" i="20" s="1"/>
  <c r="AC81" i="20"/>
  <c r="Q82" i="20"/>
  <c r="S82" i="20" s="1"/>
  <c r="T82" i="20" s="1"/>
  <c r="AB82" i="20"/>
  <c r="U82" i="20" s="1"/>
  <c r="AC82" i="20"/>
  <c r="Q83" i="20"/>
  <c r="S83" i="20" s="1"/>
  <c r="T83" i="20" s="1"/>
  <c r="AB83" i="20"/>
  <c r="U83" i="20" s="1"/>
  <c r="AC83" i="20"/>
  <c r="Q84" i="20"/>
  <c r="AB84" i="20"/>
  <c r="U84" i="20" s="1"/>
  <c r="AC84" i="20"/>
  <c r="Q85" i="20"/>
  <c r="S85" i="20" s="1"/>
  <c r="T85" i="20" s="1"/>
  <c r="AB85" i="20"/>
  <c r="U85" i="20" s="1"/>
  <c r="AC85" i="20"/>
  <c r="Q86" i="20"/>
  <c r="S86" i="20" s="1"/>
  <c r="T86" i="20" s="1"/>
  <c r="AB86" i="20"/>
  <c r="U86" i="20" s="1"/>
  <c r="AC86" i="20"/>
  <c r="Q87" i="20"/>
  <c r="AB87" i="20"/>
  <c r="U87" i="20" s="1"/>
  <c r="AC87" i="20"/>
  <c r="Q88" i="20"/>
  <c r="S88" i="20" s="1"/>
  <c r="T88" i="20" s="1"/>
  <c r="AB88" i="20"/>
  <c r="U88" i="20" s="1"/>
  <c r="AC88" i="20"/>
  <c r="Q89" i="20"/>
  <c r="AB89" i="20"/>
  <c r="U89" i="20" s="1"/>
  <c r="AC89" i="20"/>
  <c r="Q90" i="20"/>
  <c r="R90" i="20" s="1"/>
  <c r="AB90" i="20"/>
  <c r="U90" i="20" s="1"/>
  <c r="AC90" i="20"/>
  <c r="Q91" i="20"/>
  <c r="S91" i="20" s="1"/>
  <c r="T91" i="20" s="1"/>
  <c r="AB91" i="20"/>
  <c r="U91" i="20" s="1"/>
  <c r="AC91" i="20"/>
  <c r="Q92" i="20"/>
  <c r="R92" i="20" s="1"/>
  <c r="AB92" i="20"/>
  <c r="U92" i="20" s="1"/>
  <c r="AC92" i="20"/>
  <c r="Q93" i="20"/>
  <c r="S93" i="20" s="1"/>
  <c r="T93" i="20" s="1"/>
  <c r="AB93" i="20"/>
  <c r="U93" i="20" s="1"/>
  <c r="AC93" i="20"/>
  <c r="Q94" i="20"/>
  <c r="R94" i="20" s="1"/>
  <c r="AB94" i="20"/>
  <c r="U94" i="20" s="1"/>
  <c r="AC94" i="20"/>
  <c r="Q95" i="20"/>
  <c r="S95" i="20" s="1"/>
  <c r="T95" i="20" s="1"/>
  <c r="AB95" i="20"/>
  <c r="U95" i="20" s="1"/>
  <c r="AC95" i="20"/>
  <c r="Q96" i="20"/>
  <c r="S96" i="20" s="1"/>
  <c r="T96" i="20" s="1"/>
  <c r="AB96" i="20"/>
  <c r="U96" i="20" s="1"/>
  <c r="AC96" i="20"/>
  <c r="Q97" i="20"/>
  <c r="AB97" i="20"/>
  <c r="U97" i="20" s="1"/>
  <c r="AC97" i="20"/>
  <c r="Q98" i="20"/>
  <c r="R98" i="20" s="1"/>
  <c r="AB98" i="20"/>
  <c r="U98" i="20" s="1"/>
  <c r="AC98" i="20"/>
  <c r="Q99" i="20"/>
  <c r="S99" i="20" s="1"/>
  <c r="T99" i="20" s="1"/>
  <c r="AB99" i="20"/>
  <c r="U99" i="20" s="1"/>
  <c r="AC99" i="20"/>
  <c r="Q100" i="20"/>
  <c r="R100" i="20" s="1"/>
  <c r="AB100" i="20"/>
  <c r="U100" i="20" s="1"/>
  <c r="AC100" i="20"/>
  <c r="Q101" i="20"/>
  <c r="S101" i="20" s="1"/>
  <c r="T101" i="20" s="1"/>
  <c r="AB101" i="20"/>
  <c r="U101" i="20" s="1"/>
  <c r="AC101" i="20"/>
  <c r="Q102" i="20"/>
  <c r="AB102" i="20"/>
  <c r="U102" i="20" s="1"/>
  <c r="AC102" i="20"/>
  <c r="Q103" i="20"/>
  <c r="S103" i="20" s="1"/>
  <c r="T103" i="20" s="1"/>
  <c r="AB103" i="20"/>
  <c r="U103" i="20" s="1"/>
  <c r="AC103" i="20"/>
  <c r="Q104" i="20"/>
  <c r="S104" i="20" s="1"/>
  <c r="T104" i="20" s="1"/>
  <c r="AB104" i="20"/>
  <c r="U104" i="20" s="1"/>
  <c r="AC104" i="20"/>
  <c r="Q105" i="20"/>
  <c r="AB105" i="20"/>
  <c r="U105" i="20" s="1"/>
  <c r="AC105" i="20"/>
  <c r="Q106" i="20"/>
  <c r="R106" i="20" s="1"/>
  <c r="AB106" i="20"/>
  <c r="U106" i="20" s="1"/>
  <c r="AC106" i="20"/>
  <c r="Q107" i="20"/>
  <c r="S107" i="20" s="1"/>
  <c r="T107" i="20" s="1"/>
  <c r="AB107" i="20"/>
  <c r="U107" i="20" s="1"/>
  <c r="AC107" i="20"/>
  <c r="Q108" i="20"/>
  <c r="S108" i="20" s="1"/>
  <c r="T108" i="20" s="1"/>
  <c r="AB108" i="20"/>
  <c r="U108" i="20" s="1"/>
  <c r="AC108" i="20"/>
  <c r="Q109" i="20"/>
  <c r="AB109" i="20"/>
  <c r="U109" i="20" s="1"/>
  <c r="AC109" i="20"/>
  <c r="Q110" i="20"/>
  <c r="S110" i="20" s="1"/>
  <c r="T110" i="20" s="1"/>
  <c r="AB110" i="20"/>
  <c r="U110" i="20" s="1"/>
  <c r="AC110" i="20"/>
  <c r="Q111" i="20"/>
  <c r="S111" i="20" s="1"/>
  <c r="T111" i="20" s="1"/>
  <c r="AB111" i="20"/>
  <c r="U111" i="20" s="1"/>
  <c r="AC111" i="20"/>
  <c r="Q112" i="20"/>
  <c r="AB112" i="20"/>
  <c r="U112" i="20" s="1"/>
  <c r="AC112" i="20"/>
  <c r="Q113" i="20"/>
  <c r="AB113" i="20"/>
  <c r="U113" i="20" s="1"/>
  <c r="AC113" i="20"/>
  <c r="Q114" i="20"/>
  <c r="AB114" i="20"/>
  <c r="U114" i="20" s="1"/>
  <c r="AC114" i="20"/>
  <c r="Q115" i="20"/>
  <c r="S115" i="20" s="1"/>
  <c r="T115" i="20" s="1"/>
  <c r="AB115" i="20"/>
  <c r="U115" i="20" s="1"/>
  <c r="AC115" i="20"/>
  <c r="Q116" i="20"/>
  <c r="R116" i="20" s="1"/>
  <c r="AB116" i="20"/>
  <c r="U116" i="20" s="1"/>
  <c r="AC116" i="20"/>
  <c r="Q117" i="20"/>
  <c r="S117" i="20" s="1"/>
  <c r="T117" i="20" s="1"/>
  <c r="AB117" i="20"/>
  <c r="U117" i="20" s="1"/>
  <c r="AC117" i="20"/>
  <c r="Q118" i="20"/>
  <c r="R118" i="20" s="1"/>
  <c r="AB118" i="20"/>
  <c r="U118" i="20" s="1"/>
  <c r="AC118" i="20"/>
  <c r="Q119" i="20"/>
  <c r="S119" i="20" s="1"/>
  <c r="T119" i="20" s="1"/>
  <c r="AB119" i="20"/>
  <c r="U119" i="20" s="1"/>
  <c r="AC119" i="20"/>
  <c r="Q120" i="20"/>
  <c r="R120" i="20" s="1"/>
  <c r="AB120" i="20"/>
  <c r="U120" i="20" s="1"/>
  <c r="AC120" i="20"/>
  <c r="Q121" i="20"/>
  <c r="R121" i="20" s="1"/>
  <c r="AB121" i="20"/>
  <c r="U121" i="20" s="1"/>
  <c r="AC121" i="20"/>
  <c r="Q122" i="20"/>
  <c r="R122" i="20" s="1"/>
  <c r="AB122" i="20"/>
  <c r="U122" i="20" s="1"/>
  <c r="AC122" i="20"/>
  <c r="Q123" i="20"/>
  <c r="S123" i="20" s="1"/>
  <c r="T123" i="20" s="1"/>
  <c r="AB123" i="20"/>
  <c r="U123" i="20" s="1"/>
  <c r="AC123" i="20"/>
  <c r="Q124" i="20"/>
  <c r="S124" i="20" s="1"/>
  <c r="T124" i="20" s="1"/>
  <c r="AB124" i="20"/>
  <c r="U124" i="20" s="1"/>
  <c r="AC124" i="20"/>
  <c r="Q125" i="20"/>
  <c r="R125" i="20" s="1"/>
  <c r="AB125" i="20"/>
  <c r="U125" i="20" s="1"/>
  <c r="AC125" i="20"/>
  <c r="Q126" i="20"/>
  <c r="R126" i="20" s="1"/>
  <c r="AB126" i="20"/>
  <c r="U126" i="20" s="1"/>
  <c r="AC126" i="20"/>
  <c r="Q127" i="20"/>
  <c r="AB127" i="20"/>
  <c r="U127" i="20" s="1"/>
  <c r="AC127" i="20"/>
  <c r="Q128" i="20"/>
  <c r="AB128" i="20"/>
  <c r="U128" i="20" s="1"/>
  <c r="AC128" i="20"/>
  <c r="Q129" i="20"/>
  <c r="R129" i="20" s="1"/>
  <c r="AB129" i="20"/>
  <c r="U129" i="20" s="1"/>
  <c r="AC129" i="20"/>
  <c r="Q130" i="20"/>
  <c r="AB130" i="20"/>
  <c r="U130" i="20" s="1"/>
  <c r="AC130" i="20"/>
  <c r="Q131" i="20"/>
  <c r="AB131" i="20"/>
  <c r="U131" i="20" s="1"/>
  <c r="AC131" i="20"/>
  <c r="Q132" i="20"/>
  <c r="AB132" i="20"/>
  <c r="U132" i="20" s="1"/>
  <c r="AC132" i="20"/>
  <c r="Q133" i="20"/>
  <c r="S133" i="20" s="1"/>
  <c r="T133" i="20" s="1"/>
  <c r="AB133" i="20"/>
  <c r="U133" i="20" s="1"/>
  <c r="AC133" i="20"/>
  <c r="Q134" i="20"/>
  <c r="AB134" i="20"/>
  <c r="U134" i="20" s="1"/>
  <c r="AC134" i="20"/>
  <c r="Q135" i="20"/>
  <c r="AB135" i="20"/>
  <c r="U135" i="20" s="1"/>
  <c r="AC135" i="20"/>
  <c r="Q136" i="20"/>
  <c r="AB136" i="20"/>
  <c r="U136" i="20" s="1"/>
  <c r="AC136" i="20"/>
  <c r="Q137" i="20"/>
  <c r="S137" i="20" s="1"/>
  <c r="T137" i="20" s="1"/>
  <c r="AB137" i="20"/>
  <c r="U137" i="20" s="1"/>
  <c r="AC137" i="20"/>
  <c r="Q138" i="20"/>
  <c r="AB138" i="20"/>
  <c r="U138" i="20" s="1"/>
  <c r="AC138" i="20"/>
  <c r="Q139" i="20"/>
  <c r="R139" i="20" s="1"/>
  <c r="AB139" i="20"/>
  <c r="U139" i="20" s="1"/>
  <c r="AC139" i="20"/>
  <c r="Q140" i="20"/>
  <c r="AB140" i="20"/>
  <c r="U140" i="20" s="1"/>
  <c r="AC140" i="20"/>
  <c r="Q141" i="20"/>
  <c r="R141" i="20" s="1"/>
  <c r="AB141" i="20"/>
  <c r="U141" i="20" s="1"/>
  <c r="AC141" i="20"/>
  <c r="Q142" i="20"/>
  <c r="AB142" i="20"/>
  <c r="U142" i="20" s="1"/>
  <c r="AC142" i="20"/>
  <c r="Q143" i="20"/>
  <c r="R143" i="20" s="1"/>
  <c r="AB143" i="20"/>
  <c r="U143" i="20" s="1"/>
  <c r="AC143" i="20"/>
  <c r="Q144" i="20"/>
  <c r="AB144" i="20"/>
  <c r="U144" i="20" s="1"/>
  <c r="AC144" i="20"/>
  <c r="Q145" i="20"/>
  <c r="R145" i="20" s="1"/>
  <c r="AB145" i="20"/>
  <c r="U145" i="20" s="1"/>
  <c r="AC145" i="20"/>
  <c r="Q146" i="20"/>
  <c r="AB146" i="20"/>
  <c r="AC146" i="20"/>
  <c r="Q147" i="20"/>
  <c r="S147" i="20" s="1"/>
  <c r="T147" i="20" s="1"/>
  <c r="AB147" i="20"/>
  <c r="AC147" i="20"/>
  <c r="Q148" i="20"/>
  <c r="AB148" i="20"/>
  <c r="AC148" i="20"/>
  <c r="Q149" i="20"/>
  <c r="S149" i="20" s="1"/>
  <c r="T149" i="20" s="1"/>
  <c r="AB149" i="20"/>
  <c r="AC149" i="20"/>
  <c r="Q150" i="20"/>
  <c r="AB150" i="20"/>
  <c r="AC150" i="20"/>
  <c r="Q151" i="20"/>
  <c r="S151" i="20" s="1"/>
  <c r="T151" i="20" s="1"/>
  <c r="AB151" i="20"/>
  <c r="AC151" i="20"/>
  <c r="Q152" i="20"/>
  <c r="AB152" i="20"/>
  <c r="AC152" i="20"/>
  <c r="Q153" i="20"/>
  <c r="S153" i="20" s="1"/>
  <c r="T153" i="20" s="1"/>
  <c r="AB153" i="20"/>
  <c r="AC153" i="20"/>
  <c r="Q154" i="20"/>
  <c r="AB154" i="20"/>
  <c r="AC154" i="20"/>
  <c r="Q155" i="20"/>
  <c r="S155" i="20" s="1"/>
  <c r="T155" i="20" s="1"/>
  <c r="AB155" i="20"/>
  <c r="AC155" i="20"/>
  <c r="Q156" i="20"/>
  <c r="AB156" i="20"/>
  <c r="AC156" i="20"/>
  <c r="Q157" i="20"/>
  <c r="S157" i="20" s="1"/>
  <c r="T157" i="20" s="1"/>
  <c r="AB157" i="20"/>
  <c r="AC157" i="20"/>
  <c r="AC27" i="20"/>
  <c r="AB27" i="20"/>
  <c r="U27" i="20" s="1"/>
  <c r="Q27" i="20"/>
  <c r="R27" i="20" s="1"/>
  <c r="XFD11" i="20"/>
  <c r="AD32" i="47" l="1"/>
  <c r="AF107" i="47"/>
  <c r="AD107" i="47"/>
  <c r="AA128" i="47"/>
  <c r="AD128" i="47" s="1"/>
  <c r="AA126" i="47"/>
  <c r="AA40" i="47"/>
  <c r="AD40" i="47" s="1"/>
  <c r="AF101" i="47"/>
  <c r="AF43" i="47"/>
  <c r="AA97" i="47"/>
  <c r="AD97" i="47" s="1"/>
  <c r="U15" i="21"/>
  <c r="V15" i="21" s="1"/>
  <c r="S163" i="20"/>
  <c r="T163" i="20" s="1"/>
  <c r="AF100" i="47"/>
  <c r="AG121" i="47"/>
  <c r="AG126" i="47"/>
  <c r="AD20" i="47"/>
  <c r="AF31" i="47"/>
  <c r="AF86" i="47"/>
  <c r="Z11" i="47"/>
  <c r="AF60" i="47"/>
  <c r="AF78" i="47"/>
  <c r="AF138" i="47"/>
  <c r="AF108" i="47"/>
  <c r="AF59" i="47"/>
  <c r="Z133" i="47"/>
  <c r="AF135" i="47" s="1"/>
  <c r="AF98" i="47"/>
  <c r="AF92" i="47"/>
  <c r="AF111" i="47"/>
  <c r="AF56" i="47"/>
  <c r="AA15" i="47"/>
  <c r="AF26" i="47" s="1"/>
  <c r="AF93" i="47"/>
  <c r="AD85" i="47"/>
  <c r="AA124" i="47"/>
  <c r="AD124" i="47" s="1"/>
  <c r="AA35" i="47"/>
  <c r="AF35" i="47" s="1"/>
  <c r="AF127" i="47"/>
  <c r="Z13" i="47"/>
  <c r="AA13" i="47" s="1"/>
  <c r="AF13" i="47" s="1"/>
  <c r="AD127" i="47"/>
  <c r="AF96" i="47"/>
  <c r="AF18" i="47"/>
  <c r="AF123" i="47"/>
  <c r="AF65" i="47"/>
  <c r="AF87" i="47"/>
  <c r="AF83" i="47"/>
  <c r="AF99" i="47"/>
  <c r="AF124" i="47"/>
  <c r="AF63" i="47"/>
  <c r="AA36" i="47"/>
  <c r="AD36" i="47" s="1"/>
  <c r="AA82" i="47"/>
  <c r="AD82" i="47" s="1"/>
  <c r="Z37" i="47"/>
  <c r="AD119" i="47"/>
  <c r="AF119" i="47"/>
  <c r="AF68" i="47"/>
  <c r="AA71" i="47"/>
  <c r="AD71" i="47" s="1"/>
  <c r="AD55" i="47"/>
  <c r="AF55" i="47"/>
  <c r="AA76" i="47"/>
  <c r="AD76" i="47" s="1"/>
  <c r="AF73" i="47"/>
  <c r="AF28" i="47"/>
  <c r="AF104" i="47"/>
  <c r="AD72" i="47"/>
  <c r="AF72" i="47"/>
  <c r="AF89" i="47"/>
  <c r="AF66" i="47"/>
  <c r="AF118" i="47"/>
  <c r="AD126" i="47"/>
  <c r="AF126" i="47"/>
  <c r="AD62" i="47"/>
  <c r="AF62" i="47"/>
  <c r="AF42" i="47"/>
  <c r="AF148" i="47"/>
  <c r="AF97" i="47"/>
  <c r="Z95" i="47"/>
  <c r="AA95" i="47" s="1"/>
  <c r="AD95" i="47" s="1"/>
  <c r="Z12" i="47"/>
  <c r="AD51" i="47"/>
  <c r="AF51" i="47"/>
  <c r="AA58" i="47"/>
  <c r="AD58" i="47" s="1"/>
  <c r="AF102" i="47"/>
  <c r="AD109" i="47"/>
  <c r="AF109" i="47"/>
  <c r="AF125" i="47"/>
  <c r="AF136" i="47"/>
  <c r="AF57" i="47"/>
  <c r="AF91" i="47"/>
  <c r="AF80" i="47"/>
  <c r="AF117" i="47"/>
  <c r="AF115" i="47"/>
  <c r="AA110" i="47"/>
  <c r="Z147" i="47"/>
  <c r="AA147" i="47" s="1"/>
  <c r="AF147" i="47" s="1"/>
  <c r="Y10" i="47"/>
  <c r="AA121" i="47"/>
  <c r="AD121" i="47" s="1"/>
  <c r="AA41" i="47"/>
  <c r="AD41" i="47" s="1"/>
  <c r="AA34" i="47"/>
  <c r="AD34" i="47" s="1"/>
  <c r="Z114" i="47"/>
  <c r="AA114" i="47" s="1"/>
  <c r="AD114" i="47" s="1"/>
  <c r="AD28" i="47"/>
  <c r="Z39" i="47"/>
  <c r="AA29" i="47"/>
  <c r="AF40" i="47" s="1"/>
  <c r="Z131" i="47"/>
  <c r="AG131" i="47" s="1"/>
  <c r="Z38" i="47"/>
  <c r="AA129" i="47"/>
  <c r="AA67" i="47"/>
  <c r="AF77" i="47" s="1"/>
  <c r="AA79" i="47"/>
  <c r="AF88" i="47" s="1"/>
  <c r="AA53" i="47"/>
  <c r="AD53" i="47" s="1"/>
  <c r="AA120" i="47"/>
  <c r="AD120" i="47" s="1"/>
  <c r="AA69" i="47"/>
  <c r="AD118" i="47"/>
  <c r="AD59" i="47"/>
  <c r="AD123" i="47"/>
  <c r="Z14" i="47"/>
  <c r="AA14" i="47" s="1"/>
  <c r="AD14" i="47" s="1"/>
  <c r="AA132" i="47"/>
  <c r="AF132" i="47" s="1"/>
  <c r="Y130" i="47"/>
  <c r="Z130" i="47" s="1"/>
  <c r="AD103" i="47"/>
  <c r="AA75" i="47"/>
  <c r="AF84" i="47" s="1"/>
  <c r="Y106" i="47"/>
  <c r="S121" i="20"/>
  <c r="T121" i="20" s="1"/>
  <c r="AC160" i="20"/>
  <c r="V103" i="20"/>
  <c r="W103" i="20" s="1"/>
  <c r="X103" i="20" s="1"/>
  <c r="R104" i="20"/>
  <c r="R82" i="20"/>
  <c r="V42" i="20"/>
  <c r="W42" i="20" s="1"/>
  <c r="S125" i="20"/>
  <c r="T125" i="20" s="1"/>
  <c r="V67" i="20"/>
  <c r="W67" i="20" s="1"/>
  <c r="S27" i="20"/>
  <c r="V27" i="20" s="1"/>
  <c r="W27" i="20" s="1"/>
  <c r="R151" i="20"/>
  <c r="R67" i="20"/>
  <c r="R95" i="20"/>
  <c r="S94" i="20"/>
  <c r="T94" i="20" s="1"/>
  <c r="R93" i="20"/>
  <c r="R88" i="20"/>
  <c r="V101" i="20"/>
  <c r="W101" i="20" s="1"/>
  <c r="S76" i="20"/>
  <c r="T76" i="20" s="1"/>
  <c r="S139" i="20"/>
  <c r="T139" i="20" s="1"/>
  <c r="R133" i="20"/>
  <c r="R110" i="20"/>
  <c r="S98" i="20"/>
  <c r="T98" i="20" s="1"/>
  <c r="V91" i="20"/>
  <c r="W91" i="20" s="1"/>
  <c r="V79" i="20"/>
  <c r="W79" i="20" s="1"/>
  <c r="R69" i="20"/>
  <c r="R65" i="20"/>
  <c r="S64" i="20"/>
  <c r="T64" i="20" s="1"/>
  <c r="S129" i="20"/>
  <c r="T129" i="20" s="1"/>
  <c r="V119" i="20"/>
  <c r="W119" i="20" s="1"/>
  <c r="X119" i="20" s="1"/>
  <c r="S118" i="20"/>
  <c r="T118" i="20" s="1"/>
  <c r="R117" i="20"/>
  <c r="V107" i="20"/>
  <c r="W107" i="20" s="1"/>
  <c r="X107" i="20" s="1"/>
  <c r="R103" i="20"/>
  <c r="R101" i="20"/>
  <c r="S100" i="20"/>
  <c r="T100" i="20" s="1"/>
  <c r="V96" i="20"/>
  <c r="W96" i="20" s="1"/>
  <c r="V95" i="20"/>
  <c r="W95" i="20" s="1"/>
  <c r="X95" i="20" s="1"/>
  <c r="R86" i="20"/>
  <c r="R72" i="20"/>
  <c r="V71" i="20"/>
  <c r="W71" i="20" s="1"/>
  <c r="X71" i="20" s="1"/>
  <c r="Y71" i="20" s="1"/>
  <c r="S53" i="20"/>
  <c r="T53" i="20" s="1"/>
  <c r="R153" i="20"/>
  <c r="R111" i="20"/>
  <c r="R108" i="20"/>
  <c r="V104" i="20"/>
  <c r="W104" i="20" s="1"/>
  <c r="V93" i="20"/>
  <c r="W93" i="20" s="1"/>
  <c r="V85" i="20"/>
  <c r="W85" i="20" s="1"/>
  <c r="V83" i="20"/>
  <c r="W83" i="20" s="1"/>
  <c r="R79" i="20"/>
  <c r="V46" i="20"/>
  <c r="W46" i="20" s="1"/>
  <c r="X46" i="20" s="1"/>
  <c r="S45" i="20"/>
  <c r="T45" i="20" s="1"/>
  <c r="R42" i="20"/>
  <c r="S116" i="20"/>
  <c r="T116" i="20" s="1"/>
  <c r="V115" i="20"/>
  <c r="W115" i="20" s="1"/>
  <c r="S106" i="20"/>
  <c r="T106" i="20" s="1"/>
  <c r="S92" i="20"/>
  <c r="T92" i="20" s="1"/>
  <c r="V80" i="20"/>
  <c r="W80" i="20" s="1"/>
  <c r="X80" i="20" s="1"/>
  <c r="S40" i="20"/>
  <c r="T40" i="20" s="1"/>
  <c r="V72" i="20"/>
  <c r="W72" i="20" s="1"/>
  <c r="S145" i="20"/>
  <c r="T145" i="20" s="1"/>
  <c r="R137" i="20"/>
  <c r="R115" i="20"/>
  <c r="V111" i="20"/>
  <c r="W111" i="20" s="1"/>
  <c r="V99" i="20"/>
  <c r="W99" i="20" s="1"/>
  <c r="V88" i="20"/>
  <c r="W88" i="20" s="1"/>
  <c r="R85" i="20"/>
  <c r="R80" i="20"/>
  <c r="V63" i="20"/>
  <c r="W63" i="20" s="1"/>
  <c r="S62" i="20"/>
  <c r="T62" i="20" s="1"/>
  <c r="S58" i="20"/>
  <c r="T58" i="20" s="1"/>
  <c r="V50" i="20"/>
  <c r="W50" i="20" s="1"/>
  <c r="S49" i="20"/>
  <c r="T49" i="20" s="1"/>
  <c r="S39" i="20"/>
  <c r="T39" i="20" s="1"/>
  <c r="S36" i="20"/>
  <c r="T36" i="20" s="1"/>
  <c r="AC26" i="20"/>
  <c r="R135" i="20"/>
  <c r="S135" i="20"/>
  <c r="T135" i="20" s="1"/>
  <c r="R131" i="20"/>
  <c r="S131" i="20"/>
  <c r="T131" i="20" s="1"/>
  <c r="R127" i="20"/>
  <c r="S127" i="20"/>
  <c r="T127" i="20" s="1"/>
  <c r="R114" i="20"/>
  <c r="S114" i="20"/>
  <c r="T114" i="20" s="1"/>
  <c r="R155" i="20"/>
  <c r="R147" i="20"/>
  <c r="S141" i="20"/>
  <c r="T141" i="20" s="1"/>
  <c r="S87" i="20"/>
  <c r="T87" i="20" s="1"/>
  <c r="R87" i="20"/>
  <c r="S52" i="20"/>
  <c r="T52" i="20" s="1"/>
  <c r="R52" i="20"/>
  <c r="S32" i="20"/>
  <c r="V32" i="20" s="1"/>
  <c r="R32" i="20"/>
  <c r="S28" i="20"/>
  <c r="T28" i="20" s="1"/>
  <c r="R28" i="20"/>
  <c r="R157" i="20"/>
  <c r="R149" i="20"/>
  <c r="S143" i="20"/>
  <c r="V123" i="20"/>
  <c r="S122" i="20"/>
  <c r="T122" i="20" s="1"/>
  <c r="R112" i="20"/>
  <c r="S112" i="20"/>
  <c r="V112" i="20" s="1"/>
  <c r="W112" i="20" s="1"/>
  <c r="X112" i="20" s="1"/>
  <c r="R102" i="20"/>
  <c r="S102" i="20"/>
  <c r="T102" i="20" s="1"/>
  <c r="R74" i="20"/>
  <c r="S74" i="20"/>
  <c r="R60" i="20"/>
  <c r="S60" i="20"/>
  <c r="T60" i="20" s="1"/>
  <c r="S56" i="20"/>
  <c r="T56" i="20" s="1"/>
  <c r="R56" i="20"/>
  <c r="S109" i="20"/>
  <c r="T109" i="20" s="1"/>
  <c r="R109" i="20"/>
  <c r="V108" i="20"/>
  <c r="W108" i="20" s="1"/>
  <c r="R84" i="20"/>
  <c r="S84" i="20"/>
  <c r="T84" i="20" s="1"/>
  <c r="R37" i="20"/>
  <c r="S37" i="20"/>
  <c r="T37" i="20" s="1"/>
  <c r="R96" i="20"/>
  <c r="S90" i="20"/>
  <c r="V82" i="20"/>
  <c r="W82" i="20" s="1"/>
  <c r="R77" i="20"/>
  <c r="V75" i="20"/>
  <c r="W75" i="20" s="1"/>
  <c r="R78" i="20"/>
  <c r="S78" i="20"/>
  <c r="T78" i="20" s="1"/>
  <c r="S70" i="20"/>
  <c r="T70" i="20" s="1"/>
  <c r="R70" i="20"/>
  <c r="S54" i="20"/>
  <c r="T54" i="20" s="1"/>
  <c r="R54" i="20"/>
  <c r="V65" i="20"/>
  <c r="W65" i="20" s="1"/>
  <c r="V163" i="20"/>
  <c r="V77" i="20"/>
  <c r="W77" i="20" s="1"/>
  <c r="S61" i="20"/>
  <c r="T61" i="20" s="1"/>
  <c r="S57" i="20"/>
  <c r="T57" i="20" s="1"/>
  <c r="S55" i="20"/>
  <c r="T55" i="20" s="1"/>
  <c r="S48" i="20"/>
  <c r="T48" i="20" s="1"/>
  <c r="S44" i="20"/>
  <c r="T44" i="20" s="1"/>
  <c r="R38" i="20"/>
  <c r="S33" i="20"/>
  <c r="T33" i="20" s="1"/>
  <c r="R71" i="20"/>
  <c r="V69" i="20"/>
  <c r="W69" i="20" s="1"/>
  <c r="S66" i="20"/>
  <c r="T66" i="20" s="1"/>
  <c r="R63" i="20"/>
  <c r="S43" i="20"/>
  <c r="T43" i="20" s="1"/>
  <c r="S41" i="20"/>
  <c r="T41" i="20" s="1"/>
  <c r="S29" i="20"/>
  <c r="T29" i="20" s="1"/>
  <c r="S162" i="20"/>
  <c r="T162" i="20" s="1"/>
  <c r="V161" i="20"/>
  <c r="R161" i="20"/>
  <c r="S156" i="20"/>
  <c r="T156" i="20" s="1"/>
  <c r="R156" i="20"/>
  <c r="S152" i="20"/>
  <c r="T152" i="20" s="1"/>
  <c r="R152" i="20"/>
  <c r="S148" i="20"/>
  <c r="T148" i="20" s="1"/>
  <c r="R148" i="20"/>
  <c r="S144" i="20"/>
  <c r="T144" i="20" s="1"/>
  <c r="R144" i="20"/>
  <c r="S140" i="20"/>
  <c r="T140" i="20" s="1"/>
  <c r="R140" i="20"/>
  <c r="S136" i="20"/>
  <c r="T136" i="20" s="1"/>
  <c r="R136" i="20"/>
  <c r="S132" i="20"/>
  <c r="T132" i="20" s="1"/>
  <c r="R132" i="20"/>
  <c r="R128" i="20"/>
  <c r="S128" i="20"/>
  <c r="T128" i="20" s="1"/>
  <c r="V124" i="20"/>
  <c r="V137" i="20"/>
  <c r="V133" i="20"/>
  <c r="S154" i="20"/>
  <c r="T154" i="20" s="1"/>
  <c r="R154" i="20"/>
  <c r="R150" i="20"/>
  <c r="S150" i="20"/>
  <c r="T150" i="20" s="1"/>
  <c r="W147" i="20"/>
  <c r="S146" i="20"/>
  <c r="T146" i="20" s="1"/>
  <c r="R146" i="20"/>
  <c r="S142" i="20"/>
  <c r="T142" i="20" s="1"/>
  <c r="R142" i="20"/>
  <c r="R138" i="20"/>
  <c r="S138" i="20"/>
  <c r="T138" i="20" s="1"/>
  <c r="S134" i="20"/>
  <c r="T134" i="20" s="1"/>
  <c r="R134" i="20"/>
  <c r="S130" i="20"/>
  <c r="T130" i="20" s="1"/>
  <c r="R130" i="20"/>
  <c r="V86" i="20"/>
  <c r="S59" i="20"/>
  <c r="R59" i="20"/>
  <c r="S126" i="20"/>
  <c r="T126" i="20" s="1"/>
  <c r="R124" i="20"/>
  <c r="R123" i="20"/>
  <c r="S120" i="20"/>
  <c r="T120" i="20" s="1"/>
  <c r="R119" i="20"/>
  <c r="S113" i="20"/>
  <c r="T113" i="20" s="1"/>
  <c r="R113" i="20"/>
  <c r="V110" i="20"/>
  <c r="R107" i="20"/>
  <c r="S105" i="20"/>
  <c r="R105" i="20"/>
  <c r="R99" i="20"/>
  <c r="S97" i="20"/>
  <c r="R97" i="20"/>
  <c r="R91" i="20"/>
  <c r="S89" i="20"/>
  <c r="R89" i="20"/>
  <c r="R83" i="20"/>
  <c r="S81" i="20"/>
  <c r="R81" i="20"/>
  <c r="R75" i="20"/>
  <c r="S73" i="20"/>
  <c r="R73" i="20"/>
  <c r="R68" i="20"/>
  <c r="S68" i="20"/>
  <c r="T68" i="20" s="1"/>
  <c r="R51" i="20"/>
  <c r="S51" i="20"/>
  <c r="T51" i="20" s="1"/>
  <c r="R35" i="20"/>
  <c r="S35" i="20"/>
  <c r="T35" i="20" s="1"/>
  <c r="V121" i="20"/>
  <c r="V117" i="20"/>
  <c r="S34" i="20"/>
  <c r="R34" i="20"/>
  <c r="R50" i="20"/>
  <c r="S47" i="20"/>
  <c r="T47" i="20" s="1"/>
  <c r="R46" i="20"/>
  <c r="V38" i="20"/>
  <c r="R31" i="20"/>
  <c r="S31" i="20"/>
  <c r="T31" i="20" s="1"/>
  <c r="S30" i="20"/>
  <c r="AC17" i="20"/>
  <c r="AC18" i="20"/>
  <c r="AC19" i="20"/>
  <c r="AC20" i="20"/>
  <c r="AC16" i="20"/>
  <c r="AB16" i="20"/>
  <c r="U16" i="20" s="1"/>
  <c r="AB17" i="20"/>
  <c r="U17" i="20" s="1"/>
  <c r="AB18" i="20"/>
  <c r="U18" i="20" s="1"/>
  <c r="AB19" i="20"/>
  <c r="U19" i="20" s="1"/>
  <c r="AB20" i="20"/>
  <c r="U20" i="20" s="1"/>
  <c r="Q17" i="20"/>
  <c r="S17" i="20" s="1"/>
  <c r="T17" i="20" s="1"/>
  <c r="Q18" i="20"/>
  <c r="R18" i="20" s="1"/>
  <c r="Q19" i="20"/>
  <c r="S19" i="20" s="1"/>
  <c r="T19" i="20" s="1"/>
  <c r="Q20" i="20"/>
  <c r="S20" i="20" s="1"/>
  <c r="T20" i="20" s="1"/>
  <c r="Q16" i="20"/>
  <c r="S16" i="20" s="1"/>
  <c r="T16" i="20" s="1"/>
  <c r="AF128" i="47" l="1"/>
  <c r="AD13" i="47"/>
  <c r="AD15" i="47"/>
  <c r="AA133" i="47"/>
  <c r="AD133" i="47" s="1"/>
  <c r="AF64" i="47"/>
  <c r="AA11" i="47"/>
  <c r="AF16" i="47" s="1"/>
  <c r="AA12" i="47"/>
  <c r="AD12" i="47" s="1"/>
  <c r="AF122" i="47"/>
  <c r="AD35" i="47"/>
  <c r="AF46" i="47"/>
  <c r="AF85" i="47"/>
  <c r="AF47" i="47"/>
  <c r="AF45" i="47"/>
  <c r="AF52" i="47"/>
  <c r="AF19" i="47"/>
  <c r="AA37" i="47"/>
  <c r="AD37" i="47" s="1"/>
  <c r="AF36" i="47"/>
  <c r="AF120" i="47"/>
  <c r="AF121" i="47"/>
  <c r="AF58" i="47"/>
  <c r="AF95" i="47"/>
  <c r="AD69" i="47"/>
  <c r="AF69" i="47"/>
  <c r="AD67" i="47"/>
  <c r="AF67" i="47"/>
  <c r="AA39" i="47"/>
  <c r="AD39" i="47" s="1"/>
  <c r="AF53" i="47"/>
  <c r="AF41" i="47"/>
  <c r="AD79" i="47"/>
  <c r="AF79" i="47"/>
  <c r="AD129" i="47"/>
  <c r="AF129" i="47"/>
  <c r="AD110" i="47"/>
  <c r="AF110" i="47"/>
  <c r="AF76" i="47"/>
  <c r="AF71" i="47"/>
  <c r="AF14" i="47"/>
  <c r="AF82" i="47"/>
  <c r="AD75" i="47"/>
  <c r="AF75" i="47"/>
  <c r="AA38" i="47"/>
  <c r="AF38" i="47" s="1"/>
  <c r="AD29" i="47"/>
  <c r="AF29" i="47"/>
  <c r="AF34" i="47"/>
  <c r="Z10" i="47"/>
  <c r="AA131" i="47"/>
  <c r="AD132" i="47"/>
  <c r="Z106" i="47"/>
  <c r="AD147" i="47"/>
  <c r="AA130" i="47"/>
  <c r="AD130" i="47" s="1"/>
  <c r="T27" i="20"/>
  <c r="V118" i="20"/>
  <c r="X65" i="20"/>
  <c r="Y65" i="20" s="1"/>
  <c r="X42" i="20"/>
  <c r="Y42" i="20" s="1"/>
  <c r="V40" i="20"/>
  <c r="W40" i="20" s="1"/>
  <c r="V125" i="20"/>
  <c r="W125" i="20" s="1"/>
  <c r="X125" i="20" s="1"/>
  <c r="Y125" i="20" s="1"/>
  <c r="V57" i="20"/>
  <c r="W57" i="20" s="1"/>
  <c r="X57" i="20" s="1"/>
  <c r="V56" i="20"/>
  <c r="W56" i="20" s="1"/>
  <c r="V48" i="20"/>
  <c r="W48" i="20" s="1"/>
  <c r="T32" i="20"/>
  <c r="V145" i="20"/>
  <c r="W145" i="20" s="1"/>
  <c r="X145" i="20" s="1"/>
  <c r="Y145" i="20" s="1"/>
  <c r="Z145" i="20" s="1"/>
  <c r="V94" i="20"/>
  <c r="W94" i="20" s="1"/>
  <c r="V61" i="20"/>
  <c r="W61" i="20" s="1"/>
  <c r="X61" i="20" s="1"/>
  <c r="Y61" i="20" s="1"/>
  <c r="Z61" i="20" s="1"/>
  <c r="V106" i="20"/>
  <c r="W106" i="20" s="1"/>
  <c r="X106" i="20" s="1"/>
  <c r="V39" i="20"/>
  <c r="W39" i="20" s="1"/>
  <c r="X39" i="20" s="1"/>
  <c r="V62" i="20"/>
  <c r="W62" i="20" s="1"/>
  <c r="V76" i="20"/>
  <c r="W76" i="20" s="1"/>
  <c r="V55" i="20"/>
  <c r="W55" i="20" s="1"/>
  <c r="X55" i="20" s="1"/>
  <c r="V36" i="20"/>
  <c r="W36" i="20" s="1"/>
  <c r="V141" i="20"/>
  <c r="W141" i="20" s="1"/>
  <c r="V43" i="20"/>
  <c r="W43" i="20" s="1"/>
  <c r="X43" i="20" s="1"/>
  <c r="V51" i="20"/>
  <c r="W51" i="20" s="1"/>
  <c r="V100" i="20"/>
  <c r="W100" i="20" s="1"/>
  <c r="V129" i="20"/>
  <c r="W129" i="20" s="1"/>
  <c r="V58" i="20"/>
  <c r="W58" i="20" s="1"/>
  <c r="V64" i="20"/>
  <c r="W64" i="20" s="1"/>
  <c r="V92" i="20"/>
  <c r="W92" i="20" s="1"/>
  <c r="V45" i="20"/>
  <c r="W45" i="20" s="1"/>
  <c r="S18" i="20"/>
  <c r="T18" i="20" s="1"/>
  <c r="V98" i="20"/>
  <c r="W98" i="20" s="1"/>
  <c r="X99" i="20"/>
  <c r="Y99" i="20" s="1"/>
  <c r="V102" i="20"/>
  <c r="W102" i="20" s="1"/>
  <c r="V70" i="20"/>
  <c r="W70" i="20" s="1"/>
  <c r="V87" i="20"/>
  <c r="W87" i="20" s="1"/>
  <c r="X87" i="20" s="1"/>
  <c r="V139" i="20"/>
  <c r="V53" i="20"/>
  <c r="W53" i="20" s="1"/>
  <c r="R19" i="20"/>
  <c r="R17" i="20"/>
  <c r="V116" i="20"/>
  <c r="V41" i="20"/>
  <c r="W41" i="20" s="1"/>
  <c r="V114" i="20"/>
  <c r="W114" i="20" s="1"/>
  <c r="R16" i="20"/>
  <c r="AC15" i="20"/>
  <c r="AC11" i="20" s="1"/>
  <c r="V31" i="20"/>
  <c r="W31" i="20" s="1"/>
  <c r="T112" i="20"/>
  <c r="W163" i="20"/>
  <c r="X163" i="20" s="1"/>
  <c r="V33" i="20"/>
  <c r="W33" i="20" s="1"/>
  <c r="V44" i="20"/>
  <c r="W44" i="20" s="1"/>
  <c r="V66" i="20"/>
  <c r="V49" i="20"/>
  <c r="W49" i="20" s="1"/>
  <c r="R20" i="20"/>
  <c r="V52" i="20"/>
  <c r="W52" i="20" s="1"/>
  <c r="X72" i="20"/>
  <c r="Y72" i="20" s="1"/>
  <c r="Z72" i="20" s="1"/>
  <c r="Y80" i="20"/>
  <c r="Z80" i="20" s="1"/>
  <c r="W123" i="20"/>
  <c r="X104" i="20"/>
  <c r="V60" i="20"/>
  <c r="V122" i="20"/>
  <c r="T143" i="20"/>
  <c r="V143" i="20" s="1"/>
  <c r="V131" i="20"/>
  <c r="W131" i="20" s="1"/>
  <c r="V29" i="20"/>
  <c r="W29" i="20" s="1"/>
  <c r="T90" i="20"/>
  <c r="V90" i="20"/>
  <c r="V37" i="20"/>
  <c r="W37" i="20" s="1"/>
  <c r="V17" i="20"/>
  <c r="W17" i="20" s="1"/>
  <c r="X63" i="20"/>
  <c r="X91" i="20"/>
  <c r="X108" i="20"/>
  <c r="Y108" i="20" s="1"/>
  <c r="V54" i="20"/>
  <c r="V78" i="20"/>
  <c r="V109" i="20"/>
  <c r="W109" i="20" s="1"/>
  <c r="V135" i="20"/>
  <c r="W135" i="20" s="1"/>
  <c r="X79" i="20"/>
  <c r="Y79" i="20" s="1"/>
  <c r="Z79" i="20" s="1"/>
  <c r="V28" i="20"/>
  <c r="T74" i="20"/>
  <c r="V74" i="20"/>
  <c r="V84" i="20"/>
  <c r="W84" i="20" s="1"/>
  <c r="V127" i="20"/>
  <c r="V162" i="20"/>
  <c r="V160" i="20" s="1"/>
  <c r="W161" i="20"/>
  <c r="Y119" i="20"/>
  <c r="Y46" i="20"/>
  <c r="Z46" i="20" s="1"/>
  <c r="Y112" i="20"/>
  <c r="T34" i="20"/>
  <c r="V34" i="20"/>
  <c r="X93" i="20"/>
  <c r="Y93" i="20" s="1"/>
  <c r="Z93" i="20" s="1"/>
  <c r="W121" i="20"/>
  <c r="W32" i="20"/>
  <c r="X32" i="20" s="1"/>
  <c r="V47" i="20"/>
  <c r="X69" i="20"/>
  <c r="Y69" i="20" s="1"/>
  <c r="W149" i="20"/>
  <c r="V113" i="20"/>
  <c r="T30" i="20"/>
  <c r="V30" i="20"/>
  <c r="W38" i="20"/>
  <c r="X38" i="20" s="1"/>
  <c r="X85" i="20"/>
  <c r="Y85" i="20" s="1"/>
  <c r="X101" i="20"/>
  <c r="Y101" i="20" s="1"/>
  <c r="V35" i="20"/>
  <c r="Z71" i="20"/>
  <c r="T81" i="20"/>
  <c r="V81" i="20"/>
  <c r="T97" i="20"/>
  <c r="V97" i="20"/>
  <c r="Y103" i="20"/>
  <c r="Z103" i="20" s="1"/>
  <c r="W110" i="20"/>
  <c r="X110" i="20" s="1"/>
  <c r="Y110" i="20" s="1"/>
  <c r="T59" i="20"/>
  <c r="V59" i="20"/>
  <c r="Y107" i="20"/>
  <c r="X88" i="20"/>
  <c r="Y88" i="20" s="1"/>
  <c r="Z88" i="20" s="1"/>
  <c r="V120" i="20"/>
  <c r="X50" i="20"/>
  <c r="Y50" i="20" s="1"/>
  <c r="X96" i="20"/>
  <c r="Y96" i="20" s="1"/>
  <c r="Z96" i="20" s="1"/>
  <c r="W124" i="20"/>
  <c r="X124" i="20" s="1"/>
  <c r="Y124" i="20" s="1"/>
  <c r="V130" i="20"/>
  <c r="V134" i="20"/>
  <c r="V138" i="20"/>
  <c r="V142" i="20"/>
  <c r="V128" i="20"/>
  <c r="V140" i="20"/>
  <c r="X75" i="20"/>
  <c r="Y75" i="20" s="1"/>
  <c r="X67" i="20"/>
  <c r="W117" i="20"/>
  <c r="X117" i="20" s="1"/>
  <c r="X82" i="20"/>
  <c r="W86" i="20"/>
  <c r="X86" i="20" s="1"/>
  <c r="X83" i="20"/>
  <c r="X114" i="20"/>
  <c r="V126" i="20"/>
  <c r="W133" i="20"/>
  <c r="X147" i="20"/>
  <c r="X111" i="20"/>
  <c r="V132" i="20"/>
  <c r="V144" i="20"/>
  <c r="X115" i="20"/>
  <c r="V136" i="20"/>
  <c r="X77" i="20"/>
  <c r="T73" i="20"/>
  <c r="V73" i="20"/>
  <c r="T89" i="20"/>
  <c r="V89" i="20"/>
  <c r="Y95" i="20"/>
  <c r="T105" i="20"/>
  <c r="V105" i="20"/>
  <c r="W118" i="20"/>
  <c r="V68" i="20"/>
  <c r="W137" i="20"/>
  <c r="X27" i="20"/>
  <c r="Y27" i="20" s="1"/>
  <c r="V20" i="20"/>
  <c r="W20" i="20" s="1"/>
  <c r="V16" i="20"/>
  <c r="V19" i="20"/>
  <c r="W19" i="20" s="1"/>
  <c r="AF133" i="47" l="1"/>
  <c r="AF37" i="47"/>
  <c r="Z65" i="20"/>
  <c r="AD38" i="47"/>
  <c r="AF12" i="47"/>
  <c r="AD11" i="47"/>
  <c r="AF11" i="47"/>
  <c r="AF17" i="47"/>
  <c r="AF49" i="47"/>
  <c r="AF50" i="47"/>
  <c r="AF134" i="47"/>
  <c r="AF48" i="47"/>
  <c r="AF39" i="47"/>
  <c r="AF130" i="47"/>
  <c r="AD131" i="47"/>
  <c r="AF131" i="47"/>
  <c r="X40" i="20"/>
  <c r="AA10" i="47"/>
  <c r="AF15" i="47" s="1"/>
  <c r="AA106" i="47"/>
  <c r="AF114" i="47" s="1"/>
  <c r="Z125" i="20"/>
  <c r="X131" i="20"/>
  <c r="Y131" i="20" s="1"/>
  <c r="X56" i="20"/>
  <c r="Y39" i="20"/>
  <c r="Z39" i="20" s="1"/>
  <c r="X109" i="20"/>
  <c r="Y109" i="20" s="1"/>
  <c r="Z109" i="20" s="1"/>
  <c r="AA109" i="20" s="1"/>
  <c r="X92" i="20"/>
  <c r="Y92" i="20" s="1"/>
  <c r="Z92" i="20" s="1"/>
  <c r="Y106" i="20"/>
  <c r="Z106" i="20" s="1"/>
  <c r="AA106" i="20" s="1"/>
  <c r="X100" i="20"/>
  <c r="Y100" i="20" s="1"/>
  <c r="Z100" i="20" s="1"/>
  <c r="X84" i="20"/>
  <c r="Y84" i="20" s="1"/>
  <c r="Z84" i="20" s="1"/>
  <c r="AA84" i="20" s="1"/>
  <c r="X53" i="20"/>
  <c r="Y53" i="20" s="1"/>
  <c r="X62" i="20"/>
  <c r="Y62" i="20" s="1"/>
  <c r="X102" i="20"/>
  <c r="Y102" i="20" s="1"/>
  <c r="X49" i="20"/>
  <c r="Y49" i="20" s="1"/>
  <c r="X45" i="20"/>
  <c r="Y45" i="20" s="1"/>
  <c r="Z45" i="20" s="1"/>
  <c r="AA45" i="20" s="1"/>
  <c r="AD45" i="20" s="1"/>
  <c r="V18" i="20"/>
  <c r="W18" i="20" s="1"/>
  <c r="X76" i="20"/>
  <c r="Y76" i="20" s="1"/>
  <c r="X29" i="20"/>
  <c r="Y29" i="20" s="1"/>
  <c r="Z29" i="20" s="1"/>
  <c r="X70" i="20"/>
  <c r="Y70" i="20" s="1"/>
  <c r="Z70" i="20" s="1"/>
  <c r="X135" i="20"/>
  <c r="X98" i="20"/>
  <c r="Y98" i="20" s="1"/>
  <c r="Z108" i="20"/>
  <c r="AA108" i="20" s="1"/>
  <c r="AD108" i="20" s="1"/>
  <c r="Z99" i="20"/>
  <c r="AA99" i="20" s="1"/>
  <c r="AD99" i="20" s="1"/>
  <c r="X44" i="20"/>
  <c r="Y44" i="20" s="1"/>
  <c r="Z44" i="20" s="1"/>
  <c r="Y114" i="20"/>
  <c r="Z114" i="20" s="1"/>
  <c r="X33" i="20"/>
  <c r="Y33" i="20" s="1"/>
  <c r="Y87" i="20"/>
  <c r="Z87" i="20" s="1"/>
  <c r="W116" i="20"/>
  <c r="X116" i="20" s="1"/>
  <c r="W139" i="20"/>
  <c r="X139" i="20" s="1"/>
  <c r="Y86" i="20"/>
  <c r="Z86" i="20" s="1"/>
  <c r="AA86" i="20" s="1"/>
  <c r="AD86" i="20" s="1"/>
  <c r="Y163" i="20"/>
  <c r="Z163" i="20" s="1"/>
  <c r="X41" i="20"/>
  <c r="Y41" i="20" s="1"/>
  <c r="X37" i="20"/>
  <c r="Y37" i="20" s="1"/>
  <c r="Z110" i="20"/>
  <c r="AA110" i="20" s="1"/>
  <c r="AD110" i="20" s="1"/>
  <c r="W66" i="20"/>
  <c r="X66" i="20" s="1"/>
  <c r="Z107" i="20"/>
  <c r="AA107" i="20" s="1"/>
  <c r="W28" i="20"/>
  <c r="V26" i="20"/>
  <c r="V25" i="20" s="1"/>
  <c r="W54" i="20"/>
  <c r="X54" i="20" s="1"/>
  <c r="Y55" i="20"/>
  <c r="Z55" i="20" s="1"/>
  <c r="AA55" i="20" s="1"/>
  <c r="W90" i="20"/>
  <c r="X90" i="20" s="1"/>
  <c r="W122" i="20"/>
  <c r="X122" i="20" s="1"/>
  <c r="Y91" i="20"/>
  <c r="Z91" i="20" s="1"/>
  <c r="AA65" i="20"/>
  <c r="AD65" i="20" s="1"/>
  <c r="W78" i="20"/>
  <c r="W16" i="20"/>
  <c r="X16" i="20" s="1"/>
  <c r="Y16" i="20" s="1"/>
  <c r="Y77" i="20"/>
  <c r="Z77" i="20" s="1"/>
  <c r="Z75" i="20"/>
  <c r="AA75" i="20" s="1"/>
  <c r="AA80" i="20"/>
  <c r="AD80" i="20" s="1"/>
  <c r="X48" i="20"/>
  <c r="Y104" i="20"/>
  <c r="Y63" i="20"/>
  <c r="Z63" i="20" s="1"/>
  <c r="X52" i="20"/>
  <c r="W74" i="20"/>
  <c r="W143" i="20"/>
  <c r="X143" i="20" s="1"/>
  <c r="Y143" i="20" s="1"/>
  <c r="W60" i="20"/>
  <c r="X60" i="20" s="1"/>
  <c r="AA96" i="20"/>
  <c r="AD96" i="20" s="1"/>
  <c r="W127" i="20"/>
  <c r="X127" i="20" s="1"/>
  <c r="Y127" i="20" s="1"/>
  <c r="Z127" i="20" s="1"/>
  <c r="AA127" i="20" s="1"/>
  <c r="AA125" i="20"/>
  <c r="AD125" i="20" s="1"/>
  <c r="X133" i="20"/>
  <c r="Y133" i="20" s="1"/>
  <c r="Z133" i="20" s="1"/>
  <c r="X141" i="20"/>
  <c r="AA103" i="20"/>
  <c r="AD103" i="20" s="1"/>
  <c r="Y57" i="20"/>
  <c r="Z57" i="20" s="1"/>
  <c r="AA57" i="20" s="1"/>
  <c r="X64" i="20"/>
  <c r="Y64" i="20" s="1"/>
  <c r="Z64" i="20" s="1"/>
  <c r="Z119" i="20"/>
  <c r="AA119" i="20" s="1"/>
  <c r="X123" i="20"/>
  <c r="W162" i="20"/>
  <c r="X162" i="20" s="1"/>
  <c r="Y162" i="20" s="1"/>
  <c r="X161" i="20"/>
  <c r="X149" i="20"/>
  <c r="Y149" i="20" s="1"/>
  <c r="Z149" i="20" s="1"/>
  <c r="AA88" i="20"/>
  <c r="AD88" i="20" s="1"/>
  <c r="AA72" i="20"/>
  <c r="AD72" i="20" s="1"/>
  <c r="AA93" i="20"/>
  <c r="AD93" i="20" s="1"/>
  <c r="W105" i="20"/>
  <c r="X105" i="20" s="1"/>
  <c r="Y105" i="20" s="1"/>
  <c r="Z105" i="20" s="1"/>
  <c r="W73" i="20"/>
  <c r="W140" i="20"/>
  <c r="W142" i="20"/>
  <c r="X118" i="20"/>
  <c r="Z95" i="20"/>
  <c r="AA95" i="20" s="1"/>
  <c r="W89" i="20"/>
  <c r="W136" i="20"/>
  <c r="X136" i="20" s="1"/>
  <c r="Y56" i="20"/>
  <c r="X31" i="20"/>
  <c r="Y31" i="20" s="1"/>
  <c r="Y40" i="20"/>
  <c r="Y111" i="20"/>
  <c r="Z111" i="20" s="1"/>
  <c r="W134" i="20"/>
  <c r="X94" i="20"/>
  <c r="W81" i="20"/>
  <c r="X81" i="20" s="1"/>
  <c r="AA71" i="20"/>
  <c r="AD71" i="20" s="1"/>
  <c r="W35" i="20"/>
  <c r="W113" i="20"/>
  <c r="X113" i="20" s="1"/>
  <c r="W34" i="20"/>
  <c r="X34" i="20" s="1"/>
  <c r="Y34" i="20" s="1"/>
  <c r="Y152" i="20"/>
  <c r="X137" i="20"/>
  <c r="AA79" i="20"/>
  <c r="AD79" i="20" s="1"/>
  <c r="Y115" i="20"/>
  <c r="Z115" i="20" s="1"/>
  <c r="Y82" i="20"/>
  <c r="Z82" i="20" s="1"/>
  <c r="W146" i="20"/>
  <c r="W130" i="20"/>
  <c r="W97" i="20"/>
  <c r="Z85" i="20"/>
  <c r="W30" i="20"/>
  <c r="X129" i="20"/>
  <c r="Y129" i="20" s="1"/>
  <c r="Z69" i="20"/>
  <c r="Z112" i="20"/>
  <c r="AA112" i="20" s="1"/>
  <c r="W144" i="20"/>
  <c r="W148" i="20"/>
  <c r="X148" i="20" s="1"/>
  <c r="W68" i="20"/>
  <c r="W132" i="20"/>
  <c r="X132" i="20" s="1"/>
  <c r="Y147" i="20"/>
  <c r="Z147" i="20" s="1"/>
  <c r="AA145" i="20"/>
  <c r="AD145" i="20" s="1"/>
  <c r="W126" i="20"/>
  <c r="Y83" i="20"/>
  <c r="Z83" i="20" s="1"/>
  <c r="Y135" i="20"/>
  <c r="AA157" i="20"/>
  <c r="AD157" i="20" s="1"/>
  <c r="Y117" i="20"/>
  <c r="Z117" i="20" s="1"/>
  <c r="AA46" i="20"/>
  <c r="AD46" i="20" s="1"/>
  <c r="Y43" i="20"/>
  <c r="Z43" i="20" s="1"/>
  <c r="X51" i="20"/>
  <c r="Y51" i="20" s="1"/>
  <c r="X58" i="20"/>
  <c r="W128" i="20"/>
  <c r="Y154" i="20"/>
  <c r="W138" i="20"/>
  <c r="Z124" i="20"/>
  <c r="AA124" i="20" s="1"/>
  <c r="Y151" i="20"/>
  <c r="W120" i="20"/>
  <c r="W59" i="20"/>
  <c r="X59" i="20" s="1"/>
  <c r="Z101" i="20"/>
  <c r="Y67" i="20"/>
  <c r="Z67" i="20" s="1"/>
  <c r="AA61" i="20"/>
  <c r="AD61" i="20" s="1"/>
  <c r="Y38" i="20"/>
  <c r="Z38" i="20" s="1"/>
  <c r="Z42" i="20"/>
  <c r="AA42" i="20" s="1"/>
  <c r="X36" i="20"/>
  <c r="Y36" i="20" s="1"/>
  <c r="W47" i="20"/>
  <c r="Y32" i="20"/>
  <c r="Z32" i="20" s="1"/>
  <c r="X121" i="20"/>
  <c r="Y121" i="20" s="1"/>
  <c r="Z50" i="20"/>
  <c r="Z27" i="20"/>
  <c r="X19" i="20"/>
  <c r="Y19" i="20" s="1"/>
  <c r="Z19" i="20" s="1"/>
  <c r="AA19" i="20" s="1"/>
  <c r="X17" i="20"/>
  <c r="X20" i="20"/>
  <c r="AD10" i="47" l="1"/>
  <c r="AF25" i="47"/>
  <c r="AF106" i="47"/>
  <c r="AF10" i="47"/>
  <c r="AD106" i="47"/>
  <c r="Z62" i="20"/>
  <c r="AA62" i="20" s="1"/>
  <c r="V15" i="20"/>
  <c r="V11" i="20" s="1"/>
  <c r="Z131" i="20"/>
  <c r="AA131" i="20" s="1"/>
  <c r="AA39" i="20"/>
  <c r="AD39" i="20" s="1"/>
  <c r="AD109" i="20"/>
  <c r="AA92" i="20"/>
  <c r="AD92" i="20" s="1"/>
  <c r="X18" i="20"/>
  <c r="Y18" i="20" s="1"/>
  <c r="AD106" i="20"/>
  <c r="Z102" i="20"/>
  <c r="AA102" i="20" s="1"/>
  <c r="AD102" i="20" s="1"/>
  <c r="AA100" i="20"/>
  <c r="AD100" i="20" s="1"/>
  <c r="Z49" i="20"/>
  <c r="AA49" i="20" s="1"/>
  <c r="Z76" i="20"/>
  <c r="AA76" i="20" s="1"/>
  <c r="AD76" i="20" s="1"/>
  <c r="AA70" i="20"/>
  <c r="AD70" i="20" s="1"/>
  <c r="Z98" i="20"/>
  <c r="AA98" i="20" s="1"/>
  <c r="AA63" i="20"/>
  <c r="AD63" i="20" s="1"/>
  <c r="W15" i="20"/>
  <c r="AA44" i="20"/>
  <c r="AD44" i="20" s="1"/>
  <c r="Y116" i="20"/>
  <c r="Z116" i="20" s="1"/>
  <c r="AA116" i="20" s="1"/>
  <c r="AD116" i="20" s="1"/>
  <c r="Z37" i="20"/>
  <c r="AA37" i="20" s="1"/>
  <c r="AD37" i="20" s="1"/>
  <c r="Z33" i="20"/>
  <c r="AA33" i="20" s="1"/>
  <c r="AD33" i="20" s="1"/>
  <c r="AD84" i="20"/>
  <c r="Y60" i="20"/>
  <c r="Z60" i="20" s="1"/>
  <c r="AA60" i="20" s="1"/>
  <c r="AD60" i="20" s="1"/>
  <c r="Y139" i="20"/>
  <c r="Z139" i="20" s="1"/>
  <c r="Z53" i="20"/>
  <c r="AA53" i="20" s="1"/>
  <c r="X78" i="20"/>
  <c r="AA163" i="20"/>
  <c r="AD163" i="20" s="1"/>
  <c r="Y59" i="20"/>
  <c r="Z59" i="20" s="1"/>
  <c r="AD119" i="20"/>
  <c r="AD55" i="20"/>
  <c r="AA117" i="20"/>
  <c r="AD117" i="20" s="1"/>
  <c r="Y66" i="20"/>
  <c r="Z66" i="20" s="1"/>
  <c r="X126" i="20"/>
  <c r="Y126" i="20" s="1"/>
  <c r="Z126" i="20" s="1"/>
  <c r="X146" i="20"/>
  <c r="Y146" i="20" s="1"/>
  <c r="Z16" i="20"/>
  <c r="AD19" i="20"/>
  <c r="AA32" i="20"/>
  <c r="AD32" i="20" s="1"/>
  <c r="Z129" i="20"/>
  <c r="AA129" i="20" s="1"/>
  <c r="X138" i="20"/>
  <c r="Y138" i="20" s="1"/>
  <c r="Y141" i="20"/>
  <c r="AA114" i="20"/>
  <c r="AD114" i="20" s="1"/>
  <c r="Y118" i="20"/>
  <c r="Z118" i="20" s="1"/>
  <c r="AA118" i="20" s="1"/>
  <c r="Y123" i="20"/>
  <c r="Z123" i="20" s="1"/>
  <c r="AA123" i="20" s="1"/>
  <c r="AD127" i="20"/>
  <c r="AD57" i="20"/>
  <c r="AD75" i="20"/>
  <c r="AA91" i="20"/>
  <c r="AD91" i="20" s="1"/>
  <c r="AD95" i="20"/>
  <c r="X47" i="20"/>
  <c r="Y47" i="20" s="1"/>
  <c r="Y148" i="20"/>
  <c r="Z148" i="20" s="1"/>
  <c r="Z104" i="20"/>
  <c r="AA104" i="20" s="1"/>
  <c r="AA87" i="20"/>
  <c r="AD87" i="20" s="1"/>
  <c r="AA29" i="20"/>
  <c r="AD29" i="20" s="1"/>
  <c r="Y137" i="20"/>
  <c r="Z137" i="20" s="1"/>
  <c r="AA137" i="20" s="1"/>
  <c r="AD137" i="20" s="1"/>
  <c r="X160" i="20"/>
  <c r="Y48" i="20"/>
  <c r="W160" i="20"/>
  <c r="AD124" i="20"/>
  <c r="AD107" i="20"/>
  <c r="AD112" i="20"/>
  <c r="AA50" i="20"/>
  <c r="AD50" i="20" s="1"/>
  <c r="X140" i="20"/>
  <c r="Y140" i="20" s="1"/>
  <c r="Z140" i="20" s="1"/>
  <c r="Y94" i="20"/>
  <c r="Z94" i="20" s="1"/>
  <c r="AA94" i="20" s="1"/>
  <c r="AA133" i="20"/>
  <c r="AD133" i="20" s="1"/>
  <c r="Y132" i="20"/>
  <c r="Z132" i="20" s="1"/>
  <c r="AA38" i="20"/>
  <c r="AD38" i="20" s="1"/>
  <c r="X130" i="20"/>
  <c r="Y130" i="20" s="1"/>
  <c r="AA77" i="20"/>
  <c r="AD77" i="20" s="1"/>
  <c r="Y81" i="20"/>
  <c r="Z81" i="20" s="1"/>
  <c r="X134" i="20"/>
  <c r="Y136" i="20"/>
  <c r="Z136" i="20" s="1"/>
  <c r="X73" i="20"/>
  <c r="Y73" i="20" s="1"/>
  <c r="Z73" i="20" s="1"/>
  <c r="Z143" i="20"/>
  <c r="AA143" i="20" s="1"/>
  <c r="X74" i="20"/>
  <c r="Y74" i="20" s="1"/>
  <c r="Y52" i="20"/>
  <c r="Z52" i="20" s="1"/>
  <c r="Y122" i="20"/>
  <c r="Y90" i="20"/>
  <c r="Z90" i="20" s="1"/>
  <c r="AA90" i="20" s="1"/>
  <c r="Y54" i="20"/>
  <c r="X28" i="20"/>
  <c r="Y28" i="20" s="1"/>
  <c r="AD42" i="20"/>
  <c r="Z162" i="20"/>
  <c r="Y161" i="20"/>
  <c r="Z161" i="20" s="1"/>
  <c r="AA149" i="20"/>
  <c r="AD149" i="20" s="1"/>
  <c r="Y150" i="20"/>
  <c r="Y153" i="20"/>
  <c r="W26" i="20"/>
  <c r="AA64" i="20"/>
  <c r="AD64" i="20" s="1"/>
  <c r="Y58" i="20"/>
  <c r="Z151" i="20"/>
  <c r="X128" i="20"/>
  <c r="Y128" i="20" s="1"/>
  <c r="Z51" i="20"/>
  <c r="AA51" i="20" s="1"/>
  <c r="Z135" i="20"/>
  <c r="AA135" i="20" s="1"/>
  <c r="X97" i="20"/>
  <c r="Y97" i="20" s="1"/>
  <c r="AA115" i="20"/>
  <c r="AD115" i="20" s="1"/>
  <c r="AA43" i="20"/>
  <c r="AD43" i="20" s="1"/>
  <c r="Z31" i="20"/>
  <c r="AA31" i="20" s="1"/>
  <c r="AD31" i="20" s="1"/>
  <c r="Z56" i="20"/>
  <c r="X89" i="20"/>
  <c r="X142" i="20"/>
  <c r="AA67" i="20"/>
  <c r="AD67" i="20" s="1"/>
  <c r="AA101" i="20"/>
  <c r="AD101" i="20" s="1"/>
  <c r="AA69" i="20"/>
  <c r="AD69" i="20" s="1"/>
  <c r="AA156" i="20"/>
  <c r="AD156" i="20" s="1"/>
  <c r="AA82" i="20"/>
  <c r="AD82" i="20" s="1"/>
  <c r="Z154" i="20"/>
  <c r="AA154" i="20" s="1"/>
  <c r="X68" i="20"/>
  <c r="X30" i="20"/>
  <c r="AA85" i="20"/>
  <c r="AD85" i="20" s="1"/>
  <c r="Z152" i="20"/>
  <c r="Z34" i="20"/>
  <c r="AA34" i="20" s="1"/>
  <c r="Z41" i="20"/>
  <c r="Y113" i="20"/>
  <c r="Z113" i="20" s="1"/>
  <c r="X35" i="20"/>
  <c r="AA105" i="20"/>
  <c r="AD105" i="20" s="1"/>
  <c r="AA147" i="20"/>
  <c r="AD147" i="20" s="1"/>
  <c r="AA111" i="20"/>
  <c r="AD111" i="20" s="1"/>
  <c r="X120" i="20"/>
  <c r="Y120" i="20" s="1"/>
  <c r="AA83" i="20"/>
  <c r="AD83" i="20" s="1"/>
  <c r="X144" i="20"/>
  <c r="Y144" i="20" s="1"/>
  <c r="Z121" i="20"/>
  <c r="Z36" i="20"/>
  <c r="AA36" i="20" s="1"/>
  <c r="Z40" i="20"/>
  <c r="AA27" i="20"/>
  <c r="Y20" i="20"/>
  <c r="Z20" i="20" s="1"/>
  <c r="Y17" i="20"/>
  <c r="Z17" i="20" s="1"/>
  <c r="AD131" i="20" l="1"/>
  <c r="AD62" i="20"/>
  <c r="Z18" i="20"/>
  <c r="AA18" i="20" s="1"/>
  <c r="X15" i="20"/>
  <c r="AD49" i="20"/>
  <c r="AD98" i="20"/>
  <c r="AA59" i="20"/>
  <c r="AD59" i="20" s="1"/>
  <c r="Z28" i="20"/>
  <c r="AA28" i="20" s="1"/>
  <c r="AD28" i="20" s="1"/>
  <c r="Z146" i="20"/>
  <c r="AA146" i="20" s="1"/>
  <c r="AD146" i="20" s="1"/>
  <c r="AA136" i="20"/>
  <c r="AD136" i="20" s="1"/>
  <c r="AA132" i="20"/>
  <c r="AD132" i="20" s="1"/>
  <c r="Z47" i="20"/>
  <c r="AA47" i="20" s="1"/>
  <c r="AD47" i="20" s="1"/>
  <c r="AA139" i="20"/>
  <c r="AD139" i="20" s="1"/>
  <c r="AA66" i="20"/>
  <c r="AD66" i="20" s="1"/>
  <c r="X26" i="20"/>
  <c r="X25" i="20" s="1"/>
  <c r="AA56" i="20"/>
  <c r="AD56" i="20" s="1"/>
  <c r="AD143" i="20"/>
  <c r="AD154" i="20"/>
  <c r="Y78" i="20"/>
  <c r="Z58" i="20"/>
  <c r="AA58" i="20" s="1"/>
  <c r="AD53" i="20"/>
  <c r="AA148" i="20"/>
  <c r="AD148" i="20" s="1"/>
  <c r="Z130" i="20"/>
  <c r="AA130" i="20" s="1"/>
  <c r="AD130" i="20" s="1"/>
  <c r="Z74" i="20"/>
  <c r="AA74" i="20" s="1"/>
  <c r="AA40" i="20"/>
  <c r="AD40" i="20" s="1"/>
  <c r="Z150" i="20"/>
  <c r="AA150" i="20" s="1"/>
  <c r="AD90" i="20"/>
  <c r="Z54" i="20"/>
  <c r="AA54" i="20" s="1"/>
  <c r="Z138" i="20"/>
  <c r="AA138" i="20" s="1"/>
  <c r="AD36" i="20"/>
  <c r="AD94" i="20"/>
  <c r="AA126" i="20"/>
  <c r="AD126" i="20" s="1"/>
  <c r="Z141" i="20"/>
  <c r="AA141" i="20" s="1"/>
  <c r="AA162" i="20"/>
  <c r="AD162" i="20" s="1"/>
  <c r="Z122" i="20"/>
  <c r="AA122" i="20" s="1"/>
  <c r="Z48" i="20"/>
  <c r="AD51" i="20"/>
  <c r="AD135" i="20"/>
  <c r="Y134" i="20"/>
  <c r="AA161" i="20"/>
  <c r="Z160" i="20"/>
  <c r="AA52" i="20"/>
  <c r="AD52" i="20" s="1"/>
  <c r="AA41" i="20"/>
  <c r="AD41" i="20" s="1"/>
  <c r="Y160" i="20"/>
  <c r="AD123" i="20"/>
  <c r="AD34" i="20"/>
  <c r="AD129" i="20"/>
  <c r="AA16" i="20"/>
  <c r="AD16" i="20" s="1"/>
  <c r="AD104" i="20"/>
  <c r="AD118" i="20"/>
  <c r="AD27" i="20"/>
  <c r="Z153" i="20"/>
  <c r="AA153" i="20" s="1"/>
  <c r="W11" i="20"/>
  <c r="W25" i="20"/>
  <c r="AA140" i="20"/>
  <c r="AD140" i="20" s="1"/>
  <c r="AA73" i="20"/>
  <c r="AD73" i="20" s="1"/>
  <c r="Y89" i="20"/>
  <c r="Z89" i="20" s="1"/>
  <c r="Y35" i="20"/>
  <c r="Z35" i="20" s="1"/>
  <c r="Y30" i="20"/>
  <c r="AA81" i="20"/>
  <c r="AD81" i="20" s="1"/>
  <c r="AA113" i="20"/>
  <c r="AD113" i="20" s="1"/>
  <c r="AA152" i="20"/>
  <c r="AD152" i="20" s="1"/>
  <c r="AA155" i="20"/>
  <c r="AD155" i="20" s="1"/>
  <c r="Z144" i="20"/>
  <c r="AA144" i="20" s="1"/>
  <c r="AA151" i="20"/>
  <c r="AD151" i="20" s="1"/>
  <c r="Y142" i="20"/>
  <c r="Y68" i="20"/>
  <c r="Z68" i="20" s="1"/>
  <c r="AA68" i="20" s="1"/>
  <c r="Z120" i="20"/>
  <c r="AA121" i="20"/>
  <c r="AD121" i="20" s="1"/>
  <c r="Z97" i="20"/>
  <c r="AA97" i="20" s="1"/>
  <c r="Z128" i="20"/>
  <c r="AA20" i="20"/>
  <c r="AD20" i="20" s="1"/>
  <c r="Y15" i="20"/>
  <c r="AA17" i="20"/>
  <c r="AD18" i="20" l="1"/>
  <c r="Z15" i="20"/>
  <c r="X11" i="20"/>
  <c r="AA160" i="20"/>
  <c r="AD161" i="20"/>
  <c r="AD160" i="20" s="1"/>
  <c r="AA15" i="20"/>
  <c r="AD150" i="20"/>
  <c r="AD58" i="20"/>
  <c r="Z78" i="20"/>
  <c r="AA78" i="20" s="1"/>
  <c r="AA48" i="20"/>
  <c r="AD48" i="20" s="1"/>
  <c r="AD97" i="20"/>
  <c r="AD153" i="20"/>
  <c r="Z134" i="20"/>
  <c r="AA134" i="20" s="1"/>
  <c r="Y26" i="20"/>
  <c r="Y25" i="20" s="1"/>
  <c r="AD74" i="20"/>
  <c r="AD144" i="20"/>
  <c r="AD138" i="20"/>
  <c r="AD54" i="20"/>
  <c r="AD122" i="20"/>
  <c r="AD68" i="20"/>
  <c r="AD141" i="20"/>
  <c r="AA128" i="20"/>
  <c r="AD128" i="20" s="1"/>
  <c r="Z30" i="20"/>
  <c r="AA30" i="20" s="1"/>
  <c r="AA89" i="20"/>
  <c r="AD89" i="20" s="1"/>
  <c r="Z142" i="20"/>
  <c r="AA120" i="20"/>
  <c r="AD120" i="20" s="1"/>
  <c r="AA35" i="20"/>
  <c r="AD35" i="20" s="1"/>
  <c r="AD17" i="20"/>
  <c r="AD15" i="20" l="1"/>
  <c r="AA142" i="20"/>
  <c r="AD142" i="20" s="1"/>
  <c r="Z26" i="20"/>
  <c r="Z11" i="20" s="1"/>
  <c r="AD78" i="20"/>
  <c r="AD134" i="20"/>
  <c r="AD30" i="20"/>
  <c r="Y11" i="20"/>
  <c r="AA26" i="20" l="1"/>
  <c r="AA25" i="20" s="1"/>
  <c r="AD26" i="20"/>
  <c r="AD11" i="20" s="1"/>
  <c r="Z25" i="20"/>
  <c r="O15" i="20"/>
  <c r="D49" i="46" l="1"/>
  <c r="D48" i="46" s="1"/>
  <c r="D47" i="46"/>
  <c r="D46" i="46"/>
  <c r="D45" i="46"/>
  <c r="D44" i="46"/>
  <c r="D43" i="46"/>
  <c r="G43" i="46" s="1"/>
  <c r="D42" i="46"/>
  <c r="D41" i="46"/>
  <c r="D40" i="46"/>
  <c r="D38" i="46"/>
  <c r="D37" i="46"/>
  <c r="D36" i="46"/>
  <c r="D35" i="46"/>
  <c r="D34" i="46"/>
  <c r="D33" i="46"/>
  <c r="D32" i="46"/>
  <c r="D30" i="46"/>
  <c r="D29" i="46"/>
  <c r="D28" i="46"/>
  <c r="D27" i="46"/>
  <c r="D26" i="46"/>
  <c r="D25" i="46"/>
  <c r="D24" i="46"/>
  <c r="D23" i="46"/>
  <c r="D22" i="46"/>
  <c r="D21" i="46"/>
  <c r="D20" i="46"/>
  <c r="D19" i="46"/>
  <c r="D18" i="46"/>
  <c r="D17" i="46"/>
  <c r="D16" i="46"/>
  <c r="D15" i="46"/>
  <c r="D14" i="46"/>
  <c r="D13" i="46"/>
  <c r="D12" i="46"/>
  <c r="D11" i="46"/>
  <c r="D10" i="46"/>
  <c r="D9" i="46"/>
  <c r="E64" i="45"/>
  <c r="E63" i="45"/>
  <c r="BB52" i="45"/>
  <c r="F49" i="46" s="1"/>
  <c r="F48" i="46" s="1"/>
  <c r="BA52" i="45"/>
  <c r="BA51" i="45" s="1"/>
  <c r="AZ52" i="45"/>
  <c r="G52" i="45"/>
  <c r="H52" i="45" s="1"/>
  <c r="H51" i="45" s="1"/>
  <c r="BB51" i="45"/>
  <c r="AX51" i="45"/>
  <c r="AW51" i="45"/>
  <c r="AT51" i="45"/>
  <c r="AS51" i="45"/>
  <c r="AP51" i="45"/>
  <c r="AO51" i="45"/>
  <c r="AL51" i="45"/>
  <c r="AK51" i="45"/>
  <c r="AH51" i="45"/>
  <c r="AG51" i="45"/>
  <c r="AD51" i="45"/>
  <c r="AC51" i="45"/>
  <c r="Z51" i="45"/>
  <c r="Y51" i="45"/>
  <c r="V51" i="45"/>
  <c r="U51" i="45"/>
  <c r="R51" i="45"/>
  <c r="Q51" i="45"/>
  <c r="N51" i="45"/>
  <c r="M51" i="45"/>
  <c r="J51" i="45"/>
  <c r="I51" i="45"/>
  <c r="F51" i="45"/>
  <c r="E51" i="45"/>
  <c r="D51" i="45"/>
  <c r="BB50" i="45"/>
  <c r="BA50" i="45"/>
  <c r="AZ50" i="45"/>
  <c r="G50" i="45"/>
  <c r="H50" i="45" s="1"/>
  <c r="K50" i="45" s="1"/>
  <c r="L50" i="45" s="1"/>
  <c r="O50" i="45" s="1"/>
  <c r="P50" i="45" s="1"/>
  <c r="S50" i="45" s="1"/>
  <c r="T50" i="45" s="1"/>
  <c r="W50" i="45" s="1"/>
  <c r="X50" i="45" s="1"/>
  <c r="AA50" i="45" s="1"/>
  <c r="AB50" i="45" s="1"/>
  <c r="AE50" i="45" s="1"/>
  <c r="AF50" i="45" s="1"/>
  <c r="AI50" i="45" s="1"/>
  <c r="AJ50" i="45" s="1"/>
  <c r="AM50" i="45" s="1"/>
  <c r="AN50" i="45" s="1"/>
  <c r="AQ50" i="45" s="1"/>
  <c r="AR50" i="45" s="1"/>
  <c r="AU50" i="45" s="1"/>
  <c r="AV50" i="45" s="1"/>
  <c r="AY50" i="45" s="1"/>
  <c r="BB49" i="45"/>
  <c r="BA49" i="45"/>
  <c r="AZ49" i="45"/>
  <c r="G49" i="45"/>
  <c r="H49" i="45" s="1"/>
  <c r="K49" i="45" s="1"/>
  <c r="L49" i="45" s="1"/>
  <c r="O49" i="45" s="1"/>
  <c r="P49" i="45" s="1"/>
  <c r="S49" i="45" s="1"/>
  <c r="T49" i="45" s="1"/>
  <c r="W49" i="45" s="1"/>
  <c r="X49" i="45" s="1"/>
  <c r="AA49" i="45" s="1"/>
  <c r="AB49" i="45" s="1"/>
  <c r="AE49" i="45" s="1"/>
  <c r="AF49" i="45" s="1"/>
  <c r="AI49" i="45" s="1"/>
  <c r="AJ49" i="45" s="1"/>
  <c r="AM49" i="45" s="1"/>
  <c r="AN49" i="45" s="1"/>
  <c r="AQ49" i="45" s="1"/>
  <c r="AR49" i="45" s="1"/>
  <c r="AU49" i="45" s="1"/>
  <c r="AV49" i="45" s="1"/>
  <c r="AY49" i="45" s="1"/>
  <c r="BB48" i="45"/>
  <c r="BA48" i="45"/>
  <c r="AZ48" i="45"/>
  <c r="G48" i="45"/>
  <c r="H48" i="45" s="1"/>
  <c r="K48" i="45" s="1"/>
  <c r="L48" i="45" s="1"/>
  <c r="O48" i="45" s="1"/>
  <c r="P48" i="45" s="1"/>
  <c r="S48" i="45" s="1"/>
  <c r="T48" i="45" s="1"/>
  <c r="W48" i="45" s="1"/>
  <c r="X48" i="45" s="1"/>
  <c r="AA48" i="45" s="1"/>
  <c r="AB48" i="45" s="1"/>
  <c r="AE48" i="45" s="1"/>
  <c r="AF48" i="45" s="1"/>
  <c r="AI48" i="45" s="1"/>
  <c r="AJ48" i="45" s="1"/>
  <c r="AM48" i="45" s="1"/>
  <c r="AN48" i="45" s="1"/>
  <c r="AQ48" i="45" s="1"/>
  <c r="AR48" i="45" s="1"/>
  <c r="AU48" i="45" s="1"/>
  <c r="AV48" i="45" s="1"/>
  <c r="AY48" i="45" s="1"/>
  <c r="BB47" i="45"/>
  <c r="BA47" i="45"/>
  <c r="AZ47" i="45"/>
  <c r="G47" i="45"/>
  <c r="H47" i="45" s="1"/>
  <c r="K47" i="45" s="1"/>
  <c r="L47" i="45" s="1"/>
  <c r="O47" i="45" s="1"/>
  <c r="P47" i="45" s="1"/>
  <c r="S47" i="45" s="1"/>
  <c r="T47" i="45" s="1"/>
  <c r="W47" i="45" s="1"/>
  <c r="X47" i="45" s="1"/>
  <c r="AA47" i="45" s="1"/>
  <c r="AB47" i="45" s="1"/>
  <c r="AE47" i="45" s="1"/>
  <c r="AF47" i="45" s="1"/>
  <c r="AI47" i="45" s="1"/>
  <c r="AJ47" i="45" s="1"/>
  <c r="AM47" i="45" s="1"/>
  <c r="AN47" i="45" s="1"/>
  <c r="AQ47" i="45" s="1"/>
  <c r="AR47" i="45" s="1"/>
  <c r="AU47" i="45" s="1"/>
  <c r="AV47" i="45" s="1"/>
  <c r="AY47" i="45" s="1"/>
  <c r="BB46" i="45"/>
  <c r="BA46" i="45"/>
  <c r="AZ46" i="45"/>
  <c r="G46" i="45"/>
  <c r="H46" i="45" s="1"/>
  <c r="K46" i="45" s="1"/>
  <c r="L46" i="45" s="1"/>
  <c r="O46" i="45" s="1"/>
  <c r="P46" i="45" s="1"/>
  <c r="S46" i="45" s="1"/>
  <c r="T46" i="45" s="1"/>
  <c r="W46" i="45" s="1"/>
  <c r="X46" i="45" s="1"/>
  <c r="AA46" i="45" s="1"/>
  <c r="AB46" i="45" s="1"/>
  <c r="AE46" i="45" s="1"/>
  <c r="AF46" i="45" s="1"/>
  <c r="AI46" i="45" s="1"/>
  <c r="AJ46" i="45" s="1"/>
  <c r="AM46" i="45" s="1"/>
  <c r="AN46" i="45" s="1"/>
  <c r="AQ46" i="45" s="1"/>
  <c r="AR46" i="45" s="1"/>
  <c r="AU46" i="45" s="1"/>
  <c r="AV46" i="45" s="1"/>
  <c r="AY46" i="45" s="1"/>
  <c r="BB45" i="45"/>
  <c r="BA45" i="45"/>
  <c r="AZ45" i="45"/>
  <c r="H45" i="45"/>
  <c r="K45" i="45" s="1"/>
  <c r="L45" i="45" s="1"/>
  <c r="O45" i="45" s="1"/>
  <c r="P45" i="45" s="1"/>
  <c r="S45" i="45" s="1"/>
  <c r="T45" i="45" s="1"/>
  <c r="W45" i="45" s="1"/>
  <c r="X45" i="45" s="1"/>
  <c r="AA45" i="45" s="1"/>
  <c r="AB45" i="45" s="1"/>
  <c r="AE45" i="45" s="1"/>
  <c r="AF45" i="45" s="1"/>
  <c r="AI45" i="45" s="1"/>
  <c r="AJ45" i="45" s="1"/>
  <c r="AM45" i="45" s="1"/>
  <c r="AN45" i="45" s="1"/>
  <c r="AQ45" i="45" s="1"/>
  <c r="AR45" i="45" s="1"/>
  <c r="AU45" i="45" s="1"/>
  <c r="AV45" i="45" s="1"/>
  <c r="AY45" i="45" s="1"/>
  <c r="G45" i="45"/>
  <c r="BB44" i="45"/>
  <c r="BA44" i="45"/>
  <c r="AZ44" i="45"/>
  <c r="G44" i="45"/>
  <c r="H44" i="45" s="1"/>
  <c r="K44" i="45" s="1"/>
  <c r="L44" i="45" s="1"/>
  <c r="O44" i="45" s="1"/>
  <c r="P44" i="45" s="1"/>
  <c r="S44" i="45" s="1"/>
  <c r="T44" i="45" s="1"/>
  <c r="W44" i="45" s="1"/>
  <c r="X44" i="45" s="1"/>
  <c r="AA44" i="45" s="1"/>
  <c r="AB44" i="45" s="1"/>
  <c r="AE44" i="45" s="1"/>
  <c r="AF44" i="45" s="1"/>
  <c r="AI44" i="45" s="1"/>
  <c r="AJ44" i="45" s="1"/>
  <c r="AM44" i="45" s="1"/>
  <c r="AN44" i="45" s="1"/>
  <c r="AQ44" i="45" s="1"/>
  <c r="AR44" i="45" s="1"/>
  <c r="AU44" i="45" s="1"/>
  <c r="AV44" i="45" s="1"/>
  <c r="AY44" i="45" s="1"/>
  <c r="BB43" i="45"/>
  <c r="F40" i="46" s="1"/>
  <c r="BA43" i="45"/>
  <c r="E40" i="46" s="1"/>
  <c r="AZ43" i="45"/>
  <c r="G43" i="45"/>
  <c r="H43" i="45" s="1"/>
  <c r="K43" i="45" s="1"/>
  <c r="L43" i="45" s="1"/>
  <c r="O43" i="45" s="1"/>
  <c r="P43" i="45" s="1"/>
  <c r="S43" i="45" s="1"/>
  <c r="T43" i="45" s="1"/>
  <c r="W43" i="45" s="1"/>
  <c r="X43" i="45" s="1"/>
  <c r="AA43" i="45" s="1"/>
  <c r="AB43" i="45" s="1"/>
  <c r="AE43" i="45" s="1"/>
  <c r="AF43" i="45" s="1"/>
  <c r="AI43" i="45" s="1"/>
  <c r="AJ43" i="45" s="1"/>
  <c r="AM43" i="45" s="1"/>
  <c r="AN43" i="45" s="1"/>
  <c r="AQ43" i="45" s="1"/>
  <c r="AR43" i="45" s="1"/>
  <c r="AU43" i="45" s="1"/>
  <c r="AV43" i="45" s="1"/>
  <c r="AY43" i="45" s="1"/>
  <c r="BB42" i="45"/>
  <c r="F39" i="46" s="1"/>
  <c r="BA42" i="45"/>
  <c r="E39" i="46" s="1"/>
  <c r="AZ42" i="45"/>
  <c r="G42" i="45"/>
  <c r="H42" i="45" s="1"/>
  <c r="K42" i="45" s="1"/>
  <c r="L42" i="45" s="1"/>
  <c r="O42" i="45" s="1"/>
  <c r="P42" i="45" s="1"/>
  <c r="S42" i="45" s="1"/>
  <c r="T42" i="45" s="1"/>
  <c r="W42" i="45" s="1"/>
  <c r="X42" i="45" s="1"/>
  <c r="AA42" i="45" s="1"/>
  <c r="AB42" i="45" s="1"/>
  <c r="AE42" i="45" s="1"/>
  <c r="AF42" i="45" s="1"/>
  <c r="AI42" i="45" s="1"/>
  <c r="AJ42" i="45" s="1"/>
  <c r="AM42" i="45" s="1"/>
  <c r="AN42" i="45" s="1"/>
  <c r="AQ42" i="45" s="1"/>
  <c r="AR42" i="45" s="1"/>
  <c r="AU42" i="45" s="1"/>
  <c r="AV42" i="45" s="1"/>
  <c r="AY42" i="45" s="1"/>
  <c r="BC41" i="45"/>
  <c r="BB41" i="45"/>
  <c r="F38" i="46" s="1"/>
  <c r="BA41" i="45"/>
  <c r="E38" i="46" s="1"/>
  <c r="AZ41" i="45"/>
  <c r="T41" i="45"/>
  <c r="W41" i="45" s="1"/>
  <c r="X41" i="45" s="1"/>
  <c r="AA41" i="45" s="1"/>
  <c r="AB41" i="45" s="1"/>
  <c r="AE41" i="45" s="1"/>
  <c r="AF41" i="45" s="1"/>
  <c r="AI41" i="45" s="1"/>
  <c r="AJ41" i="45" s="1"/>
  <c r="AM41" i="45" s="1"/>
  <c r="AN41" i="45" s="1"/>
  <c r="AQ41" i="45" s="1"/>
  <c r="AR41" i="45" s="1"/>
  <c r="AU41" i="45" s="1"/>
  <c r="AV41" i="45" s="1"/>
  <c r="AY41" i="45" s="1"/>
  <c r="G41" i="45"/>
  <c r="H41" i="45" s="1"/>
  <c r="K41" i="45" s="1"/>
  <c r="L41" i="45" s="1"/>
  <c r="O41" i="45" s="1"/>
  <c r="P41" i="45" s="1"/>
  <c r="BB40" i="45"/>
  <c r="F37" i="46" s="1"/>
  <c r="BA40" i="45"/>
  <c r="E37" i="46" s="1"/>
  <c r="AZ40" i="45"/>
  <c r="G40" i="45"/>
  <c r="H40" i="45" s="1"/>
  <c r="K40" i="45" s="1"/>
  <c r="L40" i="45" s="1"/>
  <c r="O40" i="45" s="1"/>
  <c r="P40" i="45" s="1"/>
  <c r="S40" i="45" s="1"/>
  <c r="T40" i="45" s="1"/>
  <c r="W40" i="45" s="1"/>
  <c r="X40" i="45" s="1"/>
  <c r="AA40" i="45" s="1"/>
  <c r="AB40" i="45" s="1"/>
  <c r="AE40" i="45" s="1"/>
  <c r="AF40" i="45" s="1"/>
  <c r="AI40" i="45" s="1"/>
  <c r="AJ40" i="45" s="1"/>
  <c r="AM40" i="45" s="1"/>
  <c r="AN40" i="45" s="1"/>
  <c r="AQ40" i="45" s="1"/>
  <c r="AR40" i="45" s="1"/>
  <c r="AU40" i="45" s="1"/>
  <c r="AV40" i="45" s="1"/>
  <c r="AY40" i="45" s="1"/>
  <c r="BB39" i="45"/>
  <c r="F36" i="46" s="1"/>
  <c r="BA39" i="45"/>
  <c r="E36" i="46" s="1"/>
  <c r="AZ39" i="45"/>
  <c r="G39" i="45"/>
  <c r="H39" i="45" s="1"/>
  <c r="K39" i="45" s="1"/>
  <c r="L39" i="45" s="1"/>
  <c r="O39" i="45" s="1"/>
  <c r="P39" i="45" s="1"/>
  <c r="S39" i="45" s="1"/>
  <c r="T39" i="45" s="1"/>
  <c r="W39" i="45" s="1"/>
  <c r="X39" i="45" s="1"/>
  <c r="AA39" i="45" s="1"/>
  <c r="AB39" i="45" s="1"/>
  <c r="AE39" i="45" s="1"/>
  <c r="AF39" i="45" s="1"/>
  <c r="AI39" i="45" s="1"/>
  <c r="AJ39" i="45" s="1"/>
  <c r="AM39" i="45" s="1"/>
  <c r="AN39" i="45" s="1"/>
  <c r="AQ39" i="45" s="1"/>
  <c r="AR39" i="45" s="1"/>
  <c r="AU39" i="45" s="1"/>
  <c r="AV39" i="45" s="1"/>
  <c r="AY39" i="45" s="1"/>
  <c r="BB38" i="45"/>
  <c r="F35" i="46" s="1"/>
  <c r="BA38" i="45"/>
  <c r="E35" i="46" s="1"/>
  <c r="AZ38" i="45"/>
  <c r="G38" i="45"/>
  <c r="H38" i="45" s="1"/>
  <c r="K38" i="45" s="1"/>
  <c r="L38" i="45" s="1"/>
  <c r="O38" i="45" s="1"/>
  <c r="P38" i="45" s="1"/>
  <c r="S38" i="45" s="1"/>
  <c r="T38" i="45" s="1"/>
  <c r="W38" i="45" s="1"/>
  <c r="X38" i="45" s="1"/>
  <c r="AA38" i="45" s="1"/>
  <c r="AB38" i="45" s="1"/>
  <c r="AE38" i="45" s="1"/>
  <c r="AF38" i="45" s="1"/>
  <c r="AI38" i="45" s="1"/>
  <c r="AJ38" i="45" s="1"/>
  <c r="AM38" i="45" s="1"/>
  <c r="AN38" i="45" s="1"/>
  <c r="AQ38" i="45" s="1"/>
  <c r="AR38" i="45" s="1"/>
  <c r="AU38" i="45" s="1"/>
  <c r="AV38" i="45" s="1"/>
  <c r="AY38" i="45" s="1"/>
  <c r="BB37" i="45"/>
  <c r="F34" i="46" s="1"/>
  <c r="BA37" i="45"/>
  <c r="E34" i="46" s="1"/>
  <c r="AZ37" i="45"/>
  <c r="G37" i="45"/>
  <c r="H37" i="45" s="1"/>
  <c r="K37" i="45" s="1"/>
  <c r="L37" i="45" s="1"/>
  <c r="O37" i="45" s="1"/>
  <c r="P37" i="45" s="1"/>
  <c r="S37" i="45" s="1"/>
  <c r="T37" i="45" s="1"/>
  <c r="W37" i="45" s="1"/>
  <c r="X37" i="45" s="1"/>
  <c r="AA37" i="45" s="1"/>
  <c r="AB37" i="45" s="1"/>
  <c r="AE37" i="45" s="1"/>
  <c r="AF37" i="45" s="1"/>
  <c r="AI37" i="45" s="1"/>
  <c r="AJ37" i="45" s="1"/>
  <c r="AM37" i="45" s="1"/>
  <c r="AN37" i="45" s="1"/>
  <c r="AQ37" i="45" s="1"/>
  <c r="AR37" i="45" s="1"/>
  <c r="AU37" i="45" s="1"/>
  <c r="AV37" i="45" s="1"/>
  <c r="AY37" i="45" s="1"/>
  <c r="BB36" i="45"/>
  <c r="F33" i="46" s="1"/>
  <c r="BA36" i="45"/>
  <c r="E33" i="46" s="1"/>
  <c r="AZ36" i="45"/>
  <c r="G36" i="45"/>
  <c r="H36" i="45" s="1"/>
  <c r="K36" i="45" s="1"/>
  <c r="L36" i="45" s="1"/>
  <c r="O36" i="45" s="1"/>
  <c r="P36" i="45" s="1"/>
  <c r="S36" i="45" s="1"/>
  <c r="T36" i="45" s="1"/>
  <c r="W36" i="45" s="1"/>
  <c r="X36" i="45" s="1"/>
  <c r="AA36" i="45" s="1"/>
  <c r="AB36" i="45" s="1"/>
  <c r="AE36" i="45" s="1"/>
  <c r="AF36" i="45" s="1"/>
  <c r="AI36" i="45" s="1"/>
  <c r="AJ36" i="45" s="1"/>
  <c r="AM36" i="45" s="1"/>
  <c r="AN36" i="45" s="1"/>
  <c r="AQ36" i="45" s="1"/>
  <c r="AR36" i="45" s="1"/>
  <c r="AU36" i="45" s="1"/>
  <c r="AV36" i="45" s="1"/>
  <c r="AY36" i="45" s="1"/>
  <c r="BB35" i="45"/>
  <c r="BA35" i="45"/>
  <c r="E32" i="46" s="1"/>
  <c r="AZ35" i="45"/>
  <c r="G35" i="45"/>
  <c r="H35" i="45" s="1"/>
  <c r="AX34" i="45"/>
  <c r="AW34" i="45"/>
  <c r="AW11" i="45" s="1"/>
  <c r="AT34" i="45"/>
  <c r="AS34" i="45"/>
  <c r="AP34" i="45"/>
  <c r="AO34" i="45"/>
  <c r="AO11" i="45" s="1"/>
  <c r="AL34" i="45"/>
  <c r="AK34" i="45"/>
  <c r="AH34" i="45"/>
  <c r="AG34" i="45"/>
  <c r="AG11" i="45" s="1"/>
  <c r="AD34" i="45"/>
  <c r="AC34" i="45"/>
  <c r="Z34" i="45"/>
  <c r="Y34" i="45"/>
  <c r="Y11" i="45" s="1"/>
  <c r="V34" i="45"/>
  <c r="U34" i="45"/>
  <c r="R34" i="45"/>
  <c r="Q34" i="45"/>
  <c r="Q11" i="45" s="1"/>
  <c r="N34" i="45"/>
  <c r="M34" i="45"/>
  <c r="J34" i="45"/>
  <c r="I34" i="45"/>
  <c r="I11" i="45" s="1"/>
  <c r="F34" i="45"/>
  <c r="E34" i="45"/>
  <c r="D34" i="45"/>
  <c r="BB33" i="45"/>
  <c r="F30" i="46" s="1"/>
  <c r="BA33" i="45"/>
  <c r="AZ33" i="45"/>
  <c r="G33" i="45"/>
  <c r="H33" i="45" s="1"/>
  <c r="K33" i="45" s="1"/>
  <c r="L33" i="45" s="1"/>
  <c r="O33" i="45" s="1"/>
  <c r="P33" i="45" s="1"/>
  <c r="S33" i="45" s="1"/>
  <c r="T33" i="45" s="1"/>
  <c r="W33" i="45" s="1"/>
  <c r="X33" i="45" s="1"/>
  <c r="AA33" i="45" s="1"/>
  <c r="AB33" i="45" s="1"/>
  <c r="AE33" i="45" s="1"/>
  <c r="AF33" i="45" s="1"/>
  <c r="AI33" i="45" s="1"/>
  <c r="AJ33" i="45" s="1"/>
  <c r="AM33" i="45" s="1"/>
  <c r="AN33" i="45" s="1"/>
  <c r="AQ33" i="45" s="1"/>
  <c r="AR33" i="45" s="1"/>
  <c r="AU33" i="45" s="1"/>
  <c r="AV33" i="45" s="1"/>
  <c r="AY33" i="45" s="1"/>
  <c r="BB32" i="45"/>
  <c r="F29" i="46" s="1"/>
  <c r="BA32" i="45"/>
  <c r="E29" i="46" s="1"/>
  <c r="AZ32" i="45"/>
  <c r="G32" i="45"/>
  <c r="H32" i="45" s="1"/>
  <c r="K32" i="45" s="1"/>
  <c r="L32" i="45" s="1"/>
  <c r="O32" i="45" s="1"/>
  <c r="P32" i="45" s="1"/>
  <c r="S32" i="45" s="1"/>
  <c r="T32" i="45" s="1"/>
  <c r="W32" i="45" s="1"/>
  <c r="X32" i="45" s="1"/>
  <c r="AA32" i="45" s="1"/>
  <c r="AB32" i="45" s="1"/>
  <c r="AE32" i="45" s="1"/>
  <c r="AF32" i="45" s="1"/>
  <c r="AI32" i="45" s="1"/>
  <c r="AJ32" i="45" s="1"/>
  <c r="AM32" i="45" s="1"/>
  <c r="AN32" i="45" s="1"/>
  <c r="AQ32" i="45" s="1"/>
  <c r="AR32" i="45" s="1"/>
  <c r="AU32" i="45" s="1"/>
  <c r="AV32" i="45" s="1"/>
  <c r="AY32" i="45" s="1"/>
  <c r="BB31" i="45"/>
  <c r="F28" i="46" s="1"/>
  <c r="BA31" i="45"/>
  <c r="AZ31" i="45"/>
  <c r="G31" i="45"/>
  <c r="H31" i="45" s="1"/>
  <c r="K31" i="45" s="1"/>
  <c r="L31" i="45" s="1"/>
  <c r="O31" i="45" s="1"/>
  <c r="P31" i="45" s="1"/>
  <c r="S31" i="45" s="1"/>
  <c r="T31" i="45" s="1"/>
  <c r="W31" i="45" s="1"/>
  <c r="X31" i="45" s="1"/>
  <c r="AA31" i="45" s="1"/>
  <c r="AB31" i="45" s="1"/>
  <c r="AE31" i="45" s="1"/>
  <c r="AF31" i="45" s="1"/>
  <c r="AI31" i="45" s="1"/>
  <c r="AJ31" i="45" s="1"/>
  <c r="AM31" i="45" s="1"/>
  <c r="AN31" i="45" s="1"/>
  <c r="AQ31" i="45" s="1"/>
  <c r="AR31" i="45" s="1"/>
  <c r="AU31" i="45" s="1"/>
  <c r="AV31" i="45" s="1"/>
  <c r="AY31" i="45" s="1"/>
  <c r="BB30" i="45"/>
  <c r="F27" i="46" s="1"/>
  <c r="BA30" i="45"/>
  <c r="E27" i="46" s="1"/>
  <c r="AZ30" i="45"/>
  <c r="W30" i="45"/>
  <c r="X30" i="45" s="1"/>
  <c r="AA30" i="45" s="1"/>
  <c r="AB30" i="45" s="1"/>
  <c r="AE30" i="45" s="1"/>
  <c r="AF30" i="45" s="1"/>
  <c r="AI30" i="45" s="1"/>
  <c r="AJ30" i="45" s="1"/>
  <c r="AM30" i="45" s="1"/>
  <c r="AN30" i="45" s="1"/>
  <c r="AQ30" i="45" s="1"/>
  <c r="AR30" i="45" s="1"/>
  <c r="AU30" i="45" s="1"/>
  <c r="AV30" i="45" s="1"/>
  <c r="AY30" i="45" s="1"/>
  <c r="O30" i="45"/>
  <c r="P30" i="45" s="1"/>
  <c r="G30" i="45"/>
  <c r="H30" i="45" s="1"/>
  <c r="BB29" i="45"/>
  <c r="F26" i="46" s="1"/>
  <c r="BA29" i="45"/>
  <c r="E26" i="46" s="1"/>
  <c r="AZ29" i="45"/>
  <c r="G29" i="45"/>
  <c r="H29" i="45" s="1"/>
  <c r="K29" i="45" s="1"/>
  <c r="L29" i="45" s="1"/>
  <c r="O29" i="45" s="1"/>
  <c r="P29" i="45" s="1"/>
  <c r="S29" i="45" s="1"/>
  <c r="T29" i="45" s="1"/>
  <c r="W29" i="45" s="1"/>
  <c r="X29" i="45" s="1"/>
  <c r="AA29" i="45" s="1"/>
  <c r="AB29" i="45" s="1"/>
  <c r="AE29" i="45" s="1"/>
  <c r="AF29" i="45" s="1"/>
  <c r="AI29" i="45" s="1"/>
  <c r="AJ29" i="45" s="1"/>
  <c r="AM29" i="45" s="1"/>
  <c r="AN29" i="45" s="1"/>
  <c r="AQ29" i="45" s="1"/>
  <c r="AR29" i="45" s="1"/>
  <c r="AU29" i="45" s="1"/>
  <c r="AV29" i="45" s="1"/>
  <c r="AY29" i="45" s="1"/>
  <c r="BB28" i="45"/>
  <c r="F25" i="46" s="1"/>
  <c r="BA28" i="45"/>
  <c r="E25" i="46" s="1"/>
  <c r="AZ28" i="45"/>
  <c r="W28" i="45"/>
  <c r="X28" i="45" s="1"/>
  <c r="AA28" i="45" s="1"/>
  <c r="AB28" i="45" s="1"/>
  <c r="AE28" i="45" s="1"/>
  <c r="AF28" i="45" s="1"/>
  <c r="AI28" i="45" s="1"/>
  <c r="AJ28" i="45" s="1"/>
  <c r="AM28" i="45" s="1"/>
  <c r="AN28" i="45" s="1"/>
  <c r="AQ28" i="45" s="1"/>
  <c r="AR28" i="45" s="1"/>
  <c r="AU28" i="45" s="1"/>
  <c r="AV28" i="45" s="1"/>
  <c r="AY28" i="45" s="1"/>
  <c r="G28" i="45"/>
  <c r="H28" i="45" s="1"/>
  <c r="K28" i="45" s="1"/>
  <c r="L28" i="45" s="1"/>
  <c r="O28" i="45" s="1"/>
  <c r="P28" i="45" s="1"/>
  <c r="S28" i="45" s="1"/>
  <c r="BB27" i="45"/>
  <c r="BA27" i="45"/>
  <c r="E47" i="46" s="1"/>
  <c r="AZ27" i="45"/>
  <c r="G27" i="45"/>
  <c r="H27" i="45" s="1"/>
  <c r="K27" i="45" s="1"/>
  <c r="L27" i="45" s="1"/>
  <c r="O27" i="45" s="1"/>
  <c r="P27" i="45" s="1"/>
  <c r="S27" i="45" s="1"/>
  <c r="T27" i="45" s="1"/>
  <c r="W27" i="45" s="1"/>
  <c r="X27" i="45" s="1"/>
  <c r="AA27" i="45" s="1"/>
  <c r="AB27" i="45" s="1"/>
  <c r="AE27" i="45" s="1"/>
  <c r="AF27" i="45" s="1"/>
  <c r="AI27" i="45" s="1"/>
  <c r="AJ27" i="45" s="1"/>
  <c r="AM27" i="45" s="1"/>
  <c r="AN27" i="45" s="1"/>
  <c r="AQ27" i="45" s="1"/>
  <c r="AR27" i="45" s="1"/>
  <c r="AU27" i="45" s="1"/>
  <c r="AV27" i="45" s="1"/>
  <c r="AY27" i="45" s="1"/>
  <c r="BB26" i="45"/>
  <c r="BA26" i="45"/>
  <c r="AZ26" i="45"/>
  <c r="G26" i="45"/>
  <c r="H26" i="45" s="1"/>
  <c r="K26" i="45" s="1"/>
  <c r="L26" i="45" s="1"/>
  <c r="O26" i="45" s="1"/>
  <c r="P26" i="45" s="1"/>
  <c r="S26" i="45" s="1"/>
  <c r="T26" i="45" s="1"/>
  <c r="W26" i="45" s="1"/>
  <c r="X26" i="45" s="1"/>
  <c r="AA26" i="45" s="1"/>
  <c r="AB26" i="45" s="1"/>
  <c r="AE26" i="45" s="1"/>
  <c r="AF26" i="45" s="1"/>
  <c r="AI26" i="45" s="1"/>
  <c r="AJ26" i="45" s="1"/>
  <c r="AM26" i="45" s="1"/>
  <c r="AN26" i="45" s="1"/>
  <c r="AQ26" i="45" s="1"/>
  <c r="AR26" i="45" s="1"/>
  <c r="AU26" i="45" s="1"/>
  <c r="AV26" i="45" s="1"/>
  <c r="AY26" i="45" s="1"/>
  <c r="BB25" i="45"/>
  <c r="BA25" i="45"/>
  <c r="E22" i="46" s="1"/>
  <c r="AZ25" i="45"/>
  <c r="H25" i="45"/>
  <c r="K25" i="45" s="1"/>
  <c r="L25" i="45" s="1"/>
  <c r="O25" i="45" s="1"/>
  <c r="P25" i="45" s="1"/>
  <c r="S25" i="45" s="1"/>
  <c r="T25" i="45" s="1"/>
  <c r="W25" i="45" s="1"/>
  <c r="X25" i="45" s="1"/>
  <c r="AA25" i="45" s="1"/>
  <c r="AB25" i="45" s="1"/>
  <c r="AE25" i="45" s="1"/>
  <c r="AF25" i="45" s="1"/>
  <c r="AI25" i="45" s="1"/>
  <c r="AJ25" i="45" s="1"/>
  <c r="AM25" i="45" s="1"/>
  <c r="AN25" i="45" s="1"/>
  <c r="AQ25" i="45" s="1"/>
  <c r="AR25" i="45" s="1"/>
  <c r="AU25" i="45" s="1"/>
  <c r="AV25" i="45" s="1"/>
  <c r="AY25" i="45" s="1"/>
  <c r="G25" i="45"/>
  <c r="BB24" i="45"/>
  <c r="BA24" i="45"/>
  <c r="AZ24" i="45"/>
  <c r="G24" i="45"/>
  <c r="H24" i="45" s="1"/>
  <c r="K24" i="45" s="1"/>
  <c r="L24" i="45" s="1"/>
  <c r="O24" i="45" s="1"/>
  <c r="P24" i="45" s="1"/>
  <c r="S24" i="45" s="1"/>
  <c r="T24" i="45" s="1"/>
  <c r="W24" i="45" s="1"/>
  <c r="X24" i="45" s="1"/>
  <c r="AA24" i="45" s="1"/>
  <c r="AB24" i="45" s="1"/>
  <c r="AE24" i="45" s="1"/>
  <c r="AF24" i="45" s="1"/>
  <c r="AI24" i="45" s="1"/>
  <c r="AJ24" i="45" s="1"/>
  <c r="AM24" i="45" s="1"/>
  <c r="AN24" i="45" s="1"/>
  <c r="AQ24" i="45" s="1"/>
  <c r="AR24" i="45" s="1"/>
  <c r="AU24" i="45" s="1"/>
  <c r="AV24" i="45" s="1"/>
  <c r="AY24" i="45" s="1"/>
  <c r="BB23" i="45"/>
  <c r="BA23" i="45"/>
  <c r="E20" i="46" s="1"/>
  <c r="AZ23" i="45"/>
  <c r="G23" i="45"/>
  <c r="H23" i="45" s="1"/>
  <c r="K23" i="45" s="1"/>
  <c r="L23" i="45" s="1"/>
  <c r="O23" i="45" s="1"/>
  <c r="P23" i="45" s="1"/>
  <c r="S23" i="45" s="1"/>
  <c r="T23" i="45" s="1"/>
  <c r="W23" i="45" s="1"/>
  <c r="X23" i="45" s="1"/>
  <c r="AA23" i="45" s="1"/>
  <c r="AB23" i="45" s="1"/>
  <c r="AE23" i="45" s="1"/>
  <c r="AF23" i="45" s="1"/>
  <c r="AI23" i="45" s="1"/>
  <c r="AJ23" i="45" s="1"/>
  <c r="AM23" i="45" s="1"/>
  <c r="AN23" i="45" s="1"/>
  <c r="AQ23" i="45" s="1"/>
  <c r="AR23" i="45" s="1"/>
  <c r="AU23" i="45" s="1"/>
  <c r="AV23" i="45" s="1"/>
  <c r="AY23" i="45" s="1"/>
  <c r="BB22" i="45"/>
  <c r="BA22" i="45"/>
  <c r="AZ22" i="45"/>
  <c r="G22" i="45"/>
  <c r="H22" i="45" s="1"/>
  <c r="K22" i="45" s="1"/>
  <c r="L22" i="45" s="1"/>
  <c r="O22" i="45" s="1"/>
  <c r="P22" i="45" s="1"/>
  <c r="S22" i="45" s="1"/>
  <c r="T22" i="45" s="1"/>
  <c r="W22" i="45" s="1"/>
  <c r="X22" i="45" s="1"/>
  <c r="AA22" i="45" s="1"/>
  <c r="AB22" i="45" s="1"/>
  <c r="AE22" i="45" s="1"/>
  <c r="AF22" i="45" s="1"/>
  <c r="AI22" i="45" s="1"/>
  <c r="AJ22" i="45" s="1"/>
  <c r="AM22" i="45" s="1"/>
  <c r="AN22" i="45" s="1"/>
  <c r="AQ22" i="45" s="1"/>
  <c r="AR22" i="45" s="1"/>
  <c r="AU22" i="45" s="1"/>
  <c r="AV22" i="45" s="1"/>
  <c r="AY22" i="45" s="1"/>
  <c r="BB21" i="45"/>
  <c r="BA21" i="45"/>
  <c r="E41" i="46" s="1"/>
  <c r="AZ21" i="45"/>
  <c r="AA21" i="45"/>
  <c r="AB21" i="45" s="1"/>
  <c r="AE21" i="45" s="1"/>
  <c r="AF21" i="45" s="1"/>
  <c r="AI21" i="45" s="1"/>
  <c r="AJ21" i="45" s="1"/>
  <c r="AM21" i="45" s="1"/>
  <c r="AN21" i="45" s="1"/>
  <c r="AQ21" i="45" s="1"/>
  <c r="AR21" i="45" s="1"/>
  <c r="AU21" i="45" s="1"/>
  <c r="AV21" i="45" s="1"/>
  <c r="AY21" i="45" s="1"/>
  <c r="W21" i="45"/>
  <c r="X21" i="45" s="1"/>
  <c r="O21" i="45"/>
  <c r="P21" i="45" s="1"/>
  <c r="G21" i="45"/>
  <c r="H21" i="45" s="1"/>
  <c r="BB20" i="45"/>
  <c r="F17" i="46" s="1"/>
  <c r="BA20" i="45"/>
  <c r="E17" i="46" s="1"/>
  <c r="AZ20" i="45"/>
  <c r="W20" i="45"/>
  <c r="X20" i="45" s="1"/>
  <c r="AA20" i="45" s="1"/>
  <c r="AB20" i="45" s="1"/>
  <c r="AE20" i="45" s="1"/>
  <c r="AF20" i="45" s="1"/>
  <c r="AI20" i="45" s="1"/>
  <c r="AJ20" i="45" s="1"/>
  <c r="AM20" i="45" s="1"/>
  <c r="AN20" i="45" s="1"/>
  <c r="AQ20" i="45" s="1"/>
  <c r="AR20" i="45" s="1"/>
  <c r="AU20" i="45" s="1"/>
  <c r="AV20" i="45" s="1"/>
  <c r="AY20" i="45" s="1"/>
  <c r="O20" i="45"/>
  <c r="P20" i="45" s="1"/>
  <c r="G20" i="45"/>
  <c r="H20" i="45" s="1"/>
  <c r="BB19" i="45"/>
  <c r="F16" i="46" s="1"/>
  <c r="BA19" i="45"/>
  <c r="E16" i="46" s="1"/>
  <c r="AZ19" i="45"/>
  <c r="G19" i="45"/>
  <c r="H19" i="45" s="1"/>
  <c r="K19" i="45" s="1"/>
  <c r="L19" i="45" s="1"/>
  <c r="O19" i="45" s="1"/>
  <c r="P19" i="45" s="1"/>
  <c r="S19" i="45" s="1"/>
  <c r="T19" i="45" s="1"/>
  <c r="W19" i="45" s="1"/>
  <c r="X19" i="45" s="1"/>
  <c r="AA19" i="45" s="1"/>
  <c r="AB19" i="45" s="1"/>
  <c r="AE19" i="45" s="1"/>
  <c r="AF19" i="45" s="1"/>
  <c r="AI19" i="45" s="1"/>
  <c r="AJ19" i="45" s="1"/>
  <c r="AM19" i="45" s="1"/>
  <c r="AN19" i="45" s="1"/>
  <c r="AQ19" i="45" s="1"/>
  <c r="AR19" i="45" s="1"/>
  <c r="AU19" i="45" s="1"/>
  <c r="AV19" i="45" s="1"/>
  <c r="AY19" i="45" s="1"/>
  <c r="BB18" i="45"/>
  <c r="F15" i="46" s="1"/>
  <c r="BA18" i="45"/>
  <c r="E15" i="46" s="1"/>
  <c r="AZ18" i="45"/>
  <c r="G18" i="45"/>
  <c r="H18" i="45" s="1"/>
  <c r="K18" i="45" s="1"/>
  <c r="L18" i="45" s="1"/>
  <c r="O18" i="45" s="1"/>
  <c r="P18" i="45" s="1"/>
  <c r="S18" i="45" s="1"/>
  <c r="T18" i="45" s="1"/>
  <c r="W18" i="45" s="1"/>
  <c r="X18" i="45" s="1"/>
  <c r="AA18" i="45" s="1"/>
  <c r="AB18" i="45" s="1"/>
  <c r="AE18" i="45" s="1"/>
  <c r="AF18" i="45" s="1"/>
  <c r="AI18" i="45" s="1"/>
  <c r="AJ18" i="45" s="1"/>
  <c r="AM18" i="45" s="1"/>
  <c r="AN18" i="45" s="1"/>
  <c r="AQ18" i="45" s="1"/>
  <c r="AR18" i="45" s="1"/>
  <c r="AU18" i="45" s="1"/>
  <c r="AV18" i="45" s="1"/>
  <c r="AY18" i="45" s="1"/>
  <c r="BB17" i="45"/>
  <c r="F14" i="46" s="1"/>
  <c r="BA17" i="45"/>
  <c r="E14" i="46" s="1"/>
  <c r="AZ17" i="45"/>
  <c r="G17" i="45"/>
  <c r="H17" i="45" s="1"/>
  <c r="K17" i="45" s="1"/>
  <c r="L17" i="45" s="1"/>
  <c r="O17" i="45" s="1"/>
  <c r="P17" i="45" s="1"/>
  <c r="S17" i="45" s="1"/>
  <c r="T17" i="45" s="1"/>
  <c r="W17" i="45" s="1"/>
  <c r="X17" i="45" s="1"/>
  <c r="AA17" i="45" s="1"/>
  <c r="AB17" i="45" s="1"/>
  <c r="AE17" i="45" s="1"/>
  <c r="AF17" i="45" s="1"/>
  <c r="AI17" i="45" s="1"/>
  <c r="AJ17" i="45" s="1"/>
  <c r="AM17" i="45" s="1"/>
  <c r="AN17" i="45" s="1"/>
  <c r="AQ17" i="45" s="1"/>
  <c r="AR17" i="45" s="1"/>
  <c r="AU17" i="45" s="1"/>
  <c r="AV17" i="45" s="1"/>
  <c r="AY17" i="45" s="1"/>
  <c r="BB16" i="45"/>
  <c r="F13" i="46" s="1"/>
  <c r="BA16" i="45"/>
  <c r="E13" i="46" s="1"/>
  <c r="AZ16" i="45"/>
  <c r="G16" i="45"/>
  <c r="H16" i="45" s="1"/>
  <c r="K16" i="45" s="1"/>
  <c r="L16" i="45" s="1"/>
  <c r="O16" i="45" s="1"/>
  <c r="P16" i="45" s="1"/>
  <c r="S16" i="45" s="1"/>
  <c r="T16" i="45" s="1"/>
  <c r="W16" i="45" s="1"/>
  <c r="X16" i="45" s="1"/>
  <c r="AA16" i="45" s="1"/>
  <c r="AB16" i="45" s="1"/>
  <c r="AE16" i="45" s="1"/>
  <c r="AF16" i="45" s="1"/>
  <c r="AI16" i="45" s="1"/>
  <c r="AJ16" i="45" s="1"/>
  <c r="AM16" i="45" s="1"/>
  <c r="AN16" i="45" s="1"/>
  <c r="AQ16" i="45" s="1"/>
  <c r="AR16" i="45" s="1"/>
  <c r="AU16" i="45" s="1"/>
  <c r="AV16" i="45" s="1"/>
  <c r="AY16" i="45" s="1"/>
  <c r="BB15" i="45"/>
  <c r="F12" i="46" s="1"/>
  <c r="BA15" i="45"/>
  <c r="E12" i="46" s="1"/>
  <c r="AZ15" i="45"/>
  <c r="G15" i="45"/>
  <c r="H15" i="45" s="1"/>
  <c r="K15" i="45" s="1"/>
  <c r="L15" i="45" s="1"/>
  <c r="O15" i="45" s="1"/>
  <c r="P15" i="45" s="1"/>
  <c r="S15" i="45" s="1"/>
  <c r="T15" i="45" s="1"/>
  <c r="W15" i="45" s="1"/>
  <c r="X15" i="45" s="1"/>
  <c r="AA15" i="45" s="1"/>
  <c r="AB15" i="45" s="1"/>
  <c r="AE15" i="45" s="1"/>
  <c r="AF15" i="45" s="1"/>
  <c r="AI15" i="45" s="1"/>
  <c r="AJ15" i="45" s="1"/>
  <c r="AM15" i="45" s="1"/>
  <c r="AN15" i="45" s="1"/>
  <c r="AQ15" i="45" s="1"/>
  <c r="AR15" i="45" s="1"/>
  <c r="AU15" i="45" s="1"/>
  <c r="AV15" i="45" s="1"/>
  <c r="AY15" i="45" s="1"/>
  <c r="BB14" i="45"/>
  <c r="F11" i="46" s="1"/>
  <c r="BA14" i="45"/>
  <c r="AZ14" i="45"/>
  <c r="BC14" i="45" s="1"/>
  <c r="G14" i="45"/>
  <c r="H14" i="45" s="1"/>
  <c r="K14" i="45" s="1"/>
  <c r="L14" i="45" s="1"/>
  <c r="O14" i="45" s="1"/>
  <c r="P14" i="45" s="1"/>
  <c r="S14" i="45" s="1"/>
  <c r="T14" i="45" s="1"/>
  <c r="W14" i="45" s="1"/>
  <c r="X14" i="45" s="1"/>
  <c r="AA14" i="45" s="1"/>
  <c r="AB14" i="45" s="1"/>
  <c r="AE14" i="45" s="1"/>
  <c r="AF14" i="45" s="1"/>
  <c r="AI14" i="45" s="1"/>
  <c r="AJ14" i="45" s="1"/>
  <c r="AM14" i="45" s="1"/>
  <c r="AN14" i="45" s="1"/>
  <c r="AQ14" i="45" s="1"/>
  <c r="AR14" i="45" s="1"/>
  <c r="AU14" i="45" s="1"/>
  <c r="AV14" i="45" s="1"/>
  <c r="AY14" i="45" s="1"/>
  <c r="BB13" i="45"/>
  <c r="F10" i="46" s="1"/>
  <c r="BA13" i="45"/>
  <c r="E10" i="46" s="1"/>
  <c r="AZ13" i="45"/>
  <c r="G13" i="45"/>
  <c r="H13" i="45" s="1"/>
  <c r="K13" i="45" s="1"/>
  <c r="L13" i="45" s="1"/>
  <c r="O13" i="45" s="1"/>
  <c r="P13" i="45" s="1"/>
  <c r="S13" i="45" s="1"/>
  <c r="T13" i="45" s="1"/>
  <c r="W13" i="45" s="1"/>
  <c r="X13" i="45" s="1"/>
  <c r="AA13" i="45" s="1"/>
  <c r="AB13" i="45" s="1"/>
  <c r="AE13" i="45" s="1"/>
  <c r="AF13" i="45" s="1"/>
  <c r="AI13" i="45" s="1"/>
  <c r="AJ13" i="45" s="1"/>
  <c r="AM13" i="45" s="1"/>
  <c r="AN13" i="45" s="1"/>
  <c r="AQ13" i="45" s="1"/>
  <c r="AR13" i="45" s="1"/>
  <c r="AU13" i="45" s="1"/>
  <c r="AV13" i="45" s="1"/>
  <c r="AY13" i="45" s="1"/>
  <c r="BB12" i="45"/>
  <c r="F9" i="46" s="1"/>
  <c r="BA12" i="45"/>
  <c r="E9" i="46" s="1"/>
  <c r="AZ12" i="45"/>
  <c r="G12" i="45"/>
  <c r="H12" i="45" s="1"/>
  <c r="AX11" i="45"/>
  <c r="AT11" i="45"/>
  <c r="AS11" i="45"/>
  <c r="AP11" i="45"/>
  <c r="AL11" i="45"/>
  <c r="AK11" i="45"/>
  <c r="AH11" i="45"/>
  <c r="AD11" i="45"/>
  <c r="AC11" i="45"/>
  <c r="Z11" i="45"/>
  <c r="V11" i="45"/>
  <c r="U11" i="45"/>
  <c r="R11" i="45"/>
  <c r="N11" i="45"/>
  <c r="M11" i="45"/>
  <c r="J11" i="45"/>
  <c r="F11" i="45"/>
  <c r="E11" i="45"/>
  <c r="D11" i="45"/>
  <c r="BC16" i="45" l="1"/>
  <c r="BC26" i="45"/>
  <c r="BC46" i="45"/>
  <c r="BC50" i="45"/>
  <c r="BC12" i="45"/>
  <c r="BC38" i="45"/>
  <c r="G40" i="46"/>
  <c r="BC49" i="45"/>
  <c r="BC35" i="45"/>
  <c r="BC47" i="45"/>
  <c r="E24" i="46"/>
  <c r="BC20" i="45"/>
  <c r="BC42" i="45"/>
  <c r="BC45" i="45"/>
  <c r="H11" i="45"/>
  <c r="BC25" i="45"/>
  <c r="BC29" i="45"/>
  <c r="BC52" i="45"/>
  <c r="BC51" i="45" s="1"/>
  <c r="BC17" i="45"/>
  <c r="K12" i="45"/>
  <c r="G14" i="46"/>
  <c r="BC21" i="45"/>
  <c r="E19" i="46"/>
  <c r="F20" i="46"/>
  <c r="BC27" i="45"/>
  <c r="BC43" i="45"/>
  <c r="E42" i="46"/>
  <c r="E49" i="46"/>
  <c r="D31" i="46"/>
  <c r="G35" i="46"/>
  <c r="G27" i="46"/>
  <c r="G37" i="46"/>
  <c r="G38" i="46"/>
  <c r="G13" i="46"/>
  <c r="G15" i="46"/>
  <c r="G34" i="46"/>
  <c r="E11" i="46"/>
  <c r="G11" i="46" s="1"/>
  <c r="E44" i="46"/>
  <c r="E21" i="46"/>
  <c r="G29" i="46"/>
  <c r="BC15" i="45"/>
  <c r="L12" i="45"/>
  <c r="G11" i="45"/>
  <c r="AZ11" i="45"/>
  <c r="BC13" i="45"/>
  <c r="BC30" i="45"/>
  <c r="E30" i="46"/>
  <c r="G30" i="46" s="1"/>
  <c r="BC33" i="45"/>
  <c r="G10" i="46"/>
  <c r="BC24" i="45"/>
  <c r="E28" i="46"/>
  <c r="G28" i="46" s="1"/>
  <c r="BC31" i="45"/>
  <c r="F19" i="46"/>
  <c r="F42" i="46"/>
  <c r="F46" i="46"/>
  <c r="F23" i="46"/>
  <c r="BC28" i="45"/>
  <c r="H34" i="45"/>
  <c r="K35" i="45"/>
  <c r="G17" i="46"/>
  <c r="G26" i="46"/>
  <c r="G33" i="46"/>
  <c r="G36" i="46"/>
  <c r="BC18" i="45"/>
  <c r="BC19" i="45"/>
  <c r="BC22" i="45"/>
  <c r="BC23" i="45"/>
  <c r="BA34" i="45"/>
  <c r="BA11" i="45" s="1"/>
  <c r="G34" i="45"/>
  <c r="BC48" i="45"/>
  <c r="E45" i="46"/>
  <c r="G51" i="45"/>
  <c r="K52" i="45"/>
  <c r="G9" i="46"/>
  <c r="D8" i="46"/>
  <c r="E18" i="46"/>
  <c r="G25" i="46"/>
  <c r="G20" i="46"/>
  <c r="F41" i="46"/>
  <c r="G41" i="46" s="1"/>
  <c r="F45" i="46"/>
  <c r="F22" i="46"/>
  <c r="G22" i="46" s="1"/>
  <c r="E23" i="46"/>
  <c r="E46" i="46"/>
  <c r="F32" i="46"/>
  <c r="G32" i="46" s="1"/>
  <c r="BB34" i="45"/>
  <c r="BB11" i="45" s="1"/>
  <c r="BC36" i="45"/>
  <c r="BC37" i="45"/>
  <c r="BC39" i="45"/>
  <c r="BC40" i="45"/>
  <c r="AZ51" i="45"/>
  <c r="G12" i="46"/>
  <c r="BC32" i="45"/>
  <c r="G16" i="46"/>
  <c r="F18" i="46"/>
  <c r="F47" i="46"/>
  <c r="G47" i="46" s="1"/>
  <c r="F24" i="46"/>
  <c r="G24" i="46" s="1"/>
  <c r="AZ34" i="45"/>
  <c r="G49" i="46"/>
  <c r="G48" i="46" s="1"/>
  <c r="E48" i="46"/>
  <c r="F44" i="46"/>
  <c r="F21" i="46"/>
  <c r="BC44" i="45"/>
  <c r="O26" i="20"/>
  <c r="Y12" i="44"/>
  <c r="X12" i="44"/>
  <c r="X13" i="44"/>
  <c r="X11" i="44"/>
  <c r="W12" i="44"/>
  <c r="W13" i="44"/>
  <c r="Y13" i="44" s="1"/>
  <c r="W11" i="44"/>
  <c r="Y11" i="44" s="1"/>
  <c r="P12" i="44"/>
  <c r="P13" i="44"/>
  <c r="P11" i="44"/>
  <c r="O12" i="44"/>
  <c r="O11" i="44"/>
  <c r="O13" i="44"/>
  <c r="G23" i="46" l="1"/>
  <c r="G42" i="46"/>
  <c r="BC34" i="45"/>
  <c r="AA12" i="44"/>
  <c r="G19" i="46"/>
  <c r="BC11" i="45"/>
  <c r="D7" i="46"/>
  <c r="F8" i="46"/>
  <c r="G46" i="46"/>
  <c r="G45" i="46"/>
  <c r="O12" i="45"/>
  <c r="L11" i="45"/>
  <c r="F31" i="46"/>
  <c r="G18" i="46"/>
  <c r="G21" i="46"/>
  <c r="K34" i="45"/>
  <c r="K11" i="45" s="1"/>
  <c r="L35" i="45"/>
  <c r="G44" i="46"/>
  <c r="L52" i="45"/>
  <c r="K51" i="45"/>
  <c r="E31" i="46"/>
  <c r="E8" i="46"/>
  <c r="AN13" i="44"/>
  <c r="AN12" i="44"/>
  <c r="AN11" i="44"/>
  <c r="G31" i="46" l="1"/>
  <c r="F7" i="46"/>
  <c r="E7" i="46"/>
  <c r="G8" i="46"/>
  <c r="O35" i="45"/>
  <c r="L34" i="45"/>
  <c r="O52" i="45"/>
  <c r="L51" i="45"/>
  <c r="O11" i="45"/>
  <c r="P12" i="45"/>
  <c r="O23" i="42"/>
  <c r="G7" i="46" l="1"/>
  <c r="O34" i="45"/>
  <c r="P35" i="45"/>
  <c r="P52" i="45"/>
  <c r="O51" i="45"/>
  <c r="P11" i="45"/>
  <c r="S12" i="45"/>
  <c r="B62" i="43"/>
  <c r="R50" i="43"/>
  <c r="O48" i="43"/>
  <c r="R43" i="43"/>
  <c r="R42" i="43"/>
  <c r="R41" i="43"/>
  <c r="R40" i="43"/>
  <c r="R39" i="43"/>
  <c r="R38" i="43"/>
  <c r="R37" i="43"/>
  <c r="R36" i="43"/>
  <c r="R35" i="43"/>
  <c r="R34" i="43"/>
  <c r="R33" i="43"/>
  <c r="R32" i="43"/>
  <c r="R31" i="43"/>
  <c r="R30" i="43"/>
  <c r="R29" i="43"/>
  <c r="R28" i="43"/>
  <c r="R27" i="43"/>
  <c r="R26" i="43"/>
  <c r="R25" i="43"/>
  <c r="R24" i="43"/>
  <c r="R23" i="43"/>
  <c r="R22" i="43"/>
  <c r="O21" i="43"/>
  <c r="S21" i="43" s="1"/>
  <c r="R20" i="43"/>
  <c r="R19" i="43"/>
  <c r="R18" i="43"/>
  <c r="R17" i="43"/>
  <c r="R16" i="43"/>
  <c r="R15" i="43"/>
  <c r="R14" i="43"/>
  <c r="R13" i="43"/>
  <c r="R12" i="43"/>
  <c r="S52" i="45" l="1"/>
  <c r="P51" i="45"/>
  <c r="T12" i="45"/>
  <c r="S11" i="45"/>
  <c r="P34" i="45"/>
  <c r="S35" i="45"/>
  <c r="O11" i="43"/>
  <c r="R11" i="43" s="1"/>
  <c r="T52" i="45" l="1"/>
  <c r="S51" i="45"/>
  <c r="T35" i="45"/>
  <c r="S34" i="45"/>
  <c r="W12" i="45"/>
  <c r="T11" i="45"/>
  <c r="B195" i="42"/>
  <c r="R191" i="42"/>
  <c r="R190" i="42"/>
  <c r="R189" i="42"/>
  <c r="R188" i="42"/>
  <c r="R187" i="42"/>
  <c r="R186" i="42"/>
  <c r="R185" i="42"/>
  <c r="R183" i="42"/>
  <c r="R182" i="42"/>
  <c r="R181" i="42"/>
  <c r="R180" i="42"/>
  <c r="R179" i="42"/>
  <c r="O178" i="42"/>
  <c r="S178" i="42" s="1"/>
  <c r="R177" i="42"/>
  <c r="R166" i="42"/>
  <c r="R165" i="42"/>
  <c r="R164" i="42"/>
  <c r="R163" i="42"/>
  <c r="R162" i="42"/>
  <c r="R161" i="42"/>
  <c r="R160" i="42"/>
  <c r="R159" i="42"/>
  <c r="R158" i="42"/>
  <c r="R157" i="42"/>
  <c r="R156" i="42"/>
  <c r="R155" i="42"/>
  <c r="R154" i="42"/>
  <c r="R153" i="42"/>
  <c r="R152" i="42"/>
  <c r="R151" i="42"/>
  <c r="R150" i="42"/>
  <c r="R149" i="42"/>
  <c r="R148" i="42"/>
  <c r="R147" i="42"/>
  <c r="R146" i="42"/>
  <c r="R145" i="42"/>
  <c r="R144" i="42"/>
  <c r="R143" i="42"/>
  <c r="R142" i="42"/>
  <c r="R141" i="42"/>
  <c r="R140" i="42"/>
  <c r="R139" i="42"/>
  <c r="R138" i="42"/>
  <c r="R137" i="42"/>
  <c r="R136" i="42"/>
  <c r="R135" i="42"/>
  <c r="R134" i="42"/>
  <c r="R133" i="42"/>
  <c r="R132" i="42"/>
  <c r="R131" i="42"/>
  <c r="R130" i="42"/>
  <c r="R129" i="42"/>
  <c r="R128" i="42"/>
  <c r="R127" i="42"/>
  <c r="R126" i="42"/>
  <c r="R125" i="42"/>
  <c r="R124" i="42"/>
  <c r="R123" i="42"/>
  <c r="R122" i="42"/>
  <c r="R121" i="42"/>
  <c r="R120" i="42"/>
  <c r="R119" i="42"/>
  <c r="R118" i="42"/>
  <c r="R117" i="42"/>
  <c r="R116" i="42"/>
  <c r="R115" i="42"/>
  <c r="R114" i="42"/>
  <c r="R113" i="42"/>
  <c r="R112" i="42"/>
  <c r="R111" i="42"/>
  <c r="R110" i="42"/>
  <c r="R109" i="42"/>
  <c r="R108" i="42"/>
  <c r="R107" i="42"/>
  <c r="R106" i="42"/>
  <c r="R105" i="42"/>
  <c r="R104" i="42"/>
  <c r="R103" i="42"/>
  <c r="R102" i="42"/>
  <c r="R101" i="42"/>
  <c r="R100" i="42"/>
  <c r="R99" i="42"/>
  <c r="R98" i="42"/>
  <c r="R97" i="42"/>
  <c r="R96" i="42"/>
  <c r="R95" i="42"/>
  <c r="R94" i="42"/>
  <c r="R93" i="42"/>
  <c r="R92" i="42"/>
  <c r="R91" i="42"/>
  <c r="R90" i="42"/>
  <c r="R89" i="42"/>
  <c r="R88" i="42"/>
  <c r="R87" i="42"/>
  <c r="R86" i="42"/>
  <c r="R85" i="42"/>
  <c r="R84" i="42"/>
  <c r="R83" i="42"/>
  <c r="R82" i="42"/>
  <c r="R81" i="42"/>
  <c r="R80" i="42"/>
  <c r="R79" i="42"/>
  <c r="R78" i="42"/>
  <c r="R77" i="42"/>
  <c r="R76" i="42"/>
  <c r="R75" i="42"/>
  <c r="R74" i="42"/>
  <c r="R73" i="42"/>
  <c r="R72" i="42"/>
  <c r="R71" i="42"/>
  <c r="R70" i="42"/>
  <c r="R69" i="42"/>
  <c r="R68" i="42"/>
  <c r="R67" i="42"/>
  <c r="R66" i="42"/>
  <c r="R65" i="42"/>
  <c r="R64" i="42"/>
  <c r="R63" i="42"/>
  <c r="R62" i="42"/>
  <c r="R61" i="42"/>
  <c r="R60" i="42"/>
  <c r="R59" i="42"/>
  <c r="R58" i="42"/>
  <c r="R57" i="42"/>
  <c r="R56" i="42"/>
  <c r="R55" i="42"/>
  <c r="R54" i="42"/>
  <c r="R53" i="42"/>
  <c r="R52" i="42"/>
  <c r="R51" i="42"/>
  <c r="R50" i="42"/>
  <c r="R49" i="42"/>
  <c r="R48" i="42"/>
  <c r="R47" i="42"/>
  <c r="R46" i="42"/>
  <c r="R45" i="42"/>
  <c r="R44" i="42"/>
  <c r="R43" i="42"/>
  <c r="R42" i="42"/>
  <c r="R41" i="42"/>
  <c r="R40" i="42"/>
  <c r="R39" i="42"/>
  <c r="R38" i="42"/>
  <c r="R37" i="42"/>
  <c r="R36" i="42"/>
  <c r="R35" i="42"/>
  <c r="R34" i="42"/>
  <c r="R33" i="42"/>
  <c r="R32" i="42"/>
  <c r="R31" i="42"/>
  <c r="R30" i="42"/>
  <c r="R29" i="42"/>
  <c r="R28" i="42"/>
  <c r="R27" i="42"/>
  <c r="R26" i="42"/>
  <c r="R25" i="42"/>
  <c r="R24" i="42"/>
  <c r="S23" i="42"/>
  <c r="R22" i="42"/>
  <c r="R21" i="42"/>
  <c r="R20" i="42"/>
  <c r="R19" i="42"/>
  <c r="R18" i="42"/>
  <c r="R17" i="42"/>
  <c r="R16" i="42"/>
  <c r="O15" i="42"/>
  <c r="R14" i="42"/>
  <c r="R13" i="42"/>
  <c r="R12" i="42"/>
  <c r="W52" i="45" l="1"/>
  <c r="T51" i="45"/>
  <c r="W11" i="45"/>
  <c r="X12" i="45"/>
  <c r="W35" i="45"/>
  <c r="T34" i="45"/>
  <c r="S180" i="42"/>
  <c r="O11" i="42"/>
  <c r="R11" i="42" s="1"/>
  <c r="R15" i="42"/>
  <c r="Z21" i="41"/>
  <c r="X35" i="45" l="1"/>
  <c r="W34" i="45"/>
  <c r="X52" i="45"/>
  <c r="W51" i="45"/>
  <c r="X11" i="45"/>
  <c r="AA12" i="45"/>
  <c r="AM21" i="41"/>
  <c r="AB12" i="45" l="1"/>
  <c r="AA11" i="45"/>
  <c r="X34" i="45"/>
  <c r="AA35" i="45"/>
  <c r="X51" i="45"/>
  <c r="AA52" i="45"/>
  <c r="Z18" i="41"/>
  <c r="AM18" i="41" s="1"/>
  <c r="Z19" i="41"/>
  <c r="AM19" i="41" s="1"/>
  <c r="Z20" i="41"/>
  <c r="AM20" i="41" s="1"/>
  <c r="Z17" i="41"/>
  <c r="AM17" i="41" s="1"/>
  <c r="AB52" i="45" l="1"/>
  <c r="AA51" i="45"/>
  <c r="AE12" i="45"/>
  <c r="AB11" i="45"/>
  <c r="AA34" i="45"/>
  <c r="AB35" i="45"/>
  <c r="O18" i="41"/>
  <c r="O19" i="41"/>
  <c r="O20" i="41"/>
  <c r="O21" i="41"/>
  <c r="O17" i="41"/>
  <c r="AE35" i="45" l="1"/>
  <c r="AB34" i="45"/>
  <c r="AE52" i="45"/>
  <c r="AB51" i="45"/>
  <c r="AE11" i="45"/>
  <c r="AF12" i="45"/>
  <c r="B175" i="20"/>
  <c r="AM15" i="41"/>
  <c r="Z15" i="41"/>
  <c r="Z14" i="41"/>
  <c r="AM14" i="41" s="1"/>
  <c r="O160" i="20"/>
  <c r="R180" i="39"/>
  <c r="R179" i="39"/>
  <c r="R178" i="39"/>
  <c r="R177" i="39"/>
  <c r="R176" i="39"/>
  <c r="R175" i="39"/>
  <c r="R174" i="39"/>
  <c r="R173" i="39"/>
  <c r="R172" i="39"/>
  <c r="R171" i="39"/>
  <c r="R170" i="39"/>
  <c r="R169" i="39"/>
  <c r="O168" i="39"/>
  <c r="R168" i="39" s="1"/>
  <c r="R167" i="39"/>
  <c r="R166" i="39"/>
  <c r="R165" i="39"/>
  <c r="R164" i="39"/>
  <c r="R163" i="39"/>
  <c r="R162" i="39"/>
  <c r="R161" i="39"/>
  <c r="R160" i="39"/>
  <c r="R159" i="39"/>
  <c r="R158" i="39"/>
  <c r="R157" i="39"/>
  <c r="R156" i="39"/>
  <c r="R155" i="39"/>
  <c r="R154" i="39"/>
  <c r="R153" i="39"/>
  <c r="R152" i="39"/>
  <c r="R151" i="39"/>
  <c r="R150" i="39"/>
  <c r="R149" i="39"/>
  <c r="R148" i="39"/>
  <c r="R147" i="39"/>
  <c r="R146" i="39"/>
  <c r="R145" i="39"/>
  <c r="R144" i="39"/>
  <c r="R143" i="39"/>
  <c r="R142" i="39"/>
  <c r="R141" i="39"/>
  <c r="R140" i="39"/>
  <c r="R139" i="39"/>
  <c r="R138" i="39"/>
  <c r="R137" i="39"/>
  <c r="R136" i="39"/>
  <c r="R135" i="39"/>
  <c r="R134" i="39"/>
  <c r="R133" i="39"/>
  <c r="R132" i="39"/>
  <c r="R131" i="39"/>
  <c r="R130" i="39"/>
  <c r="R129" i="39"/>
  <c r="R128" i="39"/>
  <c r="R127" i="39"/>
  <c r="R126" i="39"/>
  <c r="R125" i="39"/>
  <c r="R124" i="39"/>
  <c r="R123" i="39"/>
  <c r="R122" i="39"/>
  <c r="R121" i="39"/>
  <c r="R120" i="39"/>
  <c r="R119" i="39"/>
  <c r="R118" i="39"/>
  <c r="R117" i="39"/>
  <c r="R116" i="39"/>
  <c r="R115" i="39"/>
  <c r="R114" i="39"/>
  <c r="R113" i="39"/>
  <c r="R112" i="39"/>
  <c r="R111" i="39"/>
  <c r="R110" i="39"/>
  <c r="R109" i="39"/>
  <c r="R108" i="39"/>
  <c r="R107" i="39"/>
  <c r="R106" i="39"/>
  <c r="R105" i="39"/>
  <c r="R104" i="39"/>
  <c r="R103" i="39"/>
  <c r="R102" i="39"/>
  <c r="R101" i="39"/>
  <c r="R100" i="39"/>
  <c r="R99" i="39"/>
  <c r="R98" i="39"/>
  <c r="R97" i="39"/>
  <c r="R96" i="39"/>
  <c r="R95" i="39"/>
  <c r="R94" i="39"/>
  <c r="R93" i="39"/>
  <c r="R92" i="39"/>
  <c r="R91" i="39"/>
  <c r="R90" i="39"/>
  <c r="R89" i="39"/>
  <c r="R88" i="39"/>
  <c r="R87" i="39"/>
  <c r="R86" i="39"/>
  <c r="R85" i="39"/>
  <c r="R84" i="39"/>
  <c r="R83" i="39"/>
  <c r="R82" i="39"/>
  <c r="R81" i="39"/>
  <c r="R80" i="39"/>
  <c r="R79" i="39"/>
  <c r="R78" i="39"/>
  <c r="R77" i="39"/>
  <c r="R76" i="39"/>
  <c r="R75" i="39"/>
  <c r="R74" i="39"/>
  <c r="R73" i="39"/>
  <c r="R72" i="39"/>
  <c r="R71" i="39"/>
  <c r="R70" i="39"/>
  <c r="R69" i="39"/>
  <c r="R68" i="39"/>
  <c r="R67" i="39"/>
  <c r="R66" i="39"/>
  <c r="R65" i="39"/>
  <c r="R64" i="39"/>
  <c r="R63" i="39"/>
  <c r="R62" i="39"/>
  <c r="R61" i="39"/>
  <c r="R60" i="39"/>
  <c r="R59" i="39"/>
  <c r="R58" i="39"/>
  <c r="R57" i="39"/>
  <c r="R56" i="39"/>
  <c r="R55" i="39"/>
  <c r="R54" i="39"/>
  <c r="R53" i="39"/>
  <c r="R52" i="39"/>
  <c r="R51" i="39"/>
  <c r="R50" i="39"/>
  <c r="R49" i="39"/>
  <c r="R48" i="39"/>
  <c r="R47" i="39"/>
  <c r="R46" i="39"/>
  <c r="R45" i="39"/>
  <c r="R44" i="39"/>
  <c r="R43" i="39"/>
  <c r="R42" i="39"/>
  <c r="R41" i="39"/>
  <c r="R40" i="39"/>
  <c r="R39" i="39"/>
  <c r="R38" i="39"/>
  <c r="R37" i="39"/>
  <c r="R36" i="39"/>
  <c r="R35" i="39"/>
  <c r="R34" i="39"/>
  <c r="R33" i="39"/>
  <c r="R32" i="39"/>
  <c r="R31" i="39"/>
  <c r="R30" i="39"/>
  <c r="R29" i="39"/>
  <c r="R28" i="39"/>
  <c r="R27" i="39"/>
  <c r="R26" i="39"/>
  <c r="R25" i="39"/>
  <c r="R24" i="39"/>
  <c r="O23" i="39"/>
  <c r="R23" i="39" s="1"/>
  <c r="R22" i="39"/>
  <c r="R21" i="39"/>
  <c r="R20" i="39"/>
  <c r="R19" i="39"/>
  <c r="R18" i="39"/>
  <c r="R17" i="39"/>
  <c r="R16" i="39"/>
  <c r="O15" i="39"/>
  <c r="R15" i="39" s="1"/>
  <c r="R14" i="39"/>
  <c r="R13" i="39"/>
  <c r="R12" i="39"/>
  <c r="R12" i="20"/>
  <c r="R13" i="20"/>
  <c r="R14" i="20"/>
  <c r="O13" i="24"/>
  <c r="Q13" i="21"/>
  <c r="R15" i="20"/>
  <c r="N202" i="38"/>
  <c r="N187" i="38"/>
  <c r="N24" i="38"/>
  <c r="N21" i="38" s="1"/>
  <c r="AO258" i="6"/>
  <c r="AO43" i="6"/>
  <c r="AO244" i="6"/>
  <c r="AO241" i="6"/>
  <c r="AO279" i="14"/>
  <c r="AO295" i="14"/>
  <c r="AO57" i="14"/>
  <c r="AO19" i="14"/>
  <c r="AO164" i="12"/>
  <c r="AO40" i="12"/>
  <c r="AO19" i="12"/>
  <c r="AO167" i="10"/>
  <c r="AO42" i="10"/>
  <c r="AO35" i="10"/>
  <c r="AO19" i="10"/>
  <c r="AO264" i="6"/>
  <c r="AI242" i="6"/>
  <c r="AO220" i="6"/>
  <c r="AO263" i="9"/>
  <c r="AO220" i="9"/>
  <c r="AO205" i="9"/>
  <c r="AO183" i="9"/>
  <c r="AO178" i="9"/>
  <c r="AO32" i="9"/>
  <c r="AO29" i="9"/>
  <c r="AO25" i="9"/>
  <c r="AO21" i="9"/>
  <c r="AO198" i="6"/>
  <c r="AO193" i="6"/>
  <c r="AO184" i="6"/>
  <c r="AO48" i="6"/>
  <c r="AO23" i="6"/>
  <c r="AO76" i="11"/>
  <c r="AO52" i="11"/>
  <c r="AO34" i="11"/>
  <c r="AO320" i="7"/>
  <c r="AO313" i="7"/>
  <c r="AO246" i="7"/>
  <c r="AO243" i="7"/>
  <c r="AO160" i="7"/>
  <c r="AO85" i="7"/>
  <c r="AO34" i="7"/>
  <c r="AO256" i="4"/>
  <c r="AO236" i="4"/>
  <c r="AO230" i="4"/>
  <c r="AO43" i="4"/>
  <c r="AO32" i="4"/>
  <c r="AO24" i="4"/>
  <c r="AO20" i="6"/>
  <c r="AO19" i="6"/>
  <c r="AO18" i="6"/>
  <c r="AO17" i="6"/>
  <c r="AO16" i="6"/>
  <c r="AO246" i="9"/>
  <c r="AO245" i="9" s="1"/>
  <c r="N16" i="38" l="1"/>
  <c r="AO15" i="6"/>
  <c r="O11" i="39"/>
  <c r="R11" i="39" s="1"/>
  <c r="AF11" i="45"/>
  <c r="AI12" i="45"/>
  <c r="AF35" i="45"/>
  <c r="AE34" i="45"/>
  <c r="AF52" i="45"/>
  <c r="AE51" i="45"/>
  <c r="O11" i="20"/>
  <c r="R11" i="20" s="1"/>
  <c r="AJ12" i="45" l="1"/>
  <c r="AI11" i="45"/>
  <c r="AI52" i="45"/>
  <c r="AF51" i="45"/>
  <c r="AF34" i="45"/>
  <c r="AI35" i="45"/>
  <c r="AM12" i="45" l="1"/>
  <c r="AJ11" i="45"/>
  <c r="AI34" i="45"/>
  <c r="AJ35" i="45"/>
  <c r="AI51" i="45"/>
  <c r="AJ52" i="45"/>
  <c r="AJ51" i="45" l="1"/>
  <c r="AM52" i="45"/>
  <c r="AM11" i="45"/>
  <c r="AN12" i="45"/>
  <c r="AM35" i="45"/>
  <c r="AJ34" i="45"/>
  <c r="AN52" i="45" l="1"/>
  <c r="AM51" i="45"/>
  <c r="AM34" i="45"/>
  <c r="AN35" i="45"/>
  <c r="AN11" i="45"/>
  <c r="AQ12" i="45"/>
  <c r="AR12" i="45" l="1"/>
  <c r="AQ11" i="45"/>
  <c r="AQ52" i="45"/>
  <c r="AN51" i="45"/>
  <c r="AN34" i="45"/>
  <c r="AQ35" i="45"/>
  <c r="AU12" i="45" l="1"/>
  <c r="AR11" i="45"/>
  <c r="AQ34" i="45"/>
  <c r="AR35" i="45"/>
  <c r="AR52" i="45"/>
  <c r="AQ51" i="45"/>
  <c r="AU52" i="45" l="1"/>
  <c r="AR51" i="45"/>
  <c r="AU11" i="45"/>
  <c r="AV12" i="45"/>
  <c r="AU35" i="45"/>
  <c r="AR34" i="45"/>
  <c r="AV11" i="45" l="1"/>
  <c r="AY12" i="45"/>
  <c r="AY11" i="45" s="1"/>
  <c r="AV35" i="45"/>
  <c r="AU34" i="45"/>
  <c r="AV52" i="45"/>
  <c r="AU51" i="45"/>
  <c r="AV34" i="45" l="1"/>
  <c r="AY35" i="45"/>
  <c r="AY34" i="45" s="1"/>
  <c r="AY52" i="45"/>
  <c r="AY51" i="45" s="1"/>
  <c r="AV51" i="45"/>
  <c r="AA11" i="20" l="1"/>
  <c r="W15" i="21"/>
  <c r="X15" i="21" s="1"/>
  <c r="X13" i="21" s="1"/>
  <c r="Y15" i="21" l="1"/>
  <c r="Z15" i="21" l="1"/>
  <c r="Z13" i="21" s="1"/>
  <c r="Y13" i="21"/>
  <c r="AA15" i="21" l="1"/>
  <c r="AA13" i="21" s="1"/>
  <c r="AB15" i="21" l="1"/>
  <c r="AB13" i="21" s="1"/>
  <c r="AC15" i="21" l="1"/>
  <c r="AD15" i="21" l="1"/>
  <c r="AD13" i="21" s="1"/>
  <c r="AC13" i="21"/>
  <c r="AG15" i="21" l="1"/>
  <c r="AG13" i="21" s="1"/>
</calcChain>
</file>

<file path=xl/sharedStrings.xml><?xml version="1.0" encoding="utf-8"?>
<sst xmlns="http://schemas.openxmlformats.org/spreadsheetml/2006/main" count="17932" uniqueCount="2590">
  <si>
    <t>No Urut</t>
  </si>
  <si>
    <t>Jenis Aset</t>
  </si>
  <si>
    <t>Jenis Barang/ Nama Barang</t>
  </si>
  <si>
    <t>Kode Barang</t>
  </si>
  <si>
    <t>Nomor Register</t>
  </si>
  <si>
    <t>Status Tanah</t>
  </si>
  <si>
    <t>Merk/Type</t>
  </si>
  <si>
    <t>Ukuran/CC</t>
  </si>
  <si>
    <t>Bahan</t>
  </si>
  <si>
    <t>Nomor</t>
  </si>
  <si>
    <t>Asal usul cara perolehan</t>
  </si>
  <si>
    <t>Hak</t>
  </si>
  <si>
    <t>Sertifikat</t>
  </si>
  <si>
    <t>Penggunaan</t>
  </si>
  <si>
    <t>Pabrik</t>
  </si>
  <si>
    <t>Rangka</t>
  </si>
  <si>
    <t>Mesin</t>
  </si>
  <si>
    <t>Polisi</t>
  </si>
  <si>
    <t>BPKB</t>
  </si>
  <si>
    <t>Tanggal</t>
  </si>
  <si>
    <t>ASET TETAP</t>
  </si>
  <si>
    <t>1.1</t>
  </si>
  <si>
    <t xml:space="preserve">Tanah </t>
  </si>
  <si>
    <t>1.1.1</t>
  </si>
  <si>
    <t>1.2</t>
  </si>
  <si>
    <t xml:space="preserve">Peralatan dan Mesin </t>
  </si>
  <si>
    <t>1.2.1</t>
  </si>
  <si>
    <t xml:space="preserve">Alat-Alat Berat </t>
  </si>
  <si>
    <t>1.2.2</t>
  </si>
  <si>
    <t xml:space="preserve">Alat-Alat Angkutan </t>
  </si>
  <si>
    <t>1.2.3</t>
  </si>
  <si>
    <t xml:space="preserve">Alat-Alat Bengkel </t>
  </si>
  <si>
    <t>1.2.4</t>
  </si>
  <si>
    <t xml:space="preserve">Alat-Alat Pertanian dan Peternakan </t>
  </si>
  <si>
    <t>1.2.5</t>
  </si>
  <si>
    <t xml:space="preserve">Alat-Alat Kantor dan Rumah Tangga </t>
  </si>
  <si>
    <t>1.2.6</t>
  </si>
  <si>
    <t xml:space="preserve">Alat-Alat Studio dan Komunikasi </t>
  </si>
  <si>
    <t>1.2.7</t>
  </si>
  <si>
    <t xml:space="preserve">Alat-Alat Ukur </t>
  </si>
  <si>
    <t>1.2.8</t>
  </si>
  <si>
    <t xml:space="preserve">Alat-Alat Kedokteran </t>
  </si>
  <si>
    <t>1.2.9</t>
  </si>
  <si>
    <t>Alat-Alat Laboratorium</t>
  </si>
  <si>
    <t>1.2.10</t>
  </si>
  <si>
    <t xml:space="preserve">Alat-Alat Keamanan </t>
  </si>
  <si>
    <t>1.3</t>
  </si>
  <si>
    <t xml:space="preserve">Gedung dan Bangunan </t>
  </si>
  <si>
    <t>1.3.1</t>
  </si>
  <si>
    <t>Bangunan Gedung</t>
  </si>
  <si>
    <t>1.3.2</t>
  </si>
  <si>
    <t xml:space="preserve">Bangunan Monumen </t>
  </si>
  <si>
    <t>1.4</t>
  </si>
  <si>
    <t xml:space="preserve">Jalan, Irigasi dan Jaringan </t>
  </si>
  <si>
    <t>1.4.1</t>
  </si>
  <si>
    <t xml:space="preserve">Jalan dan Jembatan </t>
  </si>
  <si>
    <t>1.4.2</t>
  </si>
  <si>
    <t>Bangunan Air (Irigasi)</t>
  </si>
  <si>
    <t>1.4.3</t>
  </si>
  <si>
    <t>Instalasi</t>
  </si>
  <si>
    <t>1.4.4</t>
  </si>
  <si>
    <t xml:space="preserve">Jaringan </t>
  </si>
  <si>
    <t>1.5</t>
  </si>
  <si>
    <t>Aset Tetap Lainnya</t>
  </si>
  <si>
    <t>1.5.1</t>
  </si>
  <si>
    <t>Buku dan Perpustakaan</t>
  </si>
  <si>
    <t>1.5.2</t>
  </si>
  <si>
    <t>Barang Bercorak Kesenian/Kebudayaan</t>
  </si>
  <si>
    <t>1.5.3</t>
  </si>
  <si>
    <t xml:space="preserve">Hewan/ Ternak dan Tumbuhan </t>
  </si>
  <si>
    <t>1.6</t>
  </si>
  <si>
    <t>Konstruksi Dalam Pengerjaan</t>
  </si>
  <si>
    <t>1.6.1</t>
  </si>
  <si>
    <t>Konstruksi Bangunan</t>
  </si>
  <si>
    <t>Luas Lantai (M2)</t>
  </si>
  <si>
    <t>Bertingkat Tidak</t>
  </si>
  <si>
    <t>Beton/Tidak</t>
  </si>
  <si>
    <t>Dokumen Gedung</t>
  </si>
  <si>
    <t>Nomor Kode Tanah</t>
  </si>
  <si>
    <t>Buku Perpustakaan</t>
  </si>
  <si>
    <t>Barang bercorak Kesesian/Kebudayaan</t>
  </si>
  <si>
    <t>Hewan/Ternak dan Tumbuhan</t>
  </si>
  <si>
    <t>Judul/Pencipta</t>
  </si>
  <si>
    <t>Spesifikasi</t>
  </si>
  <si>
    <t>Asal Daerah</t>
  </si>
  <si>
    <t>Pencipta</t>
  </si>
  <si>
    <t>Jenis</t>
  </si>
  <si>
    <t>Ukuran</t>
  </si>
  <si>
    <t>Bangunan (P, SP, D)</t>
  </si>
  <si>
    <t>Panjang (M2)</t>
  </si>
  <si>
    <t>Lebar (M)</t>
  </si>
  <si>
    <t>Luas (M2)</t>
  </si>
  <si>
    <t>Tahun Pembelian</t>
  </si>
  <si>
    <t>Unit Pembantu</t>
  </si>
  <si>
    <t>Bidang</t>
  </si>
  <si>
    <t>Lokasi</t>
  </si>
  <si>
    <t>Alamat</t>
  </si>
  <si>
    <t>Jumlah</t>
  </si>
  <si>
    <t>Barang/unit</t>
  </si>
  <si>
    <t>Satuan</t>
  </si>
  <si>
    <t>Harga</t>
  </si>
  <si>
    <t>Harga Satuan</t>
  </si>
  <si>
    <t>Harga Perolehan</t>
  </si>
  <si>
    <t>Total Harga</t>
  </si>
  <si>
    <t>Ket</t>
  </si>
  <si>
    <t>Keterangan</t>
  </si>
  <si>
    <t>Kondisi Bangunan/Barang  (B,KB,RB,H)</t>
  </si>
  <si>
    <t>KERTAS KERJA PEMBANTU ASET</t>
  </si>
  <si>
    <t>Isi KIB A</t>
  </si>
  <si>
    <t>Isi KIB B</t>
  </si>
  <si>
    <t>Isi KIB C</t>
  </si>
  <si>
    <t>Isi KIB D</t>
  </si>
  <si>
    <t>Isi KIB E</t>
  </si>
  <si>
    <t>Isi KIB F</t>
  </si>
  <si>
    <t>No</t>
  </si>
  <si>
    <t>Register</t>
  </si>
  <si>
    <t>B</t>
  </si>
  <si>
    <t>Asal usul</t>
  </si>
  <si>
    <t>Keterangan Mutasi</t>
  </si>
  <si>
    <t>Letak</t>
  </si>
  <si>
    <t>Dokumen Mutasi</t>
  </si>
  <si>
    <t>Tgl</t>
  </si>
  <si>
    <t>PENGURUS BARANG</t>
  </si>
  <si>
    <t>Teluk Kuantan, xxxxxxxxxxxxxx 2012</t>
  </si>
  <si>
    <t>xxxxxxxxxx</t>
  </si>
  <si>
    <t>MENGETAHUI</t>
  </si>
  <si>
    <t>KABUPATEN KUANTAN SINGINGI</t>
  </si>
  <si>
    <t>xxxxxxxxxxxxxxx</t>
  </si>
  <si>
    <t>KEPALA SKPD</t>
  </si>
  <si>
    <t>NIP Xxxxxxxxxxxxxxx</t>
  </si>
  <si>
    <t>NIP. XXXXXXXX</t>
  </si>
  <si>
    <t>TAHUN ANGGARAN 2012</t>
  </si>
  <si>
    <t>SEPEDA MOTOR</t>
  </si>
  <si>
    <t>MINIBUS</t>
  </si>
  <si>
    <t>02.03.01.05.01.0001</t>
  </si>
  <si>
    <t>02.03.01.01.04.0001</t>
  </si>
  <si>
    <t>100</t>
  </si>
  <si>
    <t>125</t>
  </si>
  <si>
    <t>-</t>
  </si>
  <si>
    <t>APBD</t>
  </si>
  <si>
    <t>N I H I L</t>
  </si>
  <si>
    <t>ALAT ANGKUTAN</t>
  </si>
  <si>
    <t>TOYOTA / KF.80</t>
  </si>
  <si>
    <t>SUZUKI / RC 100 S</t>
  </si>
  <si>
    <t>SUZUKI / SHOGUN</t>
  </si>
  <si>
    <t>HONDA / SUPRA X 125</t>
  </si>
  <si>
    <t>SUZUKI / SMASH</t>
  </si>
  <si>
    <t>17881</t>
  </si>
  <si>
    <t>110</t>
  </si>
  <si>
    <t>MHF11KF8010067180</t>
  </si>
  <si>
    <t>7K-0439825</t>
  </si>
  <si>
    <t>BM 29 K</t>
  </si>
  <si>
    <t>0349694</t>
  </si>
  <si>
    <t>MH8RC100NYJ264273</t>
  </si>
  <si>
    <t>E108-ID264260</t>
  </si>
  <si>
    <t>BM 2042 K</t>
  </si>
  <si>
    <t/>
  </si>
  <si>
    <t>MH8RC100NYD258626</t>
  </si>
  <si>
    <t>E-108-ID258709</t>
  </si>
  <si>
    <t>BM 2028 K</t>
  </si>
  <si>
    <t>9848425</t>
  </si>
  <si>
    <t>BM 2682 K</t>
  </si>
  <si>
    <t>BM 2707 K</t>
  </si>
  <si>
    <t>BM 2718 K</t>
  </si>
  <si>
    <t>MH8FD11005J-429144</t>
  </si>
  <si>
    <t>E405-1D-429370</t>
  </si>
  <si>
    <t>BM 2489 K</t>
  </si>
  <si>
    <t>PROYEK</t>
  </si>
  <si>
    <t>JIGSAW</t>
  </si>
  <si>
    <t>MESIN TENUN</t>
  </si>
  <si>
    <t>ALAT PENGGULUNG</t>
  </si>
  <si>
    <t>02.04.01.06.01.0001</t>
  </si>
  <si>
    <t>02.04.01.07.04.0001</t>
  </si>
  <si>
    <t>02.04.01.02.05.0001</t>
  </si>
  <si>
    <t>ALAT BENGKEL DAN ALAT UKUR</t>
  </si>
  <si>
    <t>KURSI</t>
  </si>
  <si>
    <t>MONITOR</t>
  </si>
  <si>
    <t>CPU</t>
  </si>
  <si>
    <t>AC</t>
  </si>
  <si>
    <t>TELEVISI</t>
  </si>
  <si>
    <t>RECEIVER</t>
  </si>
  <si>
    <t>LEMARI ARSIP</t>
  </si>
  <si>
    <t>FILLING CABINET</t>
  </si>
  <si>
    <t>MEJA</t>
  </si>
  <si>
    <t>LEMARI</t>
  </si>
  <si>
    <t>MEJA KOMPUTER</t>
  </si>
  <si>
    <t>PRINTER</t>
  </si>
  <si>
    <t>KURSI PUTAR</t>
  </si>
  <si>
    <t>MESIN TIK</t>
  </si>
  <si>
    <t>STABILIZER</t>
  </si>
  <si>
    <t>ETALASE</t>
  </si>
  <si>
    <t>MEJA KADIS</t>
  </si>
  <si>
    <t>KURSI KADIS</t>
  </si>
  <si>
    <t>STAVOL</t>
  </si>
  <si>
    <t>MEJA KERJA</t>
  </si>
  <si>
    <t>KURSI KERJA</t>
  </si>
  <si>
    <t>KURSI TAMU</t>
  </si>
  <si>
    <t>KIPAS ANGIN</t>
  </si>
  <si>
    <t>MEJA PIMPONG</t>
  </si>
  <si>
    <t>KURSI PLASTIK</t>
  </si>
  <si>
    <t>MEJA TELEPHONE</t>
  </si>
  <si>
    <t>MEJA TAMU</t>
  </si>
  <si>
    <t>PODIUM</t>
  </si>
  <si>
    <t>DISPENSER</t>
  </si>
  <si>
    <t>UPS</t>
  </si>
  <si>
    <t>TEMPAT TIDUR</t>
  </si>
  <si>
    <t>RAK KAYU</t>
  </si>
  <si>
    <t>DISPENCER</t>
  </si>
  <si>
    <t>TV FLAT</t>
  </si>
  <si>
    <t>KURSI LIPAT</t>
  </si>
  <si>
    <t>Note book</t>
  </si>
  <si>
    <t>Mesin tik olivetti</t>
  </si>
  <si>
    <t>Meja kerja</t>
  </si>
  <si>
    <t>Kursi rapat</t>
  </si>
  <si>
    <t>server,monitor,printer,meja komputer,stabilizer,flashdisk (1 GB) dan UPS</t>
  </si>
  <si>
    <t>Wireles Router,Wireles PC Adapter,Operating System dan Instalasi</t>
  </si>
  <si>
    <t>Alamari arsip</t>
  </si>
  <si>
    <t>Filling kabinet</t>
  </si>
  <si>
    <t>Meja reseptions</t>
  </si>
  <si>
    <t>Meja kerja 1/2 biro</t>
  </si>
  <si>
    <t>Meja kerja 1 biro</t>
  </si>
  <si>
    <t>Belanja kursi kerja staf</t>
  </si>
  <si>
    <t>Kalukulator</t>
  </si>
  <si>
    <t>Komputer</t>
  </si>
  <si>
    <t>Meja Kepala Dinas</t>
  </si>
  <si>
    <t>Sofa Tamu</t>
  </si>
  <si>
    <t>Laptop</t>
  </si>
  <si>
    <t>Printer</t>
  </si>
  <si>
    <t>meja rapat</t>
  </si>
  <si>
    <t>kursi rapat</t>
  </si>
  <si>
    <t>Komputer note book</t>
  </si>
  <si>
    <t>Pengadaan AC</t>
  </si>
  <si>
    <t>02.06.02.01.125.0001</t>
  </si>
  <si>
    <t>02.06.03.05.02.0001</t>
  </si>
  <si>
    <t>02.06.03.03.06.0001</t>
  </si>
  <si>
    <t>02.06.02.04.02.0001</t>
  </si>
  <si>
    <t>02.06.02.06.03.0001</t>
  </si>
  <si>
    <t>02.06.02.06.91.0001</t>
  </si>
  <si>
    <t>02.06.01.04.15.0001</t>
  </si>
  <si>
    <t>02.06.01.04.25.0001</t>
  </si>
  <si>
    <t>02.06.02.01.61.0001</t>
  </si>
  <si>
    <t>02.06.01.04.16.0001</t>
  </si>
  <si>
    <t>02.06.02.01.37.0001</t>
  </si>
  <si>
    <t>02.06.03.05.03.0001</t>
  </si>
  <si>
    <t>02.06.03.03.10.0001</t>
  </si>
  <si>
    <t>02.06.02.01.30.0001</t>
  </si>
  <si>
    <t>02.06.01.01.02.0001</t>
  </si>
  <si>
    <t>02.06.02.06.20.0001</t>
  </si>
  <si>
    <t>02.06.01.04.17.0001</t>
  </si>
  <si>
    <t>02.06.04.01.04.0001</t>
  </si>
  <si>
    <t>02.06.04.03.04.0001</t>
  </si>
  <si>
    <t>02.06.02.01.156.0001</t>
  </si>
  <si>
    <t>02.06.02.01.124.0001</t>
  </si>
  <si>
    <t>02.06.01.05.62.0001</t>
  </si>
  <si>
    <t>02.06.01.04.11.0001</t>
  </si>
  <si>
    <t>02.06.02.01.28.0001</t>
  </si>
  <si>
    <t>02.06.03.04.08.0001</t>
  </si>
  <si>
    <t>02.06.02.04.06.0001</t>
  </si>
  <si>
    <t>02.06.02.06.111.0001</t>
  </si>
  <si>
    <t>02.06.02.01.65.0001</t>
  </si>
  <si>
    <t>02.06.02.01.13.0001</t>
  </si>
  <si>
    <t>02.06.02.01.48.0001</t>
  </si>
  <si>
    <t>02.06.02.01.104.0001</t>
  </si>
  <si>
    <t>02.06.02.04.14.0001</t>
  </si>
  <si>
    <t>02.06.02.01.145.0001</t>
  </si>
  <si>
    <t>02.06.02.06.39.0001</t>
  </si>
  <si>
    <t>02.06.01.04.04.0001</t>
  </si>
  <si>
    <t>02.06.03.05.13.0001</t>
  </si>
  <si>
    <t>02.06.02.01.151.0001</t>
  </si>
  <si>
    <t>02.06.01.04.18.0001</t>
  </si>
  <si>
    <t>02.06.01.05.27.0001</t>
  </si>
  <si>
    <t>02.06.03.05.01.0001</t>
  </si>
  <si>
    <t>02.06.02.01.34.0001</t>
  </si>
  <si>
    <t>02.06.03.02.03</t>
  </si>
  <si>
    <t>2.06.01.01.01</t>
  </si>
  <si>
    <t>2.09.01.63.83</t>
  </si>
  <si>
    <t>2.06.02.01.27</t>
  </si>
  <si>
    <t>2.06.04.07.06</t>
  </si>
  <si>
    <t>2.06.01.04.04</t>
  </si>
  <si>
    <t>2.06.02.01.17</t>
  </si>
  <si>
    <t>2.06.02.01.48</t>
  </si>
  <si>
    <t>2.06.04.01.08</t>
  </si>
  <si>
    <t>2.06.04.03.08</t>
  </si>
  <si>
    <t>2.06.01.02.11</t>
  </si>
  <si>
    <t>02.06.03.02.01</t>
  </si>
  <si>
    <t>2.06.04.01.04</t>
  </si>
  <si>
    <t>2.06.02.01.49</t>
  </si>
  <si>
    <t>2.06.03.02.02</t>
  </si>
  <si>
    <t>2.06.03.04.08</t>
  </si>
  <si>
    <t>2.06.02.01.10</t>
  </si>
  <si>
    <t>2.06.02.04.03</t>
  </si>
  <si>
    <t>000-001</t>
  </si>
  <si>
    <t>001-004</t>
  </si>
  <si>
    <t>001-008</t>
  </si>
  <si>
    <t>001-080</t>
  </si>
  <si>
    <t>001-002</t>
  </si>
  <si>
    <t>001-010</t>
  </si>
  <si>
    <t>001-005</t>
  </si>
  <si>
    <t>001-030</t>
  </si>
  <si>
    <t>FUTURA</t>
  </si>
  <si>
    <t>LG</t>
  </si>
  <si>
    <t>PANASONIC</t>
  </si>
  <si>
    <t>POLYTRON</t>
  </si>
  <si>
    <t>VENUS</t>
  </si>
  <si>
    <t>LOKAL</t>
  </si>
  <si>
    <t>MUSTANG</t>
  </si>
  <si>
    <t>STARONE</t>
  </si>
  <si>
    <t>CHANTIKA</t>
  </si>
  <si>
    <t>AWIKO</t>
  </si>
  <si>
    <t>CANON</t>
  </si>
  <si>
    <t>NEXCON</t>
  </si>
  <si>
    <t>SAKO</t>
  </si>
  <si>
    <t>KYAWA</t>
  </si>
  <si>
    <t>SOLID</t>
  </si>
  <si>
    <t>UNITAL</t>
  </si>
  <si>
    <t>FRONTLY</t>
  </si>
  <si>
    <t>EPSON</t>
  </si>
  <si>
    <t>MITSUWA</t>
  </si>
  <si>
    <t>NAPOLLY</t>
  </si>
  <si>
    <t>GS</t>
  </si>
  <si>
    <t>OLIMPIC</t>
  </si>
  <si>
    <t>MASPION</t>
  </si>
  <si>
    <t>NATIONAL</t>
  </si>
  <si>
    <t>NIKO</t>
  </si>
  <si>
    <t>IBM</t>
  </si>
  <si>
    <t>TOYOSAKI</t>
  </si>
  <si>
    <t>TRUST</t>
  </si>
  <si>
    <t>OLYMPIC</t>
  </si>
  <si>
    <t>BUILD UP</t>
  </si>
  <si>
    <t>SUCITRA</t>
  </si>
  <si>
    <t>MIYAKO</t>
  </si>
  <si>
    <t>ACER</t>
  </si>
  <si>
    <t>ICA</t>
  </si>
  <si>
    <t>CMC</t>
  </si>
  <si>
    <t>ISUN</t>
  </si>
  <si>
    <t>UCHIDA</t>
  </si>
  <si>
    <t>NAPOLLY TOP</t>
  </si>
  <si>
    <t>CONFOR PRO</t>
  </si>
  <si>
    <t>BIG STAR</t>
  </si>
  <si>
    <t>Sony VGN-C22 GH/B,Intel Centrino 2dou mobil tecnology,intel core 2 duo procecor T5500</t>
  </si>
  <si>
    <t>Olivetti New Age</t>
  </si>
  <si>
    <t>MTS 102 Big Panel 1/2 Biro</t>
  </si>
  <si>
    <t>C&amp;D 1802H Folding Chair</t>
  </si>
  <si>
    <t>Dell (PCS430),(Dell) LCD TFT 17',Canon Pixma MP160,Bahan Kayu &amp; Besi,motorized 1000 watt,1 GB,dan (ICA) kapasitas 2000 watt</t>
  </si>
  <si>
    <t>(3COM)range 100 feet,wireless,a/b/g max 54 Mb/s,(3COM) USB,wireless class g,max 54 Mb/s,(Window server 2003 standart edition), Instalasi operating system dan Instalasi aplikasi statistik WDP</t>
  </si>
  <si>
    <t>Type STO-401 BC Merk Ukuran :150x80x38 cm terbuat dari partikel board dilapisi takon</t>
  </si>
  <si>
    <t>Laci : 4 bh,  L : 465xD : 620x T : 1320(mm) Merk : Awiko</t>
  </si>
  <si>
    <t>Type : STO-103, STO-105, STO-101 terbuat dari partikel board dilapisi takon</t>
  </si>
  <si>
    <t>Type : MTS 2145 Merk : Solid terbuat dari partikel board dilapisi takon</t>
  </si>
  <si>
    <t>Type : MTS 157 Merk : Trust terbuat dari partikel board dilapisi takon</t>
  </si>
  <si>
    <t>Type : FTR 405 Merk : Futura Bahan rangka besi kaki 4</t>
  </si>
  <si>
    <t>Citizen</t>
  </si>
  <si>
    <t>Intel Pentium 4 3,06  GHZ</t>
  </si>
  <si>
    <t>Type : Blok L, Bahan : Kayu+triblek pakai kaca reben, Laci : 4 bh, lemari 2 pintu</t>
  </si>
  <si>
    <t>Type : Matrik , Bahan : oskar/ kuningan,busa super, rangka, kayu : Meja sofa pakai kaca reben, Rangka kayu</t>
  </si>
  <si>
    <t>Sentrino core duo, 1,66Ghz,120GB,1024MB, DVD-multi14' win VHP</t>
  </si>
  <si>
    <t>Operating system windows Vista TM dan , windows XP SP1 &amp; SP2,processor pentium II ,RAM 128MB, display SVGA 800x600</t>
  </si>
  <si>
    <t>Bahan Kayu seni jati</t>
  </si>
  <si>
    <t>centrino core duo</t>
  </si>
  <si>
    <t>LG 1 PK</t>
  </si>
  <si>
    <t>BESI + BUSA</t>
  </si>
  <si>
    <t>EBONIT</t>
  </si>
  <si>
    <t>BESI PLAT</t>
  </si>
  <si>
    <t>EBONIT KACA</t>
  </si>
  <si>
    <t>SERBUK PRESS</t>
  </si>
  <si>
    <t>PLASTIK</t>
  </si>
  <si>
    <t>KAYU + KACA + TRIPLEK</t>
  </si>
  <si>
    <t>SERBUK PRESS + KACA</t>
  </si>
  <si>
    <t>KAYU + TRIPLEK</t>
  </si>
  <si>
    <t>KAYU</t>
  </si>
  <si>
    <t xml:space="preserve">PLASTIK + BUSA </t>
  </si>
  <si>
    <t>ALUMINIUM + KACA</t>
  </si>
  <si>
    <t>KAYU + KACA</t>
  </si>
  <si>
    <t>KAYU + BUSA</t>
  </si>
  <si>
    <t>FIBER</t>
  </si>
  <si>
    <t>BESI + KAYU</t>
  </si>
  <si>
    <t>BESI + PLASTIK</t>
  </si>
  <si>
    <t>TRIPLEK</t>
  </si>
  <si>
    <t>BESI</t>
  </si>
  <si>
    <t>STAINLESS + BUSA</t>
  </si>
  <si>
    <t>BAMBU</t>
  </si>
  <si>
    <t>I-PHONE</t>
  </si>
  <si>
    <t>TELEPHONE</t>
  </si>
  <si>
    <t>KAMERA</t>
  </si>
  <si>
    <t>HANDYCAM</t>
  </si>
  <si>
    <t>02.07.02.01.10.0001</t>
  </si>
  <si>
    <t>02.07.02.01.11.0001</t>
  </si>
  <si>
    <t>2.07.01.01.01</t>
  </si>
  <si>
    <t>WORDPHONE</t>
  </si>
  <si>
    <t>Nikon cool Pix L15. SERI : 70004847</t>
  </si>
  <si>
    <t>Panasonic Digital Video camera NV-GS90,B8SA 10998</t>
  </si>
  <si>
    <t>2004</t>
  </si>
  <si>
    <t>Anak Timbangan stenless steel 2 Kg</t>
  </si>
  <si>
    <t>Bejana ukur 10 liter</t>
  </si>
  <si>
    <t>Tidak Ada Merk</t>
  </si>
  <si>
    <t>N I I H I L</t>
  </si>
  <si>
    <t>GEDUNG DINAS KOPERINDAG</t>
  </si>
  <si>
    <t>GEDUNG LAMA / WORK SHOP I</t>
  </si>
  <si>
    <t>GEDUNG BARU II</t>
  </si>
  <si>
    <t>KANTOR INDUSTRI SEI. JERING</t>
  </si>
  <si>
    <t>GEDUNG WORKSHOP</t>
  </si>
  <si>
    <t>GEDUNG PROMOSI</t>
  </si>
  <si>
    <t>BANGUNAN TEMPAT BERUSAHA</t>
  </si>
  <si>
    <t>03.11.01.01.01.0001</t>
  </si>
  <si>
    <t>03.11.01.27.01.0001</t>
  </si>
  <si>
    <t>HAK PAKAI</t>
  </si>
  <si>
    <t>PEMDES</t>
  </si>
  <si>
    <t>PERMANEN</t>
  </si>
  <si>
    <t>SEMI PERMANEN</t>
  </si>
  <si>
    <t>TIDAK</t>
  </si>
  <si>
    <t>BETON</t>
  </si>
  <si>
    <t>01.01.11.04.01.0001</t>
  </si>
  <si>
    <t>01.01.11.03.24.0001</t>
  </si>
  <si>
    <t>DINAS KOPERASI, INDUSTRI DAN PERDAGANGAN</t>
  </si>
  <si>
    <t>H. RAJA ASWAR,S.SP. MM</t>
  </si>
  <si>
    <t>Pembina Utama Muda, NIP 19561118 198202 1 002</t>
  </si>
  <si>
    <t>SANTOS WIJAYA, A.Md</t>
  </si>
  <si>
    <t>NIP. 19760707 200604 1 008</t>
  </si>
  <si>
    <t>Kamera digital</t>
  </si>
  <si>
    <t xml:space="preserve"> N I H I L</t>
  </si>
  <si>
    <t>papan informasi IMB</t>
  </si>
  <si>
    <t>Almari</t>
  </si>
  <si>
    <t>Filing Kabinet</t>
  </si>
  <si>
    <t xml:space="preserve"> Meja kerja Sekretaris, kepala bidang</t>
  </si>
  <si>
    <t xml:space="preserve"> Meja kerja staf</t>
  </si>
  <si>
    <t xml:space="preserve"> Kursi kerja kepala dinas</t>
  </si>
  <si>
    <t>Kursi kerja Sekretaris, kepala bidang</t>
  </si>
  <si>
    <t xml:space="preserve"> Kursi kerja Staf</t>
  </si>
  <si>
    <t>printer</t>
  </si>
  <si>
    <t>Printer A3</t>
  </si>
  <si>
    <t>Peralatan Jaringan Internet</t>
  </si>
  <si>
    <t>Proyektor / infokus</t>
  </si>
  <si>
    <t>Gorden</t>
  </si>
  <si>
    <t>Komputer Notebook</t>
  </si>
  <si>
    <t xml:space="preserve">Printer A3 Laser Jet </t>
  </si>
  <si>
    <t xml:space="preserve">Printer A4 Laser Jet </t>
  </si>
  <si>
    <t xml:space="preserve">Komputer Notebook </t>
  </si>
  <si>
    <t>Printer A4</t>
  </si>
  <si>
    <t>Modem</t>
  </si>
  <si>
    <t>kamera</t>
  </si>
  <si>
    <t>02.06.04.07.06</t>
  </si>
  <si>
    <t>02.06.01.04.04</t>
  </si>
  <si>
    <t>02.06.04.01.04</t>
  </si>
  <si>
    <t>02.06.04.01.05</t>
  </si>
  <si>
    <t>02.06.04.01.08</t>
  </si>
  <si>
    <t>02.060.4.03.04</t>
  </si>
  <si>
    <t>02.06.04.03.05</t>
  </si>
  <si>
    <t>02.06.04.03.08</t>
  </si>
  <si>
    <t>02.06.02.04.04</t>
  </si>
  <si>
    <t>02.06.03.05.03</t>
  </si>
  <si>
    <t>0001</t>
  </si>
  <si>
    <t>0001-0010</t>
  </si>
  <si>
    <t>0001-0005</t>
  </si>
  <si>
    <t>0001-0025</t>
  </si>
  <si>
    <t>0001-0004</t>
  </si>
  <si>
    <t>0002</t>
  </si>
  <si>
    <t>0003</t>
  </si>
  <si>
    <t>0004</t>
  </si>
  <si>
    <t>0005</t>
  </si>
  <si>
    <t>Elite</t>
  </si>
  <si>
    <t>Futura</t>
  </si>
  <si>
    <t>4 Laci</t>
  </si>
  <si>
    <t>1 Biro</t>
  </si>
  <si>
    <t>1,5 Biro</t>
  </si>
  <si>
    <t>1,5 Pk</t>
  </si>
  <si>
    <t>Kayu</t>
  </si>
  <si>
    <t>Kayu + Kaca</t>
  </si>
  <si>
    <t>Besi</t>
  </si>
  <si>
    <t>Besi + Gabus</t>
  </si>
  <si>
    <t>kantor induk Patroli Jalan Raya (PJR)</t>
  </si>
  <si>
    <t>ruang rapat kantor camat Kuantan Mudik</t>
  </si>
  <si>
    <t>kantor kepala desa Kp. Baru Toar Kec. G.Toar</t>
  </si>
  <si>
    <t>kantor kepala desa Lubuk Terentang Kec. G. Toar</t>
  </si>
  <si>
    <t>kantor kepala desa Pintu Gobang Kari</t>
  </si>
  <si>
    <t>kantor kepalda desa Langsat Hulu Kec. Benai</t>
  </si>
  <si>
    <t>gedung serbaguna Kec. Singingi</t>
  </si>
  <si>
    <t>- Pek. Bangunan Perkantoran, Rumah Dinas dan Fasilitas Penunjang</t>
  </si>
  <si>
    <t>pagar dan halaman gedung serbaguna Kec. Kt.Tengah</t>
  </si>
  <si>
    <t>lanjutan Mess Pemda di Pekanbaru</t>
  </si>
  <si>
    <t>Pemb. Pagar BRC Rumah Pompa Distribusi Bundaran Kantor Bupati</t>
  </si>
  <si>
    <t>Konstruksi Bangunan Infrastruktur Perdesaan</t>
  </si>
  <si>
    <t>Pemb. garase alat berat (rangka baja)</t>
  </si>
  <si>
    <t>Pemb. gedung serbaguna Kec. Pangean</t>
  </si>
  <si>
    <t>Pembangunan lanjutan mess Pemda Tahap IV</t>
  </si>
  <si>
    <t>Penyiapan lahan untuk kantor Koramil dan rumah dinas</t>
  </si>
  <si>
    <t xml:space="preserve">Pemb. Rumah Adat Setiang dan Toar </t>
  </si>
  <si>
    <t>Rehab/ Renovasi ex. Rumah Sakit Teluk Kuantan:</t>
  </si>
  <si>
    <t>Rehab/ Renonasi Wisma Jalur:</t>
  </si>
  <si>
    <t>Pembangunan kantor baru 550 M2 2 unit</t>
  </si>
  <si>
    <t>Pemb/Pningktan Insfrastruktur Permukiman ( Pndmping P2KP Sharing)  Thp II Phase II. Ds Sungai Kuning</t>
  </si>
  <si>
    <t>Pemb/Pningktan Insfrastruktur Permukiman ( Pndmping P2KP Sharing)  Thp II Phase II. Ds Sungai Bawang</t>
  </si>
  <si>
    <t>Pemb/Pningktan Insfrastruktur Permukiman ( Pndmping P2KP Sharing)  Thp II Phase II. Ds Sungai Sirih</t>
  </si>
  <si>
    <t>Pemb/Pningktan Insfrastruktur Permukiman ( Pndmping P2KP Sharing)  Thp II Phase II. Ds Pulau Padang</t>
  </si>
  <si>
    <t>Pemb/Pningktan Insfrastruktur Permukiman ( Pndmping P2KP Sharing)  Thp II Phase II. Ds Sungai Keranji</t>
  </si>
  <si>
    <t>Pemb/Pningktan Insfrastruktur Permukiman ( Pndmping P2KP Sharing)  Thp II Phase II. Ds Pngklan Indarung</t>
  </si>
  <si>
    <t>Pemb/Pningktan Insfrastruktur Permukiman ( Pndmping P2KP Sharing)  Thp II Phase II. Ds Logas</t>
  </si>
  <si>
    <t>Pemb/Pningktan Insfrastruktur Permukiman ( Pndmping P2KP Sharing)  Thp II Phase II. Ds Pasir Mas</t>
  </si>
  <si>
    <t>Pemb/Pningktan Insfrastruktur Permukiman ( Pndmping P2KP Sharing)  Thp II Phase II. Ds Kebun Lado</t>
  </si>
  <si>
    <t>Pemb/Pningktan Insfrastruktur Permukiman ( Pndmping P2KP Sharing)  Thp II Phase II. Ds Sumber Data</t>
  </si>
  <si>
    <t>Pemb/Pningktan Insfrastruktur Permukiman ( Pndmping P2KP Sharing)  Thp II Phase II. Ds Petai Baru</t>
  </si>
  <si>
    <t>Pemb/Pningktan Insfrastruktur Permukiman ( Pndmping P2KP Sharing)  Thp II Phase II. Kel Muara Lembu</t>
  </si>
  <si>
    <t>Pemb/Pningktan Insfrastruktur Permukiman ( Pndmping P2KP Sharing)  Thp II Phase II. Ds Air Mas</t>
  </si>
  <si>
    <t>Pembangunan sarana Penunjang Rumah Jabatan Bupati dan pendopo (Retency)</t>
  </si>
  <si>
    <t>Pembangunan sarana penunjang Rumah Jabatan Ketua DPRD dan Wakil Ketua DPRD I dan II</t>
  </si>
  <si>
    <t>Pembangunan sarana penunjang Rumah Jabatan Wakil Bupati dan Sekretaris Daerah (Retency)</t>
  </si>
  <si>
    <t>Gedung Serba Guna Kec.Singingi 420 M2 (Lanjutan)</t>
  </si>
  <si>
    <t>Pembangunan Mesjid Perkantoran Pemda</t>
  </si>
  <si>
    <t>Rehab/ renovasi Balai Adat Teluk Kuantan</t>
  </si>
  <si>
    <t>Pembangunan Pasar Desa Sungai Kuning Kec. Singingi</t>
  </si>
  <si>
    <t>Pembangunan Gedung Serbaguna Kec. Gn.Toar 420 M2</t>
  </si>
  <si>
    <t>Pemb. lanjutan kantor kepala desa Pl. Busuk</t>
  </si>
  <si>
    <t>- Rehab/ Renovasi Kantor Camat Pangean 400 M2</t>
  </si>
  <si>
    <t>- Rehab/ Renovasi Kantor Camat Logas Tanah Darat 400 M2</t>
  </si>
  <si>
    <t>Pemb. Kantor kepala desa Perhentian Luas</t>
  </si>
  <si>
    <t>Rehab/Renovasi Gudang BPAM Teluk Kuantan (Bertambah)</t>
  </si>
  <si>
    <t>Pemb. halaman kantor Dinas CKTR dan Satpol PP</t>
  </si>
  <si>
    <t>Rehab/renovasi kantor camat Kuantan Tengah</t>
  </si>
  <si>
    <t>Rehab/renovasi kantor Dinas Perhubungan, Inf &amp; Komunikasi</t>
  </si>
  <si>
    <t>Pemb. lanjutan Tugu Pendidikan Sp. 3 Tl. Kuantan</t>
  </si>
  <si>
    <t>Pemb. lanjutan kantor kepala desa Pl. Komang Sentajo</t>
  </si>
  <si>
    <t>Rehab/renovasi ex. Rumah Sakit Tl. Kuantan (retensi)</t>
  </si>
  <si>
    <t>Rehab/renovasi Wisma Jalur (retensi)</t>
  </si>
  <si>
    <t>Pemb. gedung serbaguna Kec. Gn. Toar 420 M2 (retensi)</t>
  </si>
  <si>
    <t>Rehab/renovasi bangunan asrama perawat 140,75 M2 2 unit dan bangunan gedung pertemuan 230 M2</t>
  </si>
  <si>
    <t>Rehab/renovasi bangunan rumah dokter type 70</t>
  </si>
  <si>
    <t>Pemb. kantor kepala desa Koto Tuo Kopah</t>
  </si>
  <si>
    <t>Peningkatan sarana balai diklat Kab. Kuansing (Penambahan pagar dan pembangunan pos jaga) (Bertambah)</t>
  </si>
  <si>
    <t>Pemb. lanjutan kantor kelurahan Pasar Lubuk Jambi</t>
  </si>
  <si>
    <t>Pemb. kantor kepala desa Sungai Besar</t>
  </si>
  <si>
    <t>Pemb. lanjutan kantor kepala desa Sumpu</t>
  </si>
  <si>
    <t>Pemb. kantor kepala desa Serosa</t>
  </si>
  <si>
    <t>Pemb. lanjutan kantor kelurahan Muara Lembu</t>
  </si>
  <si>
    <t>Rehab/renovasi kantor camat Singingi Hilir 400 M2</t>
  </si>
  <si>
    <t>Pemb. kantor kepala desa Sumber Jaya</t>
  </si>
  <si>
    <t>Pemb. kantor kepala desa Pesikaian</t>
  </si>
  <si>
    <t>Pemb. kantor kepala desa Ujung Tanjung</t>
  </si>
  <si>
    <t>Pemb. kantor kepala desa Petapahan</t>
  </si>
  <si>
    <t>03.11.01.01.01</t>
  </si>
  <si>
    <t>03.11.01.09.01</t>
  </si>
  <si>
    <t>03.11.02.04.01</t>
  </si>
  <si>
    <t>01.01.11.04.01</t>
  </si>
  <si>
    <t>PEMDA</t>
  </si>
  <si>
    <t>Beton</t>
  </si>
  <si>
    <t>Tidak</t>
  </si>
  <si>
    <t>Bertingkat</t>
  </si>
  <si>
    <t xml:space="preserve">Tidak </t>
  </si>
  <si>
    <t>Sitorajo Kari</t>
  </si>
  <si>
    <t>Kuantan Mudik</t>
  </si>
  <si>
    <t>Kampung Baru Toar</t>
  </si>
  <si>
    <t>Lubuk Terentang</t>
  </si>
  <si>
    <t>Pintu Gobang Kari</t>
  </si>
  <si>
    <t>Langsat Hulu</t>
  </si>
  <si>
    <t>Gunung Toar</t>
  </si>
  <si>
    <t xml:space="preserve">Teluk Kuantan </t>
  </si>
  <si>
    <t>Pekanbaru</t>
  </si>
  <si>
    <t>Pangean</t>
  </si>
  <si>
    <t xml:space="preserve">Beringin Taluk </t>
  </si>
  <si>
    <t>Setiang &amp; Toar</t>
  </si>
  <si>
    <t>Komplek Perkantoran  Pemda</t>
  </si>
  <si>
    <t>Sungai Kuning</t>
  </si>
  <si>
    <t>Sungai Bawang</t>
  </si>
  <si>
    <t>Sungai Sirih</t>
  </si>
  <si>
    <t>Pulau Padang</t>
  </si>
  <si>
    <t>Sungai Keranji</t>
  </si>
  <si>
    <t>Pkl. Indarung</t>
  </si>
  <si>
    <t>Desa Logas</t>
  </si>
  <si>
    <t>Desa Pasir Mas</t>
  </si>
  <si>
    <t>Desa Kebun Lado</t>
  </si>
  <si>
    <t>Desa Sumber Datar</t>
  </si>
  <si>
    <t>Desa Petai Baru</t>
  </si>
  <si>
    <t>Kel. Muara Lembu</t>
  </si>
  <si>
    <t>Desa Air Mas</t>
  </si>
  <si>
    <t xml:space="preserve">Se. Jering </t>
  </si>
  <si>
    <t>Kec. Singingi</t>
  </si>
  <si>
    <t>Teluk Kuantan</t>
  </si>
  <si>
    <t>Se. Kuning</t>
  </si>
  <si>
    <t>Kecamatan</t>
  </si>
  <si>
    <t>Pulau Busuk</t>
  </si>
  <si>
    <t>Logas Tanah Darat</t>
  </si>
  <si>
    <t>Perhentian Luas</t>
  </si>
  <si>
    <t>Komplek Perkantoran</t>
  </si>
  <si>
    <t>Kuantan Tengah</t>
  </si>
  <si>
    <t>Pulau Komang</t>
  </si>
  <si>
    <t>Kopah</t>
  </si>
  <si>
    <t>Lubuk Jambi</t>
  </si>
  <si>
    <t>Desa Sungai Besar</t>
  </si>
  <si>
    <t>Desa Sumpu</t>
  </si>
  <si>
    <t>Desa Serosa</t>
  </si>
  <si>
    <t>Muara Lembu</t>
  </si>
  <si>
    <t>Singingi Hilir</t>
  </si>
  <si>
    <t>Desa Sumber Jaya</t>
  </si>
  <si>
    <t>Desa Pesikaian</t>
  </si>
  <si>
    <t>Desa Ujung Tanjung</t>
  </si>
  <si>
    <t>Desa Petapahan</t>
  </si>
  <si>
    <t>15 Sept 2009</t>
  </si>
  <si>
    <t>31 Agust 2009</t>
  </si>
  <si>
    <t>21 Juli 2009</t>
  </si>
  <si>
    <t>16 Juli 2009</t>
  </si>
  <si>
    <t>27 Juli 2009</t>
  </si>
  <si>
    <t>30 Sept 2009</t>
  </si>
  <si>
    <t>02 Sept 2009</t>
  </si>
  <si>
    <t>01 Sept 2009</t>
  </si>
  <si>
    <t>20 Okt 2008</t>
  </si>
  <si>
    <t>18 Juni 2009</t>
  </si>
  <si>
    <t>18 Juni 2008</t>
  </si>
  <si>
    <t>07 Agust 2008</t>
  </si>
  <si>
    <t>9 Juli 2010</t>
  </si>
  <si>
    <t>17 sept 2010</t>
  </si>
  <si>
    <t>02 Nopm 2009</t>
  </si>
  <si>
    <t>31 Oktober 2009</t>
  </si>
  <si>
    <t>30 sept 2009</t>
  </si>
  <si>
    <t>640/KONT/CKTR-TBPR/12.42</t>
  </si>
  <si>
    <t>640/KONT/CKTR-TBPR/12.28</t>
  </si>
  <si>
    <t>640/KONT/CKTR-TBPR/08.50</t>
  </si>
  <si>
    <t>640/KONT/CKTR-TBPR/08.24</t>
  </si>
  <si>
    <t>640/KONT/CKTR-TBPR/09.02</t>
  </si>
  <si>
    <t>640/KONT/CKTR-TBPR/14.63</t>
  </si>
  <si>
    <t>640/KONT/CKTR-TBPR/12.53</t>
  </si>
  <si>
    <t>640/KONT/CKTR-TBPR/12.49</t>
  </si>
  <si>
    <t>650/KONT/P3L/PPW-KS/44.53</t>
  </si>
  <si>
    <t>650/KONT/P3L/PPW-KS/24.25</t>
  </si>
  <si>
    <t>650/KONT/P3L/PPW-KS/43.31</t>
  </si>
  <si>
    <t>650/KONT/P3L/PPW-KS/37.01</t>
  </si>
  <si>
    <t>645/KONT/C KTR-TBPR/10.72</t>
  </si>
  <si>
    <t>640/KONT/C KTR-TBPR/13.97</t>
  </si>
  <si>
    <t>640/KONT/C KTR-TBPR/17.64</t>
  </si>
  <si>
    <t>640/KONT/C KTR-TBPR/17.51</t>
  </si>
  <si>
    <t>640/KONT/C KTR-TBPR/17.65</t>
  </si>
  <si>
    <t>640/KONT/C KTR-TBPR/13.71</t>
  </si>
  <si>
    <t>640/KONT/C KTR-TBPR/12.44</t>
  </si>
  <si>
    <t>640/KONT/C KTR-TBPR/12.25</t>
  </si>
  <si>
    <t>640/KONT/C KTR-TBPR/14.63</t>
  </si>
  <si>
    <t>Pemb. jalan komplek rumah jabatan Wakil Bupati dan Sekretaris Daerah Lebar 6 M' panjang 250 M'</t>
  </si>
  <si>
    <t>Pengadaan pemasangan pipa PVC ke rumah dinas jabatan,perumahan dokter dan perkantoran Pemda (kantor Infokom,Pariwisata, BLHPI dan Peternakan)</t>
  </si>
  <si>
    <t>*Pembangunan Paket IPA BAru Kap. 10 L/dt lokasi Baserah</t>
  </si>
  <si>
    <t>MCK</t>
  </si>
  <si>
    <t>Pemb. drainase + kanstin Desa Sawah 1.000 M'</t>
  </si>
  <si>
    <t>Peningk. jalan poros Desa Muaro Petai (perkerasan)</t>
  </si>
  <si>
    <t>Penink. jalan Pebaun Hilir, Pebaun Hulu, Saik +pelebaran Jembatan 3 unit</t>
  </si>
  <si>
    <t>Pemb. jalan poros Gunung - Kebun Nopi 2,00 KM</t>
  </si>
  <si>
    <t>Pemb. jalan poros Desa Teberau Panjang - Duta Palma</t>
  </si>
  <si>
    <t>Peningk/pelebaran jalan Koto Taluk Simp. Batobo -Simp. Rawang Pengkeh (beton) + Loaning Talud Sei Gemuruh</t>
  </si>
  <si>
    <t>Peningk. jalan poros desa Keneg. Sentajo (Pl. Komang dan Muaro Sentajo) (aspal hotmix 1,6 KM)</t>
  </si>
  <si>
    <t>Penink. jalan menuju kawasan rumah adat keneg. Taluk (sharing program)</t>
  </si>
  <si>
    <t>Pemb. jalan Samping Balai Adat Sei. jering T.Kuantan 1 KM</t>
  </si>
  <si>
    <t>Peningk. jalan poros Desa Pl. Deras (perkerasan)</t>
  </si>
  <si>
    <t>Peningk. jalan arena pacu jalur Desa Pl. Tengah (jalan beton) 360 M'</t>
  </si>
  <si>
    <t>Peningk. jalan arena pacu jalur Desa Koto Inuman (jalan beton) 500 M'</t>
  </si>
  <si>
    <t>Peningk. jalan poros Desa Pangkalan Indarung (jalan beton)</t>
  </si>
  <si>
    <t xml:space="preserve">Pemb. box culvert Desa Muaro Tombang </t>
  </si>
  <si>
    <t xml:space="preserve">Pemb. box culvert Desa Bjr. Guntung </t>
  </si>
  <si>
    <t xml:space="preserve">Pemb. box culvert Desa Toar </t>
  </si>
  <si>
    <t xml:space="preserve">Pemb. box culvert jalan ke TPA </t>
  </si>
  <si>
    <t xml:space="preserve">Pemb. box culvert Sei. Pendulangan Pasar Baru </t>
  </si>
  <si>
    <t>Pembangunan Turap Jalan Sp. 4 Sawah-Beringin+Turap MAN + Turap SMPN 2 (p: 210 M)</t>
  </si>
  <si>
    <t>Pembangunan Turap Kantor Dinas Perikanan</t>
  </si>
  <si>
    <t>Pembangunan Turap Kantor BPIPDL</t>
  </si>
  <si>
    <t>Pembangunan/penink. jalan Tawakal Tl. Kuantan</t>
  </si>
  <si>
    <t>Peningkatan jalan poros Desa Perhentian Luas</t>
  </si>
  <si>
    <t xml:space="preserve">Pemb. turap beton + timbunan Desa Teberau Panjang </t>
  </si>
  <si>
    <t xml:space="preserve">Pemb. turap tangga pemandian Desa Setiang </t>
  </si>
  <si>
    <t xml:space="preserve">Water Meter &amp; Pompa </t>
  </si>
  <si>
    <t>Jalan</t>
  </si>
  <si>
    <t>Pipa PVC</t>
  </si>
  <si>
    <t>Air Bersih</t>
  </si>
  <si>
    <t>Drainase</t>
  </si>
  <si>
    <t>Box Culvert</t>
  </si>
  <si>
    <t>Turap</t>
  </si>
  <si>
    <t>Instalasi Listrik</t>
  </si>
  <si>
    <t>Pengadaan PompaInjeksi Bahan Kimia</t>
  </si>
  <si>
    <t>Pengadaan dan pemasangan pipa PVC dan water meter sambungan rumah (SR) unit Kab. Kuantan Singingi</t>
  </si>
  <si>
    <t>Pemb. MCK Desa Koto Taluk (SDN 018)</t>
  </si>
  <si>
    <t>Pengadaan Pompa Imtek 30 lt/dt</t>
  </si>
  <si>
    <t>Pengadaan Pompa Imtek 20 lt/dt</t>
  </si>
  <si>
    <t>Pengadaan Pompa Imtek 10 lt/dt</t>
  </si>
  <si>
    <t>Pengadaan Pompa Distribusi 20 lt/dt</t>
  </si>
  <si>
    <t>Pengadaan Pompa Distribusi 10 lt/dt</t>
  </si>
  <si>
    <t>Bangunan Infrastruktur Perdesaan</t>
  </si>
  <si>
    <t xml:space="preserve">- Pemb. Drainase </t>
  </si>
  <si>
    <t>- Pemb. Drainase</t>
  </si>
  <si>
    <t>Peningk. jalan jeruk lingkungan III Jao (Beton) 500 M'</t>
  </si>
  <si>
    <t>Peningk. jalan Keneg. Jake Kws Balai Adat (beton) 450 M'</t>
  </si>
  <si>
    <t>Peningk. jalan poros desa Dusun Topan (beton) 450 M'</t>
  </si>
  <si>
    <t>Penink. jalan poros desa Tebing Tinggi Simandolak</t>
  </si>
  <si>
    <t>Peningk. jalan desa Sei. Rambai - Logas (perkerasan)</t>
  </si>
  <si>
    <t>Pemb. jalan desa Teberau Panjang</t>
  </si>
  <si>
    <t>Pemb. jalan poros desa Sambung (perkerasan)</t>
  </si>
  <si>
    <t>Peningk. jalan desa Sei. Paku (perkerasan</t>
  </si>
  <si>
    <t>Penink. jalan penyeberangan (beton) Pula Beralo 250 meter</t>
  </si>
  <si>
    <t>Pemb. box culvert Surau Pulai Kp. Baru 4 x 5 x 3 (Double)</t>
  </si>
  <si>
    <t>- Pemb Turap Penahan tebing SD Sikijang</t>
  </si>
  <si>
    <t>- Pemb Turap Jembatan Gantung Singingi</t>
  </si>
  <si>
    <t>- Pemb Turap SMAN 1 Singingi</t>
  </si>
  <si>
    <t>- Pemb Turap Penahan Tebing Jemb Sungai Desa Pl Kijang</t>
  </si>
  <si>
    <t>- Pemb Turap SDN oo1 Pasar Baru &amp; TK Pembina</t>
  </si>
  <si>
    <t>- Pemb Turap Penahan Tebing Jembatan Koto Kombu</t>
  </si>
  <si>
    <t>- Pemb Turap Tebing Sekolah MAS YPKM</t>
  </si>
  <si>
    <t>- Pemb Turap + Pagar SMPN 2 Teluk Kuantan</t>
  </si>
  <si>
    <t>- Pemb Turap Nurul Islam</t>
  </si>
  <si>
    <t>04.14.04.04.02</t>
  </si>
  <si>
    <t>04.13.01.04.01</t>
  </si>
  <si>
    <t>04.130.2.03.01</t>
  </si>
  <si>
    <t>04.14.04.05.08</t>
  </si>
  <si>
    <t>04.15.01.05.01</t>
  </si>
  <si>
    <t>04.14.06.05.07</t>
  </si>
  <si>
    <t>04.14.06.04.01</t>
  </si>
  <si>
    <t>04.14.04.05.09</t>
  </si>
  <si>
    <t>0006</t>
  </si>
  <si>
    <t>0007</t>
  </si>
  <si>
    <t>0008</t>
  </si>
  <si>
    <t>0009</t>
  </si>
  <si>
    <t>0010</t>
  </si>
  <si>
    <t>0011</t>
  </si>
  <si>
    <t>960/Kont/Cktr-Pl/VII/14.43</t>
  </si>
  <si>
    <t>13 Agustus 2009</t>
  </si>
  <si>
    <t>960/Kont/Perkim/PL-CKTR/VII/15.42</t>
  </si>
  <si>
    <t>30 Juni 2009</t>
  </si>
  <si>
    <t>600/Kont/Perkim/PL-CKTR/VI/12.83a</t>
  </si>
  <si>
    <t>600/Kont/Perkim/PL-CKTR/VI/12.84a</t>
  </si>
  <si>
    <t>600/Kont/Perkim/PL-CKTR/VI/12.89a</t>
  </si>
  <si>
    <t>600/Kont/Perkim/PL-CKTR/VI/12.90a</t>
  </si>
  <si>
    <t>600/Kont/Perkim/PL-CKTR/VI/12.87a</t>
  </si>
  <si>
    <t>600/Kont/Perkim/PL-CKTR/VI/12.88a</t>
  </si>
  <si>
    <t>600/Kont/Perkim/PL-CKTR/VI/</t>
  </si>
  <si>
    <t>600/Kont/Perkim/PL-CKTR/VI/12.86.a</t>
  </si>
  <si>
    <t>600/Kont/Perkim/PL-CKTR/VI/12.82.a</t>
  </si>
  <si>
    <t>25 Juli 2009</t>
  </si>
  <si>
    <t>650/KONT/CKTR-PL/VII/14.74</t>
  </si>
  <si>
    <t>600/Kont/Perkim/PL-CKTR/VI/207</t>
  </si>
  <si>
    <t>13 Juli 2009</t>
  </si>
  <si>
    <t>600/Kont/Perkim/PL-CKTR/VI/208</t>
  </si>
  <si>
    <t>10 Juli 2009</t>
  </si>
  <si>
    <t>600/Kont/Perkim/PL-CKTR/VI/209</t>
  </si>
  <si>
    <t>15 Juli 2009</t>
  </si>
  <si>
    <t>600/Kont/Perkim/PL-CKTR/VI/210</t>
  </si>
  <si>
    <t>600/Kont/Perkim/PL-CKTR/VI/211</t>
  </si>
  <si>
    <t>14 Juli 2009</t>
  </si>
  <si>
    <t>600/Kont/Perkim/PL-CKTR/VI/212</t>
  </si>
  <si>
    <t>600/Kont/Perkim/PL-CKTR/VI/213</t>
  </si>
  <si>
    <t>600/Kont/Perkim/PL-CKTR/VI/214</t>
  </si>
  <si>
    <t>17 Juli 2009</t>
  </si>
  <si>
    <t>600/Kont/Perkim/PL-CKTR/VI/215</t>
  </si>
  <si>
    <t>600/Kont/Perkim/PL-CKTR/VI/216</t>
  </si>
  <si>
    <t>600/Kont/Perkim/PL-CKTR/VI/217</t>
  </si>
  <si>
    <t>600/Kont/Perkim/PL-CKTR/VI/218</t>
  </si>
  <si>
    <t>600/Kont/Perkim/PL-CKTR/VI/219</t>
  </si>
  <si>
    <t>600/Kont/Perkim/PL-CKTR/VI/220</t>
  </si>
  <si>
    <t>600/Kont/Perkim/PL-CKTR/VI/221</t>
  </si>
  <si>
    <t>600/Kont/Perkim/PL-CKTR/VI/222</t>
  </si>
  <si>
    <t>20 Maret 2009</t>
  </si>
  <si>
    <t>600/Kont/Perkim/PL-CKTR/VI/223</t>
  </si>
  <si>
    <t>25 Maret 2009</t>
  </si>
  <si>
    <t>650/SPK/PL/PRC/III/2009/04.41</t>
  </si>
  <si>
    <t>650/SPK/PL/PRC/III/2009/04.42</t>
  </si>
  <si>
    <t>28 Maret 2009</t>
  </si>
  <si>
    <t>650/SPK/PL/PRC/III/2009/14.62</t>
  </si>
  <si>
    <t>15 Mei 2008</t>
  </si>
  <si>
    <t>627/KONT/P3L/PPW-KS/15.15</t>
  </si>
  <si>
    <t>627/KONT/P3L/PPW-KS/15.12</t>
  </si>
  <si>
    <t>26 Sept 2006</t>
  </si>
  <si>
    <t>637/KONT/P3L/PPW-KS/04.97</t>
  </si>
  <si>
    <t>20 Juni 2008</t>
  </si>
  <si>
    <t>637/KONT/P3L/PPW-KS/13.00</t>
  </si>
  <si>
    <t>10 Agust 2010</t>
  </si>
  <si>
    <t>600/KONT/CKTR-PL/VII/13.84</t>
  </si>
  <si>
    <t>19 Agust 2010</t>
  </si>
  <si>
    <t>600/KONT/PERKIM/PL-CKTR/VIII/2010/124</t>
  </si>
  <si>
    <t>600/KONT/PERKIM/PL-CKTR/VIII/2010/125</t>
  </si>
  <si>
    <t>600/KONTPERKIM/PL-CKTR/VIII/2010/131</t>
  </si>
  <si>
    <t xml:space="preserve">600/KONT/PERKIM/PL-CKTR/VIII/2010/   </t>
  </si>
  <si>
    <t xml:space="preserve">600/KONT/PERKIM/PL-CKTR/VII/2010/ 129  </t>
  </si>
  <si>
    <t xml:space="preserve">600/KONTPERKIM/PL-CKTR/VII/2010/130 </t>
  </si>
  <si>
    <t>600/KONT/PERKIM/PL-CKTR/VIII/2010/126</t>
  </si>
  <si>
    <t>600/KONT/PERKIM/PL-CKTR/VII/2010/127</t>
  </si>
  <si>
    <t>600/KONT/PERKIM/PL-CKTR/VII/2010/128</t>
  </si>
  <si>
    <t>600/KONT/PERKIM/PL-CKTR/VIII/2010/</t>
  </si>
  <si>
    <t>600/KONT/PERKIM/PL-CKTR/VIII/2010/133</t>
  </si>
  <si>
    <t>600/KONT/PERKIM/PL-CKTR/VIII/2010/134</t>
  </si>
  <si>
    <t>12 Juli 2010</t>
  </si>
  <si>
    <t>600/KONT//CKTR-PL/VII/2010/08.96</t>
  </si>
  <si>
    <t>24 Agust 2010</t>
  </si>
  <si>
    <t>600/KONT/PERKIM/PL-CKTR/VIII/14.74</t>
  </si>
  <si>
    <t>690/KONT//CKTR-PL/VII/08.95</t>
  </si>
  <si>
    <t>690/KONT//CKTR-PL/VII/08.94</t>
  </si>
  <si>
    <t>636/KONT//CKTR-PL/VII/08.93</t>
  </si>
  <si>
    <t>30 Agust 2010</t>
  </si>
  <si>
    <t>637/KONT//CKTR-PL/VIII/11.27</t>
  </si>
  <si>
    <t>23 Sept 2010</t>
  </si>
  <si>
    <t>636/KONT//CKTR-PL/IX/12.48</t>
  </si>
  <si>
    <t>22 Sept 2010</t>
  </si>
  <si>
    <t>636/KONT//CKTR-PL/IX/16.78</t>
  </si>
  <si>
    <t>20 Sept 2010</t>
  </si>
  <si>
    <t>636/KONT//CKTR-PL/IX/16.56</t>
  </si>
  <si>
    <t>636/KONT//CKTR-PL/IX/16.57</t>
  </si>
  <si>
    <t xml:space="preserve">TOYOTA </t>
  </si>
  <si>
    <t>SUZUKI</t>
  </si>
  <si>
    <t>2000</t>
  </si>
  <si>
    <t>2002</t>
  </si>
  <si>
    <t>MHF III KF 010034384</t>
  </si>
  <si>
    <t>TK.0446715</t>
  </si>
  <si>
    <t>BM 33 K</t>
  </si>
  <si>
    <t>MH8FD1100YJ-468070</t>
  </si>
  <si>
    <t>E109-ID4469063</t>
  </si>
  <si>
    <t>BM 2002 K</t>
  </si>
  <si>
    <t>02.06.02.04.04.0001</t>
  </si>
  <si>
    <t>02.06.02.01.107.0001</t>
  </si>
  <si>
    <t>02.06.02.01.16.0001</t>
  </si>
  <si>
    <t>02.06.02.01.123.0001</t>
  </si>
  <si>
    <t>02.06.02.01.101.0001</t>
  </si>
  <si>
    <t>02.06.01.04.12.0001</t>
  </si>
  <si>
    <t>02.06.01.04.01.0001</t>
  </si>
  <si>
    <t>02.06.01.05.63.0001</t>
  </si>
  <si>
    <t>02.06.02.04.03.0001</t>
  </si>
  <si>
    <t>02.06.02.01.10.0001</t>
  </si>
  <si>
    <t>02.06.03.05.02.0000</t>
  </si>
  <si>
    <t>02.06.04.05.07.0001</t>
  </si>
  <si>
    <t>12.03.05.02</t>
  </si>
  <si>
    <t>12.02.04.04</t>
  </si>
  <si>
    <t>12.02.05.01</t>
  </si>
  <si>
    <t>12.02.06.39</t>
  </si>
  <si>
    <t>MEJA KEPALA</t>
  </si>
  <si>
    <t>MEJA TELEVISI</t>
  </si>
  <si>
    <t>KURSI HADAP</t>
  </si>
  <si>
    <t>LEMARI BUKU</t>
  </si>
  <si>
    <t>MEJA KABID</t>
  </si>
  <si>
    <t>LEMARI KACA</t>
  </si>
  <si>
    <t>LEMARI BESI</t>
  </si>
  <si>
    <t>BRANKAS</t>
  </si>
  <si>
    <t>MESIN FAXIMILI</t>
  </si>
  <si>
    <t>MEJA RAPAT</t>
  </si>
  <si>
    <t>Komputer/PC</t>
  </si>
  <si>
    <t>Printer Laser Jet A3</t>
  </si>
  <si>
    <t>Alat Pendingin</t>
  </si>
  <si>
    <t>Mesin Genset</t>
  </si>
  <si>
    <t>Lemari arsip dua Pintu</t>
  </si>
  <si>
    <t>External Hardisk 160 GB</t>
  </si>
  <si>
    <t xml:space="preserve">Meja kerja </t>
  </si>
  <si>
    <t>Lemari arsip 2 PINTU</t>
  </si>
  <si>
    <t>Pengadaan proyektor</t>
  </si>
  <si>
    <t>Program SIMPEG berbasisi WEB</t>
  </si>
  <si>
    <t xml:space="preserve"> Pengadaan wireles + Router</t>
  </si>
  <si>
    <t>0001-0002</t>
  </si>
  <si>
    <t>0001-0016</t>
  </si>
  <si>
    <t>0001-0008</t>
  </si>
  <si>
    <t>0001-0012</t>
  </si>
  <si>
    <t>VIP</t>
  </si>
  <si>
    <t>SAMSUNG</t>
  </si>
  <si>
    <t>BIG PANEL</t>
  </si>
  <si>
    <t>ICHIKO</t>
  </si>
  <si>
    <t>EXPRESS</t>
  </si>
  <si>
    <t>BROTHER</t>
  </si>
  <si>
    <t>HP</t>
  </si>
  <si>
    <t>MITSUA</t>
  </si>
  <si>
    <t>POWER</t>
  </si>
  <si>
    <t>GTC</t>
  </si>
  <si>
    <t>LEXUS</t>
  </si>
  <si>
    <t>CHAIRMAN</t>
  </si>
  <si>
    <t>VIV</t>
  </si>
  <si>
    <t>Mitsubishi</t>
  </si>
  <si>
    <t>Toshiba</t>
  </si>
  <si>
    <t>TOSHIBA</t>
  </si>
  <si>
    <t>Router-Boad 433</t>
  </si>
  <si>
    <t>RSA</t>
  </si>
  <si>
    <t>KAYU JATI + BUSA</t>
  </si>
  <si>
    <t>STAINLESS</t>
  </si>
  <si>
    <t>KAYU JATI</t>
  </si>
  <si>
    <t>PLASTIK + KACA</t>
  </si>
  <si>
    <t>Campuran</t>
  </si>
  <si>
    <t>3RAE4300QUV3NA703PU004</t>
  </si>
  <si>
    <t>MGE-6700</t>
  </si>
  <si>
    <t>Portege M.800</t>
  </si>
  <si>
    <t>W.D 160.G</t>
  </si>
  <si>
    <t>81RAE6850U7UU801HACQ00067</t>
  </si>
  <si>
    <t>S/N1216Y1000222</t>
  </si>
  <si>
    <t>GEDUNG BADAN KEPEGAWAIAN DAERAH</t>
  </si>
  <si>
    <t>KOMPLEKS PERKANTORAN PEMDA KUANSING</t>
  </si>
  <si>
    <t>Manuskrip</t>
  </si>
  <si>
    <t>05.17.1.1.9</t>
  </si>
  <si>
    <t>Pembelian</t>
  </si>
  <si>
    <t>02.07.01.02.45.0001</t>
  </si>
  <si>
    <t>RECIVER DIGITAL</t>
  </si>
  <si>
    <t>HONDA/MCB 100</t>
  </si>
  <si>
    <t>ALAT ANGKUTAN / SEPEDA MOTOR</t>
  </si>
  <si>
    <t>97</t>
  </si>
  <si>
    <t>MH1HABD116K142217</t>
  </si>
  <si>
    <t>HABDE-1141527</t>
  </si>
  <si>
    <t>BM 2533 K</t>
  </si>
  <si>
    <t>MH1HABD186K142215</t>
  </si>
  <si>
    <t>HABDE1141550</t>
  </si>
  <si>
    <t>BM 2532 K</t>
  </si>
  <si>
    <t>02.04.02.07.08.0001</t>
  </si>
  <si>
    <t>02.04.03.09..0001</t>
  </si>
  <si>
    <t>PALU</t>
  </si>
  <si>
    <t>DIGITAL INSTRUMEN</t>
  </si>
  <si>
    <t>02.05.01.05.05.0001</t>
  </si>
  <si>
    <t>ALAT PERTANIAN</t>
  </si>
  <si>
    <t>SOIL TESTER</t>
  </si>
  <si>
    <t>Bangunan Infrastruktur Perdesaan (JARINGAN)</t>
  </si>
  <si>
    <t>Baserah</t>
  </si>
  <si>
    <t>Desa Pulau Madinah</t>
  </si>
  <si>
    <t>Desa Kampung Tongah</t>
  </si>
  <si>
    <t xml:space="preserve">Desa Sawah </t>
  </si>
  <si>
    <t>Desa Kopah</t>
  </si>
  <si>
    <t>Desa Muaro Sentajo</t>
  </si>
  <si>
    <t>Desa Koto Sentajo</t>
  </si>
  <si>
    <t>Desa Seberang Teluk Hilir</t>
  </si>
  <si>
    <t>Desa Pulau Kedundung</t>
  </si>
  <si>
    <t>Desa Jake</t>
  </si>
  <si>
    <t>Kec. Singingi Hilir</t>
  </si>
  <si>
    <t>Perumnas Desa Koto</t>
  </si>
  <si>
    <t>Desa Beringin</t>
  </si>
  <si>
    <t>Pemda</t>
  </si>
  <si>
    <t>1 Unit</t>
  </si>
  <si>
    <t>500 M</t>
  </si>
  <si>
    <t>650 M</t>
  </si>
  <si>
    <t>Bangunan Infrastruktur Perdesaan ( jalan dan jembatan)</t>
  </si>
  <si>
    <t>Desa Muaro Petai</t>
  </si>
  <si>
    <t xml:space="preserve">Pebaun Hilir, Pebaun Hulu, Saik </t>
  </si>
  <si>
    <t xml:space="preserve">Gunung - Kebun Nopi </t>
  </si>
  <si>
    <t>Desa Teberau Panjang - Duta Palma</t>
  </si>
  <si>
    <t>Koto Taluk Simp. Batobo -Simp. Rawang Pengkeh ,Sei Gemuruh</t>
  </si>
  <si>
    <t>desa Keneg. Sentajo (Pl. Komang dan Muaro Sentajo)</t>
  </si>
  <si>
    <t xml:space="preserve">kawasan rumah adat keneg. Taluk </t>
  </si>
  <si>
    <t xml:space="preserve">Samping Balai Adat Sei. jering T.Kuantan </t>
  </si>
  <si>
    <t xml:space="preserve">Desa Pl. Deras </t>
  </si>
  <si>
    <t xml:space="preserve">arena pacu jalur Desa Pl. Tengah </t>
  </si>
  <si>
    <t xml:space="preserve">arena pacu jalur Desa Koto Inuman </t>
  </si>
  <si>
    <t xml:space="preserve">Desa Pangkalan Indarung </t>
  </si>
  <si>
    <t xml:space="preserve">Desa Muaro Tombang </t>
  </si>
  <si>
    <t xml:space="preserve">Desa Bjr. Guntung </t>
  </si>
  <si>
    <t xml:space="preserve">Desa Toar </t>
  </si>
  <si>
    <t xml:space="preserve">TPA </t>
  </si>
  <si>
    <t>Sei. Pendulangan Pasar Baru</t>
  </si>
  <si>
    <t>Sp. 4 Sawah</t>
  </si>
  <si>
    <t>Kantor Perikanan</t>
  </si>
  <si>
    <t>Kantor BPIPDL</t>
  </si>
  <si>
    <t>Tl. Kuantan</t>
  </si>
  <si>
    <t>Desa Perhentian Luas</t>
  </si>
  <si>
    <t xml:space="preserve">Desa Teberau Panjang </t>
  </si>
  <si>
    <t xml:space="preserve">Desa Setiang </t>
  </si>
  <si>
    <t xml:space="preserve">Belakang Balai Adat </t>
  </si>
  <si>
    <t>Sei. Pendulangan</t>
  </si>
  <si>
    <t xml:space="preserve">jalan poros menuju SMA N 1 Gn. Toar </t>
  </si>
  <si>
    <t>Desa Sungai Pinang - Tanjung</t>
  </si>
  <si>
    <t xml:space="preserve">Desa Banjar Guntung </t>
  </si>
  <si>
    <t xml:space="preserve">Desa Sei. Sorik </t>
  </si>
  <si>
    <t xml:space="preserve">Desa Teratak Jering </t>
  </si>
  <si>
    <t>KECAMATAN</t>
  </si>
  <si>
    <t>HEWAN TERNAK</t>
  </si>
  <si>
    <t>TERNAK</t>
  </si>
  <si>
    <t>Pemb. tugu bundaran Sp. 4 kawasan Perkantoran Pemda (lanjutan)</t>
  </si>
  <si>
    <t>pipa PVC  dan penambahan daya listrik untuk pompa</t>
  </si>
  <si>
    <t>Pembangunan Tugu Bundaran Sp. 4 Kawasan Perkantoran Pemda</t>
  </si>
  <si>
    <t>Pengawasan Tugu Bundaran Sp. 4 Kawasan Perkantoran Pemda (Lanjutan)</t>
  </si>
  <si>
    <t>Perenc. Pemb. Rumah Dinas Jabatan Pemda Kab. Kuansing</t>
  </si>
  <si>
    <t>Pengawasan Rehab/renovasi Kantor Camat Pangean danLogas Tanah Darat</t>
  </si>
  <si>
    <t>Pengawasan Rehab/renovasi Kantor camat Kuantan Tengah dan Singingi Hilir</t>
  </si>
  <si>
    <t>- Perencanaan Pemb. Tugu Bundaran Sp.4 kawasan Perkantoran (lanjutan)</t>
  </si>
  <si>
    <t>- Pengawasan Pemb. Tugu Bundaran Sp. 4 kawasan Perkantoran (lanjutan)</t>
  </si>
  <si>
    <t>- Pemb. Lanjutan Tugu Bundaran Sp.4 kawasan Perkantoran</t>
  </si>
  <si>
    <t>- Pemb. Tugu Bundaran Sp. 4 kawasan Perkantoran (retensi)</t>
  </si>
  <si>
    <t>Peningk. jalan poros desa Rantau Sialang (perkerasan)</t>
  </si>
  <si>
    <t>Peningk. jalan desa Pl. PAnjang Hulu (perkerasan)</t>
  </si>
  <si>
    <t>Peningk. jalan dusun Gunung Melintang - Teratak Baru</t>
  </si>
  <si>
    <t>Pemb. jalan desa Padang Tanggung</t>
  </si>
  <si>
    <t xml:space="preserve">Peningk. jalan menuju objek wisata air panas desa Koto kombu </t>
  </si>
  <si>
    <t>Sei. Jering</t>
  </si>
  <si>
    <t xml:space="preserve">Kuantan Tengah </t>
  </si>
  <si>
    <t>Kompl.Perkantoran</t>
  </si>
  <si>
    <t>Sei Jering</t>
  </si>
  <si>
    <t>Pangean dan Logas Tanah Darat</t>
  </si>
  <si>
    <t>Kuantan Tengah dan Singingi Hilir</t>
  </si>
  <si>
    <t>Pangkalan Indarung</t>
  </si>
  <si>
    <t>Koto Tuo Baserah</t>
  </si>
  <si>
    <t>Desa Rantau Sialang</t>
  </si>
  <si>
    <t>Desa Pulau Panjang Hulu</t>
  </si>
  <si>
    <t>Teratak Baru</t>
  </si>
  <si>
    <t>Desa Padang Tanggung</t>
  </si>
  <si>
    <t>Desa Koto Kombu</t>
  </si>
  <si>
    <t>01 Okt 2009</t>
  </si>
  <si>
    <t>640/KONT/CKTR-TBPR/14.77</t>
  </si>
  <si>
    <t>10 agust 2010</t>
  </si>
  <si>
    <t>600/KONT/CKTR-PL/VIII/13.85</t>
  </si>
  <si>
    <t>TOTAL</t>
  </si>
  <si>
    <t>02.03.01.04.19.0001</t>
  </si>
  <si>
    <t>02.03.01.05.01.0000</t>
  </si>
  <si>
    <t>MOBIL UNIT KESEHATAN HEWAN</t>
  </si>
  <si>
    <t>YAMAHA/YT 115</t>
  </si>
  <si>
    <t xml:space="preserve">TOYOTA/TOYOTA AVANZA </t>
  </si>
  <si>
    <t>ISUZU/PANTER</t>
  </si>
  <si>
    <t>SUZUKI/TORNADO</t>
  </si>
  <si>
    <t>HONDA/WIN</t>
  </si>
  <si>
    <t>HONDA/MCB 97</t>
  </si>
  <si>
    <t>HONDA/KARISMA 125</t>
  </si>
  <si>
    <t>HONDA/GL-MAX</t>
  </si>
  <si>
    <t>YAMAHA/RX-KING</t>
  </si>
  <si>
    <t>115</t>
  </si>
  <si>
    <t>1781</t>
  </si>
  <si>
    <t>2500</t>
  </si>
  <si>
    <t>135</t>
  </si>
  <si>
    <t>2001</t>
  </si>
  <si>
    <t>2003</t>
  </si>
  <si>
    <t>2005</t>
  </si>
  <si>
    <t>2006</t>
  </si>
  <si>
    <t>MH33WL004X1432523</t>
  </si>
  <si>
    <t>8612127-D</t>
  </si>
  <si>
    <t>BM 6478 BP</t>
  </si>
  <si>
    <t>MH33WL004XXK132257</t>
  </si>
  <si>
    <t>3HB/238781</t>
  </si>
  <si>
    <t>BM 65 BP</t>
  </si>
  <si>
    <t>MH33WL004XX132288</t>
  </si>
  <si>
    <t>3HB238795</t>
  </si>
  <si>
    <t>BM 6467 BP</t>
  </si>
  <si>
    <t>MHF11KF80100067550</t>
  </si>
  <si>
    <t>7K-0444909</t>
  </si>
  <si>
    <t>BM 24 K</t>
  </si>
  <si>
    <t>BIK101094</t>
  </si>
  <si>
    <t>E101094</t>
  </si>
  <si>
    <t>BM 8024 K</t>
  </si>
  <si>
    <t>MH8KC100J</t>
  </si>
  <si>
    <t>E108-1D-255549</t>
  </si>
  <si>
    <t>BM 2020 K</t>
  </si>
  <si>
    <t>BM - K</t>
  </si>
  <si>
    <t>HABDE 1123320</t>
  </si>
  <si>
    <t>MH1NABD165K122625</t>
  </si>
  <si>
    <t>BM 2473 K</t>
  </si>
  <si>
    <t>MHI1JB22175K511311</t>
  </si>
  <si>
    <t>JB22E-1543446</t>
  </si>
  <si>
    <t>BM 2476 K</t>
  </si>
  <si>
    <t>MHIVABEE1135K120876</t>
  </si>
  <si>
    <t>VABE11253633672470</t>
  </si>
  <si>
    <t>BM 2470 K</t>
  </si>
  <si>
    <t>MH1HABD175K122634</t>
  </si>
  <si>
    <t>HABDE-1123409</t>
  </si>
  <si>
    <t>BM 2471 K</t>
  </si>
  <si>
    <t>MHIHABDE195K122618</t>
  </si>
  <si>
    <t>HBDE-11233320</t>
  </si>
  <si>
    <t>BM 2474 K</t>
  </si>
  <si>
    <t>MHIHABDE115K122628</t>
  </si>
  <si>
    <t>HABDE1123329</t>
  </si>
  <si>
    <t>BM 2475 K</t>
  </si>
  <si>
    <t>MHINABD105K133610</t>
  </si>
  <si>
    <t>HABDE-1123322</t>
  </si>
  <si>
    <t>BM 2472 K</t>
  </si>
  <si>
    <t>FAX DAN TELEPHONE</t>
  </si>
  <si>
    <t>FUTURA / FAX. 333 MC</t>
  </si>
  <si>
    <t>02.07.02.01.20.0001</t>
  </si>
  <si>
    <t xml:space="preserve">Kamera Digital </t>
  </si>
  <si>
    <t>Handycam</t>
  </si>
  <si>
    <t>02.06.02.06.22</t>
  </si>
  <si>
    <t>02.06.02.06.49</t>
  </si>
  <si>
    <t>Canon</t>
  </si>
  <si>
    <t>Sony DSC W50</t>
  </si>
  <si>
    <t>Lemari tempat alat ukur</t>
  </si>
  <si>
    <t xml:space="preserve">Kompas Geologi </t>
  </si>
  <si>
    <t xml:space="preserve">kompas Azimut </t>
  </si>
  <si>
    <t>Klinometer</t>
  </si>
  <si>
    <t xml:space="preserve">Tali Meter (Meter Gulung) </t>
  </si>
  <si>
    <t>Measuring Kit</t>
  </si>
  <si>
    <t>Kayu Lokal</t>
  </si>
  <si>
    <t>Brunton</t>
  </si>
  <si>
    <t>Sunto</t>
  </si>
  <si>
    <t xml:space="preserve">Tajima </t>
  </si>
  <si>
    <t>Universal</t>
  </si>
  <si>
    <t>02.06.01.04.25</t>
  </si>
  <si>
    <t>02.07.01.06.22</t>
  </si>
  <si>
    <t>02.07.01.06.33</t>
  </si>
  <si>
    <t>02.09.06.04.18</t>
  </si>
  <si>
    <t>02.04.02.11.02</t>
  </si>
  <si>
    <t>02.04.02.11.11</t>
  </si>
  <si>
    <t>Global positioning System (GPS) Geodetik L1</t>
  </si>
  <si>
    <t xml:space="preserve">Total Station (TS) </t>
  </si>
  <si>
    <t>02.09.01.52.17</t>
  </si>
  <si>
    <t>02.09.01.52.16</t>
  </si>
  <si>
    <t>ASTECH,PROMARK 3</t>
  </si>
  <si>
    <t>Nikon. Nivo 5M</t>
  </si>
  <si>
    <t>LEMARI KAYU</t>
  </si>
  <si>
    <t>MEJA JAGA</t>
  </si>
  <si>
    <t>SCANNER</t>
  </si>
  <si>
    <t>KURSI KAYU</t>
  </si>
  <si>
    <t>RAK PAJANGAN</t>
  </si>
  <si>
    <t>WHITE BOARD</t>
  </si>
  <si>
    <t>KURSI BIASA</t>
  </si>
  <si>
    <t>MONITOR KOMPUTER</t>
  </si>
  <si>
    <t>HANDY CAM</t>
  </si>
  <si>
    <t>DIGITAL CAMERA</t>
  </si>
  <si>
    <t>TOA</t>
  </si>
  <si>
    <t>MEJA STAFF</t>
  </si>
  <si>
    <t>RAK</t>
  </si>
  <si>
    <t>02.06.02.01.28.00.01</t>
  </si>
  <si>
    <t>02.06.04.07.07.0001</t>
  </si>
  <si>
    <t>02.06.03.05.04.0001</t>
  </si>
  <si>
    <t>02.06.02.01.06.0001</t>
  </si>
  <si>
    <t>02.06.02.01.100.0001</t>
  </si>
  <si>
    <t>02.06.01.05.10.0001</t>
  </si>
  <si>
    <t>02.06.01.04.06.0001</t>
  </si>
  <si>
    <t>02.06.01.01.01.0001</t>
  </si>
  <si>
    <t>02.06.02.01.31.0001</t>
  </si>
  <si>
    <t>02.06.02.06.49.0001</t>
  </si>
  <si>
    <t>02.06.02.06.133.0001</t>
  </si>
  <si>
    <t>02.06.02.06.109.0001</t>
  </si>
  <si>
    <t>02.06.04.07.09.0001</t>
  </si>
  <si>
    <t>02.06.02.01.124.0000</t>
  </si>
  <si>
    <t>MITSUBISHI</t>
  </si>
  <si>
    <t>OLYMPIA</t>
  </si>
  <si>
    <t>HP LASER JET</t>
  </si>
  <si>
    <t>VOLTAMAX</t>
  </si>
  <si>
    <t>INTEL</t>
  </si>
  <si>
    <t>MINAMOTO</t>
  </si>
  <si>
    <t>SONY</t>
  </si>
  <si>
    <t>LIGNA</t>
  </si>
  <si>
    <t>SUPER POWER</t>
  </si>
  <si>
    <t>EPSON LQ- 2180</t>
  </si>
  <si>
    <t>BESI + EBONIT</t>
  </si>
  <si>
    <t>TRIPLEK + MIKA</t>
  </si>
  <si>
    <t>ALUMINIUM</t>
  </si>
  <si>
    <t>02.06.01.01.05</t>
  </si>
  <si>
    <t xml:space="preserve">Pengadaan Almari </t>
  </si>
  <si>
    <t xml:space="preserve">Pengadaan Filling Kabinet </t>
  </si>
  <si>
    <t xml:space="preserve">Pengadaan Meja Kerja </t>
  </si>
  <si>
    <t xml:space="preserve">Pengadaan Kursi Kerja </t>
  </si>
  <si>
    <t xml:space="preserve">Pengadaan Sofa </t>
  </si>
  <si>
    <t>Meja Piket Ruang Lobi</t>
  </si>
  <si>
    <t xml:space="preserve">Kursi tunggu /Viber </t>
  </si>
  <si>
    <t xml:space="preserve">Mesin Tik </t>
  </si>
  <si>
    <t>02.06.04.03.04</t>
  </si>
  <si>
    <t>02.06.02.01.28</t>
  </si>
  <si>
    <t>02.06.02.01.17</t>
  </si>
  <si>
    <t>Top</t>
  </si>
  <si>
    <t>Lokal</t>
  </si>
  <si>
    <t>Prontile</t>
  </si>
  <si>
    <t>OTV</t>
  </si>
  <si>
    <t>olimpik</t>
  </si>
  <si>
    <t xml:space="preserve">Olympia </t>
  </si>
  <si>
    <t>Canon 140</t>
  </si>
  <si>
    <t>Ebonit</t>
  </si>
  <si>
    <t>GEDUNG DISTAMBEN</t>
  </si>
  <si>
    <t>KOMPLEK PERKANTORAN PEMERINTAHAN KABUPATEN KUANSING</t>
  </si>
  <si>
    <t>HAK MILIK</t>
  </si>
  <si>
    <t>Pengadaan Instalasi Listrik dan Telepon</t>
  </si>
  <si>
    <t>Pengadaan Generator set Kec. KT. Mudik Desa Ibul 25 KVA 1 fasa 3 kms</t>
  </si>
  <si>
    <t>Pengadaan dan Pemasangan Generator set Kec. Gg. Toar Desa T. Panjang 25 KVA</t>
  </si>
  <si>
    <t>Pengadaan dan Pemasangan Generator set Generator set Kec. Benai Desa Gg. Kesiangan 25 KVA</t>
  </si>
  <si>
    <t>Pengadaan dan Pemasangan Generator set  Kec. Kt. Hilir Desa Danau 25 KVA</t>
  </si>
  <si>
    <t>Pengadaan dan Pemasangan Generator set Kec. Kt. Hilir Desa Lumbok 25 KVA</t>
  </si>
  <si>
    <t>Pengadaan dan Pemasangan Generator set Kec. Cerenti Desa Tanjung Medan 25 KVA</t>
  </si>
  <si>
    <t>04.16.02.01.03</t>
  </si>
  <si>
    <t xml:space="preserve">Kec. KT. Mudik Desa Ibul </t>
  </si>
  <si>
    <t>Kec. Gg. Toar Desa T. Panjang</t>
  </si>
  <si>
    <t>Kec. Benai Desa Gg. Kesiangan</t>
  </si>
  <si>
    <t>Kec. Kt. Hilir Desa Danau</t>
  </si>
  <si>
    <t>Kec. Kt. Hilir Desa Lumbok</t>
  </si>
  <si>
    <t>Kec. Cerenti Desa Tanjung Medan</t>
  </si>
  <si>
    <t>21/BA/PPLTD/2007</t>
  </si>
  <si>
    <t>13/BA/PPLTD/X/2007</t>
  </si>
  <si>
    <t>70/BA/PPLTD/X/2007</t>
  </si>
  <si>
    <t>09/BA-PPLTD/X/2007</t>
  </si>
  <si>
    <t>25/BA-PPLTD/X/2007</t>
  </si>
  <si>
    <t>29/BA-PPLTD/X/2007</t>
  </si>
  <si>
    <t>Keg. 2007</t>
  </si>
  <si>
    <t xml:space="preserve">Pembangunan PLTD dan Jaringan Listrik Ds. Ibul kec. Kuantan Mudik </t>
  </si>
  <si>
    <t>Pembangunan PLTD dan Jaringan Listrik Ds. Temberau panjang Kec. Gunung Toar</t>
  </si>
  <si>
    <t>Pembangunan PLTD dan Jaringan Listrik Ds. Gunung kesiangan Kec. Benai</t>
  </si>
  <si>
    <t xml:space="preserve">Pembangunan PLTD dan Jaringan Listrik Ds. Danau Kec. Kuantan Hilir </t>
  </si>
  <si>
    <t xml:space="preserve">Pembangunan PLTD dan Jaringan Listrik Ds. Tanjung Medan Kec. Cerenti </t>
  </si>
  <si>
    <t xml:space="preserve">Pembangunan PLTD dan Jaringan Listrik Ds. Lumbok Kec. Kuantan Hilir </t>
  </si>
  <si>
    <t>Pembangunan Jaringan Tegangan  Rendah Batang Tongah Kampung baru Sentajo</t>
  </si>
  <si>
    <t xml:space="preserve">Pembangunan Distribusi Jaringan Listrik  Ds. Seberang Teluk (Kandang Tumiang/Dinas Peternakan) </t>
  </si>
  <si>
    <t xml:space="preserve">Pembangunan Distribusi Jaringan Listrik  Ds. Perhentian Luas Kec. Logas T. Darat </t>
  </si>
  <si>
    <t xml:space="preserve">Pembangunan Distribusi Jaringan Listrik Ds. Mudik Ulo Kec. Hulu Kuantan </t>
  </si>
  <si>
    <t xml:space="preserve">Pembangunan Distribusi Jaringan Listrik Ds. Koto kombu Kec. Hulu Kuantan </t>
  </si>
  <si>
    <t xml:space="preserve">Pembangunan Distribusi Jaringan Listrik Dusun Bukit Desa Koto Sentajo Kec. Kuantan Tengah </t>
  </si>
  <si>
    <t xml:space="preserve">Pembangunan Distribusi Jaringan Listrik Ds. Pulau Baru Kec. Kuantan Hilir </t>
  </si>
  <si>
    <t xml:space="preserve">Pembangunan Distribusi Jaringan Listrik  Ds. Pulau Padang Kec. Singingi </t>
  </si>
  <si>
    <t xml:space="preserve">Pembangunan Distribusi Jaringan Listrik Dusun Pl Ombak Ds. Sawah Kec. Kuantan Tengah </t>
  </si>
  <si>
    <t>Pembangunan Distribusi Jaringan Listrik Dsn. III Ds. Koto Inuman Kec. Inuman</t>
  </si>
  <si>
    <t>04.16.02.02.02</t>
  </si>
  <si>
    <t>04.16.02.02.03</t>
  </si>
  <si>
    <t>04.16.02.02.04</t>
  </si>
  <si>
    <t>04.16.02.02.05</t>
  </si>
  <si>
    <t>04.16.02.02.06</t>
  </si>
  <si>
    <t>04.16.02.02.07</t>
  </si>
  <si>
    <t>04.16.02.02.08</t>
  </si>
  <si>
    <t>04.16.02.02.09</t>
  </si>
  <si>
    <t>04.16.02.02.10</t>
  </si>
  <si>
    <t>04.16.02.02.11</t>
  </si>
  <si>
    <t xml:space="preserve">1 kms </t>
  </si>
  <si>
    <t xml:space="preserve">Ds. Ibul kec. Kuantan Mudik </t>
  </si>
  <si>
    <t>Ds. Temberau panjang Kec. Gunung Toar</t>
  </si>
  <si>
    <t>Ds. Gunung kesiangan Kec. Benai</t>
  </si>
  <si>
    <t xml:space="preserve"> Ds. Danau Kec. Kuantan Hilir </t>
  </si>
  <si>
    <t xml:space="preserve">Ds. Tanjung Medan Kec. Cerenti </t>
  </si>
  <si>
    <t xml:space="preserve">Ds. Lumbok Kec. Kuantan Hilir </t>
  </si>
  <si>
    <t xml:space="preserve"> Ds. Kampung baru Sentajo Kec. Kuantan Tengah</t>
  </si>
  <si>
    <t xml:space="preserve"> Ds. Seberang Teluk Kec. Kuantan Tengah</t>
  </si>
  <si>
    <t xml:space="preserve"> Ds. Perhentian Luas Kec. Logas T. Darat </t>
  </si>
  <si>
    <t xml:space="preserve">Ds. Mudik Ulo Kec. Hulu Kuantan </t>
  </si>
  <si>
    <t xml:space="preserve">Ds. Koto kombu Kec. Hulu Kuantan </t>
  </si>
  <si>
    <t xml:space="preserve">Ds. Bukit Desa Kota Sentajo Kec. Kuantan Tengah </t>
  </si>
  <si>
    <t xml:space="preserve">Ds. Pulau Baru Kec. Kuantan Hilir </t>
  </si>
  <si>
    <t xml:space="preserve">Ds. Pulau Padang Kec. Singingi </t>
  </si>
  <si>
    <t xml:space="preserve">Dusun Pl Ombak Ds. Sawah Kec. Kuantan Tengah </t>
  </si>
  <si>
    <t>Dsn. III Ds. Koto Inuman Kec. Inuman</t>
  </si>
  <si>
    <t>Keg. 2008</t>
  </si>
  <si>
    <t>Pembangunan Jaringan Distribusi Listrik Desa Pl. Kedundung Kec. Kuantan Tengah</t>
  </si>
  <si>
    <t xml:space="preserve">Pembangunan Jaringan Distribusi Listrik Jln. Jalur Dua Dpn. W. Hasanah Kel. Sp Tiga Kec. Kuantan Tengah </t>
  </si>
  <si>
    <t>Pembangunan Jaringan Distribusi Listrik Kmp. Datar Pl. Komang Sentajo Kec. Kuantan Tengah</t>
  </si>
  <si>
    <t>Pembangunan Jaringan Distribusi Listrik Dusun Perhentian Buayan  Ds. Jake Kec. Kuantan Tangah</t>
  </si>
  <si>
    <t>Pembangunan Jaringan Distribusi Listrik Ds. Pl Lowe Jalur Patah Kec. Benai</t>
  </si>
  <si>
    <t>Pembangunan Jaringan Distribusi Listrik Ds. Koto Simandolak (Dsn. Bjr Baruah) Kec. Benai</t>
  </si>
  <si>
    <t>Pembangunan Jaringan Distribusi Listrik Ds. Teratak Air Hitam (SMP N 7) Kec. Benai</t>
  </si>
  <si>
    <t>Pembangunan Jaringan Distribusi Listrik Ds. Pulau Kulur Kec. Kuantan Hilir</t>
  </si>
  <si>
    <t>Pembangunan Jaringan Distribusi Listrik Ds. Sukaping Kec. Pangean</t>
  </si>
  <si>
    <t>Pembangunan Jaringan Distribusi Listrik Ds. Tanah Bekali Kec. Pangean</t>
  </si>
  <si>
    <t>Pembangunan Jaringan Distribusi Listrik Ds. Jake (STAI)  Kec. Kuantan Tengah</t>
  </si>
  <si>
    <t>Pembangunan Jaringan Distribusi Listrik Arena MTQ 2010 Kec. Kuantan Tengah</t>
  </si>
  <si>
    <t>Pembangunan dan Pemasangan Jaringan Listrik Kabel Tanah dan Kubikal di Sekolah Pintar Kec. Kuantan Tengah</t>
  </si>
  <si>
    <t xml:space="preserve"> Pendataan (registrasi) aset jaringan distribusi listrik</t>
  </si>
  <si>
    <t>04.16.02.02.01</t>
  </si>
  <si>
    <t>Desa Pl. Kedundung Kec. Kuantan Tengah</t>
  </si>
  <si>
    <t xml:space="preserve">Jln. Jalur Dua Dpn. W. Hasanah Kel. Sp Tiga Kec. Kuantan Tengah </t>
  </si>
  <si>
    <t>Kmp. Datar Pl. Komang Sentajo Kec. Kuantan Tengah</t>
  </si>
  <si>
    <t>Ds. Jake Kec. Kuantan Tangah</t>
  </si>
  <si>
    <t>Ds. Pl Lowe Jalur Patah Kec. Benai</t>
  </si>
  <si>
    <t>Ds. Koto Simandolak (Dsn. Bjr Baruah) Kec. Benai</t>
  </si>
  <si>
    <t>Ds. Teratak Air Hitam (SMP N 7) Kec. Benai</t>
  </si>
  <si>
    <t xml:space="preserve"> Ds. Pulau Kulur Kec. Kuantan Hilir</t>
  </si>
  <si>
    <t>Ds. Sukaping Kec. Pangean</t>
  </si>
  <si>
    <t>Ds. Tanah Bekali Kec. Pangean</t>
  </si>
  <si>
    <t>Ds. Jake (STAI)  Kec. Kuantan Tengah</t>
  </si>
  <si>
    <t>Arena MTQ 2010 Kec. Kuantan Tengah</t>
  </si>
  <si>
    <t>Sekolah Pintar Kec. Kuantan Tengah</t>
  </si>
  <si>
    <t>Keg. 2010</t>
  </si>
  <si>
    <t>Buku Peraturan Perundang-undangan</t>
  </si>
  <si>
    <t>Peta geologi 1 :250.000 (lembar solok)</t>
  </si>
  <si>
    <t>Peta geologi (lembar solok) digital</t>
  </si>
  <si>
    <t>Peta topografi 1 : 50.000 (digital)</t>
  </si>
  <si>
    <t>peta indonesia skala 1 : 250.000</t>
  </si>
  <si>
    <t>peta sumatera skala 1 : 250.000</t>
  </si>
  <si>
    <t>peta wilayah Riau skala 1 : 250.000</t>
  </si>
  <si>
    <t>Buku peraturan perundang-undangan</t>
  </si>
  <si>
    <t>05.18.01.06.05</t>
  </si>
  <si>
    <t>05.18.01.06.12</t>
  </si>
  <si>
    <t>05.18.01.06.03</t>
  </si>
  <si>
    <t>05.17.03.01.24</t>
  </si>
  <si>
    <t xml:space="preserve"> 0001-0002</t>
  </si>
  <si>
    <t>0001-0001</t>
  </si>
  <si>
    <t>Pusat Survey Geologi</t>
  </si>
  <si>
    <t>Bakosurtanal</t>
  </si>
  <si>
    <t>CV. Indo Prima Sarana</t>
  </si>
  <si>
    <t>CV. Inti Fajar Baru</t>
  </si>
  <si>
    <t>CV. Bumi Kuansing Persada</t>
  </si>
  <si>
    <t>Bandung</t>
  </si>
  <si>
    <t>Surabaya</t>
  </si>
  <si>
    <t>Medan</t>
  </si>
  <si>
    <t xml:space="preserve">Jakarta </t>
  </si>
  <si>
    <t>Kertas</t>
  </si>
  <si>
    <t>Kertas/CD</t>
  </si>
  <si>
    <t>1 :250.000</t>
  </si>
  <si>
    <t>2 :250.000</t>
  </si>
  <si>
    <t>1 : 50.000</t>
  </si>
  <si>
    <t>1 : 250.000</t>
  </si>
  <si>
    <t>Keg 2007</t>
  </si>
  <si>
    <t>Kamera Digital</t>
  </si>
  <si>
    <t>Handy came</t>
  </si>
  <si>
    <t>02.07.01.01.01</t>
  </si>
  <si>
    <t>02.07.01.03.05</t>
  </si>
  <si>
    <t>Plastik,Kaca</t>
  </si>
  <si>
    <t>R. KASUBBAG TATA USAHA</t>
  </si>
  <si>
    <t>Lemari Khusus Damkar</t>
  </si>
  <si>
    <t>Komputer PC</t>
  </si>
  <si>
    <t>Notebook</t>
  </si>
  <si>
    <t>02.06.02.07.14</t>
  </si>
  <si>
    <t>R. STAF TRANTIB &amp; DAMKAR</t>
  </si>
  <si>
    <t>1. R. TATA USAHA                                     1. R. KASI GAKUM                                                  1. R. KASI BINA PERSONIL                                  1. R. KASI TRANTIB &amp; DAMKAR</t>
  </si>
  <si>
    <t>KASUBBAG TATA USAHA (SHANTI EVI DIMETI, SH.)</t>
  </si>
  <si>
    <t>2. R. TATA USAHA                                         1. R. KASI GAKUM                                                      1. R. KASI BINA PERSONIL                                 1. R. KASI TRANTIB &amp; DAMKAR</t>
  </si>
  <si>
    <t>Sofa Set</t>
  </si>
  <si>
    <t>meja lobi Set</t>
  </si>
  <si>
    <t>AC UNIT 01</t>
  </si>
  <si>
    <t>AC UNIT 02</t>
  </si>
  <si>
    <t>AC UNIT 03</t>
  </si>
  <si>
    <t>AC UNIT 04</t>
  </si>
  <si>
    <t>AC UNIT 05</t>
  </si>
  <si>
    <t>AC UNIT 06</t>
  </si>
  <si>
    <t>AC UNIT 07</t>
  </si>
  <si>
    <t>AC UNIT 08</t>
  </si>
  <si>
    <t>AC UNIT 09</t>
  </si>
  <si>
    <t>02.06.02.01.49</t>
  </si>
  <si>
    <t>DAST DG1.8GM</t>
  </si>
  <si>
    <t>TCL</t>
  </si>
  <si>
    <t>2 PK</t>
  </si>
  <si>
    <t>1 PK</t>
  </si>
  <si>
    <t>kayu</t>
  </si>
  <si>
    <t>LORONG ATAS KANTOR POL PP</t>
  </si>
  <si>
    <t>LOBI KANTOR POL PP</t>
  </si>
  <si>
    <t>R. KEPALA KANTOR</t>
  </si>
  <si>
    <t>AULA RAPAR</t>
  </si>
  <si>
    <t>R. BENDAHARA</t>
  </si>
  <si>
    <t>R. KASI GAKUM</t>
  </si>
  <si>
    <t>R. STAF GAKUM</t>
  </si>
  <si>
    <t>R. STAF BINA PERSONIL</t>
  </si>
  <si>
    <t>R. MEKANIK DAMKAR</t>
  </si>
  <si>
    <t>HANDY TALKY 01</t>
  </si>
  <si>
    <t>HANDY TALKY 02</t>
  </si>
  <si>
    <t>HANDY TALKY 03</t>
  </si>
  <si>
    <t>REG DAMKAR 01</t>
  </si>
  <si>
    <t>REG DAMKAR 02</t>
  </si>
  <si>
    <t>REG DAMKAR 03</t>
  </si>
  <si>
    <t>MENARA DAN RECEIVER LENGKAP</t>
  </si>
  <si>
    <t>MOTOROLLA</t>
  </si>
  <si>
    <t>KENWOOD</t>
  </si>
  <si>
    <t>GP2000</t>
  </si>
  <si>
    <t>246XMS3456</t>
  </si>
  <si>
    <t>246XMS4629</t>
  </si>
  <si>
    <t>246XMS4636</t>
  </si>
  <si>
    <t>B1AO4650</t>
  </si>
  <si>
    <t>B02O1500</t>
  </si>
  <si>
    <t>B1AO4649</t>
  </si>
  <si>
    <t>R. KASI TRANTIB &amp; DAMKAR</t>
  </si>
  <si>
    <t>MPK 02 (SEMARANG-PERUBAHAN SISTEM OPERASI)</t>
  </si>
  <si>
    <t>MPK 03 (SEMARANG-PERUBAHAN SISTEM OPERASI)</t>
  </si>
  <si>
    <t>MENARA (HALAMAN KANTOR)       RECEIVER (R. KASI TRANTIB &amp; DAMKAR)</t>
  </si>
  <si>
    <t>Jaket (Perlengkapan Pemadam Kebakaran)</t>
  </si>
  <si>
    <t>NITRIL RUBER LAYER FIRE HOUSE</t>
  </si>
  <si>
    <t>02.06.02.07.10</t>
  </si>
  <si>
    <t>02.06.02.07.17</t>
  </si>
  <si>
    <t>0001-0006</t>
  </si>
  <si>
    <t>PISTOL NOZEL</t>
  </si>
  <si>
    <t>TANGGA DAMKAR</t>
  </si>
  <si>
    <t>FIRE AXE (KAPAK PEMADAM)</t>
  </si>
  <si>
    <t>SELANG BUANG</t>
  </si>
  <si>
    <t>STRAINER (SARINGAN)</t>
  </si>
  <si>
    <t>SELANG HISAP</t>
  </si>
  <si>
    <t>ALAT PEMADAM API RINGAN (APAR)</t>
  </si>
  <si>
    <t>PERALATAN MEKANIK PEMADAM KEBAKARAN</t>
  </si>
  <si>
    <t>0001-0003</t>
  </si>
  <si>
    <t>NIKITA</t>
  </si>
  <si>
    <t>KRISBOW</t>
  </si>
  <si>
    <t>6 M</t>
  </si>
  <si>
    <t>6 KG</t>
  </si>
  <si>
    <t>SET</t>
  </si>
  <si>
    <t>KEPALA KANTOR POLISI PAMONG PRAJA</t>
  </si>
  <si>
    <t>ERDIANSYAH, S.Sos</t>
  </si>
  <si>
    <t>NIP. 19720821 199201 1 002</t>
  </si>
  <si>
    <t>SUGENG HARIYANTO</t>
  </si>
  <si>
    <t>NIP. 19831224 200801 1 003</t>
  </si>
  <si>
    <t>TOYOTA /KIJANG</t>
  </si>
  <si>
    <t>MHF11KP7030040</t>
  </si>
  <si>
    <t>7K-0588916</t>
  </si>
  <si>
    <t>BM 38 KP</t>
  </si>
  <si>
    <t>BANTUAN</t>
  </si>
  <si>
    <t>MHIHABD-IX3K004512</t>
  </si>
  <si>
    <t>HABDE-1005405</t>
  </si>
  <si>
    <t>BM 2282 K</t>
  </si>
  <si>
    <t>C.5674516D</t>
  </si>
  <si>
    <t>MH1HABD-123K004522</t>
  </si>
  <si>
    <t>HABDE-1005401</t>
  </si>
  <si>
    <t>BM 2127 K</t>
  </si>
  <si>
    <t>C.567521D</t>
  </si>
  <si>
    <t>BM 2516 K</t>
  </si>
  <si>
    <t>MH1HABD143K004523</t>
  </si>
  <si>
    <t>HABDE1005339</t>
  </si>
  <si>
    <t>BM 2119 K</t>
  </si>
  <si>
    <t>C.5674488D</t>
  </si>
  <si>
    <t>SUZUKI/SMASH</t>
  </si>
  <si>
    <t>MH8BE4DFAG199924</t>
  </si>
  <si>
    <t>E451ID200488</t>
  </si>
  <si>
    <t>BM 2634 K</t>
  </si>
  <si>
    <t>MH1HABD153K004532</t>
  </si>
  <si>
    <t>HABDE-1005399</t>
  </si>
  <si>
    <t>BM 2158 K</t>
  </si>
  <si>
    <t>C.5674497D</t>
  </si>
  <si>
    <t>MH1HAB0103K004521</t>
  </si>
  <si>
    <t>HABDE-1005403</t>
  </si>
  <si>
    <t>BM 2128 K</t>
  </si>
  <si>
    <t>C.5674520D</t>
  </si>
  <si>
    <t>MHIHABD173K004547</t>
  </si>
  <si>
    <t>HABDE-1005440</t>
  </si>
  <si>
    <t>BM 2195 K</t>
  </si>
  <si>
    <t>C.5674408D</t>
  </si>
  <si>
    <t>MHIHABD-193K004517</t>
  </si>
  <si>
    <t>HABDE-1005410</t>
  </si>
  <si>
    <t>BM 2126 K</t>
  </si>
  <si>
    <t>C.5674522D</t>
  </si>
  <si>
    <t>BM 2143 K</t>
  </si>
  <si>
    <t>C.5674504D</t>
  </si>
  <si>
    <t>MH1HABD-193K004520</t>
  </si>
  <si>
    <t>HABDE-1005404</t>
  </si>
  <si>
    <t>BM 2169 K</t>
  </si>
  <si>
    <t>C.5674519D</t>
  </si>
  <si>
    <t>HM1HABD-173K0044533</t>
  </si>
  <si>
    <t>HABDE-5209</t>
  </si>
  <si>
    <t>BM 2065 K</t>
  </si>
  <si>
    <t>C.5674453D</t>
  </si>
  <si>
    <t>MH1HABD-163K004538</t>
  </si>
  <si>
    <t>HABDE-1005396</t>
  </si>
  <si>
    <t>BM 2278 K</t>
  </si>
  <si>
    <t>C.5674568D</t>
  </si>
  <si>
    <t>02.04.01.04.08.0001</t>
  </si>
  <si>
    <t>MESIN DIESEL</t>
  </si>
  <si>
    <t>HIBAH</t>
  </si>
  <si>
    <t>1996</t>
  </si>
  <si>
    <t>ARORI</t>
  </si>
  <si>
    <t>RAKITAN</t>
  </si>
  <si>
    <t>ROYAL</t>
  </si>
  <si>
    <t>02.06.02.01.05.0001</t>
  </si>
  <si>
    <t>PRESIDEN</t>
  </si>
  <si>
    <t>YUNIKA</t>
  </si>
  <si>
    <t>MEJA MURID</t>
  </si>
  <si>
    <t>BESI + KAYU + TRIPLEK</t>
  </si>
  <si>
    <t>02.06.02.01.01.0001</t>
  </si>
  <si>
    <t>PAPAN DATA</t>
  </si>
  <si>
    <t>02.06.01.05.44.0001</t>
  </si>
  <si>
    <t>KAYU + MIKA</t>
  </si>
  <si>
    <t>KURSI MURID</t>
  </si>
  <si>
    <t>02.06.02.01.130.0001</t>
  </si>
  <si>
    <t>LEMARI BIASA</t>
  </si>
  <si>
    <t>BOFET</t>
  </si>
  <si>
    <t>02.06.02.01.63.0001</t>
  </si>
  <si>
    <t>PAPAN TULIS</t>
  </si>
  <si>
    <t>02.06.01.05.08.0001</t>
  </si>
  <si>
    <t>BLACK BOARD</t>
  </si>
  <si>
    <t>02.06.01.05.61.0001</t>
  </si>
  <si>
    <t>02.06.03.06.01.0001</t>
  </si>
  <si>
    <t>02.06.02.01.126.0001</t>
  </si>
  <si>
    <t>FILLING BESI</t>
  </si>
  <si>
    <t>PRESIDENT</t>
  </si>
  <si>
    <t>LCD MONITOR</t>
  </si>
  <si>
    <t>COMFORT</t>
  </si>
  <si>
    <t>OLIMPIA</t>
  </si>
  <si>
    <t>KANTOR DESA KOTO CERENTI</t>
  </si>
  <si>
    <t>APBN</t>
  </si>
  <si>
    <t>JL. RAYA KOTO CERENTI</t>
  </si>
  <si>
    <t>KANTOR DESA PULAU BAYUR KEC. CERENTI</t>
  </si>
  <si>
    <t>JL. DESA PULAU BAYUR KEC. CIRENTI</t>
  </si>
  <si>
    <t>KANTOR DESA PESIKAIAN</t>
  </si>
  <si>
    <t>JL. LINTAS RENGAT - KUANSING</t>
  </si>
  <si>
    <t>KANTOR LURAH KOTO PARAKU</t>
  </si>
  <si>
    <t>JL. LURAH KOTO PARAKU</t>
  </si>
  <si>
    <t>KANTOR DESA TELUK PAUH</t>
  </si>
  <si>
    <t>JL. SEMINISASI TELUK PAUH</t>
  </si>
  <si>
    <t>GEDUNG B KANTOR CAMAT CERENTI</t>
  </si>
  <si>
    <t>JL. DESA KAMPUNG BARU</t>
  </si>
  <si>
    <t>RUMAH DINAS CAMAT LAMA</t>
  </si>
  <si>
    <t>KANTOR DESA SIKAKAK CERENTI</t>
  </si>
  <si>
    <t>JL. DESA SIKAKAK</t>
  </si>
  <si>
    <t>KANTOR DESA KAMPUNG BARU CERENTI</t>
  </si>
  <si>
    <t>JL. TELAGA NO.7 KAMPUNG BARU CERENTI</t>
  </si>
  <si>
    <t>KANTOR DESA KOMPE BERANGIN BARU</t>
  </si>
  <si>
    <t>JL. RENGAT - KADES BARU</t>
  </si>
  <si>
    <t>KANTOR DESA KOMPE BERANGIN LAMA</t>
  </si>
  <si>
    <t>JL. RENGAT - KADES LAMA (POSYANDU)</t>
  </si>
  <si>
    <t>KANTOR LURAH PASAR CERENTI</t>
  </si>
  <si>
    <t>JL. KATIB SUTAN DESA PASAR</t>
  </si>
  <si>
    <t>KANTOR DESA PULAU JAMBU KEC. CERENTI</t>
  </si>
  <si>
    <t>JL. DESA PULAU JAMBU</t>
  </si>
  <si>
    <t>1081</t>
  </si>
  <si>
    <t>MHF11KF7030039847</t>
  </si>
  <si>
    <t>7K81077</t>
  </si>
  <si>
    <t>BM 45 K</t>
  </si>
  <si>
    <t>BM 2638 K</t>
  </si>
  <si>
    <t>MH1HABD100K004650</t>
  </si>
  <si>
    <t>HABDE-1005713</t>
  </si>
  <si>
    <t>BM 2270 K</t>
  </si>
  <si>
    <t>MH1HABD133K004626</t>
  </si>
  <si>
    <t>HABDE-1005555</t>
  </si>
  <si>
    <t>BM 2240 K</t>
  </si>
  <si>
    <t>MH1HABD163K0004636</t>
  </si>
  <si>
    <t>HABDE-1005763</t>
  </si>
  <si>
    <t>BM 2261 K</t>
  </si>
  <si>
    <t>MH1HABD153K004644</t>
  </si>
  <si>
    <t>HABDE-1005705</t>
  </si>
  <si>
    <t>BM 2280 K</t>
  </si>
  <si>
    <t>BM 2637 K</t>
  </si>
  <si>
    <t>MH1HABDI193K004646-</t>
  </si>
  <si>
    <t>HABDE-1005716</t>
  </si>
  <si>
    <t>BM 2271 K</t>
  </si>
  <si>
    <t>BM 2177 K</t>
  </si>
  <si>
    <t>BM 2176 K</t>
  </si>
  <si>
    <t>BM 2266 K</t>
  </si>
  <si>
    <t>SUZUKI/SHOGUN</t>
  </si>
  <si>
    <t>MHDA 100 VXXJ-3506 54</t>
  </si>
  <si>
    <t>A100-ID-228136</t>
  </si>
  <si>
    <t>BM 2035 K</t>
  </si>
  <si>
    <t>MH1UABE185K124292</t>
  </si>
  <si>
    <t>UABEE1123733</t>
  </si>
  <si>
    <t>BM 2118 K</t>
  </si>
  <si>
    <t>SWADAYA</t>
  </si>
  <si>
    <t>PLASTIK + KAYU</t>
  </si>
  <si>
    <t>MIKA</t>
  </si>
  <si>
    <t>MEJA  PANJANG</t>
  </si>
  <si>
    <t>PAPAN PROFIL</t>
  </si>
  <si>
    <t>ELITE</t>
  </si>
  <si>
    <t xml:space="preserve">PELOTA </t>
  </si>
  <si>
    <t>LEMARI RAK</t>
  </si>
  <si>
    <t>BIGSTAR</t>
  </si>
  <si>
    <t>MEJA CAMAT</t>
  </si>
  <si>
    <t>MEJA STAF</t>
  </si>
  <si>
    <t>MONITOR LCD</t>
  </si>
  <si>
    <t>MEJA SEKCAM</t>
  </si>
  <si>
    <t>WIRELESS</t>
  </si>
  <si>
    <t>02.06.02.06.12.0001</t>
  </si>
  <si>
    <t>TENS</t>
  </si>
  <si>
    <t>KANTOR DESA SIGARUNTANG</t>
  </si>
  <si>
    <t>DESA SIGARUNTANG KEC INUMAN</t>
  </si>
  <si>
    <t>GEDUNG KANTOR DESA PULAU PANJANG HULU</t>
  </si>
  <si>
    <t>DESA PULAU PANJANG HULU</t>
  </si>
  <si>
    <t>KANTOR DESA PASAR INUMAN</t>
  </si>
  <si>
    <t>JL. LINTAS TELUK - RENGAT PASAR INUMAN KEC . INUMAN</t>
  </si>
  <si>
    <t>KANTOR DESA BEDENG SIKURAN</t>
  </si>
  <si>
    <t>DESA BEDENG SIKURAN KEC INUMAN</t>
  </si>
  <si>
    <t>KANTOR DESA BANJAR NAN TIGO</t>
  </si>
  <si>
    <t>DESA BANJAR NAN TIGO KEC INUMAN</t>
  </si>
  <si>
    <t>KANTOR CAMAT INUMAN</t>
  </si>
  <si>
    <t>JL. IMAN SHALEH PASAR BARU INUMAN</t>
  </si>
  <si>
    <t>R. DINAS CAMAT</t>
  </si>
  <si>
    <t>GEDUNG KANTOR DESA PULAU SIPAN</t>
  </si>
  <si>
    <t>DESA PULAU SIPAN</t>
  </si>
  <si>
    <t>GEDUNG KANTOR DESA PULAU PANJANG HILIR</t>
  </si>
  <si>
    <t>DESA PULAU PANJANG HILIR</t>
  </si>
  <si>
    <t>KANTOR DESA KOTO INUMAN</t>
  </si>
  <si>
    <t>JL. LINTAS RENGAT- TELUK KUANTAN</t>
  </si>
  <si>
    <t>Mesin Pengolah Air Bersih</t>
  </si>
  <si>
    <t>KONTAINER</t>
  </si>
  <si>
    <t>TABUNG</t>
  </si>
  <si>
    <t>RAK ARSIP</t>
  </si>
  <si>
    <t>TIMBANGAN</t>
  </si>
  <si>
    <t>TAPE</t>
  </si>
  <si>
    <t>MEJA PANJANG</t>
  </si>
  <si>
    <t>LEMARI ES</t>
  </si>
  <si>
    <t>BANGKU TUNGGU</t>
  </si>
  <si>
    <t>TV</t>
  </si>
  <si>
    <t>MEJA BIASA</t>
  </si>
  <si>
    <t>KULKAS</t>
  </si>
  <si>
    <t>LEMARI GANTUNG</t>
  </si>
  <si>
    <t>SPEAKER</t>
  </si>
  <si>
    <t>02.06.02.06.93.0001</t>
  </si>
  <si>
    <t>02.06.02.01.83.0001</t>
  </si>
  <si>
    <t>02.06.02.01.19.0001</t>
  </si>
  <si>
    <t>02.06.02.04.01.0001</t>
  </si>
  <si>
    <t>02.06.02.01.33.0001</t>
  </si>
  <si>
    <t>CHITOSE</t>
  </si>
  <si>
    <t>CAMRY</t>
  </si>
  <si>
    <t>DIGITEC</t>
  </si>
  <si>
    <t>PROLINK</t>
  </si>
  <si>
    <t>OLIVETTI</t>
  </si>
  <si>
    <t>SANYO</t>
  </si>
  <si>
    <t>LION</t>
  </si>
  <si>
    <t>MENTARI</t>
  </si>
  <si>
    <t>EXPO</t>
  </si>
  <si>
    <t>02.07.02.01.06.0001</t>
  </si>
  <si>
    <t>02.07.01.02.100.0001</t>
  </si>
  <si>
    <t>PENGERAS SUARA</t>
  </si>
  <si>
    <t>SAHITEL</t>
  </si>
  <si>
    <t>TP 1082</t>
  </si>
  <si>
    <t>EBONIT + KACA</t>
  </si>
  <si>
    <t>FAN</t>
  </si>
  <si>
    <t xml:space="preserve">AC </t>
  </si>
  <si>
    <t>MESIN AIR</t>
  </si>
  <si>
    <t>KOTAK OBAT</t>
  </si>
  <si>
    <t>ALAT SEMPROT</t>
  </si>
  <si>
    <t>12.04.06.11.05.04.01</t>
  </si>
  <si>
    <t>12.04.06.11.05.06.01</t>
  </si>
  <si>
    <t>12.04.06.11.05.00.01</t>
  </si>
  <si>
    <t>12.04.06.11.05.02.01</t>
  </si>
  <si>
    <t>12.04.06.11.05.03.01</t>
  </si>
  <si>
    <t>12.04.06.11.05.05.01</t>
  </si>
  <si>
    <t>12.04.06.11.05.01.01</t>
  </si>
  <si>
    <t>12.04.06.11.05.02.00</t>
  </si>
  <si>
    <t>12.04.06.11.05.00.00</t>
  </si>
  <si>
    <t>12.04.06.11.05.05.00</t>
  </si>
  <si>
    <t>12.04.06.11.05.06.04</t>
  </si>
  <si>
    <t>12.04.06.11.05.01.04</t>
  </si>
  <si>
    <t>12.04.06.11.05.00.04</t>
  </si>
  <si>
    <t>12.04.06.11.05.06.02</t>
  </si>
  <si>
    <t>12.04.06.11.05.01.02</t>
  </si>
  <si>
    <t>12.04.06.11.05.05.02</t>
  </si>
  <si>
    <t>12.04.06.11.05.06.03</t>
  </si>
  <si>
    <t>12.04.06.11.05.04.02</t>
  </si>
  <si>
    <t>12.04.06.11.05.05.03</t>
  </si>
  <si>
    <t>12.04.06.11.05..02</t>
  </si>
  <si>
    <t>12.04.06.11.05.00.03</t>
  </si>
  <si>
    <t>12.04.06.11.05.04.03</t>
  </si>
  <si>
    <t>12.04.06.11.05.01.03</t>
  </si>
  <si>
    <t>12.04.06.11.05..03</t>
  </si>
  <si>
    <t>12.04.06.11.05.06.00</t>
  </si>
  <si>
    <t>12.04.06.11.05.03.00</t>
  </si>
  <si>
    <t>12.04.06.11.05.04.00</t>
  </si>
  <si>
    <t>12.04.06.11.05.00.11</t>
  </si>
  <si>
    <t>12.04.06.11.05.00.06</t>
  </si>
  <si>
    <t>12.04.06.11.05.01.05</t>
  </si>
  <si>
    <t>12.04.06.11.05.06.05</t>
  </si>
  <si>
    <t>12.04.06.11.05.00.05</t>
  </si>
  <si>
    <t>12.04.06.11.05.05.10</t>
  </si>
  <si>
    <t>12.04.06.11.05.03.10</t>
  </si>
  <si>
    <t>12.04.06.11.05.02.07</t>
  </si>
  <si>
    <t>12.04.06.11.05.00.09</t>
  </si>
  <si>
    <t>02.06.02.04.07.0001</t>
  </si>
  <si>
    <t>02.06.02.05.21.0001</t>
  </si>
  <si>
    <t>02.06.02.01.142.0001</t>
  </si>
  <si>
    <t>02.06.01.01.03.0001</t>
  </si>
  <si>
    <t>02.06.02.06.117.0001</t>
  </si>
  <si>
    <t>VISTEC, INTEL</t>
  </si>
  <si>
    <t>SANKE</t>
  </si>
  <si>
    <t>STARPANEL</t>
  </si>
  <si>
    <t>FUTURE</t>
  </si>
  <si>
    <t>CUB</t>
  </si>
  <si>
    <t>ERATECH</t>
  </si>
  <si>
    <t>KEN MASTER</t>
  </si>
  <si>
    <t>DELIKA-LEO</t>
  </si>
  <si>
    <t>BIGLAND</t>
  </si>
  <si>
    <t>MURINA COOLER</t>
  </si>
  <si>
    <t>SOLO</t>
  </si>
  <si>
    <t>TASCO</t>
  </si>
  <si>
    <t>BESI + BAJA</t>
  </si>
  <si>
    <t>02.06.01.01.01</t>
  </si>
  <si>
    <t>02.06.01.04.01</t>
  </si>
  <si>
    <t>02.06.02.06.50</t>
  </si>
  <si>
    <t>02.09.01.03.04</t>
  </si>
  <si>
    <t>02.06.02.06.03</t>
  </si>
  <si>
    <t>02.06.02.04.01</t>
  </si>
  <si>
    <t>02.06.01.05.01</t>
  </si>
  <si>
    <t>02.09.07.02.05</t>
  </si>
  <si>
    <t>Pengadaan Mesin Tik</t>
  </si>
  <si>
    <t xml:space="preserve">Lemari Besi Arsip </t>
  </si>
  <si>
    <t>Lemari Filling kabinet</t>
  </si>
  <si>
    <t>Gorden Kray</t>
  </si>
  <si>
    <t>Lemari Filling Kabinet</t>
  </si>
  <si>
    <t>Wireles</t>
  </si>
  <si>
    <t>01 - 04</t>
  </si>
  <si>
    <t>01 - 03</t>
  </si>
  <si>
    <t>01</t>
  </si>
  <si>
    <t>01 - 02</t>
  </si>
  <si>
    <t>Olympic</t>
  </si>
  <si>
    <t>Unital</t>
  </si>
  <si>
    <t>SANKEN</t>
  </si>
  <si>
    <t>15 m</t>
  </si>
  <si>
    <t>Kain</t>
  </si>
  <si>
    <t>SB 800</t>
  </si>
  <si>
    <t>02.06.02.01.08</t>
  </si>
  <si>
    <t>02.06.04.01.06</t>
  </si>
  <si>
    <t>02.06.02.01.37</t>
  </si>
  <si>
    <t>02.06.02.01.10</t>
  </si>
  <si>
    <t>02.06.04.03.06</t>
  </si>
  <si>
    <t>02.06.02.01.27</t>
  </si>
  <si>
    <t>Billboard pemeliharaan ternak</t>
  </si>
  <si>
    <t>Billboard rabies</t>
  </si>
  <si>
    <t>Tempat tidur</t>
  </si>
  <si>
    <t>Kain gorden biasa ruang pertemuan petani</t>
  </si>
  <si>
    <t>Gorden Vertikal</t>
  </si>
  <si>
    <t>Meja kerja kepala dinas</t>
  </si>
  <si>
    <t>Meja kerja kasubdin</t>
  </si>
  <si>
    <t>meja kerja kasubag</t>
  </si>
  <si>
    <t>Meja kerja staf</t>
  </si>
  <si>
    <t>Meja komputer</t>
  </si>
  <si>
    <t>Meja rapat bundar</t>
  </si>
  <si>
    <t>Kursi kerja kepala dinas</t>
  </si>
  <si>
    <t>Kursi kerja kasubdin</t>
  </si>
  <si>
    <t>Kursi kerja kasubag</t>
  </si>
  <si>
    <t>Kursi kerja staf</t>
  </si>
  <si>
    <t xml:space="preserve"> Sofa tamu</t>
  </si>
  <si>
    <t>AC Pendingin Ruangan</t>
  </si>
  <si>
    <t>01 - 06</t>
  </si>
  <si>
    <t>01 - 07</t>
  </si>
  <si>
    <t>01 -04</t>
  </si>
  <si>
    <t>01 -11</t>
  </si>
  <si>
    <t>01 -16</t>
  </si>
  <si>
    <t>01 -02</t>
  </si>
  <si>
    <t>01 - 100</t>
  </si>
  <si>
    <t>X Ray Vertikal</t>
  </si>
  <si>
    <t>Big Stars</t>
  </si>
  <si>
    <t>Biasa</t>
  </si>
  <si>
    <t>ARO</t>
  </si>
  <si>
    <t>Natalia</t>
  </si>
  <si>
    <t>LG Neo Plasma</t>
  </si>
  <si>
    <t xml:space="preserve">tg 1.90 cm pj 1.85 cm  </t>
  </si>
  <si>
    <t>10 m</t>
  </si>
  <si>
    <t>2 pk</t>
  </si>
  <si>
    <t>Komputer/PC intel core 2 duo</t>
  </si>
  <si>
    <t>01 - 05</t>
  </si>
  <si>
    <t>02</t>
  </si>
  <si>
    <t>ACER Intel Core 2 Duo/Acer X 163 w</t>
  </si>
  <si>
    <t>907022922340</t>
  </si>
  <si>
    <t>Papan Nama Kantor</t>
  </si>
  <si>
    <t>02.08.01.08.01</t>
  </si>
  <si>
    <t>02.08.01.08.53</t>
  </si>
  <si>
    <t>02.06.02.01.01</t>
  </si>
  <si>
    <t>Alat bedah/surgeri ternak</t>
  </si>
  <si>
    <t>Meja operasi hewan</t>
  </si>
  <si>
    <t>Lemari obat</t>
  </si>
  <si>
    <t>Stainless</t>
  </si>
  <si>
    <t>Lion</t>
  </si>
  <si>
    <t>Alat-alat Kedokteran Hewan</t>
  </si>
  <si>
    <t>02.09.01.12.20.0001</t>
  </si>
  <si>
    <t>02.09.07.02.05.0001</t>
  </si>
  <si>
    <t>MICROSCOP</t>
  </si>
  <si>
    <t>CONTAINER</t>
  </si>
  <si>
    <t>thaylor wharton</t>
  </si>
  <si>
    <t>Mikroskop Binakuler</t>
  </si>
  <si>
    <t xml:space="preserve"> Duret </t>
  </si>
  <si>
    <t xml:space="preserve"> Televisi AV Multi System</t>
  </si>
  <si>
    <t xml:space="preserve"> Alat Pendingin Ruangan</t>
  </si>
  <si>
    <t xml:space="preserve">Kulkas Vaksin </t>
  </si>
  <si>
    <t xml:space="preserve">Bilboard Rabies </t>
  </si>
  <si>
    <t xml:space="preserve">Container IB </t>
  </si>
  <si>
    <t>01 - 15</t>
  </si>
  <si>
    <t xml:space="preserve">01 - 03 </t>
  </si>
  <si>
    <t>mircos cope CX 21</t>
  </si>
  <si>
    <t>Germany Aeroplek</t>
  </si>
  <si>
    <t>Polytron</t>
  </si>
  <si>
    <t>XT</t>
  </si>
  <si>
    <t>10 ml</t>
  </si>
  <si>
    <t>21 '</t>
  </si>
  <si>
    <t>18 '</t>
  </si>
  <si>
    <t>1,2 x 2,40</t>
  </si>
  <si>
    <t>34 L</t>
  </si>
  <si>
    <t>Plastik</t>
  </si>
  <si>
    <t>02.08.01.10.28</t>
  </si>
  <si>
    <t>04.15.07.01.02</t>
  </si>
  <si>
    <t>Spuit plastik 10 cc</t>
  </si>
  <si>
    <t>Spuit plastik 5 cc</t>
  </si>
  <si>
    <t>Spuit plastik 3 cc</t>
  </si>
  <si>
    <t>Disposible nedle</t>
  </si>
  <si>
    <t>Instalasi Biogas</t>
  </si>
  <si>
    <t>01 - 2000</t>
  </si>
  <si>
    <t>Single use only</t>
  </si>
  <si>
    <t>BADAN KEPEGAWAIAN DAERAH</t>
  </si>
  <si>
    <t>KEPALA BADAN KEPEGAWAIAN DAERAH</t>
  </si>
  <si>
    <t>NIP. 19640402 198603 1 007</t>
  </si>
  <si>
    <t xml:space="preserve"> </t>
  </si>
  <si>
    <t>KEPALA DINAS KOPERASI, INDUSTRI DAN PERDAGANGAN</t>
  </si>
  <si>
    <t>TELUK KUANTAN,    DESEMBER 2011</t>
  </si>
  <si>
    <t>CIPTA KARYA DAN TATA RUANG</t>
  </si>
  <si>
    <t xml:space="preserve">  </t>
  </si>
  <si>
    <t xml:space="preserve">KEPALA DINAS CIPTA KARYA DAN TATA RUANG </t>
  </si>
  <si>
    <t>Teluk Kuantan,    Desember 2012</t>
  </si>
  <si>
    <t>Teluk Kuantan,     Desember 2011</t>
  </si>
  <si>
    <t>Jaringan  listrik</t>
  </si>
  <si>
    <t>Keg. 2011</t>
  </si>
  <si>
    <t>Alat Laboratorium Peternakan</t>
  </si>
  <si>
    <t>GEDUNG</t>
  </si>
  <si>
    <t>Gudang pakan Ternak</t>
  </si>
  <si>
    <t>Ruang pertemuan petani</t>
  </si>
  <si>
    <t>kandang</t>
  </si>
  <si>
    <t>kandang (sapi potong)</t>
  </si>
  <si>
    <t>Kandang  ternak K2I</t>
  </si>
  <si>
    <t>pagar K2i</t>
  </si>
  <si>
    <t>Pagar HMT</t>
  </si>
  <si>
    <t>Perencanaan teknis pembangunan kandang show, kantor pasar ternak dan land clearing</t>
  </si>
  <si>
    <t>03.11.01.18.01</t>
  </si>
  <si>
    <t>01 - 40</t>
  </si>
  <si>
    <t>01 - 20</t>
  </si>
  <si>
    <t>01 - 120</t>
  </si>
  <si>
    <t>01 - 17</t>
  </si>
  <si>
    <t>01 - 30</t>
  </si>
  <si>
    <t>V</t>
  </si>
  <si>
    <t>0.40</t>
  </si>
  <si>
    <t>JL. JEND. SUDIRMAN NO 2 TELUK KUANTAN</t>
  </si>
  <si>
    <t>JL. LINTAS RENGAT- TALUK DUSUN PENGHIJAUAN, PASAR BARU- KEC. PANGEAN</t>
  </si>
  <si>
    <t>JL. SEKH AHMAD BUNDA MUARA LEMBU</t>
  </si>
  <si>
    <t>JL. KILIRAN JAO-LUBUK JAMBI DESA KASANG</t>
  </si>
  <si>
    <t>JL. DESA TANJUNG MEDAN</t>
  </si>
  <si>
    <t>Teratak AH</t>
  </si>
  <si>
    <t>Pangean  Teratak AH Sukaraja</t>
  </si>
  <si>
    <t>Logas TD Kuantan MK</t>
  </si>
  <si>
    <t>Logas TD  K.Hilir Benai S. Hilir</t>
  </si>
  <si>
    <t>Beringin Jaya</t>
  </si>
  <si>
    <t>Jake -  Teluk Kuantan</t>
  </si>
  <si>
    <t xml:space="preserve"> 11 Juli 2007</t>
  </si>
  <si>
    <t>25/KONTRAK/07.2007</t>
  </si>
  <si>
    <t>27/KONTRAK/07.2007</t>
  </si>
  <si>
    <t>28/ KONTRAK/07.2007</t>
  </si>
  <si>
    <t>51/KONTRAK/10.2007</t>
  </si>
  <si>
    <t xml:space="preserve"> 17 Juli 2007</t>
  </si>
  <si>
    <t>33/KONTRAK/07.2007</t>
  </si>
  <si>
    <t>12 Agustus 2008</t>
  </si>
  <si>
    <t xml:space="preserve">  ./KONTRAK/08.2008</t>
  </si>
  <si>
    <t>01/06/ 2009</t>
  </si>
  <si>
    <t>../KONTRAK/06.2009</t>
  </si>
  <si>
    <t>1000 m</t>
  </si>
  <si>
    <t>60.0</t>
  </si>
  <si>
    <t>04.13.01.05.01</t>
  </si>
  <si>
    <t>Jalan Semi permanen</t>
  </si>
  <si>
    <t>11 Juli 2007</t>
  </si>
  <si>
    <t>28/KONTRAK/07.2007</t>
  </si>
  <si>
    <t>1 unit</t>
  </si>
  <si>
    <t>Sumur Gali (SGL)</t>
  </si>
  <si>
    <t>03-04</t>
  </si>
  <si>
    <t>05</t>
  </si>
  <si>
    <t>Jaringan air bersih/Air minum</t>
  </si>
  <si>
    <t>Jaringan air kotor /  Air minum</t>
  </si>
  <si>
    <t>2.2</t>
  </si>
  <si>
    <t>1.80</t>
  </si>
  <si>
    <t xml:space="preserve"> Kelurahan Beringin Jaya Kec. Benai</t>
  </si>
  <si>
    <t xml:space="preserve"> Perhentian Luas Kec. Logas Tanah Darat</t>
  </si>
  <si>
    <t xml:space="preserve"> Desa Sei. Buluh &amp; Beringin Jaya Kec. Singingi Hilir</t>
  </si>
  <si>
    <t xml:space="preserve"> Desa teratak Jering Kec. Kuantan Hilir</t>
  </si>
  <si>
    <t>55/KONTRAK/11.2007</t>
  </si>
  <si>
    <t>./KONTRAK/10.2008</t>
  </si>
  <si>
    <t>1000 M</t>
  </si>
  <si>
    <t>20 M</t>
  </si>
  <si>
    <t>BUKU KIMIA</t>
  </si>
  <si>
    <t>HEWAN</t>
  </si>
  <si>
    <t>05.19.01.01.01.0001</t>
  </si>
  <si>
    <t>05.19.01.01.02.0001</t>
  </si>
  <si>
    <t>05.19.01.01.01</t>
  </si>
  <si>
    <t>05.19.01.01.02</t>
  </si>
  <si>
    <t>01 - 50</t>
  </si>
  <si>
    <t>SAPI</t>
  </si>
  <si>
    <t>KERBAU</t>
  </si>
  <si>
    <t>Sapi Unggul Ras Bali</t>
  </si>
  <si>
    <t>t 80-90 cm</t>
  </si>
  <si>
    <t xml:space="preserve">Sapi Unggul Ras Bali </t>
  </si>
  <si>
    <t>Pejantan Kerbau</t>
  </si>
  <si>
    <t>t 85-90 cm</t>
  </si>
  <si>
    <t>Sapi Bali Bunting</t>
  </si>
  <si>
    <t>t 90-95 cm</t>
  </si>
  <si>
    <t>USIA HEWAN 2 BULAN</t>
  </si>
  <si>
    <t>SAPI BALI</t>
  </si>
  <si>
    <t>SAPI BALI BETINA</t>
  </si>
  <si>
    <t>BANTUAN APBD KAB. 2007</t>
  </si>
  <si>
    <t>BANTUAN PRESIDEN</t>
  </si>
  <si>
    <t>APBD PROVINSI 2006</t>
  </si>
  <si>
    <t>KELURAHAN BERINGIN JAYA</t>
  </si>
  <si>
    <t>DESA BANJAR LOPAK</t>
  </si>
  <si>
    <t>DESA PULAU INGU</t>
  </si>
  <si>
    <t>DESA GUNUNG KESIANGAN</t>
  </si>
  <si>
    <t>DESA PENGALIHAN</t>
  </si>
  <si>
    <t>DESA TERATAK JERING</t>
  </si>
  <si>
    <t>DESA SUNGAI SORIK</t>
  </si>
  <si>
    <t>DESA TANJUNG PISANG</t>
  </si>
  <si>
    <t>*Kec. Singingi Hilir</t>
  </si>
  <si>
    <t>*Kec. Singingi</t>
  </si>
  <si>
    <t>*Kec. Cerenti</t>
  </si>
  <si>
    <t>*Kec.Kuantan Mudik</t>
  </si>
  <si>
    <t>*Kec. Kuantan mudik</t>
  </si>
  <si>
    <t>*Kec. Hulu Kuantan</t>
  </si>
  <si>
    <t>*Kec.Benai</t>
  </si>
  <si>
    <t>*Kec. Inuman</t>
  </si>
  <si>
    <t>*Kec. Cerenti (Bertambah)</t>
  </si>
  <si>
    <t>6 Ekor</t>
  </si>
  <si>
    <t>DINAS ENERGI DAN SUMBER DAYA MINERAL</t>
  </si>
  <si>
    <t>KECAMATAN CERENTI</t>
  </si>
  <si>
    <t>CAMAT CERENTI</t>
  </si>
  <si>
    <t>KECAMATAN INUMAN</t>
  </si>
  <si>
    <t>CAMAT INUMAN</t>
  </si>
  <si>
    <t>KECAMATAN KUANTAN HILIR</t>
  </si>
  <si>
    <t>160</t>
  </si>
  <si>
    <t>MH1HABD1X3K004509</t>
  </si>
  <si>
    <t>HABDE-1005415</t>
  </si>
  <si>
    <t>BM 2184 K</t>
  </si>
  <si>
    <t>MH1HABD173K004550</t>
  </si>
  <si>
    <t>HABDE1005435</t>
  </si>
  <si>
    <t>BM 2192 K</t>
  </si>
  <si>
    <t>MH1HABD133K004545</t>
  </si>
  <si>
    <t>HABDE1005444</t>
  </si>
  <si>
    <t>BM 2191 K</t>
  </si>
  <si>
    <t>MH1HABD103K004616</t>
  </si>
  <si>
    <t>HABDE1005518</t>
  </si>
  <si>
    <t>MH1HABD153K004501</t>
  </si>
  <si>
    <t>HABDE1005421</t>
  </si>
  <si>
    <t>BM 2197 K</t>
  </si>
  <si>
    <t>MH1HABD153K004515</t>
  </si>
  <si>
    <t>HABDE1005412</t>
  </si>
  <si>
    <t>BM 2186 K</t>
  </si>
  <si>
    <t>MH1HABD133K003959</t>
  </si>
  <si>
    <t>HABDE1005249</t>
  </si>
  <si>
    <t>BM 2080 K</t>
  </si>
  <si>
    <t>MH1HABD163K004541</t>
  </si>
  <si>
    <t>HABDE1005350</t>
  </si>
  <si>
    <t>MH1HABD113K004544</t>
  </si>
  <si>
    <t>HABDE1005443</t>
  </si>
  <si>
    <t>BM 2190 K</t>
  </si>
  <si>
    <t>MH1HABD163K004507</t>
  </si>
  <si>
    <t>HABDE1005414</t>
  </si>
  <si>
    <t>BM 2185 K</t>
  </si>
  <si>
    <t>MH1HABD163K004510</t>
  </si>
  <si>
    <t>HABDE1005417</t>
  </si>
  <si>
    <t>BM 2183 K</t>
  </si>
  <si>
    <t>MH1HABD113K004530</t>
  </si>
  <si>
    <t>HABDE1005365</t>
  </si>
  <si>
    <t>BM 2144 K</t>
  </si>
  <si>
    <t>MH1HABD133K004514</t>
  </si>
  <si>
    <t>HABDE1005409</t>
  </si>
  <si>
    <t>BM 2130 K</t>
  </si>
  <si>
    <t>MH1HABD163K004524</t>
  </si>
  <si>
    <t>HABDE1005356</t>
  </si>
  <si>
    <t>BM 2145 K</t>
  </si>
  <si>
    <t>MH1HABD123K004519</t>
  </si>
  <si>
    <t>HABDE1005402</t>
  </si>
  <si>
    <t>BM 2125 K</t>
  </si>
  <si>
    <t>MHIAHBDE193K004534</t>
  </si>
  <si>
    <t>HABDE-1005277</t>
  </si>
  <si>
    <t>BM 2194 K</t>
  </si>
  <si>
    <t>MH1HABD173K004516</t>
  </si>
  <si>
    <t>HABDE1005364</t>
  </si>
  <si>
    <t>BM 2058 K</t>
  </si>
  <si>
    <t>MH1HABD103K004504</t>
  </si>
  <si>
    <t>HABDE1005416</t>
  </si>
  <si>
    <t>BM 2234 K</t>
  </si>
  <si>
    <t>MH1HABD1X3K004543</t>
  </si>
  <si>
    <t>HABDE1005436</t>
  </si>
  <si>
    <t>BM 2178 K</t>
  </si>
  <si>
    <t>MH1HABD183K004511</t>
  </si>
  <si>
    <t>HABDE-1005407</t>
  </si>
  <si>
    <t>BM 2131 K</t>
  </si>
  <si>
    <t>MH1HABD133K003981</t>
  </si>
  <si>
    <t>HABDE-1005398</t>
  </si>
  <si>
    <t>BM 2132 K</t>
  </si>
  <si>
    <t>MH1HABD193K003951</t>
  </si>
  <si>
    <t>HABDE-1005251</t>
  </si>
  <si>
    <t>BM 2081 K</t>
  </si>
  <si>
    <t>MH1HABDE103K004549</t>
  </si>
  <si>
    <t>HABDE-1005434</t>
  </si>
  <si>
    <t>BM 2122 K</t>
  </si>
  <si>
    <t>MH1HABD193K004534</t>
  </si>
  <si>
    <t>BM 2073 K</t>
  </si>
  <si>
    <t>MH1HABD113K004527</t>
  </si>
  <si>
    <t>HABDE-1005400</t>
  </si>
  <si>
    <t>BM 2124 K</t>
  </si>
  <si>
    <t>MH1HABD173K003981</t>
  </si>
  <si>
    <t>MHBD-005268</t>
  </si>
  <si>
    <t>BM 2072 K</t>
  </si>
  <si>
    <t>MH1HABD143K004537</t>
  </si>
  <si>
    <t>HABDE1005393</t>
  </si>
  <si>
    <t>BM 2133 K</t>
  </si>
  <si>
    <t>MH1HABD193K004548</t>
  </si>
  <si>
    <t>HABDE1005437</t>
  </si>
  <si>
    <t>BM 2187 K</t>
  </si>
  <si>
    <t>MHF11KF7030039942</t>
  </si>
  <si>
    <t>700583591</t>
  </si>
  <si>
    <t>BM 37 K</t>
  </si>
  <si>
    <t>MHI V ABE</t>
  </si>
  <si>
    <t>UABEE-123-902</t>
  </si>
  <si>
    <t>BM 2514 K</t>
  </si>
  <si>
    <t>02.06.02.06.24.0001</t>
  </si>
  <si>
    <t>02.06.02.01.160.0001</t>
  </si>
  <si>
    <t>02.06.02.06.32.0001</t>
  </si>
  <si>
    <t>02.06.02.01.136.0001</t>
  </si>
  <si>
    <t>02.06.02.01.46.0001</t>
  </si>
  <si>
    <t>02.06.02.06.132.0001</t>
  </si>
  <si>
    <t>02.06.03.05.18.0001</t>
  </si>
  <si>
    <t>MESIN JAHIT</t>
  </si>
  <si>
    <t>BOFET KAYU</t>
  </si>
  <si>
    <t>TIANG BENDERA</t>
  </si>
  <si>
    <t>RAK PLASTIK</t>
  </si>
  <si>
    <t>MEJA 1/2 BIRO</t>
  </si>
  <si>
    <t>MEJA  KERJA</t>
  </si>
  <si>
    <t>TIKAR</t>
  </si>
  <si>
    <t>ROL KABEL</t>
  </si>
  <si>
    <t>STANDARD</t>
  </si>
  <si>
    <t>AMIDA</t>
  </si>
  <si>
    <t>PHILIPS</t>
  </si>
  <si>
    <t>TA</t>
  </si>
  <si>
    <t>TELESONIC</t>
  </si>
  <si>
    <t>SURYA</t>
  </si>
  <si>
    <t>G-101</t>
  </si>
  <si>
    <t>G.101</t>
  </si>
  <si>
    <t>JASMINE</t>
  </si>
  <si>
    <t>VALENCIA</t>
  </si>
  <si>
    <t>ENERGY</t>
  </si>
  <si>
    <t>SIRO</t>
  </si>
  <si>
    <t>PHILUX</t>
  </si>
  <si>
    <t>KANTOR DESA KAMPUNG MADURA</t>
  </si>
  <si>
    <t>KANTOR DESA SIMP. TANAH LAPANG</t>
  </si>
  <si>
    <t>KANTOR LURAH PASAR USANG</t>
  </si>
  <si>
    <t>KANTOR DESA DUSUN TUO</t>
  </si>
  <si>
    <t>KANTOR DESA KEPALA PULAU</t>
  </si>
  <si>
    <t>KANTOR DESA BANUARAN</t>
  </si>
  <si>
    <t>KANTOR DESA PULAU KIJANG</t>
  </si>
  <si>
    <t>KANTOR DESA GUNUNG MELINTANG</t>
  </si>
  <si>
    <t>KANTOR DESA KAMPUNG MEDAN</t>
  </si>
  <si>
    <t>KANTOR DESA PENGALIAN</t>
  </si>
  <si>
    <t>KANTOR DESA PELUKAHAN</t>
  </si>
  <si>
    <t>BPD KASANG LIMAU</t>
  </si>
  <si>
    <t>KANTOR DESA LUMBOK</t>
  </si>
  <si>
    <t>KANTOR DESA TJ. PISANG</t>
  </si>
  <si>
    <t>KANTOR LURAH PASAR BARU BASRAH</t>
  </si>
  <si>
    <t>KANTOR DESA KOTO RAJO</t>
  </si>
  <si>
    <t>B KANTOR KADES LAMA JL. LINGKAR SELATAN</t>
  </si>
  <si>
    <t>KANTOR DESA DANAU</t>
  </si>
  <si>
    <t>KANTOR DESA PULAU BARU</t>
  </si>
  <si>
    <t>GEDUNG PERTEMUAN DESA DANAU</t>
  </si>
  <si>
    <t>KANTOR DESA TERATAK BARU</t>
  </si>
  <si>
    <t>KANTOR DESA BEROLO</t>
  </si>
  <si>
    <t>KANTOR DESA RAWANG BONTO</t>
  </si>
  <si>
    <t>BALAI ADAT RAWANG BONTO</t>
  </si>
  <si>
    <t>KANTOR DESA KAMPUNG TENGAH</t>
  </si>
  <si>
    <t>KANTOR DESA TJ. PUTUS</t>
  </si>
  <si>
    <t>KANTOR DESA PULAU KULUR</t>
  </si>
  <si>
    <t>KANTOR DESA KOTO TUO</t>
  </si>
  <si>
    <t>GEDUNG BERONDO</t>
  </si>
  <si>
    <t>03.11.01.01.02.0001</t>
  </si>
  <si>
    <t>DESA SIMP. TANAH LAPANG</t>
  </si>
  <si>
    <t>JL. JEND. SUDIRMAN PASAR USANG</t>
  </si>
  <si>
    <t>JL. DESA DUSUN TUO</t>
  </si>
  <si>
    <t>DESA KEPALA PULAU</t>
  </si>
  <si>
    <t>DESA BANUARAN</t>
  </si>
  <si>
    <t>DESA PULAU KIJANG</t>
  </si>
  <si>
    <t>DESA GUNUNG MELINTANG</t>
  </si>
  <si>
    <t>DESA KAMPUNG MEDAN</t>
  </si>
  <si>
    <t>JL. DESA PENGALIAN</t>
  </si>
  <si>
    <t>JL. DESA PELUKAHAN</t>
  </si>
  <si>
    <t>JL. DATUK KASANG</t>
  </si>
  <si>
    <t>JL. DESA LUMBOK</t>
  </si>
  <si>
    <t>JL. DESA TJ. PISANG</t>
  </si>
  <si>
    <t>JL. PELAJAR NO 118</t>
  </si>
  <si>
    <t>JL. PELAJAR DESA KOTO RAJO</t>
  </si>
  <si>
    <t>JL. LINGKAR SELATAN DESA TERATAK JERING</t>
  </si>
  <si>
    <t>JL. DESA DANAU</t>
  </si>
  <si>
    <t>JL. DESA PULAU BARU DUSUN I</t>
  </si>
  <si>
    <t>JL. DESA TERATAK BARU</t>
  </si>
  <si>
    <t>JL. TALUK KUANTAN- RENGAT</t>
  </si>
  <si>
    <t>JL. AHMAD YANI</t>
  </si>
  <si>
    <t>JL. KELAPA</t>
  </si>
  <si>
    <t>JL. DATUK MALIN OMEH</t>
  </si>
  <si>
    <t>JL. PULAU KULUR</t>
  </si>
  <si>
    <t>JL. JEND. SUDIRMAN KOTO TUO</t>
  </si>
  <si>
    <t>JL. JEND. SUDIRMAN BASERAH</t>
  </si>
  <si>
    <t>HAK GUNA USAHA</t>
  </si>
  <si>
    <t>35</t>
  </si>
  <si>
    <t>BESIPLAT</t>
  </si>
  <si>
    <t>02.06.02.03.02</t>
  </si>
  <si>
    <t>02.06.02.03.03</t>
  </si>
  <si>
    <t>Mesin Coper</t>
  </si>
  <si>
    <t>Mesin Potong Rumput</t>
  </si>
  <si>
    <t>TIANLI</t>
  </si>
  <si>
    <t>TANAKA</t>
  </si>
  <si>
    <t>Alat Pemotong Rumput</t>
  </si>
  <si>
    <t>CAMAT KUANTAN HILIR</t>
  </si>
  <si>
    <t>JL. DESA KAMPUNG MADURA</t>
  </si>
  <si>
    <t>DINAS PETERNAKAN</t>
  </si>
  <si>
    <t>Mesin sedot air minyak bensin</t>
  </si>
  <si>
    <t>SEKRETARIS</t>
  </si>
  <si>
    <t>AULA</t>
  </si>
  <si>
    <t>DIKLAT</t>
  </si>
  <si>
    <t>SEKRETARIAT</t>
  </si>
  <si>
    <t>KABID ADM</t>
  </si>
  <si>
    <t>KESPEG</t>
  </si>
  <si>
    <t>KABID DIKLAT</t>
  </si>
  <si>
    <t>KB</t>
  </si>
  <si>
    <t>NIP. 19660312 198503 1 003</t>
  </si>
  <si>
    <t>Teluk Kuantan,        Desember 2012</t>
  </si>
  <si>
    <t>BEBAS</t>
  </si>
  <si>
    <t>Pengadaan printer</t>
  </si>
  <si>
    <t>Dispenser</t>
  </si>
  <si>
    <t>KARTU INVENTARIS BARANG (KIB)</t>
  </si>
  <si>
    <t>A.  TANAH</t>
  </si>
  <si>
    <t>Tahun</t>
  </si>
  <si>
    <t>Kode</t>
  </si>
  <si>
    <t>Barang</t>
  </si>
  <si>
    <t>KARTU INVENTARIS BARANG (KIB) B</t>
  </si>
  <si>
    <t xml:space="preserve">PERALATAN DAN MESIN </t>
  </si>
  <si>
    <t>NO.</t>
  </si>
  <si>
    <t xml:space="preserve">Kode </t>
  </si>
  <si>
    <t>Nama Barang/</t>
  </si>
  <si>
    <t>Merk/</t>
  </si>
  <si>
    <t>Ukuran/</t>
  </si>
  <si>
    <t>Jenis Barang</t>
  </si>
  <si>
    <t>Type</t>
  </si>
  <si>
    <t>CC</t>
  </si>
  <si>
    <t>Cara perolehan</t>
  </si>
  <si>
    <t>KONSTRUKSI DALAM PENGERJAAN</t>
  </si>
  <si>
    <t>ASET TETAP LAINNYA</t>
  </si>
  <si>
    <t>RAMLI, S.Sos</t>
  </si>
  <si>
    <t>KOMPUTER/PC</t>
  </si>
  <si>
    <t>PRINTER LASER JET A3</t>
  </si>
  <si>
    <t>ALAT PENDINGIN</t>
  </si>
  <si>
    <t>MESIN GENSET</t>
  </si>
  <si>
    <t>LEMARI ARSIP DUA PINTU</t>
  </si>
  <si>
    <t>EXTERNAL HARDISK 160 GB</t>
  </si>
  <si>
    <t>LAPTOP</t>
  </si>
  <si>
    <t>PROYEKTOR</t>
  </si>
  <si>
    <t>PRORAM SIMPEG berbasisi WEB</t>
  </si>
  <si>
    <t>WIRELES + ROUTER</t>
  </si>
  <si>
    <t>NO. KODE LOKASI : 12.04.06.12.02.12.00</t>
  </si>
  <si>
    <t>KARTU INVENTARIS RUANGAN</t>
  </si>
  <si>
    <t>NO</t>
  </si>
  <si>
    <t>Urt</t>
  </si>
  <si>
    <t>Jenis barang</t>
  </si>
  <si>
    <t>Model</t>
  </si>
  <si>
    <t>No. Seri</t>
  </si>
  <si>
    <t>Pembuatan/</t>
  </si>
  <si>
    <t>pembelian</t>
  </si>
  <si>
    <t>No. Kode</t>
  </si>
  <si>
    <t>Barang/</t>
  </si>
  <si>
    <t>x)</t>
  </si>
  <si>
    <t>Beli/</t>
  </si>
  <si>
    <t>Perolehan</t>
  </si>
  <si>
    <t>Keadaan Barang</t>
  </si>
  <si>
    <t>Mutasi dll</t>
  </si>
  <si>
    <t>Baik</t>
  </si>
  <si>
    <t>Kurang</t>
  </si>
  <si>
    <t>Rusak</t>
  </si>
  <si>
    <t>Berat</t>
  </si>
  <si>
    <t>(B)</t>
  </si>
  <si>
    <t>(KB)</t>
  </si>
  <si>
    <t>(RB)</t>
  </si>
  <si>
    <t>BUKU INVENTARIS</t>
  </si>
  <si>
    <t>NOMOR</t>
  </si>
  <si>
    <t>SPESIFIKASI BARANG</t>
  </si>
  <si>
    <t>Asal/Cara</t>
  </si>
  <si>
    <t xml:space="preserve">Tahun </t>
  </si>
  <si>
    <t xml:space="preserve">Perolehan </t>
  </si>
  <si>
    <t>kontruksi</t>
  </si>
  <si>
    <t>(P,S,D)</t>
  </si>
  <si>
    <t>Keadaan</t>
  </si>
  <si>
    <t>(B/KB/RB)</t>
  </si>
  <si>
    <t>JUMLAH</t>
  </si>
  <si>
    <t>urt</t>
  </si>
  <si>
    <t>Nama/Jenis</t>
  </si>
  <si>
    <t>No.Sertifikat</t>
  </si>
  <si>
    <t>No. Pabrik</t>
  </si>
  <si>
    <t>No. Chasis</t>
  </si>
  <si>
    <t>No. Mesin</t>
  </si>
  <si>
    <t>KABUPATEN                                           :</t>
  </si>
  <si>
    <t>PROVINSI                                                 :</t>
  </si>
  <si>
    <t xml:space="preserve">UNIT                                                            :             </t>
  </si>
  <si>
    <t>SATUAN KERJA                                     :</t>
  </si>
  <si>
    <t xml:space="preserve">RUANGAN                                               :   </t>
  </si>
  <si>
    <t>KUANTAN SINGINGI</t>
  </si>
  <si>
    <t>RIAU</t>
  </si>
  <si>
    <t>ADMINISTRASI</t>
  </si>
  <si>
    <t>KEPALA BADAN</t>
  </si>
  <si>
    <t xml:space="preserve">PROVINSI                       :                </t>
  </si>
  <si>
    <t>KABUPATEN/KOTA        :</t>
  </si>
  <si>
    <t>SKPD                               :</t>
  </si>
  <si>
    <t>Bertingkat/Beton</t>
  </si>
  <si>
    <t>LOBY Lt. 1</t>
  </si>
  <si>
    <t>LOBY Lt. 2</t>
  </si>
  <si>
    <t>2000 cc</t>
  </si>
  <si>
    <t>110 cc</t>
  </si>
  <si>
    <t xml:space="preserve">SKPD                    </t>
  </si>
  <si>
    <t xml:space="preserve">KABUPATEN/KOTA   </t>
  </si>
  <si>
    <t xml:space="preserve">PROVINSI                  </t>
  </si>
  <si>
    <t>Almari Tata Naskah Kepegawaian</t>
  </si>
  <si>
    <t>0001 - 0006</t>
  </si>
  <si>
    <t>Lion 37A Mekanis</t>
  </si>
  <si>
    <t>Lenovo Think Centere Edge 92-3JA</t>
  </si>
  <si>
    <t>Thosiba Portege R930-2033</t>
  </si>
  <si>
    <t>Teluk Kuantan,  31  Desember  2013</t>
  </si>
  <si>
    <t>NO. KODE LOKASI :  12.04.06.12.02.13.00</t>
  </si>
  <si>
    <t>NO. KODE LOKASI : 12.04.06.12.02.13.00</t>
  </si>
  <si>
    <t>X</t>
  </si>
  <si>
    <t>CCTV</t>
  </si>
  <si>
    <t>NO URUT</t>
  </si>
  <si>
    <t>KODE BARANG</t>
  </si>
  <si>
    <t>NAMA BARANG/ NAMA BARANG</t>
  </si>
  <si>
    <t>NOMOR REGISTER</t>
  </si>
  <si>
    <t>MERK/ TYPE</t>
  </si>
  <si>
    <t>UKURAN/ CC</t>
  </si>
  <si>
    <t>BAHAN</t>
  </si>
  <si>
    <t>TAHUN PEMBELIAN</t>
  </si>
  <si>
    <t>PABRIK</t>
  </si>
  <si>
    <t>RANGKA</t>
  </si>
  <si>
    <t>MESIN</t>
  </si>
  <si>
    <t>POLISI</t>
  </si>
  <si>
    <t>ASAl USUL CARA PEROLEHAN</t>
  </si>
  <si>
    <t>HARGA (Rp)</t>
  </si>
  <si>
    <t>KETERANGAN</t>
  </si>
  <si>
    <t xml:space="preserve">ALAT-ALAT BERAT </t>
  </si>
  <si>
    <t xml:space="preserve">ALAT-ALAT ANGKUTAN </t>
  </si>
  <si>
    <t xml:space="preserve">ALAT-ALAT BENGKEL </t>
  </si>
  <si>
    <t xml:space="preserve">ALAT-ALAT PERTANIAN DAN PETERNAKAN </t>
  </si>
  <si>
    <t xml:space="preserve">ALAT-ALAT KANTOR DAN RUMAH TANGGA </t>
  </si>
  <si>
    <t xml:space="preserve">ALAT-ALAT STUDIO DAN KOMUNIKASI </t>
  </si>
  <si>
    <t xml:space="preserve">ALAT-ALAT UKUR </t>
  </si>
  <si>
    <t xml:space="preserve">ALAT-ALAT KEDOKTERAN </t>
  </si>
  <si>
    <t>ALAT-ALAT LABORATORIUM</t>
  </si>
  <si>
    <t xml:space="preserve">ALAT-ALAT KEAMANAN </t>
  </si>
  <si>
    <t>JENIS BARANG/ NAMA BARANG</t>
  </si>
  <si>
    <t>REGISTER</t>
  </si>
  <si>
    <t>LUAS (M2)</t>
  </si>
  <si>
    <t>TAHUN PENGADAAN</t>
  </si>
  <si>
    <t>LETAK/ LOKASI ALAMAT</t>
  </si>
  <si>
    <t>STATUS TANAH</t>
  </si>
  <si>
    <t>HAK</t>
  </si>
  <si>
    <t>SERTIFIKAT</t>
  </si>
  <si>
    <t>TANGGAL</t>
  </si>
  <si>
    <t>PENGGUNAAN</t>
  </si>
  <si>
    <t xml:space="preserve">ASAL USUL </t>
  </si>
  <si>
    <t>TANAH</t>
  </si>
  <si>
    <t>PRORAM SIMPEG BERBASISI WEB</t>
  </si>
  <si>
    <t>ALMARI TATA NASKAH KEPEGAWAIAN</t>
  </si>
  <si>
    <t>KOMPUTER NOTE BOOK</t>
  </si>
  <si>
    <t>PENGADAAN ALMARI TATA NASKAH KEPEGAWAIAN</t>
  </si>
  <si>
    <t>AC SPLIT 2 PK</t>
  </si>
  <si>
    <t>GORDY KANTOR</t>
  </si>
  <si>
    <t>MESIN PEMOTONG KERTAS</t>
  </si>
  <si>
    <t>ROUTER-BOAD 433</t>
  </si>
  <si>
    <t>LION 37A MEKANIS</t>
  </si>
  <si>
    <t>LENOVO THINK CENTERE EDGE 92-3JA</t>
  </si>
  <si>
    <t>THOSIBA PORTEGE R930-2033</t>
  </si>
  <si>
    <t>LYON</t>
  </si>
  <si>
    <t>CAMPURAN</t>
  </si>
  <si>
    <t>KONDISI BANGUNAN/ BARANG (B, KB, RB, H)</t>
  </si>
  <si>
    <t>KONSTRUKSI BANGUNAN</t>
  </si>
  <si>
    <t>DOKUMEN GEDUNG</t>
  </si>
  <si>
    <t>NOMOR KODE TANAH</t>
  </si>
  <si>
    <t>ASAL USUL CARA PEROLEHAN</t>
  </si>
  <si>
    <t>BERTINGKAT/ TIDAK</t>
  </si>
  <si>
    <t>BETON/ TIDAK</t>
  </si>
  <si>
    <t>LUAS LANTAI (M2)</t>
  </si>
  <si>
    <t xml:space="preserve">GEDUNG DAN BANGUNAN </t>
  </si>
  <si>
    <t>BANGUNAN GEDUNG</t>
  </si>
  <si>
    <t xml:space="preserve">BANGUNAN MONUMEN </t>
  </si>
  <si>
    <t>BERTINGKAT</t>
  </si>
  <si>
    <t>KONSTRUKSI</t>
  </si>
  <si>
    <t>PANJANG (KM)</t>
  </si>
  <si>
    <t>LEBAR</t>
  </si>
  <si>
    <t>LETAK/ LOKASI</t>
  </si>
  <si>
    <t>DOKUMEN</t>
  </si>
  <si>
    <t>STATUS</t>
  </si>
  <si>
    <t>NOMOR KODE</t>
  </si>
  <si>
    <t>ASAL USUL PEMBIAYAAN</t>
  </si>
  <si>
    <t>HARGA</t>
  </si>
  <si>
    <t>KONDISI (B,KB,RB)</t>
  </si>
  <si>
    <t xml:space="preserve">JALAN, IRIGASI DAN JARINGAN </t>
  </si>
  <si>
    <t xml:space="preserve">JALAN DAN JEMBATAN </t>
  </si>
  <si>
    <t>BANGUNAN AIR (IRIGASI)</t>
  </si>
  <si>
    <t>INSTALASI</t>
  </si>
  <si>
    <t xml:space="preserve">JARINGAN </t>
  </si>
  <si>
    <t>MENGETAHUI,</t>
  </si>
  <si>
    <t>BUKU PERPUSTAKAAN</t>
  </si>
  <si>
    <t>BARANG BERCORAK KESENIAN/ KEBUDAYAAN</t>
  </si>
  <si>
    <t>HEWAN/ TERNAK DAN TUMBUHAN</t>
  </si>
  <si>
    <t>TAHUN CETAK/ PEMBELIAN</t>
  </si>
  <si>
    <t>JUDUL/ PENCIPTA</t>
  </si>
  <si>
    <t>SPESIFIKASI</t>
  </si>
  <si>
    <t>ASAL DAERAH</t>
  </si>
  <si>
    <t>PENCIPTA</t>
  </si>
  <si>
    <t xml:space="preserve">JENIS </t>
  </si>
  <si>
    <t>UKURAN</t>
  </si>
  <si>
    <t>BUKU DAN PERPUSTAKAAN</t>
  </si>
  <si>
    <t>MANUSKRIP</t>
  </si>
  <si>
    <t>BARANG BERCORAK KESENIAN/KEBUDAYAAN</t>
  </si>
  <si>
    <t xml:space="preserve">HEWAN/ TERNAK DAN TUMBUHAN </t>
  </si>
  <si>
    <t>BANGUNAN (P, SP, D)</t>
  </si>
  <si>
    <t>LETAK LOKASI/ ALAMAT</t>
  </si>
  <si>
    <t>TGL, BLN, THN MULAI</t>
  </si>
  <si>
    <t>ASAL USUL CARA PEMBIAYAAN</t>
  </si>
  <si>
    <t>NILAI KONTRAK (Rp)</t>
  </si>
  <si>
    <t>INDRA KURNIAWAN</t>
  </si>
  <si>
    <t>NIP. 19810529 200801 1 007</t>
  </si>
  <si>
    <t>KOMPUTER (All in one PC)</t>
  </si>
  <si>
    <t xml:space="preserve">Nomor dan Tanggal Kontrak </t>
  </si>
  <si>
    <t>Nama Pekerjaan</t>
  </si>
  <si>
    <t>Nilai Kontrak</t>
  </si>
  <si>
    <t>Nama Barang</t>
  </si>
  <si>
    <t>Jumlah Unit</t>
  </si>
  <si>
    <t>Harga Satuan
(termasuk Pajak 10%)</t>
  </si>
  <si>
    <t>800/BKPP-02/968</t>
  </si>
  <si>
    <t>PT. GAMATECHNO INDONESIA</t>
  </si>
  <si>
    <t>2 OKT 2017</t>
  </si>
  <si>
    <t>PEMBUATAN APLIKASI SIMPEG BKPP KAB. KUANTAN SINGINGI</t>
  </si>
  <si>
    <t xml:space="preserve"> SISTEM INFORMASI KEPEGAWAIAN</t>
  </si>
  <si>
    <t xml:space="preserve">ANGGARAN </t>
  </si>
  <si>
    <t>REALISASI</t>
  </si>
  <si>
    <t>No.</t>
  </si>
  <si>
    <t>Urusan Pemerintahan</t>
  </si>
  <si>
    <t>Organisasi</t>
  </si>
  <si>
    <t>KODE</t>
  </si>
  <si>
    <t>NAMA</t>
  </si>
  <si>
    <t>Uraian</t>
  </si>
  <si>
    <t>Rincian</t>
  </si>
  <si>
    <t>Rincian Perhitungan</t>
  </si>
  <si>
    <t>KONTRAK</t>
  </si>
  <si>
    <t>Merk</t>
  </si>
  <si>
    <t>PPN ( 10% )</t>
  </si>
  <si>
    <t xml:space="preserve">B A S T </t>
  </si>
  <si>
    <t>KATEGORI ASET</t>
  </si>
  <si>
    <t>Honorarium</t>
  </si>
  <si>
    <t>BELANJA PENGIKUT</t>
  </si>
  <si>
    <t xml:space="preserve">KETERANGAN </t>
  </si>
  <si>
    <t>Sisa Pagu</t>
  </si>
  <si>
    <t>Prog</t>
  </si>
  <si>
    <t>Keg</t>
  </si>
  <si>
    <t xml:space="preserve"> Rek</t>
  </si>
  <si>
    <t>Nilai</t>
  </si>
  <si>
    <t>Pihak Ketiga</t>
  </si>
  <si>
    <t>PHO</t>
  </si>
  <si>
    <t>FHO</t>
  </si>
  <si>
    <t>LS</t>
  </si>
  <si>
    <t>Program</t>
  </si>
  <si>
    <t>Kegiatan</t>
  </si>
  <si>
    <t>Nama Rekening</t>
  </si>
  <si>
    <t>Volume</t>
  </si>
  <si>
    <t>(Rp.)</t>
  </si>
  <si>
    <t>(Nama PT/CV)</t>
  </si>
  <si>
    <t>Nomor SP2D</t>
  </si>
  <si>
    <t>Panitia Pelaksana</t>
  </si>
  <si>
    <t>Penerima Barang</t>
  </si>
  <si>
    <t xml:space="preserve">Jumlah </t>
  </si>
  <si>
    <t>Belanja Pegawai</t>
  </si>
  <si>
    <t>Belanja Barang &amp; Jasa</t>
  </si>
  <si>
    <t>(pembulatan)/ Pendamping</t>
  </si>
  <si>
    <t>24=100/110*23*10%</t>
  </si>
  <si>
    <t>40= (24+37+38)</t>
  </si>
  <si>
    <t>BKD</t>
  </si>
  <si>
    <t>04</t>
  </si>
  <si>
    <t>5.2.2.21.04</t>
  </si>
  <si>
    <t>PROGRAM PEMBINAAN DAN PENGEMBANGAN APARATUR</t>
  </si>
  <si>
    <t>PEMBUATAN SISTEM INFORMASI KEPEGAWAIAN</t>
  </si>
  <si>
    <t>BELANJA JASA KONSULTANSI TEKNOLOGI DAN SISTEM INFORMASI</t>
  </si>
  <si>
    <t>APLIKASI</t>
  </si>
  <si>
    <t>ATB</t>
  </si>
  <si>
    <t>5.2.3.12.02</t>
  </si>
  <si>
    <t>BELANJA MODAL PENGADAAN KOMPUTER</t>
  </si>
  <si>
    <t>PENGADAAN KOMPUTER</t>
  </si>
  <si>
    <t>Unit</t>
  </si>
  <si>
    <t>800/BKPP-02/1208</t>
  </si>
  <si>
    <t>20 NOVEMBER 2017</t>
  </si>
  <si>
    <t>CV. FAJAR TECHNOLOGI GROUP</t>
  </si>
  <si>
    <t>Alat alat Kantor dan Rumah Tangga</t>
  </si>
  <si>
    <t>TELUK KUANTAN, 29 DESEMBER 2017</t>
  </si>
  <si>
    <t>15</t>
  </si>
  <si>
    <t>5.2.3.12.09</t>
  </si>
  <si>
    <t>buah</t>
  </si>
  <si>
    <t>800/BKPP-02/1210</t>
  </si>
  <si>
    <t>Harrdisk External</t>
  </si>
  <si>
    <t>Scanner F4</t>
  </si>
  <si>
    <t>USB Sharing Switch Printer</t>
  </si>
  <si>
    <t>KELENGKAPAN KOMPUTER</t>
  </si>
  <si>
    <t>TUNDA BAYAR</t>
  </si>
  <si>
    <t>HARDDISK EKTERNAL</t>
  </si>
  <si>
    <t>SCANNER F4</t>
  </si>
  <si>
    <t>KAPITALISASI</t>
  </si>
  <si>
    <t>DATA PRO</t>
  </si>
  <si>
    <t xml:space="preserve">3234/SP2D/LS/3.01.04.01/IV/2018    </t>
  </si>
  <si>
    <t>DAFTAR BELANJA MODAL TAHUN ANGGARAN 2018</t>
  </si>
  <si>
    <t xml:space="preserve">USB </t>
  </si>
  <si>
    <t>02.06.03.03.14</t>
  </si>
  <si>
    <t>02.06.02.01.61</t>
  </si>
  <si>
    <t>02.06.02.01.13</t>
  </si>
  <si>
    <t>02.06.02.01.125</t>
  </si>
  <si>
    <t>02.06.02.01.34</t>
  </si>
  <si>
    <t>02.06.02.01.65</t>
  </si>
  <si>
    <t>02.06.02.01.30</t>
  </si>
  <si>
    <t>02.06.02.01.156</t>
  </si>
  <si>
    <t>02.06.04.05.07</t>
  </si>
  <si>
    <t>02.06.01.04.16</t>
  </si>
  <si>
    <t>02.06.02.01.107</t>
  </si>
  <si>
    <t>02.06.03.05.02</t>
  </si>
  <si>
    <t>02.06.02.01.16</t>
  </si>
  <si>
    <t>02.06.03.05.01</t>
  </si>
  <si>
    <t>02.06.02.01.123</t>
  </si>
  <si>
    <t>02.06.02.01.101</t>
  </si>
  <si>
    <t>02.06.01.04.12</t>
  </si>
  <si>
    <t>02.06.02.04.02</t>
  </si>
  <si>
    <t>02.06.03.05.13</t>
  </si>
  <si>
    <t>02.06.01.05.63</t>
  </si>
  <si>
    <t>02.06.02.04.03</t>
  </si>
  <si>
    <t>02.06.03.01.34</t>
  </si>
  <si>
    <t>02.06.04.01.34</t>
  </si>
  <si>
    <t>02.06.03.04.10</t>
  </si>
  <si>
    <t>02.07.01.02.45</t>
  </si>
  <si>
    <t>02.07.02.01.11</t>
  </si>
  <si>
    <t>02.03.01.01.04</t>
  </si>
  <si>
    <t>02.03.01.05.01</t>
  </si>
  <si>
    <t>NOTE BOOK</t>
  </si>
  <si>
    <t>HP 240 G7</t>
  </si>
  <si>
    <t>EPSON L6190</t>
  </si>
  <si>
    <t>HP AIO PC</t>
  </si>
  <si>
    <t>TELUK KUANTAN, 29 DESEMBER 2019</t>
  </si>
  <si>
    <t>DAFTAR BELANJA MODAL TAHUN ANGGARAN 2019</t>
  </si>
  <si>
    <t>12</t>
  </si>
  <si>
    <t>BKPP</t>
  </si>
  <si>
    <t>BADAN KEPEGAWAIAN, PENDIDIKAN DAN PELATIHAN</t>
  </si>
  <si>
    <t>Belanja Modal Pengadaan Komputer Notebook</t>
  </si>
  <si>
    <t>Belanja Modal Pengadaan Printer</t>
  </si>
  <si>
    <t>Belanja Modal Pengadaan Komputer/ PC</t>
  </si>
  <si>
    <t>Pajak</t>
  </si>
  <si>
    <t>Nomor : 027/SP/PPK/BKPP-01/718</t>
  </si>
  <si>
    <t xml:space="preserve"> 027/SPK/PPK/BKPP-01/707 </t>
  </si>
  <si>
    <t xml:space="preserve">027/SPK/PPK/BKPP-01/706 </t>
  </si>
  <si>
    <t>PT. AIR MAS JAYA MESIN</t>
  </si>
  <si>
    <t>PT. TURBO MITRA PERKASA</t>
  </si>
  <si>
    <t>NOTEBOOK</t>
  </si>
  <si>
    <t>UNIT</t>
  </si>
  <si>
    <t xml:space="preserve">4174/SP2D/LS/3.01.04.01/IV/2019                   </t>
  </si>
  <si>
    <t xml:space="preserve">4177/SP2D/LS/3.01.04.01/IV/2019                   </t>
  </si>
  <si>
    <t xml:space="preserve">4178/SP2D/LS/3.01.04.01/IV/2019                   </t>
  </si>
  <si>
    <t>BADAN KEPEGAWAIAN PENDIDIKAN DAN PELATIHAN</t>
  </si>
  <si>
    <t xml:space="preserve">KKP PERSEDIAAN </t>
  </si>
  <si>
    <t>DINAS PEKERJAAN UMUM DAN PENATAAN RUANG</t>
  </si>
  <si>
    <t>TAHUN ANGGARAN 2019</t>
  </si>
  <si>
    <t>URAIAN</t>
  </si>
  <si>
    <t>Januari</t>
  </si>
  <si>
    <t>Februari</t>
  </si>
  <si>
    <t>Maret</t>
  </si>
  <si>
    <t>April</t>
  </si>
  <si>
    <t>Mei</t>
  </si>
  <si>
    <t>Juni</t>
  </si>
  <si>
    <t>Juli</t>
  </si>
  <si>
    <t>Agustus</t>
  </si>
  <si>
    <t>September</t>
  </si>
  <si>
    <t>Oktober</t>
  </si>
  <si>
    <t>November</t>
  </si>
  <si>
    <t>Desember</t>
  </si>
  <si>
    <t>Total</t>
  </si>
  <si>
    <t>Saldo Awal 2019</t>
  </si>
  <si>
    <t>Pembelian/ Penambahan</t>
  </si>
  <si>
    <t>Keluar</t>
  </si>
  <si>
    <t>Sisa</t>
  </si>
  <si>
    <t>Saldo Awal</t>
  </si>
  <si>
    <t>6 = (3+4) - 5</t>
  </si>
  <si>
    <t>7 = 6</t>
  </si>
  <si>
    <t>10 = (7+8)-9</t>
  </si>
  <si>
    <t>11 = 10</t>
  </si>
  <si>
    <t>14 = (11+12)-13</t>
  </si>
  <si>
    <t>15 = 14</t>
  </si>
  <si>
    <t>18 = (15+16)-17</t>
  </si>
  <si>
    <t>19 = 18</t>
  </si>
  <si>
    <t>22 = (19+20)-21</t>
  </si>
  <si>
    <t>23 = 22</t>
  </si>
  <si>
    <t>26 = (23+24)-25</t>
  </si>
  <si>
    <t>27=26</t>
  </si>
  <si>
    <t>30 = (27+28)-29</t>
  </si>
  <si>
    <t>31=30</t>
  </si>
  <si>
    <t>34 = (31+32)-33</t>
  </si>
  <si>
    <t>35=34</t>
  </si>
  <si>
    <t>38=(35+36)-37</t>
  </si>
  <si>
    <t>39=38</t>
  </si>
  <si>
    <t>42=(39+40)-41</t>
  </si>
  <si>
    <t>43=42</t>
  </si>
  <si>
    <t>46=(43+44)-45</t>
  </si>
  <si>
    <t>47=46</t>
  </si>
  <si>
    <t>50=(47+49)-49</t>
  </si>
  <si>
    <t>1.1.7.01.</t>
  </si>
  <si>
    <t>Persediaan Bahan Pakai Habis</t>
  </si>
  <si>
    <t>1.1.7.01.01.</t>
  </si>
  <si>
    <t>Persediaan Alat Tulis Kantor</t>
  </si>
  <si>
    <t>1.1.7.01.02.</t>
  </si>
  <si>
    <t>Persediaan dokumen/ administrasi tender</t>
  </si>
  <si>
    <t>1.1.7.01.03.</t>
  </si>
  <si>
    <t>Persediaan Alat Listrik dan elektronik ( lampu pijar, battery kering)</t>
  </si>
  <si>
    <t>1.1.7.01.04.</t>
  </si>
  <si>
    <t>Persediaan Perangko, materai dan benda pos lainnya</t>
  </si>
  <si>
    <t>1.1.7.01.05.</t>
  </si>
  <si>
    <t>Persediaan Peralatan kebersihan dan bahan pembersih</t>
  </si>
  <si>
    <t>1.1.7.01.06.</t>
  </si>
  <si>
    <t>Persediaan Bahan Bakar Minyak/Gas</t>
  </si>
  <si>
    <t>1.1.7.01.07.</t>
  </si>
  <si>
    <t>Persediaan Isi tabung pemadam kebakaran</t>
  </si>
  <si>
    <t>1.1.7.01.08.</t>
  </si>
  <si>
    <t>Persediaan Isi tabung gas</t>
  </si>
  <si>
    <t>1.1.7.01.09.</t>
  </si>
  <si>
    <t>Persediaan Peralatan Kesehatan</t>
  </si>
  <si>
    <t>1.1.7.01.10.</t>
  </si>
  <si>
    <t>Persediaan Kotak Arsip</t>
  </si>
  <si>
    <t>1.1.7.01.11.</t>
  </si>
  <si>
    <t>Persediaan Sarana dan Prasarana Penunjang Kesehatan</t>
  </si>
  <si>
    <t>1.1.7.01.12.</t>
  </si>
  <si>
    <t>Persediaan Alat Kedokteran Habis Pakai</t>
  </si>
  <si>
    <t>1.1.7.01.13.</t>
  </si>
  <si>
    <t>Persediaan Bahan perlengkapan/keterampilan/ketangkasan</t>
  </si>
  <si>
    <t>1.1.7.01.14.</t>
  </si>
  <si>
    <t>Persediaan Publikasi dan Dokumentasi</t>
  </si>
  <si>
    <t>1.1.7.01.15.</t>
  </si>
  <si>
    <t>Persediaan Kursi/Sofa</t>
  </si>
  <si>
    <t>1.1.7.01.16.</t>
  </si>
  <si>
    <t>Persediaan Kain Gorden</t>
  </si>
  <si>
    <t>1.1.7.01.17.</t>
  </si>
  <si>
    <t>Persediaan Mesin Ginset</t>
  </si>
  <si>
    <t>1.1.7.01.18.</t>
  </si>
  <si>
    <t>Persediaan buku administrasi sekolah</t>
  </si>
  <si>
    <t>1.1.7.01.19.</t>
  </si>
  <si>
    <t>Persediaan Peralatan Olahraga</t>
  </si>
  <si>
    <t>1.1.7.01.20.</t>
  </si>
  <si>
    <t>Persediaan Peralatan dan Perlengkapan Pelatihan</t>
  </si>
  <si>
    <t>1.1.7.01.21.</t>
  </si>
  <si>
    <t>Persediaan Perlengkapan Bahan Masak</t>
  </si>
  <si>
    <t>1.1.7.01.22.</t>
  </si>
  <si>
    <t>Persediaan Bahan Perlengkapan Stand</t>
  </si>
  <si>
    <t>1.1.7.02.</t>
  </si>
  <si>
    <t>Persediaan Bahan/Material</t>
  </si>
  <si>
    <t>1.1.7.02.01.</t>
  </si>
  <si>
    <t>Persediaan Bahan baku bangunan</t>
  </si>
  <si>
    <t>1.1.7.02.02.</t>
  </si>
  <si>
    <t>Persediaan Bahan/Bibit Tanaman</t>
  </si>
  <si>
    <t>1.1.7.02.03.</t>
  </si>
  <si>
    <t>Persediaan Bibit Ternak</t>
  </si>
  <si>
    <t>1.1.7.02.04.</t>
  </si>
  <si>
    <t>Persediaan Bahan obat-obatan</t>
  </si>
  <si>
    <t>1.1.7.02.05.</t>
  </si>
  <si>
    <t>Persediaan Bahan Kimia</t>
  </si>
  <si>
    <t>1.1.7.02.06.</t>
  </si>
  <si>
    <t>Persediaan Bahan Makanan Pokok</t>
  </si>
  <si>
    <t>1.1.7.02.07.</t>
  </si>
  <si>
    <t>Persediaan Barang Cetak</t>
  </si>
  <si>
    <t>1.1.7.02.08.</t>
  </si>
  <si>
    <t>Persediaan Barang  Penggandaan</t>
  </si>
  <si>
    <t>1.1.7.02.09.</t>
  </si>
  <si>
    <t>Persediaan Bahan Pakan Ikan/Ternak</t>
  </si>
  <si>
    <t>Persediaan Bahan Percontohan</t>
  </si>
  <si>
    <t>Persediaan Bahan Material Peralatan dan Perlengkapan Kantor</t>
  </si>
  <si>
    <t>Persediaan Perlengkapan Kerja Penyuluh</t>
  </si>
  <si>
    <t>Persediaan Perlengkapan Kerja/Kantor</t>
  </si>
  <si>
    <t>Persediaan Bahan Perlengkapan Laboratorium</t>
  </si>
  <si>
    <t>Persediaan Plakat</t>
  </si>
  <si>
    <t>Persediaan Bahan Peralatan/Perlengkapan Lomba</t>
  </si>
  <si>
    <t>1.1.7.03.</t>
  </si>
  <si>
    <t>Persediaan Barang Lainnya</t>
  </si>
  <si>
    <t>1.1.7.03.01.</t>
  </si>
  <si>
    <t>Persediaan Barang Yang Akan di Berikan Kepada Pihak Ketiga</t>
  </si>
  <si>
    <t>TELUK KUANTAN,     OKTOBER 2019</t>
  </si>
  <si>
    <t xml:space="preserve">INDRA KURNIAWAN </t>
  </si>
  <si>
    <t>NIP. 19810629 200801 1 007</t>
  </si>
  <si>
    <t>DINAS PUPR</t>
  </si>
  <si>
    <t>HENDRIUS</t>
  </si>
  <si>
    <t>NIP.</t>
  </si>
  <si>
    <t>PEMERINTAH KABUPATEN KUANTAN SINGINGI</t>
  </si>
  <si>
    <t>REKAP PERSEDIAAN TAHUN 2019</t>
  </si>
  <si>
    <t>SALDO AWAL 2019</t>
  </si>
  <si>
    <t>PEMBELIAN/PENAMBAHAN TAHUN BERJALAN</t>
  </si>
  <si>
    <t>PEMAKAIAN TAHUN BERJALAN</t>
  </si>
  <si>
    <t>SALDO PER 31 DESEMBER 2019</t>
  </si>
  <si>
    <t>1.1.7.</t>
  </si>
  <si>
    <t>Persediaan</t>
  </si>
  <si>
    <t xml:space="preserve">Persediaan Barang Cetakan </t>
  </si>
  <si>
    <t>Persediaan Barang Penggandaan</t>
  </si>
  <si>
    <t>Teluk Kuantan,  07  Januari 2020</t>
  </si>
  <si>
    <t>KOORDINATOR BIDANG PENGELOLAAN ASET</t>
  </si>
  <si>
    <t>BPKAD KUANTAN SINGINGI</t>
  </si>
  <si>
    <t>ADE JULIANDRI</t>
  </si>
  <si>
    <t>NIP. 19830705 201001 1 026</t>
  </si>
  <si>
    <t>KABID PENGELOLAAN ASET</t>
  </si>
  <si>
    <t>HASVIRTA INDRA, S.Pi</t>
  </si>
  <si>
    <t>NIP. 19740901 200904 1 001</t>
  </si>
  <si>
    <t>02.03.01.02.04</t>
  </si>
  <si>
    <t>TOYOTA  KIJANG/ Innova Luxury GMT</t>
  </si>
  <si>
    <t>MHFXW42G2E2300752</t>
  </si>
  <si>
    <t>ITR 7905939</t>
  </si>
  <si>
    <t>BM 1246 K</t>
  </si>
  <si>
    <t>NEW AVANZA 1.3 E M/T</t>
  </si>
  <si>
    <t>MHKM5EA2JFJ004174</t>
  </si>
  <si>
    <t>1NRF043227</t>
  </si>
  <si>
    <t>BM 1295 K</t>
  </si>
  <si>
    <t>AVANZA - NEW 1.3 E M/T</t>
  </si>
  <si>
    <t>MHKM5EA2JFJ001862</t>
  </si>
  <si>
    <t>1NRF021102</t>
  </si>
  <si>
    <t>BM 1315 K</t>
  </si>
  <si>
    <t>mutasi dari sekda</t>
  </si>
  <si>
    <t>Kd Kelompok</t>
  </si>
  <si>
    <t>Masa Manfaat</t>
  </si>
  <si>
    <t>Penyusutan tahunan</t>
  </si>
  <si>
    <t>Jumlah tahun s.d 2014</t>
  </si>
  <si>
    <t>Besarnya Penyusutan SD 2014</t>
  </si>
  <si>
    <t>Besarnya penyusutan Th 2015</t>
  </si>
  <si>
    <t>Besarnya penyusutan Th 2016</t>
  </si>
  <si>
    <t>Besarnya penyusutan Th 2017</t>
  </si>
  <si>
    <t>Besarnya penyusutan Th 2018</t>
  </si>
  <si>
    <t>Besarnya penyusutan Th 2019</t>
  </si>
  <si>
    <t>Tahun Buku</t>
  </si>
  <si>
    <t>Besarnya Penyusutan SD 2013</t>
  </si>
  <si>
    <t>Besarnya penyusutan Th 2014</t>
  </si>
  <si>
    <t>02.06.02.06.39</t>
  </si>
  <si>
    <t>02.06.01.05.05</t>
  </si>
  <si>
    <t>02.06.01.05.40</t>
  </si>
  <si>
    <t>P.C. UNIT</t>
  </si>
  <si>
    <t>02.06.02.03.12</t>
  </si>
  <si>
    <t>02.06.03.01.05</t>
  </si>
  <si>
    <t>02.06.03.05.10</t>
  </si>
  <si>
    <t>02.06.01.04.03</t>
  </si>
  <si>
    <t>02.06.01.04.14</t>
  </si>
  <si>
    <t>02.06.03.03.12</t>
  </si>
  <si>
    <t>02.06.04.05.08</t>
  </si>
  <si>
    <t>02.06.02.01.31</t>
  </si>
  <si>
    <t>02.06.02.01.04</t>
  </si>
  <si>
    <t>02.06.01.05.24</t>
  </si>
  <si>
    <t>02.06.02.06.18</t>
  </si>
  <si>
    <t>02.06.03.05.04</t>
  </si>
  <si>
    <t>02.06.03.06.06</t>
  </si>
  <si>
    <t>02.06.03.02.02</t>
  </si>
  <si>
    <t>02.06.03.06.02</t>
  </si>
  <si>
    <t>F. KONSTRUKSI DALAM PENGERJAAN</t>
  </si>
  <si>
    <t>Plt. KEPALA BADAN KEPEGAWAIAN, PENDIDIKAN DAN PELATIHAN</t>
  </si>
  <si>
    <t>KABUPATEN KUANTAN SINGINGI,</t>
  </si>
  <si>
    <t>Drs. HENDRI SISWANTO</t>
  </si>
  <si>
    <t>NIP. 19640110 199309 1 001</t>
  </si>
  <si>
    <t>TELUK KUANTAN, 31 DESEMBER 2019</t>
  </si>
  <si>
    <t>KODE LOKASI : 12.04.06.12.02.13.00</t>
  </si>
  <si>
    <t>E. ASET TETAP LAINNYA</t>
  </si>
  <si>
    <t>NO. URUT</t>
  </si>
  <si>
    <t>KARTU INVESTARIS BARANG (KIB)</t>
  </si>
  <si>
    <t>D. JALAN, IRIGASI DAN JARINGAN</t>
  </si>
  <si>
    <t>C. GEDUNG DAN BANGUNAN</t>
  </si>
  <si>
    <t>PENGURUS BARANG,</t>
  </si>
  <si>
    <t xml:space="preserve">B. PERALATAN DAN MESIN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</si>
</sst>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1" formatCode="_(* #,##0_);_(* \(#,##0\);_(* &quot;-&quot;_);_(@_)"/>
    <numFmt numFmtId="43" formatCode="_(* #,##0.00_);_(* \(#,##0.00\);_(* &quot;-&quot;??_);_(@_)"/>
    <numFmt numFmtId="164" formatCode="_(&quot;Rp&quot;* #,##0.00_);_(&quot;Rp&quot;* \(#,##0.00\);_(&quot;Rp&quot;* &quot;-&quot;??_);_(@_)"/>
    <numFmt numFmtId="165" formatCode="_(* #,##0.00_);_(* \(#,##0.00\);_(* &quot;-&quot;_);_(@_)"/>
    <numFmt numFmtId="166" formatCode="00"/>
    <numFmt numFmtId="167" formatCode="#,##0.00;[Red]#,##0.00"/>
    <numFmt numFmtId="168" formatCode="#,##0;[Red]#,##0"/>
    <numFmt numFmtId="169" formatCode="_(* #,##0_);_(* \(#,##0\);_(* &quot;-&quot;??_);_(@_)"/>
    <numFmt numFmtId="170" formatCode="mm/dd/yy;@"/>
    <numFmt numFmtId="171" formatCode="m/d/yyyy;@"/>
    <numFmt numFmtId="172" formatCode="dd\ mmm\ yyyy"/>
    <numFmt numFmtId="173" formatCode="&quot;$&quot;#,##0.00"/>
  </numFmts>
  <fonts count="97" x14ac:knownFonts="1">
    <font>
      <sz val="11"/>
      <color theme="1"/>
      <name val="Calibri"/>
      <family val="2"/>
      <charset val="1"/>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charset val="1"/>
    </font>
    <font>
      <sz val="10"/>
      <color theme="1"/>
      <name val="Calibri"/>
      <family val="2"/>
      <scheme val="minor"/>
    </font>
    <font>
      <b/>
      <sz val="11"/>
      <color theme="1"/>
      <name val="Calibri"/>
      <family val="2"/>
      <scheme val="minor"/>
    </font>
    <font>
      <sz val="11"/>
      <color theme="1"/>
      <name val="Calibri"/>
      <family val="2"/>
      <scheme val="minor"/>
    </font>
    <font>
      <sz val="9"/>
      <color theme="1"/>
      <name val="Calibri"/>
      <family val="2"/>
      <scheme val="minor"/>
    </font>
    <font>
      <b/>
      <sz val="16"/>
      <color theme="1"/>
      <name val="Calibri"/>
      <family val="2"/>
      <scheme val="minor"/>
    </font>
    <font>
      <b/>
      <sz val="20"/>
      <color theme="1"/>
      <name val="Calibri"/>
      <family val="2"/>
      <scheme val="minor"/>
    </font>
    <font>
      <b/>
      <u/>
      <sz val="11"/>
      <color theme="1"/>
      <name val="Calibri"/>
      <family val="2"/>
      <scheme val="minor"/>
    </font>
    <font>
      <sz val="11"/>
      <color indexed="8"/>
      <name val="Calibri"/>
      <family val="2"/>
    </font>
    <font>
      <sz val="11"/>
      <name val="Calibri"/>
      <family val="2"/>
      <scheme val="minor"/>
    </font>
    <font>
      <sz val="10"/>
      <name val="Arial"/>
      <family val="2"/>
    </font>
    <font>
      <sz val="11"/>
      <name val="Calibri"/>
      <family val="2"/>
    </font>
    <font>
      <sz val="11"/>
      <color theme="1"/>
      <name val="Calibri"/>
      <family val="2"/>
      <charset val="1"/>
      <scheme val="minor"/>
    </font>
    <font>
      <sz val="10"/>
      <color indexed="8"/>
      <name val="Arial"/>
      <family val="2"/>
    </font>
    <font>
      <b/>
      <sz val="14"/>
      <name val="Calibri"/>
      <family val="2"/>
      <scheme val="minor"/>
    </font>
    <font>
      <sz val="11"/>
      <color theme="1"/>
      <name val="Calibri"/>
      <family val="2"/>
      <charset val="1"/>
    </font>
    <font>
      <b/>
      <sz val="9"/>
      <color theme="1"/>
      <name val="Calibri"/>
      <family val="2"/>
      <scheme val="minor"/>
    </font>
    <font>
      <sz val="11"/>
      <color indexed="8"/>
      <name val="Calibri"/>
      <family val="2"/>
      <scheme val="minor"/>
    </font>
    <font>
      <b/>
      <sz val="20"/>
      <color theme="1"/>
      <name val="Arial"/>
      <family val="2"/>
    </font>
    <font>
      <sz val="11"/>
      <color theme="1"/>
      <name val="Arial"/>
      <family val="2"/>
    </font>
    <font>
      <sz val="10"/>
      <color theme="1"/>
      <name val="Arial"/>
      <family val="2"/>
    </font>
    <font>
      <b/>
      <sz val="11"/>
      <color theme="1"/>
      <name val="Arial"/>
      <family val="2"/>
    </font>
    <font>
      <sz val="11"/>
      <name val="Arial"/>
      <family val="2"/>
    </font>
    <font>
      <sz val="9"/>
      <color theme="1"/>
      <name val="Arial"/>
      <family val="2"/>
    </font>
    <font>
      <b/>
      <sz val="14"/>
      <color theme="1"/>
      <name val="Arial"/>
      <family val="2"/>
    </font>
    <font>
      <b/>
      <u/>
      <sz val="11"/>
      <color theme="1"/>
      <name val="Arial"/>
      <family val="2"/>
    </font>
    <font>
      <sz val="11"/>
      <color rgb="FFFF0000"/>
      <name val="Arial"/>
      <family val="2"/>
    </font>
    <font>
      <b/>
      <sz val="14"/>
      <color theme="1"/>
      <name val="Calibri"/>
      <family val="2"/>
      <scheme val="minor"/>
    </font>
    <font>
      <sz val="14"/>
      <color theme="1"/>
      <name val="Calibri"/>
      <family val="2"/>
      <scheme val="minor"/>
    </font>
    <font>
      <b/>
      <u/>
      <sz val="14"/>
      <color theme="1"/>
      <name val="Calibri"/>
      <family val="2"/>
      <scheme val="minor"/>
    </font>
    <font>
      <sz val="10"/>
      <name val="Calibri"/>
      <family val="2"/>
      <scheme val="minor"/>
    </font>
    <font>
      <b/>
      <sz val="11"/>
      <color indexed="8"/>
      <name val="Calibri"/>
      <family val="2"/>
      <scheme val="minor"/>
    </font>
    <font>
      <b/>
      <sz val="11"/>
      <name val="Calibri"/>
      <family val="2"/>
      <scheme val="minor"/>
    </font>
    <font>
      <sz val="12"/>
      <name val="Calibri"/>
      <family val="2"/>
    </font>
    <font>
      <b/>
      <sz val="20"/>
      <color indexed="8"/>
      <name val="Arial"/>
      <family val="2"/>
    </font>
    <font>
      <b/>
      <sz val="11"/>
      <color indexed="8"/>
      <name val="Arial"/>
      <family val="2"/>
    </font>
    <font>
      <sz val="11"/>
      <color indexed="8"/>
      <name val="Arial"/>
      <family val="2"/>
    </font>
    <font>
      <sz val="11"/>
      <color indexed="10"/>
      <name val="Arial"/>
      <family val="2"/>
    </font>
    <font>
      <sz val="9"/>
      <color indexed="8"/>
      <name val="Arial"/>
      <family val="2"/>
    </font>
    <font>
      <b/>
      <u/>
      <sz val="11"/>
      <color indexed="8"/>
      <name val="Arial"/>
      <family val="2"/>
    </font>
    <font>
      <b/>
      <sz val="10"/>
      <color theme="1"/>
      <name val="Arial"/>
      <family val="2"/>
    </font>
    <font>
      <b/>
      <sz val="16"/>
      <color theme="1"/>
      <name val="Arial"/>
      <family val="2"/>
    </font>
    <font>
      <b/>
      <sz val="10"/>
      <color theme="1"/>
      <name val="Calibri"/>
      <family val="2"/>
      <scheme val="minor"/>
    </font>
    <font>
      <b/>
      <sz val="10"/>
      <color theme="1"/>
      <name val="Tahoma"/>
      <family val="2"/>
    </font>
    <font>
      <b/>
      <u/>
      <sz val="10"/>
      <color theme="1"/>
      <name val="Calibri"/>
      <family val="2"/>
      <scheme val="minor"/>
    </font>
    <font>
      <b/>
      <sz val="12"/>
      <color theme="1"/>
      <name val="Calibri"/>
      <family val="2"/>
      <scheme val="minor"/>
    </font>
    <font>
      <b/>
      <sz val="11"/>
      <color theme="1"/>
      <name val="Calibri"/>
      <family val="2"/>
      <charset val="1"/>
    </font>
    <font>
      <b/>
      <sz val="28"/>
      <color indexed="8"/>
      <name val="Calibri"/>
      <family val="2"/>
      <charset val="1"/>
    </font>
    <font>
      <b/>
      <sz val="24"/>
      <color indexed="8"/>
      <name val="Calibri"/>
      <family val="2"/>
      <charset val="1"/>
    </font>
    <font>
      <b/>
      <sz val="20"/>
      <color indexed="8"/>
      <name val="Calibri"/>
      <family val="2"/>
      <charset val="1"/>
    </font>
    <font>
      <b/>
      <sz val="20"/>
      <color indexed="8"/>
      <name val="Calibri"/>
      <family val="2"/>
    </font>
    <font>
      <sz val="20"/>
      <color indexed="8"/>
      <name val="Calibri"/>
      <family val="2"/>
    </font>
    <font>
      <b/>
      <sz val="12"/>
      <color indexed="8"/>
      <name val="Calibri"/>
      <family val="2"/>
    </font>
    <font>
      <i/>
      <sz val="12"/>
      <color indexed="8"/>
      <name val="Calibri"/>
      <family val="2"/>
    </font>
    <font>
      <b/>
      <sz val="10"/>
      <color indexed="8"/>
      <name val="Calibri"/>
      <family val="2"/>
    </font>
    <font>
      <sz val="11"/>
      <color theme="1"/>
      <name val="Calibri"/>
      <family val="2"/>
    </font>
    <font>
      <sz val="11"/>
      <name val="Calibri"/>
      <family val="2"/>
      <charset val="1"/>
    </font>
    <font>
      <b/>
      <sz val="11"/>
      <name val="Calibri"/>
      <family val="2"/>
      <charset val="1"/>
    </font>
    <font>
      <sz val="11"/>
      <name val="Calibri"/>
      <family val="2"/>
      <charset val="1"/>
      <scheme val="minor"/>
    </font>
    <font>
      <sz val="10"/>
      <name val="Calibri"/>
      <family val="2"/>
      <charset val="1"/>
    </font>
    <font>
      <b/>
      <sz val="11"/>
      <color theme="1"/>
      <name val="Calibri"/>
      <family val="2"/>
      <charset val="1"/>
      <scheme val="minor"/>
    </font>
    <font>
      <sz val="11"/>
      <color indexed="8"/>
      <name val="Calibri"/>
      <family val="2"/>
      <charset val="1"/>
      <scheme val="minor"/>
    </font>
    <font>
      <sz val="11"/>
      <color rgb="FF000000"/>
      <name val="Calibri"/>
      <family val="2"/>
      <charset val="1"/>
      <scheme val="minor"/>
    </font>
    <font>
      <b/>
      <sz val="15"/>
      <color rgb="FF000000"/>
      <name val="Calibri"/>
      <family val="2"/>
      <charset val="1"/>
      <scheme val="minor"/>
    </font>
    <font>
      <sz val="10"/>
      <color rgb="FF000000"/>
      <name val="Calibri"/>
      <family val="2"/>
      <charset val="1"/>
      <scheme val="minor"/>
    </font>
    <font>
      <b/>
      <sz val="10"/>
      <color rgb="FF000000"/>
      <name val="Calibri"/>
      <family val="2"/>
      <charset val="1"/>
      <scheme val="minor"/>
    </font>
    <font>
      <sz val="10"/>
      <color indexed="8"/>
      <name val="Calibri"/>
      <family val="2"/>
      <charset val="1"/>
      <scheme val="minor"/>
    </font>
    <font>
      <sz val="7"/>
      <color rgb="FF000000"/>
      <name val="Calibri"/>
      <family val="2"/>
      <charset val="1"/>
      <scheme val="minor"/>
    </font>
    <font>
      <i/>
      <sz val="7"/>
      <color rgb="FF000000"/>
      <name val="Calibri"/>
      <family val="2"/>
      <charset val="1"/>
      <scheme val="minor"/>
    </font>
    <font>
      <sz val="7"/>
      <color indexed="8"/>
      <name val="Calibri"/>
      <family val="2"/>
      <charset val="1"/>
      <scheme val="minor"/>
    </font>
    <font>
      <b/>
      <sz val="10"/>
      <color rgb="FF000000"/>
      <name val="Calibri"/>
      <family val="2"/>
      <scheme val="minor"/>
    </font>
    <font>
      <b/>
      <i/>
      <sz val="10"/>
      <color rgb="FF000000"/>
      <name val="Calibri"/>
      <family val="2"/>
      <scheme val="minor"/>
    </font>
    <font>
      <b/>
      <sz val="10"/>
      <color indexed="8"/>
      <name val="Calibri"/>
      <family val="2"/>
      <scheme val="minor"/>
    </font>
    <font>
      <sz val="10"/>
      <color rgb="FF000000"/>
      <name val="Calibri"/>
      <family val="2"/>
      <scheme val="minor"/>
    </font>
    <font>
      <sz val="10"/>
      <color indexed="8"/>
      <name val="Calibri"/>
      <family val="2"/>
      <scheme val="minor"/>
    </font>
    <font>
      <b/>
      <u/>
      <sz val="11"/>
      <color indexed="8"/>
      <name val="Calibri"/>
      <family val="2"/>
      <charset val="1"/>
      <scheme val="minor"/>
    </font>
    <font>
      <b/>
      <sz val="11"/>
      <color rgb="FF000000"/>
      <name val="Calibri"/>
      <family val="2"/>
      <charset val="1"/>
      <scheme val="minor"/>
    </font>
    <font>
      <b/>
      <sz val="11"/>
      <color rgb="FF000000"/>
      <name val="Calibri"/>
      <family val="2"/>
      <charset val="1"/>
    </font>
    <font>
      <i/>
      <sz val="11"/>
      <color rgb="FF000000"/>
      <name val="Calibri"/>
      <family val="2"/>
      <charset val="1"/>
      <scheme val="minor"/>
    </font>
    <font>
      <b/>
      <sz val="11"/>
      <color rgb="FF000000"/>
      <name val="Calibri"/>
      <family val="2"/>
      <scheme val="minor"/>
    </font>
    <font>
      <b/>
      <i/>
      <sz val="11"/>
      <color rgb="FF000000"/>
      <name val="Calibri"/>
      <family val="2"/>
      <scheme val="minor"/>
    </font>
    <font>
      <b/>
      <i/>
      <sz val="11"/>
      <color rgb="FF000000"/>
      <name val="Calibri"/>
      <family val="2"/>
      <charset val="1"/>
      <scheme val="minor"/>
    </font>
    <font>
      <b/>
      <sz val="11"/>
      <color indexed="8"/>
      <name val="Calibri"/>
      <family val="2"/>
      <charset val="1"/>
      <scheme val="minor"/>
    </font>
    <font>
      <sz val="11"/>
      <color indexed="8"/>
      <name val="Tahoma"/>
      <family val="2"/>
    </font>
    <font>
      <sz val="11"/>
      <color theme="0"/>
      <name val="Calibri"/>
      <family val="2"/>
      <charset val="1"/>
      <scheme val="minor"/>
    </font>
    <font>
      <sz val="11"/>
      <color theme="1"/>
      <name val="Cambria"/>
      <family val="1"/>
      <scheme val="major"/>
    </font>
    <font>
      <b/>
      <sz val="11"/>
      <color theme="1"/>
      <name val="Cambria"/>
      <family val="1"/>
      <scheme val="major"/>
    </font>
    <font>
      <b/>
      <sz val="11"/>
      <name val="Cambria"/>
      <family val="1"/>
      <scheme val="major"/>
    </font>
    <font>
      <b/>
      <u/>
      <sz val="11"/>
      <color theme="1"/>
      <name val="Cambria"/>
      <family val="1"/>
      <scheme val="major"/>
    </font>
    <font>
      <b/>
      <sz val="20"/>
      <color theme="1"/>
      <name val="Cambria"/>
      <family val="1"/>
      <scheme val="major"/>
    </font>
  </fonts>
  <fills count="17">
    <fill>
      <patternFill patternType="none"/>
    </fill>
    <fill>
      <patternFill patternType="gray125"/>
    </fill>
    <fill>
      <patternFill patternType="solid">
        <fgColor theme="0"/>
        <bgColor indexed="64"/>
      </patternFill>
    </fill>
    <fill>
      <patternFill patternType="solid">
        <fgColor theme="9" tint="0.59999389629810485"/>
        <bgColor indexed="65"/>
      </patternFill>
    </fill>
    <fill>
      <patternFill patternType="solid">
        <fgColor theme="0" tint="-0.249977111117893"/>
        <bgColor indexed="64"/>
      </patternFill>
    </fill>
    <fill>
      <patternFill patternType="solid">
        <fgColor theme="0" tint="-0.34998626667073579"/>
        <bgColor indexed="64"/>
      </patternFill>
    </fill>
    <fill>
      <patternFill patternType="solid">
        <fgColor theme="0"/>
        <bgColor theme="4" tint="0.59999389629810485"/>
      </patternFill>
    </fill>
    <fill>
      <patternFill patternType="solid">
        <fgColor theme="0"/>
        <bgColor theme="4" tint="0.79998168889431442"/>
      </patternFill>
    </fill>
    <fill>
      <patternFill patternType="solid">
        <fgColor indexed="9"/>
        <bgColor indexed="64"/>
      </patternFill>
    </fill>
    <fill>
      <patternFill patternType="solid">
        <fgColor indexed="10"/>
        <bgColor indexed="64"/>
      </patternFill>
    </fill>
    <fill>
      <patternFill patternType="solid">
        <fgColor indexed="23"/>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FFC000"/>
        <bgColor indexed="64"/>
      </patternFill>
    </fill>
    <fill>
      <patternFill patternType="solid">
        <fgColor rgb="FF00B0F0"/>
        <bgColor indexed="64"/>
      </patternFill>
    </fill>
    <fill>
      <patternFill patternType="solid">
        <fgColor indexed="41"/>
        <bgColor indexed="64"/>
      </patternFill>
    </fill>
    <fill>
      <patternFill patternType="solid">
        <fgColor rgb="FFFFFF00"/>
        <bgColor indexed="64"/>
      </patternFill>
    </fill>
  </fills>
  <borders count="6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medium">
        <color indexed="64"/>
      </bottom>
      <diagonal/>
    </border>
    <border>
      <left style="medium">
        <color indexed="64"/>
      </left>
      <right/>
      <top/>
      <bottom/>
      <diagonal/>
    </border>
    <border>
      <left style="medium">
        <color indexed="64"/>
      </left>
      <right style="medium">
        <color indexed="64"/>
      </right>
      <top style="medium">
        <color indexed="64"/>
      </top>
      <bottom/>
      <diagonal/>
    </border>
    <border>
      <left/>
      <right style="medium">
        <color indexed="64"/>
      </right>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rgb="FF000000"/>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style="medium">
        <color indexed="64"/>
      </right>
      <top style="medium">
        <color indexed="64"/>
      </top>
      <bottom style="medium">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bottom style="double">
        <color indexed="64"/>
      </bottom>
      <diagonal/>
    </border>
    <border>
      <left style="medium">
        <color indexed="64"/>
      </left>
      <right style="medium">
        <color indexed="64"/>
      </right>
      <top style="dashed">
        <color indexed="64"/>
      </top>
      <bottom style="dashed">
        <color indexed="64"/>
      </bottom>
      <diagonal/>
    </border>
    <border>
      <left/>
      <right style="double">
        <color indexed="64"/>
      </right>
      <top style="medium">
        <color indexed="64"/>
      </top>
      <bottom style="medium">
        <color indexed="64"/>
      </bottom>
      <diagonal/>
    </border>
    <border>
      <left style="medium">
        <color indexed="64"/>
      </left>
      <right style="medium">
        <color indexed="64"/>
      </right>
      <top style="dashed">
        <color indexed="64"/>
      </top>
      <bottom style="dotted">
        <color indexed="64"/>
      </bottom>
      <diagonal/>
    </border>
    <border>
      <left style="medium">
        <color indexed="64"/>
      </left>
      <right style="medium">
        <color indexed="64"/>
      </right>
      <top style="dotted">
        <color indexed="64"/>
      </top>
      <bottom style="dotted">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8">
    <xf numFmtId="0" fontId="0" fillId="0" borderId="0"/>
    <xf numFmtId="0" fontId="7" fillId="0" borderId="0"/>
    <xf numFmtId="0" fontId="10" fillId="0" borderId="0"/>
    <xf numFmtId="41" fontId="15" fillId="0" borderId="0" applyFont="0" applyFill="0" applyBorder="0" applyAlignment="0" applyProtection="0"/>
    <xf numFmtId="41" fontId="19" fillId="0" borderId="0" applyFont="0" applyFill="0" applyBorder="0" applyAlignment="0" applyProtection="0"/>
    <xf numFmtId="43" fontId="19"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1" fontId="7" fillId="0" borderId="0" applyFont="0" applyFill="0" applyBorder="0" applyAlignment="0" applyProtection="0"/>
    <xf numFmtId="0" fontId="22" fillId="3" borderId="0" applyNumberFormat="0" applyBorder="0" applyAlignment="0" applyProtection="0"/>
    <xf numFmtId="0" fontId="17" fillId="0" borderId="0"/>
    <xf numFmtId="0" fontId="19" fillId="0" borderId="0"/>
    <xf numFmtId="0" fontId="19" fillId="0" borderId="0"/>
    <xf numFmtId="43" fontId="7" fillId="0" borderId="0" applyFont="0" applyFill="0" applyBorder="0" applyAlignment="0" applyProtection="0"/>
    <xf numFmtId="0" fontId="15" fillId="0" borderId="0"/>
    <xf numFmtId="0" fontId="7" fillId="0" borderId="0"/>
    <xf numFmtId="41" fontId="7" fillId="0" borderId="0" applyFont="0" applyFill="0" applyBorder="0" applyAlignment="0" applyProtection="0"/>
    <xf numFmtId="43" fontId="7" fillId="0" borderId="0" applyFont="0" applyFill="0" applyBorder="0" applyAlignment="0" applyProtection="0"/>
  </cellStyleXfs>
  <cellXfs count="1587">
    <xf numFmtId="0" fontId="0" fillId="0" borderId="0" xfId="0"/>
    <xf numFmtId="0" fontId="8" fillId="0" borderId="1" xfId="2" applyFont="1" applyBorder="1" applyAlignment="1">
      <alignment vertical="center"/>
    </xf>
    <xf numFmtId="0" fontId="8" fillId="0" borderId="1" xfId="1" applyFont="1" applyBorder="1" applyAlignment="1">
      <alignment horizontal="center" vertical="center"/>
    </xf>
    <xf numFmtId="0" fontId="9" fillId="0" borderId="1" xfId="0" applyFont="1" applyBorder="1" applyAlignment="1">
      <alignment horizontal="left" wrapText="1"/>
    </xf>
    <xf numFmtId="0" fontId="9" fillId="0" borderId="1" xfId="0" applyFont="1" applyBorder="1" applyAlignment="1">
      <alignment vertical="center" wrapText="1"/>
    </xf>
    <xf numFmtId="0" fontId="11" fillId="2" borderId="1" xfId="2" applyFont="1" applyFill="1" applyBorder="1" applyAlignment="1">
      <alignment horizontal="center" vertical="center"/>
    </xf>
    <xf numFmtId="0" fontId="8" fillId="0" borderId="1" xfId="1" applyFont="1" applyFill="1" applyBorder="1" applyAlignment="1">
      <alignment horizontal="center" vertical="center"/>
    </xf>
    <xf numFmtId="166" fontId="20" fillId="2" borderId="1" xfId="0" applyNumberFormat="1" applyFont="1" applyFill="1" applyBorder="1" applyAlignment="1">
      <alignment vertical="center"/>
    </xf>
    <xf numFmtId="0" fontId="16" fillId="2" borderId="1" xfId="2" applyFont="1" applyFill="1" applyBorder="1" applyAlignment="1">
      <alignment horizontal="center" vertical="center"/>
    </xf>
    <xf numFmtId="0" fontId="9" fillId="2" borderId="1" xfId="0" applyFont="1" applyFill="1" applyBorder="1" applyAlignment="1">
      <alignment horizontal="center" vertical="center"/>
    </xf>
    <xf numFmtId="41" fontId="16" fillId="2" borderId="3" xfId="3" applyFont="1" applyFill="1" applyBorder="1" applyAlignment="1">
      <alignment vertical="center" wrapText="1"/>
    </xf>
    <xf numFmtId="0" fontId="17" fillId="2" borderId="1" xfId="2" applyFont="1" applyFill="1" applyBorder="1" applyAlignment="1">
      <alignment horizontal="center" vertical="center"/>
    </xf>
    <xf numFmtId="0" fontId="16" fillId="4" borderId="1" xfId="2" applyFont="1" applyFill="1" applyBorder="1" applyAlignment="1">
      <alignment horizontal="center" vertical="center" wrapText="1"/>
    </xf>
    <xf numFmtId="0" fontId="16" fillId="4" borderId="1" xfId="2" applyFont="1" applyFill="1" applyBorder="1" applyAlignment="1">
      <alignment horizontal="center" vertical="center"/>
    </xf>
    <xf numFmtId="0" fontId="16" fillId="4" borderId="1" xfId="2" quotePrefix="1" applyFont="1" applyFill="1" applyBorder="1" applyAlignment="1">
      <alignment horizontal="center" vertical="center"/>
    </xf>
    <xf numFmtId="0" fontId="11" fillId="2" borderId="1" xfId="0" applyFont="1" applyFill="1" applyBorder="1" applyAlignment="1">
      <alignment horizontal="left" vertical="center"/>
    </xf>
    <xf numFmtId="0" fontId="8" fillId="0" borderId="1" xfId="0" applyFont="1" applyFill="1" applyBorder="1" applyAlignment="1">
      <alignment horizontal="left" vertical="center"/>
    </xf>
    <xf numFmtId="0" fontId="11" fillId="2" borderId="1" xfId="0" quotePrefix="1" applyFont="1" applyFill="1" applyBorder="1" applyAlignment="1">
      <alignment horizontal="center" vertical="center"/>
    </xf>
    <xf numFmtId="0" fontId="11" fillId="2" borderId="1" xfId="0" applyFont="1" applyFill="1" applyBorder="1" applyAlignment="1">
      <alignment horizontal="center" vertical="center"/>
    </xf>
    <xf numFmtId="167" fontId="11" fillId="2" borderId="1" xfId="0" applyNumberFormat="1" applyFont="1" applyFill="1" applyBorder="1" applyAlignment="1">
      <alignment vertical="center"/>
    </xf>
    <xf numFmtId="167" fontId="8" fillId="2" borderId="1" xfId="0" applyNumberFormat="1" applyFont="1" applyFill="1" applyBorder="1" applyAlignment="1">
      <alignment vertical="center"/>
    </xf>
    <xf numFmtId="167" fontId="8" fillId="2" borderId="1" xfId="0" applyNumberFormat="1" applyFont="1" applyFill="1" applyBorder="1" applyAlignment="1">
      <alignment vertical="center" wrapText="1"/>
    </xf>
    <xf numFmtId="0" fontId="23" fillId="2" borderId="1" xfId="0" applyFont="1" applyFill="1" applyBorder="1" applyAlignment="1">
      <alignment horizontal="center" vertical="center"/>
    </xf>
    <xf numFmtId="0" fontId="16" fillId="2" borderId="1" xfId="0" applyFont="1" applyFill="1" applyBorder="1" applyAlignment="1">
      <alignment vertical="center"/>
    </xf>
    <xf numFmtId="166" fontId="20" fillId="0" borderId="1" xfId="0" applyNumberFormat="1" applyFont="1" applyFill="1" applyBorder="1" applyAlignment="1">
      <alignment horizontal="left" vertical="center"/>
    </xf>
    <xf numFmtId="0" fontId="8" fillId="2" borderId="1" xfId="0" applyFont="1" applyFill="1" applyBorder="1" applyAlignment="1">
      <alignment horizontal="center" vertical="center"/>
    </xf>
    <xf numFmtId="43" fontId="8" fillId="2" borderId="1" xfId="5" applyFont="1" applyFill="1" applyBorder="1" applyAlignment="1">
      <alignment horizontal="center" vertical="center"/>
    </xf>
    <xf numFmtId="0" fontId="14" fillId="0" borderId="0" xfId="2" applyFont="1" applyAlignment="1"/>
    <xf numFmtId="0" fontId="8" fillId="2" borderId="1" xfId="0" applyFont="1" applyFill="1" applyBorder="1" applyAlignment="1">
      <alignment horizontal="left" vertical="center" wrapText="1"/>
    </xf>
    <xf numFmtId="0" fontId="8" fillId="2" borderId="1" xfId="0" applyFont="1" applyFill="1" applyBorder="1" applyAlignment="1">
      <alignment horizontal="center" vertical="center" wrapText="1"/>
    </xf>
    <xf numFmtId="167" fontId="8" fillId="2" borderId="0" xfId="0" applyNumberFormat="1" applyFont="1" applyFill="1" applyAlignment="1">
      <alignment vertical="center"/>
    </xf>
    <xf numFmtId="168" fontId="9" fillId="0" borderId="0" xfId="0" applyNumberFormat="1" applyFont="1"/>
    <xf numFmtId="0" fontId="26" fillId="2" borderId="0" xfId="0" applyFont="1" applyFill="1"/>
    <xf numFmtId="0" fontId="26" fillId="2" borderId="0" xfId="0" applyFont="1" applyFill="1" applyAlignment="1">
      <alignment wrapText="1"/>
    </xf>
    <xf numFmtId="0" fontId="27" fillId="2" borderId="1" xfId="2" applyFont="1" applyFill="1" applyBorder="1" applyAlignment="1">
      <alignment vertical="center"/>
    </xf>
    <xf numFmtId="0" fontId="26" fillId="2" borderId="1" xfId="0" applyFont="1" applyFill="1" applyBorder="1" applyAlignment="1">
      <alignment horizontal="center"/>
    </xf>
    <xf numFmtId="0" fontId="27" fillId="2" borderId="1" xfId="1" applyFont="1" applyFill="1" applyBorder="1" applyAlignment="1">
      <alignment horizontal="center" vertical="center"/>
    </xf>
    <xf numFmtId="0" fontId="26" fillId="2" borderId="1" xfId="0" applyFont="1" applyFill="1" applyBorder="1" applyAlignment="1">
      <alignment horizontal="center" vertical="center"/>
    </xf>
    <xf numFmtId="0" fontId="26" fillId="2" borderId="1" xfId="0" applyFont="1" applyFill="1" applyBorder="1" applyAlignment="1">
      <alignment horizontal="left" vertical="center"/>
    </xf>
    <xf numFmtId="0" fontId="28" fillId="2" borderId="1" xfId="0" applyFont="1" applyFill="1" applyBorder="1" applyAlignment="1">
      <alignment horizontal="left" vertical="center" wrapText="1"/>
    </xf>
    <xf numFmtId="0" fontId="26" fillId="2" borderId="1" xfId="0" applyFont="1" applyFill="1" applyBorder="1" applyAlignment="1">
      <alignment vertical="center"/>
    </xf>
    <xf numFmtId="0" fontId="26" fillId="2" borderId="1" xfId="0" applyFont="1" applyFill="1" applyBorder="1" applyAlignment="1">
      <alignment horizontal="left" vertical="center" wrapText="1"/>
    </xf>
    <xf numFmtId="0" fontId="29" fillId="2" borderId="1" xfId="4" applyNumberFormat="1" applyFont="1" applyFill="1" applyBorder="1" applyAlignment="1">
      <alignment vertical="center"/>
    </xf>
    <xf numFmtId="0" fontId="20" fillId="2" borderId="1" xfId="0" applyNumberFormat="1" applyFont="1" applyFill="1" applyBorder="1" applyAlignment="1">
      <alignment horizontal="left" vertical="center" wrapText="1"/>
    </xf>
    <xf numFmtId="165" fontId="29" fillId="2" borderId="1" xfId="4" applyNumberFormat="1" applyFont="1" applyFill="1" applyBorder="1" applyAlignment="1">
      <alignment vertical="center"/>
    </xf>
    <xf numFmtId="0" fontId="30" fillId="2" borderId="1" xfId="2" applyFont="1" applyFill="1" applyBorder="1" applyAlignment="1">
      <alignment horizontal="center" vertical="center"/>
    </xf>
    <xf numFmtId="0" fontId="27" fillId="2" borderId="1" xfId="2" applyFont="1" applyFill="1" applyBorder="1" applyAlignment="1">
      <alignment vertical="center" wrapText="1"/>
    </xf>
    <xf numFmtId="0" fontId="29" fillId="2" borderId="1" xfId="4" applyNumberFormat="1" applyFont="1" applyFill="1" applyBorder="1" applyAlignment="1">
      <alignment vertical="center" wrapText="1"/>
    </xf>
    <xf numFmtId="0" fontId="26" fillId="2" borderId="1" xfId="0" applyFont="1" applyFill="1" applyBorder="1" applyAlignment="1">
      <alignment vertical="center" wrapText="1"/>
    </xf>
    <xf numFmtId="0" fontId="28" fillId="2" borderId="1" xfId="0" applyFont="1" applyFill="1" applyBorder="1" applyAlignment="1">
      <alignment vertical="center" wrapText="1"/>
    </xf>
    <xf numFmtId="165" fontId="26" fillId="2" borderId="1" xfId="4" applyNumberFormat="1" applyFont="1" applyFill="1" applyBorder="1" applyAlignment="1">
      <alignment horizontal="left" vertical="center"/>
    </xf>
    <xf numFmtId="0" fontId="26" fillId="2" borderId="0" xfId="0" applyFont="1" applyFill="1" applyBorder="1" applyAlignment="1">
      <alignment vertical="center" wrapText="1"/>
    </xf>
    <xf numFmtId="0" fontId="26" fillId="2" borderId="0" xfId="0" applyFont="1" applyFill="1" applyBorder="1" applyAlignment="1">
      <alignment vertical="center"/>
    </xf>
    <xf numFmtId="41" fontId="28" fillId="2" borderId="0" xfId="4" applyFont="1" applyFill="1" applyBorder="1" applyAlignment="1">
      <alignment vertical="center"/>
    </xf>
    <xf numFmtId="41" fontId="26" fillId="2" borderId="0" xfId="4" applyFont="1" applyFill="1" applyBorder="1" applyAlignment="1">
      <alignment vertical="center"/>
    </xf>
    <xf numFmtId="41" fontId="28" fillId="2" borderId="0" xfId="0" applyNumberFormat="1" applyFont="1" applyFill="1"/>
    <xf numFmtId="0" fontId="26" fillId="0" borderId="0" xfId="0" applyFont="1"/>
    <xf numFmtId="0" fontId="26" fillId="0" borderId="0" xfId="0" applyFont="1" applyAlignment="1">
      <alignment wrapText="1"/>
    </xf>
    <xf numFmtId="0" fontId="27" fillId="0" borderId="1" xfId="2" applyFont="1" applyBorder="1" applyAlignment="1">
      <alignment vertical="center"/>
    </xf>
    <xf numFmtId="0" fontId="26" fillId="0" borderId="1" xfId="0" applyFont="1" applyFill="1" applyBorder="1" applyAlignment="1">
      <alignment horizontal="center"/>
    </xf>
    <xf numFmtId="0" fontId="27" fillId="0" borderId="1" xfId="1" applyFont="1" applyBorder="1" applyAlignment="1">
      <alignment horizontal="center" vertical="center"/>
    </xf>
    <xf numFmtId="0" fontId="26" fillId="0" borderId="1" xfId="0" applyFont="1" applyBorder="1" applyAlignment="1">
      <alignment horizontal="center" vertical="center"/>
    </xf>
    <xf numFmtId="0" fontId="26" fillId="0" borderId="1" xfId="0" applyFont="1" applyFill="1" applyBorder="1" applyAlignment="1">
      <alignment horizontal="center" vertical="center"/>
    </xf>
    <xf numFmtId="0" fontId="27" fillId="0" borderId="1" xfId="1" applyFont="1" applyFill="1" applyBorder="1" applyAlignment="1">
      <alignment horizontal="center" vertical="center"/>
    </xf>
    <xf numFmtId="0" fontId="26" fillId="0" borderId="1" xfId="0" applyFont="1" applyBorder="1" applyAlignment="1">
      <alignment horizontal="left" vertical="center"/>
    </xf>
    <xf numFmtId="0" fontId="26" fillId="0" borderId="1" xfId="0" applyFont="1" applyBorder="1"/>
    <xf numFmtId="0" fontId="26" fillId="2" borderId="1" xfId="0" applyFont="1" applyFill="1" applyBorder="1"/>
    <xf numFmtId="0" fontId="26" fillId="0" borderId="1" xfId="0" applyFont="1" applyBorder="1" applyAlignment="1">
      <alignment horizontal="left" wrapText="1"/>
    </xf>
    <xf numFmtId="0" fontId="26" fillId="0" borderId="1" xfId="0" applyFont="1" applyBorder="1" applyAlignment="1">
      <alignment horizontal="left" vertical="center" wrapText="1"/>
    </xf>
    <xf numFmtId="0" fontId="26" fillId="0" borderId="1" xfId="0" applyFont="1" applyBorder="1" applyAlignment="1">
      <alignment vertical="center"/>
    </xf>
    <xf numFmtId="0" fontId="17" fillId="2" borderId="1" xfId="4" applyNumberFormat="1" applyFont="1" applyFill="1" applyBorder="1" applyAlignment="1">
      <alignment vertical="center" wrapText="1"/>
    </xf>
    <xf numFmtId="0" fontId="30" fillId="0" borderId="1" xfId="2" applyFont="1" applyBorder="1" applyAlignment="1">
      <alignment horizontal="center" vertical="center"/>
    </xf>
    <xf numFmtId="0" fontId="20" fillId="0" borderId="1" xfId="0" applyNumberFormat="1" applyFont="1" applyFill="1" applyBorder="1" applyAlignment="1">
      <alignment horizontal="left" vertical="center" wrapText="1"/>
    </xf>
    <xf numFmtId="0" fontId="26" fillId="0" borderId="1" xfId="0" applyFont="1" applyBorder="1" applyAlignment="1">
      <alignment horizontal="left"/>
    </xf>
    <xf numFmtId="0" fontId="26" fillId="0" borderId="1" xfId="0" applyFont="1" applyBorder="1" applyAlignment="1">
      <alignment vertical="center" wrapText="1"/>
    </xf>
    <xf numFmtId="0" fontId="28" fillId="0" borderId="1" xfId="0" applyFont="1" applyBorder="1" applyAlignment="1">
      <alignment vertical="center" wrapText="1"/>
    </xf>
    <xf numFmtId="0" fontId="29" fillId="2" borderId="1" xfId="0" applyFont="1" applyFill="1" applyBorder="1" applyAlignment="1">
      <alignment vertical="center" wrapText="1"/>
    </xf>
    <xf numFmtId="0" fontId="29" fillId="2" borderId="1" xfId="0" applyNumberFormat="1" applyFont="1" applyFill="1" applyBorder="1" applyAlignment="1">
      <alignment vertical="center" wrapText="1"/>
    </xf>
    <xf numFmtId="165" fontId="26" fillId="2" borderId="1" xfId="4" applyNumberFormat="1" applyFont="1" applyFill="1" applyBorder="1" applyAlignment="1">
      <alignment vertical="center"/>
    </xf>
    <xf numFmtId="0" fontId="26" fillId="0" borderId="0" xfId="0" applyFont="1" applyBorder="1" applyAlignment="1">
      <alignment horizontal="left" vertical="center"/>
    </xf>
    <xf numFmtId="0" fontId="26" fillId="0" borderId="0" xfId="0" applyFont="1" applyBorder="1" applyAlignment="1">
      <alignment vertical="center" wrapText="1"/>
    </xf>
    <xf numFmtId="0" fontId="26" fillId="0" borderId="0" xfId="0" applyFont="1" applyBorder="1"/>
    <xf numFmtId="43" fontId="26" fillId="0" borderId="0" xfId="0" applyNumberFormat="1" applyFont="1" applyBorder="1"/>
    <xf numFmtId="43" fontId="26" fillId="0" borderId="0" xfId="5" applyNumberFormat="1" applyFont="1" applyBorder="1"/>
    <xf numFmtId="43" fontId="26" fillId="0" borderId="0" xfId="5" applyFont="1" applyBorder="1"/>
    <xf numFmtId="0" fontId="26" fillId="0" borderId="0" xfId="0" applyFont="1" applyFill="1"/>
    <xf numFmtId="0" fontId="26" fillId="0" borderId="0" xfId="2" applyFont="1" applyFill="1" applyAlignment="1">
      <alignment horizontal="center"/>
    </xf>
    <xf numFmtId="0" fontId="26" fillId="0" borderId="0" xfId="2" applyFont="1"/>
    <xf numFmtId="0" fontId="26" fillId="0" borderId="0" xfId="2" applyFont="1" applyFill="1"/>
    <xf numFmtId="0" fontId="26" fillId="0" borderId="1" xfId="0" applyFont="1" applyFill="1" applyBorder="1" applyAlignment="1"/>
    <xf numFmtId="0" fontId="27" fillId="0" borderId="1" xfId="2" applyFont="1" applyFill="1" applyBorder="1" applyAlignment="1">
      <alignment vertical="center" wrapText="1"/>
    </xf>
    <xf numFmtId="0" fontId="26" fillId="0" borderId="0" xfId="0" applyFont="1" applyAlignment="1">
      <alignment vertical="center"/>
    </xf>
    <xf numFmtId="0" fontId="8" fillId="2" borderId="1" xfId="2" applyFont="1" applyFill="1" applyBorder="1" applyAlignment="1">
      <alignment horizontal="center" vertical="center" wrapText="1"/>
    </xf>
    <xf numFmtId="0" fontId="26" fillId="2" borderId="1" xfId="0" applyFont="1" applyFill="1" applyBorder="1" applyAlignment="1">
      <alignment horizontal="center" wrapText="1"/>
    </xf>
    <xf numFmtId="0" fontId="26" fillId="2" borderId="0" xfId="0" applyFont="1" applyFill="1" applyBorder="1" applyAlignment="1">
      <alignment horizontal="left" vertical="center"/>
    </xf>
    <xf numFmtId="0" fontId="28" fillId="0" borderId="0" xfId="0" applyFont="1" applyAlignment="1">
      <alignment horizontal="center"/>
    </xf>
    <xf numFmtId="0" fontId="28" fillId="2" borderId="13" xfId="0" applyFont="1" applyFill="1" applyBorder="1" applyAlignment="1">
      <alignment horizontal="center" vertical="center"/>
    </xf>
    <xf numFmtId="0" fontId="28" fillId="2" borderId="14" xfId="0" applyFont="1" applyFill="1" applyBorder="1" applyAlignment="1">
      <alignment horizontal="center" vertical="center"/>
    </xf>
    <xf numFmtId="0" fontId="28" fillId="2" borderId="15" xfId="0" applyFont="1" applyFill="1" applyBorder="1" applyAlignment="1">
      <alignment horizontal="center" vertical="center"/>
    </xf>
    <xf numFmtId="0" fontId="9" fillId="2" borderId="13" xfId="0" applyFont="1" applyFill="1" applyBorder="1" applyAlignment="1">
      <alignment horizontal="center" vertical="center"/>
    </xf>
    <xf numFmtId="0" fontId="9" fillId="2" borderId="14" xfId="0" applyFont="1" applyFill="1" applyBorder="1" applyAlignment="1">
      <alignment horizontal="center" vertical="center"/>
    </xf>
    <xf numFmtId="0" fontId="9" fillId="2" borderId="15" xfId="0" applyFont="1" applyFill="1" applyBorder="1" applyAlignment="1">
      <alignment horizontal="center" vertical="center"/>
    </xf>
    <xf numFmtId="0" fontId="9" fillId="2" borderId="8" xfId="0" applyFont="1" applyFill="1" applyBorder="1" applyAlignment="1">
      <alignment horizontal="center" vertical="center"/>
    </xf>
    <xf numFmtId="0" fontId="9" fillId="2" borderId="0" xfId="0" applyFont="1" applyFill="1" applyBorder="1" applyAlignment="1">
      <alignment horizontal="center" vertical="center"/>
    </xf>
    <xf numFmtId="0" fontId="9" fillId="2" borderId="12" xfId="0" applyFont="1" applyFill="1" applyBorder="1" applyAlignment="1">
      <alignment horizontal="center" vertical="center"/>
    </xf>
    <xf numFmtId="0" fontId="26" fillId="12" borderId="1" xfId="0" applyFont="1" applyFill="1" applyBorder="1" applyAlignment="1">
      <alignment vertical="center"/>
    </xf>
    <xf numFmtId="0" fontId="6" fillId="2" borderId="0" xfId="0" applyFont="1" applyFill="1"/>
    <xf numFmtId="0" fontId="13" fillId="2" borderId="0" xfId="0" applyFont="1" applyFill="1" applyAlignment="1">
      <alignment horizontal="center"/>
    </xf>
    <xf numFmtId="0" fontId="13" fillId="2" borderId="0" xfId="0" applyFont="1" applyFill="1" applyAlignment="1"/>
    <xf numFmtId="0" fontId="6" fillId="2" borderId="0" xfId="0" applyFont="1" applyFill="1" applyAlignment="1">
      <alignment wrapText="1"/>
    </xf>
    <xf numFmtId="0" fontId="6" fillId="2" borderId="1" xfId="0" applyFont="1" applyFill="1" applyBorder="1" applyAlignment="1">
      <alignment horizontal="center" wrapText="1"/>
    </xf>
    <xf numFmtId="0" fontId="6" fillId="2" borderId="1" xfId="0" applyFont="1" applyFill="1" applyBorder="1" applyAlignment="1">
      <alignment horizontal="center"/>
    </xf>
    <xf numFmtId="0" fontId="6" fillId="2" borderId="1" xfId="0" applyFont="1" applyFill="1" applyBorder="1" applyAlignment="1">
      <alignment horizontal="center" vertical="center"/>
    </xf>
    <xf numFmtId="0" fontId="6" fillId="2" borderId="1" xfId="0" applyFont="1" applyFill="1" applyBorder="1" applyAlignment="1">
      <alignment horizontal="left" vertical="center"/>
    </xf>
    <xf numFmtId="0" fontId="9" fillId="2" borderId="1" xfId="0" applyFont="1" applyFill="1" applyBorder="1" applyAlignment="1">
      <alignment horizontal="left" vertical="center" wrapText="1"/>
    </xf>
    <xf numFmtId="0" fontId="6" fillId="2" borderId="1" xfId="0" applyFont="1" applyFill="1" applyBorder="1" applyAlignment="1">
      <alignment vertical="center"/>
    </xf>
    <xf numFmtId="0" fontId="6" fillId="2" borderId="1" xfId="0" applyFont="1" applyFill="1" applyBorder="1" applyAlignment="1">
      <alignment horizontal="left" vertical="center" wrapText="1"/>
    </xf>
    <xf numFmtId="0" fontId="6" fillId="12" borderId="1" xfId="0" applyFont="1" applyFill="1" applyBorder="1" applyAlignment="1">
      <alignment vertical="center"/>
    </xf>
    <xf numFmtId="0" fontId="16" fillId="2" borderId="1" xfId="4" applyNumberFormat="1" applyFont="1" applyFill="1" applyBorder="1" applyAlignment="1">
      <alignment vertical="center"/>
    </xf>
    <xf numFmtId="165" fontId="16" fillId="2" borderId="1" xfId="4" applyNumberFormat="1" applyFont="1" applyFill="1" applyBorder="1" applyAlignment="1">
      <alignment vertical="center"/>
    </xf>
    <xf numFmtId="0" fontId="16" fillId="2" borderId="1" xfId="4" applyNumberFormat="1" applyFont="1" applyFill="1" applyBorder="1" applyAlignment="1">
      <alignment vertical="center" wrapText="1"/>
    </xf>
    <xf numFmtId="0" fontId="16" fillId="2" borderId="1" xfId="4" applyNumberFormat="1" applyFont="1" applyFill="1" applyBorder="1" applyAlignment="1">
      <alignment vertical="top" wrapText="1"/>
    </xf>
    <xf numFmtId="0" fontId="6" fillId="2" borderId="1" xfId="0" applyFont="1" applyFill="1" applyBorder="1" applyAlignment="1">
      <alignment vertical="center" wrapText="1"/>
    </xf>
    <xf numFmtId="0" fontId="9" fillId="2" borderId="1" xfId="0" applyFont="1" applyFill="1" applyBorder="1" applyAlignment="1">
      <alignment vertical="center" wrapText="1"/>
    </xf>
    <xf numFmtId="165" fontId="6" fillId="2" borderId="1" xfId="4" applyNumberFormat="1" applyFont="1" applyFill="1" applyBorder="1" applyAlignment="1">
      <alignment horizontal="right" vertical="center"/>
    </xf>
    <xf numFmtId="41" fontId="6" fillId="2" borderId="1" xfId="4" applyFont="1" applyFill="1" applyBorder="1" applyAlignment="1">
      <alignment horizontal="left" vertical="center"/>
    </xf>
    <xf numFmtId="165" fontId="6" fillId="2" borderId="1" xfId="4" applyNumberFormat="1" applyFont="1" applyFill="1" applyBorder="1" applyAlignment="1">
      <alignment horizontal="left" vertical="center"/>
    </xf>
    <xf numFmtId="0" fontId="6" fillId="2" borderId="0" xfId="0" applyFont="1" applyFill="1" applyBorder="1" applyAlignment="1">
      <alignment horizontal="left" vertical="center"/>
    </xf>
    <xf numFmtId="0" fontId="6" fillId="2" borderId="0" xfId="0" applyFont="1" applyFill="1" applyBorder="1" applyAlignment="1">
      <alignment vertical="center" wrapText="1"/>
    </xf>
    <xf numFmtId="0" fontId="6" fillId="2" borderId="0" xfId="0" applyFont="1" applyFill="1" applyBorder="1" applyAlignment="1">
      <alignment vertical="center"/>
    </xf>
    <xf numFmtId="41" fontId="9" fillId="2" borderId="0" xfId="4" applyFont="1" applyFill="1" applyBorder="1" applyAlignment="1">
      <alignment vertical="center"/>
    </xf>
    <xf numFmtId="41" fontId="6" fillId="2" borderId="0" xfId="4" applyFont="1" applyFill="1" applyBorder="1" applyAlignment="1">
      <alignment vertical="center"/>
    </xf>
    <xf numFmtId="41" fontId="9" fillId="2" borderId="0" xfId="0" applyNumberFormat="1" applyFont="1" applyFill="1"/>
    <xf numFmtId="0" fontId="6" fillId="2" borderId="1" xfId="2" applyFont="1" applyFill="1" applyBorder="1" applyAlignment="1">
      <alignment vertical="center"/>
    </xf>
    <xf numFmtId="0" fontId="6" fillId="2" borderId="1" xfId="1" applyFont="1" applyFill="1" applyBorder="1" applyAlignment="1">
      <alignment horizontal="center" vertical="center"/>
    </xf>
    <xf numFmtId="166" fontId="24" fillId="2" borderId="1" xfId="0" applyNumberFormat="1" applyFont="1" applyFill="1" applyBorder="1" applyAlignment="1">
      <alignment vertical="center"/>
    </xf>
    <xf numFmtId="0" fontId="24" fillId="2" borderId="1" xfId="0" applyNumberFormat="1" applyFont="1" applyFill="1" applyBorder="1" applyAlignment="1">
      <alignment horizontal="left" vertical="center" wrapText="1"/>
    </xf>
    <xf numFmtId="0" fontId="6" fillId="2" borderId="1" xfId="2" applyFont="1" applyFill="1" applyBorder="1" applyAlignment="1">
      <alignment horizontal="center" vertical="center" wrapText="1"/>
    </xf>
    <xf numFmtId="0" fontId="6" fillId="2" borderId="1" xfId="2" applyFont="1" applyFill="1" applyBorder="1" applyAlignment="1">
      <alignment horizontal="center" vertical="center"/>
    </xf>
    <xf numFmtId="0" fontId="6" fillId="2" borderId="1" xfId="2" applyFont="1" applyFill="1" applyBorder="1" applyAlignment="1">
      <alignment vertical="center" wrapText="1"/>
    </xf>
    <xf numFmtId="165" fontId="9" fillId="2" borderId="1" xfId="0" applyNumberFormat="1" applyFont="1" applyFill="1" applyBorder="1" applyAlignment="1">
      <alignment vertical="center"/>
    </xf>
    <xf numFmtId="0" fontId="16" fillId="12" borderId="1" xfId="2" applyFont="1" applyFill="1" applyBorder="1" applyAlignment="1">
      <alignment horizontal="center" vertical="center"/>
    </xf>
    <xf numFmtId="0" fontId="6" fillId="12" borderId="1" xfId="2" applyFont="1" applyFill="1" applyBorder="1" applyAlignment="1">
      <alignment vertical="center" wrapText="1"/>
    </xf>
    <xf numFmtId="0" fontId="6" fillId="12" borderId="1" xfId="0" applyFont="1" applyFill="1" applyBorder="1" applyAlignment="1">
      <alignment horizontal="left" vertical="center"/>
    </xf>
    <xf numFmtId="0" fontId="6" fillId="12" borderId="1" xfId="0" applyFont="1" applyFill="1" applyBorder="1" applyAlignment="1">
      <alignment horizontal="center" vertical="center"/>
    </xf>
    <xf numFmtId="0" fontId="16" fillId="2" borderId="1" xfId="0" applyNumberFormat="1" applyFont="1" applyFill="1" applyBorder="1" applyAlignment="1">
      <alignment vertical="center" wrapText="1"/>
    </xf>
    <xf numFmtId="41" fontId="16" fillId="2" borderId="1" xfId="4" applyFont="1" applyFill="1" applyBorder="1" applyAlignment="1">
      <alignment horizontal="left" vertical="center" wrapText="1"/>
    </xf>
    <xf numFmtId="0" fontId="6" fillId="11" borderId="1" xfId="0" applyFont="1" applyFill="1" applyBorder="1" applyAlignment="1">
      <alignment vertical="center"/>
    </xf>
    <xf numFmtId="0" fontId="35" fillId="2" borderId="0" xfId="0" applyFont="1" applyFill="1"/>
    <xf numFmtId="0" fontId="35" fillId="2" borderId="0" xfId="2" applyFont="1" applyFill="1"/>
    <xf numFmtId="0" fontId="35" fillId="2" borderId="0" xfId="2" applyFont="1" applyFill="1" applyAlignment="1"/>
    <xf numFmtId="0" fontId="6" fillId="0" borderId="0" xfId="0" applyFont="1"/>
    <xf numFmtId="0" fontId="6" fillId="0" borderId="0" xfId="0" applyFont="1" applyFill="1"/>
    <xf numFmtId="0" fontId="6" fillId="0" borderId="0" xfId="0" applyFont="1" applyAlignment="1">
      <alignment wrapText="1"/>
    </xf>
    <xf numFmtId="0" fontId="6" fillId="0" borderId="1" xfId="0" applyFont="1" applyFill="1" applyBorder="1" applyAlignment="1">
      <alignment horizontal="center" wrapText="1"/>
    </xf>
    <xf numFmtId="0" fontId="6" fillId="0" borderId="1" xfId="0" applyFont="1" applyFill="1" applyBorder="1" applyAlignment="1">
      <alignment horizontal="center"/>
    </xf>
    <xf numFmtId="0" fontId="6" fillId="0" borderId="1" xfId="0" applyFont="1" applyBorder="1" applyAlignment="1">
      <alignment horizontal="center" vertical="center"/>
    </xf>
    <xf numFmtId="0" fontId="6" fillId="0" borderId="1" xfId="0" applyFont="1" applyFill="1" applyBorder="1" applyAlignment="1">
      <alignment horizontal="center" vertical="center"/>
    </xf>
    <xf numFmtId="0" fontId="6" fillId="0" borderId="1" xfId="0" applyFont="1" applyBorder="1" applyAlignment="1">
      <alignment horizontal="left" vertical="center"/>
    </xf>
    <xf numFmtId="0" fontId="6" fillId="0" borderId="1" xfId="0" applyFont="1" applyBorder="1"/>
    <xf numFmtId="0" fontId="6" fillId="12" borderId="1" xfId="0" applyFont="1" applyFill="1" applyBorder="1"/>
    <xf numFmtId="0" fontId="6" fillId="12" borderId="1" xfId="0" applyFont="1" applyFill="1" applyBorder="1" applyAlignment="1"/>
    <xf numFmtId="0" fontId="6" fillId="2" borderId="1" xfId="0" applyFont="1" applyFill="1" applyBorder="1" applyAlignment="1">
      <alignment horizontal="left" wrapText="1"/>
    </xf>
    <xf numFmtId="0" fontId="6" fillId="2" borderId="1" xfId="0" applyFont="1" applyFill="1" applyBorder="1"/>
    <xf numFmtId="0" fontId="6" fillId="0" borderId="1" xfId="0" applyFont="1" applyBorder="1" applyAlignment="1">
      <alignment horizontal="left" wrapText="1"/>
    </xf>
    <xf numFmtId="0" fontId="6" fillId="5" borderId="8" xfId="0" applyFont="1" applyFill="1" applyBorder="1" applyAlignment="1"/>
    <xf numFmtId="0" fontId="6" fillId="5" borderId="0" xfId="0" applyFont="1" applyFill="1" applyBorder="1" applyAlignment="1"/>
    <xf numFmtId="0" fontId="6" fillId="5" borderId="12" xfId="0" applyFont="1" applyFill="1" applyBorder="1" applyAlignment="1"/>
    <xf numFmtId="0" fontId="6" fillId="2" borderId="1" xfId="0" quotePrefix="1" applyFont="1" applyFill="1" applyBorder="1" applyAlignment="1">
      <alignment horizontal="center" vertical="center"/>
    </xf>
    <xf numFmtId="41" fontId="24" fillId="2" borderId="1" xfId="4" applyFont="1" applyFill="1" applyBorder="1" applyAlignment="1">
      <alignment horizontal="left" vertical="center" wrapText="1"/>
    </xf>
    <xf numFmtId="0" fontId="6" fillId="2" borderId="1" xfId="0" quotePrefix="1" applyFont="1" applyFill="1" applyBorder="1" applyAlignment="1">
      <alignment horizontal="center" vertical="center" wrapText="1"/>
    </xf>
    <xf numFmtId="0" fontId="6" fillId="2" borderId="1" xfId="0" applyFont="1" applyFill="1" applyBorder="1" applyAlignment="1">
      <alignment horizontal="center" vertical="center" wrapText="1"/>
    </xf>
    <xf numFmtId="41" fontId="24" fillId="2" borderId="1" xfId="6" applyFont="1" applyFill="1" applyBorder="1" applyAlignment="1">
      <alignment horizontal="left" vertical="center" wrapText="1"/>
    </xf>
    <xf numFmtId="167" fontId="24" fillId="2" borderId="1" xfId="7" applyNumberFormat="1" applyFont="1" applyFill="1" applyBorder="1" applyAlignment="1">
      <alignment vertical="center" wrapText="1"/>
    </xf>
    <xf numFmtId="167" fontId="24" fillId="2" borderId="1" xfId="0" applyNumberFormat="1" applyFont="1" applyFill="1" applyBorder="1" applyAlignment="1">
      <alignment vertical="center" wrapText="1"/>
    </xf>
    <xf numFmtId="0" fontId="6" fillId="0" borderId="1" xfId="0" applyFont="1" applyBorder="1" applyAlignment="1">
      <alignment vertical="center" wrapText="1"/>
    </xf>
    <xf numFmtId="0" fontId="6" fillId="2" borderId="1" xfId="0" quotePrefix="1" applyFont="1" applyFill="1" applyBorder="1" applyAlignment="1">
      <alignment horizontal="left" vertical="center"/>
    </xf>
    <xf numFmtId="43" fontId="6" fillId="2" borderId="1" xfId="5" applyNumberFormat="1" applyFont="1" applyFill="1" applyBorder="1" applyAlignment="1">
      <alignment vertical="center" wrapText="1"/>
    </xf>
    <xf numFmtId="167" fontId="38" fillId="2" borderId="1" xfId="7" applyNumberFormat="1" applyFont="1" applyFill="1" applyBorder="1" applyAlignment="1">
      <alignment vertical="center" wrapText="1"/>
    </xf>
    <xf numFmtId="0" fontId="6" fillId="0" borderId="1" xfId="0" applyFont="1" applyBorder="1" applyAlignment="1">
      <alignment horizontal="left" vertical="center" wrapText="1"/>
    </xf>
    <xf numFmtId="43" fontId="6" fillId="2" borderId="1" xfId="5" applyFont="1" applyFill="1" applyBorder="1" applyAlignment="1">
      <alignment vertical="center" wrapText="1"/>
    </xf>
    <xf numFmtId="41" fontId="24" fillId="2" borderId="1" xfId="8" quotePrefix="1" applyFont="1" applyFill="1" applyBorder="1" applyAlignment="1">
      <alignment horizontal="left" vertical="center" wrapText="1"/>
    </xf>
    <xf numFmtId="41" fontId="24" fillId="2" borderId="1" xfId="8" applyFont="1" applyFill="1" applyBorder="1" applyAlignment="1">
      <alignment horizontal="left" vertical="center" wrapText="1"/>
    </xf>
    <xf numFmtId="167" fontId="38" fillId="2" borderId="1" xfId="7" applyNumberFormat="1" applyFont="1" applyFill="1" applyBorder="1" applyAlignment="1">
      <alignment horizontal="right" vertical="center" wrapText="1"/>
    </xf>
    <xf numFmtId="0" fontId="16" fillId="2" borderId="1" xfId="0" applyFont="1" applyFill="1" applyBorder="1" applyAlignment="1">
      <alignment horizontal="left" vertical="center" wrapText="1"/>
    </xf>
    <xf numFmtId="15" fontId="6" fillId="2" borderId="1" xfId="0" quotePrefix="1" applyNumberFormat="1" applyFont="1" applyFill="1" applyBorder="1" applyAlignment="1">
      <alignment horizontal="center" vertical="center" wrapText="1"/>
    </xf>
    <xf numFmtId="41" fontId="6" fillId="2" borderId="1" xfId="4" applyFont="1" applyFill="1" applyBorder="1" applyAlignment="1">
      <alignment horizontal="left" vertical="center" wrapText="1"/>
    </xf>
    <xf numFmtId="41" fontId="24" fillId="2" borderId="1" xfId="4" quotePrefix="1" applyFont="1" applyFill="1" applyBorder="1" applyAlignment="1">
      <alignment horizontal="left" vertical="center" wrapText="1"/>
    </xf>
    <xf numFmtId="0" fontId="6" fillId="2" borderId="14" xfId="0" applyFont="1" applyFill="1" applyBorder="1" applyAlignment="1"/>
    <xf numFmtId="0" fontId="6" fillId="2" borderId="13" xfId="0" applyFont="1" applyFill="1" applyBorder="1" applyAlignment="1">
      <alignment horizontal="center"/>
    </xf>
    <xf numFmtId="0" fontId="6" fillId="2" borderId="14" xfId="0" applyFont="1" applyFill="1" applyBorder="1" applyAlignment="1">
      <alignment horizontal="center"/>
    </xf>
    <xf numFmtId="0" fontId="37" fillId="2" borderId="1" xfId="0" applyFont="1" applyFill="1" applyBorder="1" applyAlignment="1">
      <alignment wrapText="1"/>
    </xf>
    <xf numFmtId="0" fontId="37" fillId="2" borderId="1" xfId="0" applyFont="1" applyFill="1" applyBorder="1" applyAlignment="1">
      <alignment horizontal="center" wrapText="1"/>
    </xf>
    <xf numFmtId="167" fontId="24" fillId="2" borderId="1" xfId="13" applyNumberFormat="1" applyFont="1" applyFill="1" applyBorder="1" applyAlignment="1">
      <alignment vertical="center" wrapText="1"/>
    </xf>
    <xf numFmtId="0" fontId="37" fillId="2" borderId="1" xfId="0" applyFont="1" applyFill="1" applyBorder="1" applyAlignment="1">
      <alignment vertical="center" wrapText="1"/>
    </xf>
    <xf numFmtId="0" fontId="37" fillId="2" borderId="1" xfId="0" applyFont="1" applyFill="1" applyBorder="1" applyAlignment="1">
      <alignment horizontal="left" vertical="center" wrapText="1"/>
    </xf>
    <xf numFmtId="0" fontId="37" fillId="2" borderId="1" xfId="0" quotePrefix="1" applyFont="1" applyFill="1" applyBorder="1" applyAlignment="1">
      <alignment vertical="center" wrapText="1"/>
    </xf>
    <xf numFmtId="0" fontId="37" fillId="2" borderId="1" xfId="0" quotePrefix="1" applyFont="1" applyFill="1" applyBorder="1" applyAlignment="1">
      <alignment vertical="center"/>
    </xf>
    <xf numFmtId="168" fontId="6" fillId="0" borderId="0" xfId="0" applyNumberFormat="1" applyFont="1"/>
    <xf numFmtId="168" fontId="6" fillId="0" borderId="0" xfId="4" applyNumberFormat="1" applyFont="1"/>
    <xf numFmtId="41" fontId="6" fillId="0" borderId="0" xfId="4" applyFont="1"/>
    <xf numFmtId="0" fontId="6" fillId="0" borderId="0" xfId="2" applyFont="1" applyAlignment="1"/>
    <xf numFmtId="0" fontId="6" fillId="0" borderId="0" xfId="2" applyFont="1" applyAlignment="1">
      <alignment horizontal="center"/>
    </xf>
    <xf numFmtId="0" fontId="6" fillId="0" borderId="0" xfId="2" applyFont="1" applyFill="1" applyAlignment="1">
      <alignment horizontal="center"/>
    </xf>
    <xf numFmtId="0" fontId="6" fillId="0" borderId="0" xfId="2" applyFont="1"/>
    <xf numFmtId="0" fontId="6" fillId="0" borderId="0" xfId="2" applyFont="1" applyFill="1"/>
    <xf numFmtId="0" fontId="6" fillId="2" borderId="1" xfId="0" applyFont="1" applyFill="1" applyBorder="1" applyAlignment="1"/>
    <xf numFmtId="0" fontId="37" fillId="2" borderId="1" xfId="2" applyFont="1" applyFill="1" applyBorder="1" applyAlignment="1">
      <alignment horizontal="center" vertical="center"/>
    </xf>
    <xf numFmtId="0" fontId="6" fillId="2" borderId="8" xfId="0" applyFont="1" applyFill="1" applyBorder="1" applyAlignment="1"/>
    <xf numFmtId="0" fontId="6" fillId="2" borderId="0" xfId="0" applyFont="1" applyFill="1" applyBorder="1" applyAlignment="1"/>
    <xf numFmtId="0" fontId="6" fillId="2" borderId="12" xfId="0" applyFont="1" applyFill="1" applyBorder="1" applyAlignment="1"/>
    <xf numFmtId="0" fontId="16" fillId="2" borderId="1" xfId="2" applyFont="1" applyFill="1" applyBorder="1" applyAlignment="1">
      <alignment horizontal="center" vertical="center" wrapText="1"/>
    </xf>
    <xf numFmtId="0" fontId="16" fillId="2" borderId="1" xfId="2" quotePrefix="1" applyFont="1" applyFill="1" applyBorder="1" applyAlignment="1">
      <alignment horizontal="center" vertical="center"/>
    </xf>
    <xf numFmtId="0" fontId="6" fillId="0" borderId="2" xfId="0" applyFont="1" applyBorder="1"/>
    <xf numFmtId="0" fontId="6" fillId="0" borderId="7" xfId="0" applyFont="1" applyBorder="1"/>
    <xf numFmtId="0" fontId="6" fillId="2" borderId="9" xfId="0" applyFont="1" applyFill="1" applyBorder="1" applyAlignment="1"/>
    <xf numFmtId="0" fontId="6" fillId="2" borderId="11" xfId="0" applyFont="1" applyFill="1" applyBorder="1" applyAlignment="1"/>
    <xf numFmtId="0" fontId="6" fillId="0" borderId="1" xfId="0" applyFont="1" applyBorder="1" applyAlignment="1">
      <alignment vertical="center"/>
    </xf>
    <xf numFmtId="0" fontId="6" fillId="0" borderId="0" xfId="0" applyFont="1" applyAlignment="1">
      <alignment vertical="center"/>
    </xf>
    <xf numFmtId="0" fontId="6" fillId="12" borderId="1" xfId="0" applyFont="1" applyFill="1" applyBorder="1" applyAlignment="1">
      <alignment horizontal="left" vertical="center" wrapText="1"/>
    </xf>
    <xf numFmtId="0" fontId="6" fillId="12" borderId="1" xfId="0" applyFont="1" applyFill="1" applyBorder="1" applyAlignment="1">
      <alignment horizontal="center" vertical="center" wrapText="1"/>
    </xf>
    <xf numFmtId="0" fontId="6" fillId="12" borderId="13" xfId="0" applyFont="1" applyFill="1" applyBorder="1" applyAlignment="1"/>
    <xf numFmtId="167" fontId="9" fillId="2" borderId="10" xfId="0" applyNumberFormat="1" applyFont="1" applyFill="1" applyBorder="1" applyAlignment="1"/>
    <xf numFmtId="0" fontId="6" fillId="2" borderId="3" xfId="0" applyFont="1" applyFill="1" applyBorder="1" applyAlignment="1">
      <alignment horizontal="center" vertical="center" wrapText="1"/>
    </xf>
    <xf numFmtId="0" fontId="6" fillId="2" borderId="3" xfId="0" applyFont="1" applyFill="1" applyBorder="1" applyAlignment="1">
      <alignment horizontal="center" vertical="center"/>
    </xf>
    <xf numFmtId="0" fontId="6" fillId="2" borderId="3" xfId="0" applyFont="1" applyFill="1" applyBorder="1" applyAlignment="1">
      <alignment vertical="center"/>
    </xf>
    <xf numFmtId="167" fontId="24" fillId="2" borderId="3" xfId="7" applyNumberFormat="1" applyFont="1" applyFill="1" applyBorder="1" applyAlignment="1">
      <alignment vertical="center" wrapText="1"/>
    </xf>
    <xf numFmtId="167" fontId="6" fillId="2" borderId="3" xfId="9" applyNumberFormat="1" applyFont="1" applyFill="1" applyBorder="1" applyAlignment="1" applyProtection="1">
      <alignment vertical="center" wrapText="1"/>
      <protection locked="0"/>
    </xf>
    <xf numFmtId="167" fontId="6" fillId="2" borderId="3" xfId="0" applyNumberFormat="1" applyFont="1" applyFill="1" applyBorder="1" applyAlignment="1">
      <alignment vertical="center" wrapText="1"/>
    </xf>
    <xf numFmtId="167" fontId="6" fillId="2" borderId="3" xfId="4" applyNumberFormat="1" applyFont="1" applyFill="1" applyBorder="1" applyAlignment="1">
      <alignment vertical="center"/>
    </xf>
    <xf numFmtId="167" fontId="24" fillId="2" borderId="3" xfId="4" applyNumberFormat="1" applyFont="1" applyFill="1" applyBorder="1" applyAlignment="1">
      <alignment vertical="center" wrapText="1"/>
    </xf>
    <xf numFmtId="167" fontId="24" fillId="2" borderId="3" xfId="0" applyNumberFormat="1" applyFont="1" applyFill="1" applyBorder="1" applyAlignment="1">
      <alignment vertical="center" wrapText="1"/>
    </xf>
    <xf numFmtId="0" fontId="6" fillId="2" borderId="4" xfId="0" applyFont="1" applyFill="1" applyBorder="1" applyAlignment="1">
      <alignment vertical="center"/>
    </xf>
    <xf numFmtId="0" fontId="6" fillId="2" borderId="4" xfId="0" applyFont="1" applyFill="1" applyBorder="1" applyAlignment="1">
      <alignment vertical="center" wrapText="1"/>
    </xf>
    <xf numFmtId="0" fontId="16" fillId="2" borderId="1" xfId="0" quotePrefix="1" applyFont="1" applyFill="1" applyBorder="1" applyAlignment="1">
      <alignment horizontal="left" vertical="center" wrapText="1"/>
    </xf>
    <xf numFmtId="170" fontId="6" fillId="0" borderId="1" xfId="0" applyNumberFormat="1" applyFont="1" applyBorder="1"/>
    <xf numFmtId="170" fontId="6" fillId="2" borderId="1" xfId="0" applyNumberFormat="1" applyFont="1" applyFill="1" applyBorder="1"/>
    <xf numFmtId="170" fontId="6" fillId="0" borderId="1" xfId="0" applyNumberFormat="1" applyFont="1" applyBorder="1" applyAlignment="1">
      <alignment vertical="center"/>
    </xf>
    <xf numFmtId="170" fontId="6" fillId="0" borderId="7" xfId="0" applyNumberFormat="1" applyFont="1" applyBorder="1"/>
    <xf numFmtId="170" fontId="6" fillId="2" borderId="1" xfId="0" quotePrefix="1" applyNumberFormat="1" applyFont="1" applyFill="1" applyBorder="1" applyAlignment="1">
      <alignment horizontal="left" vertical="center" wrapText="1"/>
    </xf>
    <xf numFmtId="170" fontId="6" fillId="2" borderId="1" xfId="0" applyNumberFormat="1" applyFont="1" applyFill="1" applyBorder="1" applyAlignment="1">
      <alignment horizontal="left" vertical="center" wrapText="1"/>
    </xf>
    <xf numFmtId="170" fontId="6" fillId="2" borderId="1" xfId="0" quotePrefix="1" applyNumberFormat="1" applyFont="1" applyFill="1" applyBorder="1" applyAlignment="1">
      <alignment horizontal="center" vertical="center"/>
    </xf>
    <xf numFmtId="170" fontId="6" fillId="2" borderId="1" xfId="0" applyNumberFormat="1" applyFont="1" applyFill="1" applyBorder="1" applyAlignment="1">
      <alignment horizontal="center" vertical="center"/>
    </xf>
    <xf numFmtId="170" fontId="6" fillId="2" borderId="1" xfId="0" applyNumberFormat="1" applyFont="1" applyFill="1" applyBorder="1" applyAlignment="1">
      <alignment vertical="center"/>
    </xf>
    <xf numFmtId="170" fontId="6" fillId="2" borderId="1" xfId="0" quotePrefix="1" applyNumberFormat="1" applyFont="1" applyFill="1" applyBorder="1" applyAlignment="1">
      <alignment horizontal="center" vertical="center" wrapText="1"/>
    </xf>
    <xf numFmtId="170" fontId="6" fillId="2" borderId="1" xfId="0" applyNumberFormat="1" applyFont="1" applyFill="1" applyBorder="1" applyAlignment="1">
      <alignment horizontal="center" vertical="center" wrapText="1"/>
    </xf>
    <xf numFmtId="170" fontId="6" fillId="2" borderId="1" xfId="0" applyNumberFormat="1" applyFont="1" applyFill="1" applyBorder="1" applyAlignment="1">
      <alignment horizontal="center"/>
    </xf>
    <xf numFmtId="170" fontId="6" fillId="2" borderId="13" xfId="0" applyNumberFormat="1" applyFont="1" applyFill="1" applyBorder="1" applyAlignment="1">
      <alignment horizontal="center"/>
    </xf>
    <xf numFmtId="170" fontId="8" fillId="2" borderId="1" xfId="0" applyNumberFormat="1" applyFont="1" applyFill="1" applyBorder="1" applyAlignment="1">
      <alignment horizontal="center" vertical="center"/>
    </xf>
    <xf numFmtId="170" fontId="8" fillId="2" borderId="1" xfId="0" quotePrefix="1" applyNumberFormat="1" applyFont="1" applyFill="1" applyBorder="1" applyAlignment="1">
      <alignment horizontal="center" vertical="center"/>
    </xf>
    <xf numFmtId="170" fontId="6" fillId="0" borderId="0" xfId="0" applyNumberFormat="1" applyFont="1"/>
    <xf numFmtId="171" fontId="23" fillId="2" borderId="1" xfId="0" applyNumberFormat="1" applyFont="1" applyFill="1" applyBorder="1" applyAlignment="1">
      <alignment horizontal="center" vertical="center"/>
    </xf>
    <xf numFmtId="171" fontId="6" fillId="2" borderId="1" xfId="0" quotePrefix="1" applyNumberFormat="1" applyFont="1" applyFill="1" applyBorder="1" applyAlignment="1">
      <alignment horizontal="left" vertical="center" wrapText="1"/>
    </xf>
    <xf numFmtId="170" fontId="6" fillId="2" borderId="7" xfId="0" applyNumberFormat="1" applyFont="1" applyFill="1" applyBorder="1" applyAlignment="1">
      <alignment horizontal="center" vertical="center"/>
    </xf>
    <xf numFmtId="0" fontId="6" fillId="2" borderId="7" xfId="0" applyFont="1" applyFill="1" applyBorder="1" applyAlignment="1">
      <alignment horizontal="center" vertical="center"/>
    </xf>
    <xf numFmtId="170" fontId="6" fillId="2" borderId="1" xfId="0" applyNumberFormat="1" applyFont="1" applyFill="1" applyBorder="1" applyAlignment="1"/>
    <xf numFmtId="0" fontId="6" fillId="2" borderId="7" xfId="0" applyFont="1" applyFill="1" applyBorder="1" applyAlignment="1"/>
    <xf numFmtId="167" fontId="24" fillId="2" borderId="3" xfId="7" applyNumberFormat="1" applyFont="1" applyFill="1" applyBorder="1" applyAlignment="1">
      <alignment horizontal="right" vertical="center" wrapText="1"/>
    </xf>
    <xf numFmtId="167" fontId="6" fillId="2" borderId="3" xfId="0" applyNumberFormat="1" applyFont="1" applyFill="1" applyBorder="1" applyAlignment="1">
      <alignment horizontal="right" vertical="center" wrapText="1"/>
    </xf>
    <xf numFmtId="167" fontId="24" fillId="2" borderId="3" xfId="5" applyNumberFormat="1" applyFont="1" applyFill="1" applyBorder="1" applyAlignment="1">
      <alignment horizontal="right" vertical="center" wrapText="1"/>
    </xf>
    <xf numFmtId="167" fontId="6" fillId="2" borderId="3" xfId="0" applyNumberFormat="1" applyFont="1" applyFill="1" applyBorder="1" applyAlignment="1">
      <alignment horizontal="right" vertical="center"/>
    </xf>
    <xf numFmtId="167" fontId="24" fillId="2" borderId="3" xfId="4" applyNumberFormat="1" applyFont="1" applyFill="1" applyBorder="1" applyAlignment="1">
      <alignment horizontal="right" vertical="center"/>
    </xf>
    <xf numFmtId="167" fontId="6" fillId="2" borderId="3" xfId="11" applyNumberFormat="1" applyFont="1" applyFill="1" applyBorder="1" applyAlignment="1">
      <alignment horizontal="right" vertical="center"/>
    </xf>
    <xf numFmtId="167" fontId="6" fillId="2" borderId="3" xfId="12" applyNumberFormat="1" applyFont="1" applyFill="1" applyBorder="1" applyAlignment="1">
      <alignment horizontal="right" vertical="center"/>
    </xf>
    <xf numFmtId="167" fontId="6" fillId="2" borderId="3" xfId="4" applyNumberFormat="1" applyFont="1" applyFill="1" applyBorder="1" applyAlignment="1">
      <alignment horizontal="right" vertical="center"/>
    </xf>
    <xf numFmtId="167" fontId="16" fillId="2" borderId="3" xfId="4" applyNumberFormat="1" applyFont="1" applyFill="1" applyBorder="1" applyAlignment="1">
      <alignment horizontal="right" vertical="center"/>
    </xf>
    <xf numFmtId="41" fontId="24" fillId="2" borderId="5" xfId="4" applyFont="1" applyFill="1" applyBorder="1" applyAlignment="1">
      <alignment horizontal="left" vertical="center" wrapText="1"/>
    </xf>
    <xf numFmtId="41" fontId="24" fillId="2" borderId="5" xfId="4" applyFont="1" applyFill="1" applyBorder="1" applyAlignment="1">
      <alignment horizontal="left" vertical="center"/>
    </xf>
    <xf numFmtId="0" fontId="16" fillId="2" borderId="5" xfId="0" applyFont="1" applyFill="1" applyBorder="1" applyAlignment="1">
      <alignment horizontal="left" vertical="center" wrapText="1"/>
    </xf>
    <xf numFmtId="41" fontId="6" fillId="2" borderId="5" xfId="4" applyFont="1" applyFill="1" applyBorder="1" applyAlignment="1">
      <alignment horizontal="left" vertical="center" wrapText="1"/>
    </xf>
    <xf numFmtId="41" fontId="24" fillId="2" borderId="5" xfId="4" quotePrefix="1" applyFont="1" applyFill="1" applyBorder="1" applyAlignment="1">
      <alignment horizontal="left" vertical="center" wrapText="1"/>
    </xf>
    <xf numFmtId="0" fontId="6" fillId="2" borderId="5" xfId="0" applyFont="1" applyFill="1" applyBorder="1" applyAlignment="1">
      <alignment horizontal="center" vertical="center" wrapText="1"/>
    </xf>
    <xf numFmtId="165" fontId="16" fillId="2" borderId="1" xfId="4" applyNumberFormat="1" applyFont="1" applyFill="1" applyBorder="1" applyAlignment="1">
      <alignment horizontal="left" vertical="center" wrapText="1"/>
    </xf>
    <xf numFmtId="0" fontId="16" fillId="2" borderId="1" xfId="10" applyFont="1" applyFill="1" applyBorder="1" applyAlignment="1">
      <alignment horizontal="left" vertical="center" wrapText="1"/>
    </xf>
    <xf numFmtId="0" fontId="6" fillId="2" borderId="13" xfId="0" applyFont="1" applyFill="1" applyBorder="1" applyAlignment="1">
      <alignment vertical="center"/>
    </xf>
    <xf numFmtId="167" fontId="24" fillId="2" borderId="3" xfId="0" applyNumberFormat="1" applyFont="1" applyFill="1" applyBorder="1" applyAlignment="1">
      <alignment vertical="center"/>
    </xf>
    <xf numFmtId="167" fontId="6" fillId="2" borderId="3" xfId="0" applyNumberFormat="1" applyFont="1" applyFill="1" applyBorder="1" applyAlignment="1">
      <alignment vertical="center"/>
    </xf>
    <xf numFmtId="0" fontId="6" fillId="2" borderId="3" xfId="0" applyFont="1" applyFill="1" applyBorder="1" applyAlignment="1">
      <alignment horizontal="center"/>
    </xf>
    <xf numFmtId="167" fontId="24" fillId="2" borderId="3" xfId="0" applyNumberFormat="1" applyFont="1" applyFill="1" applyBorder="1" applyAlignment="1">
      <alignment horizontal="right" vertical="center" wrapText="1"/>
    </xf>
    <xf numFmtId="167" fontId="6" fillId="2" borderId="3" xfId="0" applyNumberFormat="1" applyFont="1" applyFill="1" applyBorder="1" applyAlignment="1">
      <alignment horizontal="center" vertical="center"/>
    </xf>
    <xf numFmtId="0" fontId="6" fillId="2" borderId="15" xfId="0" applyFont="1" applyFill="1" applyBorder="1" applyAlignment="1">
      <alignment horizontal="left" vertical="center" wrapText="1"/>
    </xf>
    <xf numFmtId="170" fontId="6" fillId="2" borderId="7" xfId="0" applyNumberFormat="1" applyFont="1" applyFill="1" applyBorder="1" applyAlignment="1">
      <alignment horizontal="center"/>
    </xf>
    <xf numFmtId="170" fontId="6" fillId="12" borderId="1" xfId="0" applyNumberFormat="1" applyFont="1" applyFill="1" applyBorder="1" applyAlignment="1"/>
    <xf numFmtId="167" fontId="9" fillId="2" borderId="1" xfId="0" applyNumberFormat="1" applyFont="1" applyFill="1" applyBorder="1" applyAlignment="1"/>
    <xf numFmtId="0" fontId="6" fillId="2" borderId="15" xfId="0" applyFont="1" applyFill="1" applyBorder="1" applyAlignment="1"/>
    <xf numFmtId="0" fontId="6" fillId="2" borderId="15" xfId="0" applyFont="1" applyFill="1" applyBorder="1" applyAlignment="1">
      <alignment horizontal="center"/>
    </xf>
    <xf numFmtId="0" fontId="6" fillId="2" borderId="3" xfId="0" applyFont="1" applyFill="1" applyBorder="1" applyAlignment="1">
      <alignment horizontal="left" wrapText="1"/>
    </xf>
    <xf numFmtId="0" fontId="6" fillId="2" borderId="14" xfId="0" applyFont="1" applyFill="1" applyBorder="1" applyAlignment="1">
      <alignment horizontal="left" wrapText="1"/>
    </xf>
    <xf numFmtId="0" fontId="6" fillId="2" borderId="7" xfId="0" applyFont="1" applyFill="1" applyBorder="1" applyAlignment="1">
      <alignment horizontal="left" wrapText="1"/>
    </xf>
    <xf numFmtId="167" fontId="9" fillId="2" borderId="1" xfId="0" applyNumberFormat="1" applyFont="1" applyFill="1" applyBorder="1" applyAlignment="1">
      <alignment horizontal="center"/>
    </xf>
    <xf numFmtId="0" fontId="6" fillId="12" borderId="1" xfId="0" applyFont="1" applyFill="1" applyBorder="1" applyAlignment="1">
      <alignment horizontal="center"/>
    </xf>
    <xf numFmtId="0" fontId="6" fillId="2" borderId="2" xfId="0" applyFont="1" applyFill="1" applyBorder="1"/>
    <xf numFmtId="0" fontId="6" fillId="2" borderId="7" xfId="0" applyFont="1" applyFill="1" applyBorder="1"/>
    <xf numFmtId="165" fontId="16" fillId="2" borderId="1" xfId="3" applyNumberFormat="1" applyFont="1" applyFill="1" applyBorder="1" applyAlignment="1">
      <alignment horizontal="center" vertical="center"/>
    </xf>
    <xf numFmtId="41" fontId="39" fillId="2" borderId="1" xfId="3" applyNumberFormat="1" applyFont="1" applyFill="1" applyBorder="1" applyAlignment="1">
      <alignment horizontal="center" vertical="center"/>
    </xf>
    <xf numFmtId="0" fontId="6" fillId="2" borderId="3" xfId="0" applyFont="1" applyFill="1" applyBorder="1"/>
    <xf numFmtId="0" fontId="6" fillId="12" borderId="2" xfId="0" applyFont="1" applyFill="1" applyBorder="1" applyAlignment="1"/>
    <xf numFmtId="0" fontId="37" fillId="2" borderId="7" xfId="0" applyFont="1" applyFill="1" applyBorder="1" applyAlignment="1">
      <alignment horizontal="center" wrapText="1"/>
    </xf>
    <xf numFmtId="0" fontId="9" fillId="2" borderId="1" xfId="0" applyFont="1" applyFill="1" applyBorder="1" applyAlignment="1">
      <alignment vertical="center"/>
    </xf>
    <xf numFmtId="0" fontId="8" fillId="2" borderId="7" xfId="0" applyFont="1" applyFill="1" applyBorder="1" applyAlignment="1">
      <alignment horizontal="center" vertical="center"/>
    </xf>
    <xf numFmtId="0" fontId="8" fillId="2" borderId="7" xfId="0" applyFont="1" applyFill="1" applyBorder="1" applyAlignment="1">
      <alignment horizontal="left" vertical="center" wrapText="1"/>
    </xf>
    <xf numFmtId="167" fontId="8" fillId="2" borderId="3" xfId="0" applyNumberFormat="1" applyFont="1" applyFill="1" applyBorder="1" applyAlignment="1">
      <alignment horizontal="right" vertical="center"/>
    </xf>
    <xf numFmtId="41" fontId="6" fillId="0" borderId="3" xfId="4" applyFont="1" applyBorder="1"/>
    <xf numFmtId="0" fontId="28" fillId="0" borderId="0" xfId="0" applyFont="1" applyAlignment="1"/>
    <xf numFmtId="0" fontId="28" fillId="0" borderId="0" xfId="0" applyFont="1"/>
    <xf numFmtId="49" fontId="28" fillId="0" borderId="0" xfId="0" applyNumberFormat="1" applyFont="1"/>
    <xf numFmtId="0" fontId="32" fillId="0" borderId="0" xfId="0" applyFont="1" applyAlignment="1">
      <alignment horizontal="center"/>
    </xf>
    <xf numFmtId="165" fontId="28" fillId="2" borderId="1" xfId="0" applyNumberFormat="1" applyFont="1" applyFill="1" applyBorder="1" applyAlignment="1">
      <alignment vertical="center"/>
    </xf>
    <xf numFmtId="0" fontId="29" fillId="2" borderId="1" xfId="4" applyNumberFormat="1" applyFont="1" applyFill="1" applyBorder="1" applyAlignment="1">
      <alignment horizontal="left" vertical="center" wrapText="1"/>
    </xf>
    <xf numFmtId="0" fontId="20" fillId="12" borderId="1" xfId="0" applyNumberFormat="1" applyFont="1" applyFill="1" applyBorder="1" applyAlignment="1">
      <alignment horizontal="left" vertical="center" wrapText="1"/>
    </xf>
    <xf numFmtId="0" fontId="26" fillId="12" borderId="1" xfId="0" applyFont="1" applyFill="1" applyBorder="1" applyAlignment="1">
      <alignment horizontal="left" vertical="center"/>
    </xf>
    <xf numFmtId="0" fontId="26" fillId="12" borderId="1" xfId="0" applyFont="1" applyFill="1" applyBorder="1" applyAlignment="1">
      <alignment horizontal="center" vertical="center"/>
    </xf>
    <xf numFmtId="165" fontId="29" fillId="12" borderId="1" xfId="4" applyNumberFormat="1" applyFont="1" applyFill="1" applyBorder="1" applyAlignment="1">
      <alignment vertical="center"/>
    </xf>
    <xf numFmtId="43" fontId="28" fillId="2" borderId="1" xfId="5" applyFont="1" applyFill="1" applyBorder="1" applyAlignment="1">
      <alignment vertical="center"/>
    </xf>
    <xf numFmtId="165" fontId="26" fillId="12" borderId="1" xfId="4" applyNumberFormat="1" applyFont="1" applyFill="1" applyBorder="1" applyAlignment="1">
      <alignment horizontal="right" vertical="center"/>
    </xf>
    <xf numFmtId="0" fontId="26" fillId="0" borderId="0" xfId="2" applyFont="1" applyAlignment="1">
      <alignment horizontal="center"/>
    </xf>
    <xf numFmtId="0" fontId="28" fillId="2" borderId="1" xfId="0" applyFont="1" applyFill="1" applyBorder="1" applyAlignment="1">
      <alignment horizontal="center" vertical="center"/>
    </xf>
    <xf numFmtId="0" fontId="27" fillId="0" borderId="1" xfId="2" applyFont="1" applyBorder="1" applyAlignment="1">
      <alignment horizontal="center" vertical="center" wrapText="1"/>
    </xf>
    <xf numFmtId="0" fontId="27" fillId="2" borderId="1" xfId="2" applyFont="1" applyFill="1" applyBorder="1" applyAlignment="1">
      <alignment horizontal="center" vertical="center" wrapText="1"/>
    </xf>
    <xf numFmtId="0" fontId="26" fillId="0" borderId="1" xfId="0" applyFont="1" applyFill="1" applyBorder="1" applyAlignment="1">
      <alignment horizontal="center" wrapText="1"/>
    </xf>
    <xf numFmtId="0" fontId="28" fillId="2" borderId="13" xfId="0" applyFont="1" applyFill="1" applyBorder="1" applyAlignment="1">
      <alignment horizontal="center" vertical="center"/>
    </xf>
    <xf numFmtId="0" fontId="28" fillId="2" borderId="14" xfId="0" applyFont="1" applyFill="1" applyBorder="1" applyAlignment="1">
      <alignment horizontal="center" vertical="center"/>
    </xf>
    <xf numFmtId="0" fontId="28" fillId="2" borderId="15" xfId="0" applyFont="1" applyFill="1" applyBorder="1" applyAlignment="1">
      <alignment horizontal="center" vertical="center"/>
    </xf>
    <xf numFmtId="165" fontId="28" fillId="0" borderId="1" xfId="0" applyNumberFormat="1" applyFont="1" applyFill="1" applyBorder="1" applyAlignment="1"/>
    <xf numFmtId="165" fontId="26" fillId="2" borderId="2" xfId="4" applyNumberFormat="1" applyFont="1" applyFill="1" applyBorder="1" applyAlignment="1">
      <alignment horizontal="left" vertical="center"/>
    </xf>
    <xf numFmtId="165" fontId="5" fillId="2" borderId="1" xfId="4" applyNumberFormat="1" applyFont="1" applyFill="1" applyBorder="1" applyAlignment="1">
      <alignment vertical="center"/>
    </xf>
    <xf numFmtId="0" fontId="29" fillId="2" borderId="2" xfId="0" applyNumberFormat="1" applyFont="1" applyFill="1" applyBorder="1" applyAlignment="1">
      <alignment vertical="center" wrapText="1"/>
    </xf>
    <xf numFmtId="0" fontId="18" fillId="2" borderId="7" xfId="0" applyNumberFormat="1" applyFont="1" applyFill="1" applyBorder="1" applyAlignment="1">
      <alignment vertical="center" wrapText="1"/>
    </xf>
    <xf numFmtId="165" fontId="5" fillId="2" borderId="7" xfId="4" applyNumberFormat="1" applyFont="1" applyFill="1" applyBorder="1" applyAlignment="1">
      <alignment vertical="center"/>
    </xf>
    <xf numFmtId="0" fontId="26" fillId="0" borderId="0" xfId="2" applyFont="1" applyAlignment="1">
      <alignment horizontal="center"/>
    </xf>
    <xf numFmtId="0" fontId="31" fillId="2" borderId="1" xfId="0" applyFont="1" applyFill="1" applyBorder="1" applyAlignment="1">
      <alignment horizontal="center" vertical="center"/>
    </xf>
    <xf numFmtId="0" fontId="26" fillId="12" borderId="1" xfId="0" applyFont="1" applyFill="1" applyBorder="1" applyAlignment="1"/>
    <xf numFmtId="0" fontId="26" fillId="2" borderId="1" xfId="0" applyFont="1" applyFill="1" applyBorder="1" applyAlignment="1"/>
    <xf numFmtId="0" fontId="28" fillId="2" borderId="1" xfId="0" applyFont="1" applyFill="1" applyBorder="1" applyAlignment="1">
      <alignment vertical="center"/>
    </xf>
    <xf numFmtId="0" fontId="27" fillId="0" borderId="1" xfId="2" applyFont="1" applyBorder="1" applyAlignment="1">
      <alignment vertical="center" wrapText="1"/>
    </xf>
    <xf numFmtId="0" fontId="28" fillId="0" borderId="1" xfId="0" applyFont="1" applyBorder="1" applyAlignment="1">
      <alignment horizontal="left" vertical="center" wrapText="1"/>
    </xf>
    <xf numFmtId="0" fontId="33" fillId="2" borderId="1" xfId="0" applyFont="1" applyFill="1" applyBorder="1" applyAlignment="1">
      <alignment vertical="center"/>
    </xf>
    <xf numFmtId="0" fontId="33" fillId="4" borderId="1" xfId="0" applyFont="1" applyFill="1" applyBorder="1" applyAlignment="1">
      <alignment vertical="center"/>
    </xf>
    <xf numFmtId="0" fontId="26" fillId="4" borderId="1" xfId="0" applyFont="1" applyFill="1" applyBorder="1" applyAlignment="1">
      <alignment vertical="center"/>
    </xf>
    <xf numFmtId="0" fontId="26" fillId="2" borderId="0" xfId="0" applyFont="1" applyFill="1" applyAlignment="1">
      <alignment vertical="center"/>
    </xf>
    <xf numFmtId="0" fontId="26" fillId="0" borderId="1" xfId="0" applyFont="1" applyFill="1" applyBorder="1" applyAlignment="1">
      <alignment vertical="center"/>
    </xf>
    <xf numFmtId="165" fontId="28" fillId="0" borderId="1" xfId="0" applyNumberFormat="1" applyFont="1" applyFill="1" applyBorder="1" applyAlignment="1">
      <alignment vertical="center"/>
    </xf>
    <xf numFmtId="0" fontId="26" fillId="11" borderId="1" xfId="0" applyFont="1" applyFill="1" applyBorder="1" applyAlignment="1">
      <alignment vertical="center"/>
    </xf>
    <xf numFmtId="0" fontId="26" fillId="11" borderId="1" xfId="0" applyFont="1" applyFill="1" applyBorder="1" applyAlignment="1"/>
    <xf numFmtId="0" fontId="26" fillId="11" borderId="1" xfId="0" applyFont="1" applyFill="1" applyBorder="1"/>
    <xf numFmtId="0" fontId="26" fillId="12" borderId="1" xfId="0" applyFont="1" applyFill="1" applyBorder="1"/>
    <xf numFmtId="0" fontId="27" fillId="12" borderId="1" xfId="2" applyFont="1" applyFill="1" applyBorder="1" applyAlignment="1">
      <alignment vertical="center" wrapText="1"/>
    </xf>
    <xf numFmtId="0" fontId="26" fillId="12" borderId="1" xfId="0" applyFont="1" applyFill="1" applyBorder="1" applyAlignment="1">
      <alignment vertical="center" wrapText="1"/>
    </xf>
    <xf numFmtId="0" fontId="26" fillId="12" borderId="1" xfId="0" applyFont="1" applyFill="1" applyBorder="1" applyAlignment="1">
      <alignment horizontal="center"/>
    </xf>
    <xf numFmtId="0" fontId="29" fillId="2" borderId="1" xfId="0" applyNumberFormat="1" applyFont="1" applyFill="1" applyBorder="1" applyAlignment="1">
      <alignment horizontal="left" vertical="center" wrapText="1"/>
    </xf>
    <xf numFmtId="0" fontId="26" fillId="11" borderId="1" xfId="0" applyFont="1" applyFill="1" applyBorder="1" applyAlignment="1">
      <alignment horizontal="left" vertical="center"/>
    </xf>
    <xf numFmtId="0" fontId="26" fillId="11" borderId="1" xfId="0" applyFont="1" applyFill="1" applyBorder="1" applyAlignment="1">
      <alignment horizontal="left" vertical="center" wrapText="1"/>
    </xf>
    <xf numFmtId="0" fontId="26" fillId="12" borderId="1" xfId="0" applyFont="1" applyFill="1" applyBorder="1" applyAlignment="1">
      <alignment horizontal="left" vertical="center" wrapText="1"/>
    </xf>
    <xf numFmtId="49" fontId="26" fillId="2" borderId="1" xfId="0" applyNumberFormat="1" applyFont="1" applyFill="1" applyBorder="1" applyAlignment="1">
      <alignment horizontal="left" vertical="center" wrapText="1"/>
    </xf>
    <xf numFmtId="0" fontId="26" fillId="11" borderId="1" xfId="0" applyFont="1" applyFill="1" applyBorder="1" applyAlignment="1">
      <alignment horizontal="center" vertical="center"/>
    </xf>
    <xf numFmtId="0" fontId="40" fillId="2" borderId="1" xfId="0" applyNumberFormat="1" applyFont="1" applyFill="1" applyBorder="1" applyAlignment="1">
      <alignment vertical="center" wrapText="1"/>
    </xf>
    <xf numFmtId="0" fontId="26" fillId="2" borderId="7" xfId="0" applyFont="1" applyFill="1" applyBorder="1" applyAlignment="1">
      <alignment vertical="center"/>
    </xf>
    <xf numFmtId="0" fontId="26" fillId="2" borderId="0" xfId="0" applyFont="1" applyFill="1" applyBorder="1"/>
    <xf numFmtId="0" fontId="26" fillId="0" borderId="0" xfId="2" applyFont="1" applyAlignment="1">
      <alignment horizontal="center"/>
    </xf>
    <xf numFmtId="0" fontId="20" fillId="0" borderId="1" xfId="2" applyFont="1" applyBorder="1" applyAlignment="1">
      <alignment vertical="center"/>
    </xf>
    <xf numFmtId="0" fontId="20" fillId="0" borderId="1" xfId="1" applyFont="1" applyBorder="1" applyAlignment="1">
      <alignment horizontal="center" vertical="center"/>
    </xf>
    <xf numFmtId="0" fontId="43" fillId="0" borderId="1" xfId="0" applyFont="1" applyBorder="1" applyAlignment="1">
      <alignment horizontal="center" vertical="center"/>
    </xf>
    <xf numFmtId="0" fontId="43" fillId="0" borderId="1" xfId="0" applyFont="1" applyFill="1" applyBorder="1" applyAlignment="1">
      <alignment horizontal="center" vertical="center"/>
    </xf>
    <xf numFmtId="0" fontId="20" fillId="0" borderId="1" xfId="1" applyFont="1" applyFill="1" applyBorder="1" applyAlignment="1">
      <alignment horizontal="center" vertical="center"/>
    </xf>
    <xf numFmtId="0" fontId="43" fillId="0" borderId="1" xfId="0" applyFont="1" applyBorder="1" applyAlignment="1">
      <alignment horizontal="left" vertical="center"/>
    </xf>
    <xf numFmtId="0" fontId="42" fillId="0" borderId="1" xfId="0" applyFont="1" applyBorder="1" applyAlignment="1">
      <alignment horizontal="left" wrapText="1"/>
    </xf>
    <xf numFmtId="0" fontId="43" fillId="8" borderId="1" xfId="0" applyFont="1" applyFill="1" applyBorder="1" applyAlignment="1">
      <alignment horizontal="left" vertical="center"/>
    </xf>
    <xf numFmtId="0" fontId="43" fillId="8" borderId="1" xfId="0" applyFont="1" applyFill="1" applyBorder="1" applyAlignment="1">
      <alignment horizontal="left" wrapText="1"/>
    </xf>
    <xf numFmtId="0" fontId="43" fillId="0" borderId="1" xfId="0" applyFont="1" applyBorder="1" applyAlignment="1">
      <alignment horizontal="left" wrapText="1"/>
    </xf>
    <xf numFmtId="0" fontId="20" fillId="0" borderId="8" xfId="2" applyFont="1" applyFill="1" applyBorder="1" applyAlignment="1">
      <alignment vertical="center" wrapText="1"/>
    </xf>
    <xf numFmtId="0" fontId="26" fillId="0" borderId="6" xfId="0" applyFont="1" applyFill="1" applyBorder="1" applyAlignment="1"/>
    <xf numFmtId="0" fontId="43" fillId="0" borderId="1" xfId="14" applyFont="1" applyBorder="1" applyAlignment="1"/>
    <xf numFmtId="0" fontId="26" fillId="9" borderId="12" xfId="0" applyFont="1" applyFill="1" applyBorder="1" applyAlignment="1"/>
    <xf numFmtId="0" fontId="43" fillId="0" borderId="1" xfId="14" applyFont="1" applyBorder="1" applyAlignment="1">
      <alignment horizontal="center"/>
    </xf>
    <xf numFmtId="0" fontId="26" fillId="9" borderId="0" xfId="0" applyFont="1" applyFill="1" applyBorder="1" applyAlignment="1"/>
    <xf numFmtId="0" fontId="20" fillId="0" borderId="1" xfId="2" applyFont="1" applyBorder="1" applyAlignment="1">
      <alignment horizontal="center" vertical="center" wrapText="1"/>
    </xf>
    <xf numFmtId="165" fontId="43" fillId="0" borderId="1" xfId="8" applyNumberFormat="1" applyFont="1" applyBorder="1" applyAlignment="1"/>
    <xf numFmtId="0" fontId="45" fillId="0" borderId="1" xfId="2" applyFont="1" applyBorder="1" applyAlignment="1">
      <alignment horizontal="center" vertical="center"/>
    </xf>
    <xf numFmtId="0" fontId="26" fillId="0" borderId="1" xfId="0" applyFont="1" applyBorder="1" applyAlignment="1"/>
    <xf numFmtId="0" fontId="43" fillId="0" borderId="1" xfId="0" applyFont="1" applyBorder="1" applyAlignment="1">
      <alignment vertical="center" wrapText="1"/>
    </xf>
    <xf numFmtId="0" fontId="42" fillId="0" borderId="1" xfId="0" applyFont="1" applyBorder="1" applyAlignment="1">
      <alignment vertical="center" wrapText="1"/>
    </xf>
    <xf numFmtId="0" fontId="26" fillId="0" borderId="6" xfId="0" applyFont="1" applyBorder="1" applyAlignment="1"/>
    <xf numFmtId="0" fontId="43" fillId="0" borderId="0" xfId="2" applyFont="1" applyAlignment="1">
      <alignment horizontal="center"/>
    </xf>
    <xf numFmtId="0" fontId="46" fillId="0" borderId="0" xfId="2" applyFont="1" applyAlignment="1">
      <alignment horizontal="center"/>
    </xf>
    <xf numFmtId="0" fontId="46" fillId="0" borderId="0" xfId="2" applyFont="1" applyAlignment="1">
      <alignment horizontal="center"/>
    </xf>
    <xf numFmtId="0" fontId="26" fillId="0" borderId="0" xfId="0" applyFont="1" applyAlignment="1"/>
    <xf numFmtId="0" fontId="26" fillId="10" borderId="1" xfId="0" applyFont="1" applyFill="1" applyBorder="1" applyAlignment="1"/>
    <xf numFmtId="0" fontId="44" fillId="12" borderId="1" xfId="0" applyFont="1" applyFill="1" applyBorder="1" applyAlignment="1"/>
    <xf numFmtId="0" fontId="20" fillId="0" borderId="7" xfId="2" applyFont="1" applyBorder="1" applyAlignment="1">
      <alignment vertical="center" wrapText="1"/>
    </xf>
    <xf numFmtId="0" fontId="20" fillId="0" borderId="1" xfId="2" applyFont="1" applyBorder="1" applyAlignment="1">
      <alignment vertical="center" wrapText="1"/>
    </xf>
    <xf numFmtId="0" fontId="42" fillId="0" borderId="1" xfId="0" applyFont="1" applyBorder="1" applyAlignment="1">
      <alignment horizontal="left" vertical="center" wrapText="1"/>
    </xf>
    <xf numFmtId="0" fontId="44" fillId="12" borderId="1" xfId="0" applyFont="1" applyFill="1" applyBorder="1" applyAlignment="1">
      <alignment vertical="center"/>
    </xf>
    <xf numFmtId="0" fontId="43" fillId="8" borderId="1" xfId="0" applyFont="1" applyFill="1" applyBorder="1" applyAlignment="1">
      <alignment horizontal="left" vertical="center" wrapText="1"/>
    </xf>
    <xf numFmtId="0" fontId="26" fillId="8" borderId="1" xfId="0" applyFont="1" applyFill="1" applyBorder="1" applyAlignment="1">
      <alignment vertical="center"/>
    </xf>
    <xf numFmtId="0" fontId="43" fillId="0" borderId="1" xfId="0" applyFont="1" applyBorder="1" applyAlignment="1">
      <alignment horizontal="left" vertical="center" wrapText="1"/>
    </xf>
    <xf numFmtId="0" fontId="43" fillId="0" borderId="1" xfId="0" applyFont="1" applyBorder="1" applyAlignment="1">
      <alignment horizontal="left"/>
    </xf>
    <xf numFmtId="0" fontId="26" fillId="8" borderId="0" xfId="0" applyFont="1" applyFill="1" applyAlignment="1"/>
    <xf numFmtId="0" fontId="43" fillId="8" borderId="1" xfId="0" applyFont="1" applyFill="1" applyBorder="1" applyAlignment="1">
      <alignment horizontal="left"/>
    </xf>
    <xf numFmtId="0" fontId="26" fillId="8" borderId="1" xfId="0" applyFont="1" applyFill="1" applyBorder="1" applyAlignment="1"/>
    <xf numFmtId="0" fontId="41" fillId="0" borderId="0" xfId="0" applyFont="1" applyAlignment="1">
      <alignment horizontal="center"/>
    </xf>
    <xf numFmtId="0" fontId="26" fillId="0" borderId="10" xfId="0" applyFont="1" applyFill="1" applyBorder="1" applyAlignment="1">
      <alignment vertical="center"/>
    </xf>
    <xf numFmtId="0" fontId="26" fillId="0" borderId="9" xfId="0" applyFont="1" applyFill="1" applyBorder="1" applyAlignment="1">
      <alignment vertical="center"/>
    </xf>
    <xf numFmtId="0" fontId="26" fillId="0" borderId="11" xfId="0" applyFont="1" applyFill="1" applyBorder="1" applyAlignment="1">
      <alignment vertical="center"/>
    </xf>
    <xf numFmtId="0" fontId="43" fillId="0" borderId="7" xfId="0" applyFont="1" applyBorder="1" applyAlignment="1">
      <alignment horizontal="left" vertical="center"/>
    </xf>
    <xf numFmtId="0" fontId="26" fillId="0" borderId="7" xfId="0" applyFont="1" applyBorder="1"/>
    <xf numFmtId="0" fontId="26" fillId="0" borderId="3" xfId="0" applyFont="1" applyFill="1" applyBorder="1" applyAlignment="1"/>
    <xf numFmtId="0" fontId="26" fillId="0" borderId="4" xfId="0" applyFont="1" applyFill="1" applyBorder="1" applyAlignment="1"/>
    <xf numFmtId="0" fontId="26" fillId="0" borderId="5" xfId="0" applyFont="1" applyFill="1" applyBorder="1" applyAlignment="1"/>
    <xf numFmtId="0" fontId="20" fillId="12" borderId="1" xfId="2" applyFont="1" applyFill="1" applyBorder="1" applyAlignment="1">
      <alignment vertical="center" wrapText="1"/>
    </xf>
    <xf numFmtId="0" fontId="45" fillId="0" borderId="7" xfId="2" applyFont="1" applyBorder="1" applyAlignment="1">
      <alignment horizontal="center" vertical="center"/>
    </xf>
    <xf numFmtId="0" fontId="20" fillId="0" borderId="1" xfId="2" applyFont="1" applyFill="1" applyBorder="1" applyAlignment="1">
      <alignment vertical="center" wrapText="1"/>
    </xf>
    <xf numFmtId="0" fontId="20" fillId="2" borderId="1" xfId="2" applyFont="1" applyFill="1" applyBorder="1" applyAlignment="1">
      <alignment vertical="center" wrapText="1"/>
    </xf>
    <xf numFmtId="0" fontId="20" fillId="0" borderId="7" xfId="2" applyFont="1" applyBorder="1" applyAlignment="1">
      <alignment horizontal="center" vertical="center" wrapText="1"/>
    </xf>
    <xf numFmtId="0" fontId="43" fillId="2" borderId="1" xfId="14" applyFont="1" applyFill="1" applyBorder="1" applyAlignment="1">
      <alignment horizontal="left"/>
    </xf>
    <xf numFmtId="0" fontId="43" fillId="2" borderId="1" xfId="14" applyFont="1" applyFill="1" applyBorder="1" applyAlignment="1">
      <alignment horizontal="center"/>
    </xf>
    <xf numFmtId="0" fontId="43" fillId="2" borderId="1" xfId="14" applyFont="1" applyFill="1" applyBorder="1" applyAlignment="1"/>
    <xf numFmtId="0" fontId="43" fillId="0" borderId="7" xfId="0" applyFont="1" applyBorder="1" applyAlignment="1">
      <alignment horizontal="left" vertical="center" wrapText="1"/>
    </xf>
    <xf numFmtId="0" fontId="26" fillId="0" borderId="7" xfId="0" applyFont="1" applyBorder="1" applyAlignment="1">
      <alignment vertical="center"/>
    </xf>
    <xf numFmtId="0" fontId="26" fillId="12" borderId="7" xfId="0" applyFont="1" applyFill="1" applyBorder="1" applyAlignment="1">
      <alignment vertical="center"/>
    </xf>
    <xf numFmtId="0" fontId="43" fillId="0" borderId="1" xfId="14" applyFont="1" applyBorder="1" applyAlignment="1">
      <alignment vertical="center"/>
    </xf>
    <xf numFmtId="0" fontId="43" fillId="0" borderId="1" xfId="14" applyFont="1" applyBorder="1" applyAlignment="1">
      <alignment horizontal="center" vertical="center"/>
    </xf>
    <xf numFmtId="165" fontId="43" fillId="0" borderId="1" xfId="8" applyNumberFormat="1" applyFont="1" applyBorder="1" applyAlignment="1">
      <alignment vertical="center"/>
    </xf>
    <xf numFmtId="165" fontId="28" fillId="0" borderId="7" xfId="0" applyNumberFormat="1" applyFont="1" applyBorder="1" applyAlignment="1">
      <alignment vertical="center"/>
    </xf>
    <xf numFmtId="0" fontId="43" fillId="0" borderId="1" xfId="14" applyFont="1" applyBorder="1" applyAlignment="1">
      <alignment horizontal="left" vertical="center" wrapText="1"/>
    </xf>
    <xf numFmtId="0" fontId="26" fillId="0" borderId="2" xfId="0" applyFont="1" applyBorder="1" applyAlignment="1">
      <alignment vertical="center"/>
    </xf>
    <xf numFmtId="0" fontId="43" fillId="2" borderId="1" xfId="14" applyFont="1" applyFill="1" applyBorder="1" applyAlignment="1">
      <alignment vertical="center"/>
    </xf>
    <xf numFmtId="0" fontId="43" fillId="2" borderId="1" xfId="14" applyFont="1" applyFill="1" applyBorder="1" applyAlignment="1">
      <alignment horizontal="left" vertical="center"/>
    </xf>
    <xf numFmtId="0" fontId="43" fillId="2" borderId="7" xfId="14" applyFont="1" applyFill="1" applyBorder="1" applyAlignment="1">
      <alignment vertical="center"/>
    </xf>
    <xf numFmtId="0" fontId="43" fillId="2" borderId="7" xfId="14" applyFont="1" applyFill="1" applyBorder="1" applyAlignment="1">
      <alignment horizontal="left" vertical="center"/>
    </xf>
    <xf numFmtId="0" fontId="26" fillId="2" borderId="2" xfId="0" applyFont="1" applyFill="1" applyBorder="1" applyAlignment="1">
      <alignment vertical="center"/>
    </xf>
    <xf numFmtId="0" fontId="43" fillId="2" borderId="1" xfId="14" applyFont="1" applyFill="1" applyBorder="1" applyAlignment="1">
      <alignment horizontal="left" vertical="center" wrapText="1"/>
    </xf>
    <xf numFmtId="0" fontId="43" fillId="2" borderId="7" xfId="14" applyFont="1" applyFill="1" applyBorder="1" applyAlignment="1">
      <alignment horizontal="left" vertical="center" wrapText="1"/>
    </xf>
    <xf numFmtId="0" fontId="26" fillId="0" borderId="7" xfId="0" applyFont="1" applyBorder="1" applyAlignment="1">
      <alignment horizontal="center" vertical="center"/>
    </xf>
    <xf numFmtId="165" fontId="26" fillId="0" borderId="7" xfId="4" applyNumberFormat="1" applyFont="1" applyBorder="1" applyAlignment="1">
      <alignment vertical="center"/>
    </xf>
    <xf numFmtId="165" fontId="26" fillId="0" borderId="1" xfId="4" applyNumberFormat="1" applyFont="1" applyBorder="1" applyAlignment="1">
      <alignment vertical="center"/>
    </xf>
    <xf numFmtId="0" fontId="26" fillId="0" borderId="7" xfId="0" applyFont="1" applyBorder="1" applyAlignment="1">
      <alignment horizontal="left" vertical="center" wrapText="1"/>
    </xf>
    <xf numFmtId="0" fontId="26" fillId="2" borderId="8" xfId="0" applyFont="1" applyFill="1" applyBorder="1" applyAlignment="1">
      <alignment vertical="center"/>
    </xf>
    <xf numFmtId="0" fontId="26" fillId="2" borderId="12" xfId="0" applyFont="1" applyFill="1" applyBorder="1" applyAlignment="1">
      <alignment vertical="center"/>
    </xf>
    <xf numFmtId="0" fontId="26" fillId="2" borderId="2" xfId="0" applyFont="1" applyFill="1" applyBorder="1"/>
    <xf numFmtId="0" fontId="26" fillId="2" borderId="10" xfId="0" applyFont="1" applyFill="1" applyBorder="1" applyAlignment="1"/>
    <xf numFmtId="0" fontId="26" fillId="2" borderId="9" xfId="0" applyFont="1" applyFill="1" applyBorder="1" applyAlignment="1"/>
    <xf numFmtId="0" fontId="26" fillId="2" borderId="11" xfId="0" applyFont="1" applyFill="1" applyBorder="1" applyAlignment="1"/>
    <xf numFmtId="0" fontId="26" fillId="2" borderId="2" xfId="0" applyFont="1" applyFill="1" applyBorder="1" applyAlignment="1"/>
    <xf numFmtId="0" fontId="26" fillId="0" borderId="3" xfId="0" applyFont="1" applyBorder="1" applyAlignment="1">
      <alignment vertical="center"/>
    </xf>
    <xf numFmtId="0" fontId="26" fillId="2" borderId="9" xfId="0" applyFont="1" applyFill="1" applyBorder="1" applyAlignment="1">
      <alignment horizontal="center"/>
    </xf>
    <xf numFmtId="0" fontId="26" fillId="2" borderId="11" xfId="0" applyFont="1" applyFill="1" applyBorder="1" applyAlignment="1">
      <alignment horizontal="center"/>
    </xf>
    <xf numFmtId="165" fontId="26" fillId="0" borderId="1" xfId="8" applyNumberFormat="1" applyFont="1" applyBorder="1" applyAlignment="1">
      <alignment vertical="center"/>
    </xf>
    <xf numFmtId="0" fontId="43" fillId="2" borderId="1" xfId="0" applyFont="1" applyFill="1" applyBorder="1" applyAlignment="1">
      <alignment horizontal="left" vertical="center"/>
    </xf>
    <xf numFmtId="0" fontId="43" fillId="2" borderId="1" xfId="0" applyFont="1" applyFill="1" applyBorder="1" applyAlignment="1">
      <alignment vertical="center" wrapText="1"/>
    </xf>
    <xf numFmtId="0" fontId="26" fillId="12" borderId="6" xfId="0" applyFont="1" applyFill="1" applyBorder="1" applyAlignment="1"/>
    <xf numFmtId="0" fontId="20" fillId="0" borderId="1" xfId="2" applyFont="1" applyBorder="1" applyAlignment="1">
      <alignment horizontal="center" vertical="center" wrapText="1"/>
    </xf>
    <xf numFmtId="0" fontId="26" fillId="0" borderId="1" xfId="0" applyFont="1" applyFill="1" applyBorder="1" applyAlignment="1">
      <alignment horizontal="center" wrapText="1"/>
    </xf>
    <xf numFmtId="0" fontId="44" fillId="2" borderId="1" xfId="0" applyFont="1" applyFill="1" applyBorder="1" applyAlignment="1">
      <alignment vertical="center"/>
    </xf>
    <xf numFmtId="0" fontId="43" fillId="2" borderId="1" xfId="0" applyFont="1" applyFill="1" applyBorder="1" applyAlignment="1">
      <alignment horizontal="left" vertical="center" wrapText="1"/>
    </xf>
    <xf numFmtId="165" fontId="26" fillId="0" borderId="1" xfId="0" applyNumberFormat="1" applyFont="1" applyFill="1" applyBorder="1" applyAlignment="1">
      <alignment vertical="center"/>
    </xf>
    <xf numFmtId="0" fontId="26" fillId="2" borderId="7" xfId="2" applyFont="1" applyFill="1" applyBorder="1" applyAlignment="1">
      <alignment horizontal="left" vertical="center" wrapText="1"/>
    </xf>
    <xf numFmtId="49" fontId="26" fillId="2" borderId="7" xfId="2" applyNumberFormat="1" applyFont="1" applyFill="1" applyBorder="1" applyAlignment="1">
      <alignment horizontal="left" vertical="center" wrapText="1"/>
    </xf>
    <xf numFmtId="49" fontId="26" fillId="2" borderId="13" xfId="2" applyNumberFormat="1" applyFont="1" applyFill="1" applyBorder="1" applyAlignment="1">
      <alignment horizontal="center" vertical="center" wrapText="1"/>
    </xf>
    <xf numFmtId="49" fontId="26" fillId="2" borderId="7" xfId="2" applyNumberFormat="1" applyFont="1" applyFill="1" applyBorder="1" applyAlignment="1">
      <alignment horizontal="center" vertical="center"/>
    </xf>
    <xf numFmtId="0" fontId="26" fillId="2" borderId="7" xfId="2" applyFont="1" applyFill="1" applyBorder="1" applyAlignment="1">
      <alignment horizontal="center" vertical="center" wrapText="1"/>
    </xf>
    <xf numFmtId="1" fontId="26" fillId="2" borderId="7" xfId="2" applyNumberFormat="1" applyFont="1" applyFill="1" applyBorder="1" applyAlignment="1">
      <alignment horizontal="center" vertical="center" wrapText="1"/>
    </xf>
    <xf numFmtId="165" fontId="26" fillId="2" borderId="1" xfId="8" applyNumberFormat="1" applyFont="1" applyFill="1" applyBorder="1" applyAlignment="1">
      <alignment horizontal="center" vertical="center" wrapText="1"/>
    </xf>
    <xf numFmtId="0" fontId="26" fillId="2" borderId="1" xfId="2" applyFont="1" applyFill="1" applyBorder="1" applyAlignment="1">
      <alignment horizontal="left" vertical="center" wrapText="1"/>
    </xf>
    <xf numFmtId="49" fontId="26" fillId="2" borderId="1" xfId="2" applyNumberFormat="1" applyFont="1" applyFill="1" applyBorder="1" applyAlignment="1">
      <alignment horizontal="left" vertical="center" wrapText="1"/>
    </xf>
    <xf numFmtId="49" fontId="26" fillId="2" borderId="3" xfId="2" applyNumberFormat="1" applyFont="1" applyFill="1" applyBorder="1" applyAlignment="1">
      <alignment horizontal="center" vertical="center" wrapText="1"/>
    </xf>
    <xf numFmtId="49" fontId="26" fillId="2" borderId="1" xfId="2" applyNumberFormat="1" applyFont="1" applyFill="1" applyBorder="1" applyAlignment="1">
      <alignment horizontal="center" vertical="center"/>
    </xf>
    <xf numFmtId="0" fontId="26" fillId="2" borderId="1" xfId="2" applyFont="1" applyFill="1" applyBorder="1" applyAlignment="1">
      <alignment horizontal="center" vertical="center" wrapText="1"/>
    </xf>
    <xf numFmtId="1" fontId="26" fillId="2" borderId="1" xfId="2" applyNumberFormat="1" applyFont="1" applyFill="1" applyBorder="1" applyAlignment="1">
      <alignment horizontal="center" vertical="center" wrapText="1"/>
    </xf>
    <xf numFmtId="0" fontId="30" fillId="0" borderId="1" xfId="2" applyFont="1" applyBorder="1" applyAlignment="1">
      <alignment horizontal="left" vertical="center"/>
    </xf>
    <xf numFmtId="43" fontId="30" fillId="0" borderId="3" xfId="5" applyFont="1" applyBorder="1" applyAlignment="1">
      <alignment horizontal="center" vertical="center"/>
    </xf>
    <xf numFmtId="49" fontId="26" fillId="2" borderId="15" xfId="2" applyNumberFormat="1" applyFont="1" applyFill="1" applyBorder="1" applyAlignment="1">
      <alignment horizontal="left" vertical="center" wrapText="1"/>
    </xf>
    <xf numFmtId="49" fontId="26" fillId="2" borderId="5" xfId="2" applyNumberFormat="1" applyFont="1" applyFill="1" applyBorder="1" applyAlignment="1">
      <alignment horizontal="left" vertical="center" wrapText="1"/>
    </xf>
    <xf numFmtId="49" fontId="26" fillId="2" borderId="1" xfId="2" applyNumberFormat="1" applyFont="1" applyFill="1" applyBorder="1" applyAlignment="1">
      <alignment horizontal="center" vertical="center" wrapText="1"/>
    </xf>
    <xf numFmtId="0" fontId="45" fillId="12" borderId="1" xfId="2" applyFont="1" applyFill="1" applyBorder="1" applyAlignment="1">
      <alignment horizontal="center" vertical="center"/>
    </xf>
    <xf numFmtId="0" fontId="20" fillId="12" borderId="8" xfId="2" applyFont="1" applyFill="1" applyBorder="1" applyAlignment="1">
      <alignment vertical="center" wrapText="1"/>
    </xf>
    <xf numFmtId="0" fontId="26" fillId="12" borderId="7" xfId="0" applyFont="1" applyFill="1" applyBorder="1" applyAlignment="1">
      <alignment horizontal="left" vertical="center"/>
    </xf>
    <xf numFmtId="165" fontId="26" fillId="12" borderId="1" xfId="8" applyNumberFormat="1" applyFont="1" applyFill="1" applyBorder="1" applyAlignment="1">
      <alignment vertical="center"/>
    </xf>
    <xf numFmtId="0" fontId="43" fillId="0" borderId="2" xfId="0" applyFont="1" applyBorder="1" applyAlignment="1">
      <alignment horizontal="left" vertical="center" wrapText="1"/>
    </xf>
    <xf numFmtId="0" fontId="20" fillId="12" borderId="2" xfId="2" applyFont="1" applyFill="1" applyBorder="1" applyAlignment="1">
      <alignment vertical="center" wrapText="1"/>
    </xf>
    <xf numFmtId="165" fontId="26" fillId="2" borderId="7" xfId="8" applyNumberFormat="1" applyFont="1" applyFill="1" applyBorder="1" applyAlignment="1">
      <alignment horizontal="center" vertical="center" wrapText="1"/>
    </xf>
    <xf numFmtId="0" fontId="26" fillId="2" borderId="2" xfId="2" applyFont="1" applyFill="1" applyBorder="1" applyAlignment="1">
      <alignment horizontal="left" vertical="center" wrapText="1"/>
    </xf>
    <xf numFmtId="0" fontId="26" fillId="12" borderId="2" xfId="0" applyFont="1" applyFill="1" applyBorder="1" applyAlignment="1">
      <alignment vertical="center"/>
    </xf>
    <xf numFmtId="49" fontId="26" fillId="2" borderId="2" xfId="2" applyNumberFormat="1" applyFont="1" applyFill="1" applyBorder="1" applyAlignment="1">
      <alignment horizontal="left" vertical="center" wrapText="1"/>
    </xf>
    <xf numFmtId="0" fontId="26" fillId="2" borderId="2" xfId="2" applyFont="1" applyFill="1" applyBorder="1" applyAlignment="1">
      <alignment horizontal="center" vertical="center" wrapText="1"/>
    </xf>
    <xf numFmtId="1" fontId="26" fillId="2" borderId="2" xfId="2" applyNumberFormat="1" applyFont="1" applyFill="1" applyBorder="1" applyAlignment="1">
      <alignment horizontal="center" vertical="center" wrapText="1"/>
    </xf>
    <xf numFmtId="165" fontId="26" fillId="2" borderId="2" xfId="8" applyNumberFormat="1" applyFont="1" applyFill="1" applyBorder="1" applyAlignment="1">
      <alignment horizontal="center" vertical="center" wrapText="1"/>
    </xf>
    <xf numFmtId="0" fontId="43" fillId="2" borderId="1" xfId="0" applyFont="1" applyFill="1" applyBorder="1" applyAlignment="1">
      <alignment horizontal="left" wrapText="1"/>
    </xf>
    <xf numFmtId="0" fontId="43" fillId="0" borderId="2" xfId="0" applyFont="1" applyBorder="1" applyAlignment="1">
      <alignment horizontal="left" vertical="center"/>
    </xf>
    <xf numFmtId="0" fontId="43" fillId="0" borderId="6" xfId="0" applyFont="1" applyBorder="1" applyAlignment="1">
      <alignment horizontal="left" wrapText="1"/>
    </xf>
    <xf numFmtId="0" fontId="26" fillId="0" borderId="6" xfId="0" applyFont="1" applyBorder="1"/>
    <xf numFmtId="0" fontId="26" fillId="0" borderId="6" xfId="0" applyFont="1" applyBorder="1" applyAlignment="1">
      <alignment horizontal="left"/>
    </xf>
    <xf numFmtId="0" fontId="26" fillId="0" borderId="6" xfId="0" applyFont="1" applyBorder="1" applyAlignment="1">
      <alignment horizontal="center"/>
    </xf>
    <xf numFmtId="0" fontId="26" fillId="2" borderId="13" xfId="0" applyFont="1" applyFill="1" applyBorder="1" applyAlignment="1">
      <alignment vertical="center"/>
    </xf>
    <xf numFmtId="0" fontId="30" fillId="0" borderId="7" xfId="2" applyFont="1" applyBorder="1" applyAlignment="1">
      <alignment horizontal="left" vertical="center"/>
    </xf>
    <xf numFmtId="0" fontId="30" fillId="0" borderId="7" xfId="2" applyFont="1" applyBorder="1" applyAlignment="1">
      <alignment horizontal="center" vertical="center"/>
    </xf>
    <xf numFmtId="43" fontId="30" fillId="0" borderId="13" xfId="5" applyFont="1" applyBorder="1" applyAlignment="1">
      <alignment horizontal="center" vertical="center"/>
    </xf>
    <xf numFmtId="43" fontId="26" fillId="2" borderId="1" xfId="5" applyFont="1" applyFill="1" applyBorder="1" applyAlignment="1">
      <alignment vertical="center"/>
    </xf>
    <xf numFmtId="0" fontId="30" fillId="2" borderId="7" xfId="2" applyFont="1" applyFill="1" applyBorder="1" applyAlignment="1">
      <alignment horizontal="left" vertical="center" wrapText="1"/>
    </xf>
    <xf numFmtId="0" fontId="30" fillId="2" borderId="1" xfId="2" applyFont="1" applyFill="1" applyBorder="1" applyAlignment="1">
      <alignment horizontal="left" vertical="center" wrapText="1"/>
    </xf>
    <xf numFmtId="0" fontId="30" fillId="0" borderId="7" xfId="2" applyFont="1" applyBorder="1" applyAlignment="1">
      <alignment horizontal="left" vertical="center" wrapText="1"/>
    </xf>
    <xf numFmtId="0" fontId="30" fillId="0" borderId="1" xfId="2" applyFont="1" applyBorder="1" applyAlignment="1">
      <alignment horizontal="left" vertical="center" wrapText="1"/>
    </xf>
    <xf numFmtId="43" fontId="30" fillId="0" borderId="1" xfId="5" applyFont="1" applyBorder="1" applyAlignment="1">
      <alignment horizontal="center" vertical="center"/>
    </xf>
    <xf numFmtId="0" fontId="26" fillId="12" borderId="13" xfId="0" applyFont="1" applyFill="1" applyBorder="1" applyAlignment="1">
      <alignment vertical="center"/>
    </xf>
    <xf numFmtId="0" fontId="26" fillId="0" borderId="0" xfId="2" applyFont="1" applyAlignment="1">
      <alignment horizontal="center"/>
    </xf>
    <xf numFmtId="0" fontId="26" fillId="0" borderId="1" xfId="0" applyFont="1" applyFill="1" applyBorder="1" applyAlignment="1">
      <alignment horizontal="center" wrapText="1"/>
    </xf>
    <xf numFmtId="0" fontId="31" fillId="2" borderId="1" xfId="0" applyFont="1" applyFill="1" applyBorder="1" applyAlignment="1">
      <alignment vertical="center"/>
    </xf>
    <xf numFmtId="43" fontId="28" fillId="2" borderId="1" xfId="5" applyNumberFormat="1" applyFont="1" applyFill="1" applyBorder="1" applyAlignment="1">
      <alignment vertical="center"/>
    </xf>
    <xf numFmtId="43" fontId="26" fillId="2" borderId="1" xfId="5" applyNumberFormat="1" applyFont="1" applyFill="1" applyBorder="1" applyAlignment="1">
      <alignment vertical="center"/>
    </xf>
    <xf numFmtId="0" fontId="26" fillId="2" borderId="1" xfId="0" applyFont="1" applyFill="1" applyBorder="1" applyAlignment="1">
      <alignment horizontal="left" wrapText="1"/>
    </xf>
    <xf numFmtId="41" fontId="43" fillId="2" borderId="1" xfId="4" applyFont="1" applyFill="1" applyBorder="1" applyAlignment="1">
      <alignment horizontal="left" vertical="center" wrapText="1"/>
    </xf>
    <xf numFmtId="0" fontId="26" fillId="6" borderId="1" xfId="0" applyFont="1" applyFill="1" applyBorder="1" applyAlignment="1">
      <alignment horizontal="center" vertical="center"/>
    </xf>
    <xf numFmtId="167" fontId="26" fillId="2" borderId="1" xfId="4" applyNumberFormat="1" applyFont="1" applyFill="1" applyBorder="1" applyAlignment="1">
      <alignment horizontal="right" vertical="center" wrapText="1"/>
    </xf>
    <xf numFmtId="0" fontId="26" fillId="7" borderId="1" xfId="0" applyFont="1" applyFill="1" applyBorder="1" applyAlignment="1">
      <alignment horizontal="left" vertical="center"/>
    </xf>
    <xf numFmtId="167" fontId="26" fillId="2" borderId="1" xfId="0" applyNumberFormat="1" applyFont="1" applyFill="1" applyBorder="1" applyAlignment="1">
      <alignment horizontal="right" vertical="center"/>
    </xf>
    <xf numFmtId="167" fontId="26" fillId="6" borderId="1" xfId="0" applyNumberFormat="1" applyFont="1" applyFill="1" applyBorder="1" applyAlignment="1">
      <alignment horizontal="right" vertical="center"/>
    </xf>
    <xf numFmtId="0" fontId="26" fillId="7" borderId="1" xfId="0" applyFont="1" applyFill="1" applyBorder="1" applyAlignment="1">
      <alignment vertical="center"/>
    </xf>
    <xf numFmtId="0" fontId="26" fillId="7" borderId="1" xfId="0" applyFont="1" applyFill="1" applyBorder="1" applyAlignment="1">
      <alignment horizontal="center" vertical="center"/>
    </xf>
    <xf numFmtId="167" fontId="26" fillId="7" borderId="1" xfId="0" applyNumberFormat="1" applyFont="1" applyFill="1" applyBorder="1" applyAlignment="1">
      <alignment horizontal="right" vertical="center"/>
    </xf>
    <xf numFmtId="0" fontId="26" fillId="6" borderId="1" xfId="0" applyFont="1" applyFill="1" applyBorder="1" applyAlignment="1">
      <alignment horizontal="left" vertical="center"/>
    </xf>
    <xf numFmtId="0" fontId="26" fillId="6" borderId="1" xfId="0" applyFont="1" applyFill="1" applyBorder="1" applyAlignment="1">
      <alignment vertical="center"/>
    </xf>
    <xf numFmtId="0" fontId="26" fillId="6" borderId="1" xfId="0" applyFont="1" applyFill="1" applyBorder="1" applyAlignment="1">
      <alignment horizontal="left" vertical="center" wrapText="1"/>
    </xf>
    <xf numFmtId="0" fontId="26" fillId="7" borderId="1" xfId="0" applyFont="1" applyFill="1" applyBorder="1" applyAlignment="1">
      <alignment horizontal="left" vertical="center" wrapText="1"/>
    </xf>
    <xf numFmtId="167" fontId="26" fillId="2" borderId="1" xfId="4" applyNumberFormat="1" applyFont="1" applyFill="1" applyBorder="1" applyAlignment="1">
      <alignment horizontal="right" vertical="center"/>
    </xf>
    <xf numFmtId="16" fontId="26" fillId="2" borderId="1" xfId="0" quotePrefix="1" applyNumberFormat="1" applyFont="1" applyFill="1" applyBorder="1" applyAlignment="1">
      <alignment horizontal="center" vertical="center" wrapText="1"/>
    </xf>
    <xf numFmtId="0" fontId="26" fillId="2" borderId="1" xfId="0" quotePrefix="1" applyFont="1" applyFill="1" applyBorder="1" applyAlignment="1">
      <alignment horizontal="center" vertical="center" wrapText="1"/>
    </xf>
    <xf numFmtId="0" fontId="26" fillId="2" borderId="1" xfId="0" quotePrefix="1" applyFont="1" applyFill="1" applyBorder="1" applyAlignment="1">
      <alignment horizontal="center" vertical="center"/>
    </xf>
    <xf numFmtId="167" fontId="29" fillId="2" borderId="1" xfId="4" applyNumberFormat="1" applyFont="1" applyFill="1" applyBorder="1" applyAlignment="1">
      <alignment horizontal="right" vertical="center" wrapText="1"/>
    </xf>
    <xf numFmtId="167" fontId="43" fillId="2" borderId="1" xfId="4" applyNumberFormat="1" applyFont="1" applyFill="1" applyBorder="1" applyAlignment="1">
      <alignment horizontal="right" vertical="center"/>
    </xf>
    <xf numFmtId="41" fontId="26" fillId="2" borderId="1" xfId="4" applyFont="1" applyFill="1" applyBorder="1" applyAlignment="1">
      <alignment horizontal="left" vertical="center" wrapText="1"/>
    </xf>
    <xf numFmtId="164" fontId="43" fillId="2" borderId="1" xfId="0" applyNumberFormat="1" applyFont="1" applyFill="1" applyBorder="1" applyAlignment="1">
      <alignment horizontal="left" vertical="center" wrapText="1"/>
    </xf>
    <xf numFmtId="164" fontId="29" fillId="2" borderId="1" xfId="0" applyNumberFormat="1" applyFont="1" applyFill="1" applyBorder="1" applyAlignment="1">
      <alignment horizontal="left" vertical="center" wrapText="1"/>
    </xf>
    <xf numFmtId="3" fontId="26" fillId="2" borderId="1" xfId="0" quotePrefix="1" applyNumberFormat="1" applyFont="1" applyFill="1" applyBorder="1" applyAlignment="1">
      <alignment horizontal="center" vertical="center" wrapText="1"/>
    </xf>
    <xf numFmtId="0" fontId="26" fillId="2" borderId="1" xfId="2" applyFont="1" applyFill="1" applyBorder="1" applyAlignment="1">
      <alignment horizontal="left" vertical="center"/>
    </xf>
    <xf numFmtId="167" fontId="26" fillId="2" borderId="1" xfId="0" applyNumberFormat="1" applyFont="1" applyFill="1" applyBorder="1" applyAlignment="1">
      <alignment horizontal="center" vertical="center"/>
    </xf>
    <xf numFmtId="167" fontId="29" fillId="2" borderId="1" xfId="0" applyNumberFormat="1" applyFont="1" applyFill="1" applyBorder="1" applyAlignment="1">
      <alignment horizontal="center" vertical="center" wrapText="1"/>
    </xf>
    <xf numFmtId="168" fontId="43" fillId="2" borderId="1" xfId="0" quotePrefix="1" applyNumberFormat="1" applyFont="1" applyFill="1" applyBorder="1" applyAlignment="1">
      <alignment horizontal="center" vertical="center"/>
    </xf>
    <xf numFmtId="4" fontId="43" fillId="2" borderId="1" xfId="0" applyNumberFormat="1" applyFont="1" applyFill="1" applyBorder="1" applyAlignment="1">
      <alignment horizontal="left" vertical="center"/>
    </xf>
    <xf numFmtId="4" fontId="43" fillId="2" borderId="1" xfId="0" quotePrefix="1" applyNumberFormat="1" applyFont="1" applyFill="1" applyBorder="1" applyAlignment="1">
      <alignment horizontal="center" vertical="center"/>
    </xf>
    <xf numFmtId="4" fontId="43" fillId="2" borderId="1" xfId="0" applyNumberFormat="1" applyFont="1" applyFill="1" applyBorder="1" applyAlignment="1">
      <alignment horizontal="center" vertical="center"/>
    </xf>
    <xf numFmtId="4" fontId="43" fillId="2" borderId="1" xfId="0" applyNumberFormat="1" applyFont="1" applyFill="1" applyBorder="1" applyAlignment="1">
      <alignment horizontal="center" vertical="center" wrapText="1"/>
    </xf>
    <xf numFmtId="167" fontId="43" fillId="2" borderId="1" xfId="0" quotePrefix="1" applyNumberFormat="1" applyFont="1" applyFill="1" applyBorder="1" applyAlignment="1">
      <alignment horizontal="right" vertical="center"/>
    </xf>
    <xf numFmtId="168" fontId="26" fillId="2" borderId="1" xfId="4" applyNumberFormat="1" applyFont="1" applyFill="1" applyBorder="1" applyAlignment="1">
      <alignment horizontal="center" vertical="center"/>
    </xf>
    <xf numFmtId="2" fontId="26" fillId="2" borderId="1" xfId="4" applyNumberFormat="1" applyFont="1" applyFill="1" applyBorder="1" applyAlignment="1">
      <alignment horizontal="center" vertical="center"/>
    </xf>
    <xf numFmtId="168" fontId="26" fillId="2" borderId="1" xfId="0" applyNumberFormat="1" applyFont="1" applyFill="1" applyBorder="1" applyAlignment="1">
      <alignment horizontal="center" vertical="center"/>
    </xf>
    <xf numFmtId="2" fontId="26" fillId="2" borderId="1" xfId="0" applyNumberFormat="1" applyFont="1" applyFill="1" applyBorder="1" applyAlignment="1">
      <alignment horizontal="center" vertical="center"/>
    </xf>
    <xf numFmtId="4" fontId="43" fillId="2" borderId="1" xfId="0" applyNumberFormat="1" applyFont="1" applyFill="1" applyBorder="1" applyAlignment="1">
      <alignment horizontal="left" vertical="center" wrapText="1"/>
    </xf>
    <xf numFmtId="15" fontId="26" fillId="2" borderId="1" xfId="0" applyNumberFormat="1" applyFont="1" applyFill="1" applyBorder="1" applyAlignment="1">
      <alignment horizontal="center" vertical="center" wrapText="1"/>
    </xf>
    <xf numFmtId="167" fontId="29" fillId="2" borderId="1" xfId="4" applyNumberFormat="1" applyFont="1" applyFill="1" applyBorder="1" applyAlignment="1">
      <alignment horizontal="center" vertical="center" wrapText="1"/>
    </xf>
    <xf numFmtId="17" fontId="26" fillId="2" borderId="1" xfId="0" quotePrefix="1" applyNumberFormat="1" applyFont="1" applyFill="1" applyBorder="1" applyAlignment="1">
      <alignment horizontal="center" vertical="center" wrapText="1"/>
    </xf>
    <xf numFmtId="41" fontId="27" fillId="2" borderId="1" xfId="4" applyFont="1" applyFill="1" applyBorder="1" applyAlignment="1">
      <alignment horizontal="left" vertical="center"/>
    </xf>
    <xf numFmtId="0" fontId="27" fillId="2" borderId="1" xfId="0" applyFont="1" applyFill="1" applyBorder="1" applyAlignment="1">
      <alignment vertical="center"/>
    </xf>
    <xf numFmtId="0" fontId="27" fillId="2" borderId="1" xfId="0" quotePrefix="1" applyFont="1" applyFill="1" applyBorder="1" applyAlignment="1">
      <alignment horizontal="center" vertical="center"/>
    </xf>
    <xf numFmtId="0" fontId="27" fillId="2" borderId="1" xfId="0" applyFont="1" applyFill="1" applyBorder="1" applyAlignment="1">
      <alignment horizontal="center" vertical="center"/>
    </xf>
    <xf numFmtId="0" fontId="27" fillId="2" borderId="1" xfId="0" applyFont="1" applyFill="1" applyBorder="1" applyAlignment="1">
      <alignment horizontal="left" vertical="center" wrapText="1"/>
    </xf>
    <xf numFmtId="0" fontId="27" fillId="2" borderId="1" xfId="0" quotePrefix="1" applyFont="1" applyFill="1" applyBorder="1" applyAlignment="1">
      <alignment horizontal="center" vertical="center" wrapText="1"/>
    </xf>
    <xf numFmtId="0" fontId="27" fillId="2" borderId="1" xfId="0" applyFont="1" applyFill="1" applyBorder="1" applyAlignment="1">
      <alignment horizontal="center" vertical="center" wrapText="1"/>
    </xf>
    <xf numFmtId="169" fontId="17" fillId="2" borderId="1" xfId="0" applyNumberFormat="1" applyFont="1" applyFill="1" applyBorder="1" applyAlignment="1">
      <alignment horizontal="center" vertical="center" wrapText="1"/>
    </xf>
    <xf numFmtId="167" fontId="27" fillId="2" borderId="1" xfId="0" applyNumberFormat="1" applyFont="1" applyFill="1" applyBorder="1" applyAlignment="1">
      <alignment horizontal="right" vertical="center"/>
    </xf>
    <xf numFmtId="0" fontId="27" fillId="2" borderId="1" xfId="0" applyFont="1" applyFill="1" applyBorder="1" applyAlignment="1">
      <alignment horizontal="left" vertical="center"/>
    </xf>
    <xf numFmtId="15" fontId="27" fillId="2" borderId="1" xfId="0" applyNumberFormat="1" applyFont="1" applyFill="1" applyBorder="1" applyAlignment="1">
      <alignment horizontal="center" vertical="center"/>
    </xf>
    <xf numFmtId="167" fontId="27" fillId="2" borderId="1" xfId="0" applyNumberFormat="1" applyFont="1" applyFill="1" applyBorder="1" applyAlignment="1">
      <alignment horizontal="center" vertical="center"/>
    </xf>
    <xf numFmtId="41" fontId="27" fillId="2" borderId="1" xfId="4" applyFont="1" applyFill="1" applyBorder="1" applyAlignment="1">
      <alignment vertical="center"/>
    </xf>
    <xf numFmtId="15" fontId="27" fillId="2" borderId="1" xfId="0" applyNumberFormat="1" applyFont="1" applyFill="1" applyBorder="1" applyAlignment="1">
      <alignment horizontal="center" vertical="center" wrapText="1"/>
    </xf>
    <xf numFmtId="167" fontId="17" fillId="2" borderId="1" xfId="0" applyNumberFormat="1" applyFont="1" applyFill="1" applyBorder="1" applyAlignment="1">
      <alignment horizontal="center" vertical="center" wrapText="1"/>
    </xf>
    <xf numFmtId="167" fontId="27" fillId="2" borderId="1" xfId="0" applyNumberFormat="1" applyFont="1" applyFill="1" applyBorder="1" applyAlignment="1">
      <alignment horizontal="right" vertical="center" wrapText="1"/>
    </xf>
    <xf numFmtId="167" fontId="26" fillId="2" borderId="1" xfId="0" applyNumberFormat="1" applyFont="1" applyFill="1" applyBorder="1" applyAlignment="1">
      <alignment vertical="center"/>
    </xf>
    <xf numFmtId="167" fontId="26" fillId="6" borderId="1" xfId="0" applyNumberFormat="1" applyFont="1" applyFill="1" applyBorder="1" applyAlignment="1">
      <alignment vertical="center"/>
    </xf>
    <xf numFmtId="167" fontId="26" fillId="7" borderId="1" xfId="0" applyNumberFormat="1" applyFont="1" applyFill="1" applyBorder="1" applyAlignment="1">
      <alignment vertical="center"/>
    </xf>
    <xf numFmtId="41" fontId="27" fillId="2" borderId="1" xfId="4" applyFont="1" applyFill="1" applyBorder="1" applyAlignment="1">
      <alignment horizontal="left" vertical="center" wrapText="1"/>
    </xf>
    <xf numFmtId="167" fontId="27" fillId="2" borderId="1" xfId="4" applyNumberFormat="1" applyFont="1" applyFill="1" applyBorder="1" applyAlignment="1">
      <alignment horizontal="center" vertical="center"/>
    </xf>
    <xf numFmtId="167" fontId="17" fillId="2" borderId="1" xfId="4" applyNumberFormat="1" applyFont="1" applyFill="1" applyBorder="1" applyAlignment="1">
      <alignment horizontal="center" vertical="center" wrapText="1"/>
    </xf>
    <xf numFmtId="0" fontId="27" fillId="2" borderId="1" xfId="2" applyFont="1" applyFill="1" applyBorder="1" applyAlignment="1">
      <alignment horizontal="center" vertical="center" wrapText="1"/>
    </xf>
    <xf numFmtId="0" fontId="26" fillId="2" borderId="1" xfId="0" applyFont="1" applyFill="1" applyBorder="1" applyAlignment="1">
      <alignment horizontal="center" vertical="center" wrapText="1"/>
    </xf>
    <xf numFmtId="0" fontId="33" fillId="2" borderId="1" xfId="0" applyFont="1" applyFill="1" applyBorder="1" applyAlignment="1">
      <alignment horizontal="left" vertical="center" wrapText="1"/>
    </xf>
    <xf numFmtId="167" fontId="28" fillId="2" borderId="1" xfId="0" applyNumberFormat="1" applyFont="1" applyFill="1" applyBorder="1" applyAlignment="1">
      <alignment vertical="center"/>
    </xf>
    <xf numFmtId="43" fontId="28" fillId="2" borderId="1" xfId="0" applyNumberFormat="1" applyFont="1" applyFill="1" applyBorder="1" applyAlignment="1">
      <alignment vertical="center"/>
    </xf>
    <xf numFmtId="0" fontId="26" fillId="2" borderId="3" xfId="0" applyFont="1" applyFill="1" applyBorder="1" applyAlignment="1">
      <alignment horizontal="left" vertical="center" wrapText="1"/>
    </xf>
    <xf numFmtId="0" fontId="26" fillId="6" borderId="3" xfId="0" applyFont="1" applyFill="1" applyBorder="1" applyAlignment="1">
      <alignment horizontal="left" vertical="center"/>
    </xf>
    <xf numFmtId="0" fontId="26" fillId="7" borderId="1" xfId="0" applyFont="1" applyFill="1" applyBorder="1" applyAlignment="1">
      <alignment vertical="center" wrapText="1"/>
    </xf>
    <xf numFmtId="4" fontId="43" fillId="2" borderId="1" xfId="0" quotePrefix="1" applyNumberFormat="1" applyFont="1" applyFill="1" applyBorder="1" applyAlignment="1">
      <alignment horizontal="left" vertical="center" wrapText="1"/>
    </xf>
    <xf numFmtId="0" fontId="26" fillId="2" borderId="1" xfId="0" quotePrefix="1" applyFont="1" applyFill="1" applyBorder="1" applyAlignment="1">
      <alignment horizontal="left" vertical="center" wrapText="1"/>
    </xf>
    <xf numFmtId="168" fontId="26" fillId="2" borderId="1" xfId="0" applyNumberFormat="1" applyFont="1" applyFill="1" applyBorder="1" applyAlignment="1">
      <alignment horizontal="left" vertical="center"/>
    </xf>
    <xf numFmtId="0" fontId="26" fillId="12" borderId="3" xfId="0" applyFont="1" applyFill="1" applyBorder="1" applyAlignment="1">
      <alignment vertical="center"/>
    </xf>
    <xf numFmtId="0" fontId="27" fillId="2" borderId="1" xfId="0" applyFont="1" applyFill="1" applyBorder="1" applyAlignment="1">
      <alignment vertical="center" wrapText="1"/>
    </xf>
    <xf numFmtId="0" fontId="47" fillId="2" borderId="1" xfId="0" applyFont="1" applyFill="1" applyBorder="1" applyAlignment="1">
      <alignment vertical="center"/>
    </xf>
    <xf numFmtId="0" fontId="29" fillId="2" borderId="1" xfId="2" quotePrefix="1" applyFont="1" applyFill="1" applyBorder="1" applyAlignment="1">
      <alignment horizontal="center" vertical="center"/>
    </xf>
    <xf numFmtId="0" fontId="29" fillId="2" borderId="1" xfId="2" applyFont="1" applyFill="1" applyBorder="1" applyAlignment="1">
      <alignment horizontal="center" vertical="center"/>
    </xf>
    <xf numFmtId="165" fontId="29" fillId="2" borderId="1" xfId="3" applyNumberFormat="1" applyFont="1" applyFill="1" applyBorder="1" applyAlignment="1">
      <alignment horizontal="center" vertical="center"/>
    </xf>
    <xf numFmtId="0" fontId="26" fillId="2" borderId="3" xfId="0" applyFont="1" applyFill="1" applyBorder="1" applyAlignment="1">
      <alignment vertical="center"/>
    </xf>
    <xf numFmtId="0" fontId="28" fillId="0" borderId="3" xfId="0" applyFont="1" applyBorder="1" applyAlignment="1">
      <alignment horizontal="left" vertical="center" wrapText="1"/>
    </xf>
    <xf numFmtId="0" fontId="26" fillId="0" borderId="3" xfId="0" applyFont="1" applyBorder="1" applyAlignment="1">
      <alignment horizontal="left" vertical="center" wrapText="1"/>
    </xf>
    <xf numFmtId="0" fontId="26" fillId="0" borderId="3" xfId="0" applyFont="1" applyBorder="1" applyAlignment="1">
      <alignment horizontal="left" wrapText="1"/>
    </xf>
    <xf numFmtId="0" fontId="28" fillId="0" borderId="3" xfId="0" applyFont="1" applyBorder="1" applyAlignment="1">
      <alignment vertical="center" wrapText="1"/>
    </xf>
    <xf numFmtId="0" fontId="26" fillId="0" borderId="3" xfId="0" applyFont="1" applyBorder="1" applyAlignment="1">
      <alignment vertical="center" wrapText="1"/>
    </xf>
    <xf numFmtId="41" fontId="29" fillId="2" borderId="1" xfId="3" applyFont="1" applyFill="1" applyBorder="1" applyAlignment="1">
      <alignment vertical="center" wrapText="1"/>
    </xf>
    <xf numFmtId="0" fontId="29" fillId="2" borderId="1" xfId="2" applyFont="1" applyFill="1" applyBorder="1" applyAlignment="1">
      <alignment horizontal="center" vertical="center" wrapText="1"/>
    </xf>
    <xf numFmtId="164" fontId="43" fillId="2" borderId="1" xfId="0" applyNumberFormat="1" applyFont="1" applyFill="1" applyBorder="1" applyAlignment="1">
      <alignment vertical="center" wrapText="1"/>
    </xf>
    <xf numFmtId="0" fontId="26" fillId="7" borderId="3" xfId="0" applyFont="1" applyFill="1" applyBorder="1" applyAlignment="1">
      <alignment horizontal="left" vertical="center" wrapText="1"/>
    </xf>
    <xf numFmtId="0" fontId="26" fillId="6" borderId="3" xfId="0" applyFont="1" applyFill="1" applyBorder="1" applyAlignment="1">
      <alignment horizontal="left" vertical="center" wrapText="1"/>
    </xf>
    <xf numFmtId="0" fontId="27" fillId="2" borderId="3" xfId="0" applyFont="1" applyFill="1" applyBorder="1" applyAlignment="1">
      <alignment horizontal="left" vertical="center" wrapText="1"/>
    </xf>
    <xf numFmtId="167" fontId="27" fillId="2" borderId="3" xfId="0" applyNumberFormat="1" applyFont="1" applyFill="1" applyBorder="1" applyAlignment="1">
      <alignment horizontal="left" vertical="center" wrapText="1"/>
    </xf>
    <xf numFmtId="0" fontId="14" fillId="2" borderId="0" xfId="2" applyFont="1" applyFill="1" applyAlignment="1"/>
    <xf numFmtId="0" fontId="50" fillId="0" borderId="0" xfId="0" applyFont="1" applyAlignment="1">
      <alignment vertical="center"/>
    </xf>
    <xf numFmtId="0" fontId="50" fillId="0" borderId="0" xfId="0" applyFont="1" applyAlignment="1">
      <alignment horizontal="center" vertical="center"/>
    </xf>
    <xf numFmtId="0" fontId="4" fillId="0" borderId="0" xfId="0" applyFont="1"/>
    <xf numFmtId="0" fontId="49" fillId="0" borderId="0" xfId="0" applyFont="1" applyAlignment="1">
      <alignment vertical="center"/>
    </xf>
    <xf numFmtId="0" fontId="49" fillId="0" borderId="0" xfId="0" applyFont="1" applyAlignment="1">
      <alignment horizontal="center" vertical="center"/>
    </xf>
    <xf numFmtId="0" fontId="49" fillId="0" borderId="0" xfId="0" applyFont="1" applyAlignment="1">
      <alignment horizontal="center" vertical="center"/>
    </xf>
    <xf numFmtId="0" fontId="49" fillId="0" borderId="0" xfId="0" applyFont="1" applyBorder="1" applyAlignment="1">
      <alignment horizontal="center" vertical="center"/>
    </xf>
    <xf numFmtId="0" fontId="49" fillId="0" borderId="24" xfId="0" applyFont="1" applyBorder="1" applyAlignment="1">
      <alignment vertical="center"/>
    </xf>
    <xf numFmtId="0" fontId="49" fillId="0" borderId="16" xfId="0" applyFont="1" applyBorder="1" applyAlignment="1">
      <alignment vertical="center"/>
    </xf>
    <xf numFmtId="0" fontId="8" fillId="0" borderId="0" xfId="0" applyFont="1"/>
    <xf numFmtId="0" fontId="49" fillId="2" borderId="0" xfId="2" applyFont="1" applyFill="1" applyAlignment="1">
      <alignment horizontal="center"/>
    </xf>
    <xf numFmtId="0" fontId="49" fillId="2" borderId="0" xfId="0" applyFont="1" applyFill="1"/>
    <xf numFmtId="0" fontId="49" fillId="2" borderId="0" xfId="2" applyFont="1" applyFill="1"/>
    <xf numFmtId="0" fontId="9" fillId="0" borderId="0" xfId="0" applyFont="1"/>
    <xf numFmtId="0" fontId="49" fillId="0" borderId="31" xfId="0" applyFont="1" applyBorder="1" applyAlignment="1">
      <alignment horizontal="center" vertical="center"/>
    </xf>
    <xf numFmtId="0" fontId="49" fillId="2" borderId="0" xfId="2" applyFont="1" applyFill="1" applyAlignment="1"/>
    <xf numFmtId="0" fontId="51" fillId="2" borderId="0" xfId="2" applyFont="1" applyFill="1" applyAlignment="1"/>
    <xf numFmtId="0" fontId="49" fillId="0" borderId="20" xfId="0" applyFont="1" applyBorder="1" applyAlignment="1">
      <alignment horizontal="left" vertical="center"/>
    </xf>
    <xf numFmtId="0" fontId="8" fillId="0" borderId="20" xfId="0" applyFont="1" applyBorder="1" applyAlignment="1">
      <alignment vertical="center"/>
    </xf>
    <xf numFmtId="0" fontId="8" fillId="0" borderId="0" xfId="0" applyFont="1" applyAlignment="1">
      <alignment horizontal="left" vertical="center"/>
    </xf>
    <xf numFmtId="0" fontId="8" fillId="0" borderId="20" xfId="0" applyFont="1" applyBorder="1" applyAlignment="1">
      <alignment horizontal="left" vertical="center"/>
    </xf>
    <xf numFmtId="0" fontId="8" fillId="0" borderId="0" xfId="0" applyFont="1" applyAlignment="1">
      <alignment horizontal="center" vertical="center"/>
    </xf>
    <xf numFmtId="43" fontId="49" fillId="0" borderId="0" xfId="5" applyFont="1" applyBorder="1" applyAlignment="1">
      <alignment horizontal="center" vertical="center"/>
    </xf>
    <xf numFmtId="43" fontId="8" fillId="0" borderId="0" xfId="5" applyFont="1" applyAlignment="1">
      <alignment horizontal="center" vertical="center"/>
    </xf>
    <xf numFmtId="0" fontId="49" fillId="0" borderId="0" xfId="0" applyFont="1" applyBorder="1" applyAlignment="1">
      <alignment vertical="center"/>
    </xf>
    <xf numFmtId="43" fontId="8" fillId="0" borderId="20" xfId="5" applyFont="1" applyBorder="1" applyAlignment="1">
      <alignment horizontal="center" vertical="center"/>
    </xf>
    <xf numFmtId="0" fontId="49" fillId="0" borderId="0" xfId="0" applyFont="1" applyAlignment="1">
      <alignment vertical="center" wrapText="1"/>
    </xf>
    <xf numFmtId="0" fontId="8" fillId="0" borderId="0" xfId="0" applyFont="1" applyAlignment="1">
      <alignment vertical="center" wrapText="1"/>
    </xf>
    <xf numFmtId="43" fontId="49" fillId="0" borderId="20" xfId="5" applyFont="1" applyBorder="1" applyAlignment="1">
      <alignment horizontal="center" vertical="center"/>
    </xf>
    <xf numFmtId="43" fontId="49" fillId="0" borderId="24" xfId="5" applyFont="1" applyBorder="1" applyAlignment="1">
      <alignment horizontal="center" vertical="center"/>
    </xf>
    <xf numFmtId="0" fontId="8" fillId="0" borderId="24" xfId="0" applyFont="1" applyBorder="1" applyAlignment="1">
      <alignment horizontal="left" vertical="center"/>
    </xf>
    <xf numFmtId="0" fontId="8" fillId="0" borderId="24" xfId="0" applyFont="1" applyBorder="1" applyAlignment="1">
      <alignment horizontal="center" vertical="center"/>
    </xf>
    <xf numFmtId="43" fontId="8" fillId="0" borderId="24" xfId="5" applyFont="1" applyBorder="1" applyAlignment="1">
      <alignment horizontal="center" vertical="center"/>
    </xf>
    <xf numFmtId="0" fontId="49" fillId="0" borderId="18" xfId="0" applyFont="1" applyBorder="1" applyAlignment="1">
      <alignment horizontal="center" vertical="center"/>
    </xf>
    <xf numFmtId="0" fontId="49" fillId="0" borderId="20" xfId="0" applyFont="1" applyBorder="1" applyAlignment="1">
      <alignment horizontal="center" vertical="center"/>
    </xf>
    <xf numFmtId="0" fontId="49" fillId="0" borderId="24" xfId="0" applyFont="1" applyBorder="1" applyAlignment="1">
      <alignment horizontal="center" vertical="center"/>
    </xf>
    <xf numFmtId="0" fontId="49" fillId="0" borderId="21" xfId="0" applyFont="1" applyBorder="1" applyAlignment="1">
      <alignment horizontal="center" vertical="center"/>
    </xf>
    <xf numFmtId="0" fontId="49" fillId="0" borderId="0" xfId="0" applyFont="1" applyAlignment="1">
      <alignment vertical="center"/>
    </xf>
    <xf numFmtId="0" fontId="49" fillId="0" borderId="0" xfId="0" applyFont="1" applyAlignment="1">
      <alignment horizontal="center" vertical="center"/>
    </xf>
    <xf numFmtId="0" fontId="49" fillId="0" borderId="22" xfId="0" applyFont="1" applyBorder="1" applyAlignment="1">
      <alignment horizontal="center" vertical="center"/>
    </xf>
    <xf numFmtId="0" fontId="49" fillId="0" borderId="20" xfId="0" applyFont="1" applyBorder="1" applyAlignment="1">
      <alignment vertical="center"/>
    </xf>
    <xf numFmtId="0" fontId="8" fillId="0" borderId="20" xfId="0" applyFont="1" applyBorder="1" applyAlignment="1">
      <alignment horizontal="center" vertical="center"/>
    </xf>
    <xf numFmtId="0" fontId="49" fillId="0" borderId="28" xfId="0" applyFont="1" applyBorder="1" applyAlignment="1">
      <alignment horizontal="center" vertical="center"/>
    </xf>
    <xf numFmtId="0" fontId="49" fillId="0" borderId="23" xfId="0" applyFont="1" applyBorder="1" applyAlignment="1">
      <alignment horizontal="center" vertical="center"/>
    </xf>
    <xf numFmtId="0" fontId="49" fillId="0" borderId="30" xfId="0" applyFont="1" applyBorder="1" applyAlignment="1">
      <alignment horizontal="center" vertical="center"/>
    </xf>
    <xf numFmtId="0" fontId="49" fillId="0" borderId="16" xfId="0" applyFont="1" applyBorder="1" applyAlignment="1">
      <alignment horizontal="center" vertical="center"/>
    </xf>
    <xf numFmtId="0" fontId="49" fillId="0" borderId="23" xfId="0" applyFont="1" applyBorder="1" applyAlignment="1">
      <alignment vertical="center"/>
    </xf>
    <xf numFmtId="0" fontId="49" fillId="0" borderId="17" xfId="0" applyFont="1" applyBorder="1" applyAlignment="1">
      <alignment horizontal="center" vertical="center"/>
    </xf>
    <xf numFmtId="0" fontId="49" fillId="0" borderId="0" xfId="0" applyFont="1" applyBorder="1" applyAlignment="1">
      <alignment horizontal="center" vertical="center"/>
    </xf>
    <xf numFmtId="0" fontId="49" fillId="0" borderId="20" xfId="0" applyFont="1" applyBorder="1" applyAlignment="1">
      <alignment horizontal="center" vertical="center"/>
    </xf>
    <xf numFmtId="0" fontId="8" fillId="0" borderId="20" xfId="0" applyFont="1" applyBorder="1" applyAlignment="1">
      <alignment horizontal="center" vertical="center"/>
    </xf>
    <xf numFmtId="0" fontId="49" fillId="0" borderId="17" xfId="0" applyFont="1" applyBorder="1" applyAlignment="1">
      <alignment horizontal="center" vertical="center"/>
    </xf>
    <xf numFmtId="0" fontId="49" fillId="0" borderId="0" xfId="0" applyFont="1" applyBorder="1" applyAlignment="1">
      <alignment horizontal="center" vertical="center"/>
    </xf>
    <xf numFmtId="0" fontId="47" fillId="0" borderId="0" xfId="0" applyFont="1" applyAlignment="1">
      <alignment vertical="center"/>
    </xf>
    <xf numFmtId="0" fontId="47" fillId="0" borderId="16" xfId="0" applyFont="1" applyBorder="1" applyAlignment="1">
      <alignment vertical="center"/>
    </xf>
    <xf numFmtId="0" fontId="47" fillId="0" borderId="20" xfId="0" applyFont="1" applyBorder="1" applyAlignment="1">
      <alignment horizontal="center" vertical="center"/>
    </xf>
    <xf numFmtId="0" fontId="0" fillId="0" borderId="20" xfId="0" applyBorder="1" applyAlignment="1">
      <alignment vertical="center"/>
    </xf>
    <xf numFmtId="0" fontId="47" fillId="0" borderId="31" xfId="0" applyFont="1" applyBorder="1" applyAlignment="1">
      <alignment horizontal="center" vertical="center"/>
    </xf>
    <xf numFmtId="0" fontId="47" fillId="0" borderId="22" xfId="0" applyFont="1" applyBorder="1" applyAlignment="1">
      <alignment horizontal="center" vertical="center"/>
    </xf>
    <xf numFmtId="0" fontId="47" fillId="0" borderId="20" xfId="0" applyFont="1" applyBorder="1" applyAlignment="1">
      <alignment vertical="center"/>
    </xf>
    <xf numFmtId="0" fontId="47" fillId="0" borderId="19" xfId="0" applyFont="1" applyBorder="1" applyAlignment="1">
      <alignment vertical="center"/>
    </xf>
    <xf numFmtId="0" fontId="47" fillId="0" borderId="19" xfId="0" applyFont="1" applyBorder="1" applyAlignment="1">
      <alignment horizontal="center" vertical="center"/>
    </xf>
    <xf numFmtId="0" fontId="47" fillId="0" borderId="24" xfId="0" applyFont="1" applyBorder="1" applyAlignment="1">
      <alignment horizontal="center" vertical="center"/>
    </xf>
    <xf numFmtId="0" fontId="47" fillId="0" borderId="24" xfId="0" applyFont="1" applyBorder="1" applyAlignment="1">
      <alignment vertical="center"/>
    </xf>
    <xf numFmtId="0" fontId="0" fillId="0" borderId="19" xfId="0" applyBorder="1" applyAlignment="1">
      <alignment vertical="center"/>
    </xf>
    <xf numFmtId="0" fontId="47" fillId="0" borderId="27" xfId="0" applyFont="1" applyBorder="1" applyAlignment="1">
      <alignment horizontal="center" vertical="center"/>
    </xf>
    <xf numFmtId="0" fontId="47" fillId="0" borderId="25" xfId="0" applyFont="1" applyBorder="1" applyAlignment="1">
      <alignment vertical="center"/>
    </xf>
    <xf numFmtId="0" fontId="27" fillId="0" borderId="0" xfId="0" applyFont="1" applyAlignment="1">
      <alignment vertical="center"/>
    </xf>
    <xf numFmtId="0" fontId="3" fillId="0" borderId="0" xfId="0" applyFont="1"/>
    <xf numFmtId="0" fontId="8" fillId="0" borderId="0" xfId="0" applyFont="1" applyAlignment="1">
      <alignment vertical="center"/>
    </xf>
    <xf numFmtId="0" fontId="52" fillId="0" borderId="0" xfId="0" applyFont="1" applyAlignment="1">
      <alignment horizontal="center" vertical="center"/>
    </xf>
    <xf numFmtId="0" fontId="8" fillId="0" borderId="17" xfId="0" applyFont="1" applyBorder="1" applyAlignment="1">
      <alignment horizontal="center" vertical="center"/>
    </xf>
    <xf numFmtId="0" fontId="9" fillId="0" borderId="0" xfId="0" applyFont="1" applyAlignment="1">
      <alignment horizontal="left" vertical="center"/>
    </xf>
    <xf numFmtId="0" fontId="9" fillId="0" borderId="0" xfId="0" applyFont="1" applyAlignment="1">
      <alignment vertical="center"/>
    </xf>
    <xf numFmtId="0" fontId="9" fillId="0" borderId="0" xfId="0" applyFont="1" applyAlignment="1">
      <alignment horizontal="center" vertical="center"/>
    </xf>
    <xf numFmtId="0" fontId="9" fillId="0" borderId="0" xfId="0" applyFont="1" applyAlignment="1">
      <alignment horizontal="center" vertical="center" wrapText="1"/>
    </xf>
    <xf numFmtId="0" fontId="9" fillId="2" borderId="0" xfId="2" applyFont="1" applyFill="1" applyAlignment="1">
      <alignment horizontal="center"/>
    </xf>
    <xf numFmtId="0" fontId="9" fillId="2" borderId="0" xfId="0" applyFont="1" applyFill="1"/>
    <xf numFmtId="0" fontId="9" fillId="2" borderId="0" xfId="2" applyFont="1" applyFill="1"/>
    <xf numFmtId="0" fontId="8" fillId="0" borderId="0" xfId="0" applyFont="1" applyBorder="1" applyAlignment="1">
      <alignment horizontal="left" vertical="center"/>
    </xf>
    <xf numFmtId="0" fontId="8" fillId="0" borderId="0" xfId="0" applyFont="1" applyBorder="1" applyAlignment="1">
      <alignment horizontal="center" vertical="center"/>
    </xf>
    <xf numFmtId="43" fontId="8" fillId="0" borderId="0" xfId="5" applyFont="1" applyBorder="1" applyAlignment="1">
      <alignment horizontal="center" vertical="center"/>
    </xf>
    <xf numFmtId="0" fontId="27" fillId="0" borderId="20" xfId="0" applyFont="1" applyBorder="1" applyAlignment="1">
      <alignment vertical="center"/>
    </xf>
    <xf numFmtId="0" fontId="27" fillId="0" borderId="20" xfId="0" applyFont="1" applyBorder="1" applyAlignment="1">
      <alignment horizontal="center" vertical="center"/>
    </xf>
    <xf numFmtId="0" fontId="27" fillId="0" borderId="0" xfId="0" applyFont="1" applyAlignment="1">
      <alignment horizontal="left" vertical="center"/>
    </xf>
    <xf numFmtId="0" fontId="27" fillId="0" borderId="20" xfId="0" applyFont="1" applyBorder="1" applyAlignment="1">
      <alignment horizontal="left" vertical="center"/>
    </xf>
    <xf numFmtId="0" fontId="27" fillId="0" borderId="19" xfId="0" applyFont="1" applyBorder="1" applyAlignment="1">
      <alignment vertical="center"/>
    </xf>
    <xf numFmtId="43" fontId="27" fillId="0" borderId="20" xfId="5" applyFont="1" applyBorder="1" applyAlignment="1">
      <alignment vertical="center"/>
    </xf>
    <xf numFmtId="0" fontId="47" fillId="0" borderId="0" xfId="0" applyFont="1" applyBorder="1" applyAlignment="1">
      <alignment vertical="center"/>
    </xf>
    <xf numFmtId="0" fontId="9" fillId="2" borderId="0" xfId="2" applyFont="1" applyFill="1" applyAlignment="1"/>
    <xf numFmtId="0" fontId="8" fillId="0" borderId="16" xfId="0" applyFont="1" applyBorder="1" applyAlignment="1">
      <alignment horizontal="left" vertical="center"/>
    </xf>
    <xf numFmtId="43" fontId="8" fillId="0" borderId="16" xfId="5" applyFont="1" applyBorder="1" applyAlignment="1">
      <alignment horizontal="center" vertical="center"/>
    </xf>
    <xf numFmtId="0" fontId="8" fillId="0" borderId="23" xfId="0" applyFont="1" applyBorder="1" applyAlignment="1">
      <alignment horizontal="center" vertical="center"/>
    </xf>
    <xf numFmtId="0" fontId="8" fillId="0" borderId="0" xfId="0" applyFont="1" applyBorder="1" applyAlignment="1">
      <alignment vertical="center"/>
    </xf>
    <xf numFmtId="0" fontId="47" fillId="0" borderId="0" xfId="0" applyFont="1" applyAlignment="1">
      <alignment horizontal="left" vertical="center"/>
    </xf>
    <xf numFmtId="0" fontId="47" fillId="0" borderId="16" xfId="0" applyFont="1" applyBorder="1" applyAlignment="1">
      <alignment horizontal="left" vertical="center"/>
    </xf>
    <xf numFmtId="0" fontId="47" fillId="0" borderId="22" xfId="0" applyFont="1" applyBorder="1" applyAlignment="1">
      <alignment horizontal="left" vertical="center"/>
    </xf>
    <xf numFmtId="0" fontId="47" fillId="0" borderId="0" xfId="0" applyFont="1" applyBorder="1" applyAlignment="1">
      <alignment horizontal="left" vertical="center"/>
    </xf>
    <xf numFmtId="0" fontId="9" fillId="2" borderId="0" xfId="2" applyFont="1" applyFill="1" applyAlignment="1">
      <alignment horizontal="left"/>
    </xf>
    <xf numFmtId="0" fontId="0" fillId="0" borderId="0" xfId="0" applyAlignment="1">
      <alignment horizontal="left"/>
    </xf>
    <xf numFmtId="0" fontId="27" fillId="0" borderId="24" xfId="0" applyFont="1" applyBorder="1" applyAlignment="1">
      <alignment horizontal="center" vertical="center"/>
    </xf>
    <xf numFmtId="0" fontId="27" fillId="0" borderId="16" xfId="0" applyFont="1" applyBorder="1" applyAlignment="1">
      <alignment horizontal="left" vertical="center"/>
    </xf>
    <xf numFmtId="0" fontId="27" fillId="0" borderId="24" xfId="0" applyFont="1" applyBorder="1" applyAlignment="1">
      <alignment horizontal="left" vertical="center"/>
    </xf>
    <xf numFmtId="0" fontId="27" fillId="0" borderId="16" xfId="0" applyFont="1" applyBorder="1" applyAlignment="1">
      <alignment vertical="center"/>
    </xf>
    <xf numFmtId="0" fontId="27" fillId="0" borderId="24" xfId="0" applyFont="1" applyBorder="1" applyAlignment="1">
      <alignment vertical="center"/>
    </xf>
    <xf numFmtId="43" fontId="27" fillId="0" borderId="24" xfId="5" applyFont="1" applyBorder="1" applyAlignment="1">
      <alignment vertical="center"/>
    </xf>
    <xf numFmtId="0" fontId="27" fillId="0" borderId="0" xfId="0" applyFont="1" applyBorder="1" applyAlignment="1">
      <alignment horizontal="left" vertical="center"/>
    </xf>
    <xf numFmtId="0" fontId="27" fillId="0" borderId="0" xfId="0" applyFont="1" applyBorder="1" applyAlignment="1">
      <alignment vertical="center"/>
    </xf>
    <xf numFmtId="0" fontId="47" fillId="0" borderId="18" xfId="0" applyFont="1" applyBorder="1" applyAlignment="1">
      <alignment horizontal="center" vertical="center"/>
    </xf>
    <xf numFmtId="0" fontId="47" fillId="0" borderId="30" xfId="0" applyFont="1" applyBorder="1" applyAlignment="1">
      <alignment horizontal="center" vertical="center"/>
    </xf>
    <xf numFmtId="0" fontId="47" fillId="0" borderId="29" xfId="0" applyFont="1" applyBorder="1" applyAlignment="1">
      <alignment horizontal="center" vertical="center"/>
    </xf>
    <xf numFmtId="0" fontId="47" fillId="0" borderId="0" xfId="0" applyFont="1" applyBorder="1" applyAlignment="1">
      <alignment horizontal="center" vertical="center"/>
    </xf>
    <xf numFmtId="0" fontId="0" fillId="0" borderId="0" xfId="0" applyBorder="1" applyAlignment="1">
      <alignment vertical="center"/>
    </xf>
    <xf numFmtId="0" fontId="0" fillId="0" borderId="16" xfId="0" applyBorder="1" applyAlignment="1">
      <alignment vertical="center"/>
    </xf>
    <xf numFmtId="0" fontId="0" fillId="0" borderId="24" xfId="0" applyBorder="1" applyAlignment="1">
      <alignment vertical="center"/>
    </xf>
    <xf numFmtId="0" fontId="0" fillId="0" borderId="25" xfId="0" applyBorder="1" applyAlignment="1">
      <alignment vertical="center"/>
    </xf>
    <xf numFmtId="0" fontId="31" fillId="0" borderId="0" xfId="0" applyFont="1" applyAlignment="1">
      <alignment vertical="center"/>
    </xf>
    <xf numFmtId="0" fontId="49" fillId="0" borderId="20" xfId="0" applyFont="1" applyBorder="1" applyAlignment="1">
      <alignment horizontal="center" vertical="center"/>
    </xf>
    <xf numFmtId="0" fontId="49" fillId="0" borderId="24" xfId="0" applyFont="1" applyBorder="1" applyAlignment="1">
      <alignment horizontal="center" vertical="center"/>
    </xf>
    <xf numFmtId="0" fontId="8" fillId="0" borderId="20" xfId="0" applyFont="1" applyBorder="1" applyAlignment="1">
      <alignment horizontal="center" vertical="center"/>
    </xf>
    <xf numFmtId="0" fontId="49" fillId="0" borderId="23" xfId="0" applyFont="1" applyBorder="1" applyAlignment="1">
      <alignment horizontal="center" vertical="center"/>
    </xf>
    <xf numFmtId="0" fontId="49" fillId="0" borderId="16" xfId="0" applyFont="1" applyBorder="1" applyAlignment="1">
      <alignment horizontal="center" vertical="center"/>
    </xf>
    <xf numFmtId="0" fontId="49" fillId="0" borderId="17" xfId="0" applyFont="1" applyBorder="1" applyAlignment="1">
      <alignment horizontal="center" vertical="center"/>
    </xf>
    <xf numFmtId="0" fontId="49" fillId="0" borderId="0" xfId="0" applyFont="1" applyBorder="1" applyAlignment="1">
      <alignment horizontal="center" vertical="center"/>
    </xf>
    <xf numFmtId="43" fontId="8" fillId="0" borderId="0" xfId="5" applyFont="1" applyBorder="1" applyAlignment="1">
      <alignment horizontal="right" vertical="center"/>
    </xf>
    <xf numFmtId="0" fontId="9" fillId="0" borderId="0" xfId="0" applyFont="1" applyAlignment="1">
      <alignment horizontal="left" vertical="center"/>
    </xf>
    <xf numFmtId="0" fontId="9" fillId="0" borderId="0" xfId="0" applyFont="1" applyAlignment="1">
      <alignment horizontal="center" vertical="center"/>
    </xf>
    <xf numFmtId="0" fontId="9" fillId="2" borderId="0" xfId="2" applyFont="1" applyFill="1" applyAlignment="1">
      <alignment horizontal="center"/>
    </xf>
    <xf numFmtId="0" fontId="47" fillId="0" borderId="18" xfId="0" applyFont="1" applyBorder="1" applyAlignment="1">
      <alignment horizontal="center" vertical="center"/>
    </xf>
    <xf numFmtId="0" fontId="47" fillId="0" borderId="20" xfId="0" applyFont="1" applyBorder="1" applyAlignment="1">
      <alignment horizontal="center" vertical="center"/>
    </xf>
    <xf numFmtId="0" fontId="47" fillId="0" borderId="24" xfId="0" applyFont="1" applyBorder="1" applyAlignment="1">
      <alignment horizontal="center" vertical="center"/>
    </xf>
    <xf numFmtId="0" fontId="47" fillId="0" borderId="30" xfId="0" applyFont="1" applyBorder="1" applyAlignment="1">
      <alignment horizontal="center" vertical="center"/>
    </xf>
    <xf numFmtId="0" fontId="47" fillId="0" borderId="29" xfId="0" applyFont="1" applyBorder="1" applyAlignment="1">
      <alignment horizontal="center" vertical="center"/>
    </xf>
    <xf numFmtId="0" fontId="47" fillId="0" borderId="0" xfId="0" applyFont="1" applyBorder="1" applyAlignment="1">
      <alignment horizontal="center" vertical="center"/>
    </xf>
    <xf numFmtId="0" fontId="47" fillId="0" borderId="19" xfId="0" applyFont="1" applyBorder="1" applyAlignment="1">
      <alignment horizontal="center" vertical="center"/>
    </xf>
    <xf numFmtId="0" fontId="47" fillId="0" borderId="20" xfId="0" applyFont="1" applyBorder="1" applyAlignment="1">
      <alignment horizontal="right" vertical="center"/>
    </xf>
    <xf numFmtId="43" fontId="47" fillId="0" borderId="20" xfId="5" applyFont="1" applyBorder="1" applyAlignment="1">
      <alignment vertical="center"/>
    </xf>
    <xf numFmtId="0" fontId="47" fillId="0" borderId="24" xfId="0" applyFont="1" applyBorder="1" applyAlignment="1">
      <alignment horizontal="right" vertical="center"/>
    </xf>
    <xf numFmtId="16" fontId="8" fillId="0" borderId="20" xfId="0" quotePrefix="1" applyNumberFormat="1" applyFont="1" applyBorder="1" applyAlignment="1">
      <alignment horizontal="center" vertical="center"/>
    </xf>
    <xf numFmtId="0" fontId="2" fillId="0" borderId="0" xfId="0" applyFont="1"/>
    <xf numFmtId="43" fontId="49" fillId="0" borderId="0" xfId="0" applyNumberFormat="1" applyFont="1" applyAlignment="1">
      <alignment horizontal="center" vertical="center"/>
    </xf>
    <xf numFmtId="0" fontId="49" fillId="0" borderId="0" xfId="0" applyFont="1" applyAlignment="1">
      <alignment vertical="center"/>
    </xf>
    <xf numFmtId="0" fontId="49" fillId="2" borderId="0" xfId="2" applyFont="1" applyFill="1" applyAlignment="1">
      <alignment horizontal="center"/>
    </xf>
    <xf numFmtId="0" fontId="49" fillId="0" borderId="0" xfId="0" applyFont="1" applyAlignment="1">
      <alignment horizontal="center" vertical="center"/>
    </xf>
    <xf numFmtId="0" fontId="49" fillId="0" borderId="22" xfId="0" applyFont="1" applyBorder="1" applyAlignment="1">
      <alignment horizontal="center" vertical="center"/>
    </xf>
    <xf numFmtId="0" fontId="49" fillId="0" borderId="27" xfId="0" applyFont="1" applyBorder="1" applyAlignment="1">
      <alignment horizontal="center" vertical="center"/>
    </xf>
    <xf numFmtId="0" fontId="49" fillId="0" borderId="18" xfId="0" applyFont="1" applyBorder="1" applyAlignment="1">
      <alignment horizontal="center" vertical="center"/>
    </xf>
    <xf numFmtId="0" fontId="49" fillId="0" borderId="20" xfId="0" applyFont="1" applyBorder="1" applyAlignment="1">
      <alignment horizontal="center" vertical="center"/>
    </xf>
    <xf numFmtId="0" fontId="49" fillId="0" borderId="24" xfId="0" applyFont="1" applyBorder="1" applyAlignment="1">
      <alignment horizontal="center" vertical="center"/>
    </xf>
    <xf numFmtId="0" fontId="49" fillId="0" borderId="20" xfId="0" applyFont="1" applyBorder="1" applyAlignment="1">
      <alignment vertical="center"/>
    </xf>
    <xf numFmtId="0" fontId="49" fillId="0" borderId="29" xfId="0" applyFont="1" applyBorder="1" applyAlignment="1">
      <alignment horizontal="center" vertical="center"/>
    </xf>
    <xf numFmtId="0" fontId="49" fillId="0" borderId="30" xfId="0" applyFont="1" applyBorder="1" applyAlignment="1">
      <alignment horizontal="center" vertical="center"/>
    </xf>
    <xf numFmtId="0" fontId="8" fillId="0" borderId="20" xfId="0" applyFont="1" applyBorder="1" applyAlignment="1">
      <alignment horizontal="center" vertical="center"/>
    </xf>
    <xf numFmtId="0" fontId="49" fillId="0" borderId="17" xfId="0" applyFont="1" applyBorder="1" applyAlignment="1">
      <alignment horizontal="center" vertical="center"/>
    </xf>
    <xf numFmtId="0" fontId="49" fillId="0" borderId="0" xfId="0" applyFont="1" applyBorder="1" applyAlignment="1">
      <alignment horizontal="center" vertical="center"/>
    </xf>
    <xf numFmtId="41" fontId="0" fillId="0" borderId="0" xfId="4" applyFont="1"/>
    <xf numFmtId="0" fontId="49" fillId="0" borderId="0" xfId="0" applyFont="1" applyAlignment="1">
      <alignment horizontal="center" vertical="center"/>
    </xf>
    <xf numFmtId="0" fontId="0" fillId="0" borderId="0" xfId="0" applyAlignment="1">
      <alignment vertical="center"/>
    </xf>
    <xf numFmtId="43" fontId="0" fillId="0" borderId="0" xfId="5" applyFont="1" applyAlignment="1">
      <alignment vertical="center"/>
    </xf>
    <xf numFmtId="43" fontId="0" fillId="0" borderId="0" xfId="0" applyNumberFormat="1" applyAlignment="1">
      <alignment vertical="center"/>
    </xf>
    <xf numFmtId="41" fontId="0" fillId="0" borderId="0" xfId="4" applyFont="1" applyAlignment="1">
      <alignment vertical="center"/>
    </xf>
    <xf numFmtId="0" fontId="2" fillId="0" borderId="0" xfId="0" applyFont="1" applyAlignment="1">
      <alignment vertical="center"/>
    </xf>
    <xf numFmtId="0" fontId="49" fillId="0" borderId="35" xfId="0" applyFont="1" applyBorder="1" applyAlignment="1">
      <alignment horizontal="center" vertical="center"/>
    </xf>
    <xf numFmtId="0" fontId="49" fillId="0" borderId="1" xfId="0" applyFont="1" applyBorder="1" applyAlignment="1">
      <alignment horizontal="center" vertical="center"/>
    </xf>
    <xf numFmtId="0" fontId="49" fillId="0" borderId="36" xfId="0" applyFont="1" applyBorder="1" applyAlignment="1">
      <alignment horizontal="center" vertical="center"/>
    </xf>
    <xf numFmtId="0" fontId="49" fillId="0" borderId="35" xfId="0" applyFont="1" applyBorder="1" applyAlignment="1">
      <alignment horizontal="left" vertical="center"/>
    </xf>
    <xf numFmtId="0" fontId="49" fillId="0" borderId="1" xfId="0" applyFont="1" applyBorder="1" applyAlignment="1">
      <alignment horizontal="left" vertical="center"/>
    </xf>
    <xf numFmtId="43" fontId="49" fillId="0" borderId="1" xfId="5" applyFont="1" applyBorder="1" applyAlignment="1">
      <alignment horizontal="center" vertical="center"/>
    </xf>
    <xf numFmtId="0" fontId="49" fillId="0" borderId="1" xfId="0" applyFont="1" applyBorder="1" applyAlignment="1">
      <alignment vertical="center"/>
    </xf>
    <xf numFmtId="0" fontId="8" fillId="0" borderId="1" xfId="0" applyFont="1" applyBorder="1" applyAlignment="1">
      <alignment horizontal="left" vertical="center"/>
    </xf>
    <xf numFmtId="43" fontId="8" fillId="0" borderId="1" xfId="5" applyFont="1" applyBorder="1" applyAlignment="1">
      <alignment horizontal="center" vertical="center"/>
    </xf>
    <xf numFmtId="0" fontId="8" fillId="0" borderId="36" xfId="0" applyFont="1" applyBorder="1" applyAlignment="1">
      <alignment horizontal="center" vertical="center"/>
    </xf>
    <xf numFmtId="0" fontId="8" fillId="0" borderId="1" xfId="0" applyFont="1" applyBorder="1" applyAlignment="1">
      <alignment vertical="center" wrapText="1"/>
    </xf>
    <xf numFmtId="0" fontId="49" fillId="0" borderId="37" xfId="0" applyFont="1" applyBorder="1" applyAlignment="1">
      <alignment horizontal="center" vertical="center"/>
    </xf>
    <xf numFmtId="0" fontId="49" fillId="0" borderId="38" xfId="0" applyFont="1" applyBorder="1" applyAlignment="1">
      <alignment horizontal="center" vertical="center"/>
    </xf>
    <xf numFmtId="43" fontId="49" fillId="0" borderId="38" xfId="5" applyFont="1" applyBorder="1" applyAlignment="1">
      <alignment horizontal="center" vertical="center"/>
    </xf>
    <xf numFmtId="0" fontId="49" fillId="0" borderId="39" xfId="0" applyFont="1" applyBorder="1" applyAlignment="1">
      <alignment horizontal="center" vertical="center"/>
    </xf>
    <xf numFmtId="0" fontId="8" fillId="0" borderId="1" xfId="0" applyFont="1" applyBorder="1" applyAlignment="1">
      <alignment vertical="center"/>
    </xf>
    <xf numFmtId="0" fontId="49" fillId="0" borderId="38" xfId="0" applyFont="1" applyBorder="1" applyAlignment="1">
      <alignment vertical="center"/>
    </xf>
    <xf numFmtId="0" fontId="49" fillId="0" borderId="40" xfId="0" applyFont="1" applyBorder="1" applyAlignment="1">
      <alignment horizontal="center" vertical="center"/>
    </xf>
    <xf numFmtId="0" fontId="49" fillId="0" borderId="7" xfId="0" applyFont="1" applyBorder="1" applyAlignment="1">
      <alignment horizontal="center" vertical="center"/>
    </xf>
    <xf numFmtId="0" fontId="49" fillId="0" borderId="41" xfId="0" applyFont="1" applyBorder="1" applyAlignment="1">
      <alignment horizontal="center" vertical="center"/>
    </xf>
    <xf numFmtId="0" fontId="8" fillId="0" borderId="7" xfId="0" applyFont="1" applyBorder="1" applyAlignment="1">
      <alignment horizontal="left" vertical="center"/>
    </xf>
    <xf numFmtId="0" fontId="8" fillId="0" borderId="7" xfId="0" applyFont="1" applyBorder="1" applyAlignment="1">
      <alignment horizontal="center" vertical="center"/>
    </xf>
    <xf numFmtId="43" fontId="8" fillId="0" borderId="7" xfId="5" applyFont="1" applyBorder="1" applyAlignment="1">
      <alignment horizontal="center" vertical="center"/>
    </xf>
    <xf numFmtId="0" fontId="8" fillId="0" borderId="41" xfId="0" applyFont="1" applyBorder="1" applyAlignment="1">
      <alignment horizontal="center" vertical="center"/>
    </xf>
    <xf numFmtId="0" fontId="8" fillId="0" borderId="38" xfId="0" applyFont="1" applyBorder="1" applyAlignment="1">
      <alignment horizontal="left" vertical="center"/>
    </xf>
    <xf numFmtId="0" fontId="8" fillId="0" borderId="38" xfId="0" applyFont="1" applyBorder="1" applyAlignment="1">
      <alignment horizontal="center" vertical="center"/>
    </xf>
    <xf numFmtId="43" fontId="8" fillId="0" borderId="38" xfId="5" applyFont="1" applyBorder="1" applyAlignment="1">
      <alignment horizontal="center" vertical="center"/>
    </xf>
    <xf numFmtId="0" fontId="8" fillId="0" borderId="39" xfId="0" applyFont="1" applyBorder="1" applyAlignment="1">
      <alignment horizontal="center" vertical="center"/>
    </xf>
    <xf numFmtId="0" fontId="8" fillId="2" borderId="0" xfId="2" applyFont="1" applyFill="1" applyAlignment="1"/>
    <xf numFmtId="0" fontId="1" fillId="0" borderId="0" xfId="0" applyFont="1"/>
    <xf numFmtId="0" fontId="8" fillId="2" borderId="0" xfId="2" applyFont="1" applyFill="1" applyAlignment="1">
      <alignment horizontal="center"/>
    </xf>
    <xf numFmtId="0" fontId="8" fillId="2" borderId="0" xfId="0" applyFont="1" applyFill="1"/>
    <xf numFmtId="41" fontId="1" fillId="0" borderId="0" xfId="4" applyFont="1"/>
    <xf numFmtId="0" fontId="8" fillId="0" borderId="1" xfId="0" applyFont="1" applyBorder="1" applyAlignment="1">
      <alignment horizontal="center" vertical="center"/>
    </xf>
    <xf numFmtId="16" fontId="8" fillId="0" borderId="1" xfId="0" quotePrefix="1" applyNumberFormat="1" applyFont="1" applyBorder="1" applyAlignment="1">
      <alignment horizontal="center" vertical="center"/>
    </xf>
    <xf numFmtId="0" fontId="8" fillId="0" borderId="1" xfId="0" applyFont="1" applyBorder="1" applyAlignment="1">
      <alignment horizontal="left" vertical="center" wrapText="1"/>
    </xf>
    <xf numFmtId="0" fontId="8" fillId="0" borderId="1" xfId="0" applyFont="1" applyBorder="1" applyAlignment="1">
      <alignment horizontal="center" vertical="center"/>
    </xf>
    <xf numFmtId="0" fontId="49" fillId="0" borderId="7" xfId="0" applyFont="1" applyBorder="1" applyAlignment="1">
      <alignment vertical="center"/>
    </xf>
    <xf numFmtId="43" fontId="49" fillId="0" borderId="7" xfId="5" applyFont="1" applyBorder="1" applyAlignment="1">
      <alignment horizontal="center" vertical="center"/>
    </xf>
    <xf numFmtId="0" fontId="49" fillId="0" borderId="37" xfId="0" applyFont="1" applyBorder="1" applyAlignment="1">
      <alignment horizontal="left" vertical="center"/>
    </xf>
    <xf numFmtId="0" fontId="49" fillId="0" borderId="38" xfId="0" applyFont="1" applyBorder="1" applyAlignment="1">
      <alignment horizontal="left" vertical="center"/>
    </xf>
    <xf numFmtId="0" fontId="8" fillId="0" borderId="1" xfId="0" quotePrefix="1" applyFont="1" applyBorder="1" applyAlignment="1">
      <alignment horizontal="center" vertical="center"/>
    </xf>
    <xf numFmtId="41" fontId="22" fillId="0" borderId="47" xfId="8" applyFont="1" applyFill="1" applyBorder="1" applyAlignment="1">
      <alignment horizontal="center" vertical="center" wrapText="1"/>
    </xf>
    <xf numFmtId="43" fontId="0" fillId="0" borderId="0" xfId="5" applyFont="1"/>
    <xf numFmtId="0" fontId="55" fillId="0" borderId="0" xfId="1" applyFont="1" applyFill="1" applyBorder="1" applyAlignment="1">
      <alignment horizontal="left" vertical="center"/>
    </xf>
    <xf numFmtId="172" fontId="55" fillId="0" borderId="0" xfId="1" applyNumberFormat="1" applyFont="1" applyFill="1" applyBorder="1" applyAlignment="1">
      <alignment horizontal="left" vertical="center"/>
    </xf>
    <xf numFmtId="0" fontId="7" fillId="0" borderId="0" xfId="1" applyFont="1" applyFill="1" applyBorder="1" applyAlignment="1">
      <alignment vertical="center"/>
    </xf>
    <xf numFmtId="0" fontId="55" fillId="0" borderId="0" xfId="1" applyFont="1" applyFill="1" applyBorder="1" applyAlignment="1">
      <alignment horizontal="left" vertical="center" wrapText="1"/>
    </xf>
    <xf numFmtId="0" fontId="7" fillId="0" borderId="0" xfId="1" applyFill="1" applyAlignment="1">
      <alignment vertical="center"/>
    </xf>
    <xf numFmtId="0" fontId="7" fillId="0" borderId="0" xfId="1" applyFont="1" applyFill="1" applyBorder="1" applyAlignment="1">
      <alignment horizontal="center" vertical="center"/>
    </xf>
    <xf numFmtId="165" fontId="7" fillId="0" borderId="0" xfId="8" applyNumberFormat="1" applyFont="1" applyFill="1" applyBorder="1" applyAlignment="1">
      <alignment horizontal="right" vertical="center"/>
    </xf>
    <xf numFmtId="43" fontId="7" fillId="0" borderId="0" xfId="13" applyFont="1" applyFill="1" applyBorder="1" applyAlignment="1">
      <alignment vertical="center"/>
    </xf>
    <xf numFmtId="172" fontId="7" fillId="0" borderId="0" xfId="13" applyNumberFormat="1" applyFont="1" applyFill="1" applyBorder="1" applyAlignment="1">
      <alignment horizontal="center" vertical="center"/>
    </xf>
    <xf numFmtId="43" fontId="7" fillId="0" borderId="0" xfId="13" applyFont="1" applyFill="1" applyBorder="1" applyAlignment="1">
      <alignment horizontal="center" vertical="center"/>
    </xf>
    <xf numFmtId="0" fontId="7" fillId="0" borderId="0" xfId="13" applyNumberFormat="1" applyFont="1" applyFill="1" applyBorder="1" applyAlignment="1">
      <alignment horizontal="center" vertical="center"/>
    </xf>
    <xf numFmtId="172" fontId="7" fillId="0" borderId="0" xfId="13" applyNumberFormat="1" applyFont="1" applyFill="1" applyBorder="1" applyAlignment="1">
      <alignment vertical="center"/>
    </xf>
    <xf numFmtId="0" fontId="56" fillId="0" borderId="0" xfId="1" applyFont="1" applyFill="1" applyBorder="1" applyAlignment="1">
      <alignment horizontal="center" vertical="center"/>
    </xf>
    <xf numFmtId="0" fontId="56" fillId="0" borderId="0" xfId="1" applyFont="1" applyFill="1" applyBorder="1" applyAlignment="1">
      <alignment horizontal="left" vertical="center" wrapText="1"/>
    </xf>
    <xf numFmtId="0" fontId="56" fillId="0" borderId="0" xfId="1" applyFont="1" applyFill="1" applyBorder="1" applyAlignment="1">
      <alignment horizontal="center" vertical="center" wrapText="1"/>
    </xf>
    <xf numFmtId="43" fontId="57" fillId="15" borderId="22" xfId="13" applyFont="1" applyFill="1" applyBorder="1" applyAlignment="1">
      <alignment vertical="center"/>
    </xf>
    <xf numFmtId="43" fontId="57" fillId="15" borderId="27" xfId="13" applyFont="1" applyFill="1" applyBorder="1" applyAlignment="1">
      <alignment vertical="center"/>
    </xf>
    <xf numFmtId="0" fontId="58" fillId="0" borderId="0" xfId="1" applyFont="1" applyFill="1" applyBorder="1" applyAlignment="1">
      <alignment vertical="center"/>
    </xf>
    <xf numFmtId="0" fontId="59" fillId="0" borderId="0" xfId="1" applyFont="1" applyFill="1" applyBorder="1" applyAlignment="1">
      <alignment horizontal="center" vertical="center"/>
    </xf>
    <xf numFmtId="0" fontId="59" fillId="0" borderId="18" xfId="1" applyFont="1" applyFill="1" applyBorder="1" applyAlignment="1">
      <alignment horizontal="center" vertical="center"/>
    </xf>
    <xf numFmtId="0" fontId="59" fillId="0" borderId="24" xfId="1" applyFont="1" applyFill="1" applyBorder="1" applyAlignment="1">
      <alignment horizontal="center" vertical="center" wrapText="1"/>
    </xf>
    <xf numFmtId="41" fontId="59" fillId="0" borderId="20" xfId="8" applyFont="1" applyFill="1" applyBorder="1" applyAlignment="1">
      <alignment horizontal="center" vertical="center" wrapText="1"/>
    </xf>
    <xf numFmtId="0" fontId="59" fillId="0" borderId="31" xfId="1" applyFont="1" applyFill="1" applyBorder="1" applyAlignment="1">
      <alignment horizontal="center" vertical="center"/>
    </xf>
    <xf numFmtId="165" fontId="59" fillId="0" borderId="31" xfId="8" applyNumberFormat="1" applyFont="1" applyFill="1" applyBorder="1" applyAlignment="1">
      <alignment horizontal="center" vertical="center"/>
    </xf>
    <xf numFmtId="0" fontId="59" fillId="0" borderId="24" xfId="1" applyFont="1" applyFill="1" applyBorder="1" applyAlignment="1">
      <alignment horizontal="center" vertical="center"/>
    </xf>
    <xf numFmtId="173" fontId="59" fillId="0" borderId="24" xfId="1" applyNumberFormat="1" applyFont="1" applyFill="1" applyBorder="1" applyAlignment="1">
      <alignment horizontal="center" vertical="center"/>
    </xf>
    <xf numFmtId="0" fontId="59" fillId="0" borderId="31" xfId="1" applyNumberFormat="1" applyFont="1" applyFill="1" applyBorder="1" applyAlignment="1">
      <alignment horizontal="center" vertical="center"/>
    </xf>
    <xf numFmtId="173" fontId="59" fillId="0" borderId="31" xfId="1" applyNumberFormat="1" applyFont="1" applyFill="1" applyBorder="1" applyAlignment="1">
      <alignment horizontal="center" vertical="center"/>
    </xf>
    <xf numFmtId="172" fontId="59" fillId="0" borderId="31" xfId="1" applyNumberFormat="1" applyFont="1" applyFill="1" applyBorder="1" applyAlignment="1">
      <alignment horizontal="center" vertical="center"/>
    </xf>
    <xf numFmtId="43" fontId="59" fillId="0" borderId="31" xfId="13" applyFont="1" applyFill="1" applyBorder="1" applyAlignment="1">
      <alignment horizontal="center" vertical="center" wrapText="1"/>
    </xf>
    <xf numFmtId="43" fontId="59" fillId="0" borderId="24" xfId="13" applyFont="1" applyFill="1" applyBorder="1" applyAlignment="1">
      <alignment horizontal="center" vertical="center" wrapText="1"/>
    </xf>
    <xf numFmtId="0" fontId="60" fillId="0" borderId="24" xfId="1" applyFont="1" applyFill="1" applyBorder="1" applyAlignment="1">
      <alignment horizontal="center" vertical="center" wrapText="1"/>
    </xf>
    <xf numFmtId="1" fontId="61" fillId="0" borderId="31" xfId="1" applyNumberFormat="1" applyFont="1" applyFill="1" applyBorder="1" applyAlignment="1">
      <alignment horizontal="center" vertical="center" wrapText="1"/>
    </xf>
    <xf numFmtId="1" fontId="61" fillId="0" borderId="31" xfId="1" applyNumberFormat="1" applyFont="1" applyFill="1" applyBorder="1" applyAlignment="1">
      <alignment horizontal="left" vertical="center" wrapText="1"/>
    </xf>
    <xf numFmtId="1" fontId="61" fillId="0" borderId="0" xfId="1" applyNumberFormat="1" applyFont="1" applyFill="1" applyBorder="1" applyAlignment="1">
      <alignment horizontal="center" vertical="center"/>
    </xf>
    <xf numFmtId="0" fontId="7" fillId="0" borderId="18" xfId="1" applyFont="1" applyFill="1" applyBorder="1" applyAlignment="1">
      <alignment horizontal="center" vertical="center"/>
    </xf>
    <xf numFmtId="41" fontId="0" fillId="0" borderId="18" xfId="8" applyFont="1" applyFill="1" applyBorder="1" applyAlignment="1">
      <alignment horizontal="center" vertical="center"/>
    </xf>
    <xf numFmtId="41" fontId="0" fillId="0" borderId="18" xfId="8" applyFont="1" applyFill="1" applyBorder="1" applyAlignment="1">
      <alignment horizontal="left" vertical="center" wrapText="1"/>
    </xf>
    <xf numFmtId="0" fontId="7" fillId="0" borderId="18" xfId="1" applyFont="1" applyFill="1" applyBorder="1" applyAlignment="1">
      <alignment horizontal="left" vertical="center" wrapText="1"/>
    </xf>
    <xf numFmtId="0" fontId="7" fillId="0" borderId="18" xfId="1" applyFont="1" applyFill="1" applyBorder="1" applyAlignment="1">
      <alignment horizontal="left" vertical="center"/>
    </xf>
    <xf numFmtId="165" fontId="0" fillId="0" borderId="18" xfId="8" applyNumberFormat="1" applyFont="1" applyFill="1" applyBorder="1" applyAlignment="1">
      <alignment horizontal="right" vertical="center"/>
    </xf>
    <xf numFmtId="43" fontId="0" fillId="0" borderId="18" xfId="13" applyFont="1" applyFill="1" applyBorder="1" applyAlignment="1">
      <alignment vertical="center"/>
    </xf>
    <xf numFmtId="172" fontId="0" fillId="0" borderId="18" xfId="13" applyNumberFormat="1" applyFont="1" applyFill="1" applyBorder="1" applyAlignment="1">
      <alignment horizontal="center" vertical="center"/>
    </xf>
    <xf numFmtId="43" fontId="0" fillId="0" borderId="18" xfId="13" applyFont="1" applyFill="1" applyBorder="1" applyAlignment="1">
      <alignment horizontal="center" vertical="center" wrapText="1"/>
    </xf>
    <xf numFmtId="43" fontId="0" fillId="0" borderId="18" xfId="13" applyFont="1" applyFill="1" applyBorder="1" applyAlignment="1">
      <alignment vertical="center" wrapText="1"/>
    </xf>
    <xf numFmtId="43" fontId="0" fillId="0" borderId="18" xfId="13" applyFont="1" applyFill="1" applyBorder="1" applyAlignment="1">
      <alignment horizontal="center" vertical="center"/>
    </xf>
    <xf numFmtId="0" fontId="0" fillId="0" borderId="18" xfId="13" applyNumberFormat="1" applyFont="1" applyFill="1" applyBorder="1" applyAlignment="1">
      <alignment horizontal="center" vertical="center"/>
    </xf>
    <xf numFmtId="165" fontId="0" fillId="0" borderId="18" xfId="8" applyNumberFormat="1" applyFont="1" applyFill="1" applyBorder="1" applyAlignment="1">
      <alignment vertical="center"/>
    </xf>
    <xf numFmtId="43" fontId="7" fillId="0" borderId="18" xfId="13" applyFont="1" applyFill="1" applyBorder="1" applyAlignment="1">
      <alignment vertical="center"/>
    </xf>
    <xf numFmtId="172" fontId="7" fillId="0" borderId="18" xfId="13" applyNumberFormat="1" applyFont="1" applyFill="1" applyBorder="1" applyAlignment="1">
      <alignment horizontal="center" vertical="center"/>
    </xf>
    <xf numFmtId="172" fontId="7" fillId="0" borderId="18" xfId="13" applyNumberFormat="1" applyFont="1" applyFill="1" applyBorder="1" applyAlignment="1">
      <alignment horizontal="center" vertical="center" wrapText="1"/>
    </xf>
    <xf numFmtId="41" fontId="53" fillId="0" borderId="47" xfId="8" applyFont="1" applyFill="1" applyBorder="1" applyAlignment="1">
      <alignment vertical="top" wrapText="1"/>
    </xf>
    <xf numFmtId="41" fontId="0" fillId="0" borderId="18" xfId="8" applyFont="1" applyFill="1" applyBorder="1" applyAlignment="1">
      <alignment vertical="center"/>
    </xf>
    <xf numFmtId="0" fontId="53" fillId="0" borderId="47" xfId="1" applyFont="1" applyFill="1" applyBorder="1" applyAlignment="1">
      <alignment vertical="top" wrapText="1"/>
    </xf>
    <xf numFmtId="0" fontId="22" fillId="0" borderId="47" xfId="1" quotePrefix="1" applyFont="1" applyFill="1" applyBorder="1" applyAlignment="1">
      <alignment vertical="top" wrapText="1"/>
    </xf>
    <xf numFmtId="49" fontId="53" fillId="0" borderId="47" xfId="8" quotePrefix="1" applyNumberFormat="1" applyFont="1" applyFill="1" applyBorder="1" applyAlignment="1">
      <alignment vertical="top" wrapText="1"/>
    </xf>
    <xf numFmtId="41" fontId="0" fillId="0" borderId="20" xfId="8" applyFont="1" applyFill="1" applyBorder="1" applyAlignment="1">
      <alignment vertical="top" wrapText="1"/>
    </xf>
    <xf numFmtId="41" fontId="53" fillId="0" borderId="49" xfId="1" applyNumberFormat="1" applyFont="1" applyFill="1" applyBorder="1" applyAlignment="1">
      <alignment vertical="top" wrapText="1"/>
    </xf>
    <xf numFmtId="41" fontId="53" fillId="0" borderId="49" xfId="8" applyNumberFormat="1" applyFont="1" applyFill="1" applyBorder="1" applyAlignment="1">
      <alignment vertical="top" wrapText="1"/>
    </xf>
    <xf numFmtId="0" fontId="7" fillId="0" borderId="20" xfId="1" applyFont="1" applyFill="1" applyBorder="1" applyAlignment="1">
      <alignment vertical="top" wrapText="1"/>
    </xf>
    <xf numFmtId="165" fontId="0" fillId="0" borderId="20" xfId="8" applyNumberFormat="1" applyFont="1" applyFill="1" applyBorder="1" applyAlignment="1">
      <alignment vertical="top" wrapText="1"/>
    </xf>
    <xf numFmtId="43" fontId="0" fillId="0" borderId="20" xfId="13" applyFont="1" applyFill="1" applyBorder="1" applyAlignment="1">
      <alignment vertical="top" wrapText="1"/>
    </xf>
    <xf numFmtId="172" fontId="0" fillId="0" borderId="20" xfId="13" applyNumberFormat="1" applyFont="1" applyFill="1" applyBorder="1" applyAlignment="1">
      <alignment vertical="top" wrapText="1"/>
    </xf>
    <xf numFmtId="0" fontId="0" fillId="0" borderId="20" xfId="13" applyNumberFormat="1" applyFont="1" applyFill="1" applyBorder="1" applyAlignment="1">
      <alignment vertical="top" wrapText="1"/>
    </xf>
    <xf numFmtId="43" fontId="7" fillId="0" borderId="20" xfId="13" applyFont="1" applyFill="1" applyBorder="1" applyAlignment="1">
      <alignment vertical="top" wrapText="1"/>
    </xf>
    <xf numFmtId="172" fontId="7" fillId="0" borderId="20" xfId="13" applyNumberFormat="1" applyFont="1" applyFill="1" applyBorder="1" applyAlignment="1">
      <alignment vertical="top" wrapText="1"/>
    </xf>
    <xf numFmtId="0" fontId="7" fillId="0" borderId="0" xfId="1" applyFont="1" applyFill="1" applyBorder="1" applyAlignment="1">
      <alignment vertical="top" wrapText="1"/>
    </xf>
    <xf numFmtId="165" fontId="53" fillId="0" borderId="47" xfId="8" applyNumberFormat="1" applyFont="1" applyFill="1" applyBorder="1" applyAlignment="1">
      <alignment vertical="top" wrapText="1"/>
    </xf>
    <xf numFmtId="43" fontId="53" fillId="0" borderId="47" xfId="13" applyFont="1" applyFill="1" applyBorder="1" applyAlignment="1">
      <alignment vertical="top" wrapText="1"/>
    </xf>
    <xf numFmtId="172" fontId="53" fillId="0" borderId="47" xfId="13" applyNumberFormat="1" applyFont="1" applyFill="1" applyBorder="1" applyAlignment="1">
      <alignment vertical="top" wrapText="1"/>
    </xf>
    <xf numFmtId="0" fontId="53" fillId="0" borderId="47" xfId="13" applyNumberFormat="1" applyFont="1" applyFill="1" applyBorder="1" applyAlignment="1">
      <alignment vertical="top" wrapText="1"/>
    </xf>
    <xf numFmtId="0" fontId="53" fillId="0" borderId="0" xfId="1" applyFont="1" applyFill="1" applyBorder="1" applyAlignment="1">
      <alignment vertical="top" wrapText="1"/>
    </xf>
    <xf numFmtId="43" fontId="22" fillId="0" borderId="0" xfId="1" applyNumberFormat="1" applyFont="1" applyFill="1" applyBorder="1" applyAlignment="1">
      <alignment vertical="top" wrapText="1"/>
    </xf>
    <xf numFmtId="0" fontId="22" fillId="0" borderId="47" xfId="1" applyFont="1" applyFill="1" applyBorder="1" applyAlignment="1">
      <alignment vertical="top" wrapText="1"/>
    </xf>
    <xf numFmtId="0" fontId="53" fillId="0" borderId="47" xfId="1" applyFont="1" applyFill="1" applyBorder="1" applyAlignment="1">
      <alignment horizontal="center" vertical="top" wrapText="1"/>
    </xf>
    <xf numFmtId="0" fontId="22" fillId="0" borderId="47" xfId="1" quotePrefix="1" applyFont="1" applyFill="1" applyBorder="1" applyAlignment="1">
      <alignment horizontal="center" vertical="top" wrapText="1"/>
    </xf>
    <xf numFmtId="49" fontId="53" fillId="0" borderId="47" xfId="8" applyNumberFormat="1" applyFont="1" applyFill="1" applyBorder="1" applyAlignment="1">
      <alignment horizontal="center" vertical="top" wrapText="1"/>
    </xf>
    <xf numFmtId="41" fontId="62" fillId="0" borderId="50" xfId="1" applyNumberFormat="1" applyFont="1" applyFill="1" applyBorder="1" applyAlignment="1">
      <alignment vertical="top" wrapText="1"/>
    </xf>
    <xf numFmtId="41" fontId="62" fillId="0" borderId="50" xfId="8" applyNumberFormat="1" applyFont="1" applyFill="1" applyBorder="1" applyAlignment="1">
      <alignment vertical="top" wrapText="1"/>
    </xf>
    <xf numFmtId="41" fontId="22" fillId="0" borderId="47" xfId="8" applyFont="1" applyFill="1" applyBorder="1" applyAlignment="1">
      <alignment horizontal="left" vertical="top" wrapText="1"/>
    </xf>
    <xf numFmtId="41" fontId="22" fillId="0" borderId="47" xfId="8" applyFont="1" applyFill="1" applyBorder="1" applyAlignment="1">
      <alignment vertical="top" wrapText="1"/>
    </xf>
    <xf numFmtId="0" fontId="22" fillId="0" borderId="47" xfId="1" applyFont="1" applyFill="1" applyBorder="1" applyAlignment="1">
      <alignment horizontal="center" vertical="center" wrapText="1"/>
    </xf>
    <xf numFmtId="41" fontId="22" fillId="0" borderId="47" xfId="8" applyNumberFormat="1" applyFont="1" applyFill="1" applyBorder="1" applyAlignment="1">
      <alignment horizontal="center" vertical="center" wrapText="1"/>
    </xf>
    <xf numFmtId="41" fontId="62" fillId="0" borderId="47" xfId="13" applyNumberFormat="1" applyFont="1" applyFill="1" applyBorder="1" applyAlignment="1">
      <alignment horizontal="center" vertical="center" wrapText="1"/>
    </xf>
    <xf numFmtId="41" fontId="22" fillId="0" borderId="47" xfId="8" applyFont="1" applyFill="1" applyBorder="1" applyAlignment="1">
      <alignment vertical="center" wrapText="1"/>
    </xf>
    <xf numFmtId="172" fontId="22" fillId="0" borderId="47" xfId="8" applyNumberFormat="1" applyFont="1" applyFill="1" applyBorder="1" applyAlignment="1">
      <alignment horizontal="center" vertical="center" wrapText="1"/>
    </xf>
    <xf numFmtId="0" fontId="62" fillId="0" borderId="47" xfId="8" applyNumberFormat="1" applyFont="1" applyFill="1" applyBorder="1" applyAlignment="1">
      <alignment horizontal="center" vertical="center" wrapText="1"/>
    </xf>
    <xf numFmtId="41" fontId="62" fillId="0" borderId="47" xfId="8" applyFont="1" applyFill="1" applyBorder="1" applyAlignment="1">
      <alignment vertical="center" wrapText="1"/>
    </xf>
    <xf numFmtId="169" fontId="62" fillId="0" borderId="47" xfId="13" applyNumberFormat="1" applyFont="1" applyFill="1" applyBorder="1" applyAlignment="1">
      <alignment horizontal="right" vertical="center" wrapText="1"/>
    </xf>
    <xf numFmtId="0" fontId="22" fillId="0" borderId="47" xfId="8" applyNumberFormat="1" applyFont="1" applyFill="1" applyBorder="1" applyAlignment="1">
      <alignment vertical="top" wrapText="1"/>
    </xf>
    <xf numFmtId="172" fontId="22" fillId="0" borderId="47" xfId="8" applyNumberFormat="1" applyFont="1" applyFill="1" applyBorder="1" applyAlignment="1">
      <alignment vertical="top" wrapText="1"/>
    </xf>
    <xf numFmtId="41" fontId="22" fillId="0" borderId="47" xfId="8" applyFont="1" applyFill="1" applyBorder="1" applyAlignment="1">
      <alignment horizontal="center" vertical="top"/>
    </xf>
    <xf numFmtId="169" fontId="22" fillId="0" borderId="47" xfId="13" applyNumberFormat="1" applyFont="1" applyFill="1" applyBorder="1" applyAlignment="1">
      <alignment vertical="top" wrapText="1"/>
    </xf>
    <xf numFmtId="169" fontId="22" fillId="0" borderId="47" xfId="13" applyNumberFormat="1" applyFont="1" applyFill="1" applyBorder="1" applyAlignment="1">
      <alignment horizontal="center" vertical="center" wrapText="1"/>
    </xf>
    <xf numFmtId="169" fontId="53" fillId="0" borderId="47" xfId="13" applyNumberFormat="1" applyFont="1" applyFill="1" applyBorder="1" applyAlignment="1">
      <alignment horizontal="center" vertical="center" wrapText="1"/>
    </xf>
    <xf numFmtId="0" fontId="22" fillId="0" borderId="0" xfId="1" applyFont="1" applyFill="1" applyBorder="1" applyAlignment="1">
      <alignment vertical="top" wrapText="1"/>
    </xf>
    <xf numFmtId="41" fontId="22" fillId="0" borderId="47" xfId="8" applyNumberFormat="1" applyFont="1" applyFill="1" applyBorder="1" applyAlignment="1">
      <alignment vertical="center" wrapText="1"/>
    </xf>
    <xf numFmtId="169" fontId="62" fillId="0" borderId="47" xfId="13" applyNumberFormat="1" applyFont="1" applyFill="1" applyBorder="1" applyAlignment="1">
      <alignment horizontal="center" vertical="center" wrapText="1"/>
    </xf>
    <xf numFmtId="169" fontId="53" fillId="16" borderId="47" xfId="13" applyNumberFormat="1" applyFont="1" applyFill="1" applyBorder="1" applyAlignment="1">
      <alignment horizontal="center" vertical="center" wrapText="1"/>
    </xf>
    <xf numFmtId="41" fontId="7" fillId="0" borderId="0" xfId="8" applyFont="1" applyFill="1" applyBorder="1" applyAlignment="1">
      <alignment horizontal="center" vertical="center"/>
    </xf>
    <xf numFmtId="41" fontId="7" fillId="0" borderId="0" xfId="8" applyFont="1" applyFill="1" applyBorder="1" applyAlignment="1">
      <alignment horizontal="left" vertical="center" wrapText="1"/>
    </xf>
    <xf numFmtId="0" fontId="7" fillId="0" borderId="0" xfId="1" applyFont="1" applyFill="1" applyBorder="1" applyAlignment="1">
      <alignment horizontal="left" vertical="center" wrapText="1"/>
    </xf>
    <xf numFmtId="0" fontId="7" fillId="0" borderId="0" xfId="1" applyFont="1" applyFill="1" applyBorder="1" applyAlignment="1">
      <alignment horizontal="left" vertical="center"/>
    </xf>
    <xf numFmtId="0" fontId="7" fillId="0" borderId="0" xfId="1" applyFont="1" applyAlignment="1">
      <alignment vertical="center"/>
    </xf>
    <xf numFmtId="0" fontId="7" fillId="0" borderId="0" xfId="1" applyFont="1" applyAlignment="1">
      <alignment vertical="center" wrapText="1"/>
    </xf>
    <xf numFmtId="0" fontId="7" fillId="0" borderId="14" xfId="1" applyBorder="1" applyAlignment="1">
      <alignment horizontal="center" vertical="center"/>
    </xf>
    <xf numFmtId="0" fontId="7" fillId="0" borderId="9" xfId="1" applyBorder="1" applyAlignment="1">
      <alignment horizontal="center" vertical="center"/>
    </xf>
    <xf numFmtId="0" fontId="8" fillId="0" borderId="1" xfId="0" applyFont="1" applyBorder="1" applyAlignment="1">
      <alignment horizontal="center" vertical="center"/>
    </xf>
    <xf numFmtId="0" fontId="63" fillId="13" borderId="47" xfId="1" applyFont="1" applyFill="1" applyBorder="1" applyAlignment="1">
      <alignment horizontal="center" vertical="center" wrapText="1"/>
    </xf>
    <xf numFmtId="0" fontId="64" fillId="13" borderId="47" xfId="1" applyFont="1" applyFill="1" applyBorder="1" applyAlignment="1">
      <alignment horizontal="center" vertical="center" wrapText="1"/>
    </xf>
    <xf numFmtId="49" fontId="64" fillId="13" borderId="47" xfId="1" applyNumberFormat="1" applyFont="1" applyFill="1" applyBorder="1" applyAlignment="1">
      <alignment horizontal="center" vertical="center" wrapText="1"/>
    </xf>
    <xf numFmtId="49" fontId="64" fillId="13" borderId="47" xfId="8" applyNumberFormat="1" applyFont="1" applyFill="1" applyBorder="1" applyAlignment="1">
      <alignment horizontal="center" vertical="center" wrapText="1"/>
    </xf>
    <xf numFmtId="41" fontId="64" fillId="13" borderId="47" xfId="8" applyFont="1" applyFill="1" applyBorder="1" applyAlignment="1">
      <alignment horizontal="center" vertical="center" wrapText="1"/>
    </xf>
    <xf numFmtId="41" fontId="63" fillId="13" borderId="50" xfId="1" applyNumberFormat="1" applyFont="1" applyFill="1" applyBorder="1" applyAlignment="1">
      <alignment vertical="top" wrapText="1"/>
    </xf>
    <xf numFmtId="41" fontId="64" fillId="13" borderId="50" xfId="8" applyFont="1" applyFill="1" applyBorder="1" applyAlignment="1">
      <alignment horizontal="center" vertical="center" wrapText="1"/>
    </xf>
    <xf numFmtId="0" fontId="63" fillId="13" borderId="47" xfId="1" applyFont="1" applyFill="1" applyBorder="1" applyAlignment="1">
      <alignment horizontal="left" vertical="center" wrapText="1"/>
    </xf>
    <xf numFmtId="165" fontId="63" fillId="13" borderId="47" xfId="8" applyNumberFormat="1" applyFont="1" applyFill="1" applyBorder="1" applyAlignment="1">
      <alignment horizontal="center" vertical="center" wrapText="1"/>
    </xf>
    <xf numFmtId="165" fontId="64" fillId="13" borderId="47" xfId="8" applyNumberFormat="1" applyFont="1" applyFill="1" applyBorder="1" applyAlignment="1">
      <alignment horizontal="center" vertical="center" wrapText="1"/>
    </xf>
    <xf numFmtId="41" fontId="63" fillId="13" borderId="47" xfId="8" applyFont="1" applyFill="1" applyBorder="1" applyAlignment="1">
      <alignment vertical="center" wrapText="1"/>
    </xf>
    <xf numFmtId="172" fontId="63" fillId="13" borderId="47" xfId="8" applyNumberFormat="1" applyFont="1" applyFill="1" applyBorder="1" applyAlignment="1">
      <alignment horizontal="center" vertical="center" wrapText="1"/>
    </xf>
    <xf numFmtId="41" fontId="63" fillId="13" borderId="47" xfId="8" applyFont="1" applyFill="1" applyBorder="1" applyAlignment="1">
      <alignment horizontal="center" vertical="center" wrapText="1"/>
    </xf>
    <xf numFmtId="41" fontId="64" fillId="13" borderId="47" xfId="8" applyFont="1" applyFill="1" applyBorder="1" applyAlignment="1">
      <alignment vertical="top" wrapText="1"/>
    </xf>
    <xf numFmtId="43" fontId="63" fillId="13" borderId="47" xfId="13" applyFont="1" applyFill="1" applyBorder="1" applyAlignment="1">
      <alignment horizontal="center" vertical="center" wrapText="1"/>
    </xf>
    <xf numFmtId="43" fontId="64" fillId="13" borderId="47" xfId="5" applyFont="1" applyFill="1" applyBorder="1" applyAlignment="1">
      <alignment horizontal="center" vertical="center" wrapText="1"/>
    </xf>
    <xf numFmtId="0" fontId="63" fillId="13" borderId="0" xfId="1" applyFont="1" applyFill="1" applyBorder="1" applyAlignment="1">
      <alignment horizontal="center" vertical="center" wrapText="1"/>
    </xf>
    <xf numFmtId="43" fontId="63" fillId="13" borderId="0" xfId="1" applyNumberFormat="1" applyFont="1" applyFill="1" applyBorder="1" applyAlignment="1">
      <alignment horizontal="center" vertical="center" wrapText="1"/>
    </xf>
    <xf numFmtId="0" fontId="63" fillId="13" borderId="0" xfId="1" applyFont="1" applyFill="1" applyBorder="1" applyAlignment="1">
      <alignment horizontal="center" vertical="center"/>
    </xf>
    <xf numFmtId="0" fontId="63" fillId="13" borderId="0" xfId="1" applyFont="1" applyFill="1" applyBorder="1" applyAlignment="1">
      <alignment horizontal="left" vertical="center" wrapText="1"/>
    </xf>
    <xf numFmtId="165" fontId="64" fillId="13" borderId="0" xfId="8" applyNumberFormat="1" applyFont="1" applyFill="1" applyBorder="1" applyAlignment="1">
      <alignment horizontal="left" vertical="center"/>
    </xf>
    <xf numFmtId="43" fontId="63" fillId="13" borderId="0" xfId="13" applyFont="1" applyFill="1" applyBorder="1" applyAlignment="1">
      <alignment vertical="center"/>
    </xf>
    <xf numFmtId="43" fontId="63" fillId="13" borderId="0" xfId="13" applyFont="1" applyFill="1" applyBorder="1" applyAlignment="1">
      <alignment horizontal="center" vertical="center"/>
    </xf>
    <xf numFmtId="165" fontId="64" fillId="13" borderId="0" xfId="8" applyNumberFormat="1" applyFont="1" applyFill="1" applyBorder="1" applyAlignment="1">
      <alignment horizontal="center" vertical="center"/>
    </xf>
    <xf numFmtId="172" fontId="63" fillId="13" borderId="0" xfId="13" applyNumberFormat="1" applyFont="1" applyFill="1" applyBorder="1" applyAlignment="1">
      <alignment horizontal="center" vertical="center"/>
    </xf>
    <xf numFmtId="0" fontId="63" fillId="13" borderId="0" xfId="1" applyFont="1" applyFill="1" applyAlignment="1">
      <alignment vertical="center"/>
    </xf>
    <xf numFmtId="165" fontId="63" fillId="13" borderId="0" xfId="8" applyNumberFormat="1" applyFont="1" applyFill="1" applyBorder="1" applyAlignment="1">
      <alignment horizontal="left" vertical="center"/>
    </xf>
    <xf numFmtId="43" fontId="64" fillId="13" borderId="0" xfId="13" applyFont="1" applyFill="1" applyBorder="1" applyAlignment="1">
      <alignment vertical="center"/>
    </xf>
    <xf numFmtId="165" fontId="65" fillId="13" borderId="0" xfId="8" applyNumberFormat="1" applyFont="1" applyFill="1" applyBorder="1" applyAlignment="1">
      <alignment horizontal="left" vertical="center"/>
    </xf>
    <xf numFmtId="0" fontId="63" fillId="13" borderId="0" xfId="1" applyFont="1" applyFill="1" applyBorder="1" applyAlignment="1">
      <alignment vertical="center"/>
    </xf>
    <xf numFmtId="41" fontId="63" fillId="13" borderId="0" xfId="8" applyFont="1" applyFill="1" applyBorder="1" applyAlignment="1">
      <alignment horizontal="center" vertical="center"/>
    </xf>
    <xf numFmtId="41" fontId="63" fillId="13" borderId="0" xfId="8" applyFont="1" applyFill="1" applyBorder="1" applyAlignment="1">
      <alignment horizontal="left" vertical="center" wrapText="1"/>
    </xf>
    <xf numFmtId="0" fontId="63" fillId="13" borderId="0" xfId="1" applyFont="1" applyFill="1" applyBorder="1" applyAlignment="1">
      <alignment horizontal="left" vertical="center"/>
    </xf>
    <xf numFmtId="165" fontId="64" fillId="13" borderId="0" xfId="8" applyNumberFormat="1" applyFont="1" applyFill="1" applyBorder="1" applyAlignment="1">
      <alignment horizontal="right" vertical="center"/>
    </xf>
    <xf numFmtId="0" fontId="63" fillId="13" borderId="0" xfId="13" applyNumberFormat="1" applyFont="1" applyFill="1" applyBorder="1" applyAlignment="1">
      <alignment horizontal="center" vertical="center"/>
    </xf>
    <xf numFmtId="43" fontId="66" fillId="13" borderId="0" xfId="13" applyFont="1" applyFill="1" applyBorder="1" applyAlignment="1">
      <alignment vertical="center"/>
    </xf>
    <xf numFmtId="169" fontId="64" fillId="13" borderId="0" xfId="1" applyNumberFormat="1" applyFont="1" applyFill="1" applyAlignment="1">
      <alignment vertical="center"/>
    </xf>
    <xf numFmtId="0" fontId="8" fillId="2" borderId="0" xfId="2" applyFont="1" applyFill="1" applyAlignment="1">
      <alignment horizontal="center"/>
    </xf>
    <xf numFmtId="0" fontId="49" fillId="0" borderId="0" xfId="0" applyFont="1" applyAlignment="1">
      <alignment vertical="center"/>
    </xf>
    <xf numFmtId="0" fontId="8" fillId="0" borderId="0" xfId="0" applyFont="1" applyAlignment="1">
      <alignment horizontal="center" vertical="center"/>
    </xf>
    <xf numFmtId="0" fontId="49" fillId="0" borderId="1" xfId="0" applyFont="1" applyBorder="1" applyAlignment="1">
      <alignment horizontal="center" vertical="center"/>
    </xf>
    <xf numFmtId="0" fontId="49" fillId="0" borderId="36" xfId="0" applyFont="1" applyBorder="1" applyAlignment="1">
      <alignment horizontal="center" vertical="center"/>
    </xf>
    <xf numFmtId="0" fontId="49" fillId="0" borderId="0" xfId="0" applyFont="1" applyAlignment="1">
      <alignment horizontal="center" vertical="center"/>
    </xf>
    <xf numFmtId="0" fontId="8" fillId="0" borderId="1" xfId="0" applyFont="1" applyBorder="1" applyAlignment="1">
      <alignment horizontal="center" vertical="center"/>
    </xf>
    <xf numFmtId="0" fontId="49" fillId="2" borderId="0" xfId="2" applyFont="1" applyFill="1" applyAlignment="1">
      <alignment horizontal="center"/>
    </xf>
    <xf numFmtId="0" fontId="8" fillId="0" borderId="1" xfId="0" applyFont="1" applyBorder="1" applyAlignment="1">
      <alignment horizontal="center" vertical="center"/>
    </xf>
    <xf numFmtId="0" fontId="49" fillId="0" borderId="1" xfId="0" applyFont="1" applyBorder="1" applyAlignment="1">
      <alignment horizontal="center" vertical="center"/>
    </xf>
    <xf numFmtId="0" fontId="8" fillId="0" borderId="1" xfId="0" applyFont="1" applyBorder="1" applyAlignment="1">
      <alignment horizontal="center" vertical="center"/>
    </xf>
    <xf numFmtId="0" fontId="8" fillId="2" borderId="0" xfId="2" applyFont="1" applyFill="1" applyAlignment="1">
      <alignment horizontal="center"/>
    </xf>
    <xf numFmtId="0" fontId="51" fillId="2" borderId="0" xfId="2" applyFont="1" applyFill="1" applyAlignment="1">
      <alignment horizontal="center"/>
    </xf>
    <xf numFmtId="0" fontId="49" fillId="0" borderId="0" xfId="0" applyFont="1" applyAlignment="1">
      <alignment vertical="center"/>
    </xf>
    <xf numFmtId="0" fontId="8" fillId="0" borderId="0" xfId="0" applyFont="1" applyAlignment="1">
      <alignment horizontal="center" vertical="center"/>
    </xf>
    <xf numFmtId="0" fontId="49" fillId="0" borderId="1" xfId="0" applyFont="1" applyBorder="1" applyAlignment="1">
      <alignment horizontal="center" vertical="center"/>
    </xf>
    <xf numFmtId="0" fontId="49" fillId="0" borderId="36" xfId="0" applyFont="1" applyBorder="1" applyAlignment="1">
      <alignment horizontal="center" vertical="center"/>
    </xf>
    <xf numFmtId="0" fontId="49" fillId="0" borderId="0" xfId="0" applyFont="1" applyAlignment="1">
      <alignment horizontal="center" vertical="center"/>
    </xf>
    <xf numFmtId="0" fontId="8" fillId="0" borderId="1" xfId="0" applyFont="1" applyBorder="1" applyAlignment="1">
      <alignment horizontal="center" vertical="center"/>
    </xf>
    <xf numFmtId="0" fontId="49" fillId="2" borderId="0" xfId="2" applyFont="1" applyFill="1" applyAlignment="1">
      <alignment horizontal="center"/>
    </xf>
    <xf numFmtId="0" fontId="8" fillId="0" borderId="5" xfId="0" applyFont="1" applyBorder="1" applyAlignment="1">
      <alignment horizontal="left" vertical="center"/>
    </xf>
    <xf numFmtId="0" fontId="49" fillId="0" borderId="7" xfId="0" applyFont="1" applyBorder="1" applyAlignment="1">
      <alignment horizontal="left" vertical="center"/>
    </xf>
    <xf numFmtId="0" fontId="8" fillId="0" borderId="1" xfId="0" applyFont="1" applyBorder="1" applyAlignment="1">
      <alignment horizontal="center" vertical="center"/>
    </xf>
    <xf numFmtId="0" fontId="7" fillId="0" borderId="14" xfId="1" applyBorder="1" applyAlignment="1">
      <alignment horizontal="center" vertical="center"/>
    </xf>
    <xf numFmtId="0" fontId="7" fillId="0" borderId="9" xfId="1" applyBorder="1" applyAlignment="1">
      <alignment horizontal="center" vertical="center"/>
    </xf>
    <xf numFmtId="0" fontId="59" fillId="0" borderId="18" xfId="1" applyFont="1" applyFill="1" applyBorder="1" applyAlignment="1">
      <alignment horizontal="center" vertical="center"/>
    </xf>
    <xf numFmtId="0" fontId="59" fillId="0" borderId="24" xfId="1" applyFont="1" applyFill="1" applyBorder="1" applyAlignment="1">
      <alignment horizontal="center" vertical="center"/>
    </xf>
    <xf numFmtId="43" fontId="59" fillId="0" borderId="24" xfId="13" applyFont="1" applyFill="1" applyBorder="1" applyAlignment="1">
      <alignment horizontal="center" vertical="center" wrapText="1"/>
    </xf>
    <xf numFmtId="0" fontId="59" fillId="0" borderId="24" xfId="1" applyFont="1" applyFill="1" applyBorder="1" applyAlignment="1">
      <alignment horizontal="center" vertical="center" wrapText="1"/>
    </xf>
    <xf numFmtId="0" fontId="59" fillId="0" borderId="31" xfId="1" applyFont="1" applyFill="1" applyBorder="1" applyAlignment="1">
      <alignment horizontal="center" vertical="center"/>
    </xf>
    <xf numFmtId="43" fontId="59" fillId="0" borderId="31" xfId="13" applyFont="1" applyFill="1" applyBorder="1" applyAlignment="1">
      <alignment horizontal="center" vertical="center" wrapText="1"/>
    </xf>
    <xf numFmtId="0" fontId="63" fillId="2" borderId="47" xfId="1" applyFont="1" applyFill="1" applyBorder="1" applyAlignment="1">
      <alignment horizontal="center" vertical="center" wrapText="1"/>
    </xf>
    <xf numFmtId="0" fontId="64" fillId="2" borderId="47" xfId="1" applyFont="1" applyFill="1" applyBorder="1" applyAlignment="1">
      <alignment horizontal="center" vertical="center" wrapText="1"/>
    </xf>
    <xf numFmtId="0" fontId="22" fillId="2" borderId="47" xfId="1" quotePrefix="1" applyFont="1" applyFill="1" applyBorder="1" applyAlignment="1">
      <alignment horizontal="center" vertical="top" wrapText="1"/>
    </xf>
    <xf numFmtId="49" fontId="53" fillId="2" borderId="47" xfId="8" applyNumberFormat="1" applyFont="1" applyFill="1" applyBorder="1" applyAlignment="1">
      <alignment horizontal="center" vertical="top" wrapText="1"/>
    </xf>
    <xf numFmtId="41" fontId="64" fillId="2" borderId="47" xfId="8" applyFont="1" applyFill="1" applyBorder="1" applyAlignment="1">
      <alignment horizontal="center" vertical="center" wrapText="1"/>
    </xf>
    <xf numFmtId="41" fontId="63" fillId="2" borderId="50" xfId="1" applyNumberFormat="1" applyFont="1" applyFill="1" applyBorder="1" applyAlignment="1">
      <alignment vertical="top" wrapText="1"/>
    </xf>
    <xf numFmtId="41" fontId="64" fillId="2" borderId="50" xfId="8" applyFont="1" applyFill="1" applyBorder="1" applyAlignment="1">
      <alignment horizontal="center" vertical="center" wrapText="1"/>
    </xf>
    <xf numFmtId="0" fontId="63" fillId="2" borderId="47" xfId="1" applyFont="1" applyFill="1" applyBorder="1" applyAlignment="1">
      <alignment horizontal="left" vertical="center" wrapText="1"/>
    </xf>
    <xf numFmtId="165" fontId="63" fillId="2" borderId="47" xfId="8" applyNumberFormat="1" applyFont="1" applyFill="1" applyBorder="1" applyAlignment="1">
      <alignment horizontal="center" vertical="center" wrapText="1"/>
    </xf>
    <xf numFmtId="165" fontId="64" fillId="2" borderId="47" xfId="8" applyNumberFormat="1" applyFont="1" applyFill="1" applyBorder="1" applyAlignment="1">
      <alignment horizontal="center" vertical="center" wrapText="1"/>
    </xf>
    <xf numFmtId="41" fontId="63" fillId="2" borderId="47" xfId="8" applyFont="1" applyFill="1" applyBorder="1" applyAlignment="1">
      <alignment vertical="center" wrapText="1"/>
    </xf>
    <xf numFmtId="172" fontId="63" fillId="2" borderId="47" xfId="8" applyNumberFormat="1" applyFont="1" applyFill="1" applyBorder="1" applyAlignment="1">
      <alignment horizontal="center" vertical="center" wrapText="1"/>
    </xf>
    <xf numFmtId="41" fontId="63" fillId="2" borderId="47" xfId="8" applyFont="1" applyFill="1" applyBorder="1" applyAlignment="1">
      <alignment horizontal="center" vertical="center" wrapText="1"/>
    </xf>
    <xf numFmtId="41" fontId="62" fillId="2" borderId="47" xfId="8" applyFont="1" applyFill="1" applyBorder="1" applyAlignment="1">
      <alignment vertical="center" wrapText="1"/>
    </xf>
    <xf numFmtId="41" fontId="64" fillId="2" borderId="47" xfId="8" applyFont="1" applyFill="1" applyBorder="1" applyAlignment="1">
      <alignment vertical="top" wrapText="1"/>
    </xf>
    <xf numFmtId="43" fontId="63" fillId="2" borderId="47" xfId="13" applyFont="1" applyFill="1" applyBorder="1" applyAlignment="1">
      <alignment horizontal="center" vertical="center" wrapText="1"/>
    </xf>
    <xf numFmtId="43" fontId="64" fillId="2" borderId="47" xfId="5" applyFont="1" applyFill="1" applyBorder="1" applyAlignment="1">
      <alignment horizontal="center" vertical="center" wrapText="1"/>
    </xf>
    <xf numFmtId="0" fontId="63" fillId="2" borderId="0" xfId="1" applyFont="1" applyFill="1" applyBorder="1" applyAlignment="1">
      <alignment horizontal="center" vertical="center" wrapText="1"/>
    </xf>
    <xf numFmtId="0" fontId="63" fillId="2" borderId="0" xfId="1" applyFont="1" applyFill="1" applyBorder="1" applyAlignment="1">
      <alignment horizontal="center" vertical="center"/>
    </xf>
    <xf numFmtId="0" fontId="63" fillId="2" borderId="0" xfId="1" applyFont="1" applyFill="1" applyBorder="1" applyAlignment="1">
      <alignment horizontal="left" vertical="center" wrapText="1"/>
    </xf>
    <xf numFmtId="43" fontId="63" fillId="2" borderId="0" xfId="13" applyFont="1" applyFill="1" applyBorder="1" applyAlignment="1">
      <alignment vertical="center"/>
    </xf>
    <xf numFmtId="43" fontId="63" fillId="2" borderId="0" xfId="13" applyFont="1" applyFill="1" applyBorder="1" applyAlignment="1">
      <alignment horizontal="center" vertical="center"/>
    </xf>
    <xf numFmtId="0" fontId="63" fillId="2" borderId="0" xfId="1" applyFont="1" applyFill="1" applyAlignment="1">
      <alignment vertical="center"/>
    </xf>
    <xf numFmtId="0" fontId="64" fillId="2" borderId="47" xfId="1" applyFont="1" applyFill="1" applyBorder="1" applyAlignment="1">
      <alignment horizontal="left" vertical="center" wrapText="1"/>
    </xf>
    <xf numFmtId="41" fontId="63" fillId="2" borderId="47" xfId="8" applyFont="1" applyFill="1" applyBorder="1" applyAlignment="1">
      <alignment horizontal="left" vertical="center" wrapText="1"/>
    </xf>
    <xf numFmtId="43" fontId="63" fillId="2" borderId="0" xfId="13" applyFont="1" applyFill="1" applyBorder="1" applyAlignment="1">
      <alignment horizontal="left" vertical="center"/>
    </xf>
    <xf numFmtId="0" fontId="68" fillId="0" borderId="0" xfId="15" applyFont="1"/>
    <xf numFmtId="0" fontId="68" fillId="0" borderId="0" xfId="15" applyFont="1" applyAlignment="1">
      <alignment horizontal="left"/>
    </xf>
    <xf numFmtId="0" fontId="68" fillId="16" borderId="0" xfId="15" applyFont="1" applyFill="1"/>
    <xf numFmtId="0" fontId="69" fillId="0" borderId="0" xfId="15" applyFont="1" applyFill="1" applyBorder="1"/>
    <xf numFmtId="0" fontId="69" fillId="0" borderId="0" xfId="15" applyFont="1" applyFill="1" applyBorder="1" applyAlignment="1">
      <alignment horizontal="left"/>
    </xf>
    <xf numFmtId="0" fontId="69" fillId="16" borderId="0" xfId="15" applyFont="1" applyFill="1" applyBorder="1"/>
    <xf numFmtId="0" fontId="71" fillId="0" borderId="0" xfId="15" applyFont="1" applyFill="1" applyBorder="1"/>
    <xf numFmtId="0" fontId="73" fillId="0" borderId="0" xfId="15" applyFont="1"/>
    <xf numFmtId="0" fontId="72" fillId="0" borderId="1" xfId="15" applyFont="1" applyFill="1" applyBorder="1" applyAlignment="1">
      <alignment horizontal="center" vertical="center" wrapText="1"/>
    </xf>
    <xf numFmtId="0" fontId="72" fillId="16" borderId="1" xfId="15" applyFont="1" applyFill="1" applyBorder="1" applyAlignment="1">
      <alignment horizontal="center" vertical="center" wrapText="1"/>
    </xf>
    <xf numFmtId="0" fontId="74" fillId="0" borderId="0" xfId="15" applyFont="1" applyFill="1" applyBorder="1"/>
    <xf numFmtId="0" fontId="75" fillId="0" borderId="1" xfId="15" applyFont="1" applyFill="1" applyBorder="1" applyAlignment="1">
      <alignment horizontal="center" vertical="center"/>
    </xf>
    <xf numFmtId="0" fontId="75" fillId="16" borderId="1" xfId="15" applyFont="1" applyFill="1" applyBorder="1" applyAlignment="1">
      <alignment horizontal="center" vertical="center"/>
    </xf>
    <xf numFmtId="0" fontId="76" fillId="0" borderId="0" xfId="15" applyFont="1"/>
    <xf numFmtId="0" fontId="77" fillId="0" borderId="0" xfId="15" applyFont="1" applyFill="1" applyBorder="1"/>
    <xf numFmtId="0" fontId="77" fillId="0" borderId="1" xfId="15" applyFont="1" applyFill="1" applyBorder="1" applyAlignment="1">
      <alignment horizontal="left" vertical="center"/>
    </xf>
    <xf numFmtId="41" fontId="78" fillId="0" borderId="1" xfId="15" applyNumberFormat="1" applyFont="1" applyFill="1" applyBorder="1" applyAlignment="1">
      <alignment horizontal="center" vertical="center"/>
    </xf>
    <xf numFmtId="41" fontId="78" fillId="16" borderId="1" xfId="15" applyNumberFormat="1" applyFont="1" applyFill="1" applyBorder="1" applyAlignment="1">
      <alignment horizontal="center" vertical="center"/>
    </xf>
    <xf numFmtId="0" fontId="79" fillId="0" borderId="0" xfId="15" applyFont="1"/>
    <xf numFmtId="0" fontId="71" fillId="0" borderId="1" xfId="15" quotePrefix="1" applyFont="1" applyFill="1" applyBorder="1" applyAlignment="1">
      <alignment horizontal="left" vertical="center"/>
    </xf>
    <xf numFmtId="0" fontId="71" fillId="0" borderId="1" xfId="15" applyFont="1" applyFill="1" applyBorder="1" applyAlignment="1">
      <alignment vertical="center"/>
    </xf>
    <xf numFmtId="41" fontId="71" fillId="0" borderId="1" xfId="16" applyNumberFormat="1" applyFont="1" applyFill="1" applyBorder="1" applyAlignment="1">
      <alignment vertical="center"/>
    </xf>
    <xf numFmtId="41" fontId="71" fillId="16" borderId="1" xfId="16" applyNumberFormat="1" applyFont="1" applyFill="1" applyBorder="1" applyAlignment="1">
      <alignment vertical="center"/>
    </xf>
    <xf numFmtId="0" fontId="80" fillId="0" borderId="0" xfId="15" applyFont="1" applyFill="1" applyBorder="1"/>
    <xf numFmtId="0" fontId="80" fillId="0" borderId="1" xfId="15" quotePrefix="1" applyFont="1" applyFill="1" applyBorder="1" applyAlignment="1">
      <alignment horizontal="left" vertical="center"/>
    </xf>
    <xf numFmtId="0" fontId="80" fillId="0" borderId="1" xfId="15" applyFont="1" applyFill="1" applyBorder="1" applyAlignment="1">
      <alignment vertical="center"/>
    </xf>
    <xf numFmtId="41" fontId="80" fillId="0" borderId="1" xfId="16" applyNumberFormat="1" applyFont="1" applyFill="1" applyBorder="1" applyAlignment="1">
      <alignment vertical="center"/>
    </xf>
    <xf numFmtId="0" fontId="81" fillId="0" borderId="0" xfId="15" applyFont="1"/>
    <xf numFmtId="0" fontId="80" fillId="16" borderId="0" xfId="15" applyFont="1" applyFill="1" applyBorder="1"/>
    <xf numFmtId="0" fontId="80" fillId="16" borderId="1" xfId="15" quotePrefix="1" applyFont="1" applyFill="1" applyBorder="1" applyAlignment="1">
      <alignment horizontal="left" vertical="center"/>
    </xf>
    <xf numFmtId="0" fontId="80" fillId="16" borderId="1" xfId="15" applyFont="1" applyFill="1" applyBorder="1" applyAlignment="1">
      <alignment vertical="center"/>
    </xf>
    <xf numFmtId="41" fontId="80" fillId="16" borderId="1" xfId="16" applyNumberFormat="1" applyFont="1" applyFill="1" applyBorder="1" applyAlignment="1">
      <alignment vertical="center"/>
    </xf>
    <xf numFmtId="0" fontId="81" fillId="16" borderId="0" xfId="15" applyFont="1" applyFill="1"/>
    <xf numFmtId="0" fontId="77" fillId="0" borderId="1" xfId="15" quotePrefix="1" applyFont="1" applyFill="1" applyBorder="1" applyAlignment="1">
      <alignment horizontal="left" vertical="center"/>
    </xf>
    <xf numFmtId="0" fontId="77" fillId="0" borderId="1" xfId="15" applyFont="1" applyFill="1" applyBorder="1" applyAlignment="1">
      <alignment vertical="center"/>
    </xf>
    <xf numFmtId="41" fontId="77" fillId="0" borderId="1" xfId="16" applyNumberFormat="1" applyFont="1" applyFill="1" applyBorder="1" applyAlignment="1">
      <alignment vertical="center"/>
    </xf>
    <xf numFmtId="41" fontId="77" fillId="16" borderId="1" xfId="16" applyNumberFormat="1" applyFont="1" applyFill="1" applyBorder="1" applyAlignment="1">
      <alignment vertical="center"/>
    </xf>
    <xf numFmtId="0" fontId="68" fillId="0" borderId="0" xfId="15" applyFont="1" applyFill="1" applyBorder="1" applyAlignment="1">
      <alignment horizontal="center" vertical="center"/>
    </xf>
    <xf numFmtId="43" fontId="68" fillId="0" borderId="0" xfId="17" applyFont="1" applyFill="1" applyBorder="1" applyAlignment="1">
      <alignment horizontal="center" vertical="center"/>
    </xf>
    <xf numFmtId="43" fontId="19" fillId="0" borderId="0" xfId="17" applyFont="1" applyFill="1" applyBorder="1" applyAlignment="1">
      <alignment horizontal="center" vertical="center"/>
    </xf>
    <xf numFmtId="0" fontId="82" fillId="0" borderId="0" xfId="15" applyFont="1" applyFill="1" applyBorder="1" applyAlignment="1">
      <alignment horizontal="center" vertical="center"/>
    </xf>
    <xf numFmtId="0" fontId="83" fillId="0" borderId="1" xfId="15" applyFont="1" applyFill="1" applyBorder="1" applyAlignment="1">
      <alignment horizontal="center" vertical="center"/>
    </xf>
    <xf numFmtId="0" fontId="84" fillId="0" borderId="1" xfId="15" applyFont="1" applyFill="1" applyBorder="1" applyAlignment="1">
      <alignment horizontal="center" vertical="center" wrapText="1"/>
    </xf>
    <xf numFmtId="0" fontId="85" fillId="0" borderId="1" xfId="15" applyFont="1" applyFill="1" applyBorder="1" applyAlignment="1">
      <alignment horizontal="center" vertical="center"/>
    </xf>
    <xf numFmtId="0" fontId="86" fillId="0" borderId="0" xfId="15" applyFont="1" applyFill="1" applyBorder="1"/>
    <xf numFmtId="0" fontId="86" fillId="0" borderId="1" xfId="15" applyFont="1" applyFill="1" applyBorder="1" applyAlignment="1">
      <alignment horizontal="left" vertical="center"/>
    </xf>
    <xf numFmtId="41" fontId="87" fillId="0" borderId="1" xfId="15" applyNumberFormat="1" applyFont="1" applyFill="1" applyBorder="1" applyAlignment="1">
      <alignment horizontal="center" vertical="center"/>
    </xf>
    <xf numFmtId="41" fontId="86" fillId="0" borderId="1" xfId="16" applyNumberFormat="1" applyFont="1" applyFill="1" applyBorder="1" applyAlignment="1">
      <alignment vertical="center"/>
    </xf>
    <xf numFmtId="0" fontId="38" fillId="0" borderId="0" xfId="15" applyFont="1"/>
    <xf numFmtId="0" fontId="83" fillId="0" borderId="0" xfId="15" applyFont="1" applyFill="1" applyBorder="1"/>
    <xf numFmtId="0" fontId="83" fillId="0" borderId="1" xfId="15" applyFont="1" applyFill="1" applyBorder="1" applyAlignment="1">
      <alignment horizontal="left" vertical="center"/>
    </xf>
    <xf numFmtId="41" fontId="88" fillId="0" borderId="1" xfId="15" applyNumberFormat="1" applyFont="1" applyFill="1" applyBorder="1" applyAlignment="1">
      <alignment horizontal="center" vertical="center"/>
    </xf>
    <xf numFmtId="0" fontId="89" fillId="0" borderId="0" xfId="15" applyFont="1"/>
    <xf numFmtId="0" fontId="69" fillId="0" borderId="1" xfId="15" quotePrefix="1" applyFont="1" applyFill="1" applyBorder="1" applyAlignment="1">
      <alignment horizontal="left" vertical="center"/>
    </xf>
    <xf numFmtId="0" fontId="69" fillId="0" borderId="1" xfId="15" applyFont="1" applyFill="1" applyBorder="1" applyAlignment="1">
      <alignment vertical="center"/>
    </xf>
    <xf numFmtId="41" fontId="69" fillId="0" borderId="1" xfId="16" applyNumberFormat="1" applyFont="1" applyFill="1" applyBorder="1" applyAlignment="1">
      <alignment vertical="center"/>
    </xf>
    <xf numFmtId="0" fontId="83" fillId="0" borderId="1" xfId="15" quotePrefix="1" applyFont="1" applyFill="1" applyBorder="1" applyAlignment="1">
      <alignment horizontal="left" vertical="center"/>
    </xf>
    <xf numFmtId="0" fontId="83" fillId="0" borderId="1" xfId="15" applyFont="1" applyFill="1" applyBorder="1" applyAlignment="1">
      <alignment vertical="center"/>
    </xf>
    <xf numFmtId="41" fontId="68" fillId="0" borderId="1" xfId="15" applyNumberFormat="1" applyFont="1" applyBorder="1"/>
    <xf numFmtId="165" fontId="19" fillId="0" borderId="0" xfId="4" applyNumberFormat="1" applyFont="1" applyAlignment="1">
      <alignment vertical="center"/>
    </xf>
    <xf numFmtId="0" fontId="19" fillId="0" borderId="0" xfId="0" applyFont="1" applyAlignment="1">
      <alignment horizontal="center"/>
    </xf>
    <xf numFmtId="165" fontId="19" fillId="0" borderId="0" xfId="4" applyNumberFormat="1" applyFont="1" applyAlignment="1">
      <alignment horizontal="center" vertical="center"/>
    </xf>
    <xf numFmtId="0" fontId="67" fillId="0" borderId="0" xfId="0" applyFont="1" applyAlignment="1">
      <alignment horizontal="center"/>
    </xf>
    <xf numFmtId="165" fontId="67" fillId="0" borderId="0" xfId="4" applyNumberFormat="1" applyFont="1" applyAlignment="1">
      <alignment vertical="center"/>
    </xf>
    <xf numFmtId="0" fontId="0" fillId="0" borderId="0" xfId="0" applyFont="1" applyAlignment="1">
      <alignment horizontal="center"/>
    </xf>
    <xf numFmtId="0" fontId="19" fillId="0" borderId="0" xfId="0" applyFont="1" applyAlignment="1">
      <alignment vertical="center"/>
    </xf>
    <xf numFmtId="165" fontId="0" fillId="0" borderId="0" xfId="4" applyNumberFormat="1" applyFont="1" applyAlignment="1">
      <alignment vertical="center"/>
    </xf>
    <xf numFmtId="165" fontId="9" fillId="0" borderId="0" xfId="4" applyNumberFormat="1" applyFont="1" applyAlignment="1">
      <alignment vertical="center"/>
    </xf>
    <xf numFmtId="43" fontId="7" fillId="0" borderId="0" xfId="1" applyNumberFormat="1" applyFont="1" applyAlignment="1">
      <alignment vertical="center"/>
    </xf>
    <xf numFmtId="0" fontId="49" fillId="0" borderId="1" xfId="0" applyFont="1" applyBorder="1" applyAlignment="1">
      <alignment horizontal="center" vertical="center"/>
    </xf>
    <xf numFmtId="0" fontId="49" fillId="0" borderId="36" xfId="0" applyFont="1" applyBorder="1" applyAlignment="1">
      <alignment horizontal="center" vertical="center"/>
    </xf>
    <xf numFmtId="0" fontId="8" fillId="0" borderId="1" xfId="0" applyFont="1" applyBorder="1" applyAlignment="1">
      <alignment horizontal="center" vertical="center"/>
    </xf>
    <xf numFmtId="0" fontId="49" fillId="0" borderId="1" xfId="0" applyFont="1" applyBorder="1" applyAlignment="1">
      <alignment horizontal="center" vertical="center"/>
    </xf>
    <xf numFmtId="0" fontId="49" fillId="0" borderId="36" xfId="0" applyFont="1" applyBorder="1" applyAlignment="1">
      <alignment horizontal="center" vertical="center"/>
    </xf>
    <xf numFmtId="0" fontId="8" fillId="0" borderId="1" xfId="0" applyFont="1" applyBorder="1" applyAlignment="1">
      <alignment horizontal="center" vertical="center"/>
    </xf>
    <xf numFmtId="0" fontId="9" fillId="0" borderId="1" xfId="0" applyFont="1" applyBorder="1" applyAlignment="1">
      <alignment horizontal="center" vertical="top" wrapText="1"/>
    </xf>
    <xf numFmtId="41" fontId="9" fillId="0" borderId="1" xfId="4" applyFont="1" applyBorder="1" applyAlignment="1">
      <alignment horizontal="center" vertical="top" wrapText="1"/>
    </xf>
    <xf numFmtId="0" fontId="9" fillId="0" borderId="6" xfId="0" applyFont="1" applyFill="1" applyBorder="1" applyAlignment="1">
      <alignment horizontal="center" vertical="top" wrapText="1"/>
    </xf>
    <xf numFmtId="0" fontId="49" fillId="0" borderId="1" xfId="0" applyFont="1" applyFill="1" applyBorder="1" applyAlignment="1">
      <alignment vertical="center"/>
    </xf>
    <xf numFmtId="0" fontId="8" fillId="0" borderId="1" xfId="0" applyFont="1" applyFill="1" applyBorder="1" applyAlignment="1">
      <alignment vertical="center"/>
    </xf>
    <xf numFmtId="0" fontId="8" fillId="0" borderId="1" xfId="0" applyFont="1" applyFill="1" applyBorder="1" applyAlignment="1">
      <alignment horizontal="center" vertical="center"/>
    </xf>
    <xf numFmtId="43" fontId="8" fillId="0" borderId="1" xfId="5" applyFont="1" applyFill="1" applyBorder="1" applyAlignment="1">
      <alignment vertical="center"/>
    </xf>
    <xf numFmtId="41" fontId="8" fillId="0" borderId="1" xfId="4" applyFont="1" applyFill="1" applyBorder="1" applyAlignment="1">
      <alignment vertical="center"/>
    </xf>
    <xf numFmtId="165" fontId="8" fillId="0" borderId="1" xfId="0" applyNumberFormat="1" applyFont="1" applyFill="1" applyBorder="1" applyAlignment="1">
      <alignment vertical="center"/>
    </xf>
    <xf numFmtId="165" fontId="0" fillId="0" borderId="1" xfId="4" applyNumberFormat="1" applyFont="1" applyBorder="1"/>
    <xf numFmtId="165" fontId="0" fillId="0" borderId="1" xfId="4" applyNumberFormat="1" applyFont="1" applyBorder="1" applyAlignment="1">
      <alignment vertical="center"/>
    </xf>
    <xf numFmtId="0" fontId="92" fillId="0" borderId="0" xfId="0" applyFont="1"/>
    <xf numFmtId="0" fontId="92" fillId="0" borderId="0" xfId="0" applyFont="1" applyAlignment="1">
      <alignment vertical="center" wrapText="1"/>
    </xf>
    <xf numFmtId="0" fontId="93" fillId="0" borderId="0" xfId="0" applyFont="1" applyAlignment="1">
      <alignment vertical="center" wrapText="1"/>
    </xf>
    <xf numFmtId="0" fontId="93" fillId="0" borderId="0" xfId="0" applyFont="1" applyAlignment="1">
      <alignment vertical="center"/>
    </xf>
    <xf numFmtId="0" fontId="93" fillId="0" borderId="0" xfId="0" applyFont="1" applyAlignment="1">
      <alignment horizontal="center" vertical="center"/>
    </xf>
    <xf numFmtId="0" fontId="93" fillId="0" borderId="1" xfId="0" applyFont="1" applyBorder="1" applyAlignment="1">
      <alignment vertical="center"/>
    </xf>
    <xf numFmtId="0" fontId="93" fillId="0" borderId="1" xfId="0" applyFont="1" applyBorder="1" applyAlignment="1">
      <alignment horizontal="center" vertical="center"/>
    </xf>
    <xf numFmtId="0" fontId="93" fillId="0" borderId="36" xfId="0" applyFont="1" applyBorder="1" applyAlignment="1">
      <alignment vertical="center"/>
    </xf>
    <xf numFmtId="0" fontId="93" fillId="0" borderId="1" xfId="0" applyFont="1" applyBorder="1" applyAlignment="1">
      <alignment horizontal="left" vertical="center"/>
    </xf>
    <xf numFmtId="0" fontId="92" fillId="0" borderId="1" xfId="0" applyFont="1" applyBorder="1" applyAlignment="1">
      <alignment horizontal="left" vertical="center"/>
    </xf>
    <xf numFmtId="0" fontId="93" fillId="0" borderId="38" xfId="0" applyFont="1" applyBorder="1" applyAlignment="1">
      <alignment vertical="center"/>
    </xf>
    <xf numFmtId="0" fontId="93" fillId="0" borderId="38" xfId="0" applyFont="1" applyBorder="1" applyAlignment="1">
      <alignment horizontal="center" vertical="center"/>
    </xf>
    <xf numFmtId="0" fontId="93" fillId="0" borderId="39" xfId="0" applyFont="1" applyBorder="1" applyAlignment="1">
      <alignment vertical="center"/>
    </xf>
    <xf numFmtId="0" fontId="93" fillId="0" borderId="30" xfId="0" applyFont="1" applyBorder="1" applyAlignment="1">
      <alignment horizontal="center" vertical="center"/>
    </xf>
    <xf numFmtId="0" fontId="93" fillId="0" borderId="30" xfId="0" applyFont="1" applyBorder="1" applyAlignment="1">
      <alignment vertical="center"/>
    </xf>
    <xf numFmtId="0" fontId="92" fillId="0" borderId="0" xfId="0" applyFont="1" applyAlignment="1">
      <alignment horizontal="center" vertical="center"/>
    </xf>
    <xf numFmtId="0" fontId="93" fillId="2" borderId="0" xfId="2" applyFont="1" applyFill="1" applyAlignment="1"/>
    <xf numFmtId="0" fontId="93" fillId="0" borderId="0" xfId="0" applyFont="1" applyAlignment="1">
      <alignment horizontal="center" vertical="center" wrapText="1"/>
    </xf>
    <xf numFmtId="0" fontId="93" fillId="2" borderId="0" xfId="2" applyFont="1" applyFill="1"/>
    <xf numFmtId="0" fontId="93" fillId="2" borderId="0" xfId="0" applyFont="1" applyFill="1"/>
    <xf numFmtId="0" fontId="95" fillId="2" borderId="0" xfId="2" applyFont="1" applyFill="1" applyAlignment="1"/>
    <xf numFmtId="0" fontId="92" fillId="0" borderId="0" xfId="0" applyFont="1" applyAlignment="1">
      <alignment vertical="center"/>
    </xf>
    <xf numFmtId="0" fontId="92" fillId="2" borderId="0" xfId="2" applyFont="1" applyFill="1" applyAlignment="1"/>
    <xf numFmtId="0" fontId="93" fillId="0" borderId="0" xfId="0" applyFont="1"/>
    <xf numFmtId="0" fontId="93" fillId="2" borderId="0" xfId="2" applyFont="1" applyFill="1" applyAlignment="1">
      <alignment horizontal="center"/>
    </xf>
    <xf numFmtId="0" fontId="93" fillId="0" borderId="55" xfId="0" applyFont="1" applyBorder="1" applyAlignment="1">
      <alignment vertical="center"/>
    </xf>
    <xf numFmtId="0" fontId="93" fillId="0" borderId="54" xfId="0" applyFont="1" applyBorder="1" applyAlignment="1">
      <alignment horizontal="left" vertical="center" wrapText="1"/>
    </xf>
    <xf numFmtId="0" fontId="93" fillId="0" borderId="56" xfId="0" applyFont="1" applyBorder="1" applyAlignment="1">
      <alignment vertical="center" wrapText="1"/>
    </xf>
    <xf numFmtId="0" fontId="93" fillId="0" borderId="57" xfId="0" applyFont="1" applyBorder="1" applyAlignment="1">
      <alignment vertical="center"/>
    </xf>
    <xf numFmtId="0" fontId="93" fillId="0" borderId="58" xfId="0" applyFont="1" applyBorder="1" applyAlignment="1">
      <alignment vertical="center" wrapText="1"/>
    </xf>
    <xf numFmtId="0" fontId="93" fillId="0" borderId="7" xfId="0" applyFont="1" applyBorder="1" applyAlignment="1">
      <alignment vertical="center"/>
    </xf>
    <xf numFmtId="0" fontId="93" fillId="0" borderId="7" xfId="0" applyFont="1" applyBorder="1" applyAlignment="1">
      <alignment horizontal="center" vertical="center"/>
    </xf>
    <xf numFmtId="0" fontId="93" fillId="0" borderId="59" xfId="0" applyFont="1" applyBorder="1" applyAlignment="1">
      <alignment vertical="center"/>
    </xf>
    <xf numFmtId="0" fontId="93" fillId="0" borderId="60" xfId="1" applyFont="1" applyFill="1" applyBorder="1" applyAlignment="1">
      <alignment horizontal="center" vertical="center"/>
    </xf>
    <xf numFmtId="0" fontId="93" fillId="0" borderId="61" xfId="1" applyFont="1" applyFill="1" applyBorder="1" applyAlignment="1">
      <alignment horizontal="center" vertical="center"/>
    </xf>
    <xf numFmtId="0" fontId="93" fillId="0" borderId="62" xfId="1" applyFont="1" applyFill="1" applyBorder="1" applyAlignment="1">
      <alignment horizontal="center" vertical="center"/>
    </xf>
    <xf numFmtId="0" fontId="93" fillId="0" borderId="35" xfId="0" applyFont="1" applyBorder="1" applyAlignment="1">
      <alignment horizontal="left" vertical="center"/>
    </xf>
    <xf numFmtId="43" fontId="93" fillId="0" borderId="1" xfId="0" applyNumberFormat="1" applyFont="1" applyBorder="1" applyAlignment="1">
      <alignment horizontal="center" vertical="center"/>
    </xf>
    <xf numFmtId="0" fontId="92" fillId="0" borderId="1" xfId="0" applyFont="1" applyBorder="1" applyAlignment="1">
      <alignment vertical="center"/>
    </xf>
    <xf numFmtId="0" fontId="92" fillId="0" borderId="1" xfId="0" applyFont="1" applyBorder="1" applyAlignment="1">
      <alignment horizontal="center" vertical="center"/>
    </xf>
    <xf numFmtId="43" fontId="92" fillId="0" borderId="1" xfId="5" applyFont="1" applyBorder="1" applyAlignment="1">
      <alignment horizontal="center" vertical="center"/>
    </xf>
    <xf numFmtId="0" fontId="93" fillId="0" borderId="0" xfId="0" applyFont="1" applyBorder="1" applyAlignment="1">
      <alignment horizontal="center" vertical="center"/>
    </xf>
    <xf numFmtId="0" fontId="93" fillId="0" borderId="54" xfId="0" applyFont="1" applyBorder="1" applyAlignment="1">
      <alignment horizontal="center" vertical="center"/>
    </xf>
    <xf numFmtId="0" fontId="93" fillId="0" borderId="55" xfId="0" applyFont="1" applyBorder="1" applyAlignment="1">
      <alignment horizontal="center" vertical="center"/>
    </xf>
    <xf numFmtId="0" fontId="93" fillId="0" borderId="54" xfId="0" applyFont="1" applyBorder="1" applyAlignment="1">
      <alignment horizontal="left" vertical="center"/>
    </xf>
    <xf numFmtId="0" fontId="92" fillId="0" borderId="55" xfId="0" applyFont="1" applyBorder="1" applyAlignment="1">
      <alignment horizontal="center" vertical="center"/>
    </xf>
    <xf numFmtId="0" fontId="93" fillId="0" borderId="56" xfId="0" applyFont="1" applyBorder="1" applyAlignment="1">
      <alignment horizontal="center" vertical="center"/>
    </xf>
    <xf numFmtId="0" fontId="93" fillId="0" borderId="57" xfId="0" applyFont="1" applyBorder="1" applyAlignment="1">
      <alignment horizontal="center" vertical="center"/>
    </xf>
    <xf numFmtId="0" fontId="93" fillId="0" borderId="58" xfId="0" applyFont="1" applyBorder="1" applyAlignment="1">
      <alignment horizontal="center" vertical="center"/>
    </xf>
    <xf numFmtId="0" fontId="93" fillId="0" borderId="59" xfId="0" applyFont="1" applyBorder="1" applyAlignment="1">
      <alignment horizontal="center" vertical="center"/>
    </xf>
    <xf numFmtId="0" fontId="93" fillId="0" borderId="61" xfId="0" applyFont="1" applyFill="1" applyBorder="1" applyAlignment="1">
      <alignment horizontal="center" vertical="center"/>
    </xf>
    <xf numFmtId="0" fontId="93" fillId="0" borderId="1" xfId="0" applyFont="1" applyBorder="1" applyAlignment="1">
      <alignment horizontal="left" vertical="center" wrapText="1"/>
    </xf>
    <xf numFmtId="0" fontId="93" fillId="0" borderId="16" xfId="0" applyFont="1" applyBorder="1" applyAlignment="1">
      <alignment vertical="center"/>
    </xf>
    <xf numFmtId="0" fontId="93" fillId="0" borderId="40" xfId="0" applyFont="1" applyBorder="1" applyAlignment="1">
      <alignment horizontal="center" vertical="center"/>
    </xf>
    <xf numFmtId="0" fontId="93" fillId="0" borderId="7" xfId="0" applyFont="1" applyBorder="1" applyAlignment="1">
      <alignment horizontal="center" vertical="center" wrapText="1"/>
    </xf>
    <xf numFmtId="0" fontId="93" fillId="0" borderId="41" xfId="0" applyFont="1" applyBorder="1" applyAlignment="1">
      <alignment horizontal="center" vertical="center"/>
    </xf>
    <xf numFmtId="0" fontId="93" fillId="0" borderId="35" xfId="0" applyFont="1" applyBorder="1" applyAlignment="1">
      <alignment vertical="center"/>
    </xf>
    <xf numFmtId="0" fontId="93" fillId="0" borderId="1" xfId="0" applyFont="1" applyBorder="1" applyAlignment="1">
      <alignment vertical="center" wrapText="1"/>
    </xf>
    <xf numFmtId="0" fontId="93" fillId="0" borderId="37" xfId="0" applyFont="1" applyBorder="1" applyAlignment="1">
      <alignment vertical="center"/>
    </xf>
    <xf numFmtId="0" fontId="93" fillId="0" borderId="38" xfId="0" applyFont="1" applyBorder="1" applyAlignment="1">
      <alignment vertical="center" wrapText="1"/>
    </xf>
    <xf numFmtId="0" fontId="93" fillId="0" borderId="1" xfId="0" applyFont="1" applyBorder="1"/>
    <xf numFmtId="41" fontId="93" fillId="0" borderId="1" xfId="4" applyFont="1" applyBorder="1"/>
    <xf numFmtId="0" fontId="93" fillId="0" borderId="1" xfId="0" applyFont="1" applyBorder="1" applyAlignment="1">
      <alignment wrapText="1"/>
    </xf>
    <xf numFmtId="0" fontId="93" fillId="0" borderId="6" xfId="0" applyFont="1" applyFill="1" applyBorder="1"/>
    <xf numFmtId="0" fontId="93" fillId="0" borderId="5" xfId="0" applyFont="1" applyFill="1" applyBorder="1" applyAlignment="1">
      <alignment vertical="center"/>
    </xf>
    <xf numFmtId="0" fontId="92" fillId="0" borderId="1" xfId="0" applyFont="1" applyFill="1" applyBorder="1" applyAlignment="1">
      <alignment vertical="center"/>
    </xf>
    <xf numFmtId="43" fontId="92" fillId="0" borderId="1" xfId="5" applyFont="1" applyFill="1" applyBorder="1" applyAlignment="1">
      <alignment vertical="center"/>
    </xf>
    <xf numFmtId="41" fontId="92" fillId="0" borderId="1" xfId="4" applyFont="1" applyFill="1" applyBorder="1" applyAlignment="1">
      <alignment vertical="center"/>
    </xf>
    <xf numFmtId="165" fontId="92" fillId="0" borderId="1" xfId="4" applyNumberFormat="1" applyFont="1" applyFill="1" applyBorder="1" applyAlignment="1">
      <alignment vertical="center"/>
    </xf>
    <xf numFmtId="0" fontId="92" fillId="0" borderId="1" xfId="0" applyFont="1" applyFill="1" applyBorder="1" applyAlignment="1">
      <alignment horizontal="center" vertical="center"/>
    </xf>
    <xf numFmtId="165" fontId="92" fillId="0" borderId="1" xfId="0" applyNumberFormat="1" applyFont="1" applyFill="1" applyBorder="1" applyAlignment="1">
      <alignment vertical="center"/>
    </xf>
    <xf numFmtId="165" fontId="92" fillId="0" borderId="1" xfId="0" applyNumberFormat="1" applyFont="1" applyBorder="1" applyAlignment="1">
      <alignment vertical="center"/>
    </xf>
    <xf numFmtId="0" fontId="92" fillId="0" borderId="1" xfId="0" applyFont="1" applyBorder="1" applyAlignment="1">
      <alignment vertical="center" wrapText="1"/>
    </xf>
    <xf numFmtId="0" fontId="93" fillId="0" borderId="5" xfId="0" applyFont="1" applyBorder="1"/>
    <xf numFmtId="0" fontId="93" fillId="0" borderId="54" xfId="0" applyFont="1" applyBorder="1" applyAlignment="1">
      <alignment vertical="center"/>
    </xf>
    <xf numFmtId="0" fontId="93" fillId="0" borderId="56" xfId="0" applyFont="1" applyBorder="1" applyAlignment="1">
      <alignment vertical="center"/>
    </xf>
    <xf numFmtId="0" fontId="94" fillId="0" borderId="60" xfId="1" applyFont="1" applyFill="1" applyBorder="1" applyAlignment="1">
      <alignment horizontal="center" vertical="center"/>
    </xf>
    <xf numFmtId="0" fontId="94" fillId="0" borderId="61" xfId="1" applyFont="1" applyFill="1" applyBorder="1" applyAlignment="1">
      <alignment horizontal="center" vertical="center"/>
    </xf>
    <xf numFmtId="0" fontId="94" fillId="0" borderId="61" xfId="0" applyFont="1" applyFill="1" applyBorder="1" applyAlignment="1">
      <alignment horizontal="center" vertical="center"/>
    </xf>
    <xf numFmtId="0" fontId="94" fillId="0" borderId="62" xfId="1" applyFont="1" applyFill="1" applyBorder="1" applyAlignment="1">
      <alignment horizontal="center" vertical="center"/>
    </xf>
    <xf numFmtId="41" fontId="92" fillId="0" borderId="0" xfId="4" applyFont="1"/>
    <xf numFmtId="0" fontId="93" fillId="0" borderId="1" xfId="0" applyFont="1" applyBorder="1" applyAlignment="1">
      <alignment horizontal="center" vertical="top" wrapText="1"/>
    </xf>
    <xf numFmtId="41" fontId="93" fillId="0" borderId="1" xfId="4" applyFont="1" applyBorder="1" applyAlignment="1">
      <alignment horizontal="center" vertical="top" wrapText="1"/>
    </xf>
    <xf numFmtId="0" fontId="93" fillId="0" borderId="6" xfId="0" applyFont="1" applyFill="1" applyBorder="1" applyAlignment="1">
      <alignment horizontal="center" vertical="top" wrapText="1"/>
    </xf>
    <xf numFmtId="0" fontId="92" fillId="0" borderId="0" xfId="0" applyFont="1" applyFill="1" applyAlignment="1">
      <alignment vertical="center"/>
    </xf>
    <xf numFmtId="0" fontId="92" fillId="0" borderId="1" xfId="0" applyFont="1" applyFill="1" applyBorder="1" applyAlignment="1">
      <alignment vertical="center" wrapText="1"/>
    </xf>
    <xf numFmtId="43" fontId="92" fillId="0" borderId="0" xfId="0" applyNumberFormat="1" applyFont="1" applyAlignment="1">
      <alignment vertical="center" wrapText="1"/>
    </xf>
    <xf numFmtId="0" fontId="93" fillId="0" borderId="1" xfId="0" applyFont="1" applyFill="1" applyBorder="1" applyAlignment="1">
      <alignment vertical="center" wrapText="1"/>
    </xf>
    <xf numFmtId="0" fontId="92" fillId="0" borderId="1" xfId="0" applyFont="1" applyFill="1" applyBorder="1" applyAlignment="1">
      <alignment horizontal="center" vertical="center" wrapText="1"/>
    </xf>
    <xf numFmtId="43" fontId="92" fillId="0" borderId="1" xfId="5" applyFont="1" applyFill="1" applyBorder="1" applyAlignment="1">
      <alignment vertical="center" wrapText="1"/>
    </xf>
    <xf numFmtId="41" fontId="92" fillId="0" borderId="1" xfId="4" applyFont="1" applyFill="1" applyBorder="1" applyAlignment="1">
      <alignment vertical="center" wrapText="1"/>
    </xf>
    <xf numFmtId="165" fontId="92" fillId="0" borderId="1" xfId="0" applyNumberFormat="1" applyFont="1" applyFill="1" applyBorder="1" applyAlignment="1">
      <alignment vertical="center" wrapText="1"/>
    </xf>
    <xf numFmtId="165" fontId="92" fillId="0" borderId="1" xfId="4" applyNumberFormat="1" applyFont="1" applyBorder="1" applyAlignment="1">
      <alignment wrapText="1"/>
    </xf>
    <xf numFmtId="165" fontId="92" fillId="0" borderId="1" xfId="4" applyNumberFormat="1" applyFont="1" applyBorder="1" applyAlignment="1">
      <alignment vertical="center" wrapText="1"/>
    </xf>
    <xf numFmtId="0" fontId="92" fillId="0" borderId="1" xfId="0" applyFont="1" applyFill="1" applyBorder="1" applyAlignment="1">
      <alignment horizontal="left" vertical="center" wrapText="1"/>
    </xf>
    <xf numFmtId="0" fontId="93" fillId="0" borderId="1" xfId="0" applyFont="1" applyFill="1" applyBorder="1" applyAlignment="1">
      <alignment horizontal="center" vertical="center" wrapText="1"/>
    </xf>
    <xf numFmtId="43" fontId="92" fillId="0" borderId="1" xfId="5" applyFont="1" applyFill="1" applyBorder="1" applyAlignment="1">
      <alignment horizontal="center" vertical="center" wrapText="1"/>
    </xf>
    <xf numFmtId="165" fontId="92" fillId="0" borderId="1" xfId="4" applyNumberFormat="1" applyFont="1" applyFill="1" applyBorder="1" applyAlignment="1">
      <alignment vertical="center" wrapText="1"/>
    </xf>
    <xf numFmtId="0" fontId="92" fillId="0" borderId="0" xfId="0" applyFont="1" applyFill="1" applyAlignment="1">
      <alignment vertical="center" wrapText="1"/>
    </xf>
    <xf numFmtId="43" fontId="92" fillId="0" borderId="0" xfId="0" applyNumberFormat="1" applyFont="1" applyFill="1" applyAlignment="1">
      <alignment vertical="center" wrapText="1"/>
    </xf>
    <xf numFmtId="0" fontId="92" fillId="16" borderId="1" xfId="0" applyFont="1" applyFill="1" applyBorder="1" applyAlignment="1">
      <alignment horizontal="center" vertical="center" wrapText="1"/>
    </xf>
    <xf numFmtId="0" fontId="92" fillId="16" borderId="1" xfId="0" applyFont="1" applyFill="1" applyBorder="1" applyAlignment="1">
      <alignment vertical="center" wrapText="1"/>
    </xf>
    <xf numFmtId="43" fontId="92" fillId="16" borderId="1" xfId="5" applyFont="1" applyFill="1" applyBorder="1" applyAlignment="1">
      <alignment vertical="center" wrapText="1"/>
    </xf>
    <xf numFmtId="41" fontId="92" fillId="16" borderId="1" xfId="4" applyFont="1" applyFill="1" applyBorder="1" applyAlignment="1">
      <alignment vertical="center" wrapText="1"/>
    </xf>
    <xf numFmtId="165" fontId="92" fillId="16" borderId="1" xfId="0" applyNumberFormat="1" applyFont="1" applyFill="1" applyBorder="1" applyAlignment="1">
      <alignment vertical="center" wrapText="1"/>
    </xf>
    <xf numFmtId="165" fontId="92" fillId="16" borderId="1" xfId="4" applyNumberFormat="1" applyFont="1" applyFill="1" applyBorder="1" applyAlignment="1">
      <alignment vertical="center" wrapText="1"/>
    </xf>
    <xf numFmtId="0" fontId="92" fillId="16" borderId="0" xfId="0" applyFont="1" applyFill="1" applyAlignment="1">
      <alignment vertical="center" wrapText="1"/>
    </xf>
    <xf numFmtId="43" fontId="92" fillId="16" borderId="0" xfId="0" applyNumberFormat="1" applyFont="1" applyFill="1" applyAlignment="1">
      <alignment vertical="center" wrapText="1"/>
    </xf>
    <xf numFmtId="0" fontId="92" fillId="16" borderId="0" xfId="0" applyFont="1" applyFill="1" applyBorder="1" applyAlignment="1">
      <alignment vertical="center" wrapText="1"/>
    </xf>
    <xf numFmtId="0" fontId="92" fillId="0" borderId="1" xfId="0" quotePrefix="1" applyFont="1" applyFill="1" applyBorder="1" applyAlignment="1">
      <alignment horizontal="center" vertical="center" wrapText="1"/>
    </xf>
    <xf numFmtId="0" fontId="93" fillId="0" borderId="0" xfId="0" applyFont="1" applyFill="1" applyAlignment="1">
      <alignment horizontal="center" vertical="center"/>
    </xf>
    <xf numFmtId="0" fontId="93" fillId="0" borderId="0" xfId="0" applyFont="1" applyFill="1" applyBorder="1" applyAlignment="1">
      <alignment vertical="center"/>
    </xf>
    <xf numFmtId="43" fontId="93" fillId="0" borderId="0" xfId="0" applyNumberFormat="1" applyFont="1" applyFill="1" applyAlignment="1">
      <alignment horizontal="center" vertical="center"/>
    </xf>
    <xf numFmtId="0" fontId="93" fillId="0" borderId="38" xfId="0" applyFont="1" applyFill="1" applyBorder="1" applyAlignment="1">
      <alignment horizontal="center" vertical="center" wrapText="1"/>
    </xf>
    <xf numFmtId="16" fontId="92" fillId="0" borderId="1" xfId="0" quotePrefix="1" applyNumberFormat="1" applyFont="1" applyFill="1" applyBorder="1" applyAlignment="1">
      <alignment horizontal="center" vertical="center" wrapText="1"/>
    </xf>
    <xf numFmtId="43" fontId="93" fillId="0" borderId="38" xfId="5" applyFont="1" applyFill="1" applyBorder="1" applyAlignment="1">
      <alignment horizontal="center" vertical="center" wrapText="1"/>
    </xf>
    <xf numFmtId="0" fontId="93" fillId="0" borderId="0" xfId="0" applyFont="1" applyFill="1" applyBorder="1" applyAlignment="1">
      <alignment horizontal="center" vertical="center"/>
    </xf>
    <xf numFmtId="0" fontId="92" fillId="0" borderId="0" xfId="0" applyFont="1" applyFill="1" applyBorder="1" applyAlignment="1">
      <alignment horizontal="center" vertical="center"/>
    </xf>
    <xf numFmtId="43" fontId="92" fillId="0" borderId="0" xfId="5" applyFont="1" applyFill="1" applyBorder="1" applyAlignment="1">
      <alignment horizontal="center" vertical="center"/>
    </xf>
    <xf numFmtId="0" fontId="92" fillId="0" borderId="0" xfId="0" applyFont="1" applyFill="1"/>
    <xf numFmtId="0" fontId="92" fillId="0" borderId="0" xfId="2" applyFont="1" applyFill="1" applyAlignment="1"/>
    <xf numFmtId="0" fontId="92" fillId="0" borderId="0" xfId="0" applyFont="1" applyFill="1" applyAlignment="1">
      <alignment horizontal="center" vertical="center"/>
    </xf>
    <xf numFmtId="0" fontId="93" fillId="0" borderId="0" xfId="2" applyFont="1" applyFill="1"/>
    <xf numFmtId="0" fontId="93" fillId="0" borderId="0" xfId="2" applyFont="1" applyFill="1" applyAlignment="1">
      <alignment horizontal="center"/>
    </xf>
    <xf numFmtId="0" fontId="93" fillId="0" borderId="0" xfId="0" applyFont="1" applyFill="1" applyAlignment="1">
      <alignment vertical="center"/>
    </xf>
    <xf numFmtId="0" fontId="93" fillId="0" borderId="0" xfId="0" applyFont="1" applyFill="1"/>
    <xf numFmtId="0" fontId="95" fillId="0" borderId="0" xfId="2" applyFont="1" applyFill="1" applyAlignment="1"/>
    <xf numFmtId="0" fontId="8" fillId="0" borderId="0" xfId="0" applyFont="1" applyFill="1"/>
    <xf numFmtId="0" fontId="0" fillId="0" borderId="0" xfId="0" applyFill="1"/>
    <xf numFmtId="41" fontId="92" fillId="0" borderId="0" xfId="4" applyFont="1" applyFill="1" applyAlignment="1">
      <alignment vertical="center"/>
    </xf>
    <xf numFmtId="0" fontId="93" fillId="0" borderId="5" xfId="0" applyFont="1" applyBorder="1" applyAlignment="1">
      <alignment horizontal="center" vertical="top" wrapText="1"/>
    </xf>
    <xf numFmtId="0" fontId="93" fillId="0" borderId="5" xfId="0" applyFont="1" applyFill="1" applyBorder="1" applyAlignment="1">
      <alignment vertical="center" wrapText="1"/>
    </xf>
    <xf numFmtId="0" fontId="93" fillId="16" borderId="5" xfId="0" applyFont="1" applyFill="1" applyBorder="1" applyAlignment="1">
      <alignment vertical="center" wrapText="1"/>
    </xf>
    <xf numFmtId="0" fontId="93" fillId="0" borderId="54" xfId="0" applyFont="1" applyFill="1" applyBorder="1" applyAlignment="1">
      <alignment horizontal="left" vertical="center" wrapText="1"/>
    </xf>
    <xf numFmtId="0" fontId="93" fillId="0" borderId="55" xfId="0" applyFont="1" applyFill="1" applyBorder="1" applyAlignment="1">
      <alignment horizontal="center" vertical="center" wrapText="1"/>
    </xf>
    <xf numFmtId="0" fontId="92" fillId="0" borderId="55" xfId="0" applyFont="1" applyFill="1" applyBorder="1" applyAlignment="1">
      <alignment horizontal="center" vertical="center" wrapText="1"/>
    </xf>
    <xf numFmtId="0" fontId="93" fillId="0" borderId="56" xfId="0" applyFont="1" applyFill="1" applyBorder="1" applyAlignment="1">
      <alignment horizontal="center" vertical="center" wrapText="1"/>
    </xf>
    <xf numFmtId="0" fontId="93" fillId="0" borderId="57" xfId="0" applyFont="1" applyFill="1" applyBorder="1" applyAlignment="1">
      <alignment horizontal="center" vertical="center" wrapText="1"/>
    </xf>
    <xf numFmtId="0" fontId="93" fillId="0" borderId="60" xfId="0" applyFont="1" applyFill="1" applyBorder="1" applyAlignment="1">
      <alignment horizontal="center" vertical="center"/>
    </xf>
    <xf numFmtId="0" fontId="93" fillId="0" borderId="62" xfId="0" applyFont="1" applyFill="1" applyBorder="1" applyAlignment="1">
      <alignment horizontal="center" vertical="center"/>
    </xf>
    <xf numFmtId="0" fontId="92" fillId="0" borderId="38" xfId="0" applyFont="1" applyBorder="1" applyAlignment="1">
      <alignment vertical="center"/>
    </xf>
    <xf numFmtId="0" fontId="93" fillId="0" borderId="58" xfId="0" applyFont="1" applyBorder="1" applyAlignment="1">
      <alignment vertical="center"/>
    </xf>
    <xf numFmtId="0" fontId="93" fillId="0" borderId="60" xfId="0" applyFont="1" applyBorder="1" applyAlignment="1">
      <alignment horizontal="center" vertical="center"/>
    </xf>
    <xf numFmtId="0" fontId="93" fillId="0" borderId="61" xfId="0" applyFont="1" applyBorder="1" applyAlignment="1">
      <alignment horizontal="center" vertical="center"/>
    </xf>
    <xf numFmtId="0" fontId="93" fillId="0" borderId="62" xfId="0" applyFont="1" applyBorder="1" applyAlignment="1">
      <alignment horizontal="center" vertical="center"/>
    </xf>
    <xf numFmtId="0" fontId="13" fillId="2" borderId="0" xfId="0" applyFont="1" applyFill="1" applyAlignment="1">
      <alignment horizontal="center"/>
    </xf>
    <xf numFmtId="0" fontId="9" fillId="2" borderId="10" xfId="0" applyFont="1" applyFill="1" applyBorder="1" applyAlignment="1">
      <alignment horizontal="center" vertical="center"/>
    </xf>
    <xf numFmtId="0" fontId="9" fillId="2" borderId="9" xfId="0" applyFont="1" applyFill="1" applyBorder="1" applyAlignment="1">
      <alignment horizontal="center" vertical="center"/>
    </xf>
    <xf numFmtId="0" fontId="9" fillId="2" borderId="11" xfId="0" applyFont="1" applyFill="1" applyBorder="1" applyAlignment="1">
      <alignment horizontal="center" vertical="center"/>
    </xf>
    <xf numFmtId="0" fontId="9" fillId="2" borderId="8" xfId="0" applyFont="1" applyFill="1" applyBorder="1" applyAlignment="1">
      <alignment horizontal="center" vertical="center"/>
    </xf>
    <xf numFmtId="0" fontId="9" fillId="2" borderId="0" xfId="0" applyFont="1" applyFill="1" applyBorder="1" applyAlignment="1">
      <alignment horizontal="center" vertical="center"/>
    </xf>
    <xf numFmtId="0" fontId="9" fillId="2" borderId="12" xfId="0" applyFont="1" applyFill="1" applyBorder="1" applyAlignment="1">
      <alignment horizontal="center" vertical="center"/>
    </xf>
    <xf numFmtId="0" fontId="9" fillId="2" borderId="13" xfId="0" applyFont="1" applyFill="1" applyBorder="1" applyAlignment="1">
      <alignment horizontal="center" vertical="center"/>
    </xf>
    <xf numFmtId="0" fontId="9" fillId="2" borderId="14" xfId="0" applyFont="1" applyFill="1" applyBorder="1" applyAlignment="1">
      <alignment horizontal="center" vertical="center"/>
    </xf>
    <xf numFmtId="0" fontId="9" fillId="2" borderId="15" xfId="0" applyFont="1" applyFill="1" applyBorder="1" applyAlignment="1">
      <alignment horizontal="center" vertical="center"/>
    </xf>
    <xf numFmtId="0" fontId="6" fillId="2" borderId="1" xfId="0" applyFont="1" applyFill="1" applyBorder="1" applyAlignment="1">
      <alignment horizontal="center" wrapText="1"/>
    </xf>
    <xf numFmtId="0" fontId="6" fillId="2" borderId="1" xfId="2" applyFont="1" applyFill="1" applyBorder="1" applyAlignment="1">
      <alignment horizontal="center" vertical="center"/>
    </xf>
    <xf numFmtId="0" fontId="6" fillId="2" borderId="1" xfId="2" applyFont="1" applyFill="1" applyBorder="1" applyAlignment="1">
      <alignment horizontal="center" vertical="center" wrapText="1"/>
    </xf>
    <xf numFmtId="0" fontId="6" fillId="2" borderId="1" xfId="0" applyFont="1" applyFill="1" applyBorder="1" applyAlignment="1">
      <alignment horizontal="center" vertical="center" wrapText="1"/>
    </xf>
    <xf numFmtId="0" fontId="35" fillId="2" borderId="0" xfId="2" applyFont="1" applyFill="1" applyAlignment="1">
      <alignment horizontal="center"/>
    </xf>
    <xf numFmtId="0" fontId="36" fillId="2" borderId="0" xfId="2" applyFont="1" applyFill="1" applyAlignment="1">
      <alignment horizontal="center"/>
    </xf>
    <xf numFmtId="0" fontId="6" fillId="2" borderId="1" xfId="1" applyFont="1" applyFill="1" applyBorder="1" applyAlignment="1">
      <alignment horizontal="center" vertical="center" wrapText="1"/>
    </xf>
    <xf numFmtId="0" fontId="9" fillId="2" borderId="1" xfId="0" applyFont="1" applyFill="1" applyBorder="1" applyAlignment="1">
      <alignment horizontal="center" vertical="center"/>
    </xf>
    <xf numFmtId="0" fontId="6" fillId="2" borderId="0" xfId="0" applyFont="1" applyFill="1" applyBorder="1" applyAlignment="1">
      <alignment horizontal="left" vertical="center"/>
    </xf>
    <xf numFmtId="0" fontId="6" fillId="2" borderId="0" xfId="0" applyFont="1" applyFill="1" applyAlignment="1">
      <alignment horizontal="center"/>
    </xf>
    <xf numFmtId="0" fontId="34" fillId="0" borderId="0" xfId="0" applyFont="1" applyAlignment="1">
      <alignment horizontal="center"/>
    </xf>
    <xf numFmtId="0" fontId="6" fillId="2" borderId="9" xfId="0" applyFont="1" applyFill="1" applyBorder="1" applyAlignment="1">
      <alignment horizontal="left" vertical="center"/>
    </xf>
    <xf numFmtId="0" fontId="25" fillId="0" borderId="0" xfId="0" applyFont="1" applyAlignment="1">
      <alignment horizontal="center"/>
    </xf>
    <xf numFmtId="0" fontId="25" fillId="0" borderId="0" xfId="0" applyFont="1" applyFill="1" applyAlignment="1">
      <alignment horizontal="center"/>
    </xf>
    <xf numFmtId="0" fontId="27" fillId="0" borderId="1" xfId="1" applyFont="1" applyBorder="1" applyAlignment="1">
      <alignment horizontal="center" vertical="center" wrapText="1"/>
    </xf>
    <xf numFmtId="0" fontId="28" fillId="0" borderId="1" xfId="0" applyFont="1" applyBorder="1" applyAlignment="1">
      <alignment horizontal="center" vertical="center"/>
    </xf>
    <xf numFmtId="0" fontId="27" fillId="0" borderId="2" xfId="2" applyFont="1" applyBorder="1" applyAlignment="1">
      <alignment horizontal="center" vertical="center" wrapText="1"/>
    </xf>
    <xf numFmtId="0" fontId="27" fillId="0" borderId="6" xfId="2" applyFont="1" applyBorder="1" applyAlignment="1">
      <alignment horizontal="center" vertical="center" wrapText="1"/>
    </xf>
    <xf numFmtId="0" fontId="27" fillId="0" borderId="7" xfId="2" applyFont="1" applyBorder="1" applyAlignment="1">
      <alignment horizontal="center" vertical="center" wrapText="1"/>
    </xf>
    <xf numFmtId="0" fontId="27" fillId="0" borderId="1" xfId="2" applyFont="1" applyBorder="1" applyAlignment="1">
      <alignment horizontal="center" vertical="center" wrapText="1"/>
    </xf>
    <xf numFmtId="0" fontId="27" fillId="2" borderId="1" xfId="2" applyFont="1" applyFill="1" applyBorder="1" applyAlignment="1">
      <alignment horizontal="center" vertical="center" wrapText="1"/>
    </xf>
    <xf numFmtId="0" fontId="27" fillId="0" borderId="1" xfId="2" applyFont="1" applyBorder="1" applyAlignment="1">
      <alignment horizontal="center" vertical="center"/>
    </xf>
    <xf numFmtId="0" fontId="26" fillId="0" borderId="1" xfId="0" applyFont="1" applyFill="1" applyBorder="1" applyAlignment="1">
      <alignment horizontal="center" vertical="center" wrapText="1"/>
    </xf>
    <xf numFmtId="0" fontId="26" fillId="0" borderId="3" xfId="0" applyFont="1" applyFill="1" applyBorder="1" applyAlignment="1">
      <alignment horizontal="center" vertical="center" wrapText="1"/>
    </xf>
    <xf numFmtId="0" fontId="26" fillId="0" borderId="5" xfId="0" applyFont="1" applyFill="1" applyBorder="1" applyAlignment="1">
      <alignment horizontal="center" vertical="center" wrapText="1"/>
    </xf>
    <xf numFmtId="0" fontId="27" fillId="0" borderId="2" xfId="2" applyFont="1" applyFill="1" applyBorder="1" applyAlignment="1">
      <alignment horizontal="center" vertical="center"/>
    </xf>
    <xf numFmtId="0" fontId="27" fillId="0" borderId="6" xfId="2" applyFont="1" applyFill="1" applyBorder="1" applyAlignment="1">
      <alignment horizontal="center" vertical="center"/>
    </xf>
    <xf numFmtId="0" fontId="27" fillId="0" borderId="7" xfId="2" applyFont="1" applyFill="1" applyBorder="1" applyAlignment="1">
      <alignment horizontal="center" vertical="center"/>
    </xf>
    <xf numFmtId="0" fontId="26" fillId="0" borderId="1" xfId="0" applyFont="1" applyFill="1" applyBorder="1" applyAlignment="1">
      <alignment horizontal="center" wrapText="1"/>
    </xf>
    <xf numFmtId="0" fontId="27" fillId="0" borderId="1" xfId="2" applyFont="1" applyFill="1" applyBorder="1" applyAlignment="1">
      <alignment horizontal="center" vertical="center" wrapText="1"/>
    </xf>
    <xf numFmtId="0" fontId="26" fillId="0" borderId="0" xfId="2" applyFont="1" applyAlignment="1">
      <alignment horizontal="center"/>
    </xf>
    <xf numFmtId="0" fontId="28" fillId="2" borderId="10" xfId="0" applyFont="1" applyFill="1" applyBorder="1" applyAlignment="1">
      <alignment horizontal="center" vertical="center"/>
    </xf>
    <xf numFmtId="0" fontId="28" fillId="2" borderId="9" xfId="0" applyFont="1" applyFill="1" applyBorder="1" applyAlignment="1">
      <alignment horizontal="center" vertical="center"/>
    </xf>
    <xf numFmtId="0" fontId="28" fillId="2" borderId="11" xfId="0" applyFont="1" applyFill="1" applyBorder="1" applyAlignment="1">
      <alignment horizontal="center" vertical="center"/>
    </xf>
    <xf numFmtId="0" fontId="28" fillId="2" borderId="1" xfId="0" applyFont="1" applyFill="1" applyBorder="1" applyAlignment="1">
      <alignment horizontal="center" vertical="center"/>
    </xf>
    <xf numFmtId="0" fontId="48" fillId="2" borderId="1" xfId="0" applyFont="1" applyFill="1" applyBorder="1" applyAlignment="1">
      <alignment horizontal="center" vertical="center"/>
    </xf>
    <xf numFmtId="0" fontId="31" fillId="2" borderId="1" xfId="0" applyFont="1" applyFill="1" applyBorder="1" applyAlignment="1">
      <alignment horizontal="center" vertical="center"/>
    </xf>
    <xf numFmtId="0" fontId="32" fillId="0" borderId="0" xfId="2" applyFont="1" applyAlignment="1">
      <alignment horizontal="center"/>
    </xf>
    <xf numFmtId="0" fontId="6" fillId="0" borderId="0" xfId="2" applyFont="1" applyAlignment="1">
      <alignment horizontal="center"/>
    </xf>
    <xf numFmtId="0" fontId="6" fillId="0" borderId="0" xfId="0" applyFont="1" applyAlignment="1">
      <alignment horizontal="center"/>
    </xf>
    <xf numFmtId="0" fontId="13" fillId="0" borderId="0" xfId="0" applyFont="1" applyAlignment="1">
      <alignment horizontal="center"/>
    </xf>
    <xf numFmtId="0" fontId="13" fillId="0" borderId="0" xfId="0" applyFont="1" applyFill="1" applyAlignment="1">
      <alignment horizontal="center"/>
    </xf>
    <xf numFmtId="0" fontId="8" fillId="0" borderId="1" xfId="1" applyFont="1" applyBorder="1" applyAlignment="1">
      <alignment horizontal="center" vertical="center" wrapText="1"/>
    </xf>
    <xf numFmtId="0" fontId="9" fillId="0" borderId="1" xfId="0" applyFont="1" applyBorder="1" applyAlignment="1">
      <alignment horizontal="center" vertical="center"/>
    </xf>
    <xf numFmtId="0" fontId="8" fillId="0" borderId="2" xfId="2" applyFont="1" applyBorder="1" applyAlignment="1">
      <alignment horizontal="center" vertical="center" wrapText="1"/>
    </xf>
    <xf numFmtId="0" fontId="8" fillId="0" borderId="6" xfId="2" applyFont="1" applyBorder="1" applyAlignment="1">
      <alignment horizontal="center" vertical="center" wrapText="1"/>
    </xf>
    <xf numFmtId="0" fontId="8" fillId="0" borderId="7" xfId="2" applyFont="1" applyBorder="1" applyAlignment="1">
      <alignment horizontal="center" vertical="center" wrapText="1"/>
    </xf>
    <xf numFmtId="0" fontId="8" fillId="0" borderId="1" xfId="2" applyFont="1" applyBorder="1" applyAlignment="1">
      <alignment horizontal="center" vertical="center" wrapText="1"/>
    </xf>
    <xf numFmtId="0" fontId="8" fillId="2" borderId="1" xfId="2" applyFont="1" applyFill="1" applyBorder="1" applyAlignment="1">
      <alignment horizontal="center" vertical="center" wrapText="1"/>
    </xf>
    <xf numFmtId="0" fontId="8" fillId="0" borderId="1" xfId="2" applyFont="1" applyBorder="1" applyAlignment="1">
      <alignment horizontal="center" vertical="center"/>
    </xf>
    <xf numFmtId="0" fontId="21" fillId="2" borderId="10" xfId="0" applyFont="1" applyFill="1" applyBorder="1" applyAlignment="1">
      <alignment horizontal="center" vertical="center"/>
    </xf>
    <xf numFmtId="0" fontId="6" fillId="0" borderId="9" xfId="0" applyFont="1" applyBorder="1"/>
    <xf numFmtId="0" fontId="6" fillId="0" borderId="11" xfId="0" applyFont="1" applyBorder="1"/>
    <xf numFmtId="0" fontId="6" fillId="0" borderId="8" xfId="0" applyFont="1" applyBorder="1"/>
    <xf numFmtId="0" fontId="6" fillId="0" borderId="0" xfId="0" applyFont="1"/>
    <xf numFmtId="0" fontId="6" fillId="0" borderId="12" xfId="0" applyFont="1" applyBorder="1"/>
    <xf numFmtId="0" fontId="6" fillId="0" borderId="13" xfId="0" applyFont="1" applyBorder="1"/>
    <xf numFmtId="0" fontId="6" fillId="0" borderId="14" xfId="0" applyFont="1" applyBorder="1"/>
    <xf numFmtId="0" fontId="6" fillId="0" borderId="15" xfId="0" applyFont="1" applyBorder="1"/>
    <xf numFmtId="0" fontId="8" fillId="0" borderId="1" xfId="2" applyFont="1" applyFill="1" applyBorder="1" applyAlignment="1">
      <alignment horizontal="center" vertical="center" wrapText="1"/>
    </xf>
    <xf numFmtId="0" fontId="6" fillId="0" borderId="1" xfId="0" applyFont="1" applyFill="1" applyBorder="1" applyAlignment="1">
      <alignment horizontal="center" vertical="center" wrapText="1"/>
    </xf>
    <xf numFmtId="0" fontId="6" fillId="0" borderId="3" xfId="0" applyFont="1" applyFill="1" applyBorder="1" applyAlignment="1">
      <alignment horizontal="center" vertical="center" wrapText="1"/>
    </xf>
    <xf numFmtId="0" fontId="6" fillId="0" borderId="5" xfId="0" applyFont="1" applyFill="1" applyBorder="1" applyAlignment="1">
      <alignment horizontal="center" vertical="center" wrapText="1"/>
    </xf>
    <xf numFmtId="0" fontId="8" fillId="0" borderId="2" xfId="2" applyFont="1" applyFill="1" applyBorder="1" applyAlignment="1">
      <alignment horizontal="center" vertical="center" wrapText="1"/>
    </xf>
    <xf numFmtId="0" fontId="8" fillId="0" borderId="6" xfId="2" applyFont="1" applyFill="1" applyBorder="1" applyAlignment="1">
      <alignment horizontal="center" vertical="center" wrapText="1"/>
    </xf>
    <xf numFmtId="0" fontId="8" fillId="0" borderId="7" xfId="2" applyFont="1" applyFill="1" applyBorder="1" applyAlignment="1">
      <alignment horizontal="center" vertical="center" wrapText="1"/>
    </xf>
    <xf numFmtId="0" fontId="6" fillId="0" borderId="1" xfId="0" applyFont="1" applyFill="1" applyBorder="1" applyAlignment="1">
      <alignment horizontal="center" wrapText="1"/>
    </xf>
    <xf numFmtId="0" fontId="6" fillId="0" borderId="9" xfId="0" applyFont="1" applyBorder="1" applyAlignment="1">
      <alignment horizontal="left"/>
    </xf>
    <xf numFmtId="0" fontId="6" fillId="0" borderId="0" xfId="0" applyFont="1" applyAlignment="1">
      <alignment horizontal="left"/>
    </xf>
    <xf numFmtId="0" fontId="9" fillId="0" borderId="0" xfId="0" applyFont="1" applyAlignment="1">
      <alignment horizontal="center"/>
    </xf>
    <xf numFmtId="0" fontId="14" fillId="0" borderId="0" xfId="2" applyFont="1" applyAlignment="1">
      <alignment horizontal="center"/>
    </xf>
    <xf numFmtId="0" fontId="26" fillId="0" borderId="0" xfId="0" applyFont="1" applyAlignment="1">
      <alignment horizontal="center"/>
    </xf>
    <xf numFmtId="0" fontId="28" fillId="2" borderId="13" xfId="0" applyFont="1" applyFill="1" applyBorder="1" applyAlignment="1">
      <alignment horizontal="center" vertical="center"/>
    </xf>
    <xf numFmtId="0" fontId="28" fillId="2" borderId="14" xfId="0" applyFont="1" applyFill="1" applyBorder="1" applyAlignment="1">
      <alignment horizontal="center" vertical="center"/>
    </xf>
    <xf numFmtId="0" fontId="28" fillId="2" borderId="15" xfId="0" applyFont="1" applyFill="1" applyBorder="1" applyAlignment="1">
      <alignment horizontal="center" vertical="center"/>
    </xf>
    <xf numFmtId="0" fontId="28" fillId="2" borderId="8" xfId="0" applyFont="1" applyFill="1" applyBorder="1" applyAlignment="1">
      <alignment horizontal="center" vertical="center"/>
    </xf>
    <xf numFmtId="0" fontId="28" fillId="2" borderId="0" xfId="0" applyFont="1" applyFill="1" applyBorder="1" applyAlignment="1">
      <alignment horizontal="center" vertical="center"/>
    </xf>
    <xf numFmtId="0" fontId="28" fillId="2" borderId="12" xfId="0" applyFont="1" applyFill="1" applyBorder="1" applyAlignment="1">
      <alignment horizontal="center" vertical="center"/>
    </xf>
    <xf numFmtId="0" fontId="27" fillId="2" borderId="2" xfId="2" applyFont="1" applyFill="1" applyBorder="1" applyAlignment="1">
      <alignment horizontal="center" vertical="center" wrapText="1"/>
    </xf>
    <xf numFmtId="0" fontId="27" fillId="2" borderId="6" xfId="2" applyFont="1" applyFill="1" applyBorder="1" applyAlignment="1">
      <alignment horizontal="center" vertical="center" wrapText="1"/>
    </xf>
    <xf numFmtId="0" fontId="27" fillId="2" borderId="7" xfId="2" applyFont="1" applyFill="1" applyBorder="1" applyAlignment="1">
      <alignment horizontal="center" vertical="center" wrapText="1"/>
    </xf>
    <xf numFmtId="0" fontId="27" fillId="2" borderId="3" xfId="2" applyFont="1" applyFill="1" applyBorder="1" applyAlignment="1">
      <alignment horizontal="center" vertical="center" wrapText="1"/>
    </xf>
    <xf numFmtId="0" fontId="27" fillId="2" borderId="4" xfId="2" applyFont="1" applyFill="1" applyBorder="1" applyAlignment="1">
      <alignment horizontal="center" vertical="center" wrapText="1"/>
    </xf>
    <xf numFmtId="0" fontId="27" fillId="2" borderId="5" xfId="2" applyFont="1" applyFill="1" applyBorder="1" applyAlignment="1">
      <alignment horizontal="center" vertical="center" wrapText="1"/>
    </xf>
    <xf numFmtId="0" fontId="27" fillId="0" borderId="3" xfId="2" applyFont="1" applyBorder="1" applyAlignment="1">
      <alignment horizontal="center" vertical="center" wrapText="1"/>
    </xf>
    <xf numFmtId="0" fontId="27" fillId="0" borderId="4" xfId="2" applyFont="1" applyBorder="1" applyAlignment="1">
      <alignment horizontal="center" vertical="center" wrapText="1"/>
    </xf>
    <xf numFmtId="0" fontId="27" fillId="0" borderId="5" xfId="2" applyFont="1" applyBorder="1" applyAlignment="1">
      <alignment horizontal="center" vertical="center" wrapText="1"/>
    </xf>
    <xf numFmtId="0" fontId="27" fillId="0" borderId="2" xfId="2" applyFont="1" applyBorder="1" applyAlignment="1">
      <alignment horizontal="center" vertical="center"/>
    </xf>
    <xf numFmtId="0" fontId="27" fillId="0" borderId="7" xfId="2" applyFont="1" applyBorder="1" applyAlignment="1">
      <alignment horizontal="center" vertical="center"/>
    </xf>
    <xf numFmtId="0" fontId="27" fillId="0" borderId="2" xfId="2" applyFont="1" applyFill="1" applyBorder="1" applyAlignment="1">
      <alignment horizontal="center" vertical="center" wrapText="1"/>
    </xf>
    <xf numFmtId="0" fontId="27" fillId="0" borderId="6" xfId="2" applyFont="1" applyFill="1" applyBorder="1" applyAlignment="1">
      <alignment horizontal="center" vertical="center" wrapText="1"/>
    </xf>
    <xf numFmtId="0" fontId="27" fillId="0" borderId="7" xfId="2" applyFont="1" applyFill="1" applyBorder="1" applyAlignment="1">
      <alignment horizontal="center" vertical="center" wrapText="1"/>
    </xf>
    <xf numFmtId="0" fontId="26" fillId="0" borderId="2" xfId="0" applyFont="1" applyFill="1" applyBorder="1" applyAlignment="1">
      <alignment horizontal="center" vertical="center" wrapText="1"/>
    </xf>
    <xf numFmtId="0" fontId="26" fillId="0" borderId="7" xfId="0" applyFont="1" applyFill="1" applyBorder="1" applyAlignment="1">
      <alignment horizontal="center" vertical="center" wrapText="1"/>
    </xf>
    <xf numFmtId="0" fontId="26" fillId="0" borderId="3" xfId="0" applyFont="1" applyFill="1" applyBorder="1" applyAlignment="1">
      <alignment horizontal="center" wrapText="1"/>
    </xf>
    <xf numFmtId="0" fontId="26" fillId="0" borderId="4" xfId="0" applyFont="1" applyFill="1" applyBorder="1" applyAlignment="1">
      <alignment horizontal="center" wrapText="1"/>
    </xf>
    <xf numFmtId="0" fontId="26" fillId="0" borderId="5" xfId="0" applyFont="1" applyFill="1" applyBorder="1" applyAlignment="1">
      <alignment horizontal="center" wrapText="1"/>
    </xf>
    <xf numFmtId="0" fontId="27" fillId="0" borderId="3" xfId="2" applyFont="1" applyFill="1" applyBorder="1" applyAlignment="1">
      <alignment horizontal="center" vertical="center" wrapText="1"/>
    </xf>
    <xf numFmtId="0" fontId="27" fillId="0" borderId="4" xfId="2" applyFont="1" applyFill="1" applyBorder="1" applyAlignment="1">
      <alignment horizontal="center" vertical="center" wrapText="1"/>
    </xf>
    <xf numFmtId="0" fontId="27" fillId="0" borderId="5" xfId="2" applyFont="1" applyFill="1" applyBorder="1" applyAlignment="1">
      <alignment horizontal="center" vertical="center" wrapText="1"/>
    </xf>
    <xf numFmtId="0" fontId="27" fillId="0" borderId="2" xfId="1" applyFont="1" applyBorder="1" applyAlignment="1">
      <alignment horizontal="center" vertical="center" wrapText="1"/>
    </xf>
    <xf numFmtId="0" fontId="27" fillId="0" borderId="6" xfId="1" applyFont="1" applyBorder="1" applyAlignment="1">
      <alignment horizontal="center" vertical="center" wrapText="1"/>
    </xf>
    <xf numFmtId="0" fontId="27" fillId="0" borderId="7" xfId="1" applyFont="1" applyBorder="1" applyAlignment="1">
      <alignment horizontal="center" vertical="center" wrapText="1"/>
    </xf>
    <xf numFmtId="0" fontId="27" fillId="0" borderId="3" xfId="2" applyFont="1" applyBorder="1" applyAlignment="1">
      <alignment horizontal="center" vertical="center"/>
    </xf>
    <xf numFmtId="0" fontId="27" fillId="0" borderId="5" xfId="2" applyFont="1" applyBorder="1" applyAlignment="1">
      <alignment horizontal="center" vertical="center"/>
    </xf>
    <xf numFmtId="0" fontId="28" fillId="0" borderId="2" xfId="0" applyFont="1" applyBorder="1" applyAlignment="1">
      <alignment horizontal="center" vertical="center"/>
    </xf>
    <xf numFmtId="0" fontId="28" fillId="0" borderId="6" xfId="0" applyFont="1" applyBorder="1" applyAlignment="1">
      <alignment horizontal="center" vertical="center"/>
    </xf>
    <xf numFmtId="0" fontId="28" fillId="0" borderId="7" xfId="0" applyFont="1" applyBorder="1" applyAlignment="1">
      <alignment horizontal="center" vertical="center"/>
    </xf>
    <xf numFmtId="0" fontId="32" fillId="0" borderId="0" xfId="0" applyFont="1" applyAlignment="1">
      <alignment horizontal="center"/>
    </xf>
    <xf numFmtId="0" fontId="28" fillId="0" borderId="0" xfId="0" applyFont="1" applyAlignment="1">
      <alignment horizontal="center"/>
    </xf>
    <xf numFmtId="0" fontId="25" fillId="2" borderId="0" xfId="0" applyFont="1" applyFill="1" applyAlignment="1">
      <alignment horizontal="center"/>
    </xf>
    <xf numFmtId="0" fontId="26" fillId="2" borderId="1" xfId="0" applyFont="1" applyFill="1" applyBorder="1" applyAlignment="1">
      <alignment horizontal="center" vertical="center" wrapText="1"/>
    </xf>
    <xf numFmtId="0" fontId="27" fillId="2" borderId="1" xfId="2" applyFont="1" applyFill="1" applyBorder="1" applyAlignment="1">
      <alignment horizontal="center" vertical="center"/>
    </xf>
    <xf numFmtId="0" fontId="26" fillId="2" borderId="9" xfId="0" applyFont="1" applyFill="1" applyBorder="1" applyAlignment="1">
      <alignment horizontal="left" vertical="center"/>
    </xf>
    <xf numFmtId="0" fontId="26" fillId="2" borderId="1" xfId="0" applyFont="1" applyFill="1" applyBorder="1" applyAlignment="1">
      <alignment horizontal="center" wrapText="1"/>
    </xf>
    <xf numFmtId="0" fontId="26" fillId="2" borderId="0" xfId="0" applyFont="1" applyFill="1" applyBorder="1" applyAlignment="1">
      <alignment horizontal="left" vertical="center"/>
    </xf>
    <xf numFmtId="0" fontId="26" fillId="2" borderId="0" xfId="0" applyFont="1" applyFill="1" applyAlignment="1">
      <alignment horizontal="center"/>
    </xf>
    <xf numFmtId="0" fontId="26" fillId="2" borderId="0" xfId="2" applyFont="1" applyFill="1" applyAlignment="1">
      <alignment horizontal="center"/>
    </xf>
    <xf numFmtId="0" fontId="27" fillId="2" borderId="1" xfId="1" applyFont="1" applyFill="1" applyBorder="1" applyAlignment="1">
      <alignment horizontal="center" vertical="center" wrapText="1"/>
    </xf>
    <xf numFmtId="0" fontId="41" fillId="0" borderId="0" xfId="0" applyFont="1" applyAlignment="1">
      <alignment horizontal="center"/>
    </xf>
    <xf numFmtId="0" fontId="41" fillId="0" borderId="0" xfId="0" applyFont="1" applyFill="1" applyAlignment="1">
      <alignment horizontal="center"/>
    </xf>
    <xf numFmtId="0" fontId="20" fillId="0" borderId="2" xfId="1" applyFont="1" applyBorder="1" applyAlignment="1">
      <alignment horizontal="center" vertical="center" wrapText="1"/>
    </xf>
    <xf numFmtId="0" fontId="20" fillId="0" borderId="6" xfId="1" applyFont="1" applyBorder="1" applyAlignment="1">
      <alignment horizontal="center" vertical="center" wrapText="1"/>
    </xf>
    <xf numFmtId="0" fontId="20" fillId="0" borderId="7" xfId="1" applyFont="1" applyBorder="1" applyAlignment="1">
      <alignment horizontal="center" vertical="center" wrapText="1"/>
    </xf>
    <xf numFmtId="0" fontId="42" fillId="0" borderId="2" xfId="0" applyFont="1" applyBorder="1" applyAlignment="1">
      <alignment horizontal="center" vertical="center"/>
    </xf>
    <xf numFmtId="0" fontId="42" fillId="0" borderId="6" xfId="0" applyFont="1" applyBorder="1" applyAlignment="1">
      <alignment horizontal="center" vertical="center"/>
    </xf>
    <xf numFmtId="0" fontId="42" fillId="0" borderId="7" xfId="0" applyFont="1" applyBorder="1" applyAlignment="1">
      <alignment horizontal="center" vertical="center"/>
    </xf>
    <xf numFmtId="0" fontId="20" fillId="0" borderId="2" xfId="2" applyFont="1" applyBorder="1" applyAlignment="1">
      <alignment horizontal="center" vertical="center" wrapText="1"/>
    </xf>
    <xf numFmtId="0" fontId="20" fillId="0" borderId="6" xfId="2" applyFont="1" applyBorder="1" applyAlignment="1">
      <alignment horizontal="center" vertical="center" wrapText="1"/>
    </xf>
    <xf numFmtId="0" fontId="20" fillId="0" borderId="7" xfId="2" applyFont="1" applyBorder="1" applyAlignment="1">
      <alignment horizontal="center" vertical="center" wrapText="1"/>
    </xf>
    <xf numFmtId="0" fontId="20" fillId="0" borderId="3" xfId="2" applyFont="1" applyBorder="1" applyAlignment="1">
      <alignment horizontal="center" vertical="center" wrapText="1"/>
    </xf>
    <xf numFmtId="0" fontId="20" fillId="0" borderId="4" xfId="2" applyFont="1" applyBorder="1" applyAlignment="1">
      <alignment horizontal="center" vertical="center" wrapText="1"/>
    </xf>
    <xf numFmtId="0" fontId="20" fillId="0" borderId="5" xfId="2" applyFont="1" applyBorder="1" applyAlignment="1">
      <alignment horizontal="center" vertical="center" wrapText="1"/>
    </xf>
    <xf numFmtId="0" fontId="26" fillId="0" borderId="6" xfId="0" applyFont="1" applyBorder="1"/>
    <xf numFmtId="0" fontId="26" fillId="0" borderId="7" xfId="0" applyFont="1" applyBorder="1"/>
    <xf numFmtId="0" fontId="26" fillId="0" borderId="5" xfId="0" applyFont="1" applyBorder="1"/>
    <xf numFmtId="0" fontId="20" fillId="8" borderId="2" xfId="2" applyFont="1" applyFill="1" applyBorder="1" applyAlignment="1">
      <alignment horizontal="center" vertical="center" wrapText="1"/>
    </xf>
    <xf numFmtId="0" fontId="20" fillId="8" borderId="6" xfId="2" applyFont="1" applyFill="1" applyBorder="1" applyAlignment="1">
      <alignment horizontal="center" vertical="center" wrapText="1"/>
    </xf>
    <xf numFmtId="0" fontId="20" fillId="8" borderId="7" xfId="2" applyFont="1" applyFill="1" applyBorder="1" applyAlignment="1">
      <alignment horizontal="center" vertical="center" wrapText="1"/>
    </xf>
    <xf numFmtId="0" fontId="20" fillId="8" borderId="3" xfId="2" applyFont="1" applyFill="1" applyBorder="1" applyAlignment="1">
      <alignment horizontal="center" vertical="center" wrapText="1"/>
    </xf>
    <xf numFmtId="0" fontId="20" fillId="8" borderId="4" xfId="2" applyFont="1" applyFill="1" applyBorder="1" applyAlignment="1">
      <alignment horizontal="center" vertical="center" wrapText="1"/>
    </xf>
    <xf numFmtId="0" fontId="20" fillId="8" borderId="5" xfId="2" applyFont="1" applyFill="1" applyBorder="1" applyAlignment="1">
      <alignment horizontal="center" vertical="center" wrapText="1"/>
    </xf>
    <xf numFmtId="0" fontId="20" fillId="0" borderId="2" xfId="2" applyFont="1" applyFill="1" applyBorder="1" applyAlignment="1">
      <alignment horizontal="center" vertical="center" wrapText="1"/>
    </xf>
    <xf numFmtId="0" fontId="20" fillId="0" borderId="6" xfId="2" applyFont="1" applyFill="1" applyBorder="1" applyAlignment="1">
      <alignment horizontal="center" vertical="center" wrapText="1"/>
    </xf>
    <xf numFmtId="0" fontId="20" fillId="0" borderId="7" xfId="2" applyFont="1" applyFill="1" applyBorder="1" applyAlignment="1">
      <alignment horizontal="center" vertical="center" wrapText="1"/>
    </xf>
    <xf numFmtId="0" fontId="20" fillId="0" borderId="3" xfId="2" applyFont="1" applyFill="1" applyBorder="1" applyAlignment="1">
      <alignment horizontal="center" vertical="center" wrapText="1"/>
    </xf>
    <xf numFmtId="0" fontId="20" fillId="0" borderId="4" xfId="2" applyFont="1" applyFill="1" applyBorder="1" applyAlignment="1">
      <alignment horizontal="center" vertical="center" wrapText="1"/>
    </xf>
    <xf numFmtId="0" fontId="20" fillId="0" borderId="5" xfId="2" applyFont="1" applyFill="1" applyBorder="1" applyAlignment="1">
      <alignment horizontal="center" vertical="center" wrapText="1"/>
    </xf>
    <xf numFmtId="0" fontId="31" fillId="2" borderId="10" xfId="0" applyFont="1" applyFill="1" applyBorder="1" applyAlignment="1">
      <alignment horizontal="center" vertical="center"/>
    </xf>
    <xf numFmtId="0" fontId="31" fillId="2" borderId="9" xfId="0" applyFont="1" applyFill="1" applyBorder="1" applyAlignment="1">
      <alignment horizontal="center" vertical="center"/>
    </xf>
    <xf numFmtId="0" fontId="31" fillId="2" borderId="11" xfId="0" applyFont="1" applyFill="1" applyBorder="1" applyAlignment="1">
      <alignment horizontal="center" vertical="center"/>
    </xf>
    <xf numFmtId="0" fontId="31" fillId="2" borderId="8" xfId="0" applyFont="1" applyFill="1" applyBorder="1" applyAlignment="1">
      <alignment horizontal="center" vertical="center"/>
    </xf>
    <xf numFmtId="0" fontId="31" fillId="2" borderId="0" xfId="0" applyFont="1" applyFill="1" applyBorder="1" applyAlignment="1">
      <alignment horizontal="center" vertical="center"/>
    </xf>
    <xf numFmtId="0" fontId="31" fillId="2" borderId="12" xfId="0" applyFont="1" applyFill="1" applyBorder="1" applyAlignment="1">
      <alignment horizontal="center" vertical="center"/>
    </xf>
    <xf numFmtId="0" fontId="31" fillId="2" borderId="13" xfId="0" applyFont="1" applyFill="1" applyBorder="1" applyAlignment="1">
      <alignment horizontal="center" vertical="center"/>
    </xf>
    <xf numFmtId="0" fontId="31" fillId="2" borderId="14" xfId="0" applyFont="1" applyFill="1" applyBorder="1" applyAlignment="1">
      <alignment horizontal="center" vertical="center"/>
    </xf>
    <xf numFmtId="0" fontId="31" fillId="2" borderId="15" xfId="0" applyFont="1" applyFill="1" applyBorder="1" applyAlignment="1">
      <alignment horizontal="center" vertical="center"/>
    </xf>
    <xf numFmtId="0" fontId="20" fillId="0" borderId="2" xfId="2" applyFont="1" applyBorder="1" applyAlignment="1">
      <alignment horizontal="center" vertical="center"/>
    </xf>
    <xf numFmtId="0" fontId="20" fillId="0" borderId="7" xfId="2" applyFont="1" applyBorder="1" applyAlignment="1">
      <alignment horizontal="center" vertical="center"/>
    </xf>
    <xf numFmtId="0" fontId="20" fillId="0" borderId="2" xfId="2" applyFont="1" applyFill="1" applyBorder="1" applyAlignment="1">
      <alignment horizontal="center" vertical="center"/>
    </xf>
    <xf numFmtId="0" fontId="46" fillId="0" borderId="0" xfId="2" applyFont="1" applyAlignment="1">
      <alignment horizontal="center"/>
    </xf>
    <xf numFmtId="0" fontId="31" fillId="2" borderId="7" xfId="0" applyFont="1" applyFill="1" applyBorder="1" applyAlignment="1">
      <alignment horizontal="center" vertical="center"/>
    </xf>
    <xf numFmtId="0" fontId="20" fillId="0" borderId="3" xfId="2" applyFont="1" applyBorder="1" applyAlignment="1">
      <alignment horizontal="center" vertical="center"/>
    </xf>
    <xf numFmtId="0" fontId="20" fillId="0" borderId="5" xfId="2" applyFont="1" applyBorder="1" applyAlignment="1">
      <alignment horizontal="center" vertical="center"/>
    </xf>
    <xf numFmtId="0" fontId="20" fillId="0" borderId="2" xfId="2" applyFont="1" applyBorder="1" applyAlignment="1">
      <alignment horizontal="left" vertical="center" wrapText="1"/>
    </xf>
    <xf numFmtId="0" fontId="20" fillId="0" borderId="7" xfId="2" applyFont="1" applyBorder="1" applyAlignment="1">
      <alignment horizontal="left" vertical="center" wrapText="1"/>
    </xf>
    <xf numFmtId="0" fontId="20" fillId="0" borderId="1" xfId="1" applyFont="1" applyBorder="1" applyAlignment="1">
      <alignment horizontal="center" vertical="center" wrapText="1"/>
    </xf>
    <xf numFmtId="0" fontId="42" fillId="0" borderId="1" xfId="0" applyFont="1" applyBorder="1" applyAlignment="1">
      <alignment horizontal="center" vertical="center"/>
    </xf>
    <xf numFmtId="0" fontId="20" fillId="0" borderId="1" xfId="2" applyFont="1" applyBorder="1" applyAlignment="1">
      <alignment horizontal="center" vertical="center" wrapText="1"/>
    </xf>
    <xf numFmtId="0" fontId="20" fillId="0" borderId="1" xfId="2" applyFont="1" applyFill="1" applyBorder="1" applyAlignment="1">
      <alignment horizontal="center" vertical="center" wrapText="1"/>
    </xf>
    <xf numFmtId="0" fontId="20" fillId="8" borderId="1" xfId="2" applyFont="1" applyFill="1" applyBorder="1" applyAlignment="1">
      <alignment horizontal="center" vertical="center" wrapText="1"/>
    </xf>
    <xf numFmtId="0" fontId="20" fillId="0" borderId="1" xfId="2" applyFont="1" applyBorder="1" applyAlignment="1">
      <alignment horizontal="center" vertical="center"/>
    </xf>
    <xf numFmtId="0" fontId="31" fillId="2" borderId="2" xfId="0" applyFont="1" applyFill="1" applyBorder="1" applyAlignment="1">
      <alignment horizontal="center" vertical="center"/>
    </xf>
    <xf numFmtId="0" fontId="20" fillId="0" borderId="6" xfId="2" applyFont="1" applyFill="1" applyBorder="1" applyAlignment="1">
      <alignment horizontal="center" vertical="center"/>
    </xf>
    <xf numFmtId="0" fontId="20" fillId="0" borderId="7" xfId="2" applyFont="1" applyFill="1" applyBorder="1" applyAlignment="1">
      <alignment horizontal="center" vertical="center"/>
    </xf>
    <xf numFmtId="0" fontId="43" fillId="0" borderId="0" xfId="2" applyFont="1" applyAlignment="1">
      <alignment horizontal="center"/>
    </xf>
    <xf numFmtId="0" fontId="93" fillId="2" borderId="0" xfId="2" applyFont="1" applyFill="1" applyAlignment="1">
      <alignment horizontal="center"/>
    </xf>
    <xf numFmtId="0" fontId="93" fillId="0" borderId="52" xfId="0" applyFont="1" applyBorder="1" applyAlignment="1">
      <alignment horizontal="center" vertical="center"/>
    </xf>
    <xf numFmtId="0" fontId="93" fillId="0" borderId="1" xfId="0" applyFont="1" applyBorder="1" applyAlignment="1">
      <alignment horizontal="center" vertical="center"/>
    </xf>
    <xf numFmtId="0" fontId="93" fillId="0" borderId="38" xfId="0" applyFont="1" applyBorder="1" applyAlignment="1">
      <alignment horizontal="center" vertical="center"/>
    </xf>
    <xf numFmtId="0" fontId="93" fillId="0" borderId="53" xfId="0" applyFont="1" applyBorder="1" applyAlignment="1">
      <alignment horizontal="center" vertical="center"/>
    </xf>
    <xf numFmtId="0" fontId="93" fillId="0" borderId="55" xfId="0" applyFont="1" applyBorder="1" applyAlignment="1">
      <alignment horizontal="center" vertical="center"/>
    </xf>
    <xf numFmtId="0" fontId="93" fillId="0" borderId="57" xfId="0" applyFont="1" applyBorder="1" applyAlignment="1">
      <alignment horizontal="center" vertical="center"/>
    </xf>
    <xf numFmtId="0" fontId="93" fillId="0" borderId="52" xfId="0" applyFont="1" applyBorder="1" applyAlignment="1">
      <alignment horizontal="center" vertical="center" wrapText="1"/>
    </xf>
    <xf numFmtId="0" fontId="93" fillId="0" borderId="1" xfId="0" applyFont="1" applyBorder="1" applyAlignment="1">
      <alignment horizontal="center" vertical="center" wrapText="1"/>
    </xf>
    <xf numFmtId="0" fontId="93" fillId="0" borderId="38" xfId="0" applyFont="1" applyBorder="1" applyAlignment="1">
      <alignment horizontal="center" vertical="center" wrapText="1"/>
    </xf>
    <xf numFmtId="0" fontId="93" fillId="0" borderId="0" xfId="0" applyFont="1" applyAlignment="1">
      <alignment vertical="center"/>
    </xf>
    <xf numFmtId="0" fontId="96" fillId="0" borderId="0" xfId="0" applyFont="1" applyAlignment="1">
      <alignment horizontal="center" vertical="center"/>
    </xf>
    <xf numFmtId="0" fontId="93" fillId="0" borderId="51" xfId="0" applyFont="1" applyBorder="1" applyAlignment="1">
      <alignment horizontal="center" vertical="center" wrapText="1"/>
    </xf>
    <xf numFmtId="0" fontId="93" fillId="0" borderId="54" xfId="0" applyFont="1" applyBorder="1" applyAlignment="1">
      <alignment horizontal="center" vertical="center" wrapText="1"/>
    </xf>
    <xf numFmtId="0" fontId="93" fillId="0" borderId="56" xfId="0" applyFont="1" applyBorder="1" applyAlignment="1">
      <alignment horizontal="center" vertical="center" wrapText="1"/>
    </xf>
    <xf numFmtId="0" fontId="93" fillId="0" borderId="1" xfId="0" applyFont="1" applyBorder="1" applyAlignment="1">
      <alignment horizontal="center" vertical="top" wrapText="1"/>
    </xf>
    <xf numFmtId="0" fontId="93" fillId="0" borderId="38" xfId="0" applyFont="1" applyBorder="1" applyAlignment="1">
      <alignment horizontal="center" vertical="top" wrapText="1"/>
    </xf>
    <xf numFmtId="0" fontId="95" fillId="2" borderId="0" xfId="2" applyFont="1" applyFill="1" applyAlignment="1">
      <alignment horizontal="center"/>
    </xf>
    <xf numFmtId="0" fontId="8" fillId="2" borderId="0" xfId="2" applyFont="1" applyFill="1" applyAlignment="1">
      <alignment horizontal="center"/>
    </xf>
    <xf numFmtId="0" fontId="8" fillId="0" borderId="0" xfId="0" applyFont="1" applyAlignment="1">
      <alignment horizontal="center" vertical="center"/>
    </xf>
    <xf numFmtId="0" fontId="12" fillId="0" borderId="0" xfId="0" applyFont="1" applyAlignment="1">
      <alignment horizontal="center" vertical="center"/>
    </xf>
    <xf numFmtId="0" fontId="49" fillId="0" borderId="0" xfId="0" applyFont="1" applyAlignment="1">
      <alignment horizontal="center" vertical="center"/>
    </xf>
    <xf numFmtId="0" fontId="49" fillId="0" borderId="32" xfId="0" applyFont="1" applyBorder="1" applyAlignment="1">
      <alignment horizontal="center" vertical="center" wrapText="1"/>
    </xf>
    <xf numFmtId="0" fontId="49" fillId="0" borderId="35" xfId="0" applyFont="1" applyBorder="1" applyAlignment="1">
      <alignment horizontal="center" vertical="center" wrapText="1"/>
    </xf>
    <xf numFmtId="0" fontId="49" fillId="0" borderId="42" xfId="0" applyFont="1" applyBorder="1" applyAlignment="1">
      <alignment horizontal="center" vertical="center" wrapText="1"/>
    </xf>
    <xf numFmtId="0" fontId="49" fillId="0" borderId="33" xfId="0" applyFont="1" applyBorder="1" applyAlignment="1">
      <alignment horizontal="center" vertical="center"/>
    </xf>
    <xf numFmtId="0" fontId="49" fillId="0" borderId="1" xfId="0" applyFont="1" applyBorder="1" applyAlignment="1">
      <alignment horizontal="center" vertical="center"/>
    </xf>
    <xf numFmtId="0" fontId="49" fillId="0" borderId="43" xfId="0" applyFont="1" applyBorder="1" applyAlignment="1">
      <alignment horizontal="center" vertical="center"/>
    </xf>
    <xf numFmtId="0" fontId="49" fillId="0" borderId="45" xfId="0" applyFont="1" applyBorder="1" applyAlignment="1">
      <alignment horizontal="center" vertical="center" wrapText="1"/>
    </xf>
    <xf numFmtId="0" fontId="49" fillId="0" borderId="6" xfId="0" applyFont="1" applyBorder="1" applyAlignment="1">
      <alignment horizontal="center" vertical="center" wrapText="1"/>
    </xf>
    <xf numFmtId="0" fontId="49" fillId="0" borderId="46" xfId="0" applyFont="1" applyBorder="1" applyAlignment="1">
      <alignment horizontal="center" vertical="center" wrapText="1"/>
    </xf>
    <xf numFmtId="0" fontId="49" fillId="0" borderId="33" xfId="0" applyFont="1" applyBorder="1" applyAlignment="1">
      <alignment horizontal="center" vertical="center" wrapText="1"/>
    </xf>
    <xf numFmtId="0" fontId="49" fillId="0" borderId="1" xfId="0" applyFont="1" applyBorder="1" applyAlignment="1">
      <alignment horizontal="center" vertical="center" wrapText="1"/>
    </xf>
    <xf numFmtId="0" fontId="49" fillId="0" borderId="43" xfId="0" applyFont="1" applyBorder="1" applyAlignment="1">
      <alignment horizontal="center" vertical="center" wrapText="1"/>
    </xf>
    <xf numFmtId="0" fontId="49" fillId="0" borderId="34" xfId="0" applyFont="1" applyBorder="1" applyAlignment="1">
      <alignment horizontal="center" vertical="center"/>
    </xf>
    <xf numFmtId="0" fontId="49" fillId="0" borderId="36" xfId="0" applyFont="1" applyBorder="1" applyAlignment="1">
      <alignment horizontal="center" vertical="center"/>
    </xf>
    <xf numFmtId="0" fontId="49" fillId="0" borderId="44" xfId="0" applyFont="1" applyBorder="1" applyAlignment="1">
      <alignment horizontal="center" vertical="center"/>
    </xf>
    <xf numFmtId="0" fontId="51" fillId="2" borderId="0" xfId="2" applyFont="1" applyFill="1" applyAlignment="1">
      <alignment horizontal="center"/>
    </xf>
    <xf numFmtId="41" fontId="8" fillId="0" borderId="0" xfId="4" applyFont="1" applyAlignment="1">
      <alignment horizontal="center" vertical="center"/>
    </xf>
    <xf numFmtId="0" fontId="96" fillId="0" borderId="0" xfId="0" applyFont="1" applyFill="1" applyAlignment="1">
      <alignment horizontal="center" vertical="center"/>
    </xf>
    <xf numFmtId="0" fontId="93" fillId="0" borderId="0" xfId="0" applyFont="1" applyFill="1" applyAlignment="1">
      <alignment horizontal="center" vertical="center"/>
    </xf>
    <xf numFmtId="0" fontId="93" fillId="0" borderId="51" xfId="0" applyFont="1" applyFill="1" applyBorder="1" applyAlignment="1">
      <alignment horizontal="center" vertical="center" wrapText="1"/>
    </xf>
    <xf numFmtId="0" fontId="93" fillId="0" borderId="54" xfId="0" applyFont="1" applyFill="1" applyBorder="1" applyAlignment="1">
      <alignment horizontal="center" vertical="center" wrapText="1"/>
    </xf>
    <xf numFmtId="0" fontId="93" fillId="0" borderId="56" xfId="0" applyFont="1" applyFill="1" applyBorder="1" applyAlignment="1">
      <alignment horizontal="center" vertical="center" wrapText="1"/>
    </xf>
    <xf numFmtId="0" fontId="93" fillId="0" borderId="52" xfId="0" applyFont="1" applyFill="1" applyBorder="1" applyAlignment="1">
      <alignment horizontal="center" vertical="center"/>
    </xf>
    <xf numFmtId="0" fontId="93" fillId="0" borderId="1" xfId="0" applyFont="1" applyFill="1" applyBorder="1" applyAlignment="1">
      <alignment horizontal="center" vertical="center"/>
    </xf>
    <xf numFmtId="0" fontId="93" fillId="0" borderId="38" xfId="0" applyFont="1" applyFill="1" applyBorder="1" applyAlignment="1">
      <alignment horizontal="center" vertical="center"/>
    </xf>
    <xf numFmtId="0" fontId="93" fillId="0" borderId="52" xfId="0" applyFont="1" applyFill="1" applyBorder="1" applyAlignment="1">
      <alignment horizontal="center" vertical="center" wrapText="1"/>
    </xf>
    <xf numFmtId="0" fontId="93" fillId="0" borderId="1" xfId="0" applyFont="1" applyFill="1" applyBorder="1" applyAlignment="1">
      <alignment horizontal="center" vertical="center" wrapText="1"/>
    </xf>
    <xf numFmtId="0" fontId="93" fillId="0" borderId="38" xfId="0" applyFont="1" applyFill="1" applyBorder="1" applyAlignment="1">
      <alignment horizontal="center" vertical="center" wrapText="1"/>
    </xf>
    <xf numFmtId="0" fontId="93" fillId="0" borderId="53" xfId="0" applyFont="1" applyFill="1" applyBorder="1" applyAlignment="1">
      <alignment horizontal="center" vertical="center"/>
    </xf>
    <xf numFmtId="0" fontId="93" fillId="0" borderId="55" xfId="0" applyFont="1" applyFill="1" applyBorder="1" applyAlignment="1">
      <alignment horizontal="center" vertical="center"/>
    </xf>
    <xf numFmtId="0" fontId="93" fillId="0" borderId="57" xfId="0" applyFont="1" applyFill="1" applyBorder="1" applyAlignment="1">
      <alignment horizontal="center" vertical="center"/>
    </xf>
    <xf numFmtId="0" fontId="94" fillId="0" borderId="52" xfId="2" applyFont="1" applyFill="1" applyBorder="1" applyAlignment="1">
      <alignment horizontal="center" vertical="center" wrapText="1"/>
    </xf>
    <xf numFmtId="0" fontId="94" fillId="0" borderId="1" xfId="2" applyFont="1" applyFill="1" applyBorder="1" applyAlignment="1">
      <alignment horizontal="center" vertical="center" wrapText="1"/>
    </xf>
    <xf numFmtId="0" fontId="94" fillId="0" borderId="38" xfId="2" applyFont="1" applyFill="1" applyBorder="1" applyAlignment="1">
      <alignment horizontal="center" vertical="center" wrapText="1"/>
    </xf>
    <xf numFmtId="0" fontId="50" fillId="0" borderId="0" xfId="0" applyFont="1" applyAlignment="1">
      <alignment horizontal="center" vertical="center"/>
    </xf>
    <xf numFmtId="0" fontId="50" fillId="0" borderId="0" xfId="0" applyFont="1" applyAlignment="1">
      <alignment horizontal="right" vertical="center"/>
    </xf>
    <xf numFmtId="0" fontId="94" fillId="0" borderId="53" xfId="2" applyFont="1" applyFill="1" applyBorder="1" applyAlignment="1">
      <alignment horizontal="center" vertical="center"/>
    </xf>
    <xf numFmtId="0" fontId="94" fillId="0" borderId="55" xfId="2" applyFont="1" applyFill="1" applyBorder="1" applyAlignment="1">
      <alignment horizontal="center" vertical="center"/>
    </xf>
    <xf numFmtId="0" fontId="94" fillId="0" borderId="57" xfId="2" applyFont="1" applyFill="1" applyBorder="1" applyAlignment="1">
      <alignment horizontal="center" vertical="center"/>
    </xf>
    <xf numFmtId="0" fontId="94" fillId="0" borderId="1" xfId="2" applyFont="1" applyFill="1" applyBorder="1" applyAlignment="1">
      <alignment horizontal="center" vertical="center"/>
    </xf>
    <xf numFmtId="0" fontId="94" fillId="0" borderId="38" xfId="2" applyFont="1" applyFill="1" applyBorder="1" applyAlignment="1">
      <alignment horizontal="center" vertical="center"/>
    </xf>
    <xf numFmtId="0" fontId="94" fillId="0" borderId="51" xfId="1" applyFont="1" applyFill="1" applyBorder="1" applyAlignment="1">
      <alignment horizontal="center" vertical="center" wrapText="1"/>
    </xf>
    <xf numFmtId="0" fontId="94" fillId="0" borderId="54" xfId="1" applyFont="1" applyFill="1" applyBorder="1" applyAlignment="1">
      <alignment horizontal="center" vertical="center" wrapText="1"/>
    </xf>
    <xf numFmtId="0" fontId="94" fillId="0" borderId="56" xfId="1" applyFont="1" applyFill="1" applyBorder="1" applyAlignment="1">
      <alignment horizontal="center" vertical="center" wrapText="1"/>
    </xf>
    <xf numFmtId="0" fontId="93" fillId="0" borderId="32" xfId="0" applyFont="1" applyBorder="1" applyAlignment="1">
      <alignment horizontal="center" vertical="center" wrapText="1"/>
    </xf>
    <xf numFmtId="0" fontId="93" fillId="0" borderId="35" xfId="0" applyFont="1" applyBorder="1" applyAlignment="1">
      <alignment horizontal="center" vertical="center" wrapText="1"/>
    </xf>
    <xf numFmtId="0" fontId="93" fillId="0" borderId="42" xfId="0" applyFont="1" applyBorder="1" applyAlignment="1">
      <alignment horizontal="center" vertical="center" wrapText="1"/>
    </xf>
    <xf numFmtId="0" fontId="93" fillId="0" borderId="33" xfId="0" applyFont="1" applyBorder="1" applyAlignment="1">
      <alignment horizontal="center" vertical="center"/>
    </xf>
    <xf numFmtId="0" fontId="93" fillId="0" borderId="43" xfId="0" applyFont="1" applyBorder="1" applyAlignment="1">
      <alignment horizontal="center" vertical="center"/>
    </xf>
    <xf numFmtId="0" fontId="93" fillId="0" borderId="33" xfId="0" applyFont="1" applyBorder="1" applyAlignment="1">
      <alignment horizontal="center" vertical="center" wrapText="1"/>
    </xf>
    <xf numFmtId="0" fontId="93" fillId="0" borderId="43" xfId="0" applyFont="1" applyBorder="1" applyAlignment="1">
      <alignment horizontal="center" vertical="center" wrapText="1"/>
    </xf>
    <xf numFmtId="0" fontId="93" fillId="0" borderId="0" xfId="0" applyFont="1" applyAlignment="1">
      <alignment horizontal="center" vertical="center"/>
    </xf>
    <xf numFmtId="0" fontId="92" fillId="0" borderId="0" xfId="0" applyFont="1" applyBorder="1" applyAlignment="1">
      <alignment vertical="center" wrapText="1"/>
    </xf>
    <xf numFmtId="0" fontId="93" fillId="0" borderId="34" xfId="0" applyFont="1" applyBorder="1" applyAlignment="1">
      <alignment horizontal="center" vertical="center"/>
    </xf>
    <xf numFmtId="0" fontId="93" fillId="0" borderId="36" xfId="0" applyFont="1" applyBorder="1" applyAlignment="1">
      <alignment horizontal="center" vertical="center"/>
    </xf>
    <xf numFmtId="0" fontId="93" fillId="0" borderId="44" xfId="0" applyFont="1" applyBorder="1" applyAlignment="1">
      <alignment horizontal="center" vertical="center"/>
    </xf>
    <xf numFmtId="0" fontId="93" fillId="0" borderId="1" xfId="2" applyFont="1" applyFill="1" applyBorder="1" applyAlignment="1">
      <alignment horizontal="center" vertical="center"/>
    </xf>
    <xf numFmtId="0" fontId="93" fillId="0" borderId="38" xfId="2" applyFont="1" applyFill="1" applyBorder="1" applyAlignment="1">
      <alignment horizontal="center" vertical="center"/>
    </xf>
    <xf numFmtId="0" fontId="93" fillId="0" borderId="1" xfId="2" applyFont="1" applyFill="1" applyBorder="1" applyAlignment="1">
      <alignment horizontal="center" vertical="center" wrapText="1"/>
    </xf>
    <xf numFmtId="0" fontId="93" fillId="0" borderId="38" xfId="2" applyFont="1" applyFill="1" applyBorder="1" applyAlignment="1">
      <alignment horizontal="center" vertical="center" wrapText="1"/>
    </xf>
    <xf numFmtId="0" fontId="93" fillId="0" borderId="52" xfId="2" applyFont="1" applyFill="1" applyBorder="1" applyAlignment="1">
      <alignment horizontal="center" vertical="center" wrapText="1"/>
    </xf>
    <xf numFmtId="0" fontId="93" fillId="0" borderId="52" xfId="1" applyFont="1" applyFill="1" applyBorder="1" applyAlignment="1">
      <alignment horizontal="center" vertical="center" wrapText="1"/>
    </xf>
    <xf numFmtId="0" fontId="93" fillId="0" borderId="1" xfId="1" applyFont="1" applyFill="1" applyBorder="1" applyAlignment="1">
      <alignment horizontal="center" vertical="center" wrapText="1"/>
    </xf>
    <xf numFmtId="0" fontId="93" fillId="0" borderId="38" xfId="1" applyFont="1" applyFill="1" applyBorder="1" applyAlignment="1">
      <alignment horizontal="center" vertical="center" wrapText="1"/>
    </xf>
    <xf numFmtId="0" fontId="93" fillId="0" borderId="51" xfId="1" applyFont="1" applyFill="1" applyBorder="1" applyAlignment="1">
      <alignment horizontal="center" vertical="center" wrapText="1"/>
    </xf>
    <xf numFmtId="0" fontId="93" fillId="0" borderId="54" xfId="1" applyFont="1" applyFill="1" applyBorder="1" applyAlignment="1">
      <alignment horizontal="center" vertical="center" wrapText="1"/>
    </xf>
    <xf numFmtId="0" fontId="93" fillId="0" borderId="56" xfId="1" applyFont="1" applyFill="1" applyBorder="1" applyAlignment="1">
      <alignment horizontal="center" vertical="center" wrapText="1"/>
    </xf>
    <xf numFmtId="0" fontId="93" fillId="0" borderId="53" xfId="2" applyFont="1" applyFill="1" applyBorder="1" applyAlignment="1">
      <alignment horizontal="center" vertical="center"/>
    </xf>
    <xf numFmtId="0" fontId="93" fillId="0" borderId="55" xfId="2" applyFont="1" applyFill="1" applyBorder="1" applyAlignment="1">
      <alignment horizontal="center" vertical="center"/>
    </xf>
    <xf numFmtId="0" fontId="93" fillId="0" borderId="57" xfId="2" applyFont="1" applyFill="1" applyBorder="1" applyAlignment="1">
      <alignment horizontal="center" vertical="center"/>
    </xf>
    <xf numFmtId="0" fontId="54" fillId="0" borderId="0" xfId="1" applyFont="1" applyFill="1" applyBorder="1" applyAlignment="1">
      <alignment horizontal="center" vertical="center"/>
    </xf>
    <xf numFmtId="0" fontId="55" fillId="0" borderId="0" xfId="1" applyFont="1" applyFill="1" applyBorder="1" applyAlignment="1">
      <alignment horizontal="center" vertical="center"/>
    </xf>
    <xf numFmtId="0" fontId="57" fillId="13" borderId="21" xfId="1" applyFont="1" applyFill="1" applyBorder="1" applyAlignment="1">
      <alignment horizontal="center" vertical="center"/>
    </xf>
    <xf numFmtId="0" fontId="57" fillId="13" borderId="22" xfId="1" applyFont="1" applyFill="1" applyBorder="1" applyAlignment="1">
      <alignment horizontal="center" vertical="center"/>
    </xf>
    <xf numFmtId="0" fontId="57" fillId="13" borderId="48" xfId="1" applyFont="1" applyFill="1" applyBorder="1" applyAlignment="1">
      <alignment horizontal="center" vertical="center"/>
    </xf>
    <xf numFmtId="43" fontId="57" fillId="14" borderId="22" xfId="13" applyFont="1" applyFill="1" applyBorder="1" applyAlignment="1">
      <alignment horizontal="center" vertical="center"/>
    </xf>
    <xf numFmtId="0" fontId="59" fillId="0" borderId="31" xfId="1" applyFont="1" applyFill="1" applyBorder="1" applyAlignment="1">
      <alignment horizontal="center" vertical="center" wrapText="1"/>
    </xf>
    <xf numFmtId="0" fontId="59" fillId="0" borderId="18" xfId="1" applyFont="1" applyFill="1" applyBorder="1" applyAlignment="1">
      <alignment horizontal="center" vertical="center" wrapText="1"/>
    </xf>
    <xf numFmtId="0" fontId="59" fillId="0" borderId="24" xfId="1" applyFont="1" applyFill="1" applyBorder="1" applyAlignment="1">
      <alignment horizontal="center" vertical="center" wrapText="1"/>
    </xf>
    <xf numFmtId="0" fontId="59" fillId="0" borderId="18" xfId="1" applyFont="1" applyFill="1" applyBorder="1" applyAlignment="1">
      <alignment horizontal="center" vertical="center"/>
    </xf>
    <xf numFmtId="0" fontId="59" fillId="0" borderId="24" xfId="1" applyFont="1" applyFill="1" applyBorder="1" applyAlignment="1">
      <alignment horizontal="center" vertical="center"/>
    </xf>
    <xf numFmtId="43" fontId="59" fillId="0" borderId="31" xfId="13" applyFont="1" applyFill="1" applyBorder="1" applyAlignment="1">
      <alignment horizontal="center" vertical="center" wrapText="1"/>
    </xf>
    <xf numFmtId="0" fontId="59" fillId="0" borderId="31" xfId="1" applyFont="1" applyFill="1" applyBorder="1" applyAlignment="1">
      <alignment horizontal="center" vertical="center"/>
    </xf>
    <xf numFmtId="41" fontId="59" fillId="0" borderId="18" xfId="8" applyFont="1" applyFill="1" applyBorder="1" applyAlignment="1">
      <alignment horizontal="center" vertical="center" wrapText="1"/>
    </xf>
    <xf numFmtId="41" fontId="59" fillId="0" borderId="24" xfId="8" applyFont="1" applyFill="1" applyBorder="1" applyAlignment="1">
      <alignment horizontal="center" vertical="center" wrapText="1"/>
    </xf>
    <xf numFmtId="172" fontId="59" fillId="0" borderId="18" xfId="1" applyNumberFormat="1" applyFont="1" applyBorder="1" applyAlignment="1">
      <alignment horizontal="center" vertical="center"/>
    </xf>
    <xf numFmtId="172" fontId="59" fillId="0" borderId="24" xfId="1" applyNumberFormat="1" applyFont="1" applyBorder="1" applyAlignment="1">
      <alignment horizontal="center" vertical="center"/>
    </xf>
    <xf numFmtId="0" fontId="59" fillId="0" borderId="20" xfId="1" applyFont="1" applyFill="1" applyBorder="1" applyAlignment="1">
      <alignment horizontal="center" vertical="center"/>
    </xf>
    <xf numFmtId="0" fontId="7" fillId="0" borderId="14" xfId="1" applyBorder="1" applyAlignment="1">
      <alignment horizontal="center" vertical="center"/>
    </xf>
    <xf numFmtId="0" fontId="7" fillId="0" borderId="14" xfId="1" applyFont="1" applyBorder="1" applyAlignment="1">
      <alignment horizontal="center" vertical="center"/>
    </xf>
    <xf numFmtId="0" fontId="7" fillId="0" borderId="9" xfId="1" applyBorder="1" applyAlignment="1">
      <alignment horizontal="center" vertical="center"/>
    </xf>
    <xf numFmtId="0" fontId="7" fillId="0" borderId="9" xfId="1" applyFont="1" applyBorder="1" applyAlignment="1">
      <alignment horizontal="center" vertical="center"/>
    </xf>
    <xf numFmtId="43" fontId="59" fillId="0" borderId="18" xfId="13" applyFont="1" applyFill="1" applyBorder="1" applyAlignment="1">
      <alignment horizontal="center" vertical="center" wrapText="1"/>
    </xf>
    <xf numFmtId="43" fontId="59" fillId="0" borderId="20" xfId="13" applyFont="1" applyFill="1" applyBorder="1" applyAlignment="1">
      <alignment horizontal="center" vertical="center" wrapText="1"/>
    </xf>
    <xf numFmtId="43" fontId="59" fillId="0" borderId="24" xfId="13" applyFont="1" applyFill="1" applyBorder="1" applyAlignment="1">
      <alignment horizontal="center" vertical="center" wrapText="1"/>
    </xf>
    <xf numFmtId="0" fontId="59" fillId="0" borderId="20" xfId="1" applyFont="1" applyFill="1" applyBorder="1" applyAlignment="1">
      <alignment horizontal="center" vertical="center" wrapText="1"/>
    </xf>
    <xf numFmtId="165" fontId="0" fillId="0" borderId="0" xfId="4" applyNumberFormat="1" applyFont="1" applyAlignment="1">
      <alignment horizontal="center" vertical="center"/>
    </xf>
    <xf numFmtId="0" fontId="68" fillId="0" borderId="0" xfId="15" applyFont="1" applyAlignment="1">
      <alignment horizontal="center"/>
    </xf>
    <xf numFmtId="0" fontId="0" fillId="0" borderId="0" xfId="0" applyAlignment="1">
      <alignment horizontal="center" vertical="center"/>
    </xf>
    <xf numFmtId="165" fontId="9" fillId="0" borderId="0" xfId="4" applyNumberFormat="1" applyFont="1" applyAlignment="1">
      <alignment horizontal="center" vertical="center"/>
    </xf>
    <xf numFmtId="0" fontId="90" fillId="0" borderId="0" xfId="1" applyFont="1" applyAlignment="1">
      <alignment horizontal="center"/>
    </xf>
    <xf numFmtId="0" fontId="70" fillId="0" borderId="0" xfId="15" applyFont="1" applyFill="1" applyBorder="1" applyAlignment="1">
      <alignment horizontal="center"/>
    </xf>
    <xf numFmtId="165" fontId="19" fillId="0" borderId="0" xfId="4" applyNumberFormat="1" applyFont="1" applyAlignment="1">
      <alignment horizontal="center" vertical="center"/>
    </xf>
    <xf numFmtId="165" fontId="67" fillId="0" borderId="0" xfId="4" applyNumberFormat="1" applyFont="1" applyAlignment="1">
      <alignment horizontal="center" vertical="center"/>
    </xf>
    <xf numFmtId="0" fontId="91" fillId="0" borderId="0" xfId="15" applyFont="1" applyAlignment="1">
      <alignment horizontal="center" vertical="center"/>
    </xf>
    <xf numFmtId="0" fontId="72" fillId="0" borderId="1" xfId="15" applyFont="1" applyFill="1" applyBorder="1" applyAlignment="1">
      <alignment horizontal="center" vertical="center"/>
    </xf>
    <xf numFmtId="0" fontId="69" fillId="0" borderId="0" xfId="15" applyFont="1" applyFill="1" applyBorder="1" applyAlignment="1">
      <alignment horizontal="center"/>
    </xf>
    <xf numFmtId="0" fontId="72" fillId="16" borderId="3" xfId="15" applyFont="1" applyFill="1" applyBorder="1" applyAlignment="1">
      <alignment horizontal="center" vertical="center"/>
    </xf>
    <xf numFmtId="0" fontId="72" fillId="16" borderId="4" xfId="15" applyFont="1" applyFill="1" applyBorder="1" applyAlignment="1">
      <alignment horizontal="center" vertical="center"/>
    </xf>
    <xf numFmtId="0" fontId="72" fillId="16" borderId="5" xfId="15" applyFont="1" applyFill="1" applyBorder="1" applyAlignment="1">
      <alignment horizontal="center" vertical="center"/>
    </xf>
    <xf numFmtId="0" fontId="49" fillId="2" borderId="0" xfId="2" applyFont="1" applyFill="1" applyAlignment="1">
      <alignment horizontal="center"/>
    </xf>
    <xf numFmtId="0" fontId="49" fillId="0" borderId="18" xfId="0" applyFont="1" applyBorder="1" applyAlignment="1">
      <alignment horizontal="center" vertical="center"/>
    </xf>
    <xf numFmtId="0" fontId="49" fillId="0" borderId="20" xfId="0" applyFont="1" applyBorder="1" applyAlignment="1">
      <alignment horizontal="center" vertical="center"/>
    </xf>
    <xf numFmtId="0" fontId="49" fillId="0" borderId="24" xfId="0" applyFont="1" applyBorder="1" applyAlignment="1">
      <alignment horizontal="center" vertical="center"/>
    </xf>
    <xf numFmtId="0" fontId="49" fillId="0" borderId="21" xfId="0" applyFont="1" applyBorder="1" applyAlignment="1">
      <alignment horizontal="center" vertical="center"/>
    </xf>
    <xf numFmtId="0" fontId="49" fillId="0" borderId="22" xfId="0" applyFont="1" applyBorder="1" applyAlignment="1">
      <alignment horizontal="center" vertical="center"/>
    </xf>
    <xf numFmtId="0" fontId="49" fillId="0" borderId="26" xfId="0" applyFont="1" applyBorder="1" applyAlignment="1">
      <alignment horizontal="center" vertical="center"/>
    </xf>
    <xf numFmtId="0" fontId="9" fillId="0" borderId="0" xfId="0" applyFont="1" applyAlignment="1">
      <alignment horizontal="left" vertical="center"/>
    </xf>
    <xf numFmtId="0" fontId="52" fillId="0" borderId="0" xfId="0" applyFont="1" applyAlignment="1">
      <alignment horizontal="center" vertical="center"/>
    </xf>
    <xf numFmtId="0" fontId="9" fillId="0" borderId="0" xfId="0" applyFont="1" applyAlignment="1">
      <alignment horizontal="center" vertical="center"/>
    </xf>
    <xf numFmtId="0" fontId="49" fillId="0" borderId="0" xfId="0" applyFont="1" applyAlignment="1">
      <alignment vertical="center"/>
    </xf>
    <xf numFmtId="0" fontId="49" fillId="0" borderId="16" xfId="0" applyFont="1" applyBorder="1" applyAlignment="1">
      <alignment horizontal="center" vertical="center"/>
    </xf>
    <xf numFmtId="0" fontId="49" fillId="0" borderId="27" xfId="0" applyFont="1" applyBorder="1" applyAlignment="1">
      <alignment horizontal="center" vertical="center"/>
    </xf>
    <xf numFmtId="0" fontId="9" fillId="2" borderId="0" xfId="2" applyFont="1" applyFill="1" applyAlignment="1">
      <alignment horizontal="center"/>
    </xf>
    <xf numFmtId="0" fontId="14" fillId="2" borderId="0" xfId="2" applyFont="1" applyFill="1" applyAlignment="1">
      <alignment horizontal="center"/>
    </xf>
    <xf numFmtId="0" fontId="47" fillId="0" borderId="0" xfId="0" applyFont="1" applyAlignment="1">
      <alignment horizontal="center" vertical="center"/>
    </xf>
    <xf numFmtId="0" fontId="47" fillId="0" borderId="18" xfId="0" applyFont="1" applyBorder="1" applyAlignment="1">
      <alignment horizontal="center" vertical="center"/>
    </xf>
    <xf numFmtId="0" fontId="47" fillId="0" borderId="20" xfId="0" applyFont="1" applyBorder="1" applyAlignment="1">
      <alignment horizontal="center" vertical="center"/>
    </xf>
    <xf numFmtId="0" fontId="47" fillId="0" borderId="24" xfId="0" applyFont="1" applyBorder="1" applyAlignment="1">
      <alignment horizontal="center" vertical="center"/>
    </xf>
    <xf numFmtId="0" fontId="47" fillId="0" borderId="28" xfId="0" applyFont="1" applyBorder="1" applyAlignment="1">
      <alignment horizontal="center" vertical="center"/>
    </xf>
    <xf numFmtId="0" fontId="47" fillId="0" borderId="30" xfId="0" applyFont="1" applyBorder="1" applyAlignment="1">
      <alignment horizontal="center" vertical="center"/>
    </xf>
    <xf numFmtId="0" fontId="47" fillId="0" borderId="29" xfId="0" applyFont="1" applyBorder="1" applyAlignment="1">
      <alignment horizontal="center" vertical="center"/>
    </xf>
    <xf numFmtId="0" fontId="47" fillId="0" borderId="17" xfId="0" applyFont="1" applyBorder="1" applyAlignment="1">
      <alignment horizontal="center" vertical="center"/>
    </xf>
    <xf numFmtId="0" fontId="47" fillId="0" borderId="0" xfId="0" applyFont="1" applyBorder="1" applyAlignment="1">
      <alignment horizontal="center" vertical="center"/>
    </xf>
    <xf numFmtId="0" fontId="47" fillId="0" borderId="19" xfId="0" applyFont="1" applyBorder="1" applyAlignment="1">
      <alignment horizontal="center" vertical="center"/>
    </xf>
    <xf numFmtId="0" fontId="47" fillId="0" borderId="23" xfId="0" applyFont="1" applyBorder="1" applyAlignment="1">
      <alignment horizontal="center" vertical="center"/>
    </xf>
    <xf numFmtId="0" fontId="47" fillId="0" borderId="16" xfId="0" applyFont="1" applyBorder="1" applyAlignment="1">
      <alignment horizontal="center" vertical="center"/>
    </xf>
    <xf numFmtId="0" fontId="47" fillId="0" borderId="25" xfId="0" applyFont="1" applyBorder="1" applyAlignment="1">
      <alignment horizontal="center" vertical="center"/>
    </xf>
  </cellXfs>
  <cellStyles count="18">
    <cellStyle name="40% - Accent6 2" xfId="9" xr:uid="{00000000-0005-0000-0000-000000000000}"/>
    <cellStyle name="Comma" xfId="5" builtinId="3"/>
    <cellStyle name="Comma [0]" xfId="4" builtinId="6"/>
    <cellStyle name="Comma [0] 10" xfId="8" xr:uid="{00000000-0005-0000-0000-000003000000}"/>
    <cellStyle name="Comma [0] 17" xfId="6" xr:uid="{00000000-0005-0000-0000-000004000000}"/>
    <cellStyle name="Comma [0] 2" xfId="3" xr:uid="{00000000-0005-0000-0000-000005000000}"/>
    <cellStyle name="Comma [0] 3" xfId="16" xr:uid="{00000000-0005-0000-0000-000006000000}"/>
    <cellStyle name="Comma 10" xfId="13" xr:uid="{00000000-0005-0000-0000-000007000000}"/>
    <cellStyle name="Comma 16" xfId="7" xr:uid="{00000000-0005-0000-0000-000008000000}"/>
    <cellStyle name="Comma 2" xfId="17" xr:uid="{00000000-0005-0000-0000-000009000000}"/>
    <cellStyle name="Normal" xfId="0" builtinId="0"/>
    <cellStyle name="Normal 2" xfId="2" xr:uid="{00000000-0005-0000-0000-00000B000000}"/>
    <cellStyle name="Normal 3" xfId="10" xr:uid="{00000000-0005-0000-0000-00000C000000}"/>
    <cellStyle name="Normal 3 2" xfId="15" xr:uid="{00000000-0005-0000-0000-00000D000000}"/>
    <cellStyle name="Normal 4" xfId="1" xr:uid="{00000000-0005-0000-0000-00000E000000}"/>
    <cellStyle name="Normal 5" xfId="11" xr:uid="{00000000-0005-0000-0000-00000F000000}"/>
    <cellStyle name="Normal 6" xfId="12" xr:uid="{00000000-0005-0000-0000-000010000000}"/>
    <cellStyle name="Normal_Sheet1" xfId="14" xr:uid="{00000000-0005-0000-0000-00001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5.xml"/><Relationship Id="rId47" Type="http://schemas.openxmlformats.org/officeDocument/2006/relationships/externalLink" Target="externalLinks/externalLink10.xml"/><Relationship Id="rId50" Type="http://schemas.openxmlformats.org/officeDocument/2006/relationships/externalLink" Target="externalLinks/externalLink13.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3.xml"/><Relationship Id="rId45" Type="http://schemas.openxmlformats.org/officeDocument/2006/relationships/externalLink" Target="externalLinks/externalLink8.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7.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6.xml"/><Relationship Id="rId48" Type="http://schemas.openxmlformats.org/officeDocument/2006/relationships/externalLink" Target="externalLinks/externalLink11.xml"/><Relationship Id="rId8" Type="http://schemas.openxmlformats.org/officeDocument/2006/relationships/worksheet" Target="worksheets/sheet8.xml"/><Relationship Id="rId51" Type="http://schemas.openxmlformats.org/officeDocument/2006/relationships/externalLink" Target="externalLinks/externalLink1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46" Type="http://schemas.openxmlformats.org/officeDocument/2006/relationships/externalLink" Target="externalLinks/externalLink9.xml"/><Relationship Id="rId20" Type="http://schemas.openxmlformats.org/officeDocument/2006/relationships/worksheet" Target="worksheets/sheet20.xml"/><Relationship Id="rId41" Type="http://schemas.openxmlformats.org/officeDocument/2006/relationships/externalLink" Target="externalLinks/externalLink4.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50799</xdr:colOff>
      <xdr:row>3</xdr:row>
      <xdr:rowOff>12701</xdr:rowOff>
    </xdr:from>
    <xdr:to>
      <xdr:col>1</xdr:col>
      <xdr:colOff>581024</xdr:colOff>
      <xdr:row>5</xdr:row>
      <xdr:rowOff>136525</xdr:rowOff>
    </xdr:to>
    <xdr:pic>
      <xdr:nvPicPr>
        <xdr:cNvPr id="3" name="Picture 1">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cstate="print">
          <a:grayscl/>
          <a:extLst>
            <a:ext uri="{28A0092B-C50C-407E-A947-70E740481C1C}">
              <a14:useLocalDpi xmlns:a14="http://schemas.microsoft.com/office/drawing/2010/main" val="0"/>
            </a:ext>
          </a:extLst>
        </a:blip>
        <a:srcRect/>
        <a:stretch>
          <a:fillRect/>
        </a:stretch>
      </xdr:blipFill>
      <xdr:spPr bwMode="auto">
        <a:xfrm>
          <a:off x="533399" y="685801"/>
          <a:ext cx="530225" cy="6191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38891</xdr:colOff>
      <xdr:row>1</xdr:row>
      <xdr:rowOff>-1</xdr:rowOff>
    </xdr:from>
    <xdr:to>
      <xdr:col>1</xdr:col>
      <xdr:colOff>654843</xdr:colOff>
      <xdr:row>3</xdr:row>
      <xdr:rowOff>226219</xdr:rowOff>
    </xdr:to>
    <xdr:pic>
      <xdr:nvPicPr>
        <xdr:cNvPr id="2" name="Picture 1">
          <a:extLst>
            <a:ext uri="{FF2B5EF4-FFF2-40B4-BE49-F238E27FC236}">
              <a16:creationId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1" cstate="print">
          <a:grayscl/>
          <a:extLst>
            <a:ext uri="{28A0092B-C50C-407E-A947-70E740481C1C}">
              <a14:useLocalDpi xmlns:a14="http://schemas.microsoft.com/office/drawing/2010/main" val="0"/>
            </a:ext>
          </a:extLst>
        </a:blip>
        <a:srcRect/>
        <a:stretch>
          <a:fillRect/>
        </a:stretch>
      </xdr:blipFill>
      <xdr:spPr bwMode="auto">
        <a:xfrm>
          <a:off x="438941" y="266699"/>
          <a:ext cx="615952" cy="683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38891</xdr:colOff>
      <xdr:row>1</xdr:row>
      <xdr:rowOff>-1</xdr:rowOff>
    </xdr:from>
    <xdr:to>
      <xdr:col>1</xdr:col>
      <xdr:colOff>654843</xdr:colOff>
      <xdr:row>3</xdr:row>
      <xdr:rowOff>226219</xdr:rowOff>
    </xdr:to>
    <xdr:pic>
      <xdr:nvPicPr>
        <xdr:cNvPr id="2" name="Picture 1">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cstate="print">
          <a:grayscl/>
          <a:extLst>
            <a:ext uri="{28A0092B-C50C-407E-A947-70E740481C1C}">
              <a14:useLocalDpi xmlns:a14="http://schemas.microsoft.com/office/drawing/2010/main" val="0"/>
            </a:ext>
          </a:extLst>
        </a:blip>
        <a:srcRect/>
        <a:stretch>
          <a:fillRect/>
        </a:stretch>
      </xdr:blipFill>
      <xdr:spPr bwMode="auto">
        <a:xfrm>
          <a:off x="491329" y="261937"/>
          <a:ext cx="615952" cy="678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38891</xdr:colOff>
      <xdr:row>1</xdr:row>
      <xdr:rowOff>-1</xdr:rowOff>
    </xdr:from>
    <xdr:to>
      <xdr:col>1</xdr:col>
      <xdr:colOff>654843</xdr:colOff>
      <xdr:row>3</xdr:row>
      <xdr:rowOff>226219</xdr:rowOff>
    </xdr:to>
    <xdr:pic>
      <xdr:nvPicPr>
        <xdr:cNvPr id="2" name="Picture 1">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1" cstate="print">
          <a:grayscl/>
          <a:extLst>
            <a:ext uri="{28A0092B-C50C-407E-A947-70E740481C1C}">
              <a14:useLocalDpi xmlns:a14="http://schemas.microsoft.com/office/drawing/2010/main" val="0"/>
            </a:ext>
          </a:extLst>
        </a:blip>
        <a:srcRect/>
        <a:stretch>
          <a:fillRect/>
        </a:stretch>
      </xdr:blipFill>
      <xdr:spPr bwMode="auto">
        <a:xfrm>
          <a:off x="438941" y="266699"/>
          <a:ext cx="615952" cy="683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38891</xdr:colOff>
      <xdr:row>1</xdr:row>
      <xdr:rowOff>95250</xdr:rowOff>
    </xdr:from>
    <xdr:to>
      <xdr:col>1</xdr:col>
      <xdr:colOff>654843</xdr:colOff>
      <xdr:row>3</xdr:row>
      <xdr:rowOff>226219</xdr:rowOff>
    </xdr:to>
    <xdr:pic>
      <xdr:nvPicPr>
        <xdr:cNvPr id="2" name="Picture 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grayscl/>
          <a:extLst>
            <a:ext uri="{28A0092B-C50C-407E-A947-70E740481C1C}">
              <a14:useLocalDpi xmlns:a14="http://schemas.microsoft.com/office/drawing/2010/main" val="0"/>
            </a:ext>
          </a:extLst>
        </a:blip>
        <a:srcRect/>
        <a:stretch>
          <a:fillRect/>
        </a:stretch>
      </xdr:blipFill>
      <xdr:spPr bwMode="auto">
        <a:xfrm>
          <a:off x="1023141" y="476250"/>
          <a:ext cx="615952" cy="6865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76905</xdr:colOff>
      <xdr:row>1</xdr:row>
      <xdr:rowOff>256823</xdr:rowOff>
    </xdr:from>
    <xdr:to>
      <xdr:col>2</xdr:col>
      <xdr:colOff>762000</xdr:colOff>
      <xdr:row>4</xdr:row>
      <xdr:rowOff>128501</xdr:rowOff>
    </xdr:to>
    <xdr:pic>
      <xdr:nvPicPr>
        <xdr:cNvPr id="2" name="Picture 1">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cstate="print">
          <a:grayscl/>
          <a:extLst>
            <a:ext uri="{28A0092B-C50C-407E-A947-70E740481C1C}">
              <a14:useLocalDpi xmlns:a14="http://schemas.microsoft.com/office/drawing/2010/main" val="0"/>
            </a:ext>
          </a:extLst>
        </a:blip>
        <a:srcRect/>
        <a:stretch>
          <a:fillRect/>
        </a:stretch>
      </xdr:blipFill>
      <xdr:spPr bwMode="auto">
        <a:xfrm>
          <a:off x="599016" y="454379"/>
          <a:ext cx="685095" cy="7042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47625</xdr:colOff>
      <xdr:row>1</xdr:row>
      <xdr:rowOff>165099</xdr:rowOff>
    </xdr:from>
    <xdr:to>
      <xdr:col>1</xdr:col>
      <xdr:colOff>622300</xdr:colOff>
      <xdr:row>3</xdr:row>
      <xdr:rowOff>165364</xdr:rowOff>
    </xdr:to>
    <xdr:pic>
      <xdr:nvPicPr>
        <xdr:cNvPr id="2" name="Picture 1">
          <a:extLst>
            <a:ext uri="{FF2B5EF4-FFF2-40B4-BE49-F238E27FC236}">
              <a16:creationId xmlns:a16="http://schemas.microsoft.com/office/drawing/2014/main" id="{00000000-0008-0000-0F00-000002000000}"/>
            </a:ext>
          </a:extLst>
        </xdr:cNvPr>
        <xdr:cNvPicPr>
          <a:picLocks noChangeAspect="1" noChangeArrowheads="1"/>
        </xdr:cNvPicPr>
      </xdr:nvPicPr>
      <xdr:blipFill>
        <a:blip xmlns:r="http://schemas.openxmlformats.org/officeDocument/2006/relationships" r:embed="rId1" cstate="print">
          <a:grayscl/>
          <a:extLst>
            <a:ext uri="{28A0092B-C50C-407E-A947-70E740481C1C}">
              <a14:useLocalDpi xmlns:a14="http://schemas.microsoft.com/office/drawing/2010/main" val="0"/>
            </a:ext>
          </a:extLst>
        </a:blip>
        <a:srcRect/>
        <a:stretch>
          <a:fillRect/>
        </a:stretch>
      </xdr:blipFill>
      <xdr:spPr bwMode="auto">
        <a:xfrm>
          <a:off x="555625" y="355599"/>
          <a:ext cx="574675" cy="6352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104421</xdr:colOff>
      <xdr:row>1</xdr:row>
      <xdr:rowOff>252236</xdr:rowOff>
    </xdr:from>
    <xdr:to>
      <xdr:col>1</xdr:col>
      <xdr:colOff>747889</xdr:colOff>
      <xdr:row>4</xdr:row>
      <xdr:rowOff>176302</xdr:rowOff>
    </xdr:to>
    <xdr:pic>
      <xdr:nvPicPr>
        <xdr:cNvPr id="2" name="Picture 1">
          <a:extLst>
            <a:ext uri="{FF2B5EF4-FFF2-40B4-BE49-F238E27FC236}">
              <a16:creationId xmlns:a16="http://schemas.microsoft.com/office/drawing/2014/main" id="{00000000-0008-0000-1000-000002000000}"/>
            </a:ext>
          </a:extLst>
        </xdr:cNvPr>
        <xdr:cNvPicPr>
          <a:picLocks noChangeAspect="1" noChangeArrowheads="1"/>
        </xdr:cNvPicPr>
      </xdr:nvPicPr>
      <xdr:blipFill>
        <a:blip xmlns:r="http://schemas.openxmlformats.org/officeDocument/2006/relationships" r:embed="rId1" cstate="print">
          <a:grayscl/>
          <a:extLst>
            <a:ext uri="{28A0092B-C50C-407E-A947-70E740481C1C}">
              <a14:useLocalDpi xmlns:a14="http://schemas.microsoft.com/office/drawing/2010/main" val="0"/>
            </a:ext>
          </a:extLst>
        </a:blip>
        <a:srcRect/>
        <a:stretch>
          <a:fillRect/>
        </a:stretch>
      </xdr:blipFill>
      <xdr:spPr bwMode="auto">
        <a:xfrm>
          <a:off x="795865" y="435680"/>
          <a:ext cx="643468" cy="7566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53973</xdr:colOff>
      <xdr:row>1</xdr:row>
      <xdr:rowOff>269875</xdr:rowOff>
    </xdr:from>
    <xdr:to>
      <xdr:col>1</xdr:col>
      <xdr:colOff>685800</xdr:colOff>
      <xdr:row>4</xdr:row>
      <xdr:rowOff>162983</xdr:rowOff>
    </xdr:to>
    <xdr:pic>
      <xdr:nvPicPr>
        <xdr:cNvPr id="2" name="Picture 1">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cstate="print">
          <a:grayscl/>
          <a:extLst>
            <a:ext uri="{28A0092B-C50C-407E-A947-70E740481C1C}">
              <a14:useLocalDpi xmlns:a14="http://schemas.microsoft.com/office/drawing/2010/main" val="0"/>
            </a:ext>
          </a:extLst>
        </a:blip>
        <a:srcRect/>
        <a:stretch>
          <a:fillRect/>
        </a:stretch>
      </xdr:blipFill>
      <xdr:spPr bwMode="auto">
        <a:xfrm>
          <a:off x="587373" y="460375"/>
          <a:ext cx="631827" cy="7059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3173</xdr:colOff>
      <xdr:row>2</xdr:row>
      <xdr:rowOff>108479</xdr:rowOff>
    </xdr:from>
    <xdr:to>
      <xdr:col>1</xdr:col>
      <xdr:colOff>23812</xdr:colOff>
      <xdr:row>4</xdr:row>
      <xdr:rowOff>166687</xdr:rowOff>
    </xdr:to>
    <xdr:pic>
      <xdr:nvPicPr>
        <xdr:cNvPr id="2" name="Picture 1">
          <a:extLst>
            <a:ext uri="{FF2B5EF4-FFF2-40B4-BE49-F238E27FC236}">
              <a16:creationId xmlns:a16="http://schemas.microsoft.com/office/drawing/2014/main" id="{00000000-0008-0000-1700-000002000000}"/>
            </a:ext>
          </a:extLst>
        </xdr:cNvPr>
        <xdr:cNvPicPr>
          <a:picLocks noChangeAspect="1" noChangeArrowheads="1"/>
        </xdr:cNvPicPr>
      </xdr:nvPicPr>
      <xdr:blipFill>
        <a:blip xmlns:r="http://schemas.openxmlformats.org/officeDocument/2006/relationships" r:embed="rId1" cstate="print">
          <a:grayscl/>
          <a:extLst>
            <a:ext uri="{28A0092B-C50C-407E-A947-70E740481C1C}">
              <a14:useLocalDpi xmlns:a14="http://schemas.microsoft.com/office/drawing/2010/main" val="0"/>
            </a:ext>
          </a:extLst>
        </a:blip>
        <a:srcRect/>
        <a:stretch>
          <a:fillRect/>
        </a:stretch>
      </xdr:blipFill>
      <xdr:spPr bwMode="auto">
        <a:xfrm>
          <a:off x="3173" y="641879"/>
          <a:ext cx="523559" cy="5077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FILE%20SASA\2018\ASET\LAPORAN%20AUDITED\KIB%20AUDITED\DINAS%20PEKERJAAN%20UMUM%20DAN%20PENATAAN%20RUA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Windows10\Downloads\KANTOR\1.%20PERWAKILAN%20PEKANBARU\16.%20Sensus%20BMD%20Inhu\02.%20Sensus%20SKPD%202012\P_KIB%202007%20SD%202012%20Kehutanan_Ed%20Juli.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SASA\2018\ASET\KAPITALISASI\LKPD%20KOLUT%202006%20NET%20BUANGET\BUKU%201\Book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SASA\2018\ASET\KAPITALISASI\My%20Work\HAPSEM%20I%20KENDARI%202007\2_LHP%20Kendari%20Semester%20I%202007\1_LKPD\05_LHP%20LKPD%20Kolaka%20Utara\Buku%201\LRA%20Keuangan%20Audited.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PERLENGKAPAN\Dinas%20Pendidikanf_master%20KK%20Penyusutan%20Aset%20Tetap_Akrual.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KANTOR\1.%20PERWAKILAN%20PEKANBARU\16.%20Sensus%20BMD%20Inhu\02.%20Sensus%20SKPD%202012\P_KIB%202007%20SD%202012%20Kehutanan_Ed%20Juli.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SASA\2018\ASET\KAPITALISASI\LRA%20Kolut%2006.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DATA%202016\WTP%202016\BPK%202017\KIB%20PENYUSUTAN%202016\Dinas%20Pasar%20Kebersihan%20dan%20Pertamanan%202017.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KIB%202014\8.%20Kartu%20Inventaris%20Ruangan%20(KIR)%202015%20SMT%20I%20-%20BACKUP.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DATA%20INVENTARIS%202014%20yang%20ada%20perubahan%20data\KKS%20DAN%20KIB%20DINAS%20KOPERASI%20UMKM\KIB%202010%20S.D%202014%20Koperasi%20UK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SASA\2018\ASET\KAPITALISASI\Kolaka%20Utara\Book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FILE%20SASA\2018\ASET\Daftar%20Kapitalisasi.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BPKAD\2019\KIB%20ADE%202019\PENYUSUTAN\PENYUSUSTAN%20BADAN%20KEPEGAWAIN,%20PENDIDIKAN%20DAN%20PELATIHAN.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G:\FILE%20SASA\2019\REKOM%20PERSEDIAAN\PUPR\SDA\GU_4\ASET%20-%20SDA%20atk.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B B"/>
      <sheetName val="KIB B_koreksi"/>
      <sheetName val="KIB B_di bawah kaptl."/>
      <sheetName val="KIB A"/>
      <sheetName val="KIB B Final"/>
      <sheetName val="KIB C di bawah kapitl."/>
      <sheetName val="KIB C"/>
      <sheetName val="KIB C Final"/>
      <sheetName val="PENGELOMPOKAN_C"/>
      <sheetName val="KIB C OK (2)"/>
      <sheetName val="BM Reklas ke aset"/>
      <sheetName val="KIB C OK"/>
      <sheetName val="PERHITUNGAN (C)"/>
      <sheetName val="KIB D"/>
      <sheetName val="KAPITALISASI D"/>
      <sheetName val="PENGELOMPOKAN"/>
      <sheetName val="KIB D OK (2)"/>
      <sheetName val="KIB D OK"/>
      <sheetName val="PERHITUNGAN"/>
      <sheetName val="Aset Renovasi"/>
      <sheetName val="KIB E"/>
      <sheetName val="KIB F (2)"/>
      <sheetName val="KIB F"/>
      <sheetName val="UE"/>
      <sheetName val="Format KIB"/>
      <sheetName val="rincian"/>
      <sheetName val="Sheet3"/>
      <sheetName val="Sheet1"/>
    </sheetNames>
    <sheetDataSet>
      <sheetData sheetId="0"/>
      <sheetData sheetId="1"/>
      <sheetData sheetId="2"/>
      <sheetData sheetId="3"/>
      <sheetData sheetId="4"/>
      <sheetData sheetId="5"/>
      <sheetData sheetId="6"/>
      <sheetData sheetId="7">
        <row r="14">
          <cell r="AL14" t="str">
            <v>GEDUNG KIMPRASWIL</v>
          </cell>
          <cell r="AM14" t="str">
            <v>K</v>
          </cell>
        </row>
        <row r="15">
          <cell r="AL15" t="str">
            <v xml:space="preserve">TERALI PENGAMAN KANTOR DINAS BINA MARGA &amp; SDA </v>
          </cell>
          <cell r="AM15" t="str">
            <v>K</v>
          </cell>
        </row>
        <row r="16">
          <cell r="AL16" t="str">
            <v>TEMPAT PARKIR BMSDA</v>
          </cell>
          <cell r="AM16" t="str">
            <v>K</v>
          </cell>
        </row>
        <row r="17">
          <cell r="AL17" t="str">
            <v>RENOVASI ATAP KANTOR DINAS BMSDA</v>
          </cell>
          <cell r="AM17" t="str">
            <v>K</v>
          </cell>
        </row>
        <row r="18">
          <cell r="AL18" t="str">
            <v>SEKAT RUANGAN LT. I DAN LT.II DINAS PUPR</v>
          </cell>
          <cell r="AM18" t="str">
            <v>K</v>
          </cell>
        </row>
        <row r="19">
          <cell r="AL19" t="str">
            <v>INTERIOR LOBY LT.I DAN LT.II DINAS PUPR</v>
          </cell>
          <cell r="AM19" t="str">
            <v>K</v>
          </cell>
        </row>
        <row r="20">
          <cell r="AL20" t="str">
            <v>PDAM KEC KUANTAN TENGAH</v>
          </cell>
          <cell r="AM20" t="str">
            <v>K</v>
          </cell>
        </row>
        <row r="21">
          <cell r="AL21" t="str">
            <v>PDAM KUANTAN TENGAH</v>
          </cell>
          <cell r="AM21" t="str">
            <v>K</v>
          </cell>
        </row>
        <row r="22">
          <cell r="AL22" t="str">
            <v>PDAM KUANTAN TENGAH</v>
          </cell>
          <cell r="AM22" t="str">
            <v>K</v>
          </cell>
        </row>
        <row r="23">
          <cell r="AL23" t="str">
            <v>PDAM KEC KUANTAN TENGAH</v>
          </cell>
          <cell r="AM23" t="str">
            <v>K</v>
          </cell>
        </row>
        <row r="24">
          <cell r="AL24" t="str">
            <v>REVITALISASI KANTOR CAMAT KUANTAN HILIR</v>
          </cell>
          <cell r="AM24" t="str">
            <v>K</v>
          </cell>
        </row>
        <row r="25">
          <cell r="AL25" t="str">
            <v>REVITALISASI KTR CAMAT KUANTAN HILIR</v>
          </cell>
          <cell r="AM25" t="str">
            <v>K</v>
          </cell>
        </row>
        <row r="26">
          <cell r="AL26" t="str">
            <v>- PENINGKATAN SARANA DAN PRASARANA KANTOR CAMAT KUANTAN HILIR</v>
          </cell>
          <cell r="AM26" t="str">
            <v>K</v>
          </cell>
        </row>
        <row r="27">
          <cell r="AL27" t="str">
            <v>KANTOR KEPALA DESA PL. BUSUK JAYA</v>
          </cell>
          <cell r="AM27" t="str">
            <v>K</v>
          </cell>
        </row>
        <row r="28">
          <cell r="AL28" t="str">
            <v>PEMB. KTR. KEPALA DESA PL. BUSUK JAYA 120 M2</v>
          </cell>
          <cell r="AM28" t="str">
            <v>K</v>
          </cell>
        </row>
        <row r="29">
          <cell r="AL29" t="str">
            <v>PEMB. LANJUTAN KANTOR KEPALA DESA PL. BUSUK</v>
          </cell>
          <cell r="AM29" t="str">
            <v>K</v>
          </cell>
        </row>
        <row r="30">
          <cell r="AL30" t="str">
            <v>GEDUNG SERBAGUNA KENEG. SENTAJO</v>
          </cell>
          <cell r="AM30" t="str">
            <v>K</v>
          </cell>
        </row>
        <row r="31">
          <cell r="AL31" t="str">
            <v>PEMB. GEDUNG SERBAGUNA KENEGERIAN SENTAJO 550 M2</v>
          </cell>
          <cell r="AM31" t="str">
            <v>K</v>
          </cell>
        </row>
        <row r="32">
          <cell r="AL32" t="str">
            <v>GEDUNG SERBAGUNA KEC. BENAI</v>
          </cell>
          <cell r="AM32" t="str">
            <v>K</v>
          </cell>
        </row>
        <row r="33">
          <cell r="AL33" t="str">
            <v>PEMB. GEDUNG SERBAGUNA KECAMATAN BENAI 420 M2</v>
          </cell>
          <cell r="AM33" t="str">
            <v>K</v>
          </cell>
        </row>
        <row r="34">
          <cell r="AL34" t="str">
            <v>GEDUNG SERBAGUNA KEC. LOGAS TANAH DARAT</v>
          </cell>
          <cell r="AM34" t="str">
            <v>K</v>
          </cell>
        </row>
        <row r="35">
          <cell r="AL35" t="str">
            <v>PEMB. GEDUNG SERBAGUNA KECAMATAN LOGAS T. DARAT 420 M2</v>
          </cell>
          <cell r="AM35" t="str">
            <v>K</v>
          </cell>
        </row>
        <row r="36">
          <cell r="AL36" t="str">
            <v>PEMB. KANTOR DINAS KESENIAN KEBUDAYAAN &amp; PARIWISATA 550 M' X 3.228.181,82) (DAK NON DR)</v>
          </cell>
          <cell r="AM36" t="str">
            <v>K</v>
          </cell>
        </row>
        <row r="37">
          <cell r="AL37" t="str">
            <v>PEMB. KANTOR DINAS BUDSENIPAR 550 M2</v>
          </cell>
          <cell r="AM37" t="str">
            <v>K</v>
          </cell>
        </row>
        <row r="38">
          <cell r="AL38" t="str">
            <v>PEMB. KANTOR BADAN INFORMASI KOMUNIKASI &amp; KESATUAN BANGSA 550 M' X 3.228.181,82) (DAK NON DR)</v>
          </cell>
          <cell r="AM38" t="str">
            <v>K</v>
          </cell>
        </row>
        <row r="39">
          <cell r="AL39" t="str">
            <v>REHAB/RENOVASI KANTOR DINAS PERHUBUNGAN, INF &amp; KOMUNIKASI</v>
          </cell>
          <cell r="AM39" t="str">
            <v>K</v>
          </cell>
        </row>
        <row r="40">
          <cell r="AL40" t="str">
            <v>PEMB. KANTOR DINAS PETERNAKAN (550 M' X 3.228.181,82) (DAK NON DR)</v>
          </cell>
          <cell r="AM40" t="str">
            <v>K</v>
          </cell>
        </row>
        <row r="41">
          <cell r="AL41" t="str">
            <v>PEMB. KANTOR DINAS PETERNAKAN 550 M2</v>
          </cell>
          <cell r="AM41" t="str">
            <v>K</v>
          </cell>
        </row>
        <row r="42">
          <cell r="AL42" t="str">
            <v>PEMB. GEDUNG SERBAGUNA KEC. PANGEAN</v>
          </cell>
          <cell r="AM42" t="str">
            <v>K</v>
          </cell>
        </row>
        <row r="43">
          <cell r="AL43" t="str">
            <v>PEMB. GEDUNG SERBAGUNA KEC. PANGEAN</v>
          </cell>
          <cell r="AM43" t="str">
            <v>K</v>
          </cell>
        </row>
        <row r="44">
          <cell r="AL44" t="str">
            <v>PEMB. LANJUTAN MESS PEMDA KUANTAN SINGINGI THP III (3 LANTAI)</v>
          </cell>
          <cell r="AM44" t="str">
            <v>K</v>
          </cell>
        </row>
        <row r="45">
          <cell r="AL45" t="str">
            <v>PENGAWASAN TEKNIS LANJUTAN MESS PEMDA KUANTAN SINGINGI THP III (3 LANTAI)</v>
          </cell>
          <cell r="AM45" t="str">
            <v>K</v>
          </cell>
        </row>
        <row r="46">
          <cell r="AL46" t="str">
            <v>PEMB. LANJUTAN MESS PEMDA TAHAP IV</v>
          </cell>
          <cell r="AM46" t="str">
            <v>K</v>
          </cell>
        </row>
        <row r="47">
          <cell r="AL47" t="str">
            <v>PEMBANGUNAN LANJUTAN MESS PEMDA TAHAP IV</v>
          </cell>
          <cell r="AM47" t="str">
            <v>K</v>
          </cell>
        </row>
        <row r="48">
          <cell r="AL48" t="str">
            <v>LANJUTAN MESS PEMDA DI PEKANBARU</v>
          </cell>
          <cell r="AM48" t="str">
            <v>K</v>
          </cell>
        </row>
        <row r="49">
          <cell r="AL49" t="str">
            <v>MESS PEMDA DI PEKANBARU</v>
          </cell>
          <cell r="AM49" t="str">
            <v>K</v>
          </cell>
        </row>
        <row r="50">
          <cell r="AL50" t="str">
            <v>PENYIAPAN LAHAN UNTUK KANTOR KORAMIL &amp; RUMAH DINAS 1 UNIT</v>
          </cell>
          <cell r="AM50" t="str">
            <v>K</v>
          </cell>
        </row>
        <row r="51">
          <cell r="AL51" t="str">
            <v>PENYIAPAN LAHAN UNTUK KANTOR KORAMIL DAN RUMAH DINAS</v>
          </cell>
          <cell r="AM51" t="str">
            <v>K</v>
          </cell>
        </row>
        <row r="52">
          <cell r="AL52" t="str">
            <v>PEMB. KTR KORAMIL</v>
          </cell>
          <cell r="AM52" t="str">
            <v>K</v>
          </cell>
        </row>
        <row r="53">
          <cell r="AL53" t="str">
            <v>PENYIAPAN LAHAN KANTOR KORAMIL TELUK KUANTAN (LANJUTAN)</v>
          </cell>
          <cell r="AM53" t="str">
            <v>K</v>
          </cell>
        </row>
        <row r="54">
          <cell r="AL54" t="str">
            <v>PENINGKATAN SARANA KANTOR KORAMIL TELUK KUANTAN</v>
          </cell>
          <cell r="AM54" t="str">
            <v>K</v>
          </cell>
        </row>
        <row r="55">
          <cell r="AL55" t="str">
            <v>GEDUNG SERBAGUNA KEC. SINGINGI</v>
          </cell>
          <cell r="AM55" t="str">
            <v>K</v>
          </cell>
        </row>
        <row r="56">
          <cell r="AL56" t="str">
            <v>GEDUNG SERBA GUNA KEC.SINGINGI 420 M2 (LANJUTAN)</v>
          </cell>
          <cell r="AM56" t="str">
            <v>K</v>
          </cell>
        </row>
        <row r="57">
          <cell r="AL57" t="str">
            <v>REHAB/ RENOVASI EX. RUMAH SAKIT TELUK KUANTAN:</v>
          </cell>
          <cell r="AM57" t="str">
            <v>K</v>
          </cell>
        </row>
        <row r="58">
          <cell r="AL58" t="str">
            <v>REHAB/RENOVASI EX. RUMAH SAKIT TL. KUANTAN (RETENSI)</v>
          </cell>
          <cell r="AM58" t="str">
            <v>K</v>
          </cell>
        </row>
        <row r="59">
          <cell r="AL59" t="str">
            <v>REHAB/ RENONASI WISMA JALUR:</v>
          </cell>
          <cell r="AM59" t="str">
            <v>K</v>
          </cell>
        </row>
        <row r="60">
          <cell r="AL60" t="str">
            <v>REHAB/RENOVASI WISMA JALUR (RETENSI)</v>
          </cell>
          <cell r="AM60" t="str">
            <v>K</v>
          </cell>
        </row>
        <row r="61">
          <cell r="AL61" t="str">
            <v>PEMBANGUNAN SARANA PENUNJANG RUMAH JABATAN BUPATI DAN PENDOPO (RETENCY)</v>
          </cell>
          <cell r="AM61" t="str">
            <v>K</v>
          </cell>
        </row>
        <row r="62">
          <cell r="AL62" t="str">
            <v>REHABILITASI / RENOVASI RUMAH DINAS BUPATI</v>
          </cell>
          <cell r="AM62" t="str">
            <v>K</v>
          </cell>
        </row>
        <row r="63">
          <cell r="AL63" t="str">
            <v>PEMBANGUNAN SARANA PENUNJANG RUMAH JABATAN WAKIL BUPATI DAN SEKRETARIS DAERAH (RETENCY)</v>
          </cell>
          <cell r="AM63" t="str">
            <v>K</v>
          </cell>
        </row>
        <row r="64">
          <cell r="AL64" t="str">
            <v>REHABILITASI / RENOVASI RUMAH DINAS WAKIL BUPATI</v>
          </cell>
          <cell r="AM64" t="str">
            <v>K</v>
          </cell>
        </row>
        <row r="65">
          <cell r="AL65" t="str">
            <v>PEMBANGUNAN SARANA PENUNJANG RUMAH JABATAN KETUA DPRD DAN WAKIL KETUA DPRD I DAN II</v>
          </cell>
          <cell r="AM65" t="str">
            <v>K</v>
          </cell>
        </row>
        <row r="66">
          <cell r="AL66" t="str">
            <v>RENOVASI RUMAH DINAS KETUA DPRD</v>
          </cell>
          <cell r="AM66" t="str">
            <v>K</v>
          </cell>
        </row>
        <row r="67">
          <cell r="AL67" t="str">
            <v>RENOVASI RUMAH DINAS WAKIL KETUA I DPRD</v>
          </cell>
          <cell r="AM67" t="str">
            <v>K</v>
          </cell>
        </row>
        <row r="68">
          <cell r="AL68" t="str">
            <v>RENOVASI RUMAH DINAS WAKIL KETUA II DPRD</v>
          </cell>
          <cell r="AM68" t="str">
            <v>K</v>
          </cell>
        </row>
        <row r="69">
          <cell r="AL69" t="str">
            <v>PEMBANGUNAN GEDUNG SERBAGUNA KEC. GN.TOAR 420 M2</v>
          </cell>
          <cell r="AM69" t="str">
            <v>K</v>
          </cell>
        </row>
        <row r="70">
          <cell r="AL70" t="str">
            <v>PEMB. GEDUNG SERBAGUNA KEC. GN. TOAR 420 M2 (RETENSI)</v>
          </cell>
          <cell r="AM70" t="str">
            <v>K</v>
          </cell>
        </row>
        <row r="71">
          <cell r="AL71" t="str">
            <v>REHAB/ RENOVASI KANTOR CAMAT PANGEAN 400 M2</v>
          </cell>
          <cell r="AM71" t="str">
            <v>K</v>
          </cell>
        </row>
        <row r="72">
          <cell r="AL72" t="str">
            <v>REHAB/RENOVASI KTR. CAMAT PANGEAN &amp; L. T. DARAT (RETENSI)</v>
          </cell>
          <cell r="AM72" t="str">
            <v>K</v>
          </cell>
        </row>
        <row r="73">
          <cell r="AL73" t="str">
            <v>PENGAWASAN REHAB/RENOVASI KANTOR CAMAT PANGEAN DANLOGAS TANAH DARAT</v>
          </cell>
          <cell r="AM73" t="str">
            <v>K</v>
          </cell>
        </row>
        <row r="74">
          <cell r="AL74" t="str">
            <v>- REHAB/ RENOVASI KANTOR CAMAT LOGAS TANAH DARAT 400 M2</v>
          </cell>
          <cell r="AM74" t="str">
            <v>K</v>
          </cell>
        </row>
        <row r="75">
          <cell r="AL75" t="str">
            <v>REHAB/RENOVASI KANTOR CAMAT KUANTAN TENGAH</v>
          </cell>
          <cell r="AM75" t="str">
            <v>K</v>
          </cell>
        </row>
        <row r="76">
          <cell r="AL76" t="str">
            <v>REHAB/RENOVASI KTR. CAMAT KUANTAN TENGAH DAN SINGINGI HILIR (RETENSI)</v>
          </cell>
          <cell r="AM76" t="str">
            <v>K</v>
          </cell>
        </row>
        <row r="77">
          <cell r="AL77" t="str">
            <v>PENGAWASAN REHAB/RENOVASI KANTOR CAMAT KUANTAN TENGAH DAN SINGINGI HILIR</v>
          </cell>
          <cell r="AM77" t="str">
            <v>K</v>
          </cell>
        </row>
        <row r="78">
          <cell r="AL78" t="str">
            <v>REHABILITASI/RENOVASI GEDUNG KANTOR CAMAT KUANTAN TENGAH (LANJUTAN)</v>
          </cell>
          <cell r="AM78" t="str">
            <v>K</v>
          </cell>
        </row>
        <row r="79">
          <cell r="AL79" t="str">
            <v>REHAB KTR CAMAT INUMAN</v>
          </cell>
          <cell r="AM79" t="str">
            <v>K</v>
          </cell>
        </row>
        <row r="80">
          <cell r="AL80" t="str">
            <v>REHAB/RENOVASI KANTOR CAMAT INUMAN</v>
          </cell>
          <cell r="AM80" t="str">
            <v>K</v>
          </cell>
        </row>
        <row r="81">
          <cell r="AL81" t="str">
            <v>REHAB/RENOVASI KTR. CAMAT INUMAN</v>
          </cell>
          <cell r="AM81" t="str">
            <v>K</v>
          </cell>
        </row>
        <row r="82">
          <cell r="AL82" t="str">
            <v>REHAB/RENOVASI KANTOR CAMAT GUNUNG TOAR</v>
          </cell>
          <cell r="AM82" t="str">
            <v>K</v>
          </cell>
        </row>
        <row r="83">
          <cell r="AL83" t="str">
            <v>REHAB KTR CAMAT GG. TOAR</v>
          </cell>
          <cell r="AM83" t="str">
            <v>K</v>
          </cell>
        </row>
        <row r="84">
          <cell r="AL84" t="str">
            <v>REHAB/RENOVASI KTR. CAMAT GUNUNG TOAR</v>
          </cell>
          <cell r="AM84" t="str">
            <v>K</v>
          </cell>
        </row>
        <row r="85">
          <cell r="AL85" t="str">
            <v>PERENCANAAN STADION MINI KENEGERIAN KARI</v>
          </cell>
          <cell r="AM85" t="str">
            <v>K</v>
          </cell>
        </row>
        <row r="86">
          <cell r="AL86" t="str">
            <v>PENGAWASAN STADION MINI KENEGERIAN KARI</v>
          </cell>
          <cell r="AM86" t="str">
            <v>K</v>
          </cell>
        </row>
        <row r="87">
          <cell r="AL87" t="str">
            <v>BELANJA MODAL PENGADAAN KONSTRUKSI/PEMBELIAN GEDUNG</v>
          </cell>
          <cell r="AM87" t="str">
            <v>K</v>
          </cell>
        </row>
        <row r="88">
          <cell r="AL88" t="str">
            <v>BELANJA MODAL PENGADAAN KONSTRUKSI/PEMBELIAN GEDUNG</v>
          </cell>
          <cell r="AM88" t="str">
            <v>K</v>
          </cell>
        </row>
        <row r="89">
          <cell r="AL89" t="str">
            <v>PERLUASAN BANGUNAN GEDUNG KANTOR CKTR</v>
          </cell>
          <cell r="AM89" t="str">
            <v>K</v>
          </cell>
        </row>
        <row r="90">
          <cell r="AL90" t="str">
            <v>PENINGKATAN SARANA DAN PRASARANA KANTOR DINAS CKTR</v>
          </cell>
          <cell r="AM90" t="str">
            <v>K</v>
          </cell>
        </row>
        <row r="91">
          <cell r="AL91" t="str">
            <v>PEK. PEMBANGUNAN TANGGA PEMANDIAN DAN PELATARAN DESA SUMPU</v>
          </cell>
          <cell r="AM91" t="str">
            <v>K</v>
          </cell>
        </row>
        <row r="92">
          <cell r="AL92" t="str">
            <v>TANGGA PEMANDIAN DAN PELATARAN SUMPU</v>
          </cell>
          <cell r="AM92" t="str">
            <v>K</v>
          </cell>
        </row>
        <row r="93">
          <cell r="AL93" t="str">
            <v>PEMATANGAN LOKASI PEM. KANTOR &amp; RMH DINAS CAMAT KEC. SENTAJO RAYA</v>
          </cell>
          <cell r="AM93" t="str">
            <v>K</v>
          </cell>
        </row>
        <row r="94">
          <cell r="AL94" t="str">
            <v>PEMBANGUNAN KANTOR DAN RUMAH DINAS CAMAT SENTAJO RAYA</v>
          </cell>
          <cell r="AM94" t="str">
            <v>K</v>
          </cell>
        </row>
        <row r="95">
          <cell r="AL95" t="str">
            <v>PENATAAN HALAMAN KANTOR CAMAT SENTAJO RAYA</v>
          </cell>
          <cell r="AM95" t="str">
            <v>K</v>
          </cell>
        </row>
        <row r="96">
          <cell r="AL96" t="str">
            <v>PENATAAN HALAMAN KANTOR CAMAT SENTAJO RAYA (LANJUTAN)</v>
          </cell>
          <cell r="AM96" t="str">
            <v>K</v>
          </cell>
        </row>
        <row r="97">
          <cell r="AL97" t="str">
            <v>PAGAR DAN PAVING BLOK KANTOR CAMAT SENTAJO RAYA</v>
          </cell>
          <cell r="AM97" t="str">
            <v>K</v>
          </cell>
        </row>
        <row r="98">
          <cell r="AL98" t="str">
            <v>PEMB. KANTOR DAN RUMAH DINAS CAMAT KUANTAN HILIR SEBERANG</v>
          </cell>
          <cell r="AM98" t="str">
            <v>K</v>
          </cell>
        </row>
        <row r="99">
          <cell r="AL99" t="str">
            <v>PEMATANGAN LOKASI PEMB. KANTOR &amp; RUMAH DINAS CAMAT KEC. KUANTAN HILIR SEBERANG</v>
          </cell>
          <cell r="AM99" t="str">
            <v>K</v>
          </cell>
        </row>
        <row r="100">
          <cell r="AL100" t="str">
            <v>PEMATANGAN LOKASI PEMB. KANTOR &amp; RUMAH DINAS CAMAT KEC. PUCUK RANTAU</v>
          </cell>
          <cell r="AM100" t="str">
            <v>K</v>
          </cell>
        </row>
        <row r="101">
          <cell r="AL101" t="str">
            <v>PEMBANGUNAN KANTOR DAN RUMAH DINAS CAMAT PUCUK RANTAU</v>
          </cell>
          <cell r="AM101" t="str">
            <v>K</v>
          </cell>
        </row>
        <row r="102">
          <cell r="AL102" t="str">
            <v>PEMB. KANTOR DAN RUMAH DINAS CAMAT KUANTAN HILIR SEBERANG (LANJUTAN)</v>
          </cell>
          <cell r="AM102" t="str">
            <v>K</v>
          </cell>
        </row>
        <row r="103">
          <cell r="AL103" t="str">
            <v>PEMBANGUNAN PUSKESMAS CERENTI</v>
          </cell>
          <cell r="AM103" t="str">
            <v>K</v>
          </cell>
        </row>
        <row r="104">
          <cell r="AL104" t="str">
            <v>PEMBANGUNAN PUSKESMAS CERENTI (LANJUTAN)</v>
          </cell>
          <cell r="AM104" t="str">
            <v>K</v>
          </cell>
        </row>
        <row r="105">
          <cell r="AL105" t="str">
            <v>PEMBANGUNAN RUANG RAWAT INAP PUSKESMAS SEI. BULUH</v>
          </cell>
          <cell r="AM105" t="str">
            <v>K</v>
          </cell>
        </row>
        <row r="106">
          <cell r="AL106" t="str">
            <v>PEMB. RUANG RAWAT INAP PUSKESMAS SEI BULUH (LANJUTAN)</v>
          </cell>
          <cell r="AM106" t="str">
            <v>K</v>
          </cell>
        </row>
        <row r="107">
          <cell r="AL107" t="str">
            <v>PEMBANGUNAN RUMAH DINAS JABATAN ESELON II/PEJABAT YANG SETINGKAT (3 UNIT)</v>
          </cell>
          <cell r="AM107" t="str">
            <v>K</v>
          </cell>
        </row>
        <row r="108">
          <cell r="AL108" t="str">
            <v>- PENINGKATAN SARANA DAN PRASARANA RUMAH JABATAN SETINGKAT ESELON II (1)</v>
          </cell>
          <cell r="AM108" t="str">
            <v>K</v>
          </cell>
        </row>
        <row r="109">
          <cell r="AL109" t="str">
            <v>- PENINGKATAN SARANA DAN PRASARANA RUMAH JABATAN SETINGKAT ESELON II (2)</v>
          </cell>
          <cell r="AM109" t="str">
            <v>K</v>
          </cell>
        </row>
        <row r="110">
          <cell r="AL110" t="str">
            <v>- PENINGKATAN SARANA DAN PRASARANA RUMAH JABATAN SETINGKAT ESELON II (3)</v>
          </cell>
          <cell r="AM110" t="str">
            <v>K</v>
          </cell>
        </row>
        <row r="111">
          <cell r="AL111" t="str">
            <v>PEMBANGUNAN GEDUNG SERBAGUNA KEC. INUMAN</v>
          </cell>
          <cell r="AM111" t="str">
            <v>K</v>
          </cell>
        </row>
        <row r="112">
          <cell r="AL112" t="str">
            <v xml:space="preserve"> PEMBANGUNAN GEDUNG SERBAGUNA KEC INUMAN (LANJUTAN)</v>
          </cell>
          <cell r="AM112" t="str">
            <v>K</v>
          </cell>
        </row>
        <row r="113">
          <cell r="AL113" t="str">
            <v>PEMBANGUNAN PERLUASAN GEDUNG KTR. BUPATI KUANTAN SINGINGI (2 LANTAI + PAGAR)</v>
          </cell>
          <cell r="AM113" t="str">
            <v>K</v>
          </cell>
        </row>
        <row r="114">
          <cell r="AL114" t="str">
            <v>PEMBANGUNAN PERLUASAN GEDUNG KANTOR BUPATI KS</v>
          </cell>
          <cell r="AM114" t="str">
            <v>K</v>
          </cell>
        </row>
        <row r="115">
          <cell r="AL115" t="str">
            <v>PENATAAN HALAMAN KANTOR CAMAT KUANTAN HILIR SEBERANG</v>
          </cell>
          <cell r="AM115" t="str">
            <v>K</v>
          </cell>
        </row>
        <row r="116">
          <cell r="AL116" t="str">
            <v>PENATAAN HALAMAN KANTOR CAMAT KUANTAN HILIR SEBERANG (LANJUTAN)</v>
          </cell>
          <cell r="AM116" t="str">
            <v>K</v>
          </cell>
        </row>
        <row r="117">
          <cell r="AL117" t="str">
            <v>PEMB. RUMAH DINAS JABATAN PEMDA KAB. KUANSING</v>
          </cell>
          <cell r="AM117" t="str">
            <v>K</v>
          </cell>
        </row>
        <row r="118">
          <cell r="AL118" t="str">
            <v>REHABILITASI/RENOVASI GEDUNG EKS. KANTOR BUPATI</v>
          </cell>
          <cell r="AM118" t="str">
            <v>K</v>
          </cell>
        </row>
        <row r="119">
          <cell r="AL119" t="str">
            <v>REHAB/RENOVASI EKS KANTOR PEMBANTU BUPATI</v>
          </cell>
          <cell r="AM119" t="str">
            <v>K</v>
          </cell>
        </row>
        <row r="120">
          <cell r="AL120" t="str">
            <v>PEMBANGUNAN PUSKESMAS SENTAJO RAYA</v>
          </cell>
          <cell r="AM120" t="str">
            <v>K</v>
          </cell>
        </row>
        <row r="121">
          <cell r="AL121" t="str">
            <v>PEMBANGUNAN GEDUNG RAWAT INAP PUSKESMAS SENTAJO RAYA.</v>
          </cell>
          <cell r="AM121" t="str">
            <v>K</v>
          </cell>
        </row>
        <row r="122">
          <cell r="AL122" t="str">
            <v>PASAR TRADISIONAL BERBASIS MODERN</v>
          </cell>
          <cell r="AM122" t="str">
            <v>K</v>
          </cell>
        </row>
        <row r="123">
          <cell r="AL123" t="str">
            <v xml:space="preserve">PEMBANGUNAN LOS DAN SARANA PASAR TRADISIONAL BERBASIS MODREN </v>
          </cell>
          <cell r="AM123" t="str">
            <v>K</v>
          </cell>
        </row>
        <row r="124">
          <cell r="AL124" t="str">
            <v>PASAR TRADISIONAL BERBASIS MODERN</v>
          </cell>
          <cell r="AM124" t="str">
            <v>K</v>
          </cell>
        </row>
        <row r="125">
          <cell r="AL125" t="str">
            <v xml:space="preserve">PEMBANGUNAN RUMAH DINAS DOKTER 1 UNIT TYPE 70 DAN RUMAH PARAMEDIS 2 UNIT TYPE 50 KOPEL LOGAS TANAH DARAT </v>
          </cell>
          <cell r="AM125" t="str">
            <v>K</v>
          </cell>
        </row>
        <row r="126">
          <cell r="AL126" t="str">
            <v xml:space="preserve">PEMBANGUNAN RUMAH DINAS DOKTER 1 UNIT TYPE 70 DAN RUMAH PARAMEDIS 2 UNIT TYPE 50 KOPEL LOGAS TANAH DARAT </v>
          </cell>
          <cell r="AM126" t="str">
            <v>K</v>
          </cell>
        </row>
        <row r="127">
          <cell r="AL127" t="str">
            <v>GEDUNG SERBAGUNA POLRES KUANTAN SINGINGI</v>
          </cell>
          <cell r="AM127" t="str">
            <v>K</v>
          </cell>
        </row>
        <row r="128">
          <cell r="AL128" t="str">
            <v>GEDUNG SERBAGUNA POLRES KUANTAN SINGINGI</v>
          </cell>
          <cell r="AM128" t="str">
            <v>K</v>
          </cell>
        </row>
        <row r="129">
          <cell r="AL129" t="str">
            <v>PENYIAPAN LAHAN KANTOR KORAMIL TELUK KUANTAN (LANJUTAN)</v>
          </cell>
          <cell r="AM129" t="str">
            <v>K</v>
          </cell>
        </row>
        <row r="130">
          <cell r="AL130" t="str">
            <v>PENINGKATAN SARANA KANTOR KORAMIL TELUK KUANTAN</v>
          </cell>
          <cell r="AM130" t="str">
            <v>K</v>
          </cell>
        </row>
        <row r="131">
          <cell r="AL131" t="str">
            <v>GEDUNG SERBA GUNA KEC.SINGINGI 420 M2 (LANJUTAN)</v>
          </cell>
          <cell r="AM131" t="str">
            <v>K</v>
          </cell>
        </row>
        <row r="132">
          <cell r="AL132" t="str">
            <v>REHAB/RENOVASI EX. RUMAH SAKIT TL. KUANTAN (RETENSI)</v>
          </cell>
          <cell r="AM132" t="str">
            <v>K</v>
          </cell>
        </row>
        <row r="133">
          <cell r="AL133" t="str">
            <v>REHAB/RENOVASI WISMA JALUR (RETENSI)</v>
          </cell>
          <cell r="AM133" t="str">
            <v>K</v>
          </cell>
        </row>
        <row r="134">
          <cell r="AL134" t="str">
            <v>REHABILITASI / RENOVASI RUMAH DINAS BUPATI</v>
          </cell>
          <cell r="AM134" t="str">
            <v>K</v>
          </cell>
        </row>
        <row r="135">
          <cell r="AL135" t="str">
            <v>PEMB. GEDUNG SERBAGUNA KEC. GN. TOAR 420 M2 (RETENSI)</v>
          </cell>
          <cell r="AM135" t="str">
            <v>K</v>
          </cell>
        </row>
        <row r="136">
          <cell r="AL136" t="str">
            <v>- REHAB/ RENOVASI KANTOR CAMAT LOGAS TANAH DARAT 400 M2</v>
          </cell>
          <cell r="AM136" t="str">
            <v>K</v>
          </cell>
        </row>
        <row r="137">
          <cell r="AL137" t="str">
            <v>PENGAWASAN STADION MINI KENEGERIAN KARI</v>
          </cell>
          <cell r="AM137" t="str">
            <v>K</v>
          </cell>
        </row>
        <row r="138">
          <cell r="AL138" t="str">
            <v>BELANJA MODAL PENGADAAN KONSTRUKSI/PEMBELIAN GEDUNG</v>
          </cell>
          <cell r="AM138" t="str">
            <v>K</v>
          </cell>
        </row>
        <row r="139">
          <cell r="AL139" t="str">
            <v>PERLUASAN BANGUNAN GEDUNG KANTOR CKTR</v>
          </cell>
          <cell r="AM139" t="str">
            <v>K</v>
          </cell>
        </row>
        <row r="140">
          <cell r="AL140" t="str">
            <v>PENINGKATAN SARANA DAN PRASARANA KANTOR DINAS CKTR</v>
          </cell>
          <cell r="AM140" t="str">
            <v>K</v>
          </cell>
        </row>
        <row r="141">
          <cell r="AL141" t="str">
            <v>TANGGA PEMANDIAN DAN PELATARAN SUMPU</v>
          </cell>
          <cell r="AM141" t="str">
            <v>K</v>
          </cell>
        </row>
        <row r="142">
          <cell r="AL142" t="str">
            <v>PEMBANGUNAN KANTOR DAN RUMAH DINAS CAMAT SENTAJO RAYA</v>
          </cell>
          <cell r="AM142" t="str">
            <v>K</v>
          </cell>
        </row>
        <row r="143">
          <cell r="AL143" t="str">
            <v>PENATAAN HALAMAN KANTOR CAMAT SENTAJO RAYA (LANJUTAN)</v>
          </cell>
          <cell r="AM143" t="str">
            <v>K</v>
          </cell>
        </row>
        <row r="144">
          <cell r="AL144" t="str">
            <v>PAGAR DAN PAVING BLOK KANTOR CAMAT SENTAJO RAYA</v>
          </cell>
          <cell r="AM144" t="str">
            <v>K</v>
          </cell>
        </row>
        <row r="145">
          <cell r="AL145" t="str">
            <v>PEMATANGAN LOKASI PEMB. KANTOR &amp; RUMAH DINAS CAMAT KEC. KUANTAN HILIR SEBERANG</v>
          </cell>
          <cell r="AM145" t="str">
            <v>K</v>
          </cell>
        </row>
        <row r="146">
          <cell r="AL146" t="str">
            <v>PEMBANGUNAN KANTOR DAN RUMAH DINAS CAMAT PUCUK RANTAU</v>
          </cell>
          <cell r="AM146" t="str">
            <v>K</v>
          </cell>
        </row>
        <row r="147">
          <cell r="AL147" t="str">
            <v>PEMB. KANTOR DAN RUMAH DINAS CAMAT KUANTAN HILIR SEBERANG (LANJUTAN)</v>
          </cell>
          <cell r="AM147" t="str">
            <v>K</v>
          </cell>
        </row>
        <row r="148">
          <cell r="AL148" t="str">
            <v>PEMBANGUNAN PUSKESMAS CERENTI (LANJUTAN)</v>
          </cell>
          <cell r="AM148" t="str">
            <v>K</v>
          </cell>
        </row>
        <row r="149">
          <cell r="AL149" t="str">
            <v>PEMB. RUANG RAWAT INAP PUSKESMAS SEI BULUH (LANJUTAN)</v>
          </cell>
          <cell r="AM149" t="str">
            <v>K</v>
          </cell>
        </row>
        <row r="150">
          <cell r="AL150" t="str">
            <v xml:space="preserve"> PEMBANGUNAN GEDUNG SERBAGUNA KEC INUMAN (LANJUTAN)</v>
          </cell>
          <cell r="AM150" t="str">
            <v>K</v>
          </cell>
        </row>
        <row r="151">
          <cell r="AL151" t="str">
            <v>PEMBANGUNAN PERLUASAN GEDUNG KANTOR BUPATI KS</v>
          </cell>
          <cell r="AM151" t="str">
            <v>K</v>
          </cell>
        </row>
        <row r="152">
          <cell r="AL152" t="str">
            <v>PENATAAN HALAMAN KANTOR CAMAT KUANTAN HILIR SEBERANG (LANJUTAN)</v>
          </cell>
          <cell r="AM152" t="str">
            <v>K</v>
          </cell>
        </row>
        <row r="153">
          <cell r="AL153" t="str">
            <v>PEMBANGUNAN GEDUNG RAWAT INAP PUSKESMAS SENTAJO RAYA.</v>
          </cell>
          <cell r="AM153" t="str">
            <v>K</v>
          </cell>
        </row>
        <row r="154">
          <cell r="AL154" t="str">
            <v xml:space="preserve">PEMBANGUNAN LOS DAN SARANA PASAR TRADISIONAL BERBASIS MODREN </v>
          </cell>
          <cell r="AM154" t="str">
            <v>K</v>
          </cell>
        </row>
        <row r="155">
          <cell r="AL155" t="str">
            <v>PASAR TRADISIONAL BERBASIS MODERN</v>
          </cell>
          <cell r="AM155" t="str">
            <v>K</v>
          </cell>
        </row>
        <row r="156">
          <cell r="AL156" t="str">
            <v>GEDUNG SERBAGUNA POLRES KUANTAN SINGINGI</v>
          </cell>
          <cell r="AM156" t="str">
            <v>K</v>
          </cell>
        </row>
      </sheetData>
      <sheetData sheetId="8"/>
      <sheetData sheetId="9"/>
      <sheetData sheetId="10"/>
      <sheetData sheetId="11"/>
      <sheetData sheetId="12"/>
      <sheetData sheetId="13"/>
      <sheetData sheetId="14">
        <row r="13">
          <cell r="F13" t="str">
            <v>4.13.01</v>
          </cell>
          <cell r="G13">
            <v>0</v>
          </cell>
          <cell r="H13" t="str">
            <v>JALAN PROPINSI ARTERI</v>
          </cell>
          <cell r="I13" t="str">
            <v>04.13.01.02.06</v>
          </cell>
          <cell r="J13">
            <v>0</v>
          </cell>
          <cell r="K13" t="str">
            <v>ASPAL HOTMIX</v>
          </cell>
          <cell r="L13" t="str">
            <v>4000</v>
          </cell>
          <cell r="M13">
            <v>0</v>
          </cell>
          <cell r="N13">
            <v>0</v>
          </cell>
          <cell r="O13" t="str">
            <v>JL. SOEKARNO HATTA</v>
          </cell>
          <cell r="P13">
            <v>2001</v>
          </cell>
          <cell r="Q13">
            <v>0</v>
          </cell>
          <cell r="R13">
            <v>0</v>
          </cell>
          <cell r="S13" t="str">
            <v>12.04.06.05.01.00</v>
          </cell>
          <cell r="T13" t="str">
            <v>APBD</v>
          </cell>
          <cell r="U13">
            <v>9520000000</v>
          </cell>
          <cell r="V13" t="str">
            <v>B</v>
          </cell>
          <cell r="W13">
            <v>0</v>
          </cell>
        </row>
        <row r="14">
          <cell r="E14" t="str">
            <v>281.1</v>
          </cell>
          <cell r="F14" t="str">
            <v>4.13.01</v>
          </cell>
          <cell r="G14">
            <v>0</v>
          </cell>
          <cell r="H14" t="str">
            <v>JALAN KABUPATEN ARTERI</v>
          </cell>
          <cell r="I14" t="str">
            <v>04.13.01.03.04</v>
          </cell>
          <cell r="J14">
            <v>0</v>
          </cell>
          <cell r="K14" t="str">
            <v>BATU PECAH / MACADAM</v>
          </cell>
          <cell r="L14" t="str">
            <v>6600</v>
          </cell>
          <cell r="M14">
            <v>7</v>
          </cell>
          <cell r="N14">
            <v>46200</v>
          </cell>
          <cell r="O14" t="str">
            <v>KOMPE BERANGIN - KP BRU CERENTI</v>
          </cell>
          <cell r="P14">
            <v>2001</v>
          </cell>
          <cell r="Q14">
            <v>0</v>
          </cell>
          <cell r="R14">
            <v>0</v>
          </cell>
          <cell r="S14" t="str">
            <v>12.04.06.05.01.00</v>
          </cell>
          <cell r="T14" t="str">
            <v>APBD</v>
          </cell>
          <cell r="U14">
            <v>9504000000</v>
          </cell>
          <cell r="V14" t="str">
            <v>B</v>
          </cell>
          <cell r="W14">
            <v>0</v>
          </cell>
        </row>
        <row r="15">
          <cell r="E15" t="str">
            <v>257.1</v>
          </cell>
          <cell r="F15" t="str">
            <v>4.13.01</v>
          </cell>
          <cell r="G15">
            <v>0</v>
          </cell>
          <cell r="H15" t="str">
            <v>PENINGKATAN JALAN BENAI-PULAU LANCANG (ASPAL)</v>
          </cell>
          <cell r="I15" t="str">
            <v>04.13.01.03.04</v>
          </cell>
          <cell r="J15">
            <v>0</v>
          </cell>
          <cell r="K15" t="str">
            <v>ASPAL HOTMIX</v>
          </cell>
          <cell r="L15" t="str">
            <v>9500</v>
          </cell>
          <cell r="M15">
            <v>7</v>
          </cell>
          <cell r="N15">
            <v>59500</v>
          </cell>
          <cell r="O15" t="str">
            <v>BENAI - PL. LANCANG</v>
          </cell>
          <cell r="P15">
            <v>2001</v>
          </cell>
          <cell r="Q15">
            <v>0</v>
          </cell>
          <cell r="R15">
            <v>0</v>
          </cell>
          <cell r="S15" t="str">
            <v>12.04.06.05.01.00</v>
          </cell>
          <cell r="T15" t="str">
            <v>APBD</v>
          </cell>
          <cell r="U15">
            <v>9883854526</v>
          </cell>
          <cell r="V15" t="str">
            <v>B</v>
          </cell>
          <cell r="W15">
            <v>0</v>
          </cell>
        </row>
        <row r="16">
          <cell r="F16" t="str">
            <v>4.13.01</v>
          </cell>
          <cell r="G16">
            <v>0</v>
          </cell>
          <cell r="H16" t="str">
            <v>JALAN KABUPATEN ARTERI</v>
          </cell>
          <cell r="I16" t="str">
            <v>04.13.01.03.04</v>
          </cell>
          <cell r="J16">
            <v>0</v>
          </cell>
          <cell r="K16" t="str">
            <v>BATU PECAH / MACADAM</v>
          </cell>
          <cell r="L16" t="str">
            <v>3000</v>
          </cell>
          <cell r="M16">
            <v>0</v>
          </cell>
          <cell r="N16">
            <v>0</v>
          </cell>
          <cell r="O16" t="str">
            <v>JL. ABDURRAHMAN ALI</v>
          </cell>
          <cell r="P16">
            <v>2001</v>
          </cell>
          <cell r="Q16">
            <v>0</v>
          </cell>
          <cell r="R16">
            <v>0</v>
          </cell>
          <cell r="S16" t="str">
            <v>12.04.06.05.01.00</v>
          </cell>
          <cell r="T16" t="str">
            <v>APBD</v>
          </cell>
          <cell r="U16">
            <v>1008000000</v>
          </cell>
          <cell r="V16" t="str">
            <v>KB</v>
          </cell>
          <cell r="W16">
            <v>0</v>
          </cell>
        </row>
        <row r="17">
          <cell r="F17" t="str">
            <v>4.13.01</v>
          </cell>
          <cell r="G17">
            <v>0</v>
          </cell>
          <cell r="H17" t="str">
            <v>JALAN KABUPATEN ARTERI</v>
          </cell>
          <cell r="I17" t="str">
            <v>04.13.01.03.04</v>
          </cell>
          <cell r="J17">
            <v>0</v>
          </cell>
          <cell r="K17" t="str">
            <v>ASPAL HOTMIX</v>
          </cell>
          <cell r="L17" t="str">
            <v>7000</v>
          </cell>
          <cell r="M17">
            <v>0</v>
          </cell>
          <cell r="N17">
            <v>0</v>
          </cell>
          <cell r="O17" t="str">
            <v>JL. DATUK BISAI</v>
          </cell>
          <cell r="P17">
            <v>2001</v>
          </cell>
          <cell r="Q17">
            <v>0</v>
          </cell>
          <cell r="R17">
            <v>0</v>
          </cell>
          <cell r="S17" t="str">
            <v>12.04.06.05.01.00</v>
          </cell>
          <cell r="T17" t="str">
            <v>APBD</v>
          </cell>
          <cell r="U17">
            <v>5145000000</v>
          </cell>
          <cell r="V17" t="str">
            <v>B</v>
          </cell>
          <cell r="W17">
            <v>0</v>
          </cell>
        </row>
        <row r="18">
          <cell r="F18" t="str">
            <v>4.13.01</v>
          </cell>
          <cell r="G18">
            <v>0</v>
          </cell>
          <cell r="H18" t="str">
            <v>JALAN KABUPATEN ARTERI</v>
          </cell>
          <cell r="I18" t="str">
            <v>04.13.01.03.04</v>
          </cell>
          <cell r="J18">
            <v>0</v>
          </cell>
          <cell r="K18" t="str">
            <v>BATU KERIKIL</v>
          </cell>
          <cell r="L18" t="str">
            <v>3000</v>
          </cell>
          <cell r="M18">
            <v>0</v>
          </cell>
          <cell r="N18">
            <v>0</v>
          </cell>
          <cell r="O18" t="str">
            <v>BANJAR LOPAK - PULAU KALIMANTING</v>
          </cell>
          <cell r="P18">
            <v>2001</v>
          </cell>
          <cell r="Q18">
            <v>0</v>
          </cell>
          <cell r="R18">
            <v>0</v>
          </cell>
          <cell r="S18" t="str">
            <v>12.04.06.05.01.00</v>
          </cell>
          <cell r="T18" t="str">
            <v>APBD</v>
          </cell>
          <cell r="U18">
            <v>16253400000</v>
          </cell>
          <cell r="V18" t="str">
            <v>KB</v>
          </cell>
          <cell r="W18">
            <v>0</v>
          </cell>
        </row>
        <row r="19">
          <cell r="F19" t="str">
            <v>4.13.01</v>
          </cell>
          <cell r="G19">
            <v>0</v>
          </cell>
          <cell r="H19" t="str">
            <v>JALAN KABUPATEN ARTERI</v>
          </cell>
          <cell r="I19" t="str">
            <v>04.13.01.03.04</v>
          </cell>
          <cell r="J19">
            <v>0</v>
          </cell>
          <cell r="K19" t="str">
            <v>TANAH</v>
          </cell>
          <cell r="L19" t="str">
            <v>1400</v>
          </cell>
          <cell r="M19">
            <v>0</v>
          </cell>
          <cell r="N19">
            <v>0</v>
          </cell>
          <cell r="O19" t="str">
            <v>JL. DESA UJUNG TANJUNG</v>
          </cell>
          <cell r="P19">
            <v>2001</v>
          </cell>
          <cell r="Q19">
            <v>0</v>
          </cell>
          <cell r="R19">
            <v>0</v>
          </cell>
          <cell r="S19" t="str">
            <v>12.04.06.05.01.00</v>
          </cell>
          <cell r="T19" t="str">
            <v>APBD</v>
          </cell>
          <cell r="U19">
            <v>378000000</v>
          </cell>
          <cell r="V19" t="str">
            <v>B</v>
          </cell>
          <cell r="W19">
            <v>0</v>
          </cell>
        </row>
        <row r="20">
          <cell r="F20" t="str">
            <v>4.13.01</v>
          </cell>
          <cell r="G20">
            <v>0</v>
          </cell>
          <cell r="H20" t="str">
            <v>JALAN KABUPATEN ARTERI</v>
          </cell>
          <cell r="I20" t="str">
            <v>04.13.01.03.04</v>
          </cell>
          <cell r="J20">
            <v>0</v>
          </cell>
          <cell r="K20" t="str">
            <v>ASPAL HOTMIX</v>
          </cell>
          <cell r="L20" t="str">
            <v>2500</v>
          </cell>
          <cell r="M20">
            <v>0</v>
          </cell>
          <cell r="N20">
            <v>0</v>
          </cell>
          <cell r="O20" t="str">
            <v>JL. LINTAS PKB - RENGAT</v>
          </cell>
          <cell r="P20">
            <v>2001</v>
          </cell>
          <cell r="Q20">
            <v>0</v>
          </cell>
          <cell r="R20">
            <v>0</v>
          </cell>
          <cell r="S20" t="str">
            <v>12.04.06.05.01.00</v>
          </cell>
          <cell r="T20" t="str">
            <v>APBD</v>
          </cell>
          <cell r="U20">
            <v>2275000000</v>
          </cell>
          <cell r="V20" t="str">
            <v>B</v>
          </cell>
          <cell r="W20">
            <v>0</v>
          </cell>
        </row>
        <row r="21">
          <cell r="E21" t="str">
            <v>278.1</v>
          </cell>
          <cell r="F21" t="str">
            <v>4.13.01</v>
          </cell>
          <cell r="G21">
            <v>0</v>
          </cell>
          <cell r="H21" t="str">
            <v>JALAN KABUPATEN ARTERI</v>
          </cell>
          <cell r="I21" t="str">
            <v>04.13.01.03.04</v>
          </cell>
          <cell r="J21">
            <v>0</v>
          </cell>
          <cell r="K21" t="str">
            <v>BATU PECAH / MACADAM</v>
          </cell>
          <cell r="L21" t="str">
            <v>8000</v>
          </cell>
          <cell r="M21">
            <v>7</v>
          </cell>
          <cell r="N21">
            <v>56000</v>
          </cell>
          <cell r="O21" t="str">
            <v>JL. JALUR PATAH - LANGSAT HULU</v>
          </cell>
          <cell r="P21">
            <v>2001</v>
          </cell>
          <cell r="Q21">
            <v>0</v>
          </cell>
          <cell r="R21">
            <v>0</v>
          </cell>
          <cell r="S21" t="str">
            <v>12.04.06.05.01.00</v>
          </cell>
          <cell r="T21" t="str">
            <v>APBD</v>
          </cell>
          <cell r="U21">
            <v>3584000000</v>
          </cell>
          <cell r="V21" t="str">
            <v>B</v>
          </cell>
          <cell r="W21">
            <v>0</v>
          </cell>
        </row>
        <row r="22">
          <cell r="E22" t="str">
            <v>279.1</v>
          </cell>
          <cell r="F22" t="str">
            <v>4.13.01</v>
          </cell>
          <cell r="G22">
            <v>0</v>
          </cell>
          <cell r="H22" t="str">
            <v>JALAN KABUPATEN ARTERI</v>
          </cell>
          <cell r="I22" t="str">
            <v>04.13.01.03.04</v>
          </cell>
          <cell r="J22">
            <v>0</v>
          </cell>
          <cell r="K22" t="str">
            <v>ASPAL HOTMIX</v>
          </cell>
          <cell r="L22" t="str">
            <v>3000</v>
          </cell>
          <cell r="M22">
            <v>7</v>
          </cell>
          <cell r="N22">
            <v>21000</v>
          </cell>
          <cell r="O22" t="str">
            <v>JL. TALONTAM - BANJAR BENAI</v>
          </cell>
          <cell r="P22">
            <v>2001</v>
          </cell>
          <cell r="Q22">
            <v>0</v>
          </cell>
          <cell r="R22">
            <v>0</v>
          </cell>
          <cell r="S22" t="str">
            <v>12.04.06.05.01.00</v>
          </cell>
          <cell r="T22" t="str">
            <v>APBD</v>
          </cell>
          <cell r="U22">
            <v>2520000000</v>
          </cell>
          <cell r="V22" t="str">
            <v>B</v>
          </cell>
          <cell r="W22">
            <v>0</v>
          </cell>
        </row>
        <row r="23">
          <cell r="F23" t="str">
            <v>4.13.01</v>
          </cell>
          <cell r="G23">
            <v>0</v>
          </cell>
          <cell r="H23" t="str">
            <v>JALAN KABUPATEN ARTERI</v>
          </cell>
          <cell r="I23" t="str">
            <v>04.13.01.03.04</v>
          </cell>
          <cell r="J23">
            <v>0</v>
          </cell>
          <cell r="K23" t="str">
            <v>ASPAL HOTMIX</v>
          </cell>
          <cell r="L23" t="str">
            <v>2000</v>
          </cell>
          <cell r="M23">
            <v>0</v>
          </cell>
          <cell r="N23">
            <v>0</v>
          </cell>
          <cell r="O23" t="str">
            <v>JL. GUNUNG KESIANGAN</v>
          </cell>
          <cell r="P23">
            <v>2001</v>
          </cell>
          <cell r="Q23">
            <v>0</v>
          </cell>
          <cell r="R23">
            <v>0</v>
          </cell>
          <cell r="S23" t="str">
            <v>12.04.06.05.01.00</v>
          </cell>
          <cell r="T23" t="str">
            <v>APBD</v>
          </cell>
          <cell r="U23">
            <v>1680000000</v>
          </cell>
          <cell r="V23" t="str">
            <v>B</v>
          </cell>
          <cell r="W23">
            <v>0</v>
          </cell>
        </row>
        <row r="24">
          <cell r="E24" t="str">
            <v>272.1</v>
          </cell>
          <cell r="F24" t="str">
            <v>4.13.01</v>
          </cell>
          <cell r="G24">
            <v>0</v>
          </cell>
          <cell r="H24" t="str">
            <v>JALAN KABUPATEN ARTERI</v>
          </cell>
          <cell r="I24" t="str">
            <v>04.13.01.03.04</v>
          </cell>
          <cell r="J24">
            <v>0</v>
          </cell>
          <cell r="K24" t="str">
            <v>BATU PECAH / MACADAM</v>
          </cell>
          <cell r="L24" t="str">
            <v>3500</v>
          </cell>
          <cell r="M24">
            <v>7</v>
          </cell>
          <cell r="N24">
            <v>24500</v>
          </cell>
          <cell r="O24" t="str">
            <v>JL. TALONTAM - P. KOPUNG</v>
          </cell>
          <cell r="P24">
            <v>2001</v>
          </cell>
          <cell r="Q24">
            <v>0</v>
          </cell>
          <cell r="R24">
            <v>0</v>
          </cell>
          <cell r="S24" t="str">
            <v>12.04.06.05.01.00</v>
          </cell>
          <cell r="T24" t="str">
            <v>APBD</v>
          </cell>
          <cell r="U24">
            <v>1456000000</v>
          </cell>
          <cell r="V24" t="str">
            <v>B</v>
          </cell>
          <cell r="W24">
            <v>0</v>
          </cell>
        </row>
        <row r="25">
          <cell r="E25" t="str">
            <v>273.1</v>
          </cell>
          <cell r="F25" t="str">
            <v>4.13.01</v>
          </cell>
          <cell r="G25">
            <v>0</v>
          </cell>
          <cell r="H25" t="str">
            <v>JALAN KABUPATEN ARTERI</v>
          </cell>
          <cell r="I25" t="str">
            <v>04.13.01.03.04</v>
          </cell>
          <cell r="J25">
            <v>0</v>
          </cell>
          <cell r="K25" t="str">
            <v>SEMEN/BETON</v>
          </cell>
          <cell r="L25" t="str">
            <v>2000</v>
          </cell>
          <cell r="M25">
            <v>0</v>
          </cell>
          <cell r="N25">
            <v>0</v>
          </cell>
          <cell r="O25" t="str">
            <v>SIMANDOLAK - TANJUNG</v>
          </cell>
          <cell r="P25">
            <v>2001</v>
          </cell>
          <cell r="Q25">
            <v>0</v>
          </cell>
          <cell r="R25">
            <v>0</v>
          </cell>
          <cell r="S25" t="str">
            <v>12.04.06.05.01.00</v>
          </cell>
          <cell r="T25" t="str">
            <v>APBD</v>
          </cell>
          <cell r="U25">
            <v>1050000000</v>
          </cell>
          <cell r="V25" t="str">
            <v>KB</v>
          </cell>
          <cell r="W25">
            <v>0</v>
          </cell>
        </row>
        <row r="26">
          <cell r="F26" t="str">
            <v>4.13.01</v>
          </cell>
          <cell r="G26">
            <v>0</v>
          </cell>
          <cell r="H26" t="str">
            <v>JALAN KABUPATEN ARTERI</v>
          </cell>
          <cell r="I26" t="str">
            <v>04.13.01.03.04</v>
          </cell>
          <cell r="J26">
            <v>0</v>
          </cell>
          <cell r="K26" t="str">
            <v>ASPAL HOTMIX</v>
          </cell>
          <cell r="L26" t="str">
            <v>2000</v>
          </cell>
          <cell r="M26">
            <v>0</v>
          </cell>
          <cell r="N26">
            <v>0</v>
          </cell>
          <cell r="O26" t="str">
            <v>JL. GUNUNG KESIANGAN - BANJAR LOPAK</v>
          </cell>
          <cell r="P26">
            <v>2001</v>
          </cell>
          <cell r="Q26">
            <v>0</v>
          </cell>
          <cell r="R26">
            <v>0</v>
          </cell>
          <cell r="S26" t="str">
            <v>12.04.06.05.01.00</v>
          </cell>
          <cell r="T26" t="str">
            <v>APBD</v>
          </cell>
          <cell r="U26">
            <v>1575000000</v>
          </cell>
          <cell r="V26" t="str">
            <v>B</v>
          </cell>
          <cell r="W26">
            <v>0</v>
          </cell>
        </row>
        <row r="27">
          <cell r="E27" t="str">
            <v>276.1</v>
          </cell>
          <cell r="F27" t="str">
            <v>4.13.01</v>
          </cell>
          <cell r="G27">
            <v>0</v>
          </cell>
          <cell r="H27" t="str">
            <v>JALAN KABUPATEN ARTERI</v>
          </cell>
          <cell r="I27" t="str">
            <v>04.13.01.03.04</v>
          </cell>
          <cell r="J27">
            <v>0</v>
          </cell>
          <cell r="K27" t="str">
            <v>ASPAL HOTMIX</v>
          </cell>
          <cell r="L27" t="str">
            <v>3</v>
          </cell>
          <cell r="M27">
            <v>0</v>
          </cell>
          <cell r="N27">
            <v>0</v>
          </cell>
          <cell r="O27" t="str">
            <v>JL. BENAI - TEBING TINGGI</v>
          </cell>
          <cell r="P27">
            <v>2001</v>
          </cell>
          <cell r="Q27">
            <v>0</v>
          </cell>
          <cell r="R27">
            <v>0</v>
          </cell>
          <cell r="S27" t="str">
            <v>12.04.06.05.01..00</v>
          </cell>
          <cell r="T27" t="str">
            <v>APBD</v>
          </cell>
          <cell r="U27">
            <v>2940000000</v>
          </cell>
          <cell r="V27" t="str">
            <v>B</v>
          </cell>
          <cell r="W27">
            <v>0</v>
          </cell>
        </row>
        <row r="28">
          <cell r="F28" t="str">
            <v>4.13.01</v>
          </cell>
          <cell r="G28">
            <v>0</v>
          </cell>
          <cell r="H28" t="str">
            <v>JALAN KABUPATEN ARTERI</v>
          </cell>
          <cell r="I28" t="str">
            <v>04.13.01.03.04</v>
          </cell>
          <cell r="J28">
            <v>0</v>
          </cell>
          <cell r="K28" t="str">
            <v>TANAH</v>
          </cell>
          <cell r="L28" t="str">
            <v>1300</v>
          </cell>
          <cell r="M28">
            <v>0</v>
          </cell>
          <cell r="N28">
            <v>0</v>
          </cell>
          <cell r="O28" t="str">
            <v>JL. TALONTAN - KOTO BENAI</v>
          </cell>
          <cell r="P28">
            <v>2001</v>
          </cell>
          <cell r="Q28">
            <v>0</v>
          </cell>
          <cell r="R28">
            <v>0</v>
          </cell>
          <cell r="S28" t="str">
            <v>12.04.06.05.01.00</v>
          </cell>
          <cell r="T28" t="str">
            <v>APBD</v>
          </cell>
          <cell r="U28">
            <v>190125000</v>
          </cell>
          <cell r="V28" t="str">
            <v>B</v>
          </cell>
          <cell r="W28">
            <v>0</v>
          </cell>
        </row>
        <row r="29">
          <cell r="E29" t="str">
            <v>269.1</v>
          </cell>
          <cell r="F29" t="str">
            <v>4.13.01</v>
          </cell>
          <cell r="G29">
            <v>0</v>
          </cell>
          <cell r="H29" t="str">
            <v>JALAN KABUPATEN ARTERI</v>
          </cell>
          <cell r="I29" t="str">
            <v>04.13.01.03.04</v>
          </cell>
          <cell r="J29">
            <v>0</v>
          </cell>
          <cell r="K29" t="str">
            <v>TANAH</v>
          </cell>
          <cell r="L29" t="str">
            <v>2000</v>
          </cell>
          <cell r="M29">
            <v>7</v>
          </cell>
          <cell r="N29">
            <v>14000</v>
          </cell>
          <cell r="O29" t="str">
            <v>JL. GUNUNG KESIANGAN - UJUNG TANJUNG</v>
          </cell>
          <cell r="P29">
            <v>2001</v>
          </cell>
          <cell r="Q29">
            <v>0</v>
          </cell>
          <cell r="R29">
            <v>0</v>
          </cell>
          <cell r="S29" t="str">
            <v>12.04.06.05.01.00</v>
          </cell>
          <cell r="T29" t="str">
            <v>APBD</v>
          </cell>
          <cell r="U29">
            <v>292500000</v>
          </cell>
          <cell r="V29" t="str">
            <v>KB</v>
          </cell>
          <cell r="W29">
            <v>0</v>
          </cell>
        </row>
        <row r="30">
          <cell r="E30" t="str">
            <v>264.1</v>
          </cell>
          <cell r="F30" t="str">
            <v>4.13.01</v>
          </cell>
          <cell r="G30">
            <v>0</v>
          </cell>
          <cell r="H30" t="str">
            <v>JALAN KABUPATEN ARTERI</v>
          </cell>
          <cell r="I30" t="str">
            <v>04.13.01.03.04</v>
          </cell>
          <cell r="J30">
            <v>0</v>
          </cell>
          <cell r="K30" t="str">
            <v>BATU PECAH / MACADAM</v>
          </cell>
          <cell r="L30" t="str">
            <v>3500</v>
          </cell>
          <cell r="M30">
            <v>8</v>
          </cell>
          <cell r="N30">
            <v>280000</v>
          </cell>
          <cell r="O30" t="str">
            <v>JL. DULTA PALMA- MUARA PETAI</v>
          </cell>
          <cell r="P30">
            <v>2001</v>
          </cell>
          <cell r="Q30">
            <v>0</v>
          </cell>
          <cell r="R30">
            <v>0</v>
          </cell>
          <cell r="S30" t="str">
            <v>12.04.06.05.01.00</v>
          </cell>
          <cell r="T30" t="str">
            <v>APBD</v>
          </cell>
          <cell r="U30">
            <v>1568000000</v>
          </cell>
          <cell r="V30" t="str">
            <v>B</v>
          </cell>
          <cell r="W30">
            <v>0</v>
          </cell>
        </row>
        <row r="31">
          <cell r="E31" t="str">
            <v>265.1</v>
          </cell>
          <cell r="F31" t="str">
            <v>4.13.01</v>
          </cell>
          <cell r="G31">
            <v>0</v>
          </cell>
          <cell r="H31" t="str">
            <v>JALAN KABUPATEN ARTERI</v>
          </cell>
          <cell r="I31" t="str">
            <v>04.13.01.03.04</v>
          </cell>
          <cell r="J31">
            <v>0</v>
          </cell>
          <cell r="K31" t="str">
            <v>BATU PECAH / MACADAM</v>
          </cell>
          <cell r="L31">
            <v>40000</v>
          </cell>
          <cell r="M31">
            <v>8</v>
          </cell>
          <cell r="N31">
            <v>320000</v>
          </cell>
          <cell r="O31" t="str">
            <v>JL. DUTA PALMA - INHU</v>
          </cell>
          <cell r="P31">
            <v>2001</v>
          </cell>
          <cell r="Q31">
            <v>0</v>
          </cell>
          <cell r="R31">
            <v>0</v>
          </cell>
          <cell r="S31" t="str">
            <v>12.04.06.05.01.00</v>
          </cell>
          <cell r="T31" t="str">
            <v>APBD</v>
          </cell>
          <cell r="U31">
            <v>1792000000</v>
          </cell>
          <cell r="V31" t="str">
            <v>B</v>
          </cell>
          <cell r="W31">
            <v>0</v>
          </cell>
        </row>
        <row r="32">
          <cell r="E32" t="str">
            <v>274.1</v>
          </cell>
          <cell r="F32" t="str">
            <v>4.13.01</v>
          </cell>
          <cell r="G32">
            <v>0</v>
          </cell>
          <cell r="H32" t="str">
            <v>JALAN KABUPATEN ARTERI</v>
          </cell>
          <cell r="I32" t="str">
            <v>04.13.01.03.04</v>
          </cell>
          <cell r="J32">
            <v>0</v>
          </cell>
          <cell r="K32" t="str">
            <v>BATU PECAH / MACADAM</v>
          </cell>
          <cell r="L32" t="str">
            <v>16</v>
          </cell>
          <cell r="M32">
            <v>0</v>
          </cell>
          <cell r="N32">
            <v>0</v>
          </cell>
          <cell r="O32" t="str">
            <v>JL. BENAI - RAPP</v>
          </cell>
          <cell r="P32">
            <v>2001</v>
          </cell>
          <cell r="Q32">
            <v>0</v>
          </cell>
          <cell r="R32">
            <v>0</v>
          </cell>
          <cell r="S32" t="str">
            <v>12.04.06.05.01..00</v>
          </cell>
          <cell r="T32" t="str">
            <v>APBD</v>
          </cell>
          <cell r="U32">
            <v>15680000000</v>
          </cell>
          <cell r="V32" t="str">
            <v>B</v>
          </cell>
          <cell r="W32">
            <v>0</v>
          </cell>
        </row>
        <row r="33">
          <cell r="F33" t="str">
            <v>4.13.01</v>
          </cell>
          <cell r="G33">
            <v>0</v>
          </cell>
          <cell r="H33" t="str">
            <v>JALAN KABUPATEN ARTERI</v>
          </cell>
          <cell r="I33" t="str">
            <v>04.13.01.03.04</v>
          </cell>
          <cell r="J33">
            <v>0</v>
          </cell>
          <cell r="K33" t="str">
            <v>ASPAL HOTMIX</v>
          </cell>
          <cell r="L33" t="str">
            <v>3</v>
          </cell>
          <cell r="M33">
            <v>0</v>
          </cell>
          <cell r="N33">
            <v>0</v>
          </cell>
          <cell r="O33" t="str">
            <v>JL. ABDUL RAHMAN ALI - SIBERAKUN</v>
          </cell>
          <cell r="P33">
            <v>2001</v>
          </cell>
          <cell r="Q33">
            <v>0</v>
          </cell>
          <cell r="R33">
            <v>0</v>
          </cell>
          <cell r="S33" t="str">
            <v>12.04.06.05.01..00</v>
          </cell>
          <cell r="T33" t="str">
            <v>APBD</v>
          </cell>
          <cell r="U33">
            <v>2362500000</v>
          </cell>
          <cell r="V33" t="str">
            <v>B</v>
          </cell>
          <cell r="W33">
            <v>0</v>
          </cell>
        </row>
        <row r="34">
          <cell r="F34" t="str">
            <v>4.13.01</v>
          </cell>
          <cell r="G34">
            <v>0</v>
          </cell>
          <cell r="H34" t="str">
            <v>JALAN KABUPATEN ARTERI</v>
          </cell>
          <cell r="I34" t="str">
            <v>04.13.01.03.04</v>
          </cell>
          <cell r="J34">
            <v>0</v>
          </cell>
          <cell r="K34" t="str">
            <v>BATU PECAH / MACADAM</v>
          </cell>
          <cell r="L34" t="str">
            <v>1.4</v>
          </cell>
          <cell r="M34">
            <v>0</v>
          </cell>
          <cell r="N34">
            <v>0</v>
          </cell>
          <cell r="O34" t="str">
            <v>JL. UJUNG TANJUNG - BANJAR LOPAK</v>
          </cell>
          <cell r="P34">
            <v>2001</v>
          </cell>
          <cell r="Q34">
            <v>0</v>
          </cell>
          <cell r="R34">
            <v>0</v>
          </cell>
          <cell r="S34" t="str">
            <v>12.04.06.05.01..00</v>
          </cell>
          <cell r="T34" t="str">
            <v>APBD</v>
          </cell>
          <cell r="U34">
            <v>470400000</v>
          </cell>
          <cell r="V34" t="str">
            <v>B</v>
          </cell>
          <cell r="W34">
            <v>0</v>
          </cell>
        </row>
        <row r="35">
          <cell r="E35" t="str">
            <v>258.1</v>
          </cell>
          <cell r="F35" t="str">
            <v>4.13.01</v>
          </cell>
          <cell r="G35">
            <v>0</v>
          </cell>
          <cell r="H35" t="str">
            <v>JALAN KABUPATEN ARTERI</v>
          </cell>
          <cell r="I35" t="str">
            <v>04.13.01.03.04</v>
          </cell>
          <cell r="J35">
            <v>0</v>
          </cell>
          <cell r="K35" t="str">
            <v>ASPAL HOTMIX</v>
          </cell>
          <cell r="L35" t="str">
            <v>11700</v>
          </cell>
          <cell r="M35">
            <v>7</v>
          </cell>
          <cell r="N35">
            <v>81900</v>
          </cell>
          <cell r="O35" t="str">
            <v>JL. LEPAU GADING - PANGEAN</v>
          </cell>
          <cell r="P35">
            <v>2001</v>
          </cell>
          <cell r="Q35">
            <v>0</v>
          </cell>
          <cell r="R35">
            <v>0</v>
          </cell>
          <cell r="S35" t="str">
            <v>12.04.06.05.01.00</v>
          </cell>
          <cell r="T35" t="str">
            <v>APBD</v>
          </cell>
          <cell r="U35">
            <v>22932000000</v>
          </cell>
          <cell r="V35" t="str">
            <v>KB</v>
          </cell>
          <cell r="W35">
            <v>0</v>
          </cell>
        </row>
        <row r="36">
          <cell r="E36" t="str">
            <v>259.1</v>
          </cell>
          <cell r="F36" t="str">
            <v>4.13.01</v>
          </cell>
          <cell r="G36">
            <v>0</v>
          </cell>
          <cell r="H36" t="str">
            <v>PENINGKATAN JALAN SENTAJO - TERATAK AIR HITAM ASPAL 1,00 KM) LANJUTAN</v>
          </cell>
          <cell r="I36" t="str">
            <v>04.13.01.03.04</v>
          </cell>
          <cell r="J36">
            <v>0</v>
          </cell>
          <cell r="K36" t="str">
            <v>Aspal</v>
          </cell>
          <cell r="L36">
            <v>0</v>
          </cell>
          <cell r="M36">
            <v>0</v>
          </cell>
          <cell r="N36">
            <v>1000</v>
          </cell>
          <cell r="O36" t="str">
            <v>SENTAJO - TERATAK AIR HITAM</v>
          </cell>
          <cell r="P36">
            <v>2001</v>
          </cell>
          <cell r="Q36">
            <v>0</v>
          </cell>
          <cell r="R36">
            <v>0</v>
          </cell>
          <cell r="S36" t="str">
            <v>12.04.06.05.01..00</v>
          </cell>
          <cell r="T36" t="str">
            <v>APBD</v>
          </cell>
          <cell r="U36">
            <v>14883166858.823</v>
          </cell>
          <cell r="V36" t="str">
            <v>B</v>
          </cell>
          <cell r="W36">
            <v>0</v>
          </cell>
        </row>
        <row r="37">
          <cell r="E37" t="str">
            <v>260.1</v>
          </cell>
          <cell r="F37" t="str">
            <v>4.13.01</v>
          </cell>
          <cell r="G37">
            <v>0</v>
          </cell>
          <cell r="H37" t="str">
            <v>JALAN KABUPATEN ARTERI</v>
          </cell>
          <cell r="I37" t="str">
            <v>04.13.01.03.04</v>
          </cell>
          <cell r="J37">
            <v>0</v>
          </cell>
          <cell r="K37" t="str">
            <v>BATU PECAH / MACADAM</v>
          </cell>
          <cell r="L37">
            <v>11000</v>
          </cell>
          <cell r="M37">
            <v>0</v>
          </cell>
          <cell r="N37">
            <v>0</v>
          </cell>
          <cell r="O37" t="str">
            <v>BENAI - KOTO RAJO</v>
          </cell>
          <cell r="P37">
            <v>2001</v>
          </cell>
          <cell r="Q37">
            <v>0</v>
          </cell>
          <cell r="R37">
            <v>0</v>
          </cell>
          <cell r="S37" t="str">
            <v>12.04.06.05.01..00</v>
          </cell>
          <cell r="T37" t="str">
            <v>APBD</v>
          </cell>
          <cell r="U37">
            <v>7982951762.6100006</v>
          </cell>
          <cell r="V37" t="str">
            <v>B</v>
          </cell>
          <cell r="W37">
            <v>0</v>
          </cell>
        </row>
        <row r="38">
          <cell r="E38" t="str">
            <v>260.2</v>
          </cell>
          <cell r="F38" t="str">
            <v>4.13.02</v>
          </cell>
          <cell r="G38">
            <v>0</v>
          </cell>
          <cell r="H38" t="str">
            <v>PEMBUATAN 1 UNIT BOX CULVERT 2 X 2,5 (TUNGGAL) SEI. SOS RUAS JALAN BENAI - KOTO RAJO</v>
          </cell>
          <cell r="I38" t="str">
            <v>04.13.02.03.01</v>
          </cell>
          <cell r="J38">
            <v>0</v>
          </cell>
          <cell r="K38" t="str">
            <v>Beton</v>
          </cell>
          <cell r="L38">
            <v>2</v>
          </cell>
          <cell r="M38">
            <v>2.5</v>
          </cell>
          <cell r="N38">
            <v>5</v>
          </cell>
          <cell r="O38" t="str">
            <v>BENAI - KOTO RAJO</v>
          </cell>
          <cell r="P38">
            <v>2007</v>
          </cell>
          <cell r="Q38">
            <v>0</v>
          </cell>
          <cell r="R38">
            <v>0</v>
          </cell>
          <cell r="S38">
            <v>0</v>
          </cell>
          <cell r="T38" t="str">
            <v>APBD</v>
          </cell>
          <cell r="U38">
            <v>786808471.61551905</v>
          </cell>
          <cell r="V38" t="str">
            <v>B</v>
          </cell>
          <cell r="W38">
            <v>0</v>
          </cell>
        </row>
        <row r="39">
          <cell r="E39" t="str">
            <v>260.3</v>
          </cell>
          <cell r="F39">
            <v>0</v>
          </cell>
          <cell r="G39">
            <v>0</v>
          </cell>
          <cell r="H39" t="str">
            <v>PENINGKATAN JALAN BENAI - KOTO RAJO (ASPAL)  (DAK)</v>
          </cell>
          <cell r="I39" t="str">
            <v>04.13.01.03.06</v>
          </cell>
          <cell r="J39">
            <v>0</v>
          </cell>
          <cell r="K39">
            <v>0</v>
          </cell>
          <cell r="L39">
            <v>0</v>
          </cell>
          <cell r="M39">
            <v>0</v>
          </cell>
          <cell r="N39">
            <v>0</v>
          </cell>
          <cell r="O39" t="str">
            <v>BENAI - KOTO RAJO</v>
          </cell>
          <cell r="P39">
            <v>2017</v>
          </cell>
          <cell r="Q39">
            <v>0</v>
          </cell>
          <cell r="R39">
            <v>0</v>
          </cell>
          <cell r="S39">
            <v>0</v>
          </cell>
          <cell r="T39" t="str">
            <v>APBD</v>
          </cell>
          <cell r="U39">
            <v>6716002158</v>
          </cell>
          <cell r="V39">
            <v>0</v>
          </cell>
          <cell r="W39">
            <v>0</v>
          </cell>
        </row>
        <row r="40">
          <cell r="E40" t="str">
            <v>260.4</v>
          </cell>
          <cell r="F40">
            <v>0</v>
          </cell>
          <cell r="G40">
            <v>0</v>
          </cell>
          <cell r="H40" t="str">
            <v>PENGAWASAN PENINGKATAN JALAN BENAI - KOTO RAJO  (DAK)</v>
          </cell>
          <cell r="I40" t="str">
            <v>04.13.01.03.06</v>
          </cell>
          <cell r="J40">
            <v>0</v>
          </cell>
          <cell r="K40">
            <v>0</v>
          </cell>
          <cell r="L40">
            <v>0</v>
          </cell>
          <cell r="M40">
            <v>0</v>
          </cell>
          <cell r="N40">
            <v>0</v>
          </cell>
          <cell r="O40" t="str">
            <v>BENAI - KOTO RAJO</v>
          </cell>
          <cell r="P40">
            <v>2017</v>
          </cell>
          <cell r="Q40">
            <v>0</v>
          </cell>
          <cell r="R40">
            <v>0</v>
          </cell>
          <cell r="S40">
            <v>0</v>
          </cell>
          <cell r="T40" t="str">
            <v>APBD</v>
          </cell>
          <cell r="U40">
            <v>248765000</v>
          </cell>
          <cell r="V40">
            <v>0</v>
          </cell>
          <cell r="W40">
            <v>0</v>
          </cell>
        </row>
        <row r="41">
          <cell r="E41" t="str">
            <v>83.1</v>
          </cell>
          <cell r="F41" t="str">
            <v>4.13.01</v>
          </cell>
          <cell r="G41">
            <v>0</v>
          </cell>
          <cell r="H41" t="str">
            <v>JALAN KABUPATEN LOKAL (PENINGKATAN JALAN LBK. JAMBI-LBK. AMBACANG (PELEBARAN ASPAL))</v>
          </cell>
          <cell r="I41" t="str">
            <v>04.13.01.03.04</v>
          </cell>
          <cell r="J41">
            <v>0</v>
          </cell>
          <cell r="K41" t="str">
            <v>TANAH</v>
          </cell>
          <cell r="L41">
            <v>10500</v>
          </cell>
          <cell r="M41">
            <v>8</v>
          </cell>
          <cell r="N41">
            <v>84000</v>
          </cell>
          <cell r="O41" t="str">
            <v>LBK. JAMBI-LBK. AMBACANG</v>
          </cell>
          <cell r="P41">
            <v>2001</v>
          </cell>
          <cell r="Q41">
            <v>0</v>
          </cell>
          <cell r="R41">
            <v>0</v>
          </cell>
          <cell r="S41" t="str">
            <v>12.04.06.05.01..00</v>
          </cell>
          <cell r="T41" t="str">
            <v>APBD</v>
          </cell>
          <cell r="U41">
            <v>9141204662</v>
          </cell>
          <cell r="V41" t="str">
            <v>B</v>
          </cell>
          <cell r="W41">
            <v>0</v>
          </cell>
        </row>
        <row r="42">
          <cell r="F42" t="str">
            <v>4.13.01</v>
          </cell>
          <cell r="G42">
            <v>0</v>
          </cell>
          <cell r="H42" t="str">
            <v>JALAN KABUPATEN ARTERI</v>
          </cell>
          <cell r="I42" t="str">
            <v>04.13.01.03.04</v>
          </cell>
          <cell r="J42">
            <v>0</v>
          </cell>
          <cell r="K42" t="str">
            <v>ASPAL HOTMIX</v>
          </cell>
          <cell r="L42" t="str">
            <v>5000</v>
          </cell>
          <cell r="M42">
            <v>0</v>
          </cell>
          <cell r="N42">
            <v>0</v>
          </cell>
          <cell r="O42" t="str">
            <v>SIMPANG RAYA - KOTO BARU</v>
          </cell>
          <cell r="P42">
            <v>2001</v>
          </cell>
          <cell r="Q42">
            <v>0</v>
          </cell>
          <cell r="R42">
            <v>0</v>
          </cell>
          <cell r="S42" t="str">
            <v>12.04.06.05.01.00</v>
          </cell>
          <cell r="T42" t="str">
            <v>APBD</v>
          </cell>
          <cell r="U42">
            <v>4900000000</v>
          </cell>
          <cell r="V42" t="str">
            <v>KB</v>
          </cell>
          <cell r="W42">
            <v>0</v>
          </cell>
        </row>
        <row r="43">
          <cell r="F43" t="str">
            <v>4.13.01</v>
          </cell>
          <cell r="G43">
            <v>0</v>
          </cell>
          <cell r="H43" t="str">
            <v>JALAN KABUPATEN ARTERI</v>
          </cell>
          <cell r="I43" t="str">
            <v>04.13.01.03.04</v>
          </cell>
          <cell r="J43">
            <v>0</v>
          </cell>
          <cell r="K43" t="str">
            <v>ASPAL HOTMIX</v>
          </cell>
          <cell r="L43" t="str">
            <v>6000</v>
          </cell>
          <cell r="M43">
            <v>0</v>
          </cell>
          <cell r="N43">
            <v>0</v>
          </cell>
          <cell r="O43" t="str">
            <v>JL. JALUR PATAH - TERATAK AIR HITAM</v>
          </cell>
          <cell r="P43">
            <v>2001</v>
          </cell>
          <cell r="Q43">
            <v>0</v>
          </cell>
          <cell r="R43">
            <v>0</v>
          </cell>
          <cell r="S43" t="str">
            <v>12.04.06.05.01.00</v>
          </cell>
          <cell r="T43" t="str">
            <v>APBD</v>
          </cell>
          <cell r="U43">
            <v>4410000000</v>
          </cell>
          <cell r="V43" t="str">
            <v>B</v>
          </cell>
          <cell r="W43">
            <v>0</v>
          </cell>
        </row>
        <row r="44">
          <cell r="E44" t="str">
            <v>121.1</v>
          </cell>
          <cell r="F44" t="str">
            <v>4.13.01</v>
          </cell>
          <cell r="G44">
            <v>0</v>
          </cell>
          <cell r="H44" t="str">
            <v>JALAN KABUPATEN ARTERI</v>
          </cell>
          <cell r="I44" t="str">
            <v>04.13.01.03.04</v>
          </cell>
          <cell r="J44">
            <v>0</v>
          </cell>
          <cell r="K44" t="str">
            <v>BATU PECAH / MACADAM</v>
          </cell>
          <cell r="L44">
            <v>2750</v>
          </cell>
          <cell r="M44">
            <v>7</v>
          </cell>
          <cell r="N44">
            <v>19250</v>
          </cell>
          <cell r="O44" t="str">
            <v>SIMP. SEI ALA-SEI ALA</v>
          </cell>
          <cell r="P44">
            <v>2001</v>
          </cell>
          <cell r="Q44">
            <v>0</v>
          </cell>
          <cell r="R44">
            <v>0</v>
          </cell>
          <cell r="S44" t="str">
            <v>12.04.06.05.01..00</v>
          </cell>
          <cell r="T44" t="str">
            <v>APBD</v>
          </cell>
          <cell r="U44">
            <v>1056000000</v>
          </cell>
          <cell r="V44" t="str">
            <v>B</v>
          </cell>
          <cell r="W44">
            <v>0</v>
          </cell>
        </row>
        <row r="45">
          <cell r="E45" t="str">
            <v>122.1</v>
          </cell>
          <cell r="F45" t="str">
            <v>4.13.01</v>
          </cell>
          <cell r="G45">
            <v>0</v>
          </cell>
          <cell r="H45" t="str">
            <v>JALAN KABUPATEN ARTERI</v>
          </cell>
          <cell r="I45" t="str">
            <v>04.13.01.03.04</v>
          </cell>
          <cell r="J45">
            <v>0</v>
          </cell>
          <cell r="K45" t="str">
            <v>ASPAL PENETRASI</v>
          </cell>
          <cell r="L45">
            <v>5050</v>
          </cell>
          <cell r="M45">
            <v>7</v>
          </cell>
          <cell r="N45">
            <v>14000</v>
          </cell>
          <cell r="O45" t="str">
            <v>SIMP.SEI PINANG-TANJUNG</v>
          </cell>
          <cell r="P45">
            <v>2001</v>
          </cell>
          <cell r="Q45">
            <v>0</v>
          </cell>
          <cell r="R45">
            <v>0</v>
          </cell>
          <cell r="S45" t="str">
            <v>12.04.06.05.01..00</v>
          </cell>
          <cell r="T45" t="str">
            <v>APBD</v>
          </cell>
          <cell r="U45">
            <v>4029052001.6099997</v>
          </cell>
          <cell r="V45" t="str">
            <v>B</v>
          </cell>
          <cell r="W45">
            <v>0</v>
          </cell>
        </row>
        <row r="46">
          <cell r="F46" t="str">
            <v>4.13.01</v>
          </cell>
          <cell r="G46">
            <v>0</v>
          </cell>
          <cell r="H46" t="str">
            <v>PENINGKATAN JALAN LINGKAR PERINDAGKOP (ASPAL)</v>
          </cell>
          <cell r="I46" t="str">
            <v>04.13.01.03.06</v>
          </cell>
          <cell r="J46">
            <v>0</v>
          </cell>
          <cell r="K46" t="str">
            <v>ASPAL HOTMIX</v>
          </cell>
          <cell r="L46" t="str">
            <v>1750</v>
          </cell>
          <cell r="M46">
            <v>0</v>
          </cell>
          <cell r="N46">
            <v>0</v>
          </cell>
          <cell r="O46" t="str">
            <v>LINGKAR PERINDAGKOP</v>
          </cell>
          <cell r="P46">
            <v>2001</v>
          </cell>
          <cell r="Q46">
            <v>0</v>
          </cell>
          <cell r="R46">
            <v>0</v>
          </cell>
          <cell r="S46" t="str">
            <v>12.04.06.05.01.00</v>
          </cell>
          <cell r="T46" t="str">
            <v>APBD</v>
          </cell>
          <cell r="U46">
            <v>3741417795</v>
          </cell>
          <cell r="V46" t="str">
            <v>B</v>
          </cell>
          <cell r="W46">
            <v>0</v>
          </cell>
        </row>
        <row r="47">
          <cell r="E47" t="str">
            <v>72.1</v>
          </cell>
          <cell r="F47" t="str">
            <v>4.13.01</v>
          </cell>
          <cell r="G47">
            <v>0</v>
          </cell>
          <cell r="H47" t="str">
            <v>JALAN KABUPATEN LOKAL</v>
          </cell>
          <cell r="I47" t="str">
            <v>04.13.01.03.06</v>
          </cell>
          <cell r="J47">
            <v>0</v>
          </cell>
          <cell r="K47" t="str">
            <v>ASPAL HOTMIX</v>
          </cell>
          <cell r="L47" t="str">
            <v>500</v>
          </cell>
          <cell r="M47">
            <v>8</v>
          </cell>
          <cell r="N47">
            <v>4000</v>
          </cell>
          <cell r="O47" t="str">
            <v>JL. MENUJU SMP 2</v>
          </cell>
          <cell r="P47">
            <v>2001</v>
          </cell>
          <cell r="Q47">
            <v>0</v>
          </cell>
          <cell r="R47">
            <v>0</v>
          </cell>
          <cell r="S47" t="str">
            <v>12.04.06.05.01.00</v>
          </cell>
          <cell r="T47" t="str">
            <v>APBD</v>
          </cell>
          <cell r="U47">
            <v>525000000</v>
          </cell>
          <cell r="V47" t="str">
            <v>B</v>
          </cell>
          <cell r="W47">
            <v>0</v>
          </cell>
        </row>
        <row r="48">
          <cell r="E48" t="str">
            <v>73.1</v>
          </cell>
          <cell r="F48" t="str">
            <v>4.13.01</v>
          </cell>
          <cell r="G48">
            <v>0</v>
          </cell>
          <cell r="H48" t="str">
            <v>JALAN KABUPATEN LOKAL</v>
          </cell>
          <cell r="I48" t="str">
            <v>04.13.01.03.06</v>
          </cell>
          <cell r="J48">
            <v>0</v>
          </cell>
          <cell r="K48" t="str">
            <v>ASPAL HOTMIX</v>
          </cell>
          <cell r="L48" t="str">
            <v>138</v>
          </cell>
          <cell r="M48">
            <v>8</v>
          </cell>
          <cell r="N48">
            <v>1104</v>
          </cell>
          <cell r="O48" t="str">
            <v>JL. LIMUNO SELATAN</v>
          </cell>
          <cell r="P48">
            <v>2001</v>
          </cell>
          <cell r="Q48">
            <v>0</v>
          </cell>
          <cell r="R48">
            <v>0</v>
          </cell>
          <cell r="S48" t="str">
            <v>12.04.06.05.01.00</v>
          </cell>
          <cell r="T48" t="str">
            <v>APBD</v>
          </cell>
          <cell r="U48">
            <v>173880000</v>
          </cell>
          <cell r="V48" t="str">
            <v>B</v>
          </cell>
          <cell r="W48">
            <v>0</v>
          </cell>
        </row>
        <row r="49">
          <cell r="E49" t="str">
            <v>75.1</v>
          </cell>
          <cell r="F49" t="str">
            <v>4.13.01</v>
          </cell>
          <cell r="G49">
            <v>0</v>
          </cell>
          <cell r="H49" t="str">
            <v>JALAN KABUPATEN LOKAL</v>
          </cell>
          <cell r="I49" t="str">
            <v>04.13.01.03.06</v>
          </cell>
          <cell r="J49">
            <v>0</v>
          </cell>
          <cell r="K49" t="str">
            <v>ASPAL HOTMIX</v>
          </cell>
          <cell r="L49" t="str">
            <v>1500</v>
          </cell>
          <cell r="M49">
            <v>30</v>
          </cell>
          <cell r="N49">
            <v>45000</v>
          </cell>
          <cell r="O49" t="str">
            <v>BUNDARAN DPRD - JL. PROPINSI</v>
          </cell>
          <cell r="P49">
            <v>2001</v>
          </cell>
          <cell r="Q49">
            <v>0</v>
          </cell>
          <cell r="R49">
            <v>0</v>
          </cell>
          <cell r="S49" t="str">
            <v>12.04.06.05.01.00</v>
          </cell>
          <cell r="T49" t="str">
            <v>APBD</v>
          </cell>
          <cell r="U49">
            <v>5670000000</v>
          </cell>
          <cell r="V49" t="str">
            <v>B</v>
          </cell>
          <cell r="W49">
            <v>0</v>
          </cell>
        </row>
        <row r="50">
          <cell r="E50" t="str">
            <v>69.1</v>
          </cell>
          <cell r="F50" t="str">
            <v>4.13.01</v>
          </cell>
          <cell r="G50">
            <v>0</v>
          </cell>
          <cell r="H50" t="str">
            <v>JALAN KABUPATEN LOKAL</v>
          </cell>
          <cell r="I50" t="str">
            <v>04.13.01.03.06</v>
          </cell>
          <cell r="J50">
            <v>0</v>
          </cell>
          <cell r="K50" t="str">
            <v>ASPAL HOTMIX</v>
          </cell>
          <cell r="L50" t="str">
            <v>300</v>
          </cell>
          <cell r="M50">
            <v>16</v>
          </cell>
          <cell r="N50">
            <v>4800</v>
          </cell>
          <cell r="O50" t="str">
            <v>SIMP RSUD - RSUD</v>
          </cell>
          <cell r="P50">
            <v>2001</v>
          </cell>
          <cell r="Q50">
            <v>0</v>
          </cell>
          <cell r="R50">
            <v>0</v>
          </cell>
          <cell r="S50" t="str">
            <v>12.04.06.05.01.00</v>
          </cell>
          <cell r="T50" t="str">
            <v>APBD</v>
          </cell>
          <cell r="U50">
            <v>614250000</v>
          </cell>
          <cell r="V50" t="str">
            <v>B</v>
          </cell>
          <cell r="W50">
            <v>0</v>
          </cell>
        </row>
        <row r="51">
          <cell r="E51" t="str">
            <v>70.1</v>
          </cell>
          <cell r="F51" t="str">
            <v>4.13.01</v>
          </cell>
          <cell r="G51">
            <v>0</v>
          </cell>
          <cell r="H51" t="str">
            <v>JALAN KABUPATEN LOKAL</v>
          </cell>
          <cell r="I51" t="str">
            <v>04.13.01.03.06</v>
          </cell>
          <cell r="J51">
            <v>0</v>
          </cell>
          <cell r="K51" t="str">
            <v>ASPAL HOTMIX</v>
          </cell>
          <cell r="L51" t="str">
            <v>672</v>
          </cell>
          <cell r="M51">
            <v>20</v>
          </cell>
          <cell r="N51">
            <v>13440</v>
          </cell>
          <cell r="O51" t="str">
            <v>SIMP. PERKANTORAN PEMDA - BUNDARAN DPRD</v>
          </cell>
          <cell r="P51">
            <v>2001</v>
          </cell>
          <cell r="Q51">
            <v>0</v>
          </cell>
          <cell r="R51">
            <v>0</v>
          </cell>
          <cell r="S51" t="str">
            <v>12.04.06.05.01.00</v>
          </cell>
          <cell r="T51" t="str">
            <v>APBD</v>
          </cell>
          <cell r="U51">
            <v>1375920000</v>
          </cell>
          <cell r="V51" t="str">
            <v>B</v>
          </cell>
          <cell r="W51">
            <v>0</v>
          </cell>
        </row>
        <row r="52">
          <cell r="E52" t="str">
            <v>71.1</v>
          </cell>
          <cell r="F52" t="str">
            <v>4.13.01</v>
          </cell>
          <cell r="G52">
            <v>0</v>
          </cell>
          <cell r="H52" t="str">
            <v>JALAN KABUPATEN LOKAL</v>
          </cell>
          <cell r="I52" t="str">
            <v>04.13.01.03.06</v>
          </cell>
          <cell r="J52">
            <v>0</v>
          </cell>
          <cell r="K52" t="str">
            <v>ASPAL HOTMIX</v>
          </cell>
          <cell r="L52" t="str">
            <v>250</v>
          </cell>
          <cell r="M52">
            <v>8</v>
          </cell>
          <cell r="N52">
            <v>2000</v>
          </cell>
          <cell r="O52" t="str">
            <v>JL. KUANTAN</v>
          </cell>
          <cell r="P52">
            <v>2001</v>
          </cell>
          <cell r="Q52">
            <v>0</v>
          </cell>
          <cell r="R52">
            <v>0</v>
          </cell>
          <cell r="S52" t="str">
            <v>12.04.06.05.01.00</v>
          </cell>
          <cell r="T52" t="str">
            <v>APBD</v>
          </cell>
          <cell r="U52">
            <v>262500000</v>
          </cell>
          <cell r="V52" t="str">
            <v>B</v>
          </cell>
          <cell r="W52">
            <v>0</v>
          </cell>
        </row>
        <row r="53">
          <cell r="E53" t="str">
            <v>66.1</v>
          </cell>
          <cell r="F53" t="str">
            <v>4.13.01</v>
          </cell>
          <cell r="G53">
            <v>0</v>
          </cell>
          <cell r="H53" t="str">
            <v>JALAN KABUPATEN LOKAL</v>
          </cell>
          <cell r="I53" t="str">
            <v>04.13.01.03.06</v>
          </cell>
          <cell r="J53">
            <v>0</v>
          </cell>
          <cell r="K53" t="str">
            <v>ASPAL HOTMIX</v>
          </cell>
          <cell r="L53" t="str">
            <v>600</v>
          </cell>
          <cell r="M53">
            <v>7</v>
          </cell>
          <cell r="N53">
            <v>4200</v>
          </cell>
          <cell r="O53" t="str">
            <v>JL. TELKOM - JK</v>
          </cell>
          <cell r="P53">
            <v>2001</v>
          </cell>
          <cell r="Q53">
            <v>0</v>
          </cell>
          <cell r="R53">
            <v>0</v>
          </cell>
          <cell r="S53" t="str">
            <v>12.04.06.05.01.00</v>
          </cell>
          <cell r="T53" t="str">
            <v>APBD</v>
          </cell>
          <cell r="U53">
            <v>756000000</v>
          </cell>
          <cell r="V53" t="str">
            <v>B</v>
          </cell>
          <cell r="W53">
            <v>0</v>
          </cell>
        </row>
        <row r="54">
          <cell r="E54" t="str">
            <v>67.1</v>
          </cell>
          <cell r="F54" t="str">
            <v>4.13.01</v>
          </cell>
          <cell r="G54">
            <v>0</v>
          </cell>
          <cell r="H54" t="str">
            <v>JALAN KABUPATEN LOKAL</v>
          </cell>
          <cell r="I54" t="str">
            <v>04.13.01.03.06</v>
          </cell>
          <cell r="J54">
            <v>0</v>
          </cell>
          <cell r="K54" t="str">
            <v>TANAH</v>
          </cell>
          <cell r="L54" t="str">
            <v>3500</v>
          </cell>
          <cell r="M54">
            <v>7</v>
          </cell>
          <cell r="N54">
            <v>24500</v>
          </cell>
          <cell r="O54" t="str">
            <v>JL. INDUSTRI - JK. RUAS 231/231</v>
          </cell>
          <cell r="P54">
            <v>2001</v>
          </cell>
          <cell r="Q54">
            <v>0</v>
          </cell>
          <cell r="R54">
            <v>0</v>
          </cell>
          <cell r="S54" t="str">
            <v>12.04.06.05.01.00</v>
          </cell>
          <cell r="T54" t="str">
            <v>APBD</v>
          </cell>
          <cell r="U54">
            <v>630000000</v>
          </cell>
          <cell r="V54" t="str">
            <v>B</v>
          </cell>
          <cell r="W54">
            <v>0</v>
          </cell>
        </row>
        <row r="55">
          <cell r="E55" t="str">
            <v>68.1</v>
          </cell>
          <cell r="F55" t="str">
            <v>4.13.01</v>
          </cell>
          <cell r="G55">
            <v>0</v>
          </cell>
          <cell r="H55" t="str">
            <v>JALAN KABUPATEN LOKAL</v>
          </cell>
          <cell r="I55" t="str">
            <v>04.13.01.03.06</v>
          </cell>
          <cell r="J55">
            <v>0</v>
          </cell>
          <cell r="K55" t="str">
            <v>ASPAL HOTMIX</v>
          </cell>
          <cell r="L55">
            <v>1100</v>
          </cell>
          <cell r="M55">
            <v>16</v>
          </cell>
          <cell r="N55">
            <v>17600</v>
          </cell>
          <cell r="O55" t="str">
            <v>BUNDARAN DPRD - KANTOR BUPATI</v>
          </cell>
          <cell r="P55">
            <v>2001</v>
          </cell>
          <cell r="Q55">
            <v>0</v>
          </cell>
          <cell r="R55">
            <v>0</v>
          </cell>
          <cell r="S55" t="str">
            <v>12.04.06.05.01.00</v>
          </cell>
          <cell r="T55" t="str">
            <v>APBD</v>
          </cell>
          <cell r="U55">
            <v>2252250000</v>
          </cell>
          <cell r="V55" t="str">
            <v>B</v>
          </cell>
          <cell r="W55">
            <v>0</v>
          </cell>
        </row>
        <row r="56">
          <cell r="E56" t="str">
            <v>63.1</v>
          </cell>
          <cell r="F56" t="str">
            <v>4.13.01</v>
          </cell>
          <cell r="G56">
            <v>0</v>
          </cell>
          <cell r="H56" t="str">
            <v>JALAN KABUPATEN LOKAL</v>
          </cell>
          <cell r="I56" t="str">
            <v>04.13.01.03.06</v>
          </cell>
          <cell r="J56">
            <v>0</v>
          </cell>
          <cell r="K56" t="str">
            <v>TANAH</v>
          </cell>
          <cell r="L56" t="str">
            <v>500</v>
          </cell>
          <cell r="M56">
            <v>7</v>
          </cell>
          <cell r="N56">
            <v>3500</v>
          </cell>
          <cell r="O56" t="str">
            <v>JL. PLTA - JK RUAS 33/33 KM0 - 100</v>
          </cell>
          <cell r="P56">
            <v>2001</v>
          </cell>
          <cell r="Q56">
            <v>0</v>
          </cell>
          <cell r="R56">
            <v>0</v>
          </cell>
          <cell r="S56" t="str">
            <v>12.04.06.05.01.00</v>
          </cell>
          <cell r="T56" t="str">
            <v>APBD</v>
          </cell>
          <cell r="U56">
            <v>90000000</v>
          </cell>
          <cell r="V56" t="str">
            <v>B</v>
          </cell>
          <cell r="W56">
            <v>0</v>
          </cell>
        </row>
        <row r="57">
          <cell r="E57" t="str">
            <v>64.1</v>
          </cell>
          <cell r="F57" t="str">
            <v>4.13.01</v>
          </cell>
          <cell r="G57">
            <v>0</v>
          </cell>
          <cell r="H57" t="str">
            <v>JALAN KABUPATEN LOKAL</v>
          </cell>
          <cell r="I57" t="str">
            <v>04.13.01.03.06</v>
          </cell>
          <cell r="J57">
            <v>0</v>
          </cell>
          <cell r="K57" t="str">
            <v>TANAH</v>
          </cell>
          <cell r="L57" t="str">
            <v>600</v>
          </cell>
          <cell r="M57">
            <v>7</v>
          </cell>
          <cell r="N57">
            <v>4200</v>
          </cell>
          <cell r="O57" t="str">
            <v>JL. SMK - SMK</v>
          </cell>
          <cell r="P57">
            <v>2001</v>
          </cell>
          <cell r="Q57">
            <v>0</v>
          </cell>
          <cell r="R57">
            <v>0</v>
          </cell>
          <cell r="S57" t="str">
            <v>12.04.06.05.01.00</v>
          </cell>
          <cell r="T57" t="str">
            <v>APBD</v>
          </cell>
          <cell r="U57">
            <v>108000000</v>
          </cell>
          <cell r="V57" t="str">
            <v>B</v>
          </cell>
          <cell r="W57">
            <v>0</v>
          </cell>
        </row>
        <row r="58">
          <cell r="E58" t="str">
            <v>65.1</v>
          </cell>
          <cell r="F58" t="str">
            <v>4.13.01</v>
          </cell>
          <cell r="G58">
            <v>0</v>
          </cell>
          <cell r="H58" t="str">
            <v>JALAN KABUPATEN LOKAL</v>
          </cell>
          <cell r="I58" t="str">
            <v>04.13.01.03.06</v>
          </cell>
          <cell r="J58">
            <v>0</v>
          </cell>
          <cell r="K58" t="str">
            <v>ASPAL HOTMIX</v>
          </cell>
          <cell r="L58" t="str">
            <v>2500</v>
          </cell>
          <cell r="M58">
            <v>0</v>
          </cell>
          <cell r="N58">
            <v>38600</v>
          </cell>
          <cell r="O58" t="str">
            <v>SIMP. STM BERINGIN - SAWAH</v>
          </cell>
          <cell r="P58">
            <v>2001</v>
          </cell>
          <cell r="Q58">
            <v>0</v>
          </cell>
          <cell r="R58">
            <v>0</v>
          </cell>
          <cell r="S58" t="str">
            <v>12.04.06.05.01.00</v>
          </cell>
          <cell r="T58" t="str">
            <v>APBD</v>
          </cell>
          <cell r="U58">
            <v>4725000000</v>
          </cell>
          <cell r="V58" t="str">
            <v>B</v>
          </cell>
          <cell r="W58">
            <v>0</v>
          </cell>
        </row>
        <row r="59">
          <cell r="E59" t="str">
            <v>60.1</v>
          </cell>
          <cell r="F59" t="str">
            <v>4.13.01</v>
          </cell>
          <cell r="G59">
            <v>0</v>
          </cell>
          <cell r="H59" t="str">
            <v>JALAN KABUPATEN LOKAL</v>
          </cell>
          <cell r="I59" t="str">
            <v>04.13.01.03.06</v>
          </cell>
          <cell r="J59">
            <v>0</v>
          </cell>
          <cell r="K59" t="str">
            <v>BATU KERIKIL</v>
          </cell>
          <cell r="L59" t="str">
            <v>600</v>
          </cell>
          <cell r="M59">
            <v>7</v>
          </cell>
          <cell r="N59">
            <v>4200</v>
          </cell>
          <cell r="O59" t="str">
            <v>JL. PADAT KARYA 1 - JP. KM162 +300</v>
          </cell>
          <cell r="P59">
            <v>2001</v>
          </cell>
          <cell r="Q59">
            <v>0</v>
          </cell>
          <cell r="R59">
            <v>0</v>
          </cell>
          <cell r="S59" t="str">
            <v>12.04.06.05.01.00</v>
          </cell>
          <cell r="T59" t="str">
            <v>APBD</v>
          </cell>
          <cell r="U59">
            <v>216000000</v>
          </cell>
          <cell r="V59" t="str">
            <v>B</v>
          </cell>
          <cell r="W59">
            <v>0</v>
          </cell>
        </row>
        <row r="60">
          <cell r="E60" t="str">
            <v>61.1</v>
          </cell>
          <cell r="F60" t="str">
            <v>4.13.01</v>
          </cell>
          <cell r="G60">
            <v>0</v>
          </cell>
          <cell r="H60" t="str">
            <v>JALAN KABUPATEN LOKAL</v>
          </cell>
          <cell r="I60" t="str">
            <v>04.13.01.03.06</v>
          </cell>
          <cell r="J60">
            <v>0</v>
          </cell>
          <cell r="K60" t="str">
            <v>TANAH</v>
          </cell>
          <cell r="L60" t="str">
            <v>750</v>
          </cell>
          <cell r="M60">
            <v>7</v>
          </cell>
          <cell r="N60">
            <v>5250</v>
          </cell>
          <cell r="O60" t="str">
            <v>JL. PADAT KARYA II - BUNTU</v>
          </cell>
          <cell r="P60">
            <v>2001</v>
          </cell>
          <cell r="Q60">
            <v>0</v>
          </cell>
          <cell r="R60">
            <v>0</v>
          </cell>
          <cell r="S60" t="str">
            <v>12.04.06.05.01.00</v>
          </cell>
          <cell r="T60" t="str">
            <v>APBD</v>
          </cell>
          <cell r="U60">
            <v>168750000</v>
          </cell>
          <cell r="V60" t="str">
            <v>B</v>
          </cell>
          <cell r="W60">
            <v>0</v>
          </cell>
        </row>
        <row r="61">
          <cell r="E61" t="str">
            <v>62.1</v>
          </cell>
          <cell r="F61" t="str">
            <v>4.13.01</v>
          </cell>
          <cell r="G61">
            <v>0</v>
          </cell>
          <cell r="H61" t="str">
            <v>JALAN KABUPATEN LOKAL</v>
          </cell>
          <cell r="I61" t="str">
            <v>04.13.01.03.06</v>
          </cell>
          <cell r="J61">
            <v>0</v>
          </cell>
          <cell r="K61" t="str">
            <v>BATU KERIKIL</v>
          </cell>
          <cell r="L61" t="str">
            <v>500</v>
          </cell>
          <cell r="M61">
            <v>7</v>
          </cell>
          <cell r="N61">
            <v>3500</v>
          </cell>
          <cell r="O61" t="str">
            <v>JL. PLN - JP. KM159 + 300</v>
          </cell>
          <cell r="P61">
            <v>2001</v>
          </cell>
          <cell r="Q61">
            <v>0</v>
          </cell>
          <cell r="R61">
            <v>0</v>
          </cell>
          <cell r="S61" t="str">
            <v>12.04.06.05.01.00</v>
          </cell>
          <cell r="T61" t="str">
            <v>APBD</v>
          </cell>
          <cell r="U61">
            <v>180000000</v>
          </cell>
          <cell r="V61" t="str">
            <v>B</v>
          </cell>
          <cell r="W61">
            <v>0</v>
          </cell>
        </row>
        <row r="62">
          <cell r="E62" t="str">
            <v>57.1</v>
          </cell>
          <cell r="F62" t="str">
            <v>4.13.01</v>
          </cell>
          <cell r="G62">
            <v>0</v>
          </cell>
          <cell r="H62" t="str">
            <v>JALAN KABUPATEN LOKAL</v>
          </cell>
          <cell r="I62" t="str">
            <v>04.13.01.03.06</v>
          </cell>
          <cell r="J62">
            <v>0</v>
          </cell>
          <cell r="K62" t="str">
            <v>ASPAL HOTMIX</v>
          </cell>
          <cell r="L62" t="str">
            <v>400</v>
          </cell>
          <cell r="M62">
            <v>7</v>
          </cell>
          <cell r="N62">
            <v>2800</v>
          </cell>
          <cell r="O62" t="str">
            <v>JL. KERAMAT - SD BERINGIN</v>
          </cell>
          <cell r="P62">
            <v>2001</v>
          </cell>
          <cell r="Q62">
            <v>0</v>
          </cell>
          <cell r="R62">
            <v>0</v>
          </cell>
          <cell r="S62" t="str">
            <v>12.04.06.05.01.00</v>
          </cell>
          <cell r="T62" t="str">
            <v>APBD</v>
          </cell>
          <cell r="U62">
            <v>336000000</v>
          </cell>
          <cell r="V62" t="str">
            <v>KB</v>
          </cell>
          <cell r="W62">
            <v>0</v>
          </cell>
        </row>
        <row r="63">
          <cell r="E63" t="str">
            <v>58.1</v>
          </cell>
          <cell r="F63" t="str">
            <v>4.13.01</v>
          </cell>
          <cell r="G63">
            <v>0</v>
          </cell>
          <cell r="H63" t="str">
            <v>JALAN KABUPATEN LOKAL</v>
          </cell>
          <cell r="I63" t="str">
            <v>04.13.01.03.06</v>
          </cell>
          <cell r="J63">
            <v>0</v>
          </cell>
          <cell r="K63" t="str">
            <v>BATU KERIKIL</v>
          </cell>
          <cell r="L63">
            <v>1850</v>
          </cell>
          <cell r="M63">
            <v>8</v>
          </cell>
          <cell r="N63">
            <v>14800</v>
          </cell>
          <cell r="O63" t="str">
            <v>JL. BARANGAN - RUAS 041/041</v>
          </cell>
          <cell r="P63">
            <v>2001</v>
          </cell>
          <cell r="Q63">
            <v>0</v>
          </cell>
          <cell r="R63">
            <v>0</v>
          </cell>
          <cell r="S63" t="str">
            <v>12.04.06.05.01.00</v>
          </cell>
          <cell r="T63" t="str">
            <v>APBD</v>
          </cell>
          <cell r="U63">
            <v>999000000</v>
          </cell>
          <cell r="V63" t="str">
            <v>B</v>
          </cell>
          <cell r="W63">
            <v>0</v>
          </cell>
        </row>
        <row r="64">
          <cell r="E64" t="str">
            <v>59.1</v>
          </cell>
          <cell r="F64" t="str">
            <v>4.13.01</v>
          </cell>
          <cell r="G64">
            <v>0</v>
          </cell>
          <cell r="H64" t="str">
            <v>JALAN KABUPATEN LOKAL</v>
          </cell>
          <cell r="I64" t="str">
            <v>04.13.01.03.06</v>
          </cell>
          <cell r="J64">
            <v>0</v>
          </cell>
          <cell r="K64" t="str">
            <v>BATU KERIKIL</v>
          </cell>
          <cell r="L64">
            <v>1300</v>
          </cell>
          <cell r="M64">
            <v>7</v>
          </cell>
          <cell r="N64">
            <v>9100</v>
          </cell>
          <cell r="O64" t="str">
            <v>JL. BANGSAL - RUAS 041/041</v>
          </cell>
          <cell r="P64">
            <v>2001</v>
          </cell>
          <cell r="Q64">
            <v>0</v>
          </cell>
          <cell r="R64">
            <v>0</v>
          </cell>
          <cell r="S64" t="str">
            <v>12.04.06.05.01.00</v>
          </cell>
          <cell r="T64" t="str">
            <v>APBD</v>
          </cell>
          <cell r="U64">
            <v>468000000</v>
          </cell>
          <cell r="V64" t="str">
            <v>B</v>
          </cell>
          <cell r="W64">
            <v>0</v>
          </cell>
        </row>
        <row r="65">
          <cell r="E65" t="str">
            <v>53.1</v>
          </cell>
          <cell r="F65" t="str">
            <v>4.13.01</v>
          </cell>
          <cell r="G65">
            <v>0</v>
          </cell>
          <cell r="H65" t="str">
            <v>JALAN KABUPATEN LOKAL</v>
          </cell>
          <cell r="I65" t="str">
            <v>04.13.01.03.06</v>
          </cell>
          <cell r="J65">
            <v>0</v>
          </cell>
          <cell r="K65" t="str">
            <v>ASPAL HOTMIX</v>
          </cell>
          <cell r="L65">
            <v>3400</v>
          </cell>
          <cell r="M65">
            <v>8</v>
          </cell>
          <cell r="N65">
            <v>27200</v>
          </cell>
          <cell r="O65" t="str">
            <v>JL. PULAU ARO - PULAU ARO</v>
          </cell>
          <cell r="P65">
            <v>2001</v>
          </cell>
          <cell r="Q65">
            <v>0</v>
          </cell>
          <cell r="R65">
            <v>0</v>
          </cell>
          <cell r="S65" t="str">
            <v>12.04.06.05.01.00</v>
          </cell>
          <cell r="T65" t="str">
            <v>APBD</v>
          </cell>
          <cell r="U65">
            <v>2856000000</v>
          </cell>
          <cell r="V65" t="str">
            <v>B</v>
          </cell>
          <cell r="W65">
            <v>0</v>
          </cell>
        </row>
        <row r="66">
          <cell r="E66" t="str">
            <v>54.1</v>
          </cell>
          <cell r="F66" t="str">
            <v>4.13.01</v>
          </cell>
          <cell r="G66">
            <v>0</v>
          </cell>
          <cell r="H66" t="str">
            <v>JALAN KABUPATEN LOKAL</v>
          </cell>
          <cell r="I66" t="str">
            <v>04.13.01.03.06</v>
          </cell>
          <cell r="J66">
            <v>0</v>
          </cell>
          <cell r="K66" t="str">
            <v>ASPAL HOTMIX</v>
          </cell>
          <cell r="L66">
            <v>3500</v>
          </cell>
          <cell r="M66">
            <v>8</v>
          </cell>
          <cell r="N66">
            <v>28000</v>
          </cell>
          <cell r="O66" t="str">
            <v>JL. SAWAH - PULAU KOMANG</v>
          </cell>
          <cell r="P66">
            <v>2001</v>
          </cell>
          <cell r="Q66">
            <v>0</v>
          </cell>
          <cell r="R66">
            <v>0</v>
          </cell>
          <cell r="S66" t="str">
            <v>12.04.06.05.01.00</v>
          </cell>
          <cell r="T66" t="str">
            <v>APBD</v>
          </cell>
          <cell r="U66">
            <v>2940000000</v>
          </cell>
          <cell r="V66" t="str">
            <v>B</v>
          </cell>
          <cell r="W66">
            <v>0</v>
          </cell>
        </row>
        <row r="67">
          <cell r="E67" t="str">
            <v>56.1</v>
          </cell>
          <cell r="F67" t="str">
            <v>4.13.01</v>
          </cell>
          <cell r="G67">
            <v>0</v>
          </cell>
          <cell r="H67" t="str">
            <v>JALAN KABUPATEN LOKAL</v>
          </cell>
          <cell r="I67" t="str">
            <v>04.13.01.03.06</v>
          </cell>
          <cell r="J67">
            <v>0</v>
          </cell>
          <cell r="K67" t="str">
            <v>TANAH</v>
          </cell>
          <cell r="L67" t="str">
            <v>550</v>
          </cell>
          <cell r="M67">
            <v>7</v>
          </cell>
          <cell r="N67">
            <v>3850</v>
          </cell>
          <cell r="O67" t="str">
            <v>JL. PDAM - DESA BERINGIN</v>
          </cell>
          <cell r="P67">
            <v>2001</v>
          </cell>
          <cell r="Q67">
            <v>0</v>
          </cell>
          <cell r="R67">
            <v>0</v>
          </cell>
          <cell r="S67" t="str">
            <v>12.04.06.05.01.00</v>
          </cell>
          <cell r="T67" t="str">
            <v>APBD</v>
          </cell>
          <cell r="U67">
            <v>107250000</v>
          </cell>
          <cell r="V67" t="str">
            <v>B</v>
          </cell>
          <cell r="W67">
            <v>0</v>
          </cell>
        </row>
        <row r="68">
          <cell r="E68" t="str">
            <v>51.1</v>
          </cell>
          <cell r="F68" t="str">
            <v>4.13.01</v>
          </cell>
          <cell r="G68">
            <v>0</v>
          </cell>
          <cell r="H68" t="str">
            <v>JALAN KABUPATEN LOKAL</v>
          </cell>
          <cell r="I68" t="str">
            <v>04.13.01.03.06</v>
          </cell>
          <cell r="J68">
            <v>0</v>
          </cell>
          <cell r="K68" t="str">
            <v>ASPAL HOTMIX</v>
          </cell>
          <cell r="L68">
            <v>2500</v>
          </cell>
          <cell r="M68">
            <v>0</v>
          </cell>
          <cell r="N68">
            <v>31000</v>
          </cell>
          <cell r="O68" t="str">
            <v>JL. BERINGIN SAWAH - BERINGIN SAWAH</v>
          </cell>
          <cell r="P68">
            <v>2001</v>
          </cell>
          <cell r="Q68">
            <v>0</v>
          </cell>
          <cell r="R68">
            <v>0</v>
          </cell>
          <cell r="S68" t="str">
            <v>12.04.06.05.01.00</v>
          </cell>
          <cell r="T68" t="str">
            <v>APBD</v>
          </cell>
          <cell r="U68">
            <v>4725000000</v>
          </cell>
          <cell r="V68" t="str">
            <v>B</v>
          </cell>
          <cell r="W68">
            <v>0</v>
          </cell>
        </row>
        <row r="69">
          <cell r="E69" t="str">
            <v>52.1</v>
          </cell>
          <cell r="F69" t="str">
            <v>4.13.01</v>
          </cell>
          <cell r="G69">
            <v>0</v>
          </cell>
          <cell r="H69" t="str">
            <v>JALAN TERMINAL-SENTAJO (ASPAL)</v>
          </cell>
          <cell r="I69" t="str">
            <v>04.13.01.03.06</v>
          </cell>
          <cell r="J69">
            <v>0</v>
          </cell>
          <cell r="K69" t="str">
            <v>ASPAL HOTMIX</v>
          </cell>
          <cell r="L69">
            <v>8000</v>
          </cell>
          <cell r="M69">
            <v>0</v>
          </cell>
          <cell r="N69">
            <v>108000</v>
          </cell>
          <cell r="O69" t="str">
            <v>TERMINAL - SENTAJO</v>
          </cell>
          <cell r="P69">
            <v>2001</v>
          </cell>
          <cell r="Q69">
            <v>0</v>
          </cell>
          <cell r="R69">
            <v>0</v>
          </cell>
          <cell r="S69" t="str">
            <v>12.04.06.05.01.00</v>
          </cell>
          <cell r="T69" t="str">
            <v>APBD</v>
          </cell>
          <cell r="U69">
            <v>31588402771.260002</v>
          </cell>
          <cell r="V69" t="str">
            <v>B</v>
          </cell>
          <cell r="W69">
            <v>0</v>
          </cell>
        </row>
        <row r="70">
          <cell r="E70" t="str">
            <v>49.1</v>
          </cell>
          <cell r="F70" t="str">
            <v>4.13.01</v>
          </cell>
          <cell r="G70">
            <v>0</v>
          </cell>
          <cell r="H70" t="str">
            <v>JALAN KABUPATEN LOKAL</v>
          </cell>
          <cell r="I70" t="str">
            <v>04.13.01.03.06</v>
          </cell>
          <cell r="J70">
            <v>0</v>
          </cell>
          <cell r="K70" t="str">
            <v>ASPAL HOTMIX</v>
          </cell>
          <cell r="L70">
            <v>1350</v>
          </cell>
          <cell r="M70">
            <v>7</v>
          </cell>
          <cell r="N70">
            <v>9450</v>
          </cell>
          <cell r="O70" t="str">
            <v>JL. TOPAN - RUAS 41/41</v>
          </cell>
          <cell r="P70">
            <v>2001</v>
          </cell>
          <cell r="Q70">
            <v>0</v>
          </cell>
          <cell r="R70">
            <v>0</v>
          </cell>
          <cell r="S70" t="str">
            <v>12.04.06.05.01.00</v>
          </cell>
          <cell r="T70" t="str">
            <v>APBD</v>
          </cell>
          <cell r="U70">
            <v>1134000000</v>
          </cell>
          <cell r="V70" t="str">
            <v>B</v>
          </cell>
          <cell r="W70">
            <v>0</v>
          </cell>
        </row>
        <row r="71">
          <cell r="E71" t="str">
            <v>50.1</v>
          </cell>
          <cell r="F71" t="str">
            <v>4.13.01</v>
          </cell>
          <cell r="G71">
            <v>0</v>
          </cell>
          <cell r="H71" t="str">
            <v>JALAN KABUPATEN LOKAL</v>
          </cell>
          <cell r="I71" t="str">
            <v>04.13.01.03.06</v>
          </cell>
          <cell r="J71">
            <v>0</v>
          </cell>
          <cell r="K71" t="str">
            <v>ASPAL HOTMIX</v>
          </cell>
          <cell r="L71">
            <v>7500</v>
          </cell>
          <cell r="M71">
            <v>7</v>
          </cell>
          <cell r="N71">
            <v>45500</v>
          </cell>
          <cell r="O71" t="str">
            <v>JL. JERING - RUAS 04/04</v>
          </cell>
          <cell r="P71">
            <v>2001</v>
          </cell>
          <cell r="Q71">
            <v>0</v>
          </cell>
          <cell r="R71">
            <v>0</v>
          </cell>
          <cell r="S71" t="str">
            <v>12.04.06.05.01.00</v>
          </cell>
          <cell r="T71" t="str">
            <v>APBD</v>
          </cell>
          <cell r="U71">
            <v>7275000000</v>
          </cell>
          <cell r="V71" t="str">
            <v>B</v>
          </cell>
          <cell r="W71">
            <v>0</v>
          </cell>
        </row>
        <row r="72">
          <cell r="E72" t="str">
            <v>46.1</v>
          </cell>
          <cell r="F72" t="str">
            <v>4.13.01</v>
          </cell>
          <cell r="G72">
            <v>0</v>
          </cell>
          <cell r="H72" t="str">
            <v>JALAN KABUPATEN LOKAL</v>
          </cell>
          <cell r="I72" t="str">
            <v>04.13.01.03.06</v>
          </cell>
          <cell r="J72">
            <v>0</v>
          </cell>
          <cell r="K72" t="str">
            <v>ASPAL HOTMIX</v>
          </cell>
          <cell r="L72" t="str">
            <v>147</v>
          </cell>
          <cell r="M72">
            <v>8</v>
          </cell>
          <cell r="N72">
            <v>1176</v>
          </cell>
          <cell r="O72" t="str">
            <v>JL. KARTINI - JL. DIPONEGORO</v>
          </cell>
          <cell r="P72">
            <v>2001</v>
          </cell>
          <cell r="Q72">
            <v>0</v>
          </cell>
          <cell r="R72">
            <v>0</v>
          </cell>
          <cell r="S72" t="str">
            <v>12.04.06.05.01.00</v>
          </cell>
          <cell r="T72" t="str">
            <v>APBD</v>
          </cell>
          <cell r="U72">
            <v>234097500</v>
          </cell>
          <cell r="V72" t="str">
            <v>B</v>
          </cell>
          <cell r="W72">
            <v>0</v>
          </cell>
        </row>
        <row r="73">
          <cell r="E73" t="str">
            <v>47.1</v>
          </cell>
          <cell r="F73" t="str">
            <v>4.13.01</v>
          </cell>
          <cell r="G73">
            <v>0</v>
          </cell>
          <cell r="H73" t="str">
            <v>JALAN KABUPATEN LOKAL</v>
          </cell>
          <cell r="I73" t="str">
            <v>04.13.01.03.06</v>
          </cell>
          <cell r="J73">
            <v>0</v>
          </cell>
          <cell r="K73" t="str">
            <v>ASPAL HOTMIX</v>
          </cell>
          <cell r="L73" t="str">
            <v>596</v>
          </cell>
          <cell r="M73">
            <v>8</v>
          </cell>
          <cell r="N73">
            <v>4768</v>
          </cell>
          <cell r="O73" t="str">
            <v>JL. DIPONEGORO - JL. SUDIRMAN</v>
          </cell>
          <cell r="P73">
            <v>2001</v>
          </cell>
          <cell r="Q73">
            <v>0</v>
          </cell>
          <cell r="R73">
            <v>0</v>
          </cell>
          <cell r="S73" t="str">
            <v>12.04.06.05.01.00</v>
          </cell>
          <cell r="T73" t="str">
            <v>APBD</v>
          </cell>
          <cell r="U73">
            <v>949130000</v>
          </cell>
          <cell r="V73" t="str">
            <v>B</v>
          </cell>
          <cell r="W73">
            <v>0</v>
          </cell>
        </row>
        <row r="74">
          <cell r="E74" t="str">
            <v>48.1</v>
          </cell>
          <cell r="F74" t="str">
            <v>4.13.01</v>
          </cell>
          <cell r="G74">
            <v>0</v>
          </cell>
          <cell r="H74" t="str">
            <v>JALAN KABUPATEN LOKAL</v>
          </cell>
          <cell r="I74" t="str">
            <v>04.13.01.03.06</v>
          </cell>
          <cell r="J74">
            <v>0</v>
          </cell>
          <cell r="K74" t="str">
            <v>ASPAL HOTMIX</v>
          </cell>
          <cell r="L74" t="str">
            <v>425</v>
          </cell>
          <cell r="M74">
            <v>7</v>
          </cell>
          <cell r="N74">
            <v>2975</v>
          </cell>
          <cell r="O74" t="str">
            <v>RUAS 43/43 - JL. PULAU ARO</v>
          </cell>
          <cell r="P74">
            <v>2001</v>
          </cell>
          <cell r="Q74">
            <v>0</v>
          </cell>
          <cell r="R74">
            <v>0</v>
          </cell>
          <cell r="S74" t="str">
            <v>12.04.06.05.01.00</v>
          </cell>
          <cell r="T74" t="str">
            <v>APBD</v>
          </cell>
          <cell r="U74">
            <v>386750000</v>
          </cell>
          <cell r="V74" t="str">
            <v>B</v>
          </cell>
          <cell r="W74">
            <v>0</v>
          </cell>
        </row>
        <row r="75">
          <cell r="E75" t="str">
            <v>43.1</v>
          </cell>
          <cell r="F75" t="str">
            <v>4.13.01</v>
          </cell>
          <cell r="G75">
            <v>0</v>
          </cell>
          <cell r="H75" t="str">
            <v>JALAN KABUPATEN LOKAL</v>
          </cell>
          <cell r="I75" t="str">
            <v>04.13.01.03.06</v>
          </cell>
          <cell r="J75">
            <v>0</v>
          </cell>
          <cell r="K75" t="str">
            <v>ASPAL HOTMIX</v>
          </cell>
          <cell r="L75" t="str">
            <v>135</v>
          </cell>
          <cell r="M75">
            <v>8</v>
          </cell>
          <cell r="N75">
            <v>1112</v>
          </cell>
          <cell r="O75" t="str">
            <v>JL. M. FADILLAH - JL. SUDIRMAN</v>
          </cell>
          <cell r="P75">
            <v>2001</v>
          </cell>
          <cell r="Q75">
            <v>0</v>
          </cell>
          <cell r="R75">
            <v>0</v>
          </cell>
          <cell r="S75" t="str">
            <v>12.04.06.05.01.00</v>
          </cell>
          <cell r="T75" t="str">
            <v>APBD</v>
          </cell>
          <cell r="U75">
            <v>153562500</v>
          </cell>
          <cell r="V75" t="str">
            <v>B</v>
          </cell>
          <cell r="W75">
            <v>0</v>
          </cell>
        </row>
        <row r="76">
          <cell r="E76" t="str">
            <v>44.1</v>
          </cell>
          <cell r="F76" t="str">
            <v>4.13.01</v>
          </cell>
          <cell r="G76">
            <v>0</v>
          </cell>
          <cell r="H76" t="str">
            <v>JALAN KABUPATEN LOKAL</v>
          </cell>
          <cell r="I76" t="str">
            <v>04.13.01.03.06</v>
          </cell>
          <cell r="J76">
            <v>0</v>
          </cell>
          <cell r="K76" t="str">
            <v>ASPAL HOTMIX</v>
          </cell>
          <cell r="L76" t="str">
            <v>236</v>
          </cell>
          <cell r="M76">
            <v>8</v>
          </cell>
          <cell r="N76">
            <v>1888</v>
          </cell>
          <cell r="O76" t="str">
            <v>JL. LIMUNO - JL. SUDIRMAN</v>
          </cell>
          <cell r="P76">
            <v>2001</v>
          </cell>
          <cell r="Q76">
            <v>0</v>
          </cell>
          <cell r="R76">
            <v>0</v>
          </cell>
          <cell r="S76" t="str">
            <v>12.04.06.05.01.00</v>
          </cell>
          <cell r="T76" t="str">
            <v>APBD</v>
          </cell>
          <cell r="U76">
            <v>268450000</v>
          </cell>
          <cell r="V76" t="str">
            <v>B</v>
          </cell>
          <cell r="W76">
            <v>0</v>
          </cell>
        </row>
        <row r="77">
          <cell r="E77" t="str">
            <v>45.1</v>
          </cell>
          <cell r="F77" t="str">
            <v>4.13.01</v>
          </cell>
          <cell r="G77">
            <v>0</v>
          </cell>
          <cell r="H77" t="str">
            <v>JALAN KABUPATEN LOKAL</v>
          </cell>
          <cell r="I77" t="str">
            <v>04.13.01.03.06</v>
          </cell>
          <cell r="J77">
            <v>0</v>
          </cell>
          <cell r="K77" t="str">
            <v>ASPAL HOTMIX</v>
          </cell>
          <cell r="L77" t="str">
            <v>314</v>
          </cell>
          <cell r="M77">
            <v>8</v>
          </cell>
          <cell r="N77">
            <v>2512</v>
          </cell>
          <cell r="O77" t="str">
            <v>JL. MERDEKA - JL. KARTINI</v>
          </cell>
          <cell r="P77">
            <v>2001</v>
          </cell>
          <cell r="Q77">
            <v>0</v>
          </cell>
          <cell r="R77">
            <v>0</v>
          </cell>
          <cell r="S77" t="str">
            <v>12.04.06.05.01.00</v>
          </cell>
          <cell r="T77" t="str">
            <v>APBD</v>
          </cell>
          <cell r="U77">
            <v>428610000</v>
          </cell>
          <cell r="V77" t="str">
            <v>B</v>
          </cell>
          <cell r="W77">
            <v>0</v>
          </cell>
        </row>
        <row r="78">
          <cell r="E78" t="str">
            <v>40.1</v>
          </cell>
          <cell r="F78" t="str">
            <v>4.13.01</v>
          </cell>
          <cell r="G78">
            <v>0</v>
          </cell>
          <cell r="H78" t="str">
            <v>JALAN KABUPATEN LOKAL</v>
          </cell>
          <cell r="I78" t="str">
            <v>04.13.01.03.06</v>
          </cell>
          <cell r="J78">
            <v>0</v>
          </cell>
          <cell r="K78" t="str">
            <v>ASPAL HOTMIX</v>
          </cell>
          <cell r="L78" t="str">
            <v>77</v>
          </cell>
          <cell r="M78">
            <v>7</v>
          </cell>
          <cell r="N78">
            <v>539</v>
          </cell>
          <cell r="O78" t="str">
            <v>JL. GUNUNG KESIANGAN - JL. SUDIRMAN</v>
          </cell>
          <cell r="P78">
            <v>2001</v>
          </cell>
          <cell r="Q78">
            <v>0</v>
          </cell>
          <cell r="R78">
            <v>0</v>
          </cell>
          <cell r="S78" t="str">
            <v>12.04.06.05.01.00</v>
          </cell>
          <cell r="T78" t="str">
            <v>APBD</v>
          </cell>
          <cell r="U78">
            <v>87587500</v>
          </cell>
          <cell r="V78" t="str">
            <v>B</v>
          </cell>
          <cell r="W78">
            <v>0</v>
          </cell>
        </row>
        <row r="79">
          <cell r="E79" t="str">
            <v>41.1</v>
          </cell>
          <cell r="F79" t="str">
            <v>4.13.01</v>
          </cell>
          <cell r="G79">
            <v>0</v>
          </cell>
          <cell r="H79" t="str">
            <v>JALAN KABUPATEN LOKAL</v>
          </cell>
          <cell r="I79" t="str">
            <v>04.13.01.03.06</v>
          </cell>
          <cell r="J79">
            <v>0</v>
          </cell>
          <cell r="K79" t="str">
            <v>ASPAL HOTMIX</v>
          </cell>
          <cell r="L79" t="str">
            <v>285</v>
          </cell>
          <cell r="M79">
            <v>10</v>
          </cell>
          <cell r="N79">
            <v>2850</v>
          </cell>
          <cell r="O79" t="str">
            <v>JL. IMAM BONJOL - JL. KUANTAN</v>
          </cell>
          <cell r="P79">
            <v>2001</v>
          </cell>
          <cell r="Q79">
            <v>0</v>
          </cell>
          <cell r="R79">
            <v>0</v>
          </cell>
          <cell r="S79" t="str">
            <v>12.04.06.05.01.00</v>
          </cell>
          <cell r="T79" t="str">
            <v>APBD</v>
          </cell>
          <cell r="U79">
            <v>324187500</v>
          </cell>
          <cell r="V79" t="str">
            <v>B</v>
          </cell>
          <cell r="W79">
            <v>0</v>
          </cell>
        </row>
        <row r="80">
          <cell r="E80" t="str">
            <v>42.1</v>
          </cell>
          <cell r="F80" t="str">
            <v>4.13.01</v>
          </cell>
          <cell r="G80">
            <v>0</v>
          </cell>
          <cell r="H80" t="str">
            <v>JALAN KABUPATEN LOKAL</v>
          </cell>
          <cell r="I80" t="str">
            <v>04.13.01.03.06</v>
          </cell>
          <cell r="J80">
            <v>0</v>
          </cell>
          <cell r="K80" t="str">
            <v>BATU KERIKIL</v>
          </cell>
          <cell r="L80">
            <v>2900</v>
          </cell>
          <cell r="M80">
            <v>8</v>
          </cell>
          <cell r="N80">
            <v>23200</v>
          </cell>
          <cell r="O80" t="str">
            <v>KAMPUNG DATAR - PULAU KOMANG</v>
          </cell>
          <cell r="P80">
            <v>2001</v>
          </cell>
          <cell r="Q80">
            <v>0</v>
          </cell>
          <cell r="R80">
            <v>0</v>
          </cell>
          <cell r="S80" t="str">
            <v>12.04.06.05.01.00</v>
          </cell>
          <cell r="T80" t="str">
            <v>APBD</v>
          </cell>
          <cell r="U80">
            <v>1305000000</v>
          </cell>
          <cell r="V80" t="str">
            <v>B</v>
          </cell>
          <cell r="W80">
            <v>0</v>
          </cell>
        </row>
        <row r="81">
          <cell r="E81" t="str">
            <v>37.1</v>
          </cell>
          <cell r="F81" t="str">
            <v>4.13.01</v>
          </cell>
          <cell r="G81">
            <v>0</v>
          </cell>
          <cell r="H81" t="str">
            <v>JALAN KABUPATEN LOKAL</v>
          </cell>
          <cell r="I81" t="str">
            <v>04.13.01.03.06</v>
          </cell>
          <cell r="J81">
            <v>0</v>
          </cell>
          <cell r="K81" t="str">
            <v>ASPAL HOTMIX</v>
          </cell>
          <cell r="L81" t="str">
            <v>87</v>
          </cell>
          <cell r="M81">
            <v>8</v>
          </cell>
          <cell r="N81">
            <v>696</v>
          </cell>
          <cell r="O81" t="str">
            <v>JL. LINGGAR JATI 2 - JL SUDIRMAN</v>
          </cell>
          <cell r="P81">
            <v>2001</v>
          </cell>
          <cell r="Q81">
            <v>0</v>
          </cell>
          <cell r="R81">
            <v>0</v>
          </cell>
          <cell r="S81" t="str">
            <v>12.04.06.05.01.00</v>
          </cell>
          <cell r="T81" t="str">
            <v>APBD</v>
          </cell>
          <cell r="U81">
            <v>118755000</v>
          </cell>
          <cell r="V81" t="str">
            <v>B</v>
          </cell>
          <cell r="W81">
            <v>0</v>
          </cell>
        </row>
        <row r="82">
          <cell r="E82" t="str">
            <v>38.1</v>
          </cell>
          <cell r="F82" t="str">
            <v>4.13.01</v>
          </cell>
          <cell r="G82">
            <v>0</v>
          </cell>
          <cell r="H82" t="str">
            <v>JALAN KABUPATEN LOKAL</v>
          </cell>
          <cell r="I82" t="str">
            <v>04.13.01.03.06</v>
          </cell>
          <cell r="J82">
            <v>0</v>
          </cell>
          <cell r="K82" t="str">
            <v>ASPAL HOTMIX</v>
          </cell>
          <cell r="L82" t="str">
            <v>81</v>
          </cell>
          <cell r="M82">
            <v>8</v>
          </cell>
          <cell r="N82">
            <v>648</v>
          </cell>
          <cell r="O82" t="str">
            <v>JL. PETAPAHAN - JL. SUDIRMAN</v>
          </cell>
          <cell r="P82">
            <v>2001</v>
          </cell>
          <cell r="Q82">
            <v>0</v>
          </cell>
          <cell r="R82">
            <v>0</v>
          </cell>
          <cell r="S82" t="str">
            <v>12.04.06.05.01.00</v>
          </cell>
          <cell r="T82" t="str">
            <v>APBD</v>
          </cell>
          <cell r="U82">
            <v>68040000</v>
          </cell>
          <cell r="V82" t="str">
            <v>B</v>
          </cell>
          <cell r="W82">
            <v>0</v>
          </cell>
        </row>
        <row r="83">
          <cell r="E83" t="str">
            <v>39.1</v>
          </cell>
          <cell r="F83" t="str">
            <v>4.13.01</v>
          </cell>
          <cell r="G83">
            <v>0</v>
          </cell>
          <cell r="H83" t="str">
            <v>JALAN KABUPATEN LOKAL</v>
          </cell>
          <cell r="I83" t="str">
            <v>04.13.01.03.06</v>
          </cell>
          <cell r="J83">
            <v>0</v>
          </cell>
          <cell r="K83" t="str">
            <v>ASPAL HOTMIX</v>
          </cell>
          <cell r="L83" t="str">
            <v>76</v>
          </cell>
          <cell r="M83">
            <v>7</v>
          </cell>
          <cell r="N83">
            <v>532</v>
          </cell>
          <cell r="O83" t="str">
            <v>JL. SAKO - JL. SUDIRMAN</v>
          </cell>
          <cell r="P83">
            <v>2001</v>
          </cell>
          <cell r="Q83">
            <v>0</v>
          </cell>
          <cell r="R83">
            <v>0</v>
          </cell>
          <cell r="S83" t="str">
            <v>12.04.06.05.01.00</v>
          </cell>
          <cell r="T83" t="str">
            <v>APBD</v>
          </cell>
          <cell r="U83">
            <v>86450000</v>
          </cell>
          <cell r="V83" t="str">
            <v>B</v>
          </cell>
          <cell r="W83">
            <v>0</v>
          </cell>
        </row>
        <row r="84">
          <cell r="E84" t="str">
            <v>35.1</v>
          </cell>
          <cell r="F84" t="str">
            <v>4.13.01</v>
          </cell>
          <cell r="G84">
            <v>0</v>
          </cell>
          <cell r="H84" t="str">
            <v>JALAN KABUPATEN LOKAL</v>
          </cell>
          <cell r="I84" t="str">
            <v>04.13.01.03.06</v>
          </cell>
          <cell r="J84">
            <v>0</v>
          </cell>
          <cell r="K84" t="str">
            <v>ASPAL HOTMIX</v>
          </cell>
          <cell r="L84" t="str">
            <v>128</v>
          </cell>
          <cell r="M84">
            <v>8</v>
          </cell>
          <cell r="N84">
            <v>1024</v>
          </cell>
          <cell r="O84" t="str">
            <v>JL. TUGU TIMUR - JL. SUDIRMAN</v>
          </cell>
          <cell r="P84">
            <v>2001</v>
          </cell>
          <cell r="Q84">
            <v>0</v>
          </cell>
          <cell r="R84">
            <v>0</v>
          </cell>
          <cell r="S84" t="str">
            <v>12.04.06.05.01.00</v>
          </cell>
          <cell r="T84" t="str">
            <v>APBD</v>
          </cell>
          <cell r="U84">
            <v>145600000</v>
          </cell>
          <cell r="V84" t="str">
            <v>B</v>
          </cell>
          <cell r="W84">
            <v>0</v>
          </cell>
        </row>
        <row r="85">
          <cell r="E85" t="str">
            <v>35.2</v>
          </cell>
          <cell r="F85" t="str">
            <v>4.13.01</v>
          </cell>
          <cell r="G85">
            <v>0</v>
          </cell>
          <cell r="H85" t="str">
            <v>JALAN KABUPATEN LOKAL</v>
          </cell>
          <cell r="I85" t="str">
            <v>04.13.01.03.06</v>
          </cell>
          <cell r="J85">
            <v>0</v>
          </cell>
          <cell r="K85" t="str">
            <v>ASPAL HOTMIX</v>
          </cell>
          <cell r="L85" t="str">
            <v>128</v>
          </cell>
          <cell r="M85">
            <v>8</v>
          </cell>
          <cell r="N85">
            <v>1024</v>
          </cell>
          <cell r="O85" t="str">
            <v>JL. TUGU TIMUR - JL. SUDIRMAN</v>
          </cell>
          <cell r="P85">
            <v>2001</v>
          </cell>
          <cell r="Q85">
            <v>0</v>
          </cell>
          <cell r="R85">
            <v>0</v>
          </cell>
          <cell r="S85" t="str">
            <v>12.04.06.05.01.00</v>
          </cell>
          <cell r="T85" t="str">
            <v>APBD</v>
          </cell>
          <cell r="U85">
            <v>145600000</v>
          </cell>
          <cell r="V85" t="str">
            <v>B</v>
          </cell>
          <cell r="W85">
            <v>0</v>
          </cell>
        </row>
        <row r="86">
          <cell r="E86" t="str">
            <v>36.1</v>
          </cell>
          <cell r="F86" t="str">
            <v>4.13.01</v>
          </cell>
          <cell r="G86">
            <v>0</v>
          </cell>
          <cell r="H86" t="str">
            <v>JALAN KABUPATEN LOKAL</v>
          </cell>
          <cell r="I86" t="str">
            <v>04.13.01.03.06</v>
          </cell>
          <cell r="J86">
            <v>0</v>
          </cell>
          <cell r="K86" t="str">
            <v>ASPAL HOTMIX</v>
          </cell>
          <cell r="L86" t="str">
            <v>128</v>
          </cell>
          <cell r="M86">
            <v>8</v>
          </cell>
          <cell r="N86">
            <v>1024</v>
          </cell>
          <cell r="O86" t="str">
            <v>JL. LINGGAR JATI 1 - JL SUDIRMAN</v>
          </cell>
          <cell r="P86">
            <v>2001</v>
          </cell>
          <cell r="Q86">
            <v>0</v>
          </cell>
          <cell r="R86">
            <v>0</v>
          </cell>
          <cell r="S86" t="str">
            <v>12.04.06.05.01.00</v>
          </cell>
          <cell r="T86" t="str">
            <v>APBD</v>
          </cell>
          <cell r="U86">
            <v>174720000</v>
          </cell>
          <cell r="V86" t="str">
            <v>B</v>
          </cell>
          <cell r="W86">
            <v>0</v>
          </cell>
        </row>
        <row r="87">
          <cell r="E87" t="str">
            <v>33.1</v>
          </cell>
          <cell r="F87" t="str">
            <v>4.13.01</v>
          </cell>
          <cell r="G87">
            <v>0</v>
          </cell>
          <cell r="H87" t="str">
            <v>JALAN KABUPATEN LOKAL</v>
          </cell>
          <cell r="I87" t="str">
            <v>04.13.01.03.06</v>
          </cell>
          <cell r="J87">
            <v>0</v>
          </cell>
          <cell r="K87" t="str">
            <v>ASPAL HOTMIX</v>
          </cell>
          <cell r="L87" t="str">
            <v>279</v>
          </cell>
          <cell r="M87">
            <v>8</v>
          </cell>
          <cell r="N87">
            <v>2232</v>
          </cell>
          <cell r="O87" t="str">
            <v>JL. KESEHATAN - MESJID</v>
          </cell>
          <cell r="P87">
            <v>2001</v>
          </cell>
          <cell r="Q87">
            <v>0</v>
          </cell>
          <cell r="R87">
            <v>0</v>
          </cell>
          <cell r="S87" t="str">
            <v>12.04.06.05.01.00</v>
          </cell>
          <cell r="T87" t="str">
            <v>APBD</v>
          </cell>
          <cell r="U87">
            <v>317362500</v>
          </cell>
          <cell r="V87" t="str">
            <v>B</v>
          </cell>
          <cell r="W87">
            <v>0</v>
          </cell>
        </row>
        <row r="88">
          <cell r="E88" t="str">
            <v>32.1</v>
          </cell>
          <cell r="F88" t="str">
            <v>4.13.01</v>
          </cell>
          <cell r="G88">
            <v>0</v>
          </cell>
          <cell r="H88" t="str">
            <v>JALAN KABUPATEN LOKAL</v>
          </cell>
          <cell r="I88" t="str">
            <v>04.13.01.03.06</v>
          </cell>
          <cell r="J88">
            <v>0</v>
          </cell>
          <cell r="K88" t="str">
            <v>ASPAL HOTMIX</v>
          </cell>
          <cell r="L88" t="str">
            <v>851</v>
          </cell>
          <cell r="M88">
            <v>10</v>
          </cell>
          <cell r="N88">
            <v>8510</v>
          </cell>
          <cell r="O88" t="str">
            <v>JL. SUDIRMAN</v>
          </cell>
          <cell r="P88">
            <v>2001</v>
          </cell>
          <cell r="Q88">
            <v>0</v>
          </cell>
          <cell r="R88">
            <v>0</v>
          </cell>
          <cell r="S88" t="str">
            <v>12.04.06.05.01.00</v>
          </cell>
          <cell r="T88" t="str">
            <v>APBD</v>
          </cell>
          <cell r="U88">
            <v>1742422500</v>
          </cell>
          <cell r="V88" t="str">
            <v>B</v>
          </cell>
          <cell r="W88">
            <v>0</v>
          </cell>
        </row>
        <row r="89">
          <cell r="E89" t="str">
            <v>34.1</v>
          </cell>
          <cell r="F89" t="str">
            <v>4.13.01</v>
          </cell>
          <cell r="G89">
            <v>0</v>
          </cell>
          <cell r="H89" t="str">
            <v>JALAN KABUPATEN LOKAL</v>
          </cell>
          <cell r="I89" t="str">
            <v>04.13.01.03.06</v>
          </cell>
          <cell r="J89">
            <v>0</v>
          </cell>
          <cell r="K89" t="str">
            <v>ASPAL HOTMIX</v>
          </cell>
          <cell r="L89" t="str">
            <v>190</v>
          </cell>
          <cell r="M89">
            <v>8</v>
          </cell>
          <cell r="N89">
            <v>1520</v>
          </cell>
          <cell r="O89" t="str">
            <v>JL. TUGU BARAT - JL. SUDIRMAN</v>
          </cell>
          <cell r="P89">
            <v>2001</v>
          </cell>
          <cell r="Q89">
            <v>0</v>
          </cell>
          <cell r="R89">
            <v>0</v>
          </cell>
          <cell r="S89" t="str">
            <v>12.04.06.05.01.00</v>
          </cell>
          <cell r="T89" t="str">
            <v>APBD</v>
          </cell>
          <cell r="U89">
            <v>216125000</v>
          </cell>
          <cell r="V89" t="str">
            <v>B</v>
          </cell>
          <cell r="W89">
            <v>0</v>
          </cell>
        </row>
        <row r="90">
          <cell r="E90" t="str">
            <v>30.1</v>
          </cell>
          <cell r="F90" t="str">
            <v>4.13.01</v>
          </cell>
          <cell r="G90">
            <v>0</v>
          </cell>
          <cell r="H90" t="str">
            <v>JALAN KABUPATEN LOKAL</v>
          </cell>
          <cell r="I90" t="str">
            <v>04.13.01.03.06</v>
          </cell>
          <cell r="J90">
            <v>0</v>
          </cell>
          <cell r="K90">
            <v>0</v>
          </cell>
          <cell r="L90">
            <v>2000</v>
          </cell>
          <cell r="M90">
            <v>7</v>
          </cell>
          <cell r="N90">
            <v>14000</v>
          </cell>
          <cell r="O90" t="str">
            <v>JL PULAU KOMANG - PENYEBERANGAN KOPAH</v>
          </cell>
          <cell r="P90">
            <v>2001</v>
          </cell>
          <cell r="Q90">
            <v>0</v>
          </cell>
          <cell r="R90">
            <v>0</v>
          </cell>
          <cell r="S90" t="str">
            <v>12.04.06.05.01.00</v>
          </cell>
          <cell r="T90" t="str">
            <v>APBD</v>
          </cell>
          <cell r="U90">
            <v>1650550765</v>
          </cell>
          <cell r="V90" t="str">
            <v>B</v>
          </cell>
          <cell r="W90">
            <v>0</v>
          </cell>
        </row>
        <row r="91">
          <cell r="E91" t="str">
            <v>31.1</v>
          </cell>
          <cell r="F91" t="str">
            <v>4.13.01</v>
          </cell>
          <cell r="G91">
            <v>0</v>
          </cell>
          <cell r="H91" t="str">
            <v>JALAN KABUPATEN LOKAL</v>
          </cell>
          <cell r="I91" t="str">
            <v>04.13.01.03.06</v>
          </cell>
          <cell r="J91">
            <v>0</v>
          </cell>
          <cell r="K91" t="str">
            <v>ASPAL HOTMIX</v>
          </cell>
          <cell r="L91">
            <v>1000</v>
          </cell>
          <cell r="M91">
            <v>7</v>
          </cell>
          <cell r="N91">
            <v>7000</v>
          </cell>
          <cell r="O91" t="str">
            <v>JAO - BATANG KUANTAN</v>
          </cell>
          <cell r="P91">
            <v>2001</v>
          </cell>
          <cell r="Q91">
            <v>0</v>
          </cell>
          <cell r="R91">
            <v>0</v>
          </cell>
          <cell r="S91" t="str">
            <v>12.04.06.05.01.00</v>
          </cell>
          <cell r="T91" t="str">
            <v>APBD</v>
          </cell>
          <cell r="U91">
            <v>630000000</v>
          </cell>
          <cell r="V91" t="str">
            <v>B</v>
          </cell>
          <cell r="W91">
            <v>0</v>
          </cell>
        </row>
        <row r="92">
          <cell r="E92" t="str">
            <v>27.1</v>
          </cell>
          <cell r="F92" t="str">
            <v>4.13.01</v>
          </cell>
          <cell r="G92">
            <v>0</v>
          </cell>
          <cell r="H92" t="str">
            <v>JALAN KABUPATEN LOKAL</v>
          </cell>
          <cell r="I92" t="str">
            <v>04.13.01.03.06</v>
          </cell>
          <cell r="J92">
            <v>0</v>
          </cell>
          <cell r="K92" t="str">
            <v>BATU KERIKIL</v>
          </cell>
          <cell r="L92">
            <v>14000</v>
          </cell>
          <cell r="M92">
            <v>8</v>
          </cell>
          <cell r="N92">
            <v>112000</v>
          </cell>
          <cell r="O92" t="str">
            <v>SEBERANG TALUK - SIBEROBAH</v>
          </cell>
          <cell r="P92">
            <v>2001</v>
          </cell>
          <cell r="Q92">
            <v>0</v>
          </cell>
          <cell r="R92">
            <v>0</v>
          </cell>
          <cell r="S92" t="str">
            <v>12.04.06.05.01.00</v>
          </cell>
          <cell r="T92" t="str">
            <v>APBD</v>
          </cell>
          <cell r="U92">
            <v>9359649503.9899998</v>
          </cell>
          <cell r="V92" t="str">
            <v>B</v>
          </cell>
          <cell r="W92">
            <v>0</v>
          </cell>
        </row>
        <row r="93">
          <cell r="E93" t="str">
            <v>29.1</v>
          </cell>
          <cell r="F93" t="str">
            <v>4.13.01</v>
          </cell>
          <cell r="G93">
            <v>0</v>
          </cell>
          <cell r="H93" t="str">
            <v>JALAN KABUPATEN LOKAL</v>
          </cell>
          <cell r="I93" t="str">
            <v>04.13.01.03.06</v>
          </cell>
          <cell r="J93">
            <v>0</v>
          </cell>
          <cell r="K93" t="str">
            <v>ASPAL HOTMIX</v>
          </cell>
          <cell r="L93">
            <v>2500</v>
          </cell>
          <cell r="M93">
            <v>8</v>
          </cell>
          <cell r="N93">
            <v>20000</v>
          </cell>
          <cell r="O93" t="str">
            <v>JL. STM (BELIBIS)</v>
          </cell>
          <cell r="P93">
            <v>2001</v>
          </cell>
          <cell r="Q93">
            <v>0</v>
          </cell>
          <cell r="R93">
            <v>0</v>
          </cell>
          <cell r="S93" t="str">
            <v>12.04.06.05.01.00</v>
          </cell>
          <cell r="T93" t="str">
            <v>APBD</v>
          </cell>
          <cell r="U93">
            <v>2275000000</v>
          </cell>
          <cell r="V93" t="str">
            <v>B</v>
          </cell>
          <cell r="W93">
            <v>0</v>
          </cell>
        </row>
        <row r="94">
          <cell r="E94" t="str">
            <v>21.1</v>
          </cell>
          <cell r="F94" t="str">
            <v>4.13.01</v>
          </cell>
          <cell r="G94">
            <v>0</v>
          </cell>
          <cell r="H94" t="str">
            <v>JALAN KABUPATEN LOKAL</v>
          </cell>
          <cell r="I94" t="str">
            <v>04.13.01.03.06</v>
          </cell>
          <cell r="J94">
            <v>0</v>
          </cell>
          <cell r="K94" t="str">
            <v>ASPAL HOTMIX</v>
          </cell>
          <cell r="L94">
            <v>1900</v>
          </cell>
          <cell r="M94">
            <v>16</v>
          </cell>
          <cell r="N94">
            <v>30400</v>
          </cell>
          <cell r="O94" t="str">
            <v>SIMP. PERKANTORAN PEMDA - BUNDARAN DPRD</v>
          </cell>
          <cell r="P94">
            <v>2001</v>
          </cell>
          <cell r="Q94">
            <v>0</v>
          </cell>
          <cell r="R94">
            <v>0</v>
          </cell>
          <cell r="S94" t="str">
            <v>12.04.06.05.01.00</v>
          </cell>
          <cell r="T94" t="str">
            <v>APBD</v>
          </cell>
          <cell r="U94">
            <v>3890250000</v>
          </cell>
          <cell r="V94" t="str">
            <v>B</v>
          </cell>
          <cell r="W94">
            <v>0</v>
          </cell>
        </row>
        <row r="95">
          <cell r="E95" t="str">
            <v>24.1</v>
          </cell>
          <cell r="F95" t="str">
            <v>4.13.01</v>
          </cell>
          <cell r="G95">
            <v>0</v>
          </cell>
          <cell r="H95" t="str">
            <v>JALAN KABUPATEN LOKAL</v>
          </cell>
          <cell r="I95" t="str">
            <v>04.13.01.03.06</v>
          </cell>
          <cell r="J95">
            <v>0</v>
          </cell>
          <cell r="K95" t="str">
            <v>ASPAL HOTMIX</v>
          </cell>
          <cell r="L95">
            <v>1950</v>
          </cell>
          <cell r="M95">
            <v>10</v>
          </cell>
          <cell r="N95">
            <v>19500</v>
          </cell>
          <cell r="O95" t="str">
            <v>PERUMNAS - SIMP. PERKANTORAN PEMDA</v>
          </cell>
          <cell r="P95">
            <v>2001</v>
          </cell>
          <cell r="Q95">
            <v>0</v>
          </cell>
          <cell r="R95">
            <v>0</v>
          </cell>
          <cell r="S95" t="str">
            <v>12.04.06.05.01.00</v>
          </cell>
          <cell r="T95" t="str">
            <v>APBD</v>
          </cell>
          <cell r="U95">
            <v>4299750000</v>
          </cell>
          <cell r="V95" t="str">
            <v>B</v>
          </cell>
          <cell r="W95">
            <v>0</v>
          </cell>
        </row>
        <row r="96">
          <cell r="E96" t="str">
            <v>25.1</v>
          </cell>
          <cell r="F96" t="str">
            <v>4.13.01</v>
          </cell>
          <cell r="G96">
            <v>0</v>
          </cell>
          <cell r="H96" t="str">
            <v>JALAN KABUPATEN LOKAL</v>
          </cell>
          <cell r="I96" t="str">
            <v>04.13.01.03.06</v>
          </cell>
          <cell r="J96">
            <v>0</v>
          </cell>
          <cell r="K96" t="str">
            <v>BATU KERIKIL</v>
          </cell>
          <cell r="L96">
            <v>4000</v>
          </cell>
          <cell r="M96">
            <v>8</v>
          </cell>
          <cell r="N96">
            <v>32000</v>
          </cell>
          <cell r="O96" t="str">
            <v>SEI RUMBIO - PINTU GOBANG</v>
          </cell>
          <cell r="P96">
            <v>2001</v>
          </cell>
          <cell r="Q96">
            <v>0</v>
          </cell>
          <cell r="R96">
            <v>0</v>
          </cell>
          <cell r="S96" t="str">
            <v>12.04.06.05.01.00</v>
          </cell>
          <cell r="T96" t="str">
            <v>APBD</v>
          </cell>
          <cell r="U96">
            <v>2591976598.3800001</v>
          </cell>
          <cell r="V96" t="str">
            <v>B</v>
          </cell>
          <cell r="W96">
            <v>0</v>
          </cell>
        </row>
        <row r="97">
          <cell r="E97" t="str">
            <v>18.1</v>
          </cell>
          <cell r="F97" t="str">
            <v>4.13.01</v>
          </cell>
          <cell r="G97">
            <v>0</v>
          </cell>
          <cell r="H97" t="str">
            <v>JALAN KABUPATEN LOKAL</v>
          </cell>
          <cell r="I97" t="str">
            <v>04.13.01.03.06</v>
          </cell>
          <cell r="J97">
            <v>0</v>
          </cell>
          <cell r="K97" t="str">
            <v>BATU KERIKIL</v>
          </cell>
          <cell r="L97">
            <v>2000</v>
          </cell>
          <cell r="M97">
            <v>7</v>
          </cell>
          <cell r="N97">
            <v>14000</v>
          </cell>
          <cell r="O97" t="str">
            <v>JL. DESA PULAU KOPUNG - SEI KUANTAN</v>
          </cell>
          <cell r="P97">
            <v>2001</v>
          </cell>
          <cell r="Q97">
            <v>0</v>
          </cell>
          <cell r="R97">
            <v>0</v>
          </cell>
          <cell r="S97" t="str">
            <v>12.04.06.05.01.00</v>
          </cell>
          <cell r="T97" t="str">
            <v>APBD</v>
          </cell>
          <cell r="U97">
            <v>540000000</v>
          </cell>
          <cell r="V97" t="str">
            <v>B</v>
          </cell>
          <cell r="W97">
            <v>0</v>
          </cell>
        </row>
        <row r="98">
          <cell r="E98" t="str">
            <v>19.1</v>
          </cell>
          <cell r="F98" t="str">
            <v>4.13.01</v>
          </cell>
          <cell r="G98">
            <v>0</v>
          </cell>
          <cell r="H98" t="str">
            <v>JALAN KABUPATEN LOKAL</v>
          </cell>
          <cell r="I98" t="str">
            <v>04.13.01.03.06</v>
          </cell>
          <cell r="J98">
            <v>0</v>
          </cell>
          <cell r="K98" t="str">
            <v>BATU KERIKIL</v>
          </cell>
          <cell r="L98" t="str">
            <v>6000</v>
          </cell>
          <cell r="M98">
            <v>20</v>
          </cell>
          <cell r="N98">
            <v>120000</v>
          </cell>
          <cell r="O98" t="str">
            <v>KEBUN NENAS - PERKANTORAN PEMDA</v>
          </cell>
          <cell r="P98">
            <v>2001</v>
          </cell>
          <cell r="Q98">
            <v>0</v>
          </cell>
          <cell r="R98">
            <v>0</v>
          </cell>
          <cell r="S98" t="str">
            <v>12.04.06.05.01.00</v>
          </cell>
          <cell r="T98" t="str">
            <v>APBD</v>
          </cell>
          <cell r="U98">
            <v>1620000000</v>
          </cell>
          <cell r="V98" t="str">
            <v>B</v>
          </cell>
          <cell r="W98">
            <v>0</v>
          </cell>
        </row>
        <row r="99">
          <cell r="E99" t="str">
            <v>20.1</v>
          </cell>
          <cell r="F99" t="str">
            <v>4.13.01</v>
          </cell>
          <cell r="G99">
            <v>0</v>
          </cell>
          <cell r="H99" t="str">
            <v>JALAN KABUPATEN LOKAL</v>
          </cell>
          <cell r="I99" t="str">
            <v>04.13.01.03.06</v>
          </cell>
          <cell r="J99">
            <v>0</v>
          </cell>
          <cell r="K99" t="str">
            <v>BATU KERIKIL</v>
          </cell>
          <cell r="L99">
            <v>2000</v>
          </cell>
          <cell r="M99">
            <v>8</v>
          </cell>
          <cell r="N99">
            <v>16000</v>
          </cell>
          <cell r="O99" t="str">
            <v>DESA KOTO TUO - SEI KUANTAN</v>
          </cell>
          <cell r="P99">
            <v>2001</v>
          </cell>
          <cell r="Q99">
            <v>0</v>
          </cell>
          <cell r="R99">
            <v>0</v>
          </cell>
          <cell r="S99" t="str">
            <v>12.04.06.05.01.00</v>
          </cell>
          <cell r="T99" t="str">
            <v>APBD</v>
          </cell>
          <cell r="U99">
            <v>540000000</v>
          </cell>
          <cell r="V99" t="str">
            <v>B</v>
          </cell>
          <cell r="W99">
            <v>0</v>
          </cell>
        </row>
        <row r="100">
          <cell r="E100" t="str">
            <v>15.1</v>
          </cell>
          <cell r="F100" t="str">
            <v>4.13.01</v>
          </cell>
          <cell r="G100">
            <v>0</v>
          </cell>
          <cell r="H100" t="str">
            <v>JALAN KABUPATEN LOKAL</v>
          </cell>
          <cell r="I100" t="str">
            <v>04.13.01.03.06</v>
          </cell>
          <cell r="J100">
            <v>0</v>
          </cell>
          <cell r="K100" t="str">
            <v>BATU KERIKIL</v>
          </cell>
          <cell r="L100">
            <v>2500</v>
          </cell>
          <cell r="M100">
            <v>7</v>
          </cell>
          <cell r="N100">
            <v>17500</v>
          </cell>
          <cell r="O100" t="str">
            <v>SIMP. CABAI - MUNSALO</v>
          </cell>
          <cell r="P100">
            <v>2001</v>
          </cell>
          <cell r="Q100">
            <v>0</v>
          </cell>
          <cell r="R100">
            <v>0</v>
          </cell>
          <cell r="S100" t="str">
            <v>12.04.06.05.01.00</v>
          </cell>
          <cell r="T100" t="str">
            <v>APBD</v>
          </cell>
          <cell r="U100">
            <v>900000000</v>
          </cell>
          <cell r="V100" t="str">
            <v>KB</v>
          </cell>
          <cell r="W100">
            <v>0</v>
          </cell>
        </row>
        <row r="101">
          <cell r="E101" t="str">
            <v>16.1</v>
          </cell>
          <cell r="F101" t="str">
            <v>4.13.01</v>
          </cell>
          <cell r="G101">
            <v>0</v>
          </cell>
          <cell r="H101" t="str">
            <v>JALAN KABUPATEN LOKAL</v>
          </cell>
          <cell r="I101" t="str">
            <v>04.13.01.03.06</v>
          </cell>
          <cell r="J101">
            <v>0</v>
          </cell>
          <cell r="K101" t="str">
            <v>TANAH</v>
          </cell>
          <cell r="L101" t="str">
            <v>1300</v>
          </cell>
          <cell r="M101">
            <v>7</v>
          </cell>
          <cell r="N101">
            <v>9100</v>
          </cell>
          <cell r="O101" t="str">
            <v>JL. DESA PL. BARU - SEI KUANTAN</v>
          </cell>
          <cell r="P101">
            <v>2001</v>
          </cell>
          <cell r="Q101">
            <v>0</v>
          </cell>
          <cell r="R101">
            <v>0</v>
          </cell>
          <cell r="S101" t="str">
            <v>12.04.06.05.01.00</v>
          </cell>
          <cell r="T101" t="str">
            <v>APBD</v>
          </cell>
          <cell r="U101">
            <v>175500000</v>
          </cell>
          <cell r="V101" t="str">
            <v>B</v>
          </cell>
          <cell r="W101">
            <v>0</v>
          </cell>
        </row>
        <row r="102">
          <cell r="E102" t="str">
            <v>17.1</v>
          </cell>
          <cell r="F102" t="str">
            <v>4.13.01</v>
          </cell>
          <cell r="G102">
            <v>0</v>
          </cell>
          <cell r="H102" t="str">
            <v>JALAN KABUPATEN LOKAL</v>
          </cell>
          <cell r="I102" t="str">
            <v>04.13.01.03.06</v>
          </cell>
          <cell r="J102">
            <v>0</v>
          </cell>
          <cell r="K102" t="str">
            <v>BATU KERIKIL</v>
          </cell>
          <cell r="L102" t="str">
            <v>2500</v>
          </cell>
          <cell r="M102">
            <v>20</v>
          </cell>
          <cell r="N102">
            <v>50000</v>
          </cell>
          <cell r="O102" t="str">
            <v>SINAMBEK - STADION OLAH RAGA</v>
          </cell>
          <cell r="P102">
            <v>2001</v>
          </cell>
          <cell r="Q102">
            <v>0</v>
          </cell>
          <cell r="R102">
            <v>0</v>
          </cell>
          <cell r="S102" t="str">
            <v>12.04.06.05.01.00</v>
          </cell>
          <cell r="T102" t="str">
            <v>APBD</v>
          </cell>
          <cell r="U102">
            <v>675000000</v>
          </cell>
          <cell r="V102" t="str">
            <v>B</v>
          </cell>
          <cell r="W102">
            <v>0</v>
          </cell>
        </row>
        <row r="103">
          <cell r="E103" t="str">
            <v>9.1</v>
          </cell>
          <cell r="F103" t="str">
            <v>4.13.01</v>
          </cell>
          <cell r="G103">
            <v>0</v>
          </cell>
          <cell r="H103" t="str">
            <v>JALAN KABUPATEN LOKAL</v>
          </cell>
          <cell r="I103" t="str">
            <v>04.13.01.03.06</v>
          </cell>
          <cell r="J103">
            <v>0</v>
          </cell>
          <cell r="K103" t="str">
            <v>ASPAL HOTMIX</v>
          </cell>
          <cell r="L103">
            <v>4000</v>
          </cell>
          <cell r="M103">
            <v>7</v>
          </cell>
          <cell r="N103">
            <v>28000</v>
          </cell>
          <cell r="O103" t="str">
            <v>CEBERLIN - PINTU GOBANG</v>
          </cell>
          <cell r="P103">
            <v>2001</v>
          </cell>
          <cell r="Q103">
            <v>0</v>
          </cell>
          <cell r="R103">
            <v>0</v>
          </cell>
          <cell r="S103" t="str">
            <v>12.04.06.05.01.00</v>
          </cell>
          <cell r="T103" t="str">
            <v>APBD</v>
          </cell>
          <cell r="U103">
            <v>3360000000</v>
          </cell>
          <cell r="V103" t="str">
            <v>KB</v>
          </cell>
          <cell r="W103">
            <v>0</v>
          </cell>
        </row>
        <row r="104">
          <cell r="E104" t="str">
            <v>10.1</v>
          </cell>
          <cell r="F104" t="str">
            <v>4.13.01</v>
          </cell>
          <cell r="G104">
            <v>0</v>
          </cell>
          <cell r="H104" t="str">
            <v>JALAN KABUPATEN LOKAL</v>
          </cell>
          <cell r="I104" t="str">
            <v>04.13.01.03.06</v>
          </cell>
          <cell r="J104">
            <v>0</v>
          </cell>
          <cell r="K104" t="str">
            <v>TANAH</v>
          </cell>
          <cell r="L104">
            <v>12000</v>
          </cell>
          <cell r="M104">
            <v>7</v>
          </cell>
          <cell r="N104">
            <v>84000</v>
          </cell>
          <cell r="O104" t="str">
            <v>SEB. TELUK KUANTAN - DUTA PALMA</v>
          </cell>
          <cell r="P104">
            <v>2001</v>
          </cell>
          <cell r="Q104">
            <v>0</v>
          </cell>
          <cell r="R104">
            <v>0</v>
          </cell>
          <cell r="S104" t="str">
            <v>12.04.06.05.01.00</v>
          </cell>
          <cell r="T104" t="str">
            <v>APBD</v>
          </cell>
          <cell r="U104">
            <v>2700000000</v>
          </cell>
          <cell r="V104" t="str">
            <v>B</v>
          </cell>
          <cell r="W104">
            <v>0</v>
          </cell>
        </row>
        <row r="105">
          <cell r="E105" t="str">
            <v>13.1</v>
          </cell>
          <cell r="F105" t="str">
            <v>4.13.01</v>
          </cell>
          <cell r="G105">
            <v>0</v>
          </cell>
          <cell r="H105" t="str">
            <v>JALAN KABUPATEN LOKAL</v>
          </cell>
          <cell r="I105" t="str">
            <v>04.13.01.03.06</v>
          </cell>
          <cell r="J105">
            <v>0</v>
          </cell>
          <cell r="K105" t="str">
            <v>BATU PECAH / MACADAM</v>
          </cell>
          <cell r="L105">
            <v>600</v>
          </cell>
          <cell r="M105">
            <v>7</v>
          </cell>
          <cell r="N105">
            <v>4200</v>
          </cell>
          <cell r="O105" t="str">
            <v>SIMP. BERINGIN - BERINGIN</v>
          </cell>
          <cell r="P105">
            <v>2001</v>
          </cell>
          <cell r="Q105">
            <v>0</v>
          </cell>
          <cell r="R105">
            <v>0</v>
          </cell>
          <cell r="S105" t="str">
            <v>12.04.06.05.01.00</v>
          </cell>
          <cell r="T105" t="str">
            <v>APBD</v>
          </cell>
          <cell r="U105">
            <v>288000000</v>
          </cell>
          <cell r="V105" t="str">
            <v>B</v>
          </cell>
          <cell r="W105">
            <v>0</v>
          </cell>
        </row>
        <row r="106">
          <cell r="E106" t="str">
            <v>6.1</v>
          </cell>
          <cell r="F106" t="str">
            <v>4.13.01</v>
          </cell>
          <cell r="G106">
            <v>0</v>
          </cell>
          <cell r="H106" t="str">
            <v>JALAN KOTO SENTAJO-RIMBO GAJAH MATI</v>
          </cell>
          <cell r="I106" t="str">
            <v>04.13.01.03.06</v>
          </cell>
          <cell r="J106">
            <v>0</v>
          </cell>
          <cell r="K106" t="str">
            <v>BATU PECAH / MACADAM</v>
          </cell>
          <cell r="L106">
            <v>3000</v>
          </cell>
          <cell r="M106">
            <v>7</v>
          </cell>
          <cell r="N106">
            <v>21000</v>
          </cell>
          <cell r="O106" t="str">
            <v>KOTO SENTAJO - RIMBO GAJAH MATI</v>
          </cell>
          <cell r="P106">
            <v>2001</v>
          </cell>
          <cell r="Q106">
            <v>0</v>
          </cell>
          <cell r="R106">
            <v>0</v>
          </cell>
          <cell r="S106" t="str">
            <v>12.04.06.05.01.00</v>
          </cell>
          <cell r="T106" t="str">
            <v>APBD</v>
          </cell>
          <cell r="U106">
            <v>3273925686</v>
          </cell>
          <cell r="V106" t="str">
            <v>B</v>
          </cell>
          <cell r="W106">
            <v>0</v>
          </cell>
        </row>
        <row r="107">
          <cell r="E107" t="str">
            <v>7.1</v>
          </cell>
          <cell r="F107" t="str">
            <v>4.13.01</v>
          </cell>
          <cell r="G107">
            <v>0</v>
          </cell>
          <cell r="H107" t="str">
            <v>JALAN KABUPATEN LOKAL</v>
          </cell>
          <cell r="I107" t="str">
            <v>04.13.01.03.06</v>
          </cell>
          <cell r="J107">
            <v>0</v>
          </cell>
          <cell r="K107" t="str">
            <v>BATU KERIKIL</v>
          </cell>
          <cell r="L107">
            <v>5500</v>
          </cell>
          <cell r="M107">
            <v>7</v>
          </cell>
          <cell r="N107">
            <v>38500</v>
          </cell>
          <cell r="O107" t="str">
            <v>KP. BARU SENTAJO - TEBING TINGGI</v>
          </cell>
          <cell r="P107">
            <v>2001</v>
          </cell>
          <cell r="Q107">
            <v>0</v>
          </cell>
          <cell r="R107">
            <v>0</v>
          </cell>
          <cell r="S107" t="str">
            <v>12.04.06.05.01.00</v>
          </cell>
          <cell r="T107" t="str">
            <v>APBD</v>
          </cell>
          <cell r="U107">
            <v>2475000000</v>
          </cell>
          <cell r="V107" t="str">
            <v>B</v>
          </cell>
          <cell r="W107">
            <v>0</v>
          </cell>
        </row>
        <row r="108">
          <cell r="E108" t="str">
            <v>8.1</v>
          </cell>
          <cell r="F108" t="str">
            <v>4.13.01</v>
          </cell>
          <cell r="G108">
            <v>0</v>
          </cell>
          <cell r="H108" t="str">
            <v>JALAN KABUPATEN LOKAL</v>
          </cell>
          <cell r="I108" t="str">
            <v>04.13.01.03.06</v>
          </cell>
          <cell r="J108">
            <v>0</v>
          </cell>
          <cell r="K108" t="str">
            <v>TANAH</v>
          </cell>
          <cell r="L108">
            <v>2000</v>
          </cell>
          <cell r="M108">
            <v>7</v>
          </cell>
          <cell r="N108">
            <v>14000</v>
          </cell>
          <cell r="O108" t="str">
            <v>KP. BARU SENTAJO - BENAI</v>
          </cell>
          <cell r="P108">
            <v>2001</v>
          </cell>
          <cell r="Q108">
            <v>0</v>
          </cell>
          <cell r="R108">
            <v>0</v>
          </cell>
          <cell r="S108" t="str">
            <v>12.04.06.05.01.00</v>
          </cell>
          <cell r="T108" t="str">
            <v>APBD</v>
          </cell>
          <cell r="U108">
            <v>450000000</v>
          </cell>
          <cell r="V108" t="str">
            <v>B</v>
          </cell>
          <cell r="W108">
            <v>0</v>
          </cell>
        </row>
        <row r="109">
          <cell r="E109" t="str">
            <v>4.1</v>
          </cell>
          <cell r="F109" t="str">
            <v>4.13.01</v>
          </cell>
          <cell r="G109">
            <v>0</v>
          </cell>
          <cell r="H109" t="str">
            <v>JALAN KABUPATEN LOKAL</v>
          </cell>
          <cell r="I109" t="str">
            <v>04.13.01.03.06</v>
          </cell>
          <cell r="J109">
            <v>0</v>
          </cell>
          <cell r="K109" t="str">
            <v>ASPAL HOTMIX</v>
          </cell>
          <cell r="L109">
            <v>34000</v>
          </cell>
          <cell r="M109">
            <v>0</v>
          </cell>
          <cell r="N109">
            <v>289500</v>
          </cell>
          <cell r="O109" t="str">
            <v>SENTAJO - MUARA LANGSAT</v>
          </cell>
          <cell r="P109">
            <v>2001</v>
          </cell>
          <cell r="Q109">
            <v>0</v>
          </cell>
          <cell r="R109">
            <v>0</v>
          </cell>
          <cell r="S109" t="str">
            <v>12.04.06.05.01.00</v>
          </cell>
          <cell r="T109" t="str">
            <v>APBD</v>
          </cell>
          <cell r="U109">
            <v>46812964265.480003</v>
          </cell>
          <cell r="V109" t="str">
            <v>KB</v>
          </cell>
          <cell r="W109">
            <v>0</v>
          </cell>
        </row>
        <row r="110">
          <cell r="E110" t="str">
            <v>5.1</v>
          </cell>
          <cell r="F110" t="str">
            <v>4.13.01</v>
          </cell>
          <cell r="G110">
            <v>0</v>
          </cell>
          <cell r="H110" t="str">
            <v>JALAN KABUPATEN LOKAL</v>
          </cell>
          <cell r="I110" t="str">
            <v>04.13.01.03.06</v>
          </cell>
          <cell r="J110">
            <v>0</v>
          </cell>
          <cell r="K110" t="str">
            <v>BATU KERIKIL</v>
          </cell>
          <cell r="L110">
            <v>15500</v>
          </cell>
          <cell r="M110">
            <v>8</v>
          </cell>
          <cell r="N110">
            <v>124000</v>
          </cell>
          <cell r="O110" t="str">
            <v>SIMP. JAKE - TRANS SKP II PETAI</v>
          </cell>
          <cell r="P110">
            <v>2001</v>
          </cell>
          <cell r="Q110">
            <v>0</v>
          </cell>
          <cell r="R110">
            <v>0</v>
          </cell>
          <cell r="S110" t="str">
            <v>12.04.06.05.01.00</v>
          </cell>
          <cell r="T110" t="str">
            <v>APBD</v>
          </cell>
          <cell r="U110">
            <v>6975000000</v>
          </cell>
          <cell r="V110" t="str">
            <v>B</v>
          </cell>
          <cell r="W110">
            <v>0</v>
          </cell>
        </row>
        <row r="111">
          <cell r="E111" t="str">
            <v>2.1</v>
          </cell>
          <cell r="F111" t="str">
            <v>4.13.01</v>
          </cell>
          <cell r="G111">
            <v>0</v>
          </cell>
          <cell r="H111" t="str">
            <v>JALAN JAKE-GERINGGING BARU</v>
          </cell>
          <cell r="I111" t="str">
            <v>04.13.01.03.06</v>
          </cell>
          <cell r="J111">
            <v>0</v>
          </cell>
          <cell r="K111" t="str">
            <v>BATU KERIKIL</v>
          </cell>
          <cell r="L111">
            <v>13300</v>
          </cell>
          <cell r="M111">
            <v>8</v>
          </cell>
          <cell r="N111">
            <v>106400</v>
          </cell>
          <cell r="O111" t="str">
            <v>JAKE - GERINGGING BARU</v>
          </cell>
          <cell r="P111">
            <v>2001</v>
          </cell>
          <cell r="Q111">
            <v>0</v>
          </cell>
          <cell r="R111">
            <v>0</v>
          </cell>
          <cell r="S111" t="str">
            <v>12.04.06.05.01.00</v>
          </cell>
          <cell r="T111" t="str">
            <v>APBD</v>
          </cell>
          <cell r="U111">
            <v>20175343360</v>
          </cell>
          <cell r="V111" t="str">
            <v>B</v>
          </cell>
          <cell r="W111">
            <v>0</v>
          </cell>
        </row>
        <row r="112">
          <cell r="E112" t="str">
            <v>.2</v>
          </cell>
          <cell r="F112" t="str">
            <v>4.13.02</v>
          </cell>
          <cell r="G112">
            <v>0</v>
          </cell>
          <cell r="H112" t="str">
            <v>PEMBANGUNAN JEMBATAN SEI. JAKE TAHAP II (BALOK T) RUAS JALAN JAKE GERINGGING BARU (LANJUTAN)</v>
          </cell>
          <cell r="I112" t="str">
            <v>04.13.02.03.08</v>
          </cell>
          <cell r="J112">
            <v>0</v>
          </cell>
          <cell r="K112" t="str">
            <v>Beton</v>
          </cell>
          <cell r="L112">
            <v>0</v>
          </cell>
          <cell r="M112">
            <v>0</v>
          </cell>
          <cell r="N112">
            <v>0</v>
          </cell>
          <cell r="O112" t="str">
            <v>JAKE - GERINGGING BARU</v>
          </cell>
          <cell r="P112">
            <v>2012</v>
          </cell>
          <cell r="Q112">
            <v>0</v>
          </cell>
          <cell r="R112">
            <v>0</v>
          </cell>
          <cell r="S112">
            <v>0</v>
          </cell>
          <cell r="T112" t="str">
            <v>APBD</v>
          </cell>
          <cell r="U112">
            <v>1145248023.880646</v>
          </cell>
          <cell r="V112" t="str">
            <v>B</v>
          </cell>
          <cell r="W112">
            <v>0</v>
          </cell>
        </row>
        <row r="113">
          <cell r="E113" t="str">
            <v>2.2</v>
          </cell>
          <cell r="F113" t="str">
            <v>4.13.01</v>
          </cell>
          <cell r="G113">
            <v>0</v>
          </cell>
          <cell r="H113" t="str">
            <v>PENINGKATAN JALAN JAKE - GERINGGING BARU</v>
          </cell>
          <cell r="I113" t="str">
            <v>04.13.01.03.06</v>
          </cell>
          <cell r="J113">
            <v>0</v>
          </cell>
          <cell r="K113">
            <v>0</v>
          </cell>
          <cell r="L113">
            <v>0</v>
          </cell>
          <cell r="M113">
            <v>0</v>
          </cell>
          <cell r="N113">
            <v>0</v>
          </cell>
          <cell r="O113" t="str">
            <v>JAKE - GERINGGING BARU</v>
          </cell>
          <cell r="P113">
            <v>2015</v>
          </cell>
          <cell r="Q113">
            <v>0</v>
          </cell>
          <cell r="R113">
            <v>0</v>
          </cell>
          <cell r="S113">
            <v>0</v>
          </cell>
          <cell r="T113" t="str">
            <v>APBD</v>
          </cell>
          <cell r="U113">
            <v>2125785396</v>
          </cell>
          <cell r="V113">
            <v>0</v>
          </cell>
          <cell r="W113">
            <v>0</v>
          </cell>
        </row>
        <row r="114">
          <cell r="E114" t="str">
            <v>2.3</v>
          </cell>
          <cell r="F114" t="str">
            <v>4.13.01</v>
          </cell>
          <cell r="G114">
            <v>0</v>
          </cell>
          <cell r="H114" t="str">
            <v>PENINGKATAN JALAN JAKE - GERINGGING BARU (ASPAL) (DAK)</v>
          </cell>
          <cell r="I114" t="str">
            <v>04.13.01.03.06</v>
          </cell>
          <cell r="J114">
            <v>0</v>
          </cell>
          <cell r="K114">
            <v>0</v>
          </cell>
          <cell r="L114">
            <v>0</v>
          </cell>
          <cell r="M114">
            <v>0</v>
          </cell>
          <cell r="N114">
            <v>0</v>
          </cell>
          <cell r="O114" t="str">
            <v>JAKE - GERINGGING BARU</v>
          </cell>
          <cell r="P114">
            <v>2016</v>
          </cell>
          <cell r="Q114">
            <v>0</v>
          </cell>
          <cell r="R114">
            <v>0</v>
          </cell>
          <cell r="S114">
            <v>0</v>
          </cell>
          <cell r="T114" t="str">
            <v>APBD</v>
          </cell>
          <cell r="U114">
            <v>5335623040.4074984</v>
          </cell>
          <cell r="V114">
            <v>0</v>
          </cell>
          <cell r="W114">
            <v>0</v>
          </cell>
        </row>
        <row r="115">
          <cell r="E115" t="str">
            <v>2.4</v>
          </cell>
          <cell r="F115">
            <v>0</v>
          </cell>
          <cell r="G115">
            <v>0</v>
          </cell>
          <cell r="H115" t="str">
            <v>PENINGKATAN JALAN JAKE - GERINGGING BARU (ASPAL)</v>
          </cell>
          <cell r="I115" t="str">
            <v>04.13.01.03.06</v>
          </cell>
          <cell r="J115">
            <v>0</v>
          </cell>
          <cell r="K115">
            <v>0</v>
          </cell>
          <cell r="L115">
            <v>0</v>
          </cell>
          <cell r="M115">
            <v>0</v>
          </cell>
          <cell r="N115">
            <v>0</v>
          </cell>
          <cell r="O115" t="str">
            <v>JAKE - GERINGGING BARU</v>
          </cell>
          <cell r="P115">
            <v>2017</v>
          </cell>
          <cell r="Q115">
            <v>0</v>
          </cell>
          <cell r="R115">
            <v>0</v>
          </cell>
          <cell r="S115">
            <v>0</v>
          </cell>
          <cell r="T115" t="str">
            <v>APBD</v>
          </cell>
          <cell r="U115">
            <v>2048298000</v>
          </cell>
          <cell r="V115">
            <v>0</v>
          </cell>
          <cell r="W115">
            <v>0</v>
          </cell>
        </row>
        <row r="116">
          <cell r="E116" t="str">
            <v>2.5</v>
          </cell>
          <cell r="F116">
            <v>0</v>
          </cell>
          <cell r="G116">
            <v>0</v>
          </cell>
          <cell r="H116" t="str">
            <v>PENINGKATAN JALAN JAKE - GERINGGING BARU (ASPAL) (DAK)</v>
          </cell>
          <cell r="I116" t="str">
            <v>04.13.01.03.06</v>
          </cell>
          <cell r="J116">
            <v>0</v>
          </cell>
          <cell r="K116">
            <v>0</v>
          </cell>
          <cell r="L116">
            <v>0</v>
          </cell>
          <cell r="M116">
            <v>0</v>
          </cell>
          <cell r="N116">
            <v>0</v>
          </cell>
          <cell r="O116" t="str">
            <v>JAKE - GERINGGING BARU</v>
          </cell>
          <cell r="P116">
            <v>2018</v>
          </cell>
          <cell r="Q116">
            <v>0</v>
          </cell>
          <cell r="R116">
            <v>0</v>
          </cell>
          <cell r="S116">
            <v>0</v>
          </cell>
          <cell r="T116" t="str">
            <v>APBD</v>
          </cell>
          <cell r="U116">
            <v>8049268344</v>
          </cell>
          <cell r="V116">
            <v>0</v>
          </cell>
          <cell r="W116">
            <v>0</v>
          </cell>
        </row>
        <row r="117">
          <cell r="E117" t="str">
            <v>2.6</v>
          </cell>
          <cell r="F117">
            <v>0</v>
          </cell>
          <cell r="G117">
            <v>0</v>
          </cell>
          <cell r="H117" t="str">
            <v>PEMELIHARAAN JALAN JAKE - GERINGGING BARU</v>
          </cell>
          <cell r="I117" t="str">
            <v>04.13.01.03.06</v>
          </cell>
          <cell r="J117">
            <v>0</v>
          </cell>
          <cell r="K117">
            <v>0</v>
          </cell>
          <cell r="L117">
            <v>0</v>
          </cell>
          <cell r="M117">
            <v>0</v>
          </cell>
          <cell r="N117">
            <v>0</v>
          </cell>
          <cell r="O117" t="str">
            <v>JAKE - GERINGGING BARU</v>
          </cell>
          <cell r="P117">
            <v>2018</v>
          </cell>
          <cell r="Q117">
            <v>0</v>
          </cell>
          <cell r="R117">
            <v>0</v>
          </cell>
          <cell r="S117">
            <v>0</v>
          </cell>
          <cell r="T117" t="str">
            <v>APBD</v>
          </cell>
          <cell r="U117">
            <v>186340500</v>
          </cell>
          <cell r="V117">
            <v>0</v>
          </cell>
          <cell r="W117">
            <v>0</v>
          </cell>
        </row>
        <row r="118">
          <cell r="E118" t="str">
            <v>3.1</v>
          </cell>
          <cell r="F118" t="str">
            <v>4.13.01</v>
          </cell>
          <cell r="G118">
            <v>0</v>
          </cell>
          <cell r="H118" t="str">
            <v>JALAN JAKE-KOTO KOMBU-LB. AMBACANG (ASPAL)</v>
          </cell>
          <cell r="I118" t="str">
            <v>04.13.01.03.06</v>
          </cell>
          <cell r="J118">
            <v>0</v>
          </cell>
          <cell r="K118" t="str">
            <v>ASPAL HOTMIX</v>
          </cell>
          <cell r="L118" t="str">
            <v>20000</v>
          </cell>
          <cell r="M118">
            <v>0</v>
          </cell>
          <cell r="N118">
            <v>0</v>
          </cell>
          <cell r="O118" t="str">
            <v>JAKE - KOTO KUMBU-LB. AMBACANG (ASPAL)</v>
          </cell>
          <cell r="P118">
            <v>2001</v>
          </cell>
          <cell r="Q118">
            <v>0</v>
          </cell>
          <cell r="R118">
            <v>0</v>
          </cell>
          <cell r="S118" t="str">
            <v>12.04.06.05.01.00</v>
          </cell>
          <cell r="T118" t="str">
            <v>APBD</v>
          </cell>
          <cell r="U118">
            <v>13778074379</v>
          </cell>
          <cell r="V118" t="str">
            <v>B</v>
          </cell>
          <cell r="W118">
            <v>0</v>
          </cell>
        </row>
        <row r="119">
          <cell r="E119" t="str">
            <v>3.2</v>
          </cell>
          <cell r="F119" t="str">
            <v>4.13.02</v>
          </cell>
          <cell r="G119">
            <v>0</v>
          </cell>
          <cell r="H119" t="str">
            <v>PEMBUATAN 3 UNIT BOX CULVERT UK. 2 X 2 M (TUNGGAL), 1 UNIT BOX CULVERT UK. 2,5 X 2,5 M (TUNGGAL)</v>
          </cell>
          <cell r="I119" t="str">
            <v>04.13.02.03.01</v>
          </cell>
          <cell r="J119">
            <v>0</v>
          </cell>
          <cell r="K119" t="str">
            <v>Beton</v>
          </cell>
          <cell r="L119">
            <v>2</v>
          </cell>
          <cell r="M119">
            <v>2</v>
          </cell>
          <cell r="N119">
            <v>4</v>
          </cell>
          <cell r="O119" t="str">
            <v>JAKE - KOTO KOMBU</v>
          </cell>
          <cell r="P119">
            <v>2007</v>
          </cell>
          <cell r="Q119">
            <v>0</v>
          </cell>
          <cell r="R119">
            <v>0</v>
          </cell>
          <cell r="S119">
            <v>0</v>
          </cell>
          <cell r="T119" t="str">
            <v>APBD</v>
          </cell>
          <cell r="U119">
            <v>667654574.73438203</v>
          </cell>
          <cell r="V119" t="str">
            <v>B</v>
          </cell>
          <cell r="W119">
            <v>0</v>
          </cell>
        </row>
        <row r="120">
          <cell r="E120" t="str">
            <v>3.3</v>
          </cell>
          <cell r="F120" t="str">
            <v>4.13.02</v>
          </cell>
          <cell r="G120">
            <v>0</v>
          </cell>
          <cell r="H120" t="str">
            <v>PEMBUATAN 1 UNIT BOX CULVERT 3,0 X 4,0 (DOUBLE) SEI.INUMAN RUAS JALAN JAKE - KOTO KOMBU</v>
          </cell>
          <cell r="I120" t="str">
            <v>04.13.01.03.06</v>
          </cell>
          <cell r="J120">
            <v>0</v>
          </cell>
          <cell r="K120" t="str">
            <v>Beton</v>
          </cell>
          <cell r="L120">
            <v>3</v>
          </cell>
          <cell r="M120">
            <v>4</v>
          </cell>
          <cell r="N120">
            <v>12</v>
          </cell>
          <cell r="O120" t="str">
            <v>JAKE - KOTO KOMBU</v>
          </cell>
          <cell r="P120">
            <v>2007</v>
          </cell>
          <cell r="Q120">
            <v>0</v>
          </cell>
          <cell r="R120">
            <v>0</v>
          </cell>
          <cell r="S120">
            <v>0</v>
          </cell>
          <cell r="T120" t="str">
            <v>APBD</v>
          </cell>
          <cell r="U120">
            <v>705972610.72970796</v>
          </cell>
          <cell r="V120" t="str">
            <v>B</v>
          </cell>
          <cell r="W120">
            <v>0</v>
          </cell>
        </row>
        <row r="121">
          <cell r="E121" t="str">
            <v>3.4</v>
          </cell>
          <cell r="F121" t="str">
            <v>4.13.01</v>
          </cell>
          <cell r="G121">
            <v>0</v>
          </cell>
          <cell r="H121" t="str">
            <v>PENINGKATAN JALAN JAKE - LB. AMBACANG (ASPAL 1,00 KM)</v>
          </cell>
          <cell r="I121" t="str">
            <v>04.13.01.03.06</v>
          </cell>
          <cell r="J121">
            <v>0</v>
          </cell>
          <cell r="K121" t="str">
            <v>Aspal</v>
          </cell>
          <cell r="L121">
            <v>0</v>
          </cell>
          <cell r="M121">
            <v>0</v>
          </cell>
          <cell r="N121">
            <v>1000</v>
          </cell>
          <cell r="O121" t="str">
            <v>JAKE - LB. AMBACANG</v>
          </cell>
          <cell r="P121">
            <v>2011</v>
          </cell>
          <cell r="Q121">
            <v>0</v>
          </cell>
          <cell r="R121">
            <v>0</v>
          </cell>
          <cell r="S121">
            <v>0</v>
          </cell>
          <cell r="T121" t="str">
            <v>APBD</v>
          </cell>
          <cell r="U121">
            <v>1722640846.3199999</v>
          </cell>
          <cell r="V121" t="str">
            <v>B</v>
          </cell>
          <cell r="W121">
            <v>0</v>
          </cell>
        </row>
        <row r="122">
          <cell r="E122" t="str">
            <v>3.5</v>
          </cell>
          <cell r="F122" t="str">
            <v>4.13.01</v>
          </cell>
          <cell r="G122">
            <v>0</v>
          </cell>
          <cell r="H122" t="str">
            <v>PENINGKATAN JALAN JAKE-KOTO KOMBU, LBK.AMBACANG-LBK. JAMBI (ASPAL 1,79 KM) (NO.03; PANJANG RUAS 32 KM)</v>
          </cell>
          <cell r="I122" t="str">
            <v>04.13.01.03.06</v>
          </cell>
          <cell r="J122">
            <v>0</v>
          </cell>
          <cell r="K122" t="str">
            <v>Aspal</v>
          </cell>
          <cell r="L122">
            <v>0</v>
          </cell>
          <cell r="M122">
            <v>0</v>
          </cell>
          <cell r="N122">
            <v>0</v>
          </cell>
          <cell r="O122" t="str">
            <v>JAKE-KOTO KOMBU, LBK.AMBACANG-LBK. JAMBI</v>
          </cell>
          <cell r="P122">
            <v>2012</v>
          </cell>
          <cell r="Q122">
            <v>0</v>
          </cell>
          <cell r="R122">
            <v>0</v>
          </cell>
          <cell r="S122">
            <v>0</v>
          </cell>
          <cell r="T122" t="str">
            <v>APBD</v>
          </cell>
          <cell r="U122">
            <v>3375384144</v>
          </cell>
          <cell r="V122" t="str">
            <v>B</v>
          </cell>
          <cell r="W122">
            <v>0</v>
          </cell>
        </row>
        <row r="123">
          <cell r="E123" t="str">
            <v>3.6</v>
          </cell>
          <cell r="F123" t="str">
            <v>4.13.01</v>
          </cell>
          <cell r="G123">
            <v>0</v>
          </cell>
          <cell r="H123" t="str">
            <v>PENINGKATAN JALAN JAKE - KOTO KOMBU</v>
          </cell>
          <cell r="I123" t="str">
            <v>04.13.01.03.06</v>
          </cell>
          <cell r="J123">
            <v>0</v>
          </cell>
          <cell r="K123">
            <v>0</v>
          </cell>
          <cell r="L123">
            <v>20000</v>
          </cell>
          <cell r="M123">
            <v>8</v>
          </cell>
          <cell r="N123">
            <v>157100</v>
          </cell>
          <cell r="O123" t="str">
            <v>JAKE - KOTO KUMBU</v>
          </cell>
          <cell r="P123">
            <v>2015</v>
          </cell>
          <cell r="Q123">
            <v>0</v>
          </cell>
          <cell r="R123">
            <v>0</v>
          </cell>
          <cell r="S123">
            <v>0</v>
          </cell>
          <cell r="T123" t="str">
            <v>APBD</v>
          </cell>
          <cell r="U123">
            <v>2482976673</v>
          </cell>
          <cell r="V123">
            <v>0</v>
          </cell>
          <cell r="W123">
            <v>0</v>
          </cell>
        </row>
        <row r="124">
          <cell r="E124" t="str">
            <v>3.7</v>
          </cell>
          <cell r="F124" t="str">
            <v>4.13.01</v>
          </cell>
          <cell r="G124">
            <v>0</v>
          </cell>
          <cell r="H124" t="str">
            <v>PENINGKATAN JLN. JAKE - LB. AMBACANG</v>
          </cell>
          <cell r="I124" t="str">
            <v>04.13.01.03.06</v>
          </cell>
          <cell r="J124">
            <v>0</v>
          </cell>
          <cell r="K124">
            <v>0</v>
          </cell>
          <cell r="L124">
            <v>0</v>
          </cell>
          <cell r="M124">
            <v>0</v>
          </cell>
          <cell r="N124">
            <v>0</v>
          </cell>
          <cell r="O124" t="str">
            <v>JAKE - LB. AMBACANG</v>
          </cell>
          <cell r="P124">
            <v>2015</v>
          </cell>
          <cell r="Q124">
            <v>0</v>
          </cell>
          <cell r="R124">
            <v>0</v>
          </cell>
          <cell r="S124">
            <v>0</v>
          </cell>
          <cell r="T124" t="str">
            <v>APBD</v>
          </cell>
          <cell r="U124">
            <v>6993176545.3037949</v>
          </cell>
          <cell r="V124">
            <v>0</v>
          </cell>
          <cell r="W124">
            <v>0</v>
          </cell>
        </row>
        <row r="125">
          <cell r="E125" t="str">
            <v>3.8</v>
          </cell>
          <cell r="F125" t="str">
            <v>4.13.02</v>
          </cell>
          <cell r="G125">
            <v>0</v>
          </cell>
          <cell r="H125" t="str">
            <v>PEMBUATAN 1 UNIT BOX CULVERT 2X2X7 RUAS JL.JAKE-KOTO KOMBU</v>
          </cell>
          <cell r="I125" t="str">
            <v>04.13.01.03.06</v>
          </cell>
          <cell r="J125">
            <v>0</v>
          </cell>
          <cell r="K125">
            <v>0</v>
          </cell>
          <cell r="L125">
            <v>0</v>
          </cell>
          <cell r="M125">
            <v>0</v>
          </cell>
          <cell r="N125">
            <v>0</v>
          </cell>
          <cell r="O125" t="str">
            <v>JAKE - KOTO KOMBU</v>
          </cell>
          <cell r="P125">
            <v>2015</v>
          </cell>
          <cell r="Q125">
            <v>0</v>
          </cell>
          <cell r="R125">
            <v>0</v>
          </cell>
          <cell r="S125">
            <v>0</v>
          </cell>
          <cell r="T125" t="str">
            <v>APBD</v>
          </cell>
          <cell r="U125">
            <v>190538964</v>
          </cell>
          <cell r="V125">
            <v>0</v>
          </cell>
          <cell r="W125">
            <v>0</v>
          </cell>
        </row>
        <row r="126">
          <cell r="E126" t="str">
            <v>3.9</v>
          </cell>
          <cell r="F126">
            <v>0</v>
          </cell>
          <cell r="G126">
            <v>0</v>
          </cell>
          <cell r="H126" t="str">
            <v>PENINGKATAN JALAN JAKE - KOTO KOMBU (ASPAL)  (DAK)</v>
          </cell>
          <cell r="I126" t="str">
            <v>04.13.01.03.06</v>
          </cell>
          <cell r="J126">
            <v>0</v>
          </cell>
          <cell r="K126">
            <v>0</v>
          </cell>
          <cell r="L126">
            <v>0</v>
          </cell>
          <cell r="M126">
            <v>0</v>
          </cell>
          <cell r="N126">
            <v>0</v>
          </cell>
          <cell r="O126" t="str">
            <v>JAKE - KOTO KUMBU</v>
          </cell>
          <cell r="P126">
            <v>2017</v>
          </cell>
          <cell r="Q126">
            <v>0</v>
          </cell>
          <cell r="R126">
            <v>0</v>
          </cell>
          <cell r="S126">
            <v>0</v>
          </cell>
          <cell r="T126" t="str">
            <v>APBD</v>
          </cell>
          <cell r="U126">
            <v>12869362300</v>
          </cell>
          <cell r="V126">
            <v>0</v>
          </cell>
          <cell r="W126">
            <v>0</v>
          </cell>
        </row>
        <row r="127">
          <cell r="E127" t="str">
            <v>3.10</v>
          </cell>
          <cell r="F127">
            <v>0</v>
          </cell>
          <cell r="G127">
            <v>0</v>
          </cell>
          <cell r="H127" t="str">
            <v>PENGAWASAN JALAN JAKE - KOTO KOMBU (ASPAL)  (DAK)</v>
          </cell>
          <cell r="I127" t="str">
            <v>04.13.01.03.06</v>
          </cell>
          <cell r="J127">
            <v>0</v>
          </cell>
          <cell r="K127">
            <v>0</v>
          </cell>
          <cell r="L127">
            <v>0</v>
          </cell>
          <cell r="M127">
            <v>0</v>
          </cell>
          <cell r="N127">
            <v>0</v>
          </cell>
          <cell r="O127" t="str">
            <v>JAKE - KOTO KUMBU</v>
          </cell>
          <cell r="P127">
            <v>2017</v>
          </cell>
          <cell r="Q127">
            <v>0</v>
          </cell>
          <cell r="R127">
            <v>0</v>
          </cell>
          <cell r="S127">
            <v>0</v>
          </cell>
          <cell r="T127" t="str">
            <v>APBD</v>
          </cell>
          <cell r="U127">
            <v>246620000</v>
          </cell>
          <cell r="V127">
            <v>0</v>
          </cell>
          <cell r="W127">
            <v>0</v>
          </cell>
        </row>
        <row r="128">
          <cell r="E128" t="str">
            <v>1.1</v>
          </cell>
          <cell r="F128" t="str">
            <v>4.13.01</v>
          </cell>
          <cell r="G128">
            <v>0</v>
          </cell>
          <cell r="H128" t="str">
            <v>JALAN KABUPATEN LOKAL</v>
          </cell>
          <cell r="I128" t="str">
            <v>04.13.01.03.06</v>
          </cell>
          <cell r="J128">
            <v>0</v>
          </cell>
          <cell r="K128" t="str">
            <v>BATU PECAH / MACADAM</v>
          </cell>
          <cell r="L128">
            <v>11700</v>
          </cell>
          <cell r="M128">
            <v>8</v>
          </cell>
          <cell r="N128">
            <v>93600</v>
          </cell>
          <cell r="O128" t="str">
            <v>SEBERANG TALUK - SEBERANG BENAI</v>
          </cell>
          <cell r="P128">
            <v>2001</v>
          </cell>
          <cell r="Q128">
            <v>0</v>
          </cell>
          <cell r="R128">
            <v>0</v>
          </cell>
          <cell r="S128" t="str">
            <v>12.04.06.05.01.00</v>
          </cell>
          <cell r="T128" t="str">
            <v>APBD</v>
          </cell>
          <cell r="U128">
            <v>4420800000</v>
          </cell>
          <cell r="V128" t="str">
            <v>B</v>
          </cell>
          <cell r="W128">
            <v>0</v>
          </cell>
        </row>
        <row r="129">
          <cell r="E129" t="str">
            <v>1.2</v>
          </cell>
          <cell r="F129" t="str">
            <v>4.13.01</v>
          </cell>
          <cell r="G129">
            <v>0</v>
          </cell>
          <cell r="H129" t="str">
            <v>PEMELIHARAAN JALAN SEBERANG TALUK - SEBERANG BENAI ( NO. RUAS 001 ) (ASPAL OVERLAY) RUTIN 11,70 KM</v>
          </cell>
          <cell r="I129" t="str">
            <v>04.13.01.03.06</v>
          </cell>
          <cell r="J129">
            <v>0</v>
          </cell>
          <cell r="K129">
            <v>0</v>
          </cell>
          <cell r="L129">
            <v>0</v>
          </cell>
          <cell r="M129">
            <v>0</v>
          </cell>
          <cell r="N129">
            <v>0</v>
          </cell>
          <cell r="O129" t="str">
            <v>SEBERANG TALUK - SEBERANG BENAI</v>
          </cell>
          <cell r="P129">
            <v>2007</v>
          </cell>
          <cell r="Q129">
            <v>0</v>
          </cell>
          <cell r="R129">
            <v>0</v>
          </cell>
          <cell r="S129">
            <v>0</v>
          </cell>
          <cell r="T129" t="str">
            <v>APBD</v>
          </cell>
          <cell r="U129">
            <v>1606819122.6242001</v>
          </cell>
          <cell r="V129" t="str">
            <v>B</v>
          </cell>
          <cell r="W129">
            <v>0</v>
          </cell>
        </row>
        <row r="130">
          <cell r="E130" t="str">
            <v>1.3</v>
          </cell>
          <cell r="F130" t="str">
            <v>4.13.01</v>
          </cell>
          <cell r="G130">
            <v>0</v>
          </cell>
          <cell r="H130" t="str">
            <v>PENINGKATAN JALAN SEBERANG TELUK KUANTAN - SEBERANG BENAI</v>
          </cell>
          <cell r="I130" t="str">
            <v>04.13.01.03.06</v>
          </cell>
          <cell r="J130">
            <v>0</v>
          </cell>
          <cell r="K130">
            <v>0</v>
          </cell>
          <cell r="L130">
            <v>0</v>
          </cell>
          <cell r="M130">
            <v>0</v>
          </cell>
          <cell r="N130">
            <v>0</v>
          </cell>
          <cell r="O130" t="str">
            <v>SEBERANG TALUK - SEBERANG BENAI</v>
          </cell>
          <cell r="P130">
            <v>2015</v>
          </cell>
          <cell r="Q130">
            <v>0</v>
          </cell>
          <cell r="R130">
            <v>0</v>
          </cell>
          <cell r="S130">
            <v>0</v>
          </cell>
          <cell r="T130" t="str">
            <v>APBD</v>
          </cell>
          <cell r="U130">
            <v>3147563153</v>
          </cell>
          <cell r="V130">
            <v>0</v>
          </cell>
          <cell r="W130">
            <v>0</v>
          </cell>
        </row>
        <row r="131">
          <cell r="E131" t="str">
            <v>1.5</v>
          </cell>
          <cell r="F131">
            <v>0</v>
          </cell>
          <cell r="G131">
            <v>0</v>
          </cell>
          <cell r="H131" t="str">
            <v>PENINGKATAN JALAN SEBERANG TALUK - SEBERANG BENAI  (BANKEU)</v>
          </cell>
          <cell r="I131" t="str">
            <v>04.13.01.03.06</v>
          </cell>
          <cell r="J131">
            <v>0</v>
          </cell>
          <cell r="K131">
            <v>0</v>
          </cell>
          <cell r="L131">
            <v>0</v>
          </cell>
          <cell r="M131">
            <v>0</v>
          </cell>
          <cell r="N131">
            <v>0</v>
          </cell>
          <cell r="O131" t="str">
            <v>SEBERANG TALUK - SEBERANG BENAI</v>
          </cell>
          <cell r="P131">
            <v>2017</v>
          </cell>
          <cell r="Q131">
            <v>0</v>
          </cell>
          <cell r="R131">
            <v>0</v>
          </cell>
          <cell r="S131">
            <v>0</v>
          </cell>
          <cell r="T131" t="str">
            <v>APBD</v>
          </cell>
          <cell r="U131">
            <v>2629412299</v>
          </cell>
          <cell r="V131">
            <v>0</v>
          </cell>
          <cell r="W131">
            <v>0</v>
          </cell>
        </row>
        <row r="132">
          <cell r="E132" t="str">
            <v>1.7</v>
          </cell>
          <cell r="F132">
            <v>0</v>
          </cell>
          <cell r="G132">
            <v>0</v>
          </cell>
          <cell r="H132" t="str">
            <v>PENINGKATAN JALAN SEBERANG TALUK - SEBERANG BENAI (ASPAL)</v>
          </cell>
          <cell r="I132" t="str">
            <v>04.13.01.03.06</v>
          </cell>
          <cell r="J132">
            <v>0</v>
          </cell>
          <cell r="K132">
            <v>0</v>
          </cell>
          <cell r="L132">
            <v>0</v>
          </cell>
          <cell r="M132">
            <v>0</v>
          </cell>
          <cell r="N132">
            <v>0</v>
          </cell>
          <cell r="O132" t="str">
            <v>SEBERANG TALUK - SEBERANG BENAI</v>
          </cell>
          <cell r="P132">
            <v>2018</v>
          </cell>
          <cell r="Q132">
            <v>0</v>
          </cell>
          <cell r="R132">
            <v>0</v>
          </cell>
          <cell r="S132">
            <v>0</v>
          </cell>
          <cell r="T132" t="str">
            <v>APBD</v>
          </cell>
          <cell r="U132">
            <v>2395846651</v>
          </cell>
          <cell r="V132">
            <v>0</v>
          </cell>
          <cell r="W132">
            <v>0</v>
          </cell>
        </row>
        <row r="133">
          <cell r="F133" t="str">
            <v>4.13.01</v>
          </cell>
          <cell r="G133">
            <v>0</v>
          </cell>
          <cell r="H133" t="str">
            <v>JALAN KABUPATEN LOKAL</v>
          </cell>
          <cell r="I133" t="str">
            <v>04.13.01.03.06</v>
          </cell>
          <cell r="J133">
            <v>0</v>
          </cell>
          <cell r="K133" t="str">
            <v>ASPAL PENETRASI</v>
          </cell>
          <cell r="L133" t="str">
            <v>200</v>
          </cell>
          <cell r="M133">
            <v>0</v>
          </cell>
          <cell r="N133">
            <v>0</v>
          </cell>
          <cell r="O133" t="str">
            <v>JALAN IMAM BONJOL CERENTI</v>
          </cell>
          <cell r="P133">
            <v>2001</v>
          </cell>
          <cell r="Q133">
            <v>0</v>
          </cell>
          <cell r="R133">
            <v>0</v>
          </cell>
          <cell r="S133" t="str">
            <v>12.04.06.05.01.00</v>
          </cell>
          <cell r="T133" t="str">
            <v>APBD</v>
          </cell>
          <cell r="U133">
            <v>175500000</v>
          </cell>
          <cell r="V133" t="str">
            <v>B</v>
          </cell>
          <cell r="W133">
            <v>0</v>
          </cell>
        </row>
        <row r="134">
          <cell r="E134" t="str">
            <v>85.1</v>
          </cell>
          <cell r="F134" t="str">
            <v>4.13.01</v>
          </cell>
          <cell r="G134">
            <v>0</v>
          </cell>
          <cell r="H134" t="str">
            <v>JALAN KABUPATEN LOKAL</v>
          </cell>
          <cell r="I134" t="str">
            <v>04.13.01.03.06</v>
          </cell>
          <cell r="J134">
            <v>0</v>
          </cell>
          <cell r="K134" t="str">
            <v>TANAH</v>
          </cell>
          <cell r="L134">
            <v>60000</v>
          </cell>
          <cell r="M134">
            <v>8</v>
          </cell>
          <cell r="N134">
            <v>480000</v>
          </cell>
          <cell r="O134" t="str">
            <v>CENGAR - KOTO BENAI</v>
          </cell>
          <cell r="P134">
            <v>2001</v>
          </cell>
          <cell r="Q134">
            <v>0</v>
          </cell>
          <cell r="R134">
            <v>0</v>
          </cell>
          <cell r="S134" t="str">
            <v>12.04.06.05.01.00</v>
          </cell>
          <cell r="T134" t="str">
            <v>APBD</v>
          </cell>
          <cell r="U134">
            <v>3360000000</v>
          </cell>
          <cell r="V134" t="str">
            <v>B</v>
          </cell>
          <cell r="W134">
            <v>0</v>
          </cell>
        </row>
        <row r="135">
          <cell r="E135" t="str">
            <v>86.1</v>
          </cell>
          <cell r="F135" t="str">
            <v>4.13.01</v>
          </cell>
          <cell r="G135">
            <v>0</v>
          </cell>
          <cell r="H135" t="str">
            <v>JALAN KABUPATEN LOKAL</v>
          </cell>
          <cell r="I135" t="str">
            <v>04.13.01.03.06</v>
          </cell>
          <cell r="J135">
            <v>0</v>
          </cell>
          <cell r="K135" t="str">
            <v>BATU PECAH / MACADAM</v>
          </cell>
          <cell r="L135">
            <v>5000</v>
          </cell>
          <cell r="M135">
            <v>7</v>
          </cell>
          <cell r="N135">
            <v>35000</v>
          </cell>
          <cell r="O135" t="str">
            <v>PANTAI - AIR BULUH</v>
          </cell>
          <cell r="P135">
            <v>2001</v>
          </cell>
          <cell r="Q135">
            <v>0</v>
          </cell>
          <cell r="R135">
            <v>0</v>
          </cell>
          <cell r="S135" t="str">
            <v>12.04.06.05.01.00</v>
          </cell>
          <cell r="T135" t="str">
            <v>APBD</v>
          </cell>
          <cell r="U135">
            <v>2080000000</v>
          </cell>
          <cell r="V135" t="str">
            <v>B</v>
          </cell>
          <cell r="W135">
            <v>0</v>
          </cell>
        </row>
        <row r="136">
          <cell r="E136" t="str">
            <v>299.1</v>
          </cell>
          <cell r="F136" t="str">
            <v>4.13.01</v>
          </cell>
          <cell r="G136">
            <v>0</v>
          </cell>
          <cell r="H136" t="str">
            <v>JALAN KABUPATEN LOKAL</v>
          </cell>
          <cell r="I136" t="str">
            <v>04.13.01.03.06</v>
          </cell>
          <cell r="J136">
            <v>0</v>
          </cell>
          <cell r="K136" t="str">
            <v>BATU PECAH / MACADAM</v>
          </cell>
          <cell r="L136" t="str">
            <v>1300</v>
          </cell>
          <cell r="M136">
            <v>7</v>
          </cell>
          <cell r="N136">
            <v>9100</v>
          </cell>
          <cell r="O136" t="str">
            <v>BANJAR NAN TIGO - PASAR INUMAN</v>
          </cell>
          <cell r="P136">
            <v>2001</v>
          </cell>
          <cell r="Q136">
            <v>0</v>
          </cell>
          <cell r="R136">
            <v>0</v>
          </cell>
          <cell r="S136" t="str">
            <v>12.04.06.05.01.00</v>
          </cell>
          <cell r="T136" t="str">
            <v>APBD</v>
          </cell>
          <cell r="U136">
            <v>980850000</v>
          </cell>
          <cell r="V136" t="str">
            <v>B</v>
          </cell>
          <cell r="W136">
            <v>0</v>
          </cell>
        </row>
        <row r="137">
          <cell r="E137" t="str">
            <v>301.1</v>
          </cell>
          <cell r="F137" t="str">
            <v>4.13.01</v>
          </cell>
          <cell r="G137">
            <v>0</v>
          </cell>
          <cell r="H137" t="str">
            <v>JALAN KABUPATEN LOKAL</v>
          </cell>
          <cell r="I137" t="str">
            <v>04.13.01.03.06</v>
          </cell>
          <cell r="J137">
            <v>0</v>
          </cell>
          <cell r="K137" t="str">
            <v>TANAH</v>
          </cell>
          <cell r="L137" t="str">
            <v>3000</v>
          </cell>
          <cell r="M137">
            <v>0</v>
          </cell>
          <cell r="N137">
            <v>0</v>
          </cell>
          <cell r="O137" t="str">
            <v>INUMAN - BEDENG SUKURAN</v>
          </cell>
          <cell r="P137">
            <v>2001</v>
          </cell>
          <cell r="Q137">
            <v>0</v>
          </cell>
          <cell r="R137">
            <v>0</v>
          </cell>
          <cell r="S137" t="str">
            <v>12.04.06.05.01.00</v>
          </cell>
          <cell r="T137" t="str">
            <v>APBD</v>
          </cell>
          <cell r="U137">
            <v>506250000</v>
          </cell>
          <cell r="V137" t="str">
            <v>KB</v>
          </cell>
          <cell r="W137">
            <v>0</v>
          </cell>
        </row>
        <row r="138">
          <cell r="E138" t="str">
            <v>296.1</v>
          </cell>
          <cell r="F138" t="str">
            <v>4.13.01</v>
          </cell>
          <cell r="G138">
            <v>0</v>
          </cell>
          <cell r="H138" t="str">
            <v>JALAN KABUPATEN LOKAL</v>
          </cell>
          <cell r="I138" t="str">
            <v>04.13.01.03.06</v>
          </cell>
          <cell r="J138">
            <v>0</v>
          </cell>
          <cell r="K138" t="str">
            <v>BATU PECAH / MACADAM</v>
          </cell>
          <cell r="L138">
            <v>3300</v>
          </cell>
          <cell r="M138">
            <v>0</v>
          </cell>
          <cell r="N138">
            <v>0</v>
          </cell>
          <cell r="O138" t="str">
            <v>INUMAN - PL. BUSUK</v>
          </cell>
          <cell r="P138">
            <v>2001</v>
          </cell>
          <cell r="Q138">
            <v>0</v>
          </cell>
          <cell r="R138">
            <v>0</v>
          </cell>
          <cell r="S138" t="str">
            <v>12.04.06.05.01.00</v>
          </cell>
          <cell r="T138" t="str">
            <v>APBD</v>
          </cell>
          <cell r="U138">
            <v>1108800000</v>
          </cell>
          <cell r="V138" t="str">
            <v>B</v>
          </cell>
          <cell r="W138">
            <v>0</v>
          </cell>
        </row>
        <row r="139">
          <cell r="E139" t="str">
            <v>308.1</v>
          </cell>
          <cell r="F139" t="str">
            <v>4.13.01</v>
          </cell>
          <cell r="G139">
            <v>0</v>
          </cell>
          <cell r="H139" t="str">
            <v>JALAN KABUPATEN LOKAL</v>
          </cell>
          <cell r="I139" t="str">
            <v>04.13.01.03.06</v>
          </cell>
          <cell r="J139">
            <v>0</v>
          </cell>
          <cell r="K139" t="str">
            <v>BATU PECAH / MACADAM</v>
          </cell>
          <cell r="L139" t="str">
            <v>3400</v>
          </cell>
          <cell r="M139">
            <v>7</v>
          </cell>
          <cell r="N139">
            <v>23800</v>
          </cell>
          <cell r="O139" t="str">
            <v>DESA PULAU SIPAN - PULAU PANJANG</v>
          </cell>
          <cell r="P139">
            <v>2001</v>
          </cell>
          <cell r="Q139">
            <v>0</v>
          </cell>
          <cell r="R139">
            <v>0</v>
          </cell>
          <cell r="S139" t="str">
            <v>12.04.06.05.01.00</v>
          </cell>
          <cell r="T139" t="str">
            <v>APBD</v>
          </cell>
          <cell r="U139">
            <v>1142400000</v>
          </cell>
          <cell r="V139" t="str">
            <v>B</v>
          </cell>
          <cell r="W139">
            <v>0</v>
          </cell>
        </row>
        <row r="140">
          <cell r="E140" t="str">
            <v>307.1</v>
          </cell>
          <cell r="F140" t="str">
            <v>4.13.01</v>
          </cell>
          <cell r="G140">
            <v>0</v>
          </cell>
          <cell r="H140" t="str">
            <v>JALAN KABUPATEN LOKAL</v>
          </cell>
          <cell r="I140" t="str">
            <v>04.13.01.03.06</v>
          </cell>
          <cell r="J140">
            <v>0</v>
          </cell>
          <cell r="K140" t="str">
            <v>TANAH</v>
          </cell>
          <cell r="L140" t="str">
            <v>2400</v>
          </cell>
          <cell r="M140">
            <v>7</v>
          </cell>
          <cell r="N140">
            <v>16800</v>
          </cell>
          <cell r="O140" t="str">
            <v>DESA PULAU PANJANG - PULAU PANJANG HILIR</v>
          </cell>
          <cell r="P140">
            <v>2001</v>
          </cell>
          <cell r="Q140">
            <v>0</v>
          </cell>
          <cell r="R140">
            <v>0</v>
          </cell>
          <cell r="S140" t="str">
            <v>12.04.06.05.01.00</v>
          </cell>
          <cell r="T140" t="str">
            <v>APBD</v>
          </cell>
          <cell r="U140">
            <v>913733028</v>
          </cell>
          <cell r="V140" t="str">
            <v>B</v>
          </cell>
          <cell r="W140">
            <v>0</v>
          </cell>
        </row>
        <row r="141">
          <cell r="E141" t="str">
            <v>307.2</v>
          </cell>
          <cell r="F141" t="str">
            <v>4.13.01</v>
          </cell>
          <cell r="G141">
            <v>0</v>
          </cell>
          <cell r="H141" t="str">
            <v>PEMBANGUNAN JALAN DESA PULAU PANJANG CERENTI</v>
          </cell>
          <cell r="I141" t="str">
            <v>04.13.01.03.06</v>
          </cell>
          <cell r="J141">
            <v>0</v>
          </cell>
          <cell r="K141">
            <v>0</v>
          </cell>
          <cell r="L141">
            <v>0</v>
          </cell>
          <cell r="M141">
            <v>0</v>
          </cell>
          <cell r="N141">
            <v>0</v>
          </cell>
          <cell r="O141" t="str">
            <v>DESA PULAU PANJANG CERENTI</v>
          </cell>
          <cell r="P141">
            <v>2015</v>
          </cell>
          <cell r="Q141">
            <v>0</v>
          </cell>
          <cell r="R141">
            <v>0</v>
          </cell>
          <cell r="S141">
            <v>0</v>
          </cell>
          <cell r="T141" t="str">
            <v>APBD</v>
          </cell>
          <cell r="U141">
            <v>191639680</v>
          </cell>
          <cell r="V141">
            <v>0</v>
          </cell>
          <cell r="W141">
            <v>0</v>
          </cell>
        </row>
        <row r="142">
          <cell r="E142" t="str">
            <v>161.1</v>
          </cell>
          <cell r="F142" t="str">
            <v>4.13.01</v>
          </cell>
          <cell r="G142">
            <v>0</v>
          </cell>
          <cell r="H142" t="str">
            <v>JALAN BENAI - KOTO RAJO - PULAU JAMBU (DESA PL. PANJANG HILIR)</v>
          </cell>
          <cell r="I142" t="str">
            <v>04.13.01.03.06</v>
          </cell>
          <cell r="J142">
            <v>0</v>
          </cell>
          <cell r="K142" t="str">
            <v>ASPAL HOTMIX</v>
          </cell>
          <cell r="L142">
            <v>2300</v>
          </cell>
          <cell r="M142">
            <v>0</v>
          </cell>
          <cell r="N142">
            <v>0</v>
          </cell>
          <cell r="O142" t="str">
            <v>BENAI - KOTO RAJO - PULAU JAMBU</v>
          </cell>
          <cell r="P142">
            <v>2001</v>
          </cell>
          <cell r="Q142">
            <v>0</v>
          </cell>
          <cell r="R142">
            <v>0</v>
          </cell>
          <cell r="S142" t="str">
            <v>12.04.06.05.01.00</v>
          </cell>
          <cell r="T142" t="str">
            <v>APBD</v>
          </cell>
          <cell r="U142">
            <v>15371093732.342295</v>
          </cell>
          <cell r="V142" t="str">
            <v>B</v>
          </cell>
          <cell r="W142">
            <v>0</v>
          </cell>
        </row>
        <row r="143">
          <cell r="E143" t="str">
            <v>161.2</v>
          </cell>
          <cell r="F143" t="str">
            <v>4.13.01</v>
          </cell>
          <cell r="G143">
            <v>0</v>
          </cell>
          <cell r="H143" t="str">
            <v>PENINGKATAN JALAN BENAI - KOTO KAJO - PL. JAMBU</v>
          </cell>
          <cell r="I143" t="str">
            <v>04.13.01.03.06</v>
          </cell>
          <cell r="J143">
            <v>0</v>
          </cell>
          <cell r="K143">
            <v>0</v>
          </cell>
          <cell r="L143">
            <v>0</v>
          </cell>
          <cell r="M143">
            <v>0</v>
          </cell>
          <cell r="N143">
            <v>0</v>
          </cell>
          <cell r="O143" t="str">
            <v>BENAI - KOTO RAJO - PULAU JAMBU</v>
          </cell>
          <cell r="P143">
            <v>2015</v>
          </cell>
          <cell r="Q143">
            <v>0</v>
          </cell>
          <cell r="R143">
            <v>0</v>
          </cell>
          <cell r="S143">
            <v>0</v>
          </cell>
          <cell r="T143" t="str">
            <v>APBD</v>
          </cell>
          <cell r="U143">
            <v>2122086666</v>
          </cell>
          <cell r="V143">
            <v>0</v>
          </cell>
          <cell r="W143">
            <v>0</v>
          </cell>
        </row>
        <row r="144">
          <cell r="E144" t="str">
            <v>161.3</v>
          </cell>
          <cell r="F144" t="str">
            <v>4.13.01</v>
          </cell>
          <cell r="G144">
            <v>0</v>
          </cell>
          <cell r="H144" t="str">
            <v>PENINGKATAN JLN BENAI - KOTO RAJO - PL. JAMBU</v>
          </cell>
          <cell r="I144" t="str">
            <v>04.13.01.03.06</v>
          </cell>
          <cell r="J144">
            <v>0</v>
          </cell>
          <cell r="K144">
            <v>0</v>
          </cell>
          <cell r="L144">
            <v>0</v>
          </cell>
          <cell r="M144">
            <v>0</v>
          </cell>
          <cell r="N144">
            <v>0</v>
          </cell>
          <cell r="O144" t="str">
            <v>BENAI - KOTO RAJO - PULAU JAMBU</v>
          </cell>
          <cell r="P144">
            <v>2015</v>
          </cell>
          <cell r="Q144">
            <v>0</v>
          </cell>
          <cell r="R144">
            <v>0</v>
          </cell>
          <cell r="S144">
            <v>0</v>
          </cell>
          <cell r="T144" t="str">
            <v>APBD</v>
          </cell>
          <cell r="U144">
            <v>6147420832.6300564</v>
          </cell>
          <cell r="V144">
            <v>0</v>
          </cell>
          <cell r="W144">
            <v>0</v>
          </cell>
        </row>
        <row r="145">
          <cell r="E145" t="str">
            <v>161.4</v>
          </cell>
          <cell r="F145" t="str">
            <v>4.13.01</v>
          </cell>
          <cell r="G145">
            <v>0</v>
          </cell>
          <cell r="H145" t="str">
            <v>PENINGKATAN JALAN BENAI - KOTO RAJO - PL. JAMBU (ASPAL) (1,7 KM)</v>
          </cell>
          <cell r="I145" t="str">
            <v>04.13.01.03.06</v>
          </cell>
          <cell r="J145">
            <v>0</v>
          </cell>
          <cell r="K145">
            <v>0</v>
          </cell>
          <cell r="L145">
            <v>0</v>
          </cell>
          <cell r="M145">
            <v>0</v>
          </cell>
          <cell r="N145">
            <v>0</v>
          </cell>
          <cell r="O145" t="str">
            <v>BENAI - KOTO RAJO - PULAU JAMBU</v>
          </cell>
          <cell r="P145">
            <v>2016</v>
          </cell>
          <cell r="Q145">
            <v>0</v>
          </cell>
          <cell r="R145">
            <v>0</v>
          </cell>
          <cell r="S145">
            <v>0</v>
          </cell>
          <cell r="T145" t="str">
            <v>APBD</v>
          </cell>
          <cell r="U145">
            <v>4070073728.3230543</v>
          </cell>
          <cell r="V145">
            <v>0</v>
          </cell>
          <cell r="W145">
            <v>0</v>
          </cell>
        </row>
        <row r="146">
          <cell r="E146" t="str">
            <v>180.1</v>
          </cell>
          <cell r="F146" t="str">
            <v>4.13.01</v>
          </cell>
          <cell r="G146">
            <v>0</v>
          </cell>
          <cell r="H146" t="str">
            <v>JALAN KABUPATEN LOKAL</v>
          </cell>
          <cell r="I146" t="str">
            <v>04.13.01.03.06</v>
          </cell>
          <cell r="J146">
            <v>0</v>
          </cell>
          <cell r="K146" t="str">
            <v>ASPAL HOTMIX</v>
          </cell>
          <cell r="L146">
            <v>2800</v>
          </cell>
          <cell r="M146">
            <v>7</v>
          </cell>
          <cell r="N146">
            <v>19600</v>
          </cell>
          <cell r="O146" t="str">
            <v>TUGU PULAI - PAUH ANGIT</v>
          </cell>
          <cell r="P146">
            <v>2001</v>
          </cell>
          <cell r="Q146">
            <v>0</v>
          </cell>
          <cell r="R146">
            <v>0</v>
          </cell>
          <cell r="S146" t="str">
            <v>12.04.06.05.01.00</v>
          </cell>
          <cell r="T146" t="str">
            <v>APBD</v>
          </cell>
          <cell r="U146">
            <v>2058000000</v>
          </cell>
          <cell r="V146" t="str">
            <v>B</v>
          </cell>
          <cell r="W146">
            <v>0</v>
          </cell>
        </row>
        <row r="147">
          <cell r="E147" t="str">
            <v>310.1</v>
          </cell>
          <cell r="F147" t="str">
            <v>4.13.01</v>
          </cell>
          <cell r="G147">
            <v>0</v>
          </cell>
          <cell r="H147" t="str">
            <v>JALAN KABUPATEN LOKAL</v>
          </cell>
          <cell r="I147" t="str">
            <v>04.13.01.03.06</v>
          </cell>
          <cell r="J147">
            <v>0</v>
          </cell>
          <cell r="K147" t="str">
            <v>BATU PECAH / MACADAM</v>
          </cell>
          <cell r="L147">
            <v>65000</v>
          </cell>
          <cell r="M147">
            <v>7</v>
          </cell>
          <cell r="N147">
            <v>455000</v>
          </cell>
          <cell r="O147" t="str">
            <v>JALAN RAPP - SITUGAL</v>
          </cell>
          <cell r="P147">
            <v>2001</v>
          </cell>
          <cell r="Q147">
            <v>0</v>
          </cell>
          <cell r="R147">
            <v>0</v>
          </cell>
          <cell r="S147" t="str">
            <v>12.04.06.05.01.00</v>
          </cell>
          <cell r="T147" t="str">
            <v>APBD</v>
          </cell>
          <cell r="U147">
            <v>2016000000</v>
          </cell>
          <cell r="V147" t="str">
            <v>KB</v>
          </cell>
          <cell r="W147">
            <v>0</v>
          </cell>
        </row>
        <row r="148">
          <cell r="E148" t="str">
            <v>309.1</v>
          </cell>
          <cell r="F148" t="str">
            <v>4.13.01</v>
          </cell>
          <cell r="G148">
            <v>0</v>
          </cell>
          <cell r="H148" t="str">
            <v>JALAN KABUPATEN LOKAL</v>
          </cell>
          <cell r="I148" t="str">
            <v>04.13.01.03.06</v>
          </cell>
          <cell r="J148">
            <v>0</v>
          </cell>
          <cell r="K148" t="str">
            <v>BATU PECAH / MACADAM</v>
          </cell>
          <cell r="L148" t="str">
            <v>3500</v>
          </cell>
          <cell r="M148">
            <v>7</v>
          </cell>
          <cell r="N148">
            <v>24500</v>
          </cell>
          <cell r="O148" t="str">
            <v>DESA SIGARUNTANG - RUAS 208</v>
          </cell>
          <cell r="P148">
            <v>2001</v>
          </cell>
          <cell r="Q148">
            <v>0</v>
          </cell>
          <cell r="R148">
            <v>0</v>
          </cell>
          <cell r="S148" t="str">
            <v>12.04.06.05.01.00</v>
          </cell>
          <cell r="T148" t="str">
            <v>APBD</v>
          </cell>
          <cell r="U148">
            <v>1176000000</v>
          </cell>
          <cell r="V148" t="str">
            <v>B</v>
          </cell>
          <cell r="W148">
            <v>0</v>
          </cell>
        </row>
        <row r="149">
          <cell r="E149" t="str">
            <v>164.1</v>
          </cell>
          <cell r="F149" t="str">
            <v>4.13.01</v>
          </cell>
          <cell r="G149">
            <v>0</v>
          </cell>
          <cell r="H149" t="str">
            <v>JALAN KABUPATEN LOKAL</v>
          </cell>
          <cell r="I149" t="str">
            <v>04.13.01.03.06</v>
          </cell>
          <cell r="J149">
            <v>0</v>
          </cell>
          <cell r="K149" t="str">
            <v>ASPAL HOTMIX</v>
          </cell>
          <cell r="L149" t="str">
            <v>44000</v>
          </cell>
          <cell r="M149">
            <v>0</v>
          </cell>
          <cell r="N149">
            <v>0</v>
          </cell>
          <cell r="O149" t="str">
            <v>PANGEAN - BTS INUMAN</v>
          </cell>
          <cell r="P149">
            <v>2001</v>
          </cell>
          <cell r="Q149">
            <v>0</v>
          </cell>
          <cell r="R149">
            <v>0</v>
          </cell>
          <cell r="S149" t="str">
            <v>12.04.06.05.01.00</v>
          </cell>
          <cell r="T149" t="str">
            <v>APBD</v>
          </cell>
          <cell r="U149">
            <v>1848000000</v>
          </cell>
          <cell r="V149" t="str">
            <v>B</v>
          </cell>
          <cell r="W149">
            <v>0</v>
          </cell>
        </row>
        <row r="150">
          <cell r="E150" t="str">
            <v>165.1</v>
          </cell>
          <cell r="F150" t="str">
            <v>4.13.01</v>
          </cell>
          <cell r="G150">
            <v>0</v>
          </cell>
          <cell r="H150" t="str">
            <v>JALAN KABUPATEN LOKAL</v>
          </cell>
          <cell r="I150" t="str">
            <v>04.13.01.03.06</v>
          </cell>
          <cell r="J150">
            <v>0</v>
          </cell>
          <cell r="K150" t="str">
            <v>ASPAL HOTMIX</v>
          </cell>
          <cell r="L150" t="str">
            <v>35000</v>
          </cell>
          <cell r="M150">
            <v>0</v>
          </cell>
          <cell r="N150">
            <v>0</v>
          </cell>
          <cell r="O150" t="str">
            <v>SAKO - TRANS SKP II</v>
          </cell>
          <cell r="P150">
            <v>2001</v>
          </cell>
          <cell r="Q150">
            <v>0</v>
          </cell>
          <cell r="R150">
            <v>0</v>
          </cell>
          <cell r="S150" t="str">
            <v>12.04.06.05.01.00</v>
          </cell>
          <cell r="T150" t="str">
            <v>APBD</v>
          </cell>
          <cell r="U150">
            <v>4200000000</v>
          </cell>
          <cell r="V150" t="str">
            <v>KB</v>
          </cell>
          <cell r="W150">
            <v>0</v>
          </cell>
        </row>
        <row r="151">
          <cell r="E151" t="str">
            <v>165.2</v>
          </cell>
          <cell r="F151" t="str">
            <v>4.13.01</v>
          </cell>
          <cell r="G151">
            <v>0</v>
          </cell>
          <cell r="H151" t="str">
            <v>JALAN KABUPATEN LOKAL</v>
          </cell>
          <cell r="I151" t="str">
            <v>04.13.01.03.06</v>
          </cell>
          <cell r="J151">
            <v>0</v>
          </cell>
          <cell r="K151" t="str">
            <v>BATU PECAH / MACADAM</v>
          </cell>
          <cell r="L151" t="str">
            <v>35000</v>
          </cell>
          <cell r="M151">
            <v>0</v>
          </cell>
          <cell r="N151">
            <v>0</v>
          </cell>
          <cell r="O151" t="str">
            <v>SAKO - TRANS SKP II</v>
          </cell>
          <cell r="P151">
            <v>2001</v>
          </cell>
          <cell r="Q151">
            <v>0</v>
          </cell>
          <cell r="R151">
            <v>0</v>
          </cell>
          <cell r="S151" t="str">
            <v>12.04.06.05.01.00</v>
          </cell>
          <cell r="T151" t="str">
            <v>APBD</v>
          </cell>
          <cell r="U151">
            <v>4992000000</v>
          </cell>
          <cell r="V151" t="str">
            <v>B</v>
          </cell>
          <cell r="W151">
            <v>0</v>
          </cell>
        </row>
        <row r="152">
          <cell r="E152" t="str">
            <v>233.1</v>
          </cell>
          <cell r="F152" t="str">
            <v>4.13.01</v>
          </cell>
          <cell r="G152">
            <v>0</v>
          </cell>
          <cell r="H152" t="str">
            <v>JALAN KABUPATEN LOKAL</v>
          </cell>
          <cell r="I152" t="str">
            <v>04.13.01.03.06</v>
          </cell>
          <cell r="J152">
            <v>0</v>
          </cell>
          <cell r="K152" t="str">
            <v>ASPAL HOTMIX</v>
          </cell>
          <cell r="L152" t="str">
            <v>10000</v>
          </cell>
          <cell r="M152">
            <v>8</v>
          </cell>
          <cell r="N152">
            <v>28000</v>
          </cell>
          <cell r="O152" t="str">
            <v>SIMPANG KEBUN LADO - SEI SIRIH</v>
          </cell>
          <cell r="P152">
            <v>2001</v>
          </cell>
          <cell r="Q152">
            <v>0</v>
          </cell>
          <cell r="R152">
            <v>0</v>
          </cell>
          <cell r="S152" t="str">
            <v>12.04.06.05.01.00</v>
          </cell>
          <cell r="T152" t="str">
            <v>APBD</v>
          </cell>
          <cell r="U152">
            <v>8400000000</v>
          </cell>
          <cell r="V152" t="str">
            <v>B</v>
          </cell>
          <cell r="W152">
            <v>0</v>
          </cell>
        </row>
        <row r="153">
          <cell r="E153" t="str">
            <v>197.1</v>
          </cell>
          <cell r="F153" t="str">
            <v>4.13.01</v>
          </cell>
          <cell r="G153">
            <v>0</v>
          </cell>
          <cell r="H153" t="str">
            <v>JALAN KABUPATEN LOKAL</v>
          </cell>
          <cell r="I153" t="str">
            <v>04.13.01.03.06</v>
          </cell>
          <cell r="J153">
            <v>0</v>
          </cell>
          <cell r="K153" t="str">
            <v>ASPAL HOTMIX</v>
          </cell>
          <cell r="L153">
            <v>14000</v>
          </cell>
          <cell r="M153">
            <v>8</v>
          </cell>
          <cell r="N153">
            <v>112000</v>
          </cell>
          <cell r="O153" t="str">
            <v>LOGAS - AIR MAS</v>
          </cell>
          <cell r="P153">
            <v>2001</v>
          </cell>
          <cell r="Q153">
            <v>0</v>
          </cell>
          <cell r="R153">
            <v>0</v>
          </cell>
          <cell r="S153" t="str">
            <v>12.04.06.05.01.00</v>
          </cell>
          <cell r="T153" t="str">
            <v>APBD</v>
          </cell>
          <cell r="U153">
            <v>12022715750</v>
          </cell>
          <cell r="V153" t="str">
            <v>KB</v>
          </cell>
          <cell r="W153">
            <v>0</v>
          </cell>
        </row>
        <row r="154">
          <cell r="F154" t="str">
            <v>4.13.01</v>
          </cell>
          <cell r="G154">
            <v>0</v>
          </cell>
          <cell r="H154" t="str">
            <v>JALAN KABUPATEN LOKAL</v>
          </cell>
          <cell r="I154" t="str">
            <v>04.13.01.03.06</v>
          </cell>
          <cell r="J154">
            <v>0</v>
          </cell>
          <cell r="K154" t="str">
            <v>SEMEN/BETON</v>
          </cell>
          <cell r="L154" t="str">
            <v>2000</v>
          </cell>
          <cell r="M154">
            <v>0</v>
          </cell>
          <cell r="N154">
            <v>0</v>
          </cell>
          <cell r="O154" t="str">
            <v>UJUNG TANJUNG - PULAU KALIMANTING</v>
          </cell>
          <cell r="P154">
            <v>2001</v>
          </cell>
          <cell r="Q154">
            <v>0</v>
          </cell>
          <cell r="R154">
            <v>0</v>
          </cell>
          <cell r="S154" t="str">
            <v>12.04.06.05.01.00</v>
          </cell>
          <cell r="T154" t="str">
            <v>APBD</v>
          </cell>
          <cell r="U154">
            <v>1300000000</v>
          </cell>
          <cell r="V154" t="str">
            <v>B</v>
          </cell>
          <cell r="W154">
            <v>0</v>
          </cell>
        </row>
        <row r="155">
          <cell r="E155" t="str">
            <v>189.1</v>
          </cell>
          <cell r="F155" t="str">
            <v>4.13.01</v>
          </cell>
          <cell r="G155">
            <v>0</v>
          </cell>
          <cell r="H155" t="str">
            <v>JALAN KABUPATEN LOKAL</v>
          </cell>
          <cell r="I155" t="str">
            <v>04.13.01.03.06</v>
          </cell>
          <cell r="J155">
            <v>0</v>
          </cell>
          <cell r="K155" t="str">
            <v>BATU PECAH / MACADAM</v>
          </cell>
          <cell r="L155">
            <v>25000</v>
          </cell>
          <cell r="M155">
            <v>8</v>
          </cell>
          <cell r="N155">
            <v>200000</v>
          </cell>
          <cell r="O155" t="str">
            <v>JALAN PANGKALAN INDARUNG-SIMP SUMPU</v>
          </cell>
          <cell r="P155">
            <v>2001</v>
          </cell>
          <cell r="Q155">
            <v>0</v>
          </cell>
          <cell r="R155">
            <v>0</v>
          </cell>
          <cell r="S155" t="str">
            <v>12.04.06.05.01.00</v>
          </cell>
          <cell r="T155" t="str">
            <v>APBD</v>
          </cell>
          <cell r="U155">
            <v>14400000000</v>
          </cell>
          <cell r="V155" t="str">
            <v>B</v>
          </cell>
          <cell r="W155">
            <v>0</v>
          </cell>
        </row>
        <row r="156">
          <cell r="E156" t="str">
            <v>229.1</v>
          </cell>
          <cell r="F156" t="str">
            <v>4.13.01</v>
          </cell>
          <cell r="G156">
            <v>0</v>
          </cell>
          <cell r="H156" t="str">
            <v>JALAN KABUPATEN LOKAL</v>
          </cell>
          <cell r="I156" t="str">
            <v>04.13.01.03.06</v>
          </cell>
          <cell r="J156">
            <v>0</v>
          </cell>
          <cell r="K156" t="str">
            <v>ASPAL HOTMIX</v>
          </cell>
          <cell r="L156" t="str">
            <v>15400</v>
          </cell>
          <cell r="M156">
            <v>0</v>
          </cell>
          <cell r="N156">
            <v>0</v>
          </cell>
          <cell r="O156" t="str">
            <v>SIMPANG HANDOYO</v>
          </cell>
          <cell r="P156">
            <v>2001</v>
          </cell>
          <cell r="Q156">
            <v>0</v>
          </cell>
          <cell r="R156">
            <v>0</v>
          </cell>
          <cell r="S156" t="str">
            <v>12.04.06.05.01.00</v>
          </cell>
          <cell r="T156" t="str">
            <v>APBD</v>
          </cell>
          <cell r="U156">
            <v>16170000000</v>
          </cell>
          <cell r="V156" t="str">
            <v>B</v>
          </cell>
          <cell r="W156">
            <v>0</v>
          </cell>
        </row>
        <row r="157">
          <cell r="F157" t="str">
            <v>4.13.01</v>
          </cell>
          <cell r="G157">
            <v>0</v>
          </cell>
          <cell r="H157" t="str">
            <v>JALAN KABUPATEN LOKAL</v>
          </cell>
          <cell r="I157" t="str">
            <v>04.13.01.03.06</v>
          </cell>
          <cell r="J157">
            <v>0</v>
          </cell>
          <cell r="K157" t="str">
            <v>ASPAL PENETRASI</v>
          </cell>
          <cell r="L157" t="str">
            <v>1300</v>
          </cell>
          <cell r="M157">
            <v>0</v>
          </cell>
          <cell r="N157">
            <v>0</v>
          </cell>
          <cell r="O157" t="str">
            <v>JALAN SHEH AHMED BUDAN</v>
          </cell>
          <cell r="P157">
            <v>2001</v>
          </cell>
          <cell r="Q157">
            <v>0</v>
          </cell>
          <cell r="R157">
            <v>0</v>
          </cell>
          <cell r="S157" t="str">
            <v>12.04.06.05.01.00</v>
          </cell>
          <cell r="T157" t="str">
            <v>APBD</v>
          </cell>
          <cell r="U157">
            <v>819000000</v>
          </cell>
          <cell r="V157" t="str">
            <v>KB</v>
          </cell>
          <cell r="W157">
            <v>0</v>
          </cell>
        </row>
        <row r="158">
          <cell r="F158" t="str">
            <v>4.13.01</v>
          </cell>
          <cell r="G158">
            <v>0</v>
          </cell>
          <cell r="H158" t="str">
            <v>JALAN KABUPATEN LOKAL</v>
          </cell>
          <cell r="I158" t="str">
            <v>04.13.01.03.06</v>
          </cell>
          <cell r="J158">
            <v>0</v>
          </cell>
          <cell r="K158" t="str">
            <v>ASPAL PENETRASI</v>
          </cell>
          <cell r="L158" t="str">
            <v>450</v>
          </cell>
          <cell r="M158">
            <v>0</v>
          </cell>
          <cell r="N158">
            <v>0</v>
          </cell>
          <cell r="O158" t="str">
            <v>JALAN PADAT KARYA</v>
          </cell>
          <cell r="P158">
            <v>2001</v>
          </cell>
          <cell r="Q158">
            <v>0</v>
          </cell>
          <cell r="R158">
            <v>0</v>
          </cell>
          <cell r="S158" t="str">
            <v>12.04.06.05.01.00</v>
          </cell>
          <cell r="T158" t="str">
            <v>APBD</v>
          </cell>
          <cell r="U158">
            <v>303750000</v>
          </cell>
          <cell r="V158" t="str">
            <v>B</v>
          </cell>
          <cell r="W158">
            <v>0</v>
          </cell>
        </row>
        <row r="159">
          <cell r="F159" t="str">
            <v>4.13.01</v>
          </cell>
          <cell r="G159">
            <v>0</v>
          </cell>
          <cell r="H159" t="str">
            <v>JALAN KABUPATEN LOKAL</v>
          </cell>
          <cell r="I159" t="str">
            <v>04.13.01.03.06</v>
          </cell>
          <cell r="J159">
            <v>0</v>
          </cell>
          <cell r="K159" t="str">
            <v>BATU PECAH / MACADAM</v>
          </cell>
          <cell r="L159" t="str">
            <v>30000</v>
          </cell>
          <cell r="M159">
            <v>0</v>
          </cell>
          <cell r="N159">
            <v>0</v>
          </cell>
          <cell r="O159" t="str">
            <v>JALAN PANGKALAN INDARUNG</v>
          </cell>
          <cell r="P159">
            <v>2001</v>
          </cell>
          <cell r="Q159">
            <v>0</v>
          </cell>
          <cell r="R159">
            <v>0</v>
          </cell>
          <cell r="S159" t="str">
            <v>12.04.06.05.01.00</v>
          </cell>
          <cell r="T159" t="str">
            <v>APBD</v>
          </cell>
          <cell r="U159">
            <v>17280000000</v>
          </cell>
          <cell r="V159" t="str">
            <v>KB</v>
          </cell>
          <cell r="W159">
            <v>0</v>
          </cell>
        </row>
        <row r="160">
          <cell r="F160" t="str">
            <v>4.13.01</v>
          </cell>
          <cell r="G160">
            <v>0</v>
          </cell>
          <cell r="H160" t="str">
            <v>JALAN KABUPATEN LOKAL</v>
          </cell>
          <cell r="I160" t="str">
            <v>04.13.01.03.06</v>
          </cell>
          <cell r="J160">
            <v>0</v>
          </cell>
          <cell r="K160" t="str">
            <v>ASPAL HOTMIX</v>
          </cell>
          <cell r="L160" t="str">
            <v>29000</v>
          </cell>
          <cell r="M160">
            <v>0</v>
          </cell>
          <cell r="N160">
            <v>0</v>
          </cell>
          <cell r="O160" t="str">
            <v>JALAN SUDIRMAN</v>
          </cell>
          <cell r="P160">
            <v>2001</v>
          </cell>
          <cell r="Q160">
            <v>0</v>
          </cell>
          <cell r="R160">
            <v>0</v>
          </cell>
          <cell r="S160" t="str">
            <v>12.04.06.05.01.00</v>
          </cell>
          <cell r="T160" t="str">
            <v>APBN</v>
          </cell>
          <cell r="U160">
            <v>56840000000</v>
          </cell>
          <cell r="V160" t="str">
            <v>B</v>
          </cell>
          <cell r="W160">
            <v>0</v>
          </cell>
        </row>
        <row r="161">
          <cell r="E161" t="str">
            <v>244.1</v>
          </cell>
          <cell r="F161" t="str">
            <v>4.13.01</v>
          </cell>
          <cell r="G161">
            <v>0</v>
          </cell>
          <cell r="H161" t="str">
            <v>JALAN KABUPATEN LOKAL</v>
          </cell>
          <cell r="I161" t="str">
            <v>04.13.01.03.06</v>
          </cell>
          <cell r="J161">
            <v>0</v>
          </cell>
          <cell r="K161" t="str">
            <v>ASPAL HOTMIX</v>
          </cell>
          <cell r="L161">
            <v>25000</v>
          </cell>
          <cell r="M161">
            <v>0</v>
          </cell>
          <cell r="N161">
            <v>178300</v>
          </cell>
          <cell r="O161" t="str">
            <v>KOTO BARU - SUKA MAJU</v>
          </cell>
          <cell r="P161">
            <v>2001</v>
          </cell>
          <cell r="Q161">
            <v>0</v>
          </cell>
          <cell r="R161">
            <v>0</v>
          </cell>
          <cell r="S161" t="str">
            <v>12.04.06.05.01.00</v>
          </cell>
          <cell r="T161" t="str">
            <v>APBD</v>
          </cell>
          <cell r="U161">
            <v>15288000000</v>
          </cell>
          <cell r="V161" t="str">
            <v>B</v>
          </cell>
          <cell r="W161">
            <v>0</v>
          </cell>
        </row>
        <row r="162">
          <cell r="E162" t="str">
            <v>237.1</v>
          </cell>
          <cell r="F162" t="str">
            <v>4.13.01</v>
          </cell>
          <cell r="G162">
            <v>0</v>
          </cell>
          <cell r="H162" t="str">
            <v>JALAN KABUPATEN LOKAL</v>
          </cell>
          <cell r="I162" t="str">
            <v>04.13.01.03.06</v>
          </cell>
          <cell r="J162">
            <v>0</v>
          </cell>
          <cell r="K162" t="str">
            <v>BATU PECAH / MACADAM</v>
          </cell>
          <cell r="L162">
            <v>17000</v>
          </cell>
          <cell r="M162">
            <v>8</v>
          </cell>
          <cell r="N162">
            <v>136000</v>
          </cell>
          <cell r="O162" t="str">
            <v>SIMPANG KORAN - SUKA MAJU</v>
          </cell>
          <cell r="P162">
            <v>2001</v>
          </cell>
          <cell r="Q162">
            <v>0</v>
          </cell>
          <cell r="R162">
            <v>0</v>
          </cell>
          <cell r="S162" t="str">
            <v>12.04.06.05.01.00</v>
          </cell>
          <cell r="T162" t="str">
            <v>APBD</v>
          </cell>
          <cell r="U162">
            <v>11424000000</v>
          </cell>
          <cell r="V162" t="str">
            <v>B</v>
          </cell>
          <cell r="W162">
            <v>0</v>
          </cell>
        </row>
        <row r="163">
          <cell r="E163" t="str">
            <v>236.1</v>
          </cell>
          <cell r="F163" t="str">
            <v>4.13.01</v>
          </cell>
          <cell r="G163">
            <v>0</v>
          </cell>
          <cell r="H163" t="str">
            <v>JALAN KABUPATEN LOKAL</v>
          </cell>
          <cell r="I163" t="str">
            <v>04.13.01.03.06</v>
          </cell>
          <cell r="J163">
            <v>0</v>
          </cell>
          <cell r="K163" t="str">
            <v>ASPAL HOTMIX</v>
          </cell>
          <cell r="L163">
            <v>16000</v>
          </cell>
          <cell r="M163">
            <v>8</v>
          </cell>
          <cell r="N163">
            <v>128000</v>
          </cell>
          <cell r="O163" t="str">
            <v>SIMPANG PETAI - SIMPANG 4 PT WANASARI</v>
          </cell>
          <cell r="P163">
            <v>2001</v>
          </cell>
          <cell r="Q163">
            <v>0</v>
          </cell>
          <cell r="R163">
            <v>0</v>
          </cell>
          <cell r="S163" t="str">
            <v>12.04.06.05.01.00</v>
          </cell>
          <cell r="T163" t="str">
            <v>APBD</v>
          </cell>
          <cell r="U163">
            <v>15680000000</v>
          </cell>
          <cell r="V163" t="str">
            <v>B</v>
          </cell>
          <cell r="W163">
            <v>0</v>
          </cell>
        </row>
        <row r="164">
          <cell r="E164" t="str">
            <v>238.1</v>
          </cell>
          <cell r="F164" t="str">
            <v>4.13.01</v>
          </cell>
          <cell r="G164">
            <v>0</v>
          </cell>
          <cell r="H164" t="str">
            <v>JALAN SIMPANG RAYA-SEI. BULUH (ASPAL)</v>
          </cell>
          <cell r="I164" t="str">
            <v>04.13.01.03.06</v>
          </cell>
          <cell r="J164">
            <v>0</v>
          </cell>
          <cell r="K164" t="str">
            <v>Aspal</v>
          </cell>
          <cell r="L164">
            <v>2000</v>
          </cell>
          <cell r="M164">
            <v>8</v>
          </cell>
          <cell r="N164">
            <v>16000</v>
          </cell>
          <cell r="O164" t="str">
            <v>SIMPANG RAYA - SEI. BULUH</v>
          </cell>
          <cell r="P164">
            <v>2001</v>
          </cell>
          <cell r="Q164">
            <v>0</v>
          </cell>
          <cell r="R164">
            <v>0</v>
          </cell>
          <cell r="S164" t="str">
            <v>12.04.06.05.01.00</v>
          </cell>
          <cell r="T164" t="str">
            <v>APBD</v>
          </cell>
          <cell r="U164">
            <v>3060956544</v>
          </cell>
          <cell r="V164" t="str">
            <v>B</v>
          </cell>
          <cell r="W164">
            <v>0</v>
          </cell>
        </row>
        <row r="165">
          <cell r="F165" t="str">
            <v>4.13.01</v>
          </cell>
          <cell r="G165">
            <v>0</v>
          </cell>
          <cell r="H165" t="str">
            <v>JALAN KABUPATEN LOKAL</v>
          </cell>
          <cell r="I165" t="str">
            <v>04.13.01.03.06</v>
          </cell>
          <cell r="J165">
            <v>0</v>
          </cell>
          <cell r="K165" t="str">
            <v>BATU PECAH / MACADAM</v>
          </cell>
          <cell r="L165" t="str">
            <v>8000</v>
          </cell>
          <cell r="M165">
            <v>0</v>
          </cell>
          <cell r="N165">
            <v>0</v>
          </cell>
          <cell r="O165" t="str">
            <v>SIMPANG MUARO BAHAN - MUARO BAHAN</v>
          </cell>
          <cell r="P165">
            <v>2001</v>
          </cell>
          <cell r="Q165">
            <v>0</v>
          </cell>
          <cell r="R165">
            <v>0</v>
          </cell>
          <cell r="S165" t="str">
            <v>12.04.06.05.01.00</v>
          </cell>
          <cell r="T165" t="str">
            <v>APBD</v>
          </cell>
          <cell r="U165">
            <v>4992000000</v>
          </cell>
          <cell r="V165" t="str">
            <v>B</v>
          </cell>
          <cell r="W165">
            <v>0</v>
          </cell>
        </row>
        <row r="166">
          <cell r="E166" t="str">
            <v>118.1</v>
          </cell>
          <cell r="F166" t="str">
            <v>4.13.01</v>
          </cell>
          <cell r="G166">
            <v>0</v>
          </cell>
          <cell r="H166" t="str">
            <v>JALAN LUBUK TERENTANG-PISANG BEREBUS (ASPAL)</v>
          </cell>
          <cell r="I166" t="str">
            <v>04.13.01.03.06</v>
          </cell>
          <cell r="J166">
            <v>0</v>
          </cell>
          <cell r="K166" t="str">
            <v>Aspal</v>
          </cell>
          <cell r="L166">
            <v>4000</v>
          </cell>
          <cell r="M166">
            <v>7</v>
          </cell>
          <cell r="N166">
            <v>28000</v>
          </cell>
          <cell r="O166" t="str">
            <v>LUBUK TERENTANG-PISANG BEREBUS</v>
          </cell>
          <cell r="P166">
            <v>2001</v>
          </cell>
          <cell r="Q166">
            <v>0</v>
          </cell>
          <cell r="R166">
            <v>0</v>
          </cell>
          <cell r="S166" t="str">
            <v>12.04.06.05.01..00</v>
          </cell>
          <cell r="T166" t="str">
            <v>APBD</v>
          </cell>
          <cell r="U166">
            <v>4302632417</v>
          </cell>
          <cell r="V166" t="str">
            <v>B</v>
          </cell>
          <cell r="W166">
            <v>0</v>
          </cell>
        </row>
        <row r="167">
          <cell r="F167" t="str">
            <v>4.13.01</v>
          </cell>
          <cell r="G167">
            <v>0</v>
          </cell>
          <cell r="H167" t="str">
            <v>JALAN KABUPATEN LOKAL</v>
          </cell>
          <cell r="I167" t="str">
            <v>04.13.01.03.06</v>
          </cell>
          <cell r="J167">
            <v>0</v>
          </cell>
          <cell r="K167" t="str">
            <v>ASPAL PENETRASI</v>
          </cell>
          <cell r="L167" t="str">
            <v>3000</v>
          </cell>
          <cell r="M167">
            <v>0</v>
          </cell>
          <cell r="N167">
            <v>0</v>
          </cell>
          <cell r="O167" t="str">
            <v>KAMPUNG BARU TOAR-JP KM 1785000</v>
          </cell>
          <cell r="P167">
            <v>2001</v>
          </cell>
          <cell r="Q167">
            <v>0</v>
          </cell>
          <cell r="R167">
            <v>0</v>
          </cell>
          <cell r="S167" t="str">
            <v>12.04.06.05.01..00</v>
          </cell>
          <cell r="T167" t="str">
            <v>APBD</v>
          </cell>
          <cell r="U167">
            <v>1755000000</v>
          </cell>
          <cell r="V167" t="str">
            <v>B</v>
          </cell>
          <cell r="W167">
            <v>0</v>
          </cell>
        </row>
        <row r="168">
          <cell r="E168" t="str">
            <v>251.1</v>
          </cell>
          <cell r="F168" t="str">
            <v>4.13.01</v>
          </cell>
          <cell r="G168">
            <v>0</v>
          </cell>
          <cell r="H168" t="str">
            <v>JALAN KABUPATEN LOKAL</v>
          </cell>
          <cell r="I168" t="str">
            <v>04.13.01.03.06</v>
          </cell>
          <cell r="J168">
            <v>0</v>
          </cell>
          <cell r="K168" t="str">
            <v>BATU PECAH / MACADAM</v>
          </cell>
          <cell r="L168" t="str">
            <v>8000</v>
          </cell>
          <cell r="M168">
            <v>8</v>
          </cell>
          <cell r="N168">
            <v>64000</v>
          </cell>
          <cell r="O168" t="str">
            <v>BERINGIN JAYA - SUKA MAJU</v>
          </cell>
          <cell r="P168">
            <v>2001</v>
          </cell>
          <cell r="Q168">
            <v>0</v>
          </cell>
          <cell r="R168">
            <v>0</v>
          </cell>
          <cell r="S168" t="str">
            <v>12.04.06.05.01.00</v>
          </cell>
          <cell r="T168" t="str">
            <v>APBD</v>
          </cell>
          <cell r="U168">
            <v>5376000000</v>
          </cell>
          <cell r="V168" t="str">
            <v>B</v>
          </cell>
          <cell r="W168">
            <v>0</v>
          </cell>
        </row>
        <row r="169">
          <cell r="E169" t="str">
            <v>114.1</v>
          </cell>
          <cell r="F169" t="str">
            <v>4.13.01</v>
          </cell>
          <cell r="G169">
            <v>0</v>
          </cell>
          <cell r="H169" t="str">
            <v>JALAN KABUPATEN LOKAL</v>
          </cell>
          <cell r="I169" t="str">
            <v>04.13.01.03.06</v>
          </cell>
          <cell r="J169">
            <v>0</v>
          </cell>
          <cell r="K169" t="str">
            <v>BATU PECAH / MACADAM</v>
          </cell>
          <cell r="L169">
            <v>2400</v>
          </cell>
          <cell r="M169">
            <v>7</v>
          </cell>
          <cell r="N169">
            <v>16800</v>
          </cell>
          <cell r="O169" t="str">
            <v>KAMPUNG BARU TOAR-PENYEBRANGAN KRESEK</v>
          </cell>
          <cell r="P169">
            <v>2001</v>
          </cell>
          <cell r="Q169">
            <v>0</v>
          </cell>
          <cell r="R169">
            <v>0</v>
          </cell>
          <cell r="S169" t="str">
            <v>12.04.06.05.01..00</v>
          </cell>
          <cell r="T169" t="str">
            <v>APBD</v>
          </cell>
          <cell r="U169">
            <v>998400000</v>
          </cell>
          <cell r="V169" t="str">
            <v>KB</v>
          </cell>
          <cell r="W169">
            <v>0</v>
          </cell>
        </row>
        <row r="170">
          <cell r="F170" t="str">
            <v>4.13.01</v>
          </cell>
          <cell r="G170">
            <v>0</v>
          </cell>
          <cell r="H170" t="str">
            <v>JALAN KABUPATEN LOKAL</v>
          </cell>
          <cell r="I170" t="str">
            <v>04.13.01.03.06</v>
          </cell>
          <cell r="J170">
            <v>0</v>
          </cell>
          <cell r="K170" t="str">
            <v>BATU PECAH / MACADAM</v>
          </cell>
          <cell r="L170" t="str">
            <v>3000</v>
          </cell>
          <cell r="M170">
            <v>0</v>
          </cell>
          <cell r="N170">
            <v>0</v>
          </cell>
          <cell r="O170" t="str">
            <v>TOAR-GUNUNG</v>
          </cell>
          <cell r="P170">
            <v>2001</v>
          </cell>
          <cell r="Q170">
            <v>0</v>
          </cell>
          <cell r="R170">
            <v>0</v>
          </cell>
          <cell r="S170" t="str">
            <v>12.04.06.05.01..00</v>
          </cell>
          <cell r="T170" t="str">
            <v>APBD</v>
          </cell>
          <cell r="U170">
            <v>1248000000</v>
          </cell>
          <cell r="V170" t="str">
            <v>B</v>
          </cell>
          <cell r="W170">
            <v>0</v>
          </cell>
        </row>
        <row r="171">
          <cell r="E171" t="str">
            <v>116.1</v>
          </cell>
          <cell r="F171" t="str">
            <v>4.13.01</v>
          </cell>
          <cell r="G171">
            <v>0</v>
          </cell>
          <cell r="H171" t="str">
            <v>JALAN KABUPATEN LOKAL</v>
          </cell>
          <cell r="I171" t="str">
            <v>04.13.01.03.06</v>
          </cell>
          <cell r="J171">
            <v>0</v>
          </cell>
          <cell r="K171" t="str">
            <v>BATU PECAH / MACADAM</v>
          </cell>
          <cell r="L171">
            <v>3100</v>
          </cell>
          <cell r="M171">
            <v>7</v>
          </cell>
          <cell r="N171">
            <v>21700</v>
          </cell>
          <cell r="O171" t="str">
            <v>TEBERAU PANJANG-SEI KUANTAN</v>
          </cell>
          <cell r="P171">
            <v>2001</v>
          </cell>
          <cell r="Q171">
            <v>0</v>
          </cell>
          <cell r="R171">
            <v>0</v>
          </cell>
          <cell r="S171" t="str">
            <v>12.04.06.05.01..00</v>
          </cell>
          <cell r="T171" t="str">
            <v>APBD</v>
          </cell>
          <cell r="U171">
            <v>1190400000</v>
          </cell>
          <cell r="V171" t="str">
            <v>B</v>
          </cell>
          <cell r="W171">
            <v>0</v>
          </cell>
        </row>
        <row r="172">
          <cell r="E172" t="str">
            <v>182.1</v>
          </cell>
          <cell r="F172" t="str">
            <v>4.13.01</v>
          </cell>
          <cell r="G172">
            <v>0</v>
          </cell>
          <cell r="H172" t="str">
            <v>JALAN KABUPATEN LOKAL</v>
          </cell>
          <cell r="I172" t="str">
            <v>04.13.01.03.06</v>
          </cell>
          <cell r="J172">
            <v>0</v>
          </cell>
          <cell r="K172" t="str">
            <v>ASPAL PENETRASI</v>
          </cell>
          <cell r="L172" t="str">
            <v>1075</v>
          </cell>
          <cell r="M172">
            <v>7</v>
          </cell>
          <cell r="N172">
            <v>7525</v>
          </cell>
          <cell r="O172" t="str">
            <v>LOGAS TANAH DARAT-SEI RAMBAI</v>
          </cell>
          <cell r="P172">
            <v>2001</v>
          </cell>
          <cell r="Q172">
            <v>0</v>
          </cell>
          <cell r="R172">
            <v>0</v>
          </cell>
          <cell r="S172" t="str">
            <v>12.04.06.05.01..00</v>
          </cell>
          <cell r="T172" t="str">
            <v>APBD</v>
          </cell>
          <cell r="U172">
            <v>580500000</v>
          </cell>
          <cell r="V172" t="str">
            <v>B</v>
          </cell>
          <cell r="W172">
            <v>0</v>
          </cell>
        </row>
        <row r="173">
          <cell r="F173" t="str">
            <v>4.13.01</v>
          </cell>
          <cell r="G173">
            <v>0</v>
          </cell>
          <cell r="H173" t="str">
            <v>JALAN KABUPATEN LOKAL</v>
          </cell>
          <cell r="I173" t="str">
            <v>04.13.01.03.06</v>
          </cell>
          <cell r="J173">
            <v>0</v>
          </cell>
          <cell r="K173" t="str">
            <v>TANAH</v>
          </cell>
          <cell r="L173" t="str">
            <v>2900</v>
          </cell>
          <cell r="M173">
            <v>0</v>
          </cell>
          <cell r="N173">
            <v>0</v>
          </cell>
          <cell r="O173" t="str">
            <v>SEI RAMBAI-RAMBAHAN</v>
          </cell>
          <cell r="P173">
            <v>2001</v>
          </cell>
          <cell r="Q173">
            <v>0</v>
          </cell>
          <cell r="R173">
            <v>0</v>
          </cell>
          <cell r="S173" t="str">
            <v>12.04.06.05.01..00</v>
          </cell>
          <cell r="T173" t="str">
            <v>APBD</v>
          </cell>
          <cell r="U173">
            <v>261000000</v>
          </cell>
          <cell r="V173" t="str">
            <v>B</v>
          </cell>
          <cell r="W173">
            <v>0</v>
          </cell>
        </row>
        <row r="174">
          <cell r="F174" t="str">
            <v>4.13.01</v>
          </cell>
          <cell r="G174">
            <v>0</v>
          </cell>
          <cell r="H174" t="str">
            <v>JALAN KABUPATEN LOKAL</v>
          </cell>
          <cell r="I174" t="str">
            <v>04.13.01.03.06</v>
          </cell>
          <cell r="J174">
            <v>0</v>
          </cell>
          <cell r="K174" t="str">
            <v>ASPAL PENETRASI</v>
          </cell>
          <cell r="L174" t="str">
            <v>3900</v>
          </cell>
          <cell r="M174">
            <v>0</v>
          </cell>
          <cell r="N174">
            <v>0</v>
          </cell>
          <cell r="O174" t="str">
            <v>PERHENTIAN LUAS-TERATAK RENDAH</v>
          </cell>
          <cell r="P174">
            <v>2001</v>
          </cell>
          <cell r="Q174">
            <v>0</v>
          </cell>
          <cell r="R174">
            <v>0</v>
          </cell>
          <cell r="S174" t="str">
            <v>12.04.06.05.01..00</v>
          </cell>
          <cell r="T174" t="str">
            <v>APBD</v>
          </cell>
          <cell r="U174">
            <v>3159000000</v>
          </cell>
          <cell r="V174" t="str">
            <v>B</v>
          </cell>
          <cell r="W174">
            <v>0</v>
          </cell>
        </row>
        <row r="175">
          <cell r="E175" t="str">
            <v>184.1</v>
          </cell>
          <cell r="F175" t="str">
            <v>4.13.01</v>
          </cell>
          <cell r="G175">
            <v>0</v>
          </cell>
          <cell r="H175" t="str">
            <v>JALAN KABUPATEN LOKAL</v>
          </cell>
          <cell r="I175" t="str">
            <v>04.13.01.03.06</v>
          </cell>
          <cell r="J175">
            <v>0</v>
          </cell>
          <cell r="K175" t="str">
            <v>ASPAL PENETRASI</v>
          </cell>
          <cell r="L175">
            <v>17300</v>
          </cell>
          <cell r="M175">
            <v>8</v>
          </cell>
          <cell r="N175">
            <v>138400</v>
          </cell>
          <cell r="O175" t="str">
            <v>LOGAS TANAH DARAT-HULU TESO</v>
          </cell>
          <cell r="P175">
            <v>2001</v>
          </cell>
          <cell r="Q175">
            <v>0</v>
          </cell>
          <cell r="R175">
            <v>0</v>
          </cell>
          <cell r="S175" t="str">
            <v>12.04.06.05.01..00</v>
          </cell>
          <cell r="T175" t="str">
            <v>APBD</v>
          </cell>
          <cell r="U175">
            <v>6552000000</v>
          </cell>
          <cell r="V175" t="str">
            <v>B</v>
          </cell>
          <cell r="W175">
            <v>0</v>
          </cell>
        </row>
        <row r="176">
          <cell r="E176" t="str">
            <v>181.1</v>
          </cell>
          <cell r="F176" t="str">
            <v>4.13.01</v>
          </cell>
          <cell r="G176">
            <v>0</v>
          </cell>
          <cell r="H176" t="str">
            <v>JALAN KABUPATEN LOKAL</v>
          </cell>
          <cell r="I176" t="str">
            <v>04.13.01.03.06</v>
          </cell>
          <cell r="J176">
            <v>0</v>
          </cell>
          <cell r="K176" t="str">
            <v>TANAH</v>
          </cell>
          <cell r="L176">
            <v>4000</v>
          </cell>
          <cell r="M176">
            <v>7</v>
          </cell>
          <cell r="N176">
            <v>28000</v>
          </cell>
          <cell r="O176" t="str">
            <v>SIMP. RAMBAHAN-SEI RAMBAIHAN</v>
          </cell>
          <cell r="P176">
            <v>2001</v>
          </cell>
          <cell r="Q176">
            <v>0</v>
          </cell>
          <cell r="R176">
            <v>0</v>
          </cell>
          <cell r="S176" t="str">
            <v>12.04.06.05.01..00</v>
          </cell>
          <cell r="T176" t="str">
            <v>APBD</v>
          </cell>
          <cell r="U176">
            <v>765000000</v>
          </cell>
          <cell r="V176" t="str">
            <v>B</v>
          </cell>
          <cell r="W176">
            <v>0</v>
          </cell>
        </row>
        <row r="177">
          <cell r="F177" t="str">
            <v>4.13.01</v>
          </cell>
          <cell r="G177">
            <v>0</v>
          </cell>
          <cell r="H177" t="str">
            <v>JALAN KABUPATEN LOKAL</v>
          </cell>
          <cell r="I177" t="str">
            <v>04.13.01.03.06</v>
          </cell>
          <cell r="J177">
            <v>0</v>
          </cell>
          <cell r="K177" t="str">
            <v>ASPAL PENETRASI</v>
          </cell>
          <cell r="L177" t="str">
            <v>56000</v>
          </cell>
          <cell r="M177">
            <v>0</v>
          </cell>
          <cell r="N177">
            <v>0</v>
          </cell>
          <cell r="O177" t="str">
            <v xml:space="preserve"> LUBUK JAMBI - SEI BESAR</v>
          </cell>
          <cell r="P177">
            <v>2001</v>
          </cell>
          <cell r="Q177">
            <v>0</v>
          </cell>
          <cell r="R177">
            <v>0</v>
          </cell>
          <cell r="S177" t="str">
            <v>12.04.06.05.01.00</v>
          </cell>
          <cell r="T177" t="str">
            <v>APBD</v>
          </cell>
          <cell r="U177">
            <v>6048000000</v>
          </cell>
          <cell r="V177" t="str">
            <v>B</v>
          </cell>
          <cell r="W177">
            <v>0</v>
          </cell>
        </row>
        <row r="178">
          <cell r="E178" t="str">
            <v>186.1</v>
          </cell>
          <cell r="F178" t="str">
            <v>4.13.01</v>
          </cell>
          <cell r="G178">
            <v>0</v>
          </cell>
          <cell r="H178" t="str">
            <v>JALAN KABUPATEN LOKAL</v>
          </cell>
          <cell r="I178" t="str">
            <v>04.13.01.03.06</v>
          </cell>
          <cell r="J178">
            <v>0</v>
          </cell>
          <cell r="K178" t="str">
            <v>BATU PECAH / MACADAM</v>
          </cell>
          <cell r="L178" t="str">
            <v>5100</v>
          </cell>
          <cell r="M178">
            <v>8</v>
          </cell>
          <cell r="N178">
            <v>40800</v>
          </cell>
          <cell r="O178" t="str">
            <v>SAKO MARAGASARI-KUANTAN SAKO</v>
          </cell>
          <cell r="P178">
            <v>2001</v>
          </cell>
          <cell r="Q178">
            <v>0</v>
          </cell>
          <cell r="R178">
            <v>0</v>
          </cell>
          <cell r="S178" t="str">
            <v>12.04.06.05.01.00</v>
          </cell>
          <cell r="T178" t="str">
            <v>APBD</v>
          </cell>
          <cell r="U178">
            <v>2937600000</v>
          </cell>
          <cell r="V178" t="str">
            <v>B</v>
          </cell>
          <cell r="W178">
            <v>0</v>
          </cell>
        </row>
        <row r="179">
          <cell r="E179" t="str">
            <v>95.1</v>
          </cell>
          <cell r="F179" t="str">
            <v>4.13.01</v>
          </cell>
          <cell r="G179">
            <v>0</v>
          </cell>
          <cell r="H179" t="str">
            <v>JALAN KABUPATEN LOKAL</v>
          </cell>
          <cell r="I179" t="str">
            <v>04.13.01.03.06</v>
          </cell>
          <cell r="J179">
            <v>0</v>
          </cell>
          <cell r="K179" t="str">
            <v>TANAH</v>
          </cell>
          <cell r="L179">
            <v>4000</v>
          </cell>
          <cell r="M179">
            <v>7</v>
          </cell>
          <cell r="N179">
            <v>28000</v>
          </cell>
          <cell r="O179" t="str">
            <v>KASANG-BUKIT KAUMAN</v>
          </cell>
          <cell r="P179">
            <v>2001</v>
          </cell>
          <cell r="Q179">
            <v>0</v>
          </cell>
          <cell r="R179">
            <v>0</v>
          </cell>
          <cell r="S179" t="str">
            <v>12.04.06.05.01..00</v>
          </cell>
          <cell r="T179" t="str">
            <v>APBD</v>
          </cell>
          <cell r="U179">
            <v>720000000</v>
          </cell>
          <cell r="V179" t="str">
            <v>B</v>
          </cell>
          <cell r="W179">
            <v>0</v>
          </cell>
        </row>
        <row r="180">
          <cell r="E180" t="str">
            <v>96.1</v>
          </cell>
          <cell r="F180" t="str">
            <v>4.13.01</v>
          </cell>
          <cell r="G180">
            <v>0</v>
          </cell>
          <cell r="H180" t="str">
            <v>JALAN KABUPATEN LOKAL</v>
          </cell>
          <cell r="I180" t="str">
            <v>04.13.01.03.06</v>
          </cell>
          <cell r="J180">
            <v>0</v>
          </cell>
          <cell r="K180" t="str">
            <v>TANAH</v>
          </cell>
          <cell r="L180">
            <v>4000</v>
          </cell>
          <cell r="M180">
            <v>10</v>
          </cell>
          <cell r="N180">
            <v>40000</v>
          </cell>
          <cell r="O180" t="str">
            <v>KASANG-SIMP 4 CENGAR</v>
          </cell>
          <cell r="P180">
            <v>2001</v>
          </cell>
          <cell r="Q180">
            <v>0</v>
          </cell>
          <cell r="R180">
            <v>0</v>
          </cell>
          <cell r="S180" t="str">
            <v>12.04.06.05.01..00</v>
          </cell>
          <cell r="T180" t="str">
            <v>APBD</v>
          </cell>
          <cell r="U180">
            <v>1080000000</v>
          </cell>
          <cell r="V180" t="str">
            <v>B</v>
          </cell>
          <cell r="W180">
            <v>0</v>
          </cell>
        </row>
        <row r="181">
          <cell r="F181" t="str">
            <v>4.13.01</v>
          </cell>
          <cell r="G181">
            <v>0</v>
          </cell>
          <cell r="H181" t="str">
            <v>JALAN KABUPATEN LOKAL</v>
          </cell>
          <cell r="I181" t="str">
            <v>04.13.01.03.06</v>
          </cell>
          <cell r="J181">
            <v>0</v>
          </cell>
          <cell r="K181" t="str">
            <v>BATU PECAH / MACADAM</v>
          </cell>
          <cell r="L181" t="str">
            <v>1756</v>
          </cell>
          <cell r="M181">
            <v>0</v>
          </cell>
          <cell r="N181">
            <v>0</v>
          </cell>
          <cell r="O181" t="str">
            <v>PENGHUBUNG JEMBATAN CERENTI</v>
          </cell>
          <cell r="P181">
            <v>2001</v>
          </cell>
          <cell r="Q181">
            <v>0</v>
          </cell>
          <cell r="R181">
            <v>0</v>
          </cell>
          <cell r="S181" t="str">
            <v>12.04.06.05.01.00</v>
          </cell>
          <cell r="T181" t="str">
            <v>APBD</v>
          </cell>
          <cell r="U181">
            <v>1011456000</v>
          </cell>
          <cell r="V181" t="str">
            <v>B</v>
          </cell>
          <cell r="W181">
            <v>0</v>
          </cell>
        </row>
        <row r="182">
          <cell r="E182" t="str">
            <v>93.1</v>
          </cell>
          <cell r="F182" t="str">
            <v>4.13.01</v>
          </cell>
          <cell r="G182">
            <v>0</v>
          </cell>
          <cell r="H182" t="str">
            <v>JALAN KABUPATEN LOKAL</v>
          </cell>
          <cell r="I182" t="str">
            <v>04.13.01.03.06</v>
          </cell>
          <cell r="J182">
            <v>0</v>
          </cell>
          <cell r="K182" t="str">
            <v>ASPAL HOTMIX</v>
          </cell>
          <cell r="L182" t="str">
            <v>4000</v>
          </cell>
          <cell r="M182">
            <v>7</v>
          </cell>
          <cell r="N182">
            <v>28000</v>
          </cell>
          <cell r="O182" t="str">
            <v>SIMPANG KINALI-BUKIT KAUMAN</v>
          </cell>
          <cell r="P182">
            <v>2001</v>
          </cell>
          <cell r="Q182">
            <v>0</v>
          </cell>
          <cell r="R182">
            <v>0</v>
          </cell>
          <cell r="S182" t="str">
            <v>12.04.06.05.01.00</v>
          </cell>
          <cell r="T182" t="str">
            <v>APBD</v>
          </cell>
          <cell r="U182">
            <v>3640000000</v>
          </cell>
          <cell r="V182" t="str">
            <v>B</v>
          </cell>
          <cell r="W182">
            <v>0</v>
          </cell>
        </row>
        <row r="183">
          <cell r="E183" t="str">
            <v>112.1</v>
          </cell>
          <cell r="F183" t="str">
            <v>4.13.01</v>
          </cell>
          <cell r="G183">
            <v>0</v>
          </cell>
          <cell r="H183" t="str">
            <v>JALAN KABUPATEN LOKAL</v>
          </cell>
          <cell r="I183" t="str">
            <v>04.13.01.03.06</v>
          </cell>
          <cell r="J183">
            <v>0</v>
          </cell>
          <cell r="K183" t="str">
            <v>ASPAL PENETRASI</v>
          </cell>
          <cell r="L183">
            <v>3500</v>
          </cell>
          <cell r="M183">
            <v>7</v>
          </cell>
          <cell r="N183">
            <v>24500</v>
          </cell>
          <cell r="O183" t="str">
            <v>KASANG-PASAR LUBUK JAMBI</v>
          </cell>
          <cell r="P183">
            <v>2001</v>
          </cell>
          <cell r="Q183">
            <v>0</v>
          </cell>
          <cell r="R183">
            <v>0</v>
          </cell>
          <cell r="S183" t="str">
            <v>12.04.06.05.01..00</v>
          </cell>
          <cell r="T183" t="str">
            <v>APBD</v>
          </cell>
          <cell r="U183">
            <v>3071250000</v>
          </cell>
          <cell r="V183" t="str">
            <v>B</v>
          </cell>
          <cell r="W183">
            <v>0</v>
          </cell>
        </row>
        <row r="184">
          <cell r="E184" t="str">
            <v>293.1</v>
          </cell>
          <cell r="F184" t="str">
            <v>4.13.01</v>
          </cell>
          <cell r="G184">
            <v>0</v>
          </cell>
          <cell r="H184" t="str">
            <v>JALAN KABUPATEN LOKAL</v>
          </cell>
          <cell r="I184" t="str">
            <v>04.13.01.03.06</v>
          </cell>
          <cell r="J184">
            <v>0</v>
          </cell>
          <cell r="K184" t="str">
            <v>ASPAL PENETRASI</v>
          </cell>
          <cell r="L184" t="str">
            <v>6000</v>
          </cell>
          <cell r="M184">
            <v>7</v>
          </cell>
          <cell r="N184">
            <v>42000</v>
          </cell>
          <cell r="O184" t="str">
            <v>TELUK PAUH-BATAS INHU</v>
          </cell>
          <cell r="P184">
            <v>2001</v>
          </cell>
          <cell r="Q184">
            <v>0</v>
          </cell>
          <cell r="R184">
            <v>0</v>
          </cell>
          <cell r="S184" t="str">
            <v>12.04.06.05.01..00</v>
          </cell>
          <cell r="T184" t="str">
            <v>APBD</v>
          </cell>
          <cell r="U184">
            <v>3240000000</v>
          </cell>
          <cell r="V184" t="str">
            <v>B</v>
          </cell>
          <cell r="W184">
            <v>0</v>
          </cell>
        </row>
        <row r="185">
          <cell r="F185" t="str">
            <v>4.13.01</v>
          </cell>
          <cell r="G185">
            <v>0</v>
          </cell>
          <cell r="H185" t="str">
            <v>JALAN KABUPATEN LOKAL</v>
          </cell>
          <cell r="I185" t="str">
            <v>04.13.01.03.06</v>
          </cell>
          <cell r="J185">
            <v>0</v>
          </cell>
          <cell r="K185" t="str">
            <v>ASPAL PENETRASI</v>
          </cell>
          <cell r="L185" t="str">
            <v>3500</v>
          </cell>
          <cell r="M185">
            <v>0</v>
          </cell>
          <cell r="N185">
            <v>0</v>
          </cell>
          <cell r="O185" t="str">
            <v>TELUK PAUH-PASIKIAN</v>
          </cell>
          <cell r="P185">
            <v>2001</v>
          </cell>
          <cell r="Q185">
            <v>0</v>
          </cell>
          <cell r="R185">
            <v>0</v>
          </cell>
          <cell r="S185" t="str">
            <v>12.04.06.05.01.00</v>
          </cell>
          <cell r="T185" t="str">
            <v>APBD</v>
          </cell>
          <cell r="U185">
            <v>2835000000</v>
          </cell>
          <cell r="V185" t="str">
            <v>B</v>
          </cell>
          <cell r="W185">
            <v>0</v>
          </cell>
        </row>
        <row r="186">
          <cell r="E186" t="str">
            <v>295.1</v>
          </cell>
          <cell r="F186" t="str">
            <v>4.13.01</v>
          </cell>
          <cell r="G186">
            <v>0</v>
          </cell>
          <cell r="H186" t="str">
            <v>JALAN KABUPATEN LOKAL</v>
          </cell>
          <cell r="I186" t="str">
            <v>04.13.01.03.06</v>
          </cell>
          <cell r="J186">
            <v>0</v>
          </cell>
          <cell r="K186" t="str">
            <v>TANAH</v>
          </cell>
          <cell r="L186" t="str">
            <v>4500</v>
          </cell>
          <cell r="M186">
            <v>7</v>
          </cell>
          <cell r="N186">
            <v>31500</v>
          </cell>
          <cell r="O186" t="str">
            <v>SEI PERUPUK - PULAU BAYUR</v>
          </cell>
          <cell r="P186">
            <v>2001</v>
          </cell>
          <cell r="Q186">
            <v>0</v>
          </cell>
          <cell r="R186">
            <v>0</v>
          </cell>
          <cell r="S186" t="str">
            <v>12.04.06.05.01.00</v>
          </cell>
          <cell r="T186" t="str">
            <v>APBD</v>
          </cell>
          <cell r="U186">
            <v>1215000000</v>
          </cell>
          <cell r="V186" t="str">
            <v>B</v>
          </cell>
          <cell r="W186">
            <v>0</v>
          </cell>
        </row>
        <row r="187">
          <cell r="E187" t="str">
            <v>285.1</v>
          </cell>
          <cell r="F187" t="str">
            <v>4.13.01</v>
          </cell>
          <cell r="G187">
            <v>0</v>
          </cell>
          <cell r="H187" t="str">
            <v>JALAN KABUPATEN LOKAL</v>
          </cell>
          <cell r="I187" t="str">
            <v>04.13.01.03.06</v>
          </cell>
          <cell r="J187">
            <v>0</v>
          </cell>
          <cell r="K187" t="str">
            <v>ASPAL PENETRASI</v>
          </cell>
          <cell r="L187" t="str">
            <v>3500</v>
          </cell>
          <cell r="M187">
            <v>7</v>
          </cell>
          <cell r="N187">
            <v>24500</v>
          </cell>
          <cell r="O187" t="str">
            <v>SEI PERUPUK-TELUK PAUH</v>
          </cell>
          <cell r="P187">
            <v>2001</v>
          </cell>
          <cell r="Q187">
            <v>0</v>
          </cell>
          <cell r="R187">
            <v>0</v>
          </cell>
          <cell r="S187" t="str">
            <v>12.04.06.05.01.00</v>
          </cell>
          <cell r="T187" t="str">
            <v>APBD</v>
          </cell>
          <cell r="U187">
            <v>2835000000</v>
          </cell>
          <cell r="V187" t="str">
            <v>B</v>
          </cell>
          <cell r="W187">
            <v>0</v>
          </cell>
        </row>
        <row r="188">
          <cell r="E188" t="str">
            <v>286.1</v>
          </cell>
          <cell r="F188" t="str">
            <v>4.13.01</v>
          </cell>
          <cell r="G188">
            <v>0</v>
          </cell>
          <cell r="H188" t="str">
            <v>JALAN KABUPATEN LOKAL</v>
          </cell>
          <cell r="I188" t="str">
            <v>04.13.01.03.06</v>
          </cell>
          <cell r="J188">
            <v>0</v>
          </cell>
          <cell r="K188" t="str">
            <v>SEMEN/BETON</v>
          </cell>
          <cell r="L188" t="str">
            <v>10000</v>
          </cell>
          <cell r="M188">
            <v>7</v>
          </cell>
          <cell r="N188">
            <v>70000</v>
          </cell>
          <cell r="O188" t="str">
            <v>PULAU JAMBU-TELUK PAUH</v>
          </cell>
          <cell r="P188">
            <v>2001</v>
          </cell>
          <cell r="Q188">
            <v>0</v>
          </cell>
          <cell r="R188">
            <v>0</v>
          </cell>
          <cell r="S188" t="str">
            <v>12.04.06.05.01.00</v>
          </cell>
          <cell r="T188" t="str">
            <v>APBD</v>
          </cell>
          <cell r="U188">
            <v>3000000000</v>
          </cell>
          <cell r="V188" t="str">
            <v>B</v>
          </cell>
          <cell r="W188">
            <v>0</v>
          </cell>
        </row>
        <row r="189">
          <cell r="F189" t="str">
            <v>4.13.01</v>
          </cell>
          <cell r="G189">
            <v>0</v>
          </cell>
          <cell r="H189" t="str">
            <v>JALAN KABUPATEN LOKAL</v>
          </cell>
          <cell r="I189" t="str">
            <v>04.13.01.03.06</v>
          </cell>
          <cell r="J189">
            <v>0</v>
          </cell>
          <cell r="K189" t="str">
            <v>ASPAL PENETRASI</v>
          </cell>
          <cell r="L189" t="str">
            <v>300</v>
          </cell>
          <cell r="M189">
            <v>0</v>
          </cell>
          <cell r="N189">
            <v>0</v>
          </cell>
          <cell r="O189" t="str">
            <v>JL. DIPONEGORO/JLN PASAR CERENTI</v>
          </cell>
          <cell r="P189">
            <v>2001</v>
          </cell>
          <cell r="Q189">
            <v>0</v>
          </cell>
          <cell r="R189">
            <v>0</v>
          </cell>
          <cell r="S189" t="str">
            <v>12.04.06.05.01.00</v>
          </cell>
          <cell r="T189" t="str">
            <v>APBD</v>
          </cell>
          <cell r="U189">
            <v>263250000</v>
          </cell>
          <cell r="V189" t="str">
            <v>B</v>
          </cell>
          <cell r="W189">
            <v>0</v>
          </cell>
        </row>
        <row r="190">
          <cell r="E190" t="str">
            <v>282.1</v>
          </cell>
          <cell r="F190" t="str">
            <v>4.13.01</v>
          </cell>
          <cell r="G190">
            <v>0</v>
          </cell>
          <cell r="H190" t="str">
            <v>JALAN KABUPATEN LOKAL</v>
          </cell>
          <cell r="I190" t="str">
            <v>04.13.01.03.06</v>
          </cell>
          <cell r="J190">
            <v>0</v>
          </cell>
          <cell r="K190" t="str">
            <v>BATU PECAH / MACADAM</v>
          </cell>
          <cell r="L190" t="str">
            <v>7900</v>
          </cell>
          <cell r="M190">
            <v>7</v>
          </cell>
          <cell r="N190">
            <v>55300</v>
          </cell>
          <cell r="O190" t="str">
            <v>NES II CERENTI-KOMPE BERANGIN</v>
          </cell>
          <cell r="P190">
            <v>2001</v>
          </cell>
          <cell r="Q190">
            <v>0</v>
          </cell>
          <cell r="R190">
            <v>0</v>
          </cell>
          <cell r="S190" t="str">
            <v>12.04.06.05.01.00</v>
          </cell>
          <cell r="T190" t="str">
            <v>APBD</v>
          </cell>
          <cell r="U190">
            <v>5119353361.6199999</v>
          </cell>
          <cell r="V190" t="str">
            <v>B</v>
          </cell>
          <cell r="W190">
            <v>0</v>
          </cell>
        </row>
        <row r="191">
          <cell r="E191" t="str">
            <v>283.1</v>
          </cell>
          <cell r="F191" t="str">
            <v>4.13.01</v>
          </cell>
          <cell r="G191">
            <v>0</v>
          </cell>
          <cell r="H191" t="str">
            <v>JALAN KABUPATEN LOKAL</v>
          </cell>
          <cell r="I191" t="str">
            <v>04.13.01.03.06</v>
          </cell>
          <cell r="J191">
            <v>0</v>
          </cell>
          <cell r="K191" t="str">
            <v>BATU PECAH / MACADAM</v>
          </cell>
          <cell r="L191" t="str">
            <v>3000</v>
          </cell>
          <cell r="M191">
            <v>7</v>
          </cell>
          <cell r="N191">
            <v>21000</v>
          </cell>
          <cell r="O191" t="str">
            <v>KOTO CERENTI-PULAU BAYUR</v>
          </cell>
          <cell r="P191">
            <v>2001</v>
          </cell>
          <cell r="Q191">
            <v>0</v>
          </cell>
          <cell r="R191">
            <v>0</v>
          </cell>
          <cell r="S191" t="str">
            <v>12.04.06.05.01.00</v>
          </cell>
          <cell r="T191" t="str">
            <v>APBD</v>
          </cell>
          <cell r="U191">
            <v>2304000000</v>
          </cell>
          <cell r="V191" t="str">
            <v>B</v>
          </cell>
          <cell r="W191">
            <v>0</v>
          </cell>
        </row>
        <row r="192">
          <cell r="E192" t="str">
            <v>126.1</v>
          </cell>
          <cell r="F192" t="str">
            <v>4.13.01</v>
          </cell>
          <cell r="G192">
            <v>0</v>
          </cell>
          <cell r="H192" t="str">
            <v>JALAN KABUPATEN LOKAL</v>
          </cell>
          <cell r="I192" t="str">
            <v>04.13.01.03.06</v>
          </cell>
          <cell r="J192">
            <v>0</v>
          </cell>
          <cell r="K192" t="str">
            <v>BATU PECAH / MACADAM</v>
          </cell>
          <cell r="L192" t="str">
            <v>2500</v>
          </cell>
          <cell r="M192">
            <v>0</v>
          </cell>
          <cell r="N192">
            <v>0</v>
          </cell>
          <cell r="O192" t="str">
            <v>JALAN MUDIK ULO-TANJUNG MEDANG</v>
          </cell>
          <cell r="P192">
            <v>2001</v>
          </cell>
          <cell r="Q192">
            <v>0</v>
          </cell>
          <cell r="R192">
            <v>0</v>
          </cell>
          <cell r="S192" t="str">
            <v>12.04.06.05.01..00</v>
          </cell>
          <cell r="T192" t="str">
            <v>APBD</v>
          </cell>
          <cell r="U192">
            <v>643500000</v>
          </cell>
          <cell r="V192" t="str">
            <v>B</v>
          </cell>
          <cell r="W192">
            <v>0</v>
          </cell>
        </row>
        <row r="193">
          <cell r="E193" t="str">
            <v>120.1</v>
          </cell>
          <cell r="F193" t="str">
            <v>4.13.01</v>
          </cell>
          <cell r="G193">
            <v>0</v>
          </cell>
          <cell r="H193" t="str">
            <v>JALAN KABUPATEN LOKAL</v>
          </cell>
          <cell r="I193" t="str">
            <v>04.13.01.03.06</v>
          </cell>
          <cell r="J193">
            <v>0</v>
          </cell>
          <cell r="K193" t="str">
            <v>BATU PECAH / MACADAM</v>
          </cell>
          <cell r="L193">
            <v>3500</v>
          </cell>
          <cell r="M193">
            <v>7</v>
          </cell>
          <cell r="N193">
            <v>24500</v>
          </cell>
          <cell r="O193" t="str">
            <v>JALAN SEI MANAU-SEI KELELAWAR</v>
          </cell>
          <cell r="P193">
            <v>2001</v>
          </cell>
          <cell r="Q193">
            <v>0</v>
          </cell>
          <cell r="R193">
            <v>0</v>
          </cell>
          <cell r="S193" t="str">
            <v>12.04.06.05.01..00</v>
          </cell>
          <cell r="T193" t="str">
            <v>APBD</v>
          </cell>
          <cell r="U193">
            <v>1008000000</v>
          </cell>
          <cell r="V193" t="str">
            <v>B</v>
          </cell>
          <cell r="W193">
            <v>0</v>
          </cell>
        </row>
        <row r="194">
          <cell r="F194" t="str">
            <v>4.13.01</v>
          </cell>
          <cell r="G194">
            <v>0</v>
          </cell>
          <cell r="H194" t="str">
            <v>JALAN KABUPATEN LOKAL</v>
          </cell>
          <cell r="I194" t="str">
            <v>04.13.01.03.06</v>
          </cell>
          <cell r="J194">
            <v>0</v>
          </cell>
          <cell r="K194" t="str">
            <v>BATU PECAH / MACADAM</v>
          </cell>
          <cell r="L194" t="str">
            <v>5000</v>
          </cell>
          <cell r="M194">
            <v>0</v>
          </cell>
          <cell r="N194">
            <v>0</v>
          </cell>
          <cell r="O194" t="str">
            <v>JALAN DESA KOTO KOMBU</v>
          </cell>
          <cell r="P194">
            <v>2001</v>
          </cell>
          <cell r="Q194">
            <v>0</v>
          </cell>
          <cell r="R194">
            <v>0</v>
          </cell>
          <cell r="S194" t="str">
            <v>12.04.06.05.01.00</v>
          </cell>
          <cell r="T194" t="str">
            <v>APBD</v>
          </cell>
          <cell r="U194">
            <v>1440000000</v>
          </cell>
          <cell r="V194" t="str">
            <v>B</v>
          </cell>
          <cell r="W194">
            <v>0</v>
          </cell>
        </row>
        <row r="195">
          <cell r="E195" t="str">
            <v>124.1</v>
          </cell>
          <cell r="F195" t="str">
            <v>4.13.01</v>
          </cell>
          <cell r="G195">
            <v>0</v>
          </cell>
          <cell r="H195" t="str">
            <v>JALAN KABUPATEN LOKAL</v>
          </cell>
          <cell r="I195" t="str">
            <v>04.13.01.03.06</v>
          </cell>
          <cell r="J195">
            <v>0</v>
          </cell>
          <cell r="K195" t="str">
            <v>BATU PECAH / MACADAM</v>
          </cell>
          <cell r="L195" t="str">
            <v>7000</v>
          </cell>
          <cell r="M195">
            <v>7</v>
          </cell>
          <cell r="N195">
            <v>49000</v>
          </cell>
          <cell r="O195" t="str">
            <v>JALAN MUDIK ULO-SUMPU</v>
          </cell>
          <cell r="P195">
            <v>2001</v>
          </cell>
          <cell r="Q195">
            <v>0</v>
          </cell>
          <cell r="R195">
            <v>0</v>
          </cell>
          <cell r="S195" t="str">
            <v>12.04.06.05.01..00</v>
          </cell>
          <cell r="T195" t="str">
            <v>APBD</v>
          </cell>
          <cell r="U195">
            <v>864000000</v>
          </cell>
          <cell r="V195" t="str">
            <v>B</v>
          </cell>
          <cell r="W195">
            <v>0</v>
          </cell>
        </row>
        <row r="196">
          <cell r="E196" t="str">
            <v>124.2</v>
          </cell>
          <cell r="F196" t="str">
            <v>4.13.01</v>
          </cell>
          <cell r="G196">
            <v>0</v>
          </cell>
          <cell r="H196" t="str">
            <v>JALAN KABUPATEN LOKAL</v>
          </cell>
          <cell r="I196" t="str">
            <v>04.13.01.03.06</v>
          </cell>
          <cell r="J196">
            <v>0</v>
          </cell>
          <cell r="K196" t="str">
            <v>TANAH</v>
          </cell>
          <cell r="L196" t="str">
            <v>7000</v>
          </cell>
          <cell r="M196">
            <v>0</v>
          </cell>
          <cell r="N196">
            <v>0</v>
          </cell>
          <cell r="O196" t="str">
            <v>JALAN MUDIK ULO-SUMPU</v>
          </cell>
          <cell r="P196">
            <v>2001</v>
          </cell>
          <cell r="Q196">
            <v>0</v>
          </cell>
          <cell r="R196">
            <v>0</v>
          </cell>
          <cell r="S196" t="str">
            <v>12.04.06.05.01..00</v>
          </cell>
          <cell r="T196" t="str">
            <v>APBD</v>
          </cell>
          <cell r="U196">
            <v>540000000</v>
          </cell>
          <cell r="V196" t="str">
            <v>B</v>
          </cell>
          <cell r="W196">
            <v>0</v>
          </cell>
        </row>
        <row r="197">
          <cell r="E197" t="str">
            <v>284.1</v>
          </cell>
          <cell r="F197" t="str">
            <v>4.13.01</v>
          </cell>
          <cell r="G197">
            <v>0</v>
          </cell>
          <cell r="H197" t="str">
            <v>JALAN DESA</v>
          </cell>
          <cell r="I197" t="str">
            <v>04.13.01.04.01</v>
          </cell>
          <cell r="J197">
            <v>0</v>
          </cell>
          <cell r="K197" t="str">
            <v>ASPAL HOTMIX</v>
          </cell>
          <cell r="L197" t="str">
            <v>4300</v>
          </cell>
          <cell r="M197">
            <v>7</v>
          </cell>
          <cell r="N197">
            <v>30100</v>
          </cell>
          <cell r="O197" t="str">
            <v>BEDENG SUKURAN - BANJAR NAN TIGO</v>
          </cell>
          <cell r="P197">
            <v>2001</v>
          </cell>
          <cell r="Q197">
            <v>0</v>
          </cell>
          <cell r="R197">
            <v>0</v>
          </cell>
          <cell r="S197" t="str">
            <v>12.04.06.05.01.00</v>
          </cell>
          <cell r="T197" t="str">
            <v>APBD</v>
          </cell>
          <cell r="U197">
            <v>3160500000</v>
          </cell>
          <cell r="V197" t="str">
            <v>KB</v>
          </cell>
          <cell r="W197">
            <v>0</v>
          </cell>
        </row>
        <row r="198">
          <cell r="E198" t="str">
            <v>298.1</v>
          </cell>
          <cell r="F198" t="str">
            <v>4.13.01</v>
          </cell>
          <cell r="G198">
            <v>0</v>
          </cell>
          <cell r="H198" t="str">
            <v>JALAN DESA</v>
          </cell>
          <cell r="I198" t="str">
            <v>04.13.01.04.01</v>
          </cell>
          <cell r="J198">
            <v>0</v>
          </cell>
          <cell r="K198" t="str">
            <v>BATU PECAH / MACADAM</v>
          </cell>
          <cell r="L198" t="str">
            <v>1800</v>
          </cell>
          <cell r="M198">
            <v>7</v>
          </cell>
          <cell r="N198">
            <v>12600</v>
          </cell>
          <cell r="O198" t="str">
            <v>INUMAN - PULAU KIJANG</v>
          </cell>
          <cell r="P198">
            <v>2001</v>
          </cell>
          <cell r="Q198">
            <v>0</v>
          </cell>
          <cell r="R198">
            <v>0</v>
          </cell>
          <cell r="S198" t="str">
            <v>12.04.06.05.01.00</v>
          </cell>
          <cell r="T198" t="str">
            <v>APBD</v>
          </cell>
          <cell r="U198">
            <v>1323000000</v>
          </cell>
          <cell r="V198" t="str">
            <v>B</v>
          </cell>
          <cell r="W198">
            <v>0</v>
          </cell>
        </row>
        <row r="199">
          <cell r="E199" t="str">
            <v>305.1</v>
          </cell>
          <cell r="F199" t="str">
            <v>4.13.01</v>
          </cell>
          <cell r="G199">
            <v>0</v>
          </cell>
          <cell r="H199" t="str">
            <v>JALAN DESA</v>
          </cell>
          <cell r="I199" t="str">
            <v>04.13.01.04.01</v>
          </cell>
          <cell r="J199">
            <v>0</v>
          </cell>
          <cell r="K199" t="str">
            <v>BATU PECAH / MACADAM</v>
          </cell>
          <cell r="L199" t="str">
            <v>1800</v>
          </cell>
          <cell r="M199">
            <v>0</v>
          </cell>
          <cell r="N199">
            <v>0</v>
          </cell>
          <cell r="O199" t="str">
            <v>INUMAN - PULAU PANJANG</v>
          </cell>
          <cell r="P199">
            <v>2001</v>
          </cell>
          <cell r="Q199">
            <v>0</v>
          </cell>
          <cell r="R199">
            <v>0</v>
          </cell>
          <cell r="S199" t="str">
            <v>12.04.06.05.01.00</v>
          </cell>
          <cell r="T199" t="str">
            <v>APBD</v>
          </cell>
          <cell r="U199">
            <v>648000000</v>
          </cell>
          <cell r="V199" t="str">
            <v>B</v>
          </cell>
          <cell r="W199">
            <v>0</v>
          </cell>
        </row>
        <row r="200">
          <cell r="E200" t="str">
            <v>302.1</v>
          </cell>
          <cell r="F200" t="str">
            <v>4.13.01</v>
          </cell>
          <cell r="G200">
            <v>0</v>
          </cell>
          <cell r="H200" t="str">
            <v>JALAN DESA</v>
          </cell>
          <cell r="I200" t="str">
            <v>04.13.01.04.01</v>
          </cell>
          <cell r="J200">
            <v>0</v>
          </cell>
          <cell r="K200" t="str">
            <v>BATU PECAH / MACADAM</v>
          </cell>
          <cell r="L200">
            <v>4000</v>
          </cell>
          <cell r="M200">
            <v>7</v>
          </cell>
          <cell r="N200">
            <v>28000</v>
          </cell>
          <cell r="O200" t="str">
            <v>PULAU BUSUK - KOTO INUMAN</v>
          </cell>
          <cell r="P200">
            <v>2001</v>
          </cell>
          <cell r="Q200">
            <v>0</v>
          </cell>
          <cell r="R200">
            <v>0</v>
          </cell>
          <cell r="S200" t="str">
            <v>12.04.06.05.01.00</v>
          </cell>
          <cell r="T200" t="str">
            <v>APBD</v>
          </cell>
          <cell r="U200">
            <v>1440000000</v>
          </cell>
          <cell r="V200" t="str">
            <v>B</v>
          </cell>
          <cell r="W200">
            <v>0</v>
          </cell>
        </row>
        <row r="201">
          <cell r="E201" t="str">
            <v>174.1</v>
          </cell>
          <cell r="F201" t="str">
            <v>4.13.01</v>
          </cell>
          <cell r="G201">
            <v>0</v>
          </cell>
          <cell r="H201" t="str">
            <v>JALAN DESA</v>
          </cell>
          <cell r="I201" t="str">
            <v>04.13.01.04.01</v>
          </cell>
          <cell r="J201">
            <v>0</v>
          </cell>
          <cell r="K201" t="str">
            <v>SEMEN/BETON</v>
          </cell>
          <cell r="L201">
            <v>3000</v>
          </cell>
          <cell r="M201">
            <v>7</v>
          </cell>
          <cell r="N201">
            <v>21000</v>
          </cell>
          <cell r="O201" t="str">
            <v>DESA SIKAPING - PULAU INGU</v>
          </cell>
          <cell r="P201">
            <v>2001</v>
          </cell>
          <cell r="Q201">
            <v>0</v>
          </cell>
          <cell r="R201">
            <v>0</v>
          </cell>
          <cell r="S201" t="str">
            <v>12.04.06.05.01.00</v>
          </cell>
          <cell r="T201" t="str">
            <v>APBD</v>
          </cell>
          <cell r="U201">
            <v>787500000</v>
          </cell>
          <cell r="V201" t="str">
            <v>KB</v>
          </cell>
          <cell r="W201">
            <v>0</v>
          </cell>
        </row>
        <row r="202">
          <cell r="E202" t="str">
            <v>304.1</v>
          </cell>
          <cell r="F202" t="str">
            <v>4.13.01</v>
          </cell>
          <cell r="G202">
            <v>0</v>
          </cell>
          <cell r="H202" t="str">
            <v>JALAN DESA</v>
          </cell>
          <cell r="I202" t="str">
            <v>04.13.01.04.01</v>
          </cell>
          <cell r="J202">
            <v>0</v>
          </cell>
          <cell r="K202" t="str">
            <v>SEMEN/BETON</v>
          </cell>
          <cell r="L202" t="str">
            <v>2000</v>
          </cell>
          <cell r="M202">
            <v>7</v>
          </cell>
          <cell r="N202">
            <v>14000</v>
          </cell>
          <cell r="O202" t="str">
            <v>BEDENG SUKURAN - P. PULAU PANJANG</v>
          </cell>
          <cell r="P202">
            <v>2001</v>
          </cell>
          <cell r="Q202">
            <v>0</v>
          </cell>
          <cell r="R202">
            <v>0</v>
          </cell>
          <cell r="S202" t="str">
            <v>12.04.06.05.01.00</v>
          </cell>
          <cell r="T202" t="str">
            <v>APBD</v>
          </cell>
          <cell r="U202">
            <v>700000000</v>
          </cell>
          <cell r="V202" t="str">
            <v>B</v>
          </cell>
          <cell r="W202">
            <v>0</v>
          </cell>
        </row>
        <row r="203">
          <cell r="F203" t="str">
            <v>4.13.01</v>
          </cell>
          <cell r="G203">
            <v>0</v>
          </cell>
          <cell r="H203" t="str">
            <v>JALAN LINGKAR PASAR INUMAN (URG PILIHAN)</v>
          </cell>
          <cell r="I203" t="str">
            <v>04.13.01.04.01</v>
          </cell>
          <cell r="J203">
            <v>0</v>
          </cell>
          <cell r="K203" t="str">
            <v>TANAH</v>
          </cell>
          <cell r="L203" t="str">
            <v>1900</v>
          </cell>
          <cell r="M203">
            <v>0</v>
          </cell>
          <cell r="N203">
            <v>0</v>
          </cell>
          <cell r="O203" t="str">
            <v>JALAN LINGKAR PASAR INUMAN</v>
          </cell>
          <cell r="P203">
            <v>2001</v>
          </cell>
          <cell r="Q203">
            <v>0</v>
          </cell>
          <cell r="R203">
            <v>0</v>
          </cell>
          <cell r="S203" t="str">
            <v>12.04.06.05.01.00</v>
          </cell>
          <cell r="T203" t="str">
            <v>APBD</v>
          </cell>
          <cell r="U203">
            <v>536747180</v>
          </cell>
          <cell r="V203" t="str">
            <v>B</v>
          </cell>
          <cell r="W203">
            <v>0</v>
          </cell>
        </row>
        <row r="204">
          <cell r="E204" t="str">
            <v>171.1</v>
          </cell>
          <cell r="F204" t="str">
            <v>4.13.01</v>
          </cell>
          <cell r="G204">
            <v>0</v>
          </cell>
          <cell r="H204" t="str">
            <v>JALAN DESA</v>
          </cell>
          <cell r="I204" t="str">
            <v>04.13.01.04.01</v>
          </cell>
          <cell r="J204">
            <v>0</v>
          </cell>
          <cell r="K204" t="str">
            <v>SEMEN/BETON</v>
          </cell>
          <cell r="L204" t="str">
            <v>2000</v>
          </cell>
          <cell r="M204">
            <v>7</v>
          </cell>
          <cell r="N204">
            <v>14000</v>
          </cell>
          <cell r="O204" t="str">
            <v>TANAH BEKALI - PULAU DERAS</v>
          </cell>
          <cell r="P204">
            <v>2001</v>
          </cell>
          <cell r="Q204">
            <v>0</v>
          </cell>
          <cell r="R204">
            <v>0</v>
          </cell>
          <cell r="S204" t="str">
            <v>12.04.06.05.01.00</v>
          </cell>
          <cell r="T204" t="str">
            <v>APBD</v>
          </cell>
          <cell r="U204">
            <v>600000000</v>
          </cell>
          <cell r="V204" t="str">
            <v>B</v>
          </cell>
          <cell r="W204">
            <v>0</v>
          </cell>
        </row>
        <row r="205">
          <cell r="E205" t="str">
            <v>172.1</v>
          </cell>
          <cell r="F205" t="str">
            <v>4.13.01</v>
          </cell>
          <cell r="G205">
            <v>0</v>
          </cell>
          <cell r="H205" t="str">
            <v>JALAN DESA</v>
          </cell>
          <cell r="I205" t="str">
            <v>04.13.01.04.01</v>
          </cell>
          <cell r="J205">
            <v>0</v>
          </cell>
          <cell r="K205" t="str">
            <v>SEMEN/BETON</v>
          </cell>
          <cell r="L205" t="str">
            <v>1000</v>
          </cell>
          <cell r="M205">
            <v>7</v>
          </cell>
          <cell r="N205">
            <v>7000</v>
          </cell>
          <cell r="O205" t="str">
            <v>PULAU TENGAH - SIKAPING</v>
          </cell>
          <cell r="P205">
            <v>2001</v>
          </cell>
          <cell r="Q205">
            <v>0</v>
          </cell>
          <cell r="R205">
            <v>0</v>
          </cell>
          <cell r="S205" t="str">
            <v>12.04.06.05.01.00</v>
          </cell>
          <cell r="T205" t="str">
            <v>APBD</v>
          </cell>
          <cell r="U205">
            <v>243750000</v>
          </cell>
          <cell r="V205" t="str">
            <v>B</v>
          </cell>
          <cell r="W205">
            <v>0</v>
          </cell>
        </row>
        <row r="206">
          <cell r="E206" t="str">
            <v>173.1</v>
          </cell>
          <cell r="F206" t="str">
            <v>4.13.01</v>
          </cell>
          <cell r="G206">
            <v>0</v>
          </cell>
          <cell r="H206" t="str">
            <v>JALAN DESA</v>
          </cell>
          <cell r="I206" t="str">
            <v>04.13.01.04.01</v>
          </cell>
          <cell r="J206">
            <v>0</v>
          </cell>
          <cell r="K206" t="str">
            <v>SEMEN/BETON</v>
          </cell>
          <cell r="L206">
            <v>3000</v>
          </cell>
          <cell r="M206">
            <v>7</v>
          </cell>
          <cell r="N206">
            <v>21000</v>
          </cell>
          <cell r="O206" t="str">
            <v>DESA PULAU RENGAS - PEMATANG</v>
          </cell>
          <cell r="P206">
            <v>2001</v>
          </cell>
          <cell r="Q206">
            <v>0</v>
          </cell>
          <cell r="R206">
            <v>0</v>
          </cell>
          <cell r="S206" t="str">
            <v>12.04.06.05.01.00</v>
          </cell>
          <cell r="T206" t="str">
            <v>APBD</v>
          </cell>
          <cell r="U206">
            <v>787500000</v>
          </cell>
          <cell r="V206" t="str">
            <v>B</v>
          </cell>
          <cell r="W206">
            <v>0</v>
          </cell>
        </row>
        <row r="207">
          <cell r="E207" t="str">
            <v>163.1</v>
          </cell>
          <cell r="F207" t="str">
            <v>4.13.01</v>
          </cell>
          <cell r="G207">
            <v>0</v>
          </cell>
          <cell r="H207" t="str">
            <v>JALAN PANGEAN-PULAU KUMPAI (ASPAL)</v>
          </cell>
          <cell r="I207" t="str">
            <v>04.13.01.04.01</v>
          </cell>
          <cell r="J207">
            <v>0</v>
          </cell>
          <cell r="K207" t="str">
            <v>ASPAL HOTMIX</v>
          </cell>
          <cell r="L207">
            <v>8000</v>
          </cell>
          <cell r="M207">
            <v>7</v>
          </cell>
          <cell r="N207">
            <v>56000</v>
          </cell>
          <cell r="O207" t="str">
            <v>PANGEAN - PULAU KUMPAI</v>
          </cell>
          <cell r="P207">
            <v>2001</v>
          </cell>
          <cell r="Q207">
            <v>0</v>
          </cell>
          <cell r="R207">
            <v>0</v>
          </cell>
          <cell r="S207" t="str">
            <v>12.04.06.05.01.00</v>
          </cell>
          <cell r="T207" t="str">
            <v>APBD</v>
          </cell>
          <cell r="U207">
            <v>4613760526</v>
          </cell>
          <cell r="V207" t="str">
            <v>B</v>
          </cell>
          <cell r="W207">
            <v>0</v>
          </cell>
        </row>
        <row r="208">
          <cell r="E208" t="str">
            <v>275.1</v>
          </cell>
          <cell r="F208" t="str">
            <v>4.13.01</v>
          </cell>
          <cell r="G208">
            <v>0</v>
          </cell>
          <cell r="H208" t="str">
            <v>JALAN DESA</v>
          </cell>
          <cell r="I208" t="str">
            <v>04.13.01.04.01</v>
          </cell>
          <cell r="J208">
            <v>0</v>
          </cell>
          <cell r="K208" t="str">
            <v>BATU PECAH / MACADAM</v>
          </cell>
          <cell r="L208" t="str">
            <v>4000</v>
          </cell>
          <cell r="M208">
            <v>7</v>
          </cell>
          <cell r="N208">
            <v>28000</v>
          </cell>
          <cell r="O208" t="str">
            <v>RAWANG BINJAI - BERINGIN JAYA</v>
          </cell>
          <cell r="P208">
            <v>2001</v>
          </cell>
          <cell r="Q208">
            <v>0</v>
          </cell>
          <cell r="R208">
            <v>0</v>
          </cell>
          <cell r="S208" t="str">
            <v>12.04.06.05.01.00</v>
          </cell>
          <cell r="T208" t="str">
            <v>APBD</v>
          </cell>
          <cell r="U208">
            <v>832000000</v>
          </cell>
          <cell r="V208" t="str">
            <v>B</v>
          </cell>
          <cell r="W208">
            <v>0</v>
          </cell>
        </row>
        <row r="209">
          <cell r="E209" t="str">
            <v>166.1</v>
          </cell>
          <cell r="F209" t="str">
            <v>4.13.01</v>
          </cell>
          <cell r="G209">
            <v>0</v>
          </cell>
          <cell r="H209" t="str">
            <v>JALAN DESA</v>
          </cell>
          <cell r="I209" t="str">
            <v>04.13.01.04.01</v>
          </cell>
          <cell r="J209">
            <v>0</v>
          </cell>
          <cell r="K209" t="str">
            <v>BATU PECAH / MACADAM</v>
          </cell>
          <cell r="L209" t="str">
            <v>600</v>
          </cell>
          <cell r="M209">
            <v>7</v>
          </cell>
          <cell r="N209">
            <v>4200</v>
          </cell>
          <cell r="O209" t="str">
            <v xml:space="preserve">PAUH ANGIT-PASAR USANG PANGEAN </v>
          </cell>
          <cell r="P209">
            <v>2001</v>
          </cell>
          <cell r="Q209">
            <v>0</v>
          </cell>
          <cell r="R209">
            <v>0</v>
          </cell>
          <cell r="S209" t="str">
            <v>12.04.06.05.01.00</v>
          </cell>
          <cell r="T209" t="str">
            <v>APBD</v>
          </cell>
          <cell r="U209">
            <v>187200000</v>
          </cell>
          <cell r="V209" t="str">
            <v>B</v>
          </cell>
          <cell r="W209">
            <v>0</v>
          </cell>
        </row>
        <row r="210">
          <cell r="E210" t="str">
            <v>176.1</v>
          </cell>
          <cell r="F210" t="str">
            <v>4.13.01</v>
          </cell>
          <cell r="G210">
            <v>0</v>
          </cell>
          <cell r="H210" t="str">
            <v>JALAN DESA</v>
          </cell>
          <cell r="I210" t="str">
            <v>04.13.01.04.01</v>
          </cell>
          <cell r="J210">
            <v>0</v>
          </cell>
          <cell r="K210" t="str">
            <v>SEMEN/BETON</v>
          </cell>
          <cell r="L210">
            <v>2000</v>
          </cell>
          <cell r="M210">
            <v>7</v>
          </cell>
          <cell r="N210">
            <v>14000</v>
          </cell>
          <cell r="O210" t="str">
            <v>DESA PEMATANG - PULAU TENGAH</v>
          </cell>
          <cell r="P210">
            <v>2001</v>
          </cell>
          <cell r="Q210">
            <v>0</v>
          </cell>
          <cell r="R210">
            <v>0</v>
          </cell>
          <cell r="S210" t="str">
            <v>12.04.06.05.01.00</v>
          </cell>
          <cell r="T210" t="str">
            <v>APBD</v>
          </cell>
          <cell r="U210">
            <v>525000000</v>
          </cell>
          <cell r="V210" t="str">
            <v>B</v>
          </cell>
          <cell r="W210">
            <v>0</v>
          </cell>
        </row>
        <row r="211">
          <cell r="E211" t="str">
            <v>178.1</v>
          </cell>
          <cell r="F211" t="str">
            <v>4.13.01</v>
          </cell>
          <cell r="G211">
            <v>0</v>
          </cell>
          <cell r="H211" t="str">
            <v xml:space="preserve">PENINGKATAN JALAN PAUH ANGIT - RAWANG BINJAI </v>
          </cell>
          <cell r="I211" t="str">
            <v>04.13.01.04.01</v>
          </cell>
          <cell r="J211">
            <v>0</v>
          </cell>
          <cell r="K211" t="str">
            <v>TANAH</v>
          </cell>
          <cell r="L211" t="str">
            <v>3500</v>
          </cell>
          <cell r="M211">
            <v>7</v>
          </cell>
          <cell r="N211">
            <v>24500</v>
          </cell>
          <cell r="O211" t="str">
            <v>PAUH ANGIT - RAWANG BINJAI</v>
          </cell>
          <cell r="P211">
            <v>2001</v>
          </cell>
          <cell r="Q211">
            <v>0</v>
          </cell>
          <cell r="R211">
            <v>0</v>
          </cell>
          <cell r="S211" t="str">
            <v>12.04.06.05.01.00</v>
          </cell>
          <cell r="T211" t="str">
            <v>APBD</v>
          </cell>
          <cell r="U211">
            <v>1115572260</v>
          </cell>
          <cell r="V211" t="str">
            <v>B</v>
          </cell>
          <cell r="W211">
            <v>0</v>
          </cell>
        </row>
        <row r="212">
          <cell r="F212" t="str">
            <v>4.13.01</v>
          </cell>
          <cell r="G212">
            <v>0</v>
          </cell>
          <cell r="H212" t="str">
            <v>JALAN DESA</v>
          </cell>
          <cell r="I212" t="str">
            <v>04.13.01.04.01</v>
          </cell>
          <cell r="J212">
            <v>0</v>
          </cell>
          <cell r="K212" t="str">
            <v>BATU PECAH / MACADAM</v>
          </cell>
          <cell r="L212" t="str">
            <v>1600</v>
          </cell>
          <cell r="M212">
            <v>0</v>
          </cell>
          <cell r="N212">
            <v>0</v>
          </cell>
          <cell r="O212" t="str">
            <v>SAKO - SIMPANG KAPAN</v>
          </cell>
          <cell r="P212">
            <v>2001</v>
          </cell>
          <cell r="Q212">
            <v>0</v>
          </cell>
          <cell r="R212">
            <v>0</v>
          </cell>
          <cell r="S212" t="str">
            <v>12.04.06.05.01.00</v>
          </cell>
          <cell r="T212" t="str">
            <v>APBD</v>
          </cell>
          <cell r="U212">
            <v>537600000</v>
          </cell>
          <cell r="V212" t="str">
            <v>B</v>
          </cell>
          <cell r="W212">
            <v>0</v>
          </cell>
        </row>
        <row r="213">
          <cell r="F213" t="str">
            <v>4.13.01</v>
          </cell>
          <cell r="G213">
            <v>0</v>
          </cell>
          <cell r="H213" t="str">
            <v>JALAN DESA</v>
          </cell>
          <cell r="I213" t="str">
            <v>04.13.01.04.01</v>
          </cell>
          <cell r="J213">
            <v>0</v>
          </cell>
          <cell r="K213" t="str">
            <v>BATU PECAH / MACADAM</v>
          </cell>
          <cell r="L213" t="str">
            <v>1970</v>
          </cell>
          <cell r="M213">
            <v>0</v>
          </cell>
          <cell r="N213">
            <v>0</v>
          </cell>
          <cell r="O213" t="str">
            <v>SUMBER DATAR - SEI KURANJI</v>
          </cell>
          <cell r="P213">
            <v>2001</v>
          </cell>
          <cell r="Q213">
            <v>0</v>
          </cell>
          <cell r="R213">
            <v>0</v>
          </cell>
          <cell r="S213" t="str">
            <v>12.04.06.05.01.00</v>
          </cell>
          <cell r="T213" t="str">
            <v>APBD</v>
          </cell>
          <cell r="U213">
            <v>1229280000</v>
          </cell>
          <cell r="V213" t="str">
            <v>B</v>
          </cell>
          <cell r="W213">
            <v>0</v>
          </cell>
        </row>
        <row r="214">
          <cell r="F214" t="str">
            <v>4.13.01</v>
          </cell>
          <cell r="G214">
            <v>0</v>
          </cell>
          <cell r="H214" t="str">
            <v>JALAN DESA</v>
          </cell>
          <cell r="I214" t="str">
            <v>04.13.01.04.01</v>
          </cell>
          <cell r="J214">
            <v>0</v>
          </cell>
          <cell r="K214" t="str">
            <v>TANAH</v>
          </cell>
          <cell r="L214" t="str">
            <v>1000</v>
          </cell>
          <cell r="M214">
            <v>0</v>
          </cell>
          <cell r="N214">
            <v>0</v>
          </cell>
          <cell r="O214" t="str">
            <v>JL. UTAMA</v>
          </cell>
          <cell r="P214">
            <v>2001</v>
          </cell>
          <cell r="Q214">
            <v>0</v>
          </cell>
          <cell r="R214">
            <v>0</v>
          </cell>
          <cell r="S214" t="str">
            <v>12.04.06.05.01.00</v>
          </cell>
          <cell r="T214" t="str">
            <v>APBD</v>
          </cell>
          <cell r="U214">
            <v>180000000</v>
          </cell>
          <cell r="V214" t="str">
            <v>B</v>
          </cell>
          <cell r="W214">
            <v>0</v>
          </cell>
        </row>
        <row r="215">
          <cell r="E215" t="str">
            <v>175.1</v>
          </cell>
          <cell r="F215" t="str">
            <v>4.13.01</v>
          </cell>
          <cell r="G215">
            <v>0</v>
          </cell>
          <cell r="H215" t="str">
            <v>JALAN DESA</v>
          </cell>
          <cell r="I215" t="str">
            <v>04.13.01.04.01</v>
          </cell>
          <cell r="J215">
            <v>0</v>
          </cell>
          <cell r="K215" t="str">
            <v>SEMEN/BETON</v>
          </cell>
          <cell r="L215">
            <v>2000</v>
          </cell>
          <cell r="M215">
            <v>7</v>
          </cell>
          <cell r="N215">
            <v>14000</v>
          </cell>
          <cell r="O215" t="str">
            <v>PAUH ANGIT - TANJUNG SIMANDOLAK</v>
          </cell>
          <cell r="P215">
            <v>2001</v>
          </cell>
          <cell r="Q215">
            <v>0</v>
          </cell>
          <cell r="R215">
            <v>0</v>
          </cell>
          <cell r="S215" t="str">
            <v>12.04.06.05.01.00</v>
          </cell>
          <cell r="T215" t="str">
            <v>APBD</v>
          </cell>
          <cell r="U215">
            <v>975000000</v>
          </cell>
          <cell r="V215" t="str">
            <v>B</v>
          </cell>
          <cell r="W215">
            <v>0</v>
          </cell>
        </row>
        <row r="216">
          <cell r="F216" t="str">
            <v>4.13.01</v>
          </cell>
          <cell r="G216">
            <v>0</v>
          </cell>
          <cell r="H216" t="str">
            <v>JALAN DESA</v>
          </cell>
          <cell r="I216" t="str">
            <v>04.13.01.04.01</v>
          </cell>
          <cell r="J216">
            <v>0</v>
          </cell>
          <cell r="K216" t="str">
            <v>ASPAL PENETRASI</v>
          </cell>
          <cell r="L216" t="str">
            <v>700</v>
          </cell>
          <cell r="M216">
            <v>0</v>
          </cell>
          <cell r="N216">
            <v>0</v>
          </cell>
          <cell r="O216" t="str">
            <v>JALAN TEPIAN PANTAI</v>
          </cell>
          <cell r="P216">
            <v>2001</v>
          </cell>
          <cell r="Q216">
            <v>0</v>
          </cell>
          <cell r="R216">
            <v>0</v>
          </cell>
          <cell r="S216" t="str">
            <v>12.04.06.05.01.00</v>
          </cell>
          <cell r="T216" t="str">
            <v>APBD</v>
          </cell>
          <cell r="U216">
            <v>472500000</v>
          </cell>
          <cell r="V216" t="str">
            <v>B</v>
          </cell>
          <cell r="W216">
            <v>0</v>
          </cell>
        </row>
        <row r="217">
          <cell r="F217" t="str">
            <v>4.13.01</v>
          </cell>
          <cell r="G217">
            <v>0</v>
          </cell>
          <cell r="H217" t="str">
            <v>JALAN DESA</v>
          </cell>
          <cell r="I217" t="str">
            <v>04.13.01.04.01</v>
          </cell>
          <cell r="J217">
            <v>0</v>
          </cell>
          <cell r="K217" t="str">
            <v>ASPAL PENETRASI</v>
          </cell>
          <cell r="L217" t="str">
            <v>500</v>
          </cell>
          <cell r="M217">
            <v>0</v>
          </cell>
          <cell r="N217">
            <v>0</v>
          </cell>
          <cell r="O217" t="str">
            <v>JALAN MAYOR H. ASRI IYU</v>
          </cell>
          <cell r="P217">
            <v>2001</v>
          </cell>
          <cell r="Q217">
            <v>0</v>
          </cell>
          <cell r="R217">
            <v>0</v>
          </cell>
          <cell r="S217" t="str">
            <v>12.04.06.05.01.00</v>
          </cell>
          <cell r="T217" t="str">
            <v>APBD</v>
          </cell>
          <cell r="U217">
            <v>337500000</v>
          </cell>
          <cell r="V217" t="str">
            <v>B</v>
          </cell>
          <cell r="W217">
            <v>0</v>
          </cell>
        </row>
        <row r="218">
          <cell r="F218" t="str">
            <v>4.13.01</v>
          </cell>
          <cell r="G218">
            <v>0</v>
          </cell>
          <cell r="H218" t="str">
            <v>JALAN DESA</v>
          </cell>
          <cell r="I218" t="str">
            <v>04.13.01.04.01</v>
          </cell>
          <cell r="J218">
            <v>0</v>
          </cell>
          <cell r="K218" t="str">
            <v>ASPAL PENETRASI</v>
          </cell>
          <cell r="L218" t="str">
            <v>700</v>
          </cell>
          <cell r="M218">
            <v>0</v>
          </cell>
          <cell r="N218">
            <v>0</v>
          </cell>
          <cell r="O218" t="str">
            <v>JALAN ABDUL MAAS</v>
          </cell>
          <cell r="P218">
            <v>2001</v>
          </cell>
          <cell r="Q218">
            <v>0</v>
          </cell>
          <cell r="R218">
            <v>0</v>
          </cell>
          <cell r="S218" t="str">
            <v>12.04.06.05.01.00</v>
          </cell>
          <cell r="T218" t="str">
            <v>APBD</v>
          </cell>
          <cell r="U218">
            <v>441000000</v>
          </cell>
          <cell r="V218" t="str">
            <v>B</v>
          </cell>
          <cell r="W218">
            <v>0</v>
          </cell>
        </row>
        <row r="219">
          <cell r="F219" t="str">
            <v>4.13.01</v>
          </cell>
          <cell r="G219">
            <v>0</v>
          </cell>
          <cell r="H219" t="str">
            <v>JALAN DESA</v>
          </cell>
          <cell r="I219" t="str">
            <v>04.13.01.04.01</v>
          </cell>
          <cell r="J219">
            <v>0</v>
          </cell>
          <cell r="K219" t="str">
            <v>ASPAL PENETRASI</v>
          </cell>
          <cell r="L219" t="str">
            <v>700</v>
          </cell>
          <cell r="M219">
            <v>0</v>
          </cell>
          <cell r="N219">
            <v>0</v>
          </cell>
          <cell r="O219" t="str">
            <v>JALAN LETKOL H. ZAKARIA</v>
          </cell>
          <cell r="P219">
            <v>2001</v>
          </cell>
          <cell r="Q219">
            <v>0</v>
          </cell>
          <cell r="R219">
            <v>0</v>
          </cell>
          <cell r="S219" t="str">
            <v>12.04.06.05.01.00</v>
          </cell>
          <cell r="T219" t="str">
            <v>APBD</v>
          </cell>
          <cell r="U219">
            <v>472500000</v>
          </cell>
          <cell r="V219" t="str">
            <v>B</v>
          </cell>
          <cell r="W219">
            <v>0</v>
          </cell>
        </row>
        <row r="220">
          <cell r="F220" t="str">
            <v>4.13.01</v>
          </cell>
          <cell r="G220">
            <v>0</v>
          </cell>
          <cell r="H220" t="str">
            <v>JALAN DESA</v>
          </cell>
          <cell r="I220" t="str">
            <v>04.13.01.04.01</v>
          </cell>
          <cell r="J220">
            <v>0</v>
          </cell>
          <cell r="K220" t="str">
            <v>TANAH</v>
          </cell>
          <cell r="L220" t="str">
            <v>1500</v>
          </cell>
          <cell r="M220">
            <v>0</v>
          </cell>
          <cell r="N220">
            <v>0</v>
          </cell>
          <cell r="O220" t="str">
            <v>JALAN DESA PANGKALAN INDARUNG</v>
          </cell>
          <cell r="P220">
            <v>2001</v>
          </cell>
          <cell r="Q220">
            <v>0</v>
          </cell>
          <cell r="R220">
            <v>0</v>
          </cell>
          <cell r="S220" t="str">
            <v>12.04.06.05.01.00</v>
          </cell>
          <cell r="T220" t="str">
            <v>APBD</v>
          </cell>
          <cell r="U220">
            <v>405000000</v>
          </cell>
          <cell r="V220" t="str">
            <v>B</v>
          </cell>
          <cell r="W220">
            <v>0</v>
          </cell>
        </row>
        <row r="221">
          <cell r="F221" t="str">
            <v>4.13.01</v>
          </cell>
          <cell r="G221">
            <v>0</v>
          </cell>
          <cell r="H221" t="str">
            <v>JALAN DESA</v>
          </cell>
          <cell r="I221" t="str">
            <v>04.13.01.04.01</v>
          </cell>
          <cell r="J221">
            <v>0</v>
          </cell>
          <cell r="K221" t="str">
            <v>ASPAL PENETRASI</v>
          </cell>
          <cell r="L221" t="str">
            <v>1200</v>
          </cell>
          <cell r="M221">
            <v>0</v>
          </cell>
          <cell r="N221">
            <v>0</v>
          </cell>
          <cell r="O221" t="str">
            <v>JALAN AMD</v>
          </cell>
          <cell r="P221">
            <v>2001</v>
          </cell>
          <cell r="Q221">
            <v>0</v>
          </cell>
          <cell r="R221">
            <v>0</v>
          </cell>
          <cell r="S221" t="str">
            <v>12.04.06.05.01.00</v>
          </cell>
          <cell r="T221" t="str">
            <v>APBD</v>
          </cell>
          <cell r="U221">
            <v>810000000</v>
          </cell>
          <cell r="V221" t="str">
            <v>B</v>
          </cell>
          <cell r="W221">
            <v>0</v>
          </cell>
        </row>
        <row r="222">
          <cell r="F222" t="str">
            <v>4.13.01</v>
          </cell>
          <cell r="G222">
            <v>0</v>
          </cell>
          <cell r="H222" t="str">
            <v>JALAN DESA</v>
          </cell>
          <cell r="I222" t="str">
            <v>04.13.01.04.01</v>
          </cell>
          <cell r="J222">
            <v>0</v>
          </cell>
          <cell r="K222" t="str">
            <v>ASPAL PENETRASI</v>
          </cell>
          <cell r="L222" t="str">
            <v>75</v>
          </cell>
          <cell r="M222">
            <v>0</v>
          </cell>
          <cell r="N222">
            <v>0</v>
          </cell>
          <cell r="O222" t="str">
            <v>JALAN SENTRAL - JALAN LINTAS PROPINSI</v>
          </cell>
          <cell r="P222">
            <v>2001</v>
          </cell>
          <cell r="Q222">
            <v>0</v>
          </cell>
          <cell r="R222">
            <v>0</v>
          </cell>
          <cell r="S222" t="str">
            <v>12.04.06.05.01.00</v>
          </cell>
          <cell r="T222" t="str">
            <v>APBD</v>
          </cell>
          <cell r="U222">
            <v>47250000</v>
          </cell>
          <cell r="V222" t="str">
            <v>B</v>
          </cell>
          <cell r="W222">
            <v>0</v>
          </cell>
        </row>
        <row r="223">
          <cell r="F223" t="str">
            <v>4.13.01</v>
          </cell>
          <cell r="G223">
            <v>0</v>
          </cell>
          <cell r="H223" t="str">
            <v>JALAN DESA</v>
          </cell>
          <cell r="I223" t="str">
            <v>04.13.01.04.01</v>
          </cell>
          <cell r="J223">
            <v>0</v>
          </cell>
          <cell r="K223" t="str">
            <v>ASPAL PENETRASI</v>
          </cell>
          <cell r="L223" t="str">
            <v>600</v>
          </cell>
          <cell r="M223">
            <v>0</v>
          </cell>
          <cell r="N223">
            <v>0</v>
          </cell>
          <cell r="O223" t="str">
            <v>JALAN DI PERTUAN GADIS</v>
          </cell>
          <cell r="P223">
            <v>2001</v>
          </cell>
          <cell r="Q223">
            <v>0</v>
          </cell>
          <cell r="R223">
            <v>0</v>
          </cell>
          <cell r="S223" t="str">
            <v>12.04.06.05.01.00</v>
          </cell>
          <cell r="T223" t="str">
            <v>APBD</v>
          </cell>
          <cell r="U223">
            <v>378000000</v>
          </cell>
          <cell r="V223" t="str">
            <v>B</v>
          </cell>
          <cell r="W223">
            <v>0</v>
          </cell>
        </row>
        <row r="224">
          <cell r="F224" t="str">
            <v>4.13.01</v>
          </cell>
          <cell r="G224">
            <v>0</v>
          </cell>
          <cell r="H224" t="str">
            <v>JALAN DESA</v>
          </cell>
          <cell r="I224" t="str">
            <v>04.13.01.04.01</v>
          </cell>
          <cell r="J224">
            <v>0</v>
          </cell>
          <cell r="K224" t="str">
            <v>ASPAL PENETRASI</v>
          </cell>
          <cell r="L224" t="str">
            <v>400</v>
          </cell>
          <cell r="M224">
            <v>0</v>
          </cell>
          <cell r="N224">
            <v>0</v>
          </cell>
          <cell r="O224" t="str">
            <v>JALAN DIPONEGORO</v>
          </cell>
          <cell r="P224">
            <v>2001</v>
          </cell>
          <cell r="Q224">
            <v>0</v>
          </cell>
          <cell r="R224">
            <v>0</v>
          </cell>
          <cell r="S224" t="str">
            <v>12.04.06.05.01.00</v>
          </cell>
          <cell r="T224" t="str">
            <v>APBD</v>
          </cell>
          <cell r="U224">
            <v>270000000</v>
          </cell>
          <cell r="V224" t="str">
            <v>B</v>
          </cell>
          <cell r="W224">
            <v>0</v>
          </cell>
        </row>
        <row r="225">
          <cell r="F225" t="str">
            <v>4.13.01</v>
          </cell>
          <cell r="G225">
            <v>0</v>
          </cell>
          <cell r="H225" t="str">
            <v>JALAN DESA</v>
          </cell>
          <cell r="I225" t="str">
            <v>04.13.01.04.01</v>
          </cell>
          <cell r="J225">
            <v>0</v>
          </cell>
          <cell r="K225" t="str">
            <v>TANAH</v>
          </cell>
          <cell r="L225" t="str">
            <v>3100</v>
          </cell>
          <cell r="M225">
            <v>0</v>
          </cell>
          <cell r="N225">
            <v>0</v>
          </cell>
          <cell r="O225" t="str">
            <v>DESA TERBERAU PANJANG-SEI KUANTAN</v>
          </cell>
          <cell r="P225">
            <v>2001</v>
          </cell>
          <cell r="Q225">
            <v>0</v>
          </cell>
          <cell r="R225">
            <v>0</v>
          </cell>
          <cell r="S225" t="str">
            <v>12.04.06.05.01.00</v>
          </cell>
          <cell r="T225" t="str">
            <v>APBD</v>
          </cell>
          <cell r="U225">
            <v>453375000</v>
          </cell>
          <cell r="V225" t="str">
            <v>B</v>
          </cell>
          <cell r="W225">
            <v>0</v>
          </cell>
        </row>
        <row r="226">
          <cell r="E226" t="str">
            <v>113.1</v>
          </cell>
          <cell r="F226" t="str">
            <v>4.13.01</v>
          </cell>
          <cell r="G226">
            <v>0</v>
          </cell>
          <cell r="H226" t="str">
            <v>JALAN DESA</v>
          </cell>
          <cell r="I226" t="str">
            <v>04.13.01.04.01</v>
          </cell>
          <cell r="J226">
            <v>0</v>
          </cell>
          <cell r="K226" t="str">
            <v>ASPAL PENETRASI</v>
          </cell>
          <cell r="L226">
            <v>3000</v>
          </cell>
          <cell r="M226">
            <v>7</v>
          </cell>
          <cell r="N226">
            <v>21000</v>
          </cell>
          <cell r="O226" t="str">
            <v>JL. DALAM KOTA KP. BARU TOAR-JP.KM 1785000</v>
          </cell>
          <cell r="P226">
            <v>2001</v>
          </cell>
          <cell r="Q226">
            <v>0</v>
          </cell>
          <cell r="R226">
            <v>0</v>
          </cell>
          <cell r="S226" t="str">
            <v>12.04.06.05.01..00</v>
          </cell>
          <cell r="T226" t="str">
            <v>APBD</v>
          </cell>
          <cell r="U226">
            <v>1215000000</v>
          </cell>
          <cell r="V226" t="str">
            <v>B</v>
          </cell>
          <cell r="W226">
            <v>0</v>
          </cell>
        </row>
        <row r="227">
          <cell r="F227" t="str">
            <v>4.13.01</v>
          </cell>
          <cell r="G227">
            <v>0</v>
          </cell>
          <cell r="H227" t="str">
            <v>JALAN DESA</v>
          </cell>
          <cell r="I227" t="str">
            <v>04.13.01.04.01</v>
          </cell>
          <cell r="J227">
            <v>0</v>
          </cell>
          <cell r="K227" t="str">
            <v>ASPAL PENETRASI</v>
          </cell>
          <cell r="L227" t="str">
            <v>380</v>
          </cell>
          <cell r="M227">
            <v>0</v>
          </cell>
          <cell r="N227">
            <v>0</v>
          </cell>
          <cell r="O227" t="str">
            <v>JL IMAM BONJOL</v>
          </cell>
          <cell r="P227">
            <v>2001</v>
          </cell>
          <cell r="Q227">
            <v>0</v>
          </cell>
          <cell r="R227">
            <v>0</v>
          </cell>
          <cell r="S227" t="str">
            <v>12.04.06.05.01.00</v>
          </cell>
          <cell r="T227" t="str">
            <v>APBD</v>
          </cell>
          <cell r="U227">
            <v>239400000</v>
          </cell>
          <cell r="V227" t="str">
            <v>B</v>
          </cell>
          <cell r="W227">
            <v>0</v>
          </cell>
        </row>
        <row r="228">
          <cell r="E228" t="str">
            <v>115.1</v>
          </cell>
          <cell r="F228" t="str">
            <v>4.13.01</v>
          </cell>
          <cell r="G228">
            <v>0</v>
          </cell>
          <cell r="H228" t="str">
            <v>JALAN DESA</v>
          </cell>
          <cell r="I228" t="str">
            <v>04.13.01.04.01</v>
          </cell>
          <cell r="J228">
            <v>0</v>
          </cell>
          <cell r="K228" t="str">
            <v>ASPAL PENETRASI</v>
          </cell>
          <cell r="L228">
            <v>4000</v>
          </cell>
          <cell r="M228">
            <v>7</v>
          </cell>
          <cell r="N228">
            <v>28000</v>
          </cell>
          <cell r="O228" t="str">
            <v>GUNUNG PULAU MUNGKUR</v>
          </cell>
          <cell r="P228">
            <v>2001</v>
          </cell>
          <cell r="Q228">
            <v>0</v>
          </cell>
          <cell r="R228">
            <v>0</v>
          </cell>
          <cell r="S228" t="str">
            <v>12.04.06.05.01.00</v>
          </cell>
          <cell r="T228" t="str">
            <v>APBD</v>
          </cell>
          <cell r="U228">
            <v>1770000000</v>
          </cell>
          <cell r="V228" t="str">
            <v>B</v>
          </cell>
          <cell r="W228">
            <v>0</v>
          </cell>
        </row>
        <row r="229">
          <cell r="E229" t="str">
            <v>117.1</v>
          </cell>
          <cell r="F229" t="str">
            <v>4.13.01</v>
          </cell>
          <cell r="G229">
            <v>0</v>
          </cell>
          <cell r="H229" t="str">
            <v>JALAN DESA</v>
          </cell>
          <cell r="I229" t="str">
            <v>04.13.01.04.01</v>
          </cell>
          <cell r="J229">
            <v>0</v>
          </cell>
          <cell r="K229" t="str">
            <v>BATU PECAH / MACADAM</v>
          </cell>
          <cell r="L229">
            <v>3000</v>
          </cell>
          <cell r="M229">
            <v>7</v>
          </cell>
          <cell r="N229">
            <v>21000</v>
          </cell>
          <cell r="O229" t="str">
            <v>KP. BARU TOAR-PASAR GUNUNG</v>
          </cell>
          <cell r="P229">
            <v>2001</v>
          </cell>
          <cell r="Q229">
            <v>0</v>
          </cell>
          <cell r="R229">
            <v>0</v>
          </cell>
          <cell r="S229" t="str">
            <v>12.04.06.05.01..00</v>
          </cell>
          <cell r="T229" t="str">
            <v>APBD</v>
          </cell>
          <cell r="U229">
            <v>1248000000</v>
          </cell>
          <cell r="V229" t="str">
            <v>B</v>
          </cell>
          <cell r="W229">
            <v>0</v>
          </cell>
        </row>
        <row r="230">
          <cell r="F230" t="str">
            <v>4.13.02</v>
          </cell>
          <cell r="G230">
            <v>0</v>
          </cell>
          <cell r="H230" t="str">
            <v>JEMBATAN BETON</v>
          </cell>
          <cell r="I230" t="str">
            <v>04.13.02.03.01</v>
          </cell>
          <cell r="J230">
            <v>0</v>
          </cell>
          <cell r="K230" t="str">
            <v>BETON</v>
          </cell>
          <cell r="L230" t="str">
            <v>200</v>
          </cell>
          <cell r="M230">
            <v>6</v>
          </cell>
          <cell r="N230">
            <v>1200</v>
          </cell>
          <cell r="O230" t="str">
            <v>CERENTI</v>
          </cell>
          <cell r="P230">
            <v>2004</v>
          </cell>
          <cell r="Q230">
            <v>0</v>
          </cell>
          <cell r="R230">
            <v>0</v>
          </cell>
          <cell r="S230" t="str">
            <v>12.04.06.05.00.04.00</v>
          </cell>
          <cell r="T230" t="str">
            <v>APBD</v>
          </cell>
          <cell r="U230">
            <v>6600000000</v>
          </cell>
          <cell r="V230" t="str">
            <v>B</v>
          </cell>
          <cell r="W230">
            <v>0</v>
          </cell>
        </row>
        <row r="231">
          <cell r="F231" t="str">
            <v>4.13.02</v>
          </cell>
          <cell r="G231">
            <v>0</v>
          </cell>
          <cell r="H231" t="str">
            <v>JEMBATAN BETON</v>
          </cell>
          <cell r="I231" t="str">
            <v>04.13.02.03.01</v>
          </cell>
          <cell r="J231">
            <v>0</v>
          </cell>
          <cell r="K231" t="str">
            <v>BETON</v>
          </cell>
          <cell r="L231" t="str">
            <v>17</v>
          </cell>
          <cell r="M231">
            <v>6</v>
          </cell>
          <cell r="N231">
            <v>102</v>
          </cell>
          <cell r="O231" t="str">
            <v>JEMBATAN DESA TOAR-GUNUNG</v>
          </cell>
          <cell r="P231">
            <v>2006</v>
          </cell>
          <cell r="Q231">
            <v>0</v>
          </cell>
          <cell r="R231">
            <v>0</v>
          </cell>
          <cell r="S231" t="str">
            <v>12.04.06.05.00.06.00</v>
          </cell>
          <cell r="T231" t="str">
            <v>APBD</v>
          </cell>
          <cell r="U231">
            <v>841500000</v>
          </cell>
          <cell r="V231" t="str">
            <v>B</v>
          </cell>
          <cell r="W231">
            <v>0</v>
          </cell>
        </row>
        <row r="232">
          <cell r="F232" t="str">
            <v>4.13.02</v>
          </cell>
          <cell r="G232">
            <v>0</v>
          </cell>
          <cell r="H232" t="str">
            <v>JEMBATAN PADA JALAN KABUPATEN/KOTA ARTERI</v>
          </cell>
          <cell r="I232" t="str">
            <v>04.13.02.03.06</v>
          </cell>
          <cell r="J232">
            <v>0</v>
          </cell>
          <cell r="K232" t="str">
            <v>BETON</v>
          </cell>
          <cell r="L232" t="str">
            <v>200</v>
          </cell>
          <cell r="M232">
            <v>6</v>
          </cell>
          <cell r="N232">
            <v>1200</v>
          </cell>
          <cell r="O232" t="str">
            <v>JEMBATAN BENAI</v>
          </cell>
          <cell r="P232">
            <v>1993</v>
          </cell>
          <cell r="Q232">
            <v>0</v>
          </cell>
          <cell r="R232">
            <v>0</v>
          </cell>
          <cell r="S232" t="str">
            <v>12.04.06.05.00.93.00</v>
          </cell>
          <cell r="T232" t="str">
            <v>APBD</v>
          </cell>
          <cell r="U232">
            <v>7560000000</v>
          </cell>
          <cell r="V232" t="str">
            <v>B</v>
          </cell>
          <cell r="W232">
            <v>0</v>
          </cell>
        </row>
        <row r="233">
          <cell r="F233" t="str">
            <v>4.13.02</v>
          </cell>
          <cell r="G233">
            <v>0</v>
          </cell>
          <cell r="H233" t="str">
            <v>JEMBATAN PADA JALAN KABUPATEN/KOTA ARTERI</v>
          </cell>
          <cell r="I233" t="str">
            <v>04.13.02.03.06</v>
          </cell>
          <cell r="J233">
            <v>0</v>
          </cell>
          <cell r="K233" t="str">
            <v>BETON</v>
          </cell>
          <cell r="L233" t="str">
            <v>60</v>
          </cell>
          <cell r="M233">
            <v>6</v>
          </cell>
          <cell r="N233">
            <v>360</v>
          </cell>
          <cell r="O233" t="str">
            <v>SEI ULO</v>
          </cell>
          <cell r="P233">
            <v>1996</v>
          </cell>
          <cell r="Q233">
            <v>0</v>
          </cell>
          <cell r="R233">
            <v>0</v>
          </cell>
          <cell r="S233" t="str">
            <v>12.04.06.05.00.96.00</v>
          </cell>
          <cell r="T233" t="str">
            <v>APBD</v>
          </cell>
          <cell r="U233">
            <v>945000000</v>
          </cell>
          <cell r="V233" t="str">
            <v>KB</v>
          </cell>
          <cell r="W233">
            <v>0</v>
          </cell>
        </row>
        <row r="234">
          <cell r="F234" t="str">
            <v>4.13.02</v>
          </cell>
          <cell r="G234">
            <v>0</v>
          </cell>
          <cell r="H234" t="str">
            <v>JEMBATAN PADA JALAN KABUPATEN/KOTA ARTERI</v>
          </cell>
          <cell r="I234" t="str">
            <v>04.13.02.03.06</v>
          </cell>
          <cell r="J234">
            <v>0</v>
          </cell>
          <cell r="K234" t="str">
            <v>BETON</v>
          </cell>
          <cell r="L234" t="str">
            <v>7</v>
          </cell>
          <cell r="M234">
            <v>7</v>
          </cell>
          <cell r="N234">
            <v>49</v>
          </cell>
          <cell r="O234" t="str">
            <v>JEMBATAN SEI. BENAI KECIL</v>
          </cell>
          <cell r="P234">
            <v>1942</v>
          </cell>
          <cell r="Q234">
            <v>0</v>
          </cell>
          <cell r="R234">
            <v>0</v>
          </cell>
          <cell r="S234" t="str">
            <v>12.04.06.05.00.42.00</v>
          </cell>
          <cell r="T234" t="str">
            <v>APBD</v>
          </cell>
          <cell r="U234">
            <v>286650000</v>
          </cell>
          <cell r="V234" t="str">
            <v>B</v>
          </cell>
          <cell r="W234">
            <v>0</v>
          </cell>
        </row>
        <row r="235">
          <cell r="F235" t="str">
            <v>4.13.02</v>
          </cell>
          <cell r="G235">
            <v>0</v>
          </cell>
          <cell r="H235" t="str">
            <v>JEMBATAN PADA JALAN KABUPATEN/KOTA ARTERI</v>
          </cell>
          <cell r="I235" t="str">
            <v>04.13.02.03.06</v>
          </cell>
          <cell r="J235">
            <v>0</v>
          </cell>
          <cell r="K235" t="str">
            <v>BETON</v>
          </cell>
          <cell r="L235" t="str">
            <v>10</v>
          </cell>
          <cell r="M235">
            <v>6</v>
          </cell>
          <cell r="N235">
            <v>60</v>
          </cell>
          <cell r="O235" t="str">
            <v>JEMBATAN BATAS TEBING TINGGI - SIMANDOLAK</v>
          </cell>
          <cell r="P235">
            <v>1980</v>
          </cell>
          <cell r="Q235">
            <v>0</v>
          </cell>
          <cell r="R235">
            <v>0</v>
          </cell>
          <cell r="S235" t="str">
            <v>12.04.06.05.00.80.00</v>
          </cell>
          <cell r="T235" t="str">
            <v>APBD</v>
          </cell>
          <cell r="U235">
            <v>420000000</v>
          </cell>
          <cell r="V235" t="str">
            <v>B</v>
          </cell>
          <cell r="W235">
            <v>0</v>
          </cell>
        </row>
        <row r="236">
          <cell r="F236" t="str">
            <v>4.13.02</v>
          </cell>
          <cell r="G236">
            <v>0</v>
          </cell>
          <cell r="H236" t="str">
            <v>JEMBATAN PADA JALAN KABUPATEN/KOTA ARTERI</v>
          </cell>
          <cell r="I236" t="str">
            <v>04.13.02.03.06</v>
          </cell>
          <cell r="J236">
            <v>0</v>
          </cell>
          <cell r="K236" t="str">
            <v>BETON</v>
          </cell>
          <cell r="L236" t="str">
            <v>2</v>
          </cell>
          <cell r="M236">
            <v>8</v>
          </cell>
          <cell r="N236">
            <v>16</v>
          </cell>
          <cell r="O236" t="str">
            <v>JEMBATAN SENTAJO - SEB. TERATAK AIR HITAM</v>
          </cell>
          <cell r="P236">
            <v>2006</v>
          </cell>
          <cell r="Q236">
            <v>0</v>
          </cell>
          <cell r="R236">
            <v>0</v>
          </cell>
          <cell r="S236" t="str">
            <v>12.04.06.05.00.06.00</v>
          </cell>
          <cell r="T236" t="str">
            <v>APBD</v>
          </cell>
          <cell r="U236">
            <v>128000000</v>
          </cell>
          <cell r="V236" t="str">
            <v>B</v>
          </cell>
          <cell r="W236">
            <v>0</v>
          </cell>
        </row>
        <row r="237">
          <cell r="F237" t="str">
            <v>4.13.02</v>
          </cell>
          <cell r="G237">
            <v>0</v>
          </cell>
          <cell r="H237" t="str">
            <v>JEMBATAN PADA JALAN KABUPATEN/KOTA ARTERI</v>
          </cell>
          <cell r="I237" t="str">
            <v>04.13.02.03.06</v>
          </cell>
          <cell r="J237">
            <v>0</v>
          </cell>
          <cell r="K237" t="str">
            <v>BETON</v>
          </cell>
          <cell r="L237" t="str">
            <v>145</v>
          </cell>
          <cell r="M237">
            <v>6</v>
          </cell>
          <cell r="N237">
            <v>870</v>
          </cell>
          <cell r="O237" t="str">
            <v>BUYA MARIFAT MARDJAN</v>
          </cell>
          <cell r="P237">
            <v>2005</v>
          </cell>
          <cell r="Q237">
            <v>0</v>
          </cell>
          <cell r="R237">
            <v>0</v>
          </cell>
          <cell r="S237" t="str">
            <v>12.04.06.05.00.05.00</v>
          </cell>
          <cell r="T237" t="str">
            <v>APBD</v>
          </cell>
          <cell r="U237">
            <v>7177500000</v>
          </cell>
          <cell r="V237" t="str">
            <v>B</v>
          </cell>
          <cell r="W237">
            <v>0</v>
          </cell>
        </row>
        <row r="238">
          <cell r="F238" t="str">
            <v>4.13.02</v>
          </cell>
          <cell r="G238">
            <v>0</v>
          </cell>
          <cell r="H238" t="str">
            <v>JEMBATAN PADA JALAN KABUPATEN/KOTA ARTERI</v>
          </cell>
          <cell r="I238" t="str">
            <v>04.13.02.03.06</v>
          </cell>
          <cell r="J238">
            <v>0</v>
          </cell>
          <cell r="K238" t="str">
            <v>BETON</v>
          </cell>
          <cell r="L238" t="str">
            <v>6</v>
          </cell>
          <cell r="M238">
            <v>7</v>
          </cell>
          <cell r="N238">
            <v>42</v>
          </cell>
          <cell r="O238" t="str">
            <v>JEMBATAN SEI. SIAGA</v>
          </cell>
          <cell r="P238">
            <v>2006</v>
          </cell>
          <cell r="Q238">
            <v>0</v>
          </cell>
          <cell r="R238">
            <v>0</v>
          </cell>
          <cell r="S238" t="str">
            <v>12.04.06.05.00.06.00</v>
          </cell>
          <cell r="T238" t="str">
            <v>APBD</v>
          </cell>
          <cell r="U238">
            <v>336000000</v>
          </cell>
          <cell r="V238" t="str">
            <v>B</v>
          </cell>
          <cell r="W238">
            <v>0</v>
          </cell>
        </row>
        <row r="239">
          <cell r="F239" t="str">
            <v>4.13.02</v>
          </cell>
          <cell r="G239">
            <v>0</v>
          </cell>
          <cell r="H239" t="str">
            <v>JEMBATAN PADA JALAN KABUPATEN/KOTA ARTERI</v>
          </cell>
          <cell r="I239" t="str">
            <v>04.13.02.03.06</v>
          </cell>
          <cell r="J239">
            <v>0</v>
          </cell>
          <cell r="K239" t="str">
            <v>BETON</v>
          </cell>
          <cell r="L239" t="str">
            <v>6</v>
          </cell>
          <cell r="M239">
            <v>7</v>
          </cell>
          <cell r="N239">
            <v>42</v>
          </cell>
          <cell r="O239" t="str">
            <v>JEMBATAN LEPAU GADING</v>
          </cell>
          <cell r="P239">
            <v>1942</v>
          </cell>
          <cell r="Q239">
            <v>0</v>
          </cell>
          <cell r="R239">
            <v>0</v>
          </cell>
          <cell r="S239" t="str">
            <v>12.04.06.05.00.42.00</v>
          </cell>
          <cell r="T239" t="str">
            <v>APBD</v>
          </cell>
          <cell r="U239">
            <v>294000000</v>
          </cell>
          <cell r="V239" t="str">
            <v>B</v>
          </cell>
          <cell r="W239">
            <v>0</v>
          </cell>
        </row>
        <row r="240">
          <cell r="F240" t="str">
            <v>4.13.02</v>
          </cell>
          <cell r="G240">
            <v>0</v>
          </cell>
          <cell r="H240" t="str">
            <v>JEMBATAN PADA JALAN KABUPATEN/KOTA ARTERI</v>
          </cell>
          <cell r="I240" t="str">
            <v>04.13.02.03.06</v>
          </cell>
          <cell r="J240">
            <v>0</v>
          </cell>
          <cell r="K240" t="str">
            <v>BETON</v>
          </cell>
          <cell r="L240" t="str">
            <v>12</v>
          </cell>
          <cell r="M240">
            <v>6</v>
          </cell>
          <cell r="N240">
            <v>72</v>
          </cell>
          <cell r="O240" t="str">
            <v>JEMBATAN SEI. SIMANDOLAK</v>
          </cell>
          <cell r="P240">
            <v>1980</v>
          </cell>
          <cell r="Q240">
            <v>0</v>
          </cell>
          <cell r="R240">
            <v>0</v>
          </cell>
          <cell r="S240" t="str">
            <v>12.04.06.05.00.80.00</v>
          </cell>
          <cell r="T240" t="str">
            <v>APBD</v>
          </cell>
          <cell r="U240">
            <v>504000000</v>
          </cell>
          <cell r="V240" t="str">
            <v>B</v>
          </cell>
          <cell r="W240">
            <v>0</v>
          </cell>
        </row>
        <row r="241">
          <cell r="E241" t="str">
            <v>J4.1</v>
          </cell>
          <cell r="F241" t="str">
            <v>4.13.02</v>
          </cell>
          <cell r="G241">
            <v>0</v>
          </cell>
          <cell r="H241" t="str">
            <v>JEMBATAN PADA JALAN KABUPATEN/KOTA LOKAL</v>
          </cell>
          <cell r="I241" t="str">
            <v>04.13.02.03.08</v>
          </cell>
          <cell r="J241">
            <v>0</v>
          </cell>
          <cell r="K241" t="str">
            <v>KAYU</v>
          </cell>
          <cell r="L241" t="str">
            <v>10</v>
          </cell>
          <cell r="M241">
            <v>5</v>
          </cell>
          <cell r="N241">
            <v>50</v>
          </cell>
          <cell r="O241" t="str">
            <v>TEBERAU PANJANG</v>
          </cell>
          <cell r="P241">
            <v>2006</v>
          </cell>
          <cell r="Q241">
            <v>0</v>
          </cell>
          <cell r="R241">
            <v>0</v>
          </cell>
          <cell r="S241" t="str">
            <v>12.04.06.05.00.06.00</v>
          </cell>
          <cell r="T241" t="str">
            <v>APBD</v>
          </cell>
          <cell r="U241">
            <v>150000000</v>
          </cell>
          <cell r="V241" t="str">
            <v>B</v>
          </cell>
          <cell r="W241">
            <v>0</v>
          </cell>
        </row>
        <row r="242">
          <cell r="F242" t="str">
            <v>4.13.02</v>
          </cell>
          <cell r="G242">
            <v>0</v>
          </cell>
          <cell r="H242" t="str">
            <v>JEMBATAN PADA JALAN KABUPATEN/KOTA LOKAL</v>
          </cell>
          <cell r="I242" t="str">
            <v>04.13.02.03.08</v>
          </cell>
          <cell r="J242">
            <v>0</v>
          </cell>
          <cell r="K242" t="str">
            <v>KAYU</v>
          </cell>
          <cell r="L242" t="str">
            <v>15</v>
          </cell>
          <cell r="M242">
            <v>4.5</v>
          </cell>
          <cell r="N242">
            <v>67.5</v>
          </cell>
          <cell r="O242" t="str">
            <v>SEI BATANG SOPAN</v>
          </cell>
          <cell r="P242">
            <v>1999</v>
          </cell>
          <cell r="Q242">
            <v>0</v>
          </cell>
          <cell r="R242">
            <v>0</v>
          </cell>
          <cell r="S242" t="str">
            <v>12.04.06.05.00.0.00</v>
          </cell>
          <cell r="T242" t="str">
            <v>APBD</v>
          </cell>
          <cell r="U242">
            <v>162000000</v>
          </cell>
          <cell r="V242" t="str">
            <v>B</v>
          </cell>
          <cell r="W242">
            <v>0</v>
          </cell>
        </row>
        <row r="243">
          <cell r="F243" t="str">
            <v>4.13.02</v>
          </cell>
          <cell r="G243">
            <v>0</v>
          </cell>
          <cell r="H243" t="str">
            <v>JEMBATAN PADA JALAN KABUPATEN/KOTA LOKAL</v>
          </cell>
          <cell r="I243" t="str">
            <v>04.13.02.03.08</v>
          </cell>
          <cell r="J243">
            <v>0</v>
          </cell>
          <cell r="K243" t="str">
            <v>BETON</v>
          </cell>
          <cell r="L243" t="str">
            <v>17</v>
          </cell>
          <cell r="M243">
            <v>6</v>
          </cell>
          <cell r="N243">
            <v>102</v>
          </cell>
          <cell r="O243" t="str">
            <v>TOAR-GUNUNG</v>
          </cell>
          <cell r="P243">
            <v>2006</v>
          </cell>
          <cell r="Q243">
            <v>0</v>
          </cell>
          <cell r="R243">
            <v>0</v>
          </cell>
          <cell r="S243" t="str">
            <v>12.04.06.05.00.06.00</v>
          </cell>
          <cell r="T243" t="str">
            <v>APBD</v>
          </cell>
          <cell r="U243">
            <v>841500000</v>
          </cell>
          <cell r="V243" t="str">
            <v>B</v>
          </cell>
          <cell r="W243">
            <v>0</v>
          </cell>
        </row>
        <row r="244">
          <cell r="F244" t="str">
            <v>4.13.02</v>
          </cell>
          <cell r="G244">
            <v>0</v>
          </cell>
          <cell r="H244" t="str">
            <v>JEMBATAN PADA JALAN KABUPATEN/KOTA LOKAL</v>
          </cell>
          <cell r="I244" t="str">
            <v>04.13.02.03.08</v>
          </cell>
          <cell r="J244">
            <v>0</v>
          </cell>
          <cell r="K244" t="str">
            <v>BETON</v>
          </cell>
          <cell r="L244" t="str">
            <v>60</v>
          </cell>
          <cell r="M244">
            <v>6</v>
          </cell>
          <cell r="N244">
            <v>360</v>
          </cell>
          <cell r="O244" t="str">
            <v>PANTAI</v>
          </cell>
          <cell r="P244">
            <v>1987</v>
          </cell>
          <cell r="Q244">
            <v>0</v>
          </cell>
          <cell r="R244">
            <v>0</v>
          </cell>
          <cell r="S244" t="str">
            <v>12.04.06.05.00.87.00</v>
          </cell>
          <cell r="T244" t="str">
            <v>APBD</v>
          </cell>
          <cell r="U244">
            <v>2772000000</v>
          </cell>
          <cell r="V244" t="str">
            <v>KB</v>
          </cell>
          <cell r="W244">
            <v>0</v>
          </cell>
        </row>
        <row r="245">
          <cell r="F245" t="str">
            <v>4.13.02</v>
          </cell>
          <cell r="G245">
            <v>0</v>
          </cell>
          <cell r="H245" t="str">
            <v>JEMBATAN PADA JALAN KABUPATEN/KOTA LOKAL</v>
          </cell>
          <cell r="I245" t="str">
            <v>04.13.02.03.08</v>
          </cell>
          <cell r="J245">
            <v>0</v>
          </cell>
          <cell r="K245" t="str">
            <v>BETON</v>
          </cell>
          <cell r="L245" t="str">
            <v>10</v>
          </cell>
          <cell r="M245">
            <v>4</v>
          </cell>
          <cell r="N245">
            <v>40</v>
          </cell>
          <cell r="O245" t="str">
            <v>SEI KELUMPANG</v>
          </cell>
          <cell r="P245">
            <v>1999</v>
          </cell>
          <cell r="Q245">
            <v>0</v>
          </cell>
          <cell r="R245">
            <v>0</v>
          </cell>
          <cell r="S245" t="str">
            <v>12.04.06.05.00.0.00</v>
          </cell>
          <cell r="T245" t="str">
            <v>APBD</v>
          </cell>
          <cell r="U245">
            <v>308000000</v>
          </cell>
          <cell r="V245" t="str">
            <v>B</v>
          </cell>
          <cell r="W245">
            <v>0</v>
          </cell>
        </row>
        <row r="246">
          <cell r="F246" t="str">
            <v>4.13.02</v>
          </cell>
          <cell r="G246">
            <v>0</v>
          </cell>
          <cell r="H246" t="str">
            <v>JEMBATAN PADA JALAN KABUPATEN/KOTA LOKAL</v>
          </cell>
          <cell r="I246" t="str">
            <v>04.13.02.03.08</v>
          </cell>
          <cell r="J246">
            <v>0</v>
          </cell>
          <cell r="K246" t="str">
            <v>BETON</v>
          </cell>
          <cell r="L246" t="str">
            <v>25</v>
          </cell>
          <cell r="M246">
            <v>6</v>
          </cell>
          <cell r="N246">
            <v>150</v>
          </cell>
          <cell r="O246" t="str">
            <v>GONDANG POCAH</v>
          </cell>
          <cell r="P246">
            <v>2003</v>
          </cell>
          <cell r="Q246">
            <v>0</v>
          </cell>
          <cell r="R246">
            <v>0</v>
          </cell>
          <cell r="S246" t="str">
            <v>12.04.06.05.00.03.00</v>
          </cell>
          <cell r="T246" t="str">
            <v>APBD</v>
          </cell>
          <cell r="U246">
            <v>1155000000</v>
          </cell>
          <cell r="V246" t="str">
            <v>B</v>
          </cell>
          <cell r="W246">
            <v>0</v>
          </cell>
        </row>
        <row r="247">
          <cell r="F247" t="str">
            <v>4.13.02</v>
          </cell>
          <cell r="G247">
            <v>0</v>
          </cell>
          <cell r="H247" t="str">
            <v>JEMBATAN PADA JALAN KABUPATEN/KOTA LOKAL</v>
          </cell>
          <cell r="I247" t="str">
            <v>04.13.02.03.08</v>
          </cell>
          <cell r="J247">
            <v>0</v>
          </cell>
          <cell r="K247" t="str">
            <v>BETON</v>
          </cell>
          <cell r="L247" t="str">
            <v>8</v>
          </cell>
          <cell r="M247">
            <v>8</v>
          </cell>
          <cell r="N247">
            <v>64</v>
          </cell>
          <cell r="O247" t="str">
            <v>MUARA LEMBU 2</v>
          </cell>
          <cell r="P247">
            <v>2000</v>
          </cell>
          <cell r="Q247">
            <v>0</v>
          </cell>
          <cell r="R247">
            <v>0</v>
          </cell>
          <cell r="S247" t="str">
            <v>12.04.06.05.00.00.00</v>
          </cell>
          <cell r="T247" t="str">
            <v>APBD</v>
          </cell>
          <cell r="U247">
            <v>374400000</v>
          </cell>
          <cell r="V247" t="str">
            <v>B</v>
          </cell>
          <cell r="W247">
            <v>0</v>
          </cell>
        </row>
        <row r="248">
          <cell r="F248" t="str">
            <v>4.13.02</v>
          </cell>
          <cell r="G248">
            <v>0</v>
          </cell>
          <cell r="H248" t="str">
            <v>JEMBATAN PADA JALAN KABUPATEN/KOTA LOKAL</v>
          </cell>
          <cell r="I248" t="str">
            <v>04.13.02.03.08</v>
          </cell>
          <cell r="J248">
            <v>0</v>
          </cell>
          <cell r="K248" t="str">
            <v>BETON</v>
          </cell>
          <cell r="L248" t="str">
            <v>8</v>
          </cell>
          <cell r="M248">
            <v>8</v>
          </cell>
          <cell r="N248">
            <v>64</v>
          </cell>
          <cell r="O248" t="str">
            <v>SEI MUNAN</v>
          </cell>
          <cell r="P248">
            <v>1981</v>
          </cell>
          <cell r="Q248">
            <v>0</v>
          </cell>
          <cell r="R248">
            <v>0</v>
          </cell>
          <cell r="S248" t="str">
            <v>12.04.06.05.00.81.00</v>
          </cell>
          <cell r="T248" t="str">
            <v>APBD</v>
          </cell>
          <cell r="U248">
            <v>345600000</v>
          </cell>
          <cell r="V248" t="str">
            <v>B</v>
          </cell>
          <cell r="W248">
            <v>0</v>
          </cell>
        </row>
        <row r="249">
          <cell r="F249" t="str">
            <v>4.13.02</v>
          </cell>
          <cell r="G249">
            <v>0</v>
          </cell>
          <cell r="H249" t="str">
            <v>JEMBATAN PADA JALAN KABUPATEN/KOTA LOKAL</v>
          </cell>
          <cell r="I249" t="str">
            <v>04.13.02.03.08</v>
          </cell>
          <cell r="J249">
            <v>0</v>
          </cell>
          <cell r="K249" t="str">
            <v>BETON</v>
          </cell>
          <cell r="L249" t="str">
            <v>60</v>
          </cell>
          <cell r="M249">
            <v>8</v>
          </cell>
          <cell r="N249">
            <v>480</v>
          </cell>
          <cell r="O249" t="str">
            <v>BATANG ANTAN</v>
          </cell>
          <cell r="P249">
            <v>1999</v>
          </cell>
          <cell r="Q249">
            <v>0</v>
          </cell>
          <cell r="R249">
            <v>0</v>
          </cell>
          <cell r="S249" t="str">
            <v>12.04.06.05.00.0.00</v>
          </cell>
          <cell r="T249" t="str">
            <v>APBD</v>
          </cell>
          <cell r="U249">
            <v>3168000000</v>
          </cell>
          <cell r="V249" t="str">
            <v>B</v>
          </cell>
          <cell r="W249">
            <v>0</v>
          </cell>
        </row>
        <row r="250">
          <cell r="F250" t="str">
            <v>4.13.02</v>
          </cell>
          <cell r="G250">
            <v>0</v>
          </cell>
          <cell r="H250" t="str">
            <v>JEMBATAN PADA JALAN KABUPATEN/KOTA LOKAL</v>
          </cell>
          <cell r="I250" t="str">
            <v>04.13.02.03.08</v>
          </cell>
          <cell r="J250">
            <v>0</v>
          </cell>
          <cell r="K250" t="str">
            <v>BETON</v>
          </cell>
          <cell r="L250" t="str">
            <v>12</v>
          </cell>
          <cell r="M250">
            <v>6</v>
          </cell>
          <cell r="N250">
            <v>72</v>
          </cell>
          <cell r="O250" t="str">
            <v>SEI BOMBAN</v>
          </cell>
          <cell r="P250">
            <v>1990</v>
          </cell>
          <cell r="Q250">
            <v>0</v>
          </cell>
          <cell r="R250">
            <v>0</v>
          </cell>
          <cell r="S250" t="str">
            <v>12.04.06.05.00.90.00</v>
          </cell>
          <cell r="T250" t="str">
            <v>APBD</v>
          </cell>
          <cell r="U250">
            <v>388800000</v>
          </cell>
          <cell r="V250" t="str">
            <v>B</v>
          </cell>
          <cell r="W250">
            <v>0</v>
          </cell>
        </row>
        <row r="251">
          <cell r="F251" t="str">
            <v>4.13.02</v>
          </cell>
          <cell r="G251">
            <v>0</v>
          </cell>
          <cell r="H251" t="str">
            <v>JEMBATAN PADA JALAN KABUPATEN/KOTA LOKAL</v>
          </cell>
          <cell r="I251" t="str">
            <v>04.13.02.03.08</v>
          </cell>
          <cell r="J251">
            <v>0</v>
          </cell>
          <cell r="K251" t="str">
            <v>BETON</v>
          </cell>
          <cell r="L251" t="str">
            <v>15</v>
          </cell>
          <cell r="M251">
            <v>8</v>
          </cell>
          <cell r="N251">
            <v>120</v>
          </cell>
          <cell r="O251" t="str">
            <v>MUARA LEMBU 1</v>
          </cell>
          <cell r="P251">
            <v>1990</v>
          </cell>
          <cell r="Q251">
            <v>0</v>
          </cell>
          <cell r="R251">
            <v>0</v>
          </cell>
          <cell r="S251" t="str">
            <v>12.04.06.05.00.90.00</v>
          </cell>
          <cell r="T251" t="str">
            <v>APBD</v>
          </cell>
          <cell r="U251">
            <v>648000000</v>
          </cell>
          <cell r="V251" t="str">
            <v>B</v>
          </cell>
          <cell r="W251">
            <v>0</v>
          </cell>
        </row>
        <row r="252">
          <cell r="F252" t="str">
            <v>4.13.02</v>
          </cell>
          <cell r="G252">
            <v>0</v>
          </cell>
          <cell r="H252" t="str">
            <v>JEMBATAN PADA JALAN KABUPATEN/KOTA LOKAL</v>
          </cell>
          <cell r="I252" t="str">
            <v>04.13.02.03.08</v>
          </cell>
          <cell r="J252">
            <v>0</v>
          </cell>
          <cell r="K252" t="str">
            <v>BETON</v>
          </cell>
          <cell r="L252" t="str">
            <v>8</v>
          </cell>
          <cell r="M252">
            <v>8</v>
          </cell>
          <cell r="N252">
            <v>64</v>
          </cell>
          <cell r="O252" t="str">
            <v>PADAT KARYA I</v>
          </cell>
          <cell r="P252">
            <v>2000</v>
          </cell>
          <cell r="Q252">
            <v>0</v>
          </cell>
          <cell r="R252">
            <v>0</v>
          </cell>
          <cell r="S252" t="str">
            <v>12.04.06.05.00.00.00</v>
          </cell>
          <cell r="T252" t="str">
            <v>APBD</v>
          </cell>
          <cell r="U252">
            <v>374400000</v>
          </cell>
          <cell r="V252" t="str">
            <v>B</v>
          </cell>
          <cell r="W252">
            <v>0</v>
          </cell>
        </row>
        <row r="253">
          <cell r="F253" t="str">
            <v>4.13.02</v>
          </cell>
          <cell r="G253">
            <v>0</v>
          </cell>
          <cell r="H253" t="str">
            <v>JEMBATAN PADA JALAN KABUPATEN/KOTA LOKAL</v>
          </cell>
          <cell r="I253" t="str">
            <v>04.13.02.03.08</v>
          </cell>
          <cell r="J253">
            <v>0</v>
          </cell>
          <cell r="K253" t="str">
            <v>BETON</v>
          </cell>
          <cell r="L253" t="str">
            <v>12</v>
          </cell>
          <cell r="M253">
            <v>6</v>
          </cell>
          <cell r="N253">
            <v>72</v>
          </cell>
          <cell r="O253" t="str">
            <v>SEI PORING</v>
          </cell>
          <cell r="P253">
            <v>1990</v>
          </cell>
          <cell r="Q253">
            <v>0</v>
          </cell>
          <cell r="R253">
            <v>0</v>
          </cell>
          <cell r="S253" t="str">
            <v>12.04.06.05.00.90.00</v>
          </cell>
          <cell r="T253" t="str">
            <v>APBD</v>
          </cell>
          <cell r="U253">
            <v>388800000</v>
          </cell>
          <cell r="V253" t="str">
            <v>B</v>
          </cell>
          <cell r="W253">
            <v>0</v>
          </cell>
        </row>
        <row r="254">
          <cell r="F254" t="str">
            <v>4.13.02</v>
          </cell>
          <cell r="G254">
            <v>0</v>
          </cell>
          <cell r="H254" t="str">
            <v>JEMBATAN PADA JALAN KABUPATEN/KOTA LOKAL</v>
          </cell>
          <cell r="I254" t="str">
            <v>04.13.02.03.08</v>
          </cell>
          <cell r="J254">
            <v>0</v>
          </cell>
          <cell r="K254" t="str">
            <v>BETON</v>
          </cell>
          <cell r="L254" t="str">
            <v>8</v>
          </cell>
          <cell r="M254">
            <v>8</v>
          </cell>
          <cell r="N254">
            <v>64</v>
          </cell>
          <cell r="O254" t="str">
            <v>SEI ABUK</v>
          </cell>
          <cell r="P254">
            <v>1987</v>
          </cell>
          <cell r="Q254">
            <v>0</v>
          </cell>
          <cell r="R254">
            <v>0</v>
          </cell>
          <cell r="S254" t="str">
            <v>12.04.06.05.00.87.00</v>
          </cell>
          <cell r="T254" t="str">
            <v>APBD</v>
          </cell>
          <cell r="U254">
            <v>345600000</v>
          </cell>
          <cell r="V254" t="str">
            <v>B</v>
          </cell>
          <cell r="W254">
            <v>0</v>
          </cell>
        </row>
        <row r="255">
          <cell r="F255" t="str">
            <v>4.13.02</v>
          </cell>
          <cell r="G255">
            <v>0</v>
          </cell>
          <cell r="H255" t="str">
            <v>JEMBATAN PADA JALAN KABUPATEN/KOTA LOKAL</v>
          </cell>
          <cell r="I255" t="str">
            <v>04.13.02.03.08</v>
          </cell>
          <cell r="J255">
            <v>0</v>
          </cell>
          <cell r="K255" t="str">
            <v>BETON</v>
          </cell>
          <cell r="L255" t="str">
            <v>15</v>
          </cell>
          <cell r="M255">
            <v>6</v>
          </cell>
          <cell r="N255">
            <v>90</v>
          </cell>
          <cell r="O255" t="str">
            <v>SEI PANDAN</v>
          </cell>
          <cell r="P255">
            <v>1991</v>
          </cell>
          <cell r="Q255">
            <v>0</v>
          </cell>
          <cell r="R255">
            <v>0</v>
          </cell>
          <cell r="S255" t="str">
            <v>12.04.06.05.00.91.00</v>
          </cell>
          <cell r="T255" t="str">
            <v>APBD</v>
          </cell>
          <cell r="U255">
            <v>486000000</v>
          </cell>
          <cell r="V255" t="str">
            <v>B</v>
          </cell>
          <cell r="W255">
            <v>0</v>
          </cell>
        </row>
        <row r="256">
          <cell r="F256" t="str">
            <v>4.13.02</v>
          </cell>
          <cell r="G256">
            <v>0</v>
          </cell>
          <cell r="H256" t="str">
            <v>JEMBATAN PADA JALAN KABUPATEN/KOTA LOKAL</v>
          </cell>
          <cell r="I256" t="str">
            <v>04.13.02.03.08</v>
          </cell>
          <cell r="J256">
            <v>0</v>
          </cell>
          <cell r="K256" t="str">
            <v>BETON</v>
          </cell>
          <cell r="L256" t="str">
            <v>8</v>
          </cell>
          <cell r="M256">
            <v>4</v>
          </cell>
          <cell r="N256">
            <v>32</v>
          </cell>
          <cell r="O256" t="str">
            <v>SEI JINDO</v>
          </cell>
          <cell r="P256">
            <v>2006</v>
          </cell>
          <cell r="Q256">
            <v>0</v>
          </cell>
          <cell r="R256">
            <v>0</v>
          </cell>
          <cell r="S256" t="str">
            <v>12.04.06.05.00.06.00</v>
          </cell>
          <cell r="T256" t="str">
            <v>APBD</v>
          </cell>
          <cell r="U256">
            <v>230400000</v>
          </cell>
          <cell r="V256" t="str">
            <v>B</v>
          </cell>
          <cell r="W256">
            <v>0</v>
          </cell>
        </row>
        <row r="257">
          <cell r="F257" t="str">
            <v>4.13.02</v>
          </cell>
          <cell r="G257">
            <v>0</v>
          </cell>
          <cell r="H257" t="str">
            <v>JEMBATAN PADA JALAN KABUPATEN/KOTA LOKAL</v>
          </cell>
          <cell r="I257" t="str">
            <v>04.13.02.03.08</v>
          </cell>
          <cell r="J257">
            <v>0</v>
          </cell>
          <cell r="K257" t="str">
            <v>BETON</v>
          </cell>
          <cell r="L257" t="str">
            <v>10</v>
          </cell>
          <cell r="M257">
            <v>6</v>
          </cell>
          <cell r="N257">
            <v>60</v>
          </cell>
          <cell r="O257" t="str">
            <v>SEI RUMBAI</v>
          </cell>
          <cell r="P257">
            <v>1990</v>
          </cell>
          <cell r="Q257">
            <v>0</v>
          </cell>
          <cell r="R257">
            <v>0</v>
          </cell>
          <cell r="S257" t="str">
            <v>12.04.06.05.00.90.00</v>
          </cell>
          <cell r="T257" t="str">
            <v>APBD</v>
          </cell>
          <cell r="U257">
            <v>378000000</v>
          </cell>
          <cell r="V257" t="str">
            <v>B</v>
          </cell>
          <cell r="W257">
            <v>0</v>
          </cell>
        </row>
        <row r="258">
          <cell r="F258" t="str">
            <v>4.13.02</v>
          </cell>
          <cell r="G258">
            <v>0</v>
          </cell>
          <cell r="H258" t="str">
            <v>JEMBATAN PADA JALAN KABUPATEN/KOTA LOKAL</v>
          </cell>
          <cell r="I258" t="str">
            <v>04.13.02.03.08</v>
          </cell>
          <cell r="J258">
            <v>0</v>
          </cell>
          <cell r="K258" t="str">
            <v>BETON</v>
          </cell>
          <cell r="L258" t="str">
            <v>10</v>
          </cell>
          <cell r="M258">
            <v>8</v>
          </cell>
          <cell r="N258">
            <v>80</v>
          </cell>
          <cell r="O258" t="str">
            <v>SEI BATANG UWO</v>
          </cell>
          <cell r="P258">
            <v>1987</v>
          </cell>
          <cell r="Q258">
            <v>0</v>
          </cell>
          <cell r="R258">
            <v>0</v>
          </cell>
          <cell r="S258" t="str">
            <v>12.04.06.05.00.87.00</v>
          </cell>
          <cell r="T258" t="str">
            <v>APBD</v>
          </cell>
          <cell r="U258">
            <v>576000000</v>
          </cell>
          <cell r="V258" t="str">
            <v>B</v>
          </cell>
          <cell r="W258">
            <v>0</v>
          </cell>
        </row>
        <row r="259">
          <cell r="F259" t="str">
            <v>4.13.02</v>
          </cell>
          <cell r="G259">
            <v>0</v>
          </cell>
          <cell r="H259" t="str">
            <v>JEMBATAN PADA JALAN KABUPATEN/KOTA LOKAL</v>
          </cell>
          <cell r="I259" t="str">
            <v>04.13.02.03.08</v>
          </cell>
          <cell r="J259">
            <v>0</v>
          </cell>
          <cell r="K259" t="str">
            <v>BETON</v>
          </cell>
          <cell r="L259" t="str">
            <v>6</v>
          </cell>
          <cell r="M259">
            <v>10</v>
          </cell>
          <cell r="N259">
            <v>60</v>
          </cell>
          <cell r="O259" t="str">
            <v>RAWANG BONTO</v>
          </cell>
          <cell r="P259">
            <v>2006</v>
          </cell>
          <cell r="Q259">
            <v>0</v>
          </cell>
          <cell r="R259">
            <v>0</v>
          </cell>
          <cell r="S259" t="str">
            <v>12.04.06.05.00.06.00</v>
          </cell>
          <cell r="T259" t="str">
            <v>APBN</v>
          </cell>
          <cell r="U259">
            <v>432000000</v>
          </cell>
          <cell r="V259" t="str">
            <v>B</v>
          </cell>
          <cell r="W259">
            <v>0</v>
          </cell>
        </row>
        <row r="260">
          <cell r="F260" t="str">
            <v>4.13.02</v>
          </cell>
          <cell r="G260">
            <v>0</v>
          </cell>
          <cell r="H260" t="str">
            <v>JEMBATAN PADA JALAN KABUPATEN/KOTA LOKAL</v>
          </cell>
          <cell r="I260" t="str">
            <v>04.13.02.03.08</v>
          </cell>
          <cell r="J260">
            <v>0</v>
          </cell>
          <cell r="K260" t="str">
            <v>BETON</v>
          </cell>
          <cell r="L260" t="str">
            <v>6</v>
          </cell>
          <cell r="M260">
            <v>6</v>
          </cell>
          <cell r="N260">
            <v>36</v>
          </cell>
          <cell r="O260" t="str">
            <v>SEI DUSUN TUO</v>
          </cell>
          <cell r="P260">
            <v>1992</v>
          </cell>
          <cell r="Q260">
            <v>0</v>
          </cell>
          <cell r="R260">
            <v>0</v>
          </cell>
          <cell r="S260" t="str">
            <v>12.04.06.05.00.92.00</v>
          </cell>
          <cell r="T260" t="str">
            <v>APBN</v>
          </cell>
          <cell r="U260">
            <v>226800000</v>
          </cell>
          <cell r="V260" t="str">
            <v>B</v>
          </cell>
          <cell r="W260">
            <v>0</v>
          </cell>
        </row>
        <row r="261">
          <cell r="F261" t="str">
            <v>4.13.02</v>
          </cell>
          <cell r="G261">
            <v>0</v>
          </cell>
          <cell r="H261" t="str">
            <v>JEMBATAN PADA JALAN KABUPATEN/KOTA LOKAL</v>
          </cell>
          <cell r="I261" t="str">
            <v>04.13.02.03.08</v>
          </cell>
          <cell r="J261">
            <v>0</v>
          </cell>
          <cell r="K261" t="str">
            <v>BETON</v>
          </cell>
          <cell r="L261" t="str">
            <v>8</v>
          </cell>
          <cell r="M261">
            <v>6</v>
          </cell>
          <cell r="N261">
            <v>48</v>
          </cell>
          <cell r="O261" t="str">
            <v>JEMBATAN SEI UJUNG TANJUNG</v>
          </cell>
          <cell r="P261">
            <v>2006</v>
          </cell>
          <cell r="Q261">
            <v>0</v>
          </cell>
          <cell r="R261">
            <v>0</v>
          </cell>
          <cell r="S261" t="str">
            <v>12.04.06.05.00.06.00</v>
          </cell>
          <cell r="T261" t="str">
            <v>APBD</v>
          </cell>
          <cell r="U261">
            <v>324000000</v>
          </cell>
          <cell r="V261" t="str">
            <v>B</v>
          </cell>
          <cell r="W261">
            <v>0</v>
          </cell>
        </row>
        <row r="262">
          <cell r="F262" t="str">
            <v>4.13.02</v>
          </cell>
          <cell r="G262">
            <v>0</v>
          </cell>
          <cell r="H262" t="str">
            <v>JEMBATAN PADA JALAN KABUPATEN/KOTA LOKAL</v>
          </cell>
          <cell r="I262" t="str">
            <v>04.13.02.03.08</v>
          </cell>
          <cell r="J262">
            <v>0</v>
          </cell>
          <cell r="K262" t="str">
            <v>BETON</v>
          </cell>
          <cell r="L262" t="str">
            <v>4</v>
          </cell>
          <cell r="M262">
            <v>6</v>
          </cell>
          <cell r="N262">
            <v>24</v>
          </cell>
          <cell r="O262" t="str">
            <v>SEI GUNUNG BALAI 2</v>
          </cell>
          <cell r="P262">
            <v>2004</v>
          </cell>
          <cell r="Q262">
            <v>0</v>
          </cell>
          <cell r="R262">
            <v>0</v>
          </cell>
          <cell r="S262" t="str">
            <v>12.04.06.05.00.04.00</v>
          </cell>
          <cell r="T262" t="str">
            <v>APBD</v>
          </cell>
          <cell r="U262">
            <v>140400000</v>
          </cell>
          <cell r="V262" t="str">
            <v>B</v>
          </cell>
          <cell r="W262">
            <v>0</v>
          </cell>
        </row>
        <row r="263">
          <cell r="F263" t="str">
            <v>4.13.02</v>
          </cell>
          <cell r="G263">
            <v>0</v>
          </cell>
          <cell r="H263" t="str">
            <v>JEMBATAN PADA JALAN KABUPATEN/KOTA LOKAL</v>
          </cell>
          <cell r="I263" t="str">
            <v>04.13.02.03.08</v>
          </cell>
          <cell r="J263">
            <v>0</v>
          </cell>
          <cell r="K263" t="str">
            <v>BAJA</v>
          </cell>
          <cell r="L263" t="str">
            <v>12</v>
          </cell>
          <cell r="M263">
            <v>5</v>
          </cell>
          <cell r="N263">
            <v>60</v>
          </cell>
          <cell r="O263" t="str">
            <v>PANGKALAN INDARUNG</v>
          </cell>
          <cell r="P263">
            <v>1982</v>
          </cell>
          <cell r="Q263">
            <v>0</v>
          </cell>
          <cell r="R263">
            <v>0</v>
          </cell>
          <cell r="S263" t="str">
            <v>12.04.06.05.00.82.00</v>
          </cell>
          <cell r="T263" t="str">
            <v>APBD</v>
          </cell>
          <cell r="U263">
            <v>396000000</v>
          </cell>
          <cell r="V263" t="str">
            <v>B</v>
          </cell>
          <cell r="W263">
            <v>0</v>
          </cell>
        </row>
        <row r="264">
          <cell r="F264" t="str">
            <v>4.13.02</v>
          </cell>
          <cell r="G264">
            <v>0</v>
          </cell>
          <cell r="H264" t="str">
            <v>JEMBATAN PADA JALAN KABUPATEN/KOTA LOKAL</v>
          </cell>
          <cell r="I264" t="str">
            <v>04.13.02.03.08</v>
          </cell>
          <cell r="J264">
            <v>0</v>
          </cell>
          <cell r="K264" t="str">
            <v>BETON</v>
          </cell>
          <cell r="L264" t="str">
            <v>4</v>
          </cell>
          <cell r="M264">
            <v>6</v>
          </cell>
          <cell r="N264">
            <v>24</v>
          </cell>
          <cell r="O264" t="str">
            <v>SEI GUNUNG BALAI I</v>
          </cell>
          <cell r="P264">
            <v>2004</v>
          </cell>
          <cell r="Q264">
            <v>0</v>
          </cell>
          <cell r="R264">
            <v>0</v>
          </cell>
          <cell r="S264" t="str">
            <v>12.04.06.05.00.04.00</v>
          </cell>
          <cell r="T264" t="str">
            <v>APBD</v>
          </cell>
          <cell r="U264">
            <v>140400000</v>
          </cell>
          <cell r="V264" t="str">
            <v>B</v>
          </cell>
          <cell r="W264">
            <v>0</v>
          </cell>
        </row>
        <row r="265">
          <cell r="F265" t="str">
            <v>4.13.02</v>
          </cell>
          <cell r="G265">
            <v>0</v>
          </cell>
          <cell r="H265" t="str">
            <v>JEMBATAN PADA JALAN KABUPATEN/KOTA LOKAL</v>
          </cell>
          <cell r="I265" t="str">
            <v>04.13.02.03.08</v>
          </cell>
          <cell r="J265">
            <v>0</v>
          </cell>
          <cell r="K265" t="str">
            <v>BETON</v>
          </cell>
          <cell r="L265" t="str">
            <v>16</v>
          </cell>
          <cell r="M265">
            <v>6</v>
          </cell>
          <cell r="N265">
            <v>96</v>
          </cell>
          <cell r="O265" t="str">
            <v>JEMBATAN SEI MUARO</v>
          </cell>
          <cell r="P265">
            <v>2006</v>
          </cell>
          <cell r="Q265">
            <v>0</v>
          </cell>
          <cell r="R265">
            <v>0</v>
          </cell>
          <cell r="S265" t="str">
            <v>12.04.06.05.00.06.00</v>
          </cell>
          <cell r="T265" t="str">
            <v>APBD</v>
          </cell>
          <cell r="U265">
            <v>720000000</v>
          </cell>
          <cell r="V265" t="str">
            <v>B</v>
          </cell>
          <cell r="W265">
            <v>0</v>
          </cell>
        </row>
        <row r="266">
          <cell r="F266" t="str">
            <v>4.13.02</v>
          </cell>
          <cell r="G266">
            <v>0</v>
          </cell>
          <cell r="H266" t="str">
            <v>JEMBATAN PADA JALAN KABUPATEN/KOTA LOKAL</v>
          </cell>
          <cell r="I266" t="str">
            <v>04.13.02.03.08</v>
          </cell>
          <cell r="J266">
            <v>0</v>
          </cell>
          <cell r="K266" t="str">
            <v>BETON</v>
          </cell>
          <cell r="L266" t="str">
            <v>8</v>
          </cell>
          <cell r="M266">
            <v>6</v>
          </cell>
          <cell r="N266">
            <v>48</v>
          </cell>
          <cell r="O266" t="str">
            <v>JEMBATAN SEI SIPAN</v>
          </cell>
          <cell r="P266">
            <v>2005</v>
          </cell>
          <cell r="Q266">
            <v>0</v>
          </cell>
          <cell r="R266">
            <v>0</v>
          </cell>
          <cell r="S266" t="str">
            <v>12.04.06.05.00.05.00</v>
          </cell>
          <cell r="T266" t="str">
            <v>APBD</v>
          </cell>
          <cell r="U266">
            <v>384000000</v>
          </cell>
          <cell r="V266" t="str">
            <v>B</v>
          </cell>
          <cell r="W266">
            <v>0</v>
          </cell>
        </row>
        <row r="267">
          <cell r="F267" t="str">
            <v>4.13.02</v>
          </cell>
          <cell r="G267">
            <v>0</v>
          </cell>
          <cell r="H267" t="str">
            <v>JEMBATAN PADA JALAN KABUPATEN/KOTA LOKAL</v>
          </cell>
          <cell r="I267" t="str">
            <v>04.13.02.03.08</v>
          </cell>
          <cell r="J267">
            <v>0</v>
          </cell>
          <cell r="K267" t="str">
            <v>BETON</v>
          </cell>
          <cell r="L267" t="str">
            <v>4</v>
          </cell>
          <cell r="M267">
            <v>6</v>
          </cell>
          <cell r="N267">
            <v>24</v>
          </cell>
          <cell r="O267" t="str">
            <v>SUNGAI INGU</v>
          </cell>
          <cell r="P267">
            <v>2004</v>
          </cell>
          <cell r="Q267">
            <v>0</v>
          </cell>
          <cell r="R267">
            <v>0</v>
          </cell>
          <cell r="S267" t="str">
            <v>12.04.06.05.00.04.00</v>
          </cell>
          <cell r="T267" t="str">
            <v>APBD</v>
          </cell>
          <cell r="U267">
            <v>140400000</v>
          </cell>
          <cell r="V267" t="str">
            <v>B</v>
          </cell>
          <cell r="W267">
            <v>0</v>
          </cell>
        </row>
        <row r="268">
          <cell r="F268" t="str">
            <v>4.13.02</v>
          </cell>
          <cell r="G268">
            <v>0</v>
          </cell>
          <cell r="H268" t="str">
            <v>JEMBATAN PADA JALAN KABUPATEN/KOTA LOKAL</v>
          </cell>
          <cell r="I268" t="str">
            <v>04.13.02.03.08</v>
          </cell>
          <cell r="J268">
            <v>0</v>
          </cell>
          <cell r="K268" t="str">
            <v>BETON</v>
          </cell>
          <cell r="L268" t="str">
            <v>6</v>
          </cell>
          <cell r="M268">
            <v>6</v>
          </cell>
          <cell r="N268">
            <v>36</v>
          </cell>
          <cell r="O268" t="str">
            <v>BOX CULVERT</v>
          </cell>
          <cell r="P268">
            <v>1996</v>
          </cell>
          <cell r="Q268">
            <v>0</v>
          </cell>
          <cell r="R268">
            <v>0</v>
          </cell>
          <cell r="S268" t="str">
            <v>12.04.06.05.00.96.00</v>
          </cell>
          <cell r="T268" t="str">
            <v>APBN</v>
          </cell>
          <cell r="U268">
            <v>135000000</v>
          </cell>
          <cell r="V268" t="str">
            <v>B</v>
          </cell>
          <cell r="W268">
            <v>0</v>
          </cell>
        </row>
        <row r="269">
          <cell r="F269" t="str">
            <v>4.13.02</v>
          </cell>
          <cell r="G269">
            <v>0</v>
          </cell>
          <cell r="H269" t="str">
            <v>JEMBATAN PADA JALAN KABUPATEN/KOTA LOKAL</v>
          </cell>
          <cell r="I269" t="str">
            <v>04.13.02.03.08</v>
          </cell>
          <cell r="J269">
            <v>0</v>
          </cell>
          <cell r="K269" t="str">
            <v>BETON</v>
          </cell>
          <cell r="L269" t="str">
            <v>6</v>
          </cell>
          <cell r="M269">
            <v>6</v>
          </cell>
          <cell r="N269">
            <v>36</v>
          </cell>
          <cell r="O269" t="str">
            <v>PASAR BARU BASERAH</v>
          </cell>
          <cell r="P269">
            <v>1995</v>
          </cell>
          <cell r="Q269">
            <v>0</v>
          </cell>
          <cell r="R269">
            <v>0</v>
          </cell>
          <cell r="S269" t="str">
            <v>12.04.06.05.00.95.00</v>
          </cell>
          <cell r="T269" t="str">
            <v>APBN</v>
          </cell>
          <cell r="U269">
            <v>252000000</v>
          </cell>
          <cell r="V269" t="str">
            <v>B</v>
          </cell>
          <cell r="W269">
            <v>0</v>
          </cell>
        </row>
        <row r="270">
          <cell r="F270" t="str">
            <v>4.13.02</v>
          </cell>
          <cell r="G270">
            <v>0</v>
          </cell>
          <cell r="H270" t="str">
            <v>JEMBATAN PADA JALAN KABUPATEN/KOTA LOKAL</v>
          </cell>
          <cell r="I270" t="str">
            <v>04.13.02.03.08</v>
          </cell>
          <cell r="J270">
            <v>0</v>
          </cell>
          <cell r="K270" t="str">
            <v>BETON</v>
          </cell>
          <cell r="L270" t="str">
            <v>8</v>
          </cell>
          <cell r="M270">
            <v>6</v>
          </cell>
          <cell r="N270">
            <v>48</v>
          </cell>
          <cell r="O270" t="str">
            <v>SEI PENDULAGAN</v>
          </cell>
          <cell r="P270">
            <v>1978</v>
          </cell>
          <cell r="Q270">
            <v>0</v>
          </cell>
          <cell r="R270">
            <v>0</v>
          </cell>
          <cell r="S270" t="str">
            <v>12.04.06.05.00.78.00</v>
          </cell>
          <cell r="T270" t="str">
            <v>APBN</v>
          </cell>
          <cell r="U270">
            <v>336000000</v>
          </cell>
          <cell r="V270" t="str">
            <v>B</v>
          </cell>
          <cell r="W270">
            <v>0</v>
          </cell>
        </row>
        <row r="271">
          <cell r="F271" t="str">
            <v>4.13.02</v>
          </cell>
          <cell r="G271">
            <v>0</v>
          </cell>
          <cell r="H271" t="str">
            <v>JEMBATAN PADA JALAN KABUPATEN/KOTA LOKAL</v>
          </cell>
          <cell r="I271" t="str">
            <v>04.13.02.03.08</v>
          </cell>
          <cell r="J271">
            <v>0</v>
          </cell>
          <cell r="K271" t="str">
            <v>BAJA</v>
          </cell>
          <cell r="L271" t="str">
            <v>10</v>
          </cell>
          <cell r="M271">
            <v>8</v>
          </cell>
          <cell r="N271">
            <v>80</v>
          </cell>
          <cell r="O271" t="str">
            <v>KEBUN LADO I</v>
          </cell>
          <cell r="P271">
            <v>1990</v>
          </cell>
          <cell r="Q271">
            <v>0</v>
          </cell>
          <cell r="R271">
            <v>0</v>
          </cell>
          <cell r="S271" t="str">
            <v>12.04.06.05.00.90.00</v>
          </cell>
          <cell r="T271" t="str">
            <v>APBD</v>
          </cell>
          <cell r="U271">
            <v>528000000</v>
          </cell>
          <cell r="V271" t="str">
            <v>B</v>
          </cell>
          <cell r="W271">
            <v>0</v>
          </cell>
        </row>
        <row r="272">
          <cell r="F272" t="str">
            <v>4.13.02</v>
          </cell>
          <cell r="G272">
            <v>0</v>
          </cell>
          <cell r="H272" t="str">
            <v>JEMBATAN PADA JALAN KABUPATEN/KOTA LOKAL</v>
          </cell>
          <cell r="I272" t="str">
            <v>04.13.02.03.08</v>
          </cell>
          <cell r="J272">
            <v>0</v>
          </cell>
          <cell r="K272" t="str">
            <v>BAJA</v>
          </cell>
          <cell r="L272" t="str">
            <v>8</v>
          </cell>
          <cell r="M272">
            <v>5</v>
          </cell>
          <cell r="N272">
            <v>40</v>
          </cell>
          <cell r="O272" t="str">
            <v>SEI BAWANG</v>
          </cell>
          <cell r="P272">
            <v>1990</v>
          </cell>
          <cell r="Q272">
            <v>0</v>
          </cell>
          <cell r="R272">
            <v>0</v>
          </cell>
          <cell r="S272" t="str">
            <v>12.04.06.05.00.90.00</v>
          </cell>
          <cell r="T272" t="str">
            <v>APBD</v>
          </cell>
          <cell r="U272">
            <v>180000000</v>
          </cell>
          <cell r="V272" t="str">
            <v>KB</v>
          </cell>
          <cell r="W272">
            <v>0</v>
          </cell>
        </row>
        <row r="273">
          <cell r="F273" t="str">
            <v>4.13.02</v>
          </cell>
          <cell r="G273">
            <v>0</v>
          </cell>
          <cell r="H273" t="str">
            <v>JEMBATAN PADA JALAN KABUPATEN/KOTA LOKAL</v>
          </cell>
          <cell r="I273" t="str">
            <v>04.13.02.03.08</v>
          </cell>
          <cell r="J273">
            <v>0</v>
          </cell>
          <cell r="K273" t="str">
            <v>BETON</v>
          </cell>
          <cell r="L273" t="str">
            <v>6</v>
          </cell>
          <cell r="M273">
            <v>6</v>
          </cell>
          <cell r="N273">
            <v>36</v>
          </cell>
          <cell r="O273" t="str">
            <v>BOX CULVERT</v>
          </cell>
          <cell r="P273">
            <v>1984</v>
          </cell>
          <cell r="Q273">
            <v>0</v>
          </cell>
          <cell r="R273">
            <v>0</v>
          </cell>
          <cell r="S273" t="str">
            <v>12.04.06.05.00.84.00</v>
          </cell>
          <cell r="T273" t="str">
            <v>APBN</v>
          </cell>
          <cell r="U273">
            <v>252000000</v>
          </cell>
          <cell r="V273" t="str">
            <v>B</v>
          </cell>
          <cell r="W273">
            <v>0</v>
          </cell>
        </row>
        <row r="274">
          <cell r="F274" t="str">
            <v>4.13.02</v>
          </cell>
          <cell r="G274">
            <v>0</v>
          </cell>
          <cell r="H274" t="str">
            <v>JEMBATAN PADA JALAN KABUPATEN/KOTA LOKAL</v>
          </cell>
          <cell r="I274" t="str">
            <v>04.13.02.03.08</v>
          </cell>
          <cell r="J274">
            <v>0</v>
          </cell>
          <cell r="K274" t="str">
            <v>BAJA</v>
          </cell>
          <cell r="L274" t="str">
            <v>15</v>
          </cell>
          <cell r="M274">
            <v>6</v>
          </cell>
          <cell r="N274">
            <v>90</v>
          </cell>
          <cell r="O274" t="str">
            <v>SEI IYAN</v>
          </cell>
          <cell r="P274">
            <v>1986</v>
          </cell>
          <cell r="Q274">
            <v>0</v>
          </cell>
          <cell r="R274">
            <v>0</v>
          </cell>
          <cell r="S274" t="str">
            <v>12.04.06.05.00.86.00</v>
          </cell>
          <cell r="T274" t="str">
            <v>APBD</v>
          </cell>
          <cell r="U274">
            <v>486000000</v>
          </cell>
          <cell r="V274" t="str">
            <v>B</v>
          </cell>
          <cell r="W274">
            <v>0</v>
          </cell>
        </row>
        <row r="275">
          <cell r="F275" t="str">
            <v>4.13.02</v>
          </cell>
          <cell r="G275">
            <v>0</v>
          </cell>
          <cell r="H275" t="str">
            <v>JEMBATAN PADA JALAN KABUPATEN/KOTA LOKAL</v>
          </cell>
          <cell r="I275" t="str">
            <v>04.13.02.03.08</v>
          </cell>
          <cell r="J275">
            <v>0</v>
          </cell>
          <cell r="K275" t="str">
            <v>BETON</v>
          </cell>
          <cell r="L275" t="str">
            <v>40</v>
          </cell>
          <cell r="M275">
            <v>6</v>
          </cell>
          <cell r="N275">
            <v>240</v>
          </cell>
          <cell r="O275" t="str">
            <v>SEI BATANG BALAI</v>
          </cell>
          <cell r="P275">
            <v>1988</v>
          </cell>
          <cell r="Q275">
            <v>0</v>
          </cell>
          <cell r="R275">
            <v>0</v>
          </cell>
          <cell r="S275" t="str">
            <v>12.04.06.05.00.88.00</v>
          </cell>
          <cell r="T275" t="str">
            <v>APBN</v>
          </cell>
          <cell r="U275">
            <v>1848000000</v>
          </cell>
          <cell r="V275" t="str">
            <v>B</v>
          </cell>
          <cell r="W275">
            <v>0</v>
          </cell>
        </row>
        <row r="276">
          <cell r="F276" t="str">
            <v>4.13.02</v>
          </cell>
          <cell r="G276">
            <v>0</v>
          </cell>
          <cell r="H276" t="str">
            <v>JEMBATAN PADA JALAN KABUPATEN/KOTA LOKAL</v>
          </cell>
          <cell r="I276" t="str">
            <v>04.13.02.03.08</v>
          </cell>
          <cell r="J276">
            <v>0</v>
          </cell>
          <cell r="K276" t="str">
            <v>BAJA</v>
          </cell>
          <cell r="L276" t="str">
            <v>8</v>
          </cell>
          <cell r="M276">
            <v>8</v>
          </cell>
          <cell r="N276">
            <v>64</v>
          </cell>
          <cell r="O276" t="str">
            <v>SUNGAI KAPAN</v>
          </cell>
          <cell r="P276">
            <v>1981</v>
          </cell>
          <cell r="Q276">
            <v>0</v>
          </cell>
          <cell r="R276">
            <v>0</v>
          </cell>
          <cell r="S276" t="str">
            <v>12.04.06.05.00.81.00</v>
          </cell>
          <cell r="T276" t="str">
            <v>APBD</v>
          </cell>
          <cell r="U276">
            <v>422400000</v>
          </cell>
          <cell r="V276" t="str">
            <v>B</v>
          </cell>
          <cell r="W276">
            <v>0</v>
          </cell>
        </row>
        <row r="277">
          <cell r="F277" t="str">
            <v>4.13.02</v>
          </cell>
          <cell r="G277">
            <v>0</v>
          </cell>
          <cell r="H277" t="str">
            <v>JEMBATAN PADA JALAN KABUPATEN/KOTA LOKAL</v>
          </cell>
          <cell r="I277" t="str">
            <v>04.13.02.03.08</v>
          </cell>
          <cell r="J277">
            <v>0</v>
          </cell>
          <cell r="K277" t="str">
            <v>BETON</v>
          </cell>
          <cell r="L277" t="str">
            <v>25</v>
          </cell>
          <cell r="M277">
            <v>6</v>
          </cell>
          <cell r="N277">
            <v>150</v>
          </cell>
          <cell r="O277" t="str">
            <v>JEMBATAN TEPIAN ULAK</v>
          </cell>
          <cell r="P277">
            <v>2006</v>
          </cell>
          <cell r="Q277">
            <v>0</v>
          </cell>
          <cell r="R277">
            <v>0</v>
          </cell>
          <cell r="S277" t="str">
            <v>12.04.06.05.00.06.00</v>
          </cell>
          <cell r="T277" t="str">
            <v>APBD</v>
          </cell>
          <cell r="U277">
            <v>1320000000</v>
          </cell>
          <cell r="V277" t="str">
            <v>B</v>
          </cell>
          <cell r="W277">
            <v>0</v>
          </cell>
        </row>
        <row r="278">
          <cell r="F278" t="str">
            <v>4.13.02</v>
          </cell>
          <cell r="G278">
            <v>0</v>
          </cell>
          <cell r="H278" t="str">
            <v>JEMBATAN PADA JALAN KABUPATEN/KOTA LOKAL</v>
          </cell>
          <cell r="I278" t="str">
            <v>04.13.02.03.08</v>
          </cell>
          <cell r="J278">
            <v>0</v>
          </cell>
          <cell r="K278" t="str">
            <v>BETON</v>
          </cell>
          <cell r="L278" t="str">
            <v>8</v>
          </cell>
          <cell r="M278">
            <v>8</v>
          </cell>
          <cell r="N278">
            <v>64</v>
          </cell>
          <cell r="O278" t="str">
            <v>SEI PARIT</v>
          </cell>
          <cell r="P278">
            <v>2006</v>
          </cell>
          <cell r="Q278">
            <v>0</v>
          </cell>
          <cell r="R278">
            <v>0</v>
          </cell>
          <cell r="S278" t="str">
            <v>12.04.06.05.00.06.00</v>
          </cell>
          <cell r="T278" t="str">
            <v>APBD</v>
          </cell>
          <cell r="U278">
            <v>528000000</v>
          </cell>
          <cell r="V278" t="str">
            <v>B</v>
          </cell>
          <cell r="W278">
            <v>0</v>
          </cell>
        </row>
        <row r="279">
          <cell r="F279" t="str">
            <v>4.13.02</v>
          </cell>
          <cell r="G279">
            <v>0</v>
          </cell>
          <cell r="H279" t="str">
            <v>JEMBATAN PADA JALAN KABUPATEN/KOTA LOKAL</v>
          </cell>
          <cell r="I279" t="str">
            <v>04.13.02.03.08</v>
          </cell>
          <cell r="J279">
            <v>0</v>
          </cell>
          <cell r="K279" t="str">
            <v>BETON</v>
          </cell>
          <cell r="L279" t="str">
            <v>46</v>
          </cell>
          <cell r="M279">
            <v>6</v>
          </cell>
          <cell r="N279">
            <v>276</v>
          </cell>
          <cell r="O279" t="str">
            <v>BASERAH SEI SALAK</v>
          </cell>
          <cell r="P279">
            <v>1987</v>
          </cell>
          <cell r="Q279">
            <v>0</v>
          </cell>
          <cell r="R279">
            <v>0</v>
          </cell>
          <cell r="S279" t="str">
            <v>12.04.06.05.00.87.00</v>
          </cell>
          <cell r="T279" t="str">
            <v>APBN</v>
          </cell>
          <cell r="U279">
            <v>2125200000</v>
          </cell>
          <cell r="V279" t="str">
            <v>B</v>
          </cell>
          <cell r="W279">
            <v>0</v>
          </cell>
        </row>
        <row r="280">
          <cell r="E280" t="str">
            <v>J3.1</v>
          </cell>
          <cell r="F280" t="str">
            <v>4.13.02</v>
          </cell>
          <cell r="G280">
            <v>0</v>
          </cell>
          <cell r="H280" t="str">
            <v>JEMBATAN PADA JALAN KABUPATEN/KOTA LOKAL</v>
          </cell>
          <cell r="I280" t="str">
            <v>04.13.02.03.08</v>
          </cell>
          <cell r="J280">
            <v>0</v>
          </cell>
          <cell r="K280" t="str">
            <v>BETON</v>
          </cell>
          <cell r="L280" t="str">
            <v>17</v>
          </cell>
          <cell r="M280">
            <v>6</v>
          </cell>
          <cell r="N280">
            <v>102</v>
          </cell>
          <cell r="O280" t="str">
            <v>DESA PULAU MUNGKUR</v>
          </cell>
          <cell r="P280">
            <v>2004</v>
          </cell>
          <cell r="Q280">
            <v>0</v>
          </cell>
          <cell r="R280">
            <v>0</v>
          </cell>
          <cell r="S280" t="str">
            <v>12.04.06.05.00.04.00</v>
          </cell>
          <cell r="T280" t="str">
            <v>APBD</v>
          </cell>
          <cell r="U280">
            <v>841500000</v>
          </cell>
          <cell r="V280" t="str">
            <v>B</v>
          </cell>
          <cell r="W280">
            <v>0</v>
          </cell>
        </row>
        <row r="281">
          <cell r="F281" t="str">
            <v>4.13.02</v>
          </cell>
          <cell r="G281">
            <v>0</v>
          </cell>
          <cell r="H281" t="str">
            <v>JEMBATAN PADA JALAN KABUPATEN/KOTA LOKAL</v>
          </cell>
          <cell r="I281" t="str">
            <v>04.13.02.03.08</v>
          </cell>
          <cell r="J281">
            <v>0</v>
          </cell>
          <cell r="K281" t="str">
            <v>BETON</v>
          </cell>
          <cell r="L281" t="str">
            <v>15</v>
          </cell>
          <cell r="M281">
            <v>6</v>
          </cell>
          <cell r="N281">
            <v>90</v>
          </cell>
          <cell r="O281" t="str">
            <v>SIBEROBAH</v>
          </cell>
          <cell r="P281">
            <v>2001</v>
          </cell>
          <cell r="Q281">
            <v>0</v>
          </cell>
          <cell r="R281">
            <v>0</v>
          </cell>
          <cell r="S281" t="str">
            <v>12.04.06.05.00.01.00</v>
          </cell>
          <cell r="T281" t="str">
            <v>APBD</v>
          </cell>
          <cell r="U281">
            <v>495000000</v>
          </cell>
          <cell r="V281" t="str">
            <v>B</v>
          </cell>
          <cell r="W281">
            <v>0</v>
          </cell>
        </row>
        <row r="282">
          <cell r="F282" t="str">
            <v>4.13.02</v>
          </cell>
          <cell r="G282">
            <v>0</v>
          </cell>
          <cell r="H282" t="str">
            <v>JEMBATAN PADA JALAN KABUPATEN/KOTA LOKAL</v>
          </cell>
          <cell r="I282" t="str">
            <v>04.13.02.03.08</v>
          </cell>
          <cell r="J282">
            <v>0</v>
          </cell>
          <cell r="K282" t="str">
            <v>BETON</v>
          </cell>
          <cell r="L282" t="str">
            <v>36</v>
          </cell>
          <cell r="M282">
            <v>8</v>
          </cell>
          <cell r="N282">
            <v>288</v>
          </cell>
          <cell r="O282" t="str">
            <v>PULAU PADANG</v>
          </cell>
          <cell r="P282">
            <v>2004</v>
          </cell>
          <cell r="Q282">
            <v>0</v>
          </cell>
          <cell r="R282">
            <v>0</v>
          </cell>
          <cell r="S282" t="str">
            <v>12.04.06.05.00.04.00</v>
          </cell>
          <cell r="T282" t="str">
            <v>APBD</v>
          </cell>
          <cell r="U282">
            <v>2059200000</v>
          </cell>
          <cell r="V282" t="str">
            <v>B</v>
          </cell>
          <cell r="W282">
            <v>0</v>
          </cell>
        </row>
        <row r="283">
          <cell r="F283" t="str">
            <v>4.13.02</v>
          </cell>
          <cell r="G283">
            <v>0</v>
          </cell>
          <cell r="H283" t="str">
            <v>JEMBATAN BETON</v>
          </cell>
          <cell r="I283" t="str">
            <v>04.13.02.04.01</v>
          </cell>
          <cell r="J283">
            <v>0</v>
          </cell>
          <cell r="K283" t="str">
            <v>BETON</v>
          </cell>
          <cell r="L283" t="str">
            <v>15</v>
          </cell>
          <cell r="M283">
            <v>6</v>
          </cell>
          <cell r="N283">
            <v>90</v>
          </cell>
          <cell r="O283" t="str">
            <v>JEMBATAN SEBEROBAH</v>
          </cell>
          <cell r="P283">
            <v>2001</v>
          </cell>
          <cell r="Q283">
            <v>0</v>
          </cell>
          <cell r="R283">
            <v>0</v>
          </cell>
          <cell r="S283" t="str">
            <v>12.04.06.05.00.01.00</v>
          </cell>
          <cell r="T283" t="str">
            <v>APBD</v>
          </cell>
          <cell r="U283">
            <v>495000000</v>
          </cell>
          <cell r="V283" t="str">
            <v>B</v>
          </cell>
          <cell r="W283">
            <v>0</v>
          </cell>
        </row>
        <row r="284">
          <cell r="E284" t="str">
            <v>J3.2</v>
          </cell>
          <cell r="F284" t="str">
            <v>4.13.02</v>
          </cell>
          <cell r="G284">
            <v>0</v>
          </cell>
          <cell r="H284" t="str">
            <v>JEMBATAN BETON</v>
          </cell>
          <cell r="I284" t="str">
            <v>04.13.02.04.01</v>
          </cell>
          <cell r="J284">
            <v>0</v>
          </cell>
          <cell r="K284" t="str">
            <v>BETON</v>
          </cell>
          <cell r="L284" t="str">
            <v>17</v>
          </cell>
          <cell r="M284">
            <v>6</v>
          </cell>
          <cell r="N284">
            <v>102</v>
          </cell>
          <cell r="O284" t="str">
            <v>DESA PULAU MUNGKUR</v>
          </cell>
          <cell r="P284">
            <v>2004</v>
          </cell>
          <cell r="Q284">
            <v>0</v>
          </cell>
          <cell r="R284">
            <v>0</v>
          </cell>
          <cell r="S284" t="str">
            <v>12.04.06.05.00.04.00</v>
          </cell>
          <cell r="T284" t="str">
            <v>APBD</v>
          </cell>
          <cell r="U284">
            <v>841500000</v>
          </cell>
          <cell r="V284" t="str">
            <v>B</v>
          </cell>
          <cell r="W284">
            <v>0</v>
          </cell>
        </row>
        <row r="285">
          <cell r="E285" t="str">
            <v>J4.2</v>
          </cell>
          <cell r="F285" t="str">
            <v>4.13.02</v>
          </cell>
          <cell r="G285">
            <v>0</v>
          </cell>
          <cell r="H285" t="str">
            <v>JEMBATAN KAYU</v>
          </cell>
          <cell r="I285" t="str">
            <v>04.13.02.04.03</v>
          </cell>
          <cell r="J285">
            <v>0</v>
          </cell>
          <cell r="K285" t="str">
            <v>KAYU</v>
          </cell>
          <cell r="L285" t="str">
            <v>10</v>
          </cell>
          <cell r="M285">
            <v>5</v>
          </cell>
          <cell r="N285">
            <v>50</v>
          </cell>
          <cell r="O285" t="str">
            <v>JEMBATAN TEBERAU PANJANG</v>
          </cell>
          <cell r="P285">
            <v>2006</v>
          </cell>
          <cell r="Q285">
            <v>0</v>
          </cell>
          <cell r="R285">
            <v>0</v>
          </cell>
          <cell r="S285" t="str">
            <v>12.04.06.05.00.06.00</v>
          </cell>
          <cell r="T285" t="str">
            <v>APBD</v>
          </cell>
          <cell r="U285">
            <v>150000000</v>
          </cell>
          <cell r="V285" t="str">
            <v>B</v>
          </cell>
          <cell r="W285">
            <v>0</v>
          </cell>
        </row>
        <row r="286">
          <cell r="F286" t="str">
            <v>4.13.01</v>
          </cell>
          <cell r="G286">
            <v>0</v>
          </cell>
          <cell r="H286" t="str">
            <v>JALAN PERUMNAS-TK. PEMBINA (NO. RUAS 024) LANJUTAN</v>
          </cell>
          <cell r="I286" t="str">
            <v>04.13.01.03.06</v>
          </cell>
          <cell r="J286">
            <v>0</v>
          </cell>
          <cell r="K286" t="str">
            <v>Aspal</v>
          </cell>
          <cell r="L286">
            <v>1.19</v>
          </cell>
          <cell r="M286">
            <v>0</v>
          </cell>
          <cell r="N286">
            <v>1.19</v>
          </cell>
          <cell r="O286" t="str">
            <v>PERUMNAS-TK. PEMBINA</v>
          </cell>
          <cell r="P286">
            <v>2007</v>
          </cell>
          <cell r="Q286">
            <v>0</v>
          </cell>
          <cell r="R286">
            <v>0</v>
          </cell>
          <cell r="S286">
            <v>0</v>
          </cell>
          <cell r="T286" t="str">
            <v>APBD</v>
          </cell>
          <cell r="U286">
            <v>1750542695.4095719</v>
          </cell>
          <cell r="V286" t="str">
            <v>B</v>
          </cell>
          <cell r="W286">
            <v>0</v>
          </cell>
        </row>
        <row r="287">
          <cell r="E287" t="str">
            <v>75.2</v>
          </cell>
          <cell r="F287" t="str">
            <v>4.13.01</v>
          </cell>
          <cell r="G287">
            <v>0</v>
          </cell>
          <cell r="H287" t="str">
            <v>JALAN BUNDARAN DPRD - JALAN PROPINSI PELEBARAN ASPAL 1.194 KM) LANJUTAN</v>
          </cell>
          <cell r="I287" t="str">
            <v>04.13.01.03.06</v>
          </cell>
          <cell r="J287">
            <v>0</v>
          </cell>
          <cell r="K287" t="str">
            <v>Aspal</v>
          </cell>
          <cell r="L287">
            <v>0</v>
          </cell>
          <cell r="M287">
            <v>0</v>
          </cell>
          <cell r="N287">
            <v>1194</v>
          </cell>
          <cell r="O287" t="str">
            <v>BUNDARAN DPRD - JALAN PROPINSI</v>
          </cell>
          <cell r="P287">
            <v>2007</v>
          </cell>
          <cell r="Q287">
            <v>0</v>
          </cell>
          <cell r="R287">
            <v>0</v>
          </cell>
          <cell r="S287">
            <v>0</v>
          </cell>
          <cell r="T287" t="str">
            <v>APBD</v>
          </cell>
          <cell r="U287">
            <v>1797674273.4540961</v>
          </cell>
          <cell r="V287" t="str">
            <v>B</v>
          </cell>
          <cell r="W287">
            <v>0</v>
          </cell>
        </row>
        <row r="288">
          <cell r="F288" t="str">
            <v>4.13.01</v>
          </cell>
          <cell r="G288">
            <v>0</v>
          </cell>
          <cell r="H288" t="str">
            <v>JALAN SIMPANG TIGA - SINAMBEK PELEBARAN - 3,00 KM ) LANJUTAN</v>
          </cell>
          <cell r="I288" t="str">
            <v>04.13.01.03.06</v>
          </cell>
          <cell r="J288">
            <v>0</v>
          </cell>
          <cell r="K288" t="str">
            <v>Aspal</v>
          </cell>
          <cell r="L288">
            <v>0</v>
          </cell>
          <cell r="M288">
            <v>0</v>
          </cell>
          <cell r="N288">
            <v>3000</v>
          </cell>
          <cell r="O288" t="str">
            <v>SP.TIGA-SINAMBEK-GERBANG KOTA JAKE</v>
          </cell>
          <cell r="P288">
            <v>2007</v>
          </cell>
          <cell r="Q288">
            <v>0</v>
          </cell>
          <cell r="R288">
            <v>0</v>
          </cell>
          <cell r="S288">
            <v>0</v>
          </cell>
          <cell r="T288" t="str">
            <v>APBD</v>
          </cell>
          <cell r="U288">
            <v>2826398290.872139</v>
          </cell>
          <cell r="V288" t="str">
            <v>B</v>
          </cell>
          <cell r="W288">
            <v>0</v>
          </cell>
        </row>
        <row r="289">
          <cell r="E289" t="str">
            <v>65.2</v>
          </cell>
          <cell r="F289" t="str">
            <v>4.13.01</v>
          </cell>
          <cell r="G289">
            <v>0</v>
          </cell>
          <cell r="H289" t="str">
            <v>JALAN STM - BERINGIN/MAN ASPAL 1,50 KM/ PELEBARAN JALAN) + DALAM KOTA TL. KUANTAN</v>
          </cell>
          <cell r="I289" t="str">
            <v>04.13.01.03.06</v>
          </cell>
          <cell r="J289">
            <v>0</v>
          </cell>
          <cell r="K289" t="str">
            <v>Aspal</v>
          </cell>
          <cell r="L289">
            <v>0</v>
          </cell>
          <cell r="M289">
            <v>0</v>
          </cell>
          <cell r="N289">
            <v>1500</v>
          </cell>
          <cell r="O289" t="str">
            <v>STM - BERINGIN</v>
          </cell>
          <cell r="P289">
            <v>2007</v>
          </cell>
          <cell r="Q289">
            <v>0</v>
          </cell>
          <cell r="R289">
            <v>0</v>
          </cell>
          <cell r="S289">
            <v>0</v>
          </cell>
          <cell r="T289" t="str">
            <v>APBD</v>
          </cell>
          <cell r="U289">
            <v>1990033077.2583308</v>
          </cell>
          <cell r="V289" t="str">
            <v>B</v>
          </cell>
          <cell r="W289">
            <v>0</v>
          </cell>
        </row>
        <row r="290">
          <cell r="F290" t="str">
            <v>4.13.01</v>
          </cell>
          <cell r="G290">
            <v>0</v>
          </cell>
          <cell r="H290" t="str">
            <v>JALAN SINAMBEK - GERBANG KOTA (JAKE) PELEBARAN ( 2,275 KM X RP. 996.043.950,-)</v>
          </cell>
          <cell r="I290" t="str">
            <v>04.13.01.03.06</v>
          </cell>
          <cell r="J290">
            <v>0</v>
          </cell>
          <cell r="K290" t="str">
            <v>Aspal</v>
          </cell>
          <cell r="L290">
            <v>0</v>
          </cell>
          <cell r="M290">
            <v>0</v>
          </cell>
          <cell r="N290">
            <v>2275</v>
          </cell>
          <cell r="O290" t="str">
            <v>SP.TIGA-SINAMBEK-GERBANG KOTA JAKE</v>
          </cell>
          <cell r="P290">
            <v>2007</v>
          </cell>
          <cell r="Q290">
            <v>0</v>
          </cell>
          <cell r="R290">
            <v>0</v>
          </cell>
          <cell r="S290">
            <v>0</v>
          </cell>
          <cell r="T290" t="str">
            <v>APBD</v>
          </cell>
          <cell r="U290">
            <v>2194386304.3273997</v>
          </cell>
          <cell r="V290" t="str">
            <v>B</v>
          </cell>
          <cell r="W290">
            <v>0</v>
          </cell>
        </row>
        <row r="291">
          <cell r="F291" t="str">
            <v>4.13.01</v>
          </cell>
          <cell r="G291">
            <v>0</v>
          </cell>
          <cell r="H291" t="str">
            <v>JALAN KOTA TELUK KUANTAN - GERBANG KOTA SENTAJO) PELEBARAN</v>
          </cell>
          <cell r="I291" t="str">
            <v>04.13.01.03.06</v>
          </cell>
          <cell r="J291">
            <v>0</v>
          </cell>
          <cell r="K291" t="str">
            <v>Aspal</v>
          </cell>
          <cell r="L291">
            <v>0</v>
          </cell>
          <cell r="M291">
            <v>0</v>
          </cell>
          <cell r="N291">
            <v>0</v>
          </cell>
          <cell r="O291" t="str">
            <v>KOTA TELUK KUANTAN - GERBANG KOTA SENTAJO</v>
          </cell>
          <cell r="P291">
            <v>2007</v>
          </cell>
          <cell r="Q291">
            <v>0</v>
          </cell>
          <cell r="R291">
            <v>0</v>
          </cell>
          <cell r="S291">
            <v>0</v>
          </cell>
          <cell r="T291" t="str">
            <v>APBD</v>
          </cell>
          <cell r="U291">
            <v>5037798091.3787003</v>
          </cell>
          <cell r="V291" t="str">
            <v>B</v>
          </cell>
          <cell r="W291">
            <v>0</v>
          </cell>
        </row>
        <row r="292">
          <cell r="F292" t="str">
            <v>4.13.01</v>
          </cell>
          <cell r="G292">
            <v>0</v>
          </cell>
          <cell r="H292" t="str">
            <v>JL. LINGKUNGAN PERUMNAS (ASPAL 1 KM)</v>
          </cell>
          <cell r="I292" t="str">
            <v>04.13.01.03.06</v>
          </cell>
          <cell r="J292">
            <v>0</v>
          </cell>
          <cell r="K292" t="str">
            <v>Aspal</v>
          </cell>
          <cell r="L292">
            <v>0</v>
          </cell>
          <cell r="M292">
            <v>0</v>
          </cell>
          <cell r="N292">
            <v>1000</v>
          </cell>
          <cell r="O292" t="str">
            <v>PERUMNAS</v>
          </cell>
          <cell r="P292">
            <v>2007</v>
          </cell>
          <cell r="Q292">
            <v>0</v>
          </cell>
          <cell r="R292">
            <v>0</v>
          </cell>
          <cell r="S292">
            <v>0</v>
          </cell>
          <cell r="T292" t="str">
            <v>APBD</v>
          </cell>
          <cell r="U292">
            <v>1259881574.9739072</v>
          </cell>
          <cell r="V292" t="str">
            <v>B</v>
          </cell>
          <cell r="W292">
            <v>0</v>
          </cell>
        </row>
        <row r="293">
          <cell r="F293" t="str">
            <v>4.13.01</v>
          </cell>
          <cell r="G293">
            <v>0</v>
          </cell>
          <cell r="H293" t="str">
            <v>JALAN KP. BARU SENTAJO ASPAL : 1,158 KM X RP. 1.260.000.000,-)</v>
          </cell>
          <cell r="I293" t="str">
            <v>04.13.01.03.06</v>
          </cell>
          <cell r="J293">
            <v>0</v>
          </cell>
          <cell r="K293" t="str">
            <v>Aspal</v>
          </cell>
          <cell r="L293">
            <v>0</v>
          </cell>
          <cell r="M293">
            <v>0</v>
          </cell>
          <cell r="N293">
            <v>1158</v>
          </cell>
          <cell r="O293" t="str">
            <v>Kampung Baru sentajo</v>
          </cell>
          <cell r="P293">
            <v>2007</v>
          </cell>
          <cell r="Q293">
            <v>0</v>
          </cell>
          <cell r="R293">
            <v>0</v>
          </cell>
          <cell r="S293">
            <v>0</v>
          </cell>
          <cell r="T293" t="str">
            <v>APBD</v>
          </cell>
          <cell r="U293">
            <v>1445197841.9462903</v>
          </cell>
          <cell r="V293" t="str">
            <v>B</v>
          </cell>
          <cell r="W293">
            <v>0</v>
          </cell>
        </row>
        <row r="294">
          <cell r="E294" t="str">
            <v>28.1</v>
          </cell>
          <cell r="F294" t="str">
            <v>4.13.01</v>
          </cell>
          <cell r="G294">
            <v>0</v>
          </cell>
          <cell r="H294" t="str">
            <v>JALAN PULAU KOMANG - KOTO SENTAJO (2,5 KM)</v>
          </cell>
          <cell r="I294" t="str">
            <v>04.13.01.03.06</v>
          </cell>
          <cell r="J294">
            <v>0</v>
          </cell>
          <cell r="K294" t="str">
            <v>Aspal</v>
          </cell>
          <cell r="L294">
            <v>6500</v>
          </cell>
          <cell r="M294">
            <v>8</v>
          </cell>
          <cell r="N294">
            <v>52000</v>
          </cell>
          <cell r="O294" t="str">
            <v>PULAU KOMANG - KOTO SENTAJO</v>
          </cell>
          <cell r="P294">
            <v>2007</v>
          </cell>
          <cell r="Q294">
            <v>0</v>
          </cell>
          <cell r="R294">
            <v>0</v>
          </cell>
          <cell r="S294">
            <v>0</v>
          </cell>
          <cell r="T294" t="str">
            <v>APBD</v>
          </cell>
          <cell r="U294">
            <v>3995337645.1723862</v>
          </cell>
          <cell r="V294" t="str">
            <v>B</v>
          </cell>
          <cell r="W294">
            <v>0</v>
          </cell>
        </row>
        <row r="295">
          <cell r="F295" t="str">
            <v>4.13.01</v>
          </cell>
          <cell r="G295">
            <v>0</v>
          </cell>
          <cell r="H295" t="str">
            <v>JALAN SEI. KAYU ARO - KOMPLEK PENDIDIKAN MUARA LEMBU</v>
          </cell>
          <cell r="I295" t="str">
            <v>04.13.01.03.06</v>
          </cell>
          <cell r="J295">
            <v>0</v>
          </cell>
          <cell r="K295" t="str">
            <v>Aspal</v>
          </cell>
          <cell r="L295">
            <v>0</v>
          </cell>
          <cell r="M295">
            <v>0</v>
          </cell>
          <cell r="N295">
            <v>0</v>
          </cell>
          <cell r="O295" t="str">
            <v>SEI. KAYU ARO - KOMPLEK PENDIDIKAN MUARA LEMBU</v>
          </cell>
          <cell r="P295">
            <v>2007</v>
          </cell>
          <cell r="Q295">
            <v>0</v>
          </cell>
          <cell r="R295">
            <v>0</v>
          </cell>
          <cell r="S295">
            <v>0</v>
          </cell>
          <cell r="T295" t="str">
            <v>APBD</v>
          </cell>
          <cell r="U295">
            <v>92623120.774719015</v>
          </cell>
          <cell r="V295">
            <v>0</v>
          </cell>
          <cell r="W295">
            <v>0</v>
          </cell>
        </row>
        <row r="296">
          <cell r="E296" t="str">
            <v>245.1</v>
          </cell>
          <cell r="F296" t="str">
            <v>4.13.01</v>
          </cell>
          <cell r="G296">
            <v>0</v>
          </cell>
          <cell r="H296" t="str">
            <v>PENINGKATAN JALAN SIM. 4 PT. WANASARI - DESA SUKA MAJU (ASPAL)</v>
          </cell>
          <cell r="I296" t="str">
            <v>04.13.01.03.06</v>
          </cell>
          <cell r="J296">
            <v>0</v>
          </cell>
          <cell r="K296" t="str">
            <v>Aspal</v>
          </cell>
          <cell r="L296">
            <v>0</v>
          </cell>
          <cell r="M296">
            <v>0</v>
          </cell>
          <cell r="N296">
            <v>0</v>
          </cell>
          <cell r="O296" t="str">
            <v>SP. 4 PT. WANASARI - SUKAMAJU</v>
          </cell>
          <cell r="P296">
            <v>2007</v>
          </cell>
          <cell r="Q296">
            <v>0</v>
          </cell>
          <cell r="R296">
            <v>0</v>
          </cell>
          <cell r="S296">
            <v>0</v>
          </cell>
          <cell r="T296" t="str">
            <v>APBD</v>
          </cell>
          <cell r="U296">
            <v>9470100204.3266697</v>
          </cell>
          <cell r="V296" t="str">
            <v>B</v>
          </cell>
          <cell r="W296">
            <v>1858553044</v>
          </cell>
        </row>
        <row r="297">
          <cell r="F297" t="str">
            <v>4.13.01</v>
          </cell>
          <cell r="G297">
            <v>0</v>
          </cell>
          <cell r="H297" t="str">
            <v>PENINGKATAN JL. LINGKAR DESA PETAI (ASPAL 1 KM)</v>
          </cell>
          <cell r="I297" t="str">
            <v>04.13.01.03.06</v>
          </cell>
          <cell r="J297">
            <v>0</v>
          </cell>
          <cell r="K297" t="str">
            <v>Aspal</v>
          </cell>
          <cell r="L297">
            <v>0</v>
          </cell>
          <cell r="M297">
            <v>0</v>
          </cell>
          <cell r="N297">
            <v>1000</v>
          </cell>
          <cell r="O297" t="str">
            <v>LINGKAR DESA PETAI</v>
          </cell>
          <cell r="P297">
            <v>2007</v>
          </cell>
          <cell r="Q297">
            <v>0</v>
          </cell>
          <cell r="R297">
            <v>0</v>
          </cell>
          <cell r="S297">
            <v>0</v>
          </cell>
          <cell r="T297" t="str">
            <v>APBD</v>
          </cell>
          <cell r="U297">
            <v>1495355556.08446</v>
          </cell>
          <cell r="V297" t="str">
            <v>B</v>
          </cell>
          <cell r="W297">
            <v>0</v>
          </cell>
        </row>
        <row r="298">
          <cell r="F298" t="str">
            <v>4.13.01</v>
          </cell>
          <cell r="G298">
            <v>0</v>
          </cell>
          <cell r="H298" t="str">
            <v>PEMBANGUNAN JALAN PS. LB. AMBACANG - JEMBT. MA'RIPAT MARJANI (0,210 KM) + BOX CULVERT</v>
          </cell>
          <cell r="I298" t="str">
            <v>04.13.01.03.06</v>
          </cell>
          <cell r="J298">
            <v>0</v>
          </cell>
          <cell r="K298" t="str">
            <v>Aspal</v>
          </cell>
          <cell r="L298">
            <v>0</v>
          </cell>
          <cell r="M298">
            <v>0</v>
          </cell>
          <cell r="N298">
            <v>210</v>
          </cell>
          <cell r="O298" t="str">
            <v>LB. AMBACANG - JEMBT. MA'RIPAT MARJANI</v>
          </cell>
          <cell r="P298">
            <v>2007</v>
          </cell>
          <cell r="Q298">
            <v>0</v>
          </cell>
          <cell r="R298">
            <v>0</v>
          </cell>
          <cell r="S298">
            <v>0</v>
          </cell>
          <cell r="T298" t="str">
            <v>APBD</v>
          </cell>
          <cell r="U298">
            <v>1601590326.3398361</v>
          </cell>
          <cell r="V298" t="str">
            <v>B</v>
          </cell>
          <cell r="W298">
            <v>0</v>
          </cell>
        </row>
        <row r="299">
          <cell r="E299" t="str">
            <v>90.1</v>
          </cell>
          <cell r="F299" t="str">
            <v>4.13.01</v>
          </cell>
          <cell r="G299">
            <v>0</v>
          </cell>
          <cell r="H299" t="str">
            <v>PENINGKATAN JALAN SIBEROBAH - SANGAU (ASPAL)</v>
          </cell>
          <cell r="I299" t="str">
            <v>04.13.01.03.06</v>
          </cell>
          <cell r="J299">
            <v>0</v>
          </cell>
          <cell r="K299" t="str">
            <v>Aspal</v>
          </cell>
          <cell r="L299">
            <v>0</v>
          </cell>
          <cell r="M299">
            <v>0</v>
          </cell>
          <cell r="N299">
            <v>1000</v>
          </cell>
          <cell r="O299" t="str">
            <v>SIBEROBAH - SANGAU</v>
          </cell>
          <cell r="P299">
            <v>2007</v>
          </cell>
          <cell r="Q299">
            <v>0</v>
          </cell>
          <cell r="R299">
            <v>0</v>
          </cell>
          <cell r="S299">
            <v>0</v>
          </cell>
          <cell r="T299" t="str">
            <v>APBD</v>
          </cell>
          <cell r="U299">
            <v>1236351311.7744997</v>
          </cell>
          <cell r="V299" t="str">
            <v>B</v>
          </cell>
          <cell r="W299">
            <v>0</v>
          </cell>
        </row>
        <row r="300">
          <cell r="F300" t="str">
            <v>4.13.01</v>
          </cell>
          <cell r="G300">
            <v>0</v>
          </cell>
          <cell r="H300" t="str">
            <v>PENINGKATAN JALAN LB. JAMBI - SEI. BESAR (DESA PANTAI ) ASPAL 1 KM</v>
          </cell>
          <cell r="I300" t="str">
            <v>04.13.01.03.06</v>
          </cell>
          <cell r="J300">
            <v>0</v>
          </cell>
          <cell r="K300" t="str">
            <v>Aspal</v>
          </cell>
          <cell r="L300">
            <v>0</v>
          </cell>
          <cell r="M300">
            <v>0</v>
          </cell>
          <cell r="N300">
            <v>1000</v>
          </cell>
          <cell r="O300" t="str">
            <v xml:space="preserve"> LUBUK JAMBI - SEI BESAR</v>
          </cell>
          <cell r="P300">
            <v>2007</v>
          </cell>
          <cell r="Q300">
            <v>0</v>
          </cell>
          <cell r="R300">
            <v>0</v>
          </cell>
          <cell r="S300">
            <v>0</v>
          </cell>
          <cell r="T300" t="str">
            <v>APBD</v>
          </cell>
          <cell r="U300">
            <v>1286184534.3929939</v>
          </cell>
          <cell r="V300" t="str">
            <v>B</v>
          </cell>
          <cell r="W300">
            <v>0</v>
          </cell>
        </row>
        <row r="301">
          <cell r="F301" t="str">
            <v>4.13.01</v>
          </cell>
          <cell r="G301">
            <v>0</v>
          </cell>
          <cell r="H301" t="str">
            <v>PENINGKATAN JALAN TERATAI AIR HITAM - LOKASI PETERNAKAN ( UR. PIL. 2 KM ; RUTIN 1,0 KM )</v>
          </cell>
          <cell r="I301" t="str">
            <v>04.13.01.03.06</v>
          </cell>
          <cell r="J301">
            <v>0</v>
          </cell>
          <cell r="K301" t="str">
            <v>Aspal</v>
          </cell>
          <cell r="L301">
            <v>0</v>
          </cell>
          <cell r="M301">
            <v>0</v>
          </cell>
          <cell r="N301">
            <v>2000</v>
          </cell>
          <cell r="O301" t="str">
            <v>TERATAI AIR HITAM - LOKASI PETERNAKAN</v>
          </cell>
          <cell r="P301">
            <v>2007</v>
          </cell>
          <cell r="Q301">
            <v>0</v>
          </cell>
          <cell r="R301">
            <v>0</v>
          </cell>
          <cell r="S301">
            <v>0</v>
          </cell>
          <cell r="T301" t="str">
            <v>APBD</v>
          </cell>
          <cell r="U301">
            <v>3309782443.4143963</v>
          </cell>
          <cell r="V301" t="str">
            <v>B</v>
          </cell>
          <cell r="W301">
            <v>0</v>
          </cell>
        </row>
        <row r="302">
          <cell r="F302" t="str">
            <v>4.13.01</v>
          </cell>
          <cell r="G302">
            <v>0</v>
          </cell>
          <cell r="H302" t="str">
            <v>PENINGKATAN JL. LINGKAR PUKESMAS PANGEAN (ASPAL 1 KM)</v>
          </cell>
          <cell r="I302" t="str">
            <v>04.13.01.03.06</v>
          </cell>
          <cell r="J302">
            <v>0</v>
          </cell>
          <cell r="K302" t="str">
            <v>Aspal</v>
          </cell>
          <cell r="L302">
            <v>0</v>
          </cell>
          <cell r="M302">
            <v>0</v>
          </cell>
          <cell r="N302">
            <v>1000</v>
          </cell>
          <cell r="O302" t="str">
            <v>LINGKAR PUKESMAS PANGEAN</v>
          </cell>
          <cell r="P302">
            <v>2007</v>
          </cell>
          <cell r="Q302">
            <v>0</v>
          </cell>
          <cell r="R302">
            <v>0</v>
          </cell>
          <cell r="S302">
            <v>0</v>
          </cell>
          <cell r="T302" t="str">
            <v>APBD</v>
          </cell>
          <cell r="U302">
            <v>2746245475.7522197</v>
          </cell>
          <cell r="V302" t="str">
            <v>B</v>
          </cell>
          <cell r="W302">
            <v>0</v>
          </cell>
        </row>
        <row r="303">
          <cell r="E303" t="str">
            <v>302.2</v>
          </cell>
          <cell r="F303" t="str">
            <v>4.13.01</v>
          </cell>
          <cell r="G303">
            <v>0</v>
          </cell>
          <cell r="H303" t="str">
            <v>PENINGKATAN JALAN KOTO INUMAN - PULAU BUSUK (ASPAL 1,00 KM ) LANJUTAN</v>
          </cell>
          <cell r="I303" t="str">
            <v>04.13.01.03.06</v>
          </cell>
          <cell r="J303">
            <v>0</v>
          </cell>
          <cell r="K303" t="str">
            <v>Aspal</v>
          </cell>
          <cell r="L303">
            <v>0</v>
          </cell>
          <cell r="M303">
            <v>0</v>
          </cell>
          <cell r="N303">
            <v>1000</v>
          </cell>
          <cell r="O303" t="str">
            <v>KOTO INUMAN - PULAU BUSUK</v>
          </cell>
          <cell r="P303">
            <v>2007</v>
          </cell>
          <cell r="Q303">
            <v>0</v>
          </cell>
          <cell r="R303">
            <v>0</v>
          </cell>
          <cell r="S303">
            <v>0</v>
          </cell>
          <cell r="T303" t="str">
            <v>APBD</v>
          </cell>
          <cell r="U303">
            <v>2013774833.48155</v>
          </cell>
          <cell r="V303" t="str">
            <v>B</v>
          </cell>
          <cell r="W303">
            <v>0</v>
          </cell>
        </row>
        <row r="304">
          <cell r="E304" t="str">
            <v>164.2</v>
          </cell>
          <cell r="F304" t="str">
            <v>4.13.01</v>
          </cell>
          <cell r="G304">
            <v>0</v>
          </cell>
          <cell r="H304" t="str">
            <v>PENINGKATAN JALAN PANGEAN - SITUGAL ( ASPAL / PELEBARAN)</v>
          </cell>
          <cell r="I304" t="str">
            <v>04.13.01.03.06</v>
          </cell>
          <cell r="J304">
            <v>0</v>
          </cell>
          <cell r="K304" t="str">
            <v>Aspal</v>
          </cell>
          <cell r="L304">
            <v>0</v>
          </cell>
          <cell r="M304">
            <v>0</v>
          </cell>
          <cell r="N304">
            <v>0</v>
          </cell>
          <cell r="O304" t="str">
            <v>PANGEAN - SITUGAL</v>
          </cell>
          <cell r="P304">
            <v>2007</v>
          </cell>
          <cell r="Q304">
            <v>0</v>
          </cell>
          <cell r="R304">
            <v>0</v>
          </cell>
          <cell r="S304">
            <v>0</v>
          </cell>
          <cell r="T304" t="str">
            <v>APBD</v>
          </cell>
          <cell r="U304">
            <v>5825831760.3196297</v>
          </cell>
          <cell r="V304" t="str">
            <v>B</v>
          </cell>
          <cell r="W304">
            <v>0</v>
          </cell>
        </row>
        <row r="305">
          <cell r="F305" t="str">
            <v>4.13.01</v>
          </cell>
          <cell r="G305">
            <v>0</v>
          </cell>
          <cell r="H305" t="str">
            <v>PENINGKATAN JALAN DALAM KOTA BASERAH (ASPAL 1,0 KM)</v>
          </cell>
          <cell r="I305" t="str">
            <v>04.13.01.03.06</v>
          </cell>
          <cell r="J305">
            <v>0</v>
          </cell>
          <cell r="K305" t="str">
            <v>Aspal</v>
          </cell>
          <cell r="L305">
            <v>0</v>
          </cell>
          <cell r="M305">
            <v>0</v>
          </cell>
          <cell r="N305">
            <v>1000</v>
          </cell>
          <cell r="O305" t="str">
            <v>KOTA BASERAH</v>
          </cell>
          <cell r="P305">
            <v>2007</v>
          </cell>
          <cell r="Q305">
            <v>0</v>
          </cell>
          <cell r="R305">
            <v>0</v>
          </cell>
          <cell r="S305">
            <v>0</v>
          </cell>
          <cell r="T305" t="str">
            <v>APBD</v>
          </cell>
          <cell r="U305">
            <v>1143090531.604764</v>
          </cell>
          <cell r="V305" t="str">
            <v>B</v>
          </cell>
          <cell r="W305">
            <v>0</v>
          </cell>
        </row>
        <row r="306">
          <cell r="F306" t="str">
            <v>4.13.01</v>
          </cell>
          <cell r="G306">
            <v>0</v>
          </cell>
          <cell r="H306" t="str">
            <v>PENINGKATAN JALAN MENJU JEMBATAN CERENTI (U.PIL 1,7 KM)</v>
          </cell>
          <cell r="I306" t="str">
            <v>04.13.01.03.06</v>
          </cell>
          <cell r="J306">
            <v>0</v>
          </cell>
          <cell r="K306" t="str">
            <v>Aspal</v>
          </cell>
          <cell r="L306">
            <v>0</v>
          </cell>
          <cell r="M306">
            <v>0</v>
          </cell>
          <cell r="N306">
            <v>1700</v>
          </cell>
          <cell r="O306" t="str">
            <v>PENGHUBUNG JEMBATAN CERENTI</v>
          </cell>
          <cell r="P306">
            <v>2007</v>
          </cell>
          <cell r="Q306">
            <v>0</v>
          </cell>
          <cell r="R306">
            <v>0</v>
          </cell>
          <cell r="S306">
            <v>0</v>
          </cell>
          <cell r="T306" t="str">
            <v>APBD</v>
          </cell>
          <cell r="U306">
            <v>364880737.00996</v>
          </cell>
          <cell r="V306" t="str">
            <v>B</v>
          </cell>
          <cell r="W306">
            <v>0</v>
          </cell>
        </row>
        <row r="307">
          <cell r="F307" t="str">
            <v>4.13.01</v>
          </cell>
          <cell r="G307">
            <v>0</v>
          </cell>
          <cell r="H307" t="str">
            <v>PENINGKATAN JALAN PETAPAHAN-PS. GUNUNG (ASPAL 1 KM)</v>
          </cell>
          <cell r="I307" t="str">
            <v>04.13.01.03.06</v>
          </cell>
          <cell r="J307">
            <v>0</v>
          </cell>
          <cell r="K307" t="str">
            <v>Aspal</v>
          </cell>
          <cell r="L307">
            <v>0</v>
          </cell>
          <cell r="M307">
            <v>0</v>
          </cell>
          <cell r="N307">
            <v>1000</v>
          </cell>
          <cell r="O307" t="str">
            <v>PETAPAHAN-PS. GUNUNG</v>
          </cell>
          <cell r="P307">
            <v>2007</v>
          </cell>
          <cell r="Q307">
            <v>0</v>
          </cell>
          <cell r="R307">
            <v>0</v>
          </cell>
          <cell r="S307">
            <v>0</v>
          </cell>
          <cell r="T307" t="str">
            <v>APBD</v>
          </cell>
          <cell r="U307">
            <v>2746245475.7522197</v>
          </cell>
          <cell r="V307" t="str">
            <v>B</v>
          </cell>
          <cell r="W307">
            <v>0</v>
          </cell>
        </row>
        <row r="308">
          <cell r="E308" t="str">
            <v>183.1</v>
          </cell>
          <cell r="F308" t="str">
            <v>4.13.02</v>
          </cell>
          <cell r="G308">
            <v>0</v>
          </cell>
          <cell r="H308" t="str">
            <v>PEMBUATAN 1 UNIT BOX CULVERT 3 X 35 (DOUBLE) RUAS JALAN SUKA RAJA - GIRI SAKO</v>
          </cell>
          <cell r="I308" t="str">
            <v>04.13.02.03.01</v>
          </cell>
          <cell r="J308">
            <v>0</v>
          </cell>
          <cell r="K308" t="str">
            <v>Beton</v>
          </cell>
          <cell r="L308">
            <v>3</v>
          </cell>
          <cell r="M308">
            <v>35</v>
          </cell>
          <cell r="N308">
            <v>105</v>
          </cell>
          <cell r="O308" t="str">
            <v>SUKARAJA-GIRI SAKO</v>
          </cell>
          <cell r="P308">
            <v>2007</v>
          </cell>
          <cell r="Q308">
            <v>0</v>
          </cell>
          <cell r="R308">
            <v>0</v>
          </cell>
          <cell r="S308">
            <v>0</v>
          </cell>
          <cell r="T308" t="str">
            <v>APBD</v>
          </cell>
          <cell r="U308">
            <v>789287288.45564878</v>
          </cell>
          <cell r="V308" t="str">
            <v>B</v>
          </cell>
          <cell r="W308">
            <v>0</v>
          </cell>
        </row>
        <row r="309">
          <cell r="E309" t="str">
            <v>238.2</v>
          </cell>
          <cell r="F309" t="str">
            <v>4.13.02</v>
          </cell>
          <cell r="G309">
            <v>0</v>
          </cell>
          <cell r="H309" t="str">
            <v>PEMBUATAN 1 UNIT BOX CULVERT 3 X 3 (TUNGGAL) RUAS JALAN SIMPANG RAYA - SEI. BULUH</v>
          </cell>
          <cell r="I309" t="str">
            <v>04.13.02.03.01</v>
          </cell>
          <cell r="J309">
            <v>0</v>
          </cell>
          <cell r="K309" t="str">
            <v>Beton</v>
          </cell>
          <cell r="L309">
            <v>3</v>
          </cell>
          <cell r="M309">
            <v>3</v>
          </cell>
          <cell r="N309">
            <v>9</v>
          </cell>
          <cell r="O309" t="str">
            <v>SIMPANG RAYA - SEI. BULUH</v>
          </cell>
          <cell r="P309">
            <v>2007</v>
          </cell>
          <cell r="Q309">
            <v>0</v>
          </cell>
          <cell r="R309">
            <v>0</v>
          </cell>
          <cell r="S309">
            <v>0</v>
          </cell>
          <cell r="T309" t="str">
            <v>APBD</v>
          </cell>
          <cell r="U309">
            <v>677119699.41373801</v>
          </cell>
          <cell r="V309" t="str">
            <v>B</v>
          </cell>
          <cell r="W309">
            <v>0</v>
          </cell>
        </row>
        <row r="310">
          <cell r="F310" t="str">
            <v>4.13.02</v>
          </cell>
          <cell r="G310">
            <v>0</v>
          </cell>
          <cell r="H310" t="str">
            <v>PEMBUATAN 1 UNIT BOX CULVERT 2 X 2,5 (TUNGGAL) RUAS JALAN LINGKAR DESA PETA</v>
          </cell>
          <cell r="I310" t="str">
            <v>04.13.02.03.01</v>
          </cell>
          <cell r="J310">
            <v>0</v>
          </cell>
          <cell r="K310" t="str">
            <v>Beton</v>
          </cell>
          <cell r="L310">
            <v>2</v>
          </cell>
          <cell r="M310">
            <v>2.5</v>
          </cell>
          <cell r="N310">
            <v>5</v>
          </cell>
          <cell r="O310" t="str">
            <v>LINGKAR DESA PETAI</v>
          </cell>
          <cell r="P310">
            <v>2007</v>
          </cell>
          <cell r="Q310">
            <v>0</v>
          </cell>
          <cell r="R310">
            <v>0</v>
          </cell>
          <cell r="S310">
            <v>0</v>
          </cell>
          <cell r="T310" t="str">
            <v>APBD</v>
          </cell>
          <cell r="U310">
            <v>789287288.44000006</v>
          </cell>
          <cell r="V310" t="str">
            <v>B</v>
          </cell>
          <cell r="W310">
            <v>0</v>
          </cell>
        </row>
        <row r="311">
          <cell r="E311" t="str">
            <v>165.3</v>
          </cell>
          <cell r="F311" t="str">
            <v>4.13.02</v>
          </cell>
          <cell r="G311">
            <v>0</v>
          </cell>
          <cell r="H311" t="str">
            <v>PEMBUATAN 1 UNIT BOX CULVERT 3 X 3 (TUNGGAL) RUAS JALAN SAKO TRANS SKP II</v>
          </cell>
          <cell r="I311" t="str">
            <v>04.13.02.03.01</v>
          </cell>
          <cell r="J311">
            <v>0</v>
          </cell>
          <cell r="K311" t="str">
            <v>Beton</v>
          </cell>
          <cell r="L311">
            <v>3</v>
          </cell>
          <cell r="M311">
            <v>3</v>
          </cell>
          <cell r="N311">
            <v>9</v>
          </cell>
          <cell r="O311" t="str">
            <v>SAKO TRANS SKP II</v>
          </cell>
          <cell r="P311">
            <v>2007</v>
          </cell>
          <cell r="Q311">
            <v>0</v>
          </cell>
          <cell r="R311">
            <v>0</v>
          </cell>
          <cell r="S311">
            <v>0</v>
          </cell>
          <cell r="T311" t="str">
            <v>APBD</v>
          </cell>
          <cell r="U311">
            <v>732909624.99453104</v>
          </cell>
          <cell r="V311" t="str">
            <v>B</v>
          </cell>
          <cell r="W311">
            <v>0</v>
          </cell>
        </row>
        <row r="312">
          <cell r="E312" t="str">
            <v>197.2</v>
          </cell>
          <cell r="F312" t="str">
            <v>4.13.02</v>
          </cell>
          <cell r="G312">
            <v>0</v>
          </cell>
          <cell r="H312" t="str">
            <v>PEMBUATAN 2 UNIT BOX CULVERT 2,5 X 2,5 M (TUNGGAL) RUAS JALAN LOGAS - AIR MAS</v>
          </cell>
          <cell r="I312" t="str">
            <v>04.13.02.03.01</v>
          </cell>
          <cell r="J312">
            <v>0</v>
          </cell>
          <cell r="K312" t="str">
            <v>Beton</v>
          </cell>
          <cell r="L312">
            <v>2.5</v>
          </cell>
          <cell r="M312">
            <v>2.5</v>
          </cell>
          <cell r="N312">
            <v>6.25</v>
          </cell>
          <cell r="O312" t="str">
            <v>LOGAS - AIR MAS</v>
          </cell>
          <cell r="P312">
            <v>2007</v>
          </cell>
          <cell r="Q312">
            <v>0</v>
          </cell>
          <cell r="R312">
            <v>0</v>
          </cell>
          <cell r="S312">
            <v>0</v>
          </cell>
          <cell r="T312" t="str">
            <v>APBD</v>
          </cell>
          <cell r="U312">
            <v>646450700.572227</v>
          </cell>
          <cell r="V312" t="str">
            <v>B</v>
          </cell>
          <cell r="W312">
            <v>0</v>
          </cell>
        </row>
        <row r="313">
          <cell r="E313" t="str">
            <v>190.1</v>
          </cell>
          <cell r="F313" t="str">
            <v>4.13.02</v>
          </cell>
          <cell r="G313">
            <v>0</v>
          </cell>
          <cell r="H313" t="str">
            <v>PEMBUATAN 1 UNIT BOX CULVERT 4 X 3,5 (DOUBLE) RUAS JALAN SAMBUNG - KEBUN LADO</v>
          </cell>
          <cell r="I313" t="str">
            <v>04.13.02.03.01</v>
          </cell>
          <cell r="J313">
            <v>0</v>
          </cell>
          <cell r="K313" t="str">
            <v>Beton</v>
          </cell>
          <cell r="L313">
            <v>4</v>
          </cell>
          <cell r="M313">
            <v>3.5</v>
          </cell>
          <cell r="N313">
            <v>14</v>
          </cell>
          <cell r="O313" t="str">
            <v>JALAN SAMBUNG - KEBUN LADO</v>
          </cell>
          <cell r="P313">
            <v>2007</v>
          </cell>
          <cell r="Q313">
            <v>0</v>
          </cell>
          <cell r="R313">
            <v>0</v>
          </cell>
          <cell r="S313">
            <v>0</v>
          </cell>
          <cell r="T313" t="str">
            <v>APBD</v>
          </cell>
          <cell r="U313">
            <v>680558937.49492168</v>
          </cell>
          <cell r="V313" t="str">
            <v>B</v>
          </cell>
          <cell r="W313">
            <v>0</v>
          </cell>
        </row>
        <row r="314">
          <cell r="F314" t="str">
            <v>4.13.02</v>
          </cell>
          <cell r="G314">
            <v>0</v>
          </cell>
          <cell r="H314" t="str">
            <v>PEMBUATAN 1 UNIT BOX CULVERT 3 X 3 (TUNGGAL) RUAS JALAN SIMPANG HANDOYO - AIR MAS</v>
          </cell>
          <cell r="I314" t="str">
            <v>04.13.02.03.01</v>
          </cell>
          <cell r="J314">
            <v>0</v>
          </cell>
          <cell r="K314" t="str">
            <v>Beton</v>
          </cell>
          <cell r="L314">
            <v>3</v>
          </cell>
          <cell r="M314">
            <v>3</v>
          </cell>
          <cell r="N314">
            <v>9</v>
          </cell>
          <cell r="O314" t="str">
            <v>SIMPANG HANDOYO - AIR MAS</v>
          </cell>
          <cell r="P314">
            <v>2007</v>
          </cell>
          <cell r="Q314">
            <v>0</v>
          </cell>
          <cell r="R314">
            <v>0</v>
          </cell>
          <cell r="S314">
            <v>0</v>
          </cell>
          <cell r="T314" t="str">
            <v>APBD</v>
          </cell>
          <cell r="U314">
            <v>631947584.81671309</v>
          </cell>
          <cell r="V314" t="str">
            <v>B</v>
          </cell>
          <cell r="W314">
            <v>0</v>
          </cell>
        </row>
        <row r="315">
          <cell r="E315" t="str">
            <v>129.1</v>
          </cell>
          <cell r="F315" t="str">
            <v>4.13.02</v>
          </cell>
          <cell r="G315">
            <v>0</v>
          </cell>
          <cell r="H315" t="str">
            <v>PEMBUATAN 1 UNIT BOX CULVERT 2,0 X 2,5 (TUNGGAL) RAWANG BONTO RUAS JALAN BASERAH - PERHENTIAN LUAS</v>
          </cell>
          <cell r="I315" t="str">
            <v>04.13.02.03.01</v>
          </cell>
          <cell r="J315">
            <v>0</v>
          </cell>
          <cell r="K315" t="str">
            <v>Beton</v>
          </cell>
          <cell r="L315">
            <v>2</v>
          </cell>
          <cell r="M315">
            <v>2.5</v>
          </cell>
          <cell r="N315">
            <v>5</v>
          </cell>
          <cell r="O315" t="str">
            <v>RAWANG BONTO RUAS JALAN BASERAH - PERHENTIAN LUAS</v>
          </cell>
          <cell r="P315">
            <v>2007</v>
          </cell>
          <cell r="Q315">
            <v>0</v>
          </cell>
          <cell r="R315">
            <v>0</v>
          </cell>
          <cell r="S315">
            <v>0</v>
          </cell>
          <cell r="T315" t="str">
            <v>APBD</v>
          </cell>
          <cell r="U315">
            <v>659658905.78583896</v>
          </cell>
          <cell r="V315" t="str">
            <v>B</v>
          </cell>
          <cell r="W315">
            <v>0</v>
          </cell>
        </row>
        <row r="316">
          <cell r="F316" t="str">
            <v>4.13.02</v>
          </cell>
          <cell r="G316">
            <v>0</v>
          </cell>
          <cell r="H316" t="str">
            <v>PEMBANGUNAN JEMBATAN BASERAH</v>
          </cell>
          <cell r="I316" t="str">
            <v>04.13.02.03.01</v>
          </cell>
          <cell r="J316">
            <v>0</v>
          </cell>
          <cell r="K316" t="str">
            <v>Beton</v>
          </cell>
          <cell r="L316">
            <v>0</v>
          </cell>
          <cell r="M316">
            <v>0</v>
          </cell>
          <cell r="N316">
            <v>0</v>
          </cell>
          <cell r="O316" t="str">
            <v>BASERAH</v>
          </cell>
          <cell r="P316">
            <v>2007</v>
          </cell>
          <cell r="Q316">
            <v>0</v>
          </cell>
          <cell r="R316">
            <v>0</v>
          </cell>
          <cell r="S316">
            <v>0</v>
          </cell>
          <cell r="T316" t="str">
            <v>APBD</v>
          </cell>
          <cell r="U316">
            <v>779831709.96329999</v>
          </cell>
          <cell r="V316" t="str">
            <v>B</v>
          </cell>
          <cell r="W316">
            <v>0</v>
          </cell>
        </row>
        <row r="317">
          <cell r="F317" t="str">
            <v>4.13.02</v>
          </cell>
          <cell r="G317">
            <v>0</v>
          </cell>
          <cell r="H317" t="str">
            <v>PENGGANTIAN JEMBATAN SEI. GODANG 40 M' (BANGUNAN BAWAH ; ABT 2 UNIT)</v>
          </cell>
          <cell r="I317" t="str">
            <v>04.13.02.03.01</v>
          </cell>
          <cell r="J317">
            <v>0</v>
          </cell>
          <cell r="K317" t="str">
            <v>Beton</v>
          </cell>
          <cell r="L317">
            <v>0</v>
          </cell>
          <cell r="M317">
            <v>0</v>
          </cell>
          <cell r="N317">
            <v>40</v>
          </cell>
          <cell r="O317" t="str">
            <v>SEI. GODANG</v>
          </cell>
          <cell r="P317">
            <v>2007</v>
          </cell>
          <cell r="Q317">
            <v>0</v>
          </cell>
          <cell r="R317">
            <v>0</v>
          </cell>
          <cell r="S317">
            <v>0</v>
          </cell>
          <cell r="T317" t="str">
            <v>APBD</v>
          </cell>
          <cell r="U317">
            <v>890878662.61464095</v>
          </cell>
          <cell r="V317" t="str">
            <v>B</v>
          </cell>
          <cell r="W317">
            <v>0</v>
          </cell>
        </row>
        <row r="318">
          <cell r="E318" t="str">
            <v>28.2</v>
          </cell>
          <cell r="F318" t="str">
            <v>4.13.02</v>
          </cell>
          <cell r="G318">
            <v>0</v>
          </cell>
          <cell r="H318" t="str">
            <v>PEMBUATAN 1 UNIT BOX CULVERT 3 X 4 M (DOUBLE) RUAS JALAN PULAU KOMANG - KOTO SENTAJO</v>
          </cell>
          <cell r="I318" t="str">
            <v>04.13.01.03.06</v>
          </cell>
          <cell r="J318">
            <v>0</v>
          </cell>
          <cell r="K318" t="str">
            <v>Beton</v>
          </cell>
          <cell r="L318">
            <v>3</v>
          </cell>
          <cell r="M318">
            <v>4</v>
          </cell>
          <cell r="N318">
            <v>12</v>
          </cell>
          <cell r="O318" t="str">
            <v>PULAU KOMANG - KOTO SENTAJO</v>
          </cell>
          <cell r="P318">
            <v>2007</v>
          </cell>
          <cell r="Q318">
            <v>0</v>
          </cell>
          <cell r="R318">
            <v>0</v>
          </cell>
          <cell r="S318">
            <v>0</v>
          </cell>
          <cell r="T318" t="str">
            <v>APBD</v>
          </cell>
          <cell r="U318">
            <v>786272302.10877895</v>
          </cell>
          <cell r="V318" t="str">
            <v>B</v>
          </cell>
          <cell r="W318">
            <v>0</v>
          </cell>
        </row>
        <row r="319">
          <cell r="E319" t="str">
            <v>86.2</v>
          </cell>
          <cell r="F319" t="str">
            <v>4.13.02</v>
          </cell>
          <cell r="G319">
            <v>0</v>
          </cell>
          <cell r="H319" t="str">
            <v>PEMBUATAN 1 UNIT BOX CULVERT 3,5 X 3,0 (TUNGGAL) SEI.LUMPANG RUAS JALAN PANTAI - AIR BULUH</v>
          </cell>
          <cell r="I319" t="str">
            <v>04.13.01.03.06</v>
          </cell>
          <cell r="J319">
            <v>0</v>
          </cell>
          <cell r="K319" t="str">
            <v>Beton</v>
          </cell>
          <cell r="L319">
            <v>3.5</v>
          </cell>
          <cell r="M319">
            <v>3</v>
          </cell>
          <cell r="N319">
            <v>10.5</v>
          </cell>
          <cell r="O319" t="str">
            <v>PANTAI - AIR BULUH</v>
          </cell>
          <cell r="P319">
            <v>2007</v>
          </cell>
          <cell r="Q319">
            <v>0</v>
          </cell>
          <cell r="R319">
            <v>0</v>
          </cell>
          <cell r="S319">
            <v>0</v>
          </cell>
          <cell r="T319" t="str">
            <v>APBD</v>
          </cell>
          <cell r="U319">
            <v>695109994.81529498</v>
          </cell>
          <cell r="V319" t="str">
            <v>B</v>
          </cell>
          <cell r="W319">
            <v>0</v>
          </cell>
        </row>
        <row r="320">
          <cell r="E320" t="str">
            <v>87.1</v>
          </cell>
          <cell r="F320" t="str">
            <v>4.13.02</v>
          </cell>
          <cell r="G320">
            <v>0</v>
          </cell>
          <cell r="H320" t="str">
            <v>PEMBUATAN 1 UNIT BOX CULVERT 4,0 X 3,5 (GANDA) DAN 1 UNIT 3,0 X 3,5 (TUNGGAL) RUAS JALAN LUBUK JAMBI - SEI BESAR</v>
          </cell>
          <cell r="I320" t="str">
            <v>04.13.01.03.06</v>
          </cell>
          <cell r="J320">
            <v>0</v>
          </cell>
          <cell r="K320" t="str">
            <v>Beton</v>
          </cell>
          <cell r="L320">
            <v>4</v>
          </cell>
          <cell r="M320">
            <v>3.5</v>
          </cell>
          <cell r="N320">
            <v>14</v>
          </cell>
          <cell r="O320" t="str">
            <v xml:space="preserve"> LUBUK JAMBI - SEI BESAR</v>
          </cell>
          <cell r="P320">
            <v>2007</v>
          </cell>
          <cell r="Q320">
            <v>0</v>
          </cell>
          <cell r="R320">
            <v>0</v>
          </cell>
          <cell r="S320">
            <v>0</v>
          </cell>
          <cell r="T320" t="str">
            <v>APBD</v>
          </cell>
          <cell r="U320">
            <v>929480817.58420205</v>
          </cell>
          <cell r="V320" t="str">
            <v>B</v>
          </cell>
          <cell r="W320">
            <v>0</v>
          </cell>
        </row>
        <row r="321">
          <cell r="F321" t="str">
            <v>4.13.02</v>
          </cell>
          <cell r="G321">
            <v>0</v>
          </cell>
          <cell r="H321" t="str">
            <v>PENGGANTIAN JEMBATAN SEI. RAWANG UDANG 15 M' (RUAS JALAN SANGAU - SEBEROBAH)</v>
          </cell>
          <cell r="I321" t="str">
            <v>04.13.02.03.01</v>
          </cell>
          <cell r="J321">
            <v>0</v>
          </cell>
          <cell r="K321" t="str">
            <v>Beton</v>
          </cell>
          <cell r="L321">
            <v>0</v>
          </cell>
          <cell r="M321">
            <v>0</v>
          </cell>
          <cell r="N321">
            <v>15</v>
          </cell>
          <cell r="O321" t="str">
            <v>SEI. RAWANG UDANG 15 M' (RUAS JALAN SANGAU - SEBEROBAH)</v>
          </cell>
          <cell r="P321">
            <v>2007</v>
          </cell>
          <cell r="Q321">
            <v>0</v>
          </cell>
          <cell r="R321">
            <v>0</v>
          </cell>
          <cell r="S321">
            <v>0</v>
          </cell>
          <cell r="T321" t="str">
            <v>APBD</v>
          </cell>
          <cell r="U321">
            <v>738816590.76175904</v>
          </cell>
          <cell r="V321" t="str">
            <v>B</v>
          </cell>
          <cell r="W321">
            <v>0</v>
          </cell>
        </row>
        <row r="322">
          <cell r="F322" t="str">
            <v>4.13.01</v>
          </cell>
          <cell r="G322">
            <v>0</v>
          </cell>
          <cell r="H322" t="str">
            <v>PEMELIHARAAN JALAN SEBERANG TALUK - SIBEROBAH - SANGAU 4,00 KM (NO.RUAS 027 ; 090) (KERIKIL) RUTIN 26 KM</v>
          </cell>
          <cell r="I322" t="str">
            <v>04.13.01.03.06</v>
          </cell>
          <cell r="J322">
            <v>0</v>
          </cell>
          <cell r="K322">
            <v>0</v>
          </cell>
          <cell r="L322">
            <v>0</v>
          </cell>
          <cell r="M322">
            <v>0</v>
          </cell>
          <cell r="N322">
            <v>0</v>
          </cell>
          <cell r="O322" t="str">
            <v>SEBERANG TALUK - SIBEROBAH - SANGAU</v>
          </cell>
          <cell r="P322">
            <v>2015</v>
          </cell>
          <cell r="Q322">
            <v>0</v>
          </cell>
          <cell r="R322">
            <v>0</v>
          </cell>
          <cell r="S322">
            <v>0</v>
          </cell>
          <cell r="T322" t="str">
            <v>APBD</v>
          </cell>
          <cell r="U322">
            <v>1400963703.44068</v>
          </cell>
          <cell r="V322" t="str">
            <v>B</v>
          </cell>
          <cell r="W322">
            <v>1</v>
          </cell>
        </row>
        <row r="323">
          <cell r="F323" t="str">
            <v>4.13.01</v>
          </cell>
          <cell r="G323">
            <v>0</v>
          </cell>
          <cell r="H323" t="str">
            <v>PEMELIHARAAN JALAN MUARA LEMBU - PANGKALAN INDARUNG 4,00 KM ( NO. RUAS 137 ) / AWCAS : RUTIN 24,00 KM</v>
          </cell>
          <cell r="I323" t="str">
            <v>04.13.01.03.06</v>
          </cell>
          <cell r="J323">
            <v>0</v>
          </cell>
          <cell r="K323">
            <v>0</v>
          </cell>
          <cell r="L323">
            <v>0</v>
          </cell>
          <cell r="M323">
            <v>0</v>
          </cell>
          <cell r="N323">
            <v>0</v>
          </cell>
          <cell r="O323" t="str">
            <v>MUARA LEMBU - PANGKALAN INDARUNG</v>
          </cell>
          <cell r="P323">
            <v>2007</v>
          </cell>
          <cell r="Q323">
            <v>0</v>
          </cell>
          <cell r="R323">
            <v>0</v>
          </cell>
          <cell r="S323">
            <v>0</v>
          </cell>
          <cell r="T323" t="str">
            <v>APBD</v>
          </cell>
          <cell r="U323">
            <v>966122240.69814003</v>
          </cell>
          <cell r="V323" t="str">
            <v>B</v>
          </cell>
          <cell r="W323">
            <v>0</v>
          </cell>
        </row>
        <row r="324">
          <cell r="F324" t="str">
            <v>4.13.01</v>
          </cell>
          <cell r="G324">
            <v>0</v>
          </cell>
          <cell r="H324" t="str">
            <v>PEMELIHARAAN JALAN SP. HANDOYO - SP. SEI. SIRIH - SEI. KUNING - SP. 4 PT. WANASARI - SUKA MAJU (NO. RUAS 247, 248, 005 ) UR. PIL. 3,00 KM ; RUTIN 43,00</v>
          </cell>
          <cell r="I324" t="str">
            <v>04.13.01.03.06</v>
          </cell>
          <cell r="J324">
            <v>0</v>
          </cell>
          <cell r="K324">
            <v>0</v>
          </cell>
          <cell r="L324">
            <v>0</v>
          </cell>
          <cell r="M324">
            <v>0</v>
          </cell>
          <cell r="N324">
            <v>0</v>
          </cell>
          <cell r="O324" t="str">
            <v>SP. HANDOYO - SP. SEI. SIRIH - SEI. KUNING - SP. 4 PT. WANASARI - SUKA MAJU</v>
          </cell>
          <cell r="P324">
            <v>2007</v>
          </cell>
          <cell r="Q324">
            <v>0</v>
          </cell>
          <cell r="R324">
            <v>0</v>
          </cell>
          <cell r="S324">
            <v>0</v>
          </cell>
          <cell r="T324" t="str">
            <v>APBD</v>
          </cell>
          <cell r="U324">
            <v>1327353361.6165369</v>
          </cell>
          <cell r="V324" t="str">
            <v>B</v>
          </cell>
          <cell r="W324">
            <v>0</v>
          </cell>
        </row>
        <row r="325">
          <cell r="E325" t="str">
            <v>190.2</v>
          </cell>
          <cell r="F325" t="str">
            <v>4.13.01</v>
          </cell>
          <cell r="G325">
            <v>0</v>
          </cell>
          <cell r="H325" t="str">
            <v>PEMELIHARAAN JALAN SAMBUNG - KEBUN LADO (NO. RUAS ASPAL OVERLAY ; RUTIN 29 KM.</v>
          </cell>
          <cell r="I325" t="str">
            <v>04.13.01.03.06</v>
          </cell>
          <cell r="J325">
            <v>0</v>
          </cell>
          <cell r="K325">
            <v>0</v>
          </cell>
          <cell r="L325">
            <v>0</v>
          </cell>
          <cell r="M325">
            <v>0</v>
          </cell>
          <cell r="N325">
            <v>0</v>
          </cell>
          <cell r="O325" t="str">
            <v>JALAN SAMBUNG - KEBUN LADO</v>
          </cell>
          <cell r="P325">
            <v>2007</v>
          </cell>
          <cell r="Q325">
            <v>0</v>
          </cell>
          <cell r="R325">
            <v>0</v>
          </cell>
          <cell r="S325">
            <v>0</v>
          </cell>
          <cell r="T325" t="str">
            <v>APBD</v>
          </cell>
          <cell r="U325">
            <v>6847118208.5808697</v>
          </cell>
          <cell r="V325" t="str">
            <v>B</v>
          </cell>
          <cell r="W325">
            <v>2</v>
          </cell>
        </row>
        <row r="326">
          <cell r="E326" t="str">
            <v>236.2</v>
          </cell>
          <cell r="F326" t="str">
            <v>4.13.01</v>
          </cell>
          <cell r="G326">
            <v>0</v>
          </cell>
          <cell r="H326" t="str">
            <v>PEMELIHARAAN JALAN PETAI-SP.4 PT. WANA SARI (NO RUAS 238) ASPAL /AWCAS ; RUTIN 11,325 KM (ASPAL 1,00 OVERLAY; UR. PIL 1,00 KM)</v>
          </cell>
          <cell r="I326" t="str">
            <v>04.13.01.03.06</v>
          </cell>
          <cell r="J326">
            <v>0</v>
          </cell>
          <cell r="K326">
            <v>0</v>
          </cell>
          <cell r="L326">
            <v>0</v>
          </cell>
          <cell r="M326">
            <v>0</v>
          </cell>
          <cell r="N326">
            <v>0</v>
          </cell>
          <cell r="O326" t="str">
            <v>SIMPANG PETAI - SIMPANG 4 PT WANASARI</v>
          </cell>
          <cell r="P326">
            <v>2007</v>
          </cell>
          <cell r="Q326">
            <v>0</v>
          </cell>
          <cell r="R326">
            <v>0</v>
          </cell>
          <cell r="S326">
            <v>0</v>
          </cell>
          <cell r="T326" t="str">
            <v>APBD</v>
          </cell>
          <cell r="U326">
            <v>2864585047.9665399</v>
          </cell>
          <cell r="V326" t="str">
            <v>B</v>
          </cell>
          <cell r="W326">
            <v>0</v>
          </cell>
        </row>
        <row r="327">
          <cell r="F327" t="str">
            <v>4.13.01</v>
          </cell>
          <cell r="G327">
            <v>0</v>
          </cell>
          <cell r="H327" t="str">
            <v>PEMELIHARAAN JALAN KOTO BARU - SP. SUKA MAJU DAN SP. MUARA BAHAN - MUARA BAHAN (NO. RUAS 246,249) RUTIN 20,15 KM URUGAN PILIHAN</v>
          </cell>
          <cell r="I327" t="str">
            <v>04.13.01.03.06</v>
          </cell>
          <cell r="J327">
            <v>0</v>
          </cell>
          <cell r="K327">
            <v>0</v>
          </cell>
          <cell r="L327">
            <v>0</v>
          </cell>
          <cell r="M327">
            <v>0</v>
          </cell>
          <cell r="N327">
            <v>0</v>
          </cell>
          <cell r="O327" t="str">
            <v>KOTO BARU - SP. SUKA MAJU DAN SP. MUARA BAHAN - MUARA BAHAN</v>
          </cell>
          <cell r="P327">
            <v>2007</v>
          </cell>
          <cell r="Q327">
            <v>0</v>
          </cell>
          <cell r="R327">
            <v>0</v>
          </cell>
          <cell r="S327">
            <v>0</v>
          </cell>
          <cell r="T327" t="str">
            <v>APBD</v>
          </cell>
          <cell r="U327">
            <v>1327353361.6165369</v>
          </cell>
          <cell r="V327" t="str">
            <v>B</v>
          </cell>
          <cell r="W327">
            <v>0</v>
          </cell>
        </row>
        <row r="328">
          <cell r="E328" t="str">
            <v>258.2</v>
          </cell>
          <cell r="F328" t="str">
            <v>4.13.01</v>
          </cell>
          <cell r="G328">
            <v>0</v>
          </cell>
          <cell r="H328" t="str">
            <v>PEMELIHARAAN JALAN LEPAU GADING - PANGEAN, PANGEAN PULAU KUMPAI, PULAU KUMPAI - PASANG USANG BASERAH (NO. RUAS 260, 165, 168 ) ASPAL OVERLAY 1 KM ; URUGAN PILIHAN 1,00 KM ; RUTIN 22,50 KM.</v>
          </cell>
          <cell r="I328" t="str">
            <v>04.13.01.03.06</v>
          </cell>
          <cell r="J328">
            <v>0</v>
          </cell>
          <cell r="K328">
            <v>0</v>
          </cell>
          <cell r="L328">
            <v>0</v>
          </cell>
          <cell r="M328">
            <v>0</v>
          </cell>
          <cell r="N328">
            <v>0</v>
          </cell>
          <cell r="O328" t="str">
            <v>JL. LEPAU GADING - PANGEAN</v>
          </cell>
          <cell r="P328">
            <v>2007</v>
          </cell>
          <cell r="Q328">
            <v>0</v>
          </cell>
          <cell r="R328">
            <v>0</v>
          </cell>
          <cell r="S328">
            <v>0</v>
          </cell>
          <cell r="T328" t="str">
            <v>APBD</v>
          </cell>
          <cell r="U328">
            <v>1327353361.6165369</v>
          </cell>
          <cell r="V328" t="str">
            <v>B</v>
          </cell>
          <cell r="W328">
            <v>0</v>
          </cell>
        </row>
        <row r="329">
          <cell r="F329" t="str">
            <v>4.13.01</v>
          </cell>
          <cell r="G329">
            <v>0</v>
          </cell>
          <cell r="H329" t="str">
            <v>PEMELIHARAAN JALAN SAKO - TRANS SKP II, HULU TESO - LOGAS TANAH DARAT (NO. RUAS 167, 186) OVERLAY 1,00 ; URUGAN PILIHAN 1,00 KM ; RUTIN 20,00 KM</v>
          </cell>
          <cell r="I329" t="str">
            <v>04.13.01.03.06</v>
          </cell>
          <cell r="J329">
            <v>0</v>
          </cell>
          <cell r="K329">
            <v>0</v>
          </cell>
          <cell r="L329">
            <v>0</v>
          </cell>
          <cell r="M329">
            <v>0</v>
          </cell>
          <cell r="N329">
            <v>0</v>
          </cell>
          <cell r="O329" t="str">
            <v>SAKO - TRANS SKP II, HULU TESO - LOGAS TANAH DARAT</v>
          </cell>
          <cell r="P329">
            <v>2007</v>
          </cell>
          <cell r="Q329">
            <v>0</v>
          </cell>
          <cell r="R329">
            <v>0</v>
          </cell>
          <cell r="S329">
            <v>0</v>
          </cell>
          <cell r="T329" t="str">
            <v>APBD</v>
          </cell>
          <cell r="U329">
            <v>1327353361.6165369</v>
          </cell>
          <cell r="V329" t="str">
            <v>B</v>
          </cell>
          <cell r="W329">
            <v>0</v>
          </cell>
        </row>
        <row r="330">
          <cell r="E330" t="str">
            <v>164.3</v>
          </cell>
          <cell r="F330" t="str">
            <v>4.13.01</v>
          </cell>
          <cell r="G330">
            <v>0</v>
          </cell>
          <cell r="H330" t="str">
            <v>PEMELIHARAAN JALAN PANGEAN - SITUGAL (BTS. PELALAWAN) (NO. RUAS 166) ASPAL OVERLAY 1,00 KM ; URUGAN PILIHAN 2,00 KM.</v>
          </cell>
          <cell r="I330" t="str">
            <v>04.13.01.03.06</v>
          </cell>
          <cell r="J330">
            <v>0</v>
          </cell>
          <cell r="K330">
            <v>0</v>
          </cell>
          <cell r="L330">
            <v>0</v>
          </cell>
          <cell r="M330">
            <v>0</v>
          </cell>
          <cell r="N330">
            <v>0</v>
          </cell>
          <cell r="O330" t="str">
            <v>PANGEAN - SITUGAL</v>
          </cell>
          <cell r="P330">
            <v>2007</v>
          </cell>
          <cell r="Q330">
            <v>0</v>
          </cell>
          <cell r="R330">
            <v>0</v>
          </cell>
          <cell r="S330">
            <v>0</v>
          </cell>
          <cell r="T330" t="str">
            <v>APBD</v>
          </cell>
          <cell r="U330">
            <v>1327353361.6165369</v>
          </cell>
          <cell r="V330" t="str">
            <v>B</v>
          </cell>
          <cell r="W330">
            <v>0</v>
          </cell>
        </row>
        <row r="331">
          <cell r="F331" t="str">
            <v>4.13.01</v>
          </cell>
          <cell r="G331">
            <v>0</v>
          </cell>
          <cell r="H331" t="str">
            <v>PEMELIHARAAN JALAN BASERAH - PERHENTIAN LUAS, DUSUN TUO - GUNUNG MELINTANG (NO. RUAS 130, 146) ASPAL/1,00 KM ; UR.PIL 2,00 ; RUTIN 23,70 KM UR.PIL</v>
          </cell>
          <cell r="I331" t="str">
            <v>04.13.01.03.06</v>
          </cell>
          <cell r="J331">
            <v>0</v>
          </cell>
          <cell r="K331">
            <v>0</v>
          </cell>
          <cell r="L331">
            <v>0</v>
          </cell>
          <cell r="M331">
            <v>0</v>
          </cell>
          <cell r="N331">
            <v>0</v>
          </cell>
          <cell r="O331" t="str">
            <v>BASERAH - PERHENTIAN LUAS, DUSUN TUO - GUNUNG MELINTANG</v>
          </cell>
          <cell r="P331">
            <v>2007</v>
          </cell>
          <cell r="Q331">
            <v>0</v>
          </cell>
          <cell r="R331">
            <v>0</v>
          </cell>
          <cell r="S331">
            <v>0</v>
          </cell>
          <cell r="T331" t="str">
            <v>APBD</v>
          </cell>
          <cell r="U331">
            <v>1110059695.6493311</v>
          </cell>
          <cell r="V331" t="str">
            <v>B</v>
          </cell>
          <cell r="W331">
            <v>0</v>
          </cell>
        </row>
        <row r="332">
          <cell r="F332" t="str">
            <v>4.13.01</v>
          </cell>
          <cell r="G332">
            <v>0</v>
          </cell>
          <cell r="H332" t="str">
            <v>PEMELIHARAAN JALAN LUBUK JAMBI - LUBUK AMBACANG JAKE - KOTO KOMBU, MUDIK ULO - SUMPU (NO. RUAS 083, 003, 124) ASPAL 1,00 KM ; UR. PIL 2,00 KM ; RUTIN 40,00 KM</v>
          </cell>
          <cell r="I332" t="str">
            <v>04.13.01.03.06</v>
          </cell>
          <cell r="J332">
            <v>0</v>
          </cell>
          <cell r="K332">
            <v>0</v>
          </cell>
          <cell r="L332">
            <v>0</v>
          </cell>
          <cell r="M332">
            <v>0</v>
          </cell>
          <cell r="N332">
            <v>0</v>
          </cell>
          <cell r="O332" t="str">
            <v>LUBUK JAMBI - LUBUK AMBACANG JAKE - KOTO KOMBU, MUDIK ULO - SUMPU</v>
          </cell>
          <cell r="P332">
            <v>2007</v>
          </cell>
          <cell r="Q332">
            <v>0</v>
          </cell>
          <cell r="R332">
            <v>0</v>
          </cell>
          <cell r="S332">
            <v>0</v>
          </cell>
          <cell r="T332" t="str">
            <v>APBD</v>
          </cell>
          <cell r="U332">
            <v>1327353361.6165369</v>
          </cell>
          <cell r="V332" t="str">
            <v>B</v>
          </cell>
          <cell r="W332">
            <v>0</v>
          </cell>
        </row>
        <row r="333">
          <cell r="E333" t="str">
            <v>87.2</v>
          </cell>
          <cell r="F333" t="str">
            <v>4.13.01</v>
          </cell>
          <cell r="G333">
            <v>0</v>
          </cell>
          <cell r="H333" t="str">
            <v>PEMELIHARAAN JALAN SEI. BESAR - BATAS SUMBAR, SP. 4 PANGKALAN - MUARO PETAI, - SITIANG (NO. RUAS 087,092 111) URUGAN PILIHAN ; RUTIN 22,00 KM</v>
          </cell>
          <cell r="I333" t="str">
            <v>04.13.01.03.06</v>
          </cell>
          <cell r="J333">
            <v>0</v>
          </cell>
          <cell r="K333">
            <v>0</v>
          </cell>
          <cell r="L333">
            <v>0</v>
          </cell>
          <cell r="M333">
            <v>0</v>
          </cell>
          <cell r="N333">
            <v>0</v>
          </cell>
          <cell r="O333" t="str">
            <v>SEI. BESAR - BATAS SUMBAR, SP. 4 PANGKALAN - MUARO PETAI, - SITIANG</v>
          </cell>
          <cell r="P333">
            <v>2007</v>
          </cell>
          <cell r="Q333">
            <v>0</v>
          </cell>
          <cell r="R333">
            <v>0</v>
          </cell>
          <cell r="S333">
            <v>0</v>
          </cell>
          <cell r="T333" t="str">
            <v>APBD</v>
          </cell>
          <cell r="U333">
            <v>636337766.08424675</v>
          </cell>
          <cell r="V333" t="str">
            <v>B</v>
          </cell>
          <cell r="W333">
            <v>0</v>
          </cell>
        </row>
        <row r="334">
          <cell r="F334" t="str">
            <v>4.13.01</v>
          </cell>
          <cell r="G334">
            <v>0</v>
          </cell>
          <cell r="H334" t="str">
            <v>PEMELIHARAAN JALAN KEBUN PEMDA &amp; PERHENTIAN SUNGKAI (EFEKTIF 3,00 KM ; RUTIN 9,00 KM)</v>
          </cell>
          <cell r="I334" t="str">
            <v>04.13.01.03.06</v>
          </cell>
          <cell r="J334">
            <v>0</v>
          </cell>
          <cell r="K334">
            <v>0</v>
          </cell>
          <cell r="L334">
            <v>0</v>
          </cell>
          <cell r="M334">
            <v>0</v>
          </cell>
          <cell r="N334">
            <v>0</v>
          </cell>
          <cell r="O334" t="str">
            <v>KEBUN PEMDA &amp; PERHENTIAN SUNGKAI</v>
          </cell>
          <cell r="P334">
            <v>2007</v>
          </cell>
          <cell r="Q334">
            <v>0</v>
          </cell>
          <cell r="R334">
            <v>0</v>
          </cell>
          <cell r="S334">
            <v>0</v>
          </cell>
          <cell r="T334" t="str">
            <v>APBD</v>
          </cell>
          <cell r="U334">
            <v>837379143.13253343</v>
          </cell>
          <cell r="V334" t="str">
            <v>B</v>
          </cell>
          <cell r="W334">
            <v>0</v>
          </cell>
        </row>
        <row r="335">
          <cell r="F335" t="str">
            <v>4.13.01</v>
          </cell>
          <cell r="G335">
            <v>0</v>
          </cell>
          <cell r="H335" t="str">
            <v>KEGIATAN REHABILITASI/ PEMELIHARAAN JALAN PASCA BENCANA (PERBAIKAN/ PEMELIHARAAN JALAN PASCA BENCANA PADA RUAS JALAN CERENTI - PL. BAYUR - SEI. PERUPUK - TELUK PAUH - CERENTI, RUAS JALAN PANGEAN - PL. KUMPAI - PSR USANG BASERAH - KUANTAN HILIR, RUAS JALAN KOTO RAJO - PL. JAMBU INUMAN DAN RUAS JALAN PAUH ANGIT - PL. RANGGAS PANGEAN)</v>
          </cell>
          <cell r="I335" t="str">
            <v>04.13.01.03.06</v>
          </cell>
          <cell r="J335">
            <v>0</v>
          </cell>
          <cell r="K335">
            <v>0</v>
          </cell>
          <cell r="L335">
            <v>0</v>
          </cell>
          <cell r="M335">
            <v>0</v>
          </cell>
          <cell r="N335">
            <v>0</v>
          </cell>
          <cell r="O335" t="str">
            <v>CERENTI - PL. BAYUR - SEI. PERUPUK - TELUK PAUH - CERENTI, RUAS JALAN PANGEAN - PL. KUMPAI - PSR USANG BASERAH - KUANTAN HILIR, RUAS JALAN KOTO RAJO - PL. JAMBU INUMAN DAN RUAS JALAN PAUH ANGIT - PL. RANGGAS PANGEAN</v>
          </cell>
          <cell r="P335">
            <v>2007</v>
          </cell>
          <cell r="Q335">
            <v>0</v>
          </cell>
          <cell r="R335">
            <v>0</v>
          </cell>
          <cell r="S335">
            <v>0</v>
          </cell>
          <cell r="T335" t="str">
            <v>APBD</v>
          </cell>
          <cell r="U335">
            <v>4984557066.1999998</v>
          </cell>
          <cell r="V335" t="str">
            <v>B</v>
          </cell>
          <cell r="W335">
            <v>0</v>
          </cell>
        </row>
        <row r="336">
          <cell r="F336" t="str">
            <v>4.13.01</v>
          </cell>
          <cell r="G336">
            <v>0</v>
          </cell>
          <cell r="H336" t="str">
            <v>PEMELIHARAAN JALAN KABUPATEN (SWAKELOLA)</v>
          </cell>
          <cell r="I336" t="str">
            <v>04.13.01.03.06</v>
          </cell>
          <cell r="J336">
            <v>0</v>
          </cell>
          <cell r="K336">
            <v>0</v>
          </cell>
          <cell r="L336">
            <v>0</v>
          </cell>
          <cell r="M336">
            <v>0</v>
          </cell>
          <cell r="N336">
            <v>0</v>
          </cell>
          <cell r="O336" t="str">
            <v>KUANTAN SINGINGI</v>
          </cell>
          <cell r="P336">
            <v>2007</v>
          </cell>
          <cell r="Q336">
            <v>0</v>
          </cell>
          <cell r="R336">
            <v>0</v>
          </cell>
          <cell r="S336">
            <v>0</v>
          </cell>
          <cell r="T336" t="str">
            <v>APBD</v>
          </cell>
          <cell r="U336">
            <v>3783819547.1500001</v>
          </cell>
          <cell r="V336" t="str">
            <v>B</v>
          </cell>
          <cell r="W336">
            <v>0</v>
          </cell>
        </row>
        <row r="337">
          <cell r="F337" t="str">
            <v>4.13.01</v>
          </cell>
          <cell r="G337">
            <v>0</v>
          </cell>
          <cell r="H337" t="str">
            <v>PEMELIHARAAN RUTIN JEMBATAN KABUPATEN (SWAKELOLA)</v>
          </cell>
          <cell r="I337" t="str">
            <v>04.13.02.03.01</v>
          </cell>
          <cell r="J337">
            <v>0</v>
          </cell>
          <cell r="K337">
            <v>0</v>
          </cell>
          <cell r="L337">
            <v>0</v>
          </cell>
          <cell r="M337">
            <v>0</v>
          </cell>
          <cell r="N337">
            <v>0</v>
          </cell>
          <cell r="O337" t="str">
            <v>KUANTAN SINGINGI</v>
          </cell>
          <cell r="P337">
            <v>2007</v>
          </cell>
          <cell r="Q337">
            <v>0</v>
          </cell>
          <cell r="R337">
            <v>0</v>
          </cell>
          <cell r="S337">
            <v>0</v>
          </cell>
          <cell r="T337" t="str">
            <v>APBD</v>
          </cell>
          <cell r="U337">
            <v>749497417.32000005</v>
          </cell>
          <cell r="V337" t="str">
            <v>B</v>
          </cell>
          <cell r="W337">
            <v>0</v>
          </cell>
        </row>
        <row r="338">
          <cell r="F338" t="str">
            <v>4.13.01</v>
          </cell>
          <cell r="G338">
            <v>0</v>
          </cell>
          <cell r="H338" t="str">
            <v>PENGADAAN KONSTRUKSI JALAN DI KEC. PANGEAN (DESA TANAH BEKALI), KEC. INUMAN (DESA PL. BUSUK SEBERANG DAN DESA PL. BUSUK JAYA), KEC. CERENTI (DESA PL. PANJANG HILIR) DAN KEC. SINGINGI HILIR (DESA SEI. PAKU)</v>
          </cell>
          <cell r="I338" t="str">
            <v>04.13.01.03.06</v>
          </cell>
          <cell r="J338">
            <v>0</v>
          </cell>
          <cell r="K338">
            <v>0</v>
          </cell>
          <cell r="L338">
            <v>0</v>
          </cell>
          <cell r="M338">
            <v>0</v>
          </cell>
          <cell r="N338">
            <v>0</v>
          </cell>
          <cell r="O338" t="str">
            <v>KUANTAN SINGINGI</v>
          </cell>
          <cell r="P338">
            <v>2007</v>
          </cell>
          <cell r="Q338">
            <v>0</v>
          </cell>
          <cell r="R338">
            <v>0</v>
          </cell>
          <cell r="S338">
            <v>0</v>
          </cell>
          <cell r="T338" t="str">
            <v>APBD</v>
          </cell>
          <cell r="U338">
            <v>1012401500</v>
          </cell>
          <cell r="V338" t="str">
            <v>B</v>
          </cell>
          <cell r="W338">
            <v>0</v>
          </cell>
        </row>
        <row r="339">
          <cell r="F339" t="str">
            <v>4.13.01</v>
          </cell>
          <cell r="G339">
            <v>0</v>
          </cell>
          <cell r="H339" t="str">
            <v>PENGADAAN KONSTRUKSI JALAN</v>
          </cell>
          <cell r="I339" t="str">
            <v>04.13.01.03.06</v>
          </cell>
          <cell r="J339">
            <v>0</v>
          </cell>
          <cell r="K339">
            <v>0</v>
          </cell>
          <cell r="L339">
            <v>0</v>
          </cell>
          <cell r="M339">
            <v>0</v>
          </cell>
          <cell r="N339">
            <v>0</v>
          </cell>
          <cell r="O339" t="str">
            <v>KUANTAN SINGINGI</v>
          </cell>
          <cell r="P339">
            <v>2007</v>
          </cell>
          <cell r="Q339">
            <v>0</v>
          </cell>
          <cell r="R339">
            <v>0</v>
          </cell>
          <cell r="S339">
            <v>0</v>
          </cell>
          <cell r="T339" t="str">
            <v>APBD</v>
          </cell>
          <cell r="U339">
            <v>14991856876.784245</v>
          </cell>
          <cell r="V339" t="str">
            <v>B</v>
          </cell>
          <cell r="W339">
            <v>0</v>
          </cell>
        </row>
        <row r="340">
          <cell r="F340" t="str">
            <v>4.13.01</v>
          </cell>
          <cell r="G340">
            <v>0</v>
          </cell>
          <cell r="H340" t="str">
            <v>PENGADAAN KONSTRUKSI JEMBATAN GANTUNG</v>
          </cell>
          <cell r="I340" t="str">
            <v>04.13.02.03.03</v>
          </cell>
          <cell r="J340">
            <v>0</v>
          </cell>
          <cell r="K340">
            <v>0</v>
          </cell>
          <cell r="L340">
            <v>0</v>
          </cell>
          <cell r="M340">
            <v>0</v>
          </cell>
          <cell r="N340">
            <v>0</v>
          </cell>
          <cell r="O340" t="str">
            <v>KUANTAN SINGINGI</v>
          </cell>
          <cell r="P340">
            <v>2007</v>
          </cell>
          <cell r="Q340">
            <v>0</v>
          </cell>
          <cell r="R340">
            <v>0</v>
          </cell>
          <cell r="S340">
            <v>0</v>
          </cell>
          <cell r="T340" t="str">
            <v>APBD</v>
          </cell>
          <cell r="U340">
            <v>1004635245.0665743</v>
          </cell>
          <cell r="V340" t="str">
            <v>B</v>
          </cell>
          <cell r="W340">
            <v>0</v>
          </cell>
        </row>
        <row r="341">
          <cell r="F341" t="str">
            <v>4.13.02</v>
          </cell>
          <cell r="G341">
            <v>0</v>
          </cell>
          <cell r="H341" t="str">
            <v>KONSTRUKSI JEMBATAN BETON DAN KELENGKAPANNYA DI KEC. HULU KUANTAN, SINGINGI, KUANTAN TENGAH, BENAI, INUMAN, GUNUNG TOAR, KUANTAN MUDIK DAN SINGINGI HILIR</v>
          </cell>
          <cell r="I341" t="str">
            <v>04.13.02.03.01</v>
          </cell>
          <cell r="J341">
            <v>0</v>
          </cell>
          <cell r="K341">
            <v>0</v>
          </cell>
          <cell r="L341">
            <v>0</v>
          </cell>
          <cell r="M341">
            <v>0</v>
          </cell>
          <cell r="N341">
            <v>0</v>
          </cell>
          <cell r="O341" t="str">
            <v>KUANTAN SINGINGI</v>
          </cell>
          <cell r="P341">
            <v>2007</v>
          </cell>
          <cell r="Q341">
            <v>0</v>
          </cell>
          <cell r="R341">
            <v>0</v>
          </cell>
          <cell r="S341">
            <v>0</v>
          </cell>
          <cell r="T341" t="str">
            <v>APBD</v>
          </cell>
          <cell r="U341">
            <v>3087425688.1593609</v>
          </cell>
          <cell r="V341" t="str">
            <v>B</v>
          </cell>
          <cell r="W341">
            <v>0</v>
          </cell>
        </row>
        <row r="342">
          <cell r="F342" t="str">
            <v>4.13.01</v>
          </cell>
          <cell r="G342">
            <v>0</v>
          </cell>
          <cell r="H342" t="str">
            <v>PENGADAAN KONSTRUKSI JALAN (PEMBANGUNAN TURAP KANTOR BALAI DESA DAN PUSTU DESA MUDIK ULO + TIMBUNAN, PEMBANGUNAN TURAP KANTOR BUPATI + TANGGA TURUN + JALAN KANTOR BUPATI, PEMBANGUNAN TURAP JALAN KP. SENTAJO, SEI. NANUN TOPAN, SP. TIGA JAO, JALAN KOTO SENTAJO, JALAN PL. BUSUK JAYA + TIMBUNAN</v>
          </cell>
          <cell r="I342" t="str">
            <v>04.13.01.03.06</v>
          </cell>
          <cell r="J342">
            <v>0</v>
          </cell>
          <cell r="K342">
            <v>0</v>
          </cell>
          <cell r="L342">
            <v>0</v>
          </cell>
          <cell r="M342">
            <v>0</v>
          </cell>
          <cell r="N342">
            <v>0</v>
          </cell>
          <cell r="O342" t="str">
            <v>KUANTAN SINGINGI</v>
          </cell>
          <cell r="P342">
            <v>2007</v>
          </cell>
          <cell r="Q342">
            <v>0</v>
          </cell>
          <cell r="R342">
            <v>0</v>
          </cell>
          <cell r="S342">
            <v>0</v>
          </cell>
          <cell r="T342" t="str">
            <v>APBD</v>
          </cell>
          <cell r="U342">
            <v>2113731899.5999999</v>
          </cell>
          <cell r="V342" t="str">
            <v>B</v>
          </cell>
          <cell r="W342">
            <v>0</v>
          </cell>
        </row>
        <row r="343">
          <cell r="F343" t="str">
            <v>4.13.01</v>
          </cell>
          <cell r="G343">
            <v>0</v>
          </cell>
          <cell r="H343" t="str">
            <v>PENGADAAN KONSTRUKSI JALAN</v>
          </cell>
          <cell r="I343" t="str">
            <v>04.13.01.03.06</v>
          </cell>
          <cell r="J343">
            <v>0</v>
          </cell>
          <cell r="K343">
            <v>0</v>
          </cell>
          <cell r="L343">
            <v>0</v>
          </cell>
          <cell r="M343">
            <v>0</v>
          </cell>
          <cell r="N343">
            <v>0</v>
          </cell>
          <cell r="O343" t="str">
            <v>KUANTAN SINGINGI</v>
          </cell>
          <cell r="P343">
            <v>2008</v>
          </cell>
          <cell r="Q343">
            <v>0</v>
          </cell>
          <cell r="R343">
            <v>0</v>
          </cell>
          <cell r="S343">
            <v>0</v>
          </cell>
          <cell r="T343" t="str">
            <v>APBD</v>
          </cell>
          <cell r="U343">
            <v>29986611460</v>
          </cell>
          <cell r="V343" t="str">
            <v>B</v>
          </cell>
          <cell r="W343">
            <v>0</v>
          </cell>
        </row>
        <row r="344">
          <cell r="F344" t="str">
            <v>4.13.02</v>
          </cell>
          <cell r="G344">
            <v>0</v>
          </cell>
          <cell r="H344" t="str">
            <v>KONSTRUKSI JEMBATAN BETON DAN KELENGKAPANNYA</v>
          </cell>
          <cell r="I344" t="str">
            <v>04.13.02.03.01</v>
          </cell>
          <cell r="J344">
            <v>0</v>
          </cell>
          <cell r="K344">
            <v>0</v>
          </cell>
          <cell r="L344">
            <v>0</v>
          </cell>
          <cell r="M344">
            <v>0</v>
          </cell>
          <cell r="N344">
            <v>0</v>
          </cell>
          <cell r="O344" t="str">
            <v>KUANTAN SINGINGI</v>
          </cell>
          <cell r="P344">
            <v>2008</v>
          </cell>
          <cell r="Q344">
            <v>0</v>
          </cell>
          <cell r="R344">
            <v>0</v>
          </cell>
          <cell r="S344">
            <v>0</v>
          </cell>
          <cell r="T344" t="str">
            <v>APBD</v>
          </cell>
          <cell r="U344">
            <v>8726284111.1459866</v>
          </cell>
          <cell r="V344" t="str">
            <v>B</v>
          </cell>
          <cell r="W344">
            <v>0</v>
          </cell>
        </row>
        <row r="345">
          <cell r="F345" t="str">
            <v>4.13.01</v>
          </cell>
          <cell r="G345">
            <v>0</v>
          </cell>
          <cell r="H345" t="str">
            <v>PENGADAAN KONSTRUKSI JALAN (PEMBANGUNAN JALAN BENAI - KOTO RAJO - PL, JAMBU DAN JALAN SEBERANG TELUK KUANTAN - SIBEROBAH - SANGAU</v>
          </cell>
          <cell r="I345" t="str">
            <v>04.13.01.03.06</v>
          </cell>
          <cell r="J345">
            <v>0</v>
          </cell>
          <cell r="K345">
            <v>0</v>
          </cell>
          <cell r="L345">
            <v>0</v>
          </cell>
          <cell r="M345">
            <v>0</v>
          </cell>
          <cell r="N345">
            <v>0</v>
          </cell>
          <cell r="O345" t="str">
            <v>BENAI - KOTO RAJO - PL, JAMBU DAN JALAN SEBERANG TELUK KUANTAN - SIBEROBAH - SANGAU</v>
          </cell>
          <cell r="P345">
            <v>2008</v>
          </cell>
          <cell r="Q345">
            <v>0</v>
          </cell>
          <cell r="R345">
            <v>0</v>
          </cell>
          <cell r="S345">
            <v>0</v>
          </cell>
          <cell r="T345" t="str">
            <v>APBD</v>
          </cell>
          <cell r="U345">
            <v>5674612893</v>
          </cell>
          <cell r="V345" t="str">
            <v>B</v>
          </cell>
          <cell r="W345">
            <v>0</v>
          </cell>
        </row>
        <row r="346">
          <cell r="E346" t="str">
            <v>J2.1</v>
          </cell>
          <cell r="F346" t="str">
            <v>4.13.02</v>
          </cell>
          <cell r="G346">
            <v>0</v>
          </cell>
          <cell r="H346" t="str">
            <v>PEMBANGUNAN JEMBATAN GANTUNG TELUK KUANTAN</v>
          </cell>
          <cell r="I346" t="str">
            <v>04.13.02.03.03</v>
          </cell>
          <cell r="J346">
            <v>0</v>
          </cell>
          <cell r="K346">
            <v>0</v>
          </cell>
          <cell r="L346">
            <v>0</v>
          </cell>
          <cell r="M346">
            <v>0</v>
          </cell>
          <cell r="N346">
            <v>0</v>
          </cell>
          <cell r="O346" t="str">
            <v>SAWAH</v>
          </cell>
          <cell r="P346">
            <v>2008</v>
          </cell>
          <cell r="Q346">
            <v>0</v>
          </cell>
          <cell r="R346">
            <v>0</v>
          </cell>
          <cell r="S346">
            <v>0</v>
          </cell>
          <cell r="T346" t="str">
            <v>APBD</v>
          </cell>
          <cell r="U346">
            <v>1685204437</v>
          </cell>
          <cell r="V346" t="str">
            <v>B</v>
          </cell>
          <cell r="W346">
            <v>0</v>
          </cell>
        </row>
        <row r="347">
          <cell r="F347" t="str">
            <v>4.13.02</v>
          </cell>
          <cell r="G347">
            <v>0</v>
          </cell>
          <cell r="H347" t="str">
            <v>PEMBANGUNAN JEMBATAN BASERAH</v>
          </cell>
          <cell r="I347" t="str">
            <v>04.13.02.03.01</v>
          </cell>
          <cell r="J347">
            <v>0</v>
          </cell>
          <cell r="K347">
            <v>0</v>
          </cell>
          <cell r="L347">
            <v>0</v>
          </cell>
          <cell r="M347">
            <v>0</v>
          </cell>
          <cell r="N347">
            <v>0</v>
          </cell>
          <cell r="O347" t="str">
            <v>BASERAH</v>
          </cell>
          <cell r="P347">
            <v>2008</v>
          </cell>
          <cell r="Q347">
            <v>0</v>
          </cell>
          <cell r="R347">
            <v>0</v>
          </cell>
          <cell r="S347">
            <v>0</v>
          </cell>
          <cell r="T347" t="str">
            <v>APBD</v>
          </cell>
          <cell r="U347">
            <v>1969256837</v>
          </cell>
          <cell r="V347" t="str">
            <v>B</v>
          </cell>
          <cell r="W347">
            <v>0</v>
          </cell>
        </row>
        <row r="348">
          <cell r="F348" t="str">
            <v>4.13.01</v>
          </cell>
          <cell r="G348">
            <v>0</v>
          </cell>
          <cell r="H348" t="str">
            <v>PENGADAAN KONSTRUKSI JALAN</v>
          </cell>
          <cell r="I348" t="str">
            <v>04.13.01.03.06</v>
          </cell>
          <cell r="J348">
            <v>0</v>
          </cell>
          <cell r="K348">
            <v>0</v>
          </cell>
          <cell r="L348">
            <v>0</v>
          </cell>
          <cell r="M348">
            <v>0</v>
          </cell>
          <cell r="N348">
            <v>0</v>
          </cell>
          <cell r="O348">
            <v>0</v>
          </cell>
          <cell r="P348">
            <v>2008</v>
          </cell>
          <cell r="Q348">
            <v>0</v>
          </cell>
          <cell r="R348">
            <v>0</v>
          </cell>
          <cell r="S348">
            <v>0</v>
          </cell>
          <cell r="T348" t="str">
            <v>APBD</v>
          </cell>
          <cell r="U348">
            <v>10544570566</v>
          </cell>
          <cell r="V348">
            <v>0</v>
          </cell>
          <cell r="W348">
            <v>0</v>
          </cell>
        </row>
        <row r="349">
          <cell r="F349" t="str">
            <v>4.13.01</v>
          </cell>
          <cell r="G349">
            <v>0</v>
          </cell>
          <cell r="H349" t="str">
            <v>PENGADAAN KONSTRUKSI JALAN (REHAB/ PEMEL JALAN BENAI - KOTO RAJO - PL. JAMBU, JALAN SEB. TELUK KUANTAN - SIBEROBAH - SANGAU DAN JALAN SP. HANDOYO - SP. SEI. SIRIH - SP. 4 PT. WARNASARI - SUKAMAJU</v>
          </cell>
          <cell r="I349" t="str">
            <v>04.13.01.03.06</v>
          </cell>
          <cell r="J349">
            <v>0</v>
          </cell>
          <cell r="K349">
            <v>0</v>
          </cell>
          <cell r="L349">
            <v>0</v>
          </cell>
          <cell r="M349">
            <v>0</v>
          </cell>
          <cell r="N349">
            <v>0</v>
          </cell>
          <cell r="O349" t="str">
            <v>BENAI - KOTO RAJO - PL, JAMBU DAN JALAN SEBERANG TELUK KUANTAN - SIBEROBAH - SANGAU</v>
          </cell>
          <cell r="P349">
            <v>2008</v>
          </cell>
          <cell r="Q349">
            <v>0</v>
          </cell>
          <cell r="R349">
            <v>0</v>
          </cell>
          <cell r="S349">
            <v>0</v>
          </cell>
          <cell r="T349" t="str">
            <v>APBD</v>
          </cell>
          <cell r="U349">
            <v>5288983329</v>
          </cell>
          <cell r="V349" t="str">
            <v>B</v>
          </cell>
          <cell r="W349">
            <v>0</v>
          </cell>
        </row>
        <row r="350">
          <cell r="F350" t="str">
            <v>4.13.01</v>
          </cell>
          <cell r="G350">
            <v>0</v>
          </cell>
          <cell r="H350" t="str">
            <v>PERBAIKAN JALAN CERENTI-PL. BAYUR-SEI. PERUPUK-TL. PAUH</v>
          </cell>
          <cell r="I350" t="str">
            <v>04.13.01.03.06</v>
          </cell>
          <cell r="J350">
            <v>0</v>
          </cell>
          <cell r="K350">
            <v>0</v>
          </cell>
          <cell r="L350">
            <v>0</v>
          </cell>
          <cell r="M350">
            <v>0</v>
          </cell>
          <cell r="N350">
            <v>0</v>
          </cell>
          <cell r="O350" t="str">
            <v>PL. BAYUR-SEI. PERUPUK-TL. PAUH</v>
          </cell>
          <cell r="P350">
            <v>2008</v>
          </cell>
          <cell r="Q350">
            <v>0</v>
          </cell>
          <cell r="R350">
            <v>0</v>
          </cell>
          <cell r="S350">
            <v>0</v>
          </cell>
          <cell r="T350" t="str">
            <v>APBD</v>
          </cell>
          <cell r="U350">
            <v>711641781</v>
          </cell>
          <cell r="V350" t="str">
            <v>B</v>
          </cell>
          <cell r="W350">
            <v>0</v>
          </cell>
        </row>
        <row r="351">
          <cell r="F351" t="str">
            <v>4.13.01</v>
          </cell>
          <cell r="G351">
            <v>0</v>
          </cell>
          <cell r="H351" t="str">
            <v>PEMELIHARAAN JALAN KABUPATEN (SWAKELOLA)</v>
          </cell>
          <cell r="I351" t="str">
            <v>04.13.01.03.06</v>
          </cell>
          <cell r="J351">
            <v>0</v>
          </cell>
          <cell r="K351">
            <v>0</v>
          </cell>
          <cell r="L351">
            <v>0</v>
          </cell>
          <cell r="M351">
            <v>0</v>
          </cell>
          <cell r="N351">
            <v>0</v>
          </cell>
          <cell r="O351" t="str">
            <v>KUANTAN SINGINGI</v>
          </cell>
          <cell r="P351">
            <v>2008</v>
          </cell>
          <cell r="Q351">
            <v>0</v>
          </cell>
          <cell r="R351">
            <v>0</v>
          </cell>
          <cell r="S351">
            <v>0</v>
          </cell>
          <cell r="T351" t="str">
            <v>APBD</v>
          </cell>
          <cell r="U351">
            <v>4998589477</v>
          </cell>
          <cell r="V351" t="str">
            <v>B</v>
          </cell>
          <cell r="W351">
            <v>0</v>
          </cell>
        </row>
        <row r="352">
          <cell r="F352" t="str">
            <v>4.13.02</v>
          </cell>
          <cell r="G352">
            <v>0</v>
          </cell>
          <cell r="H352" t="str">
            <v>PEMELIHARAAN RUTIN JEMBATAN KABUPATEN (SWAKELOLA)</v>
          </cell>
          <cell r="I352" t="str">
            <v>04.13.02.03.01</v>
          </cell>
          <cell r="J352">
            <v>0</v>
          </cell>
          <cell r="K352">
            <v>0</v>
          </cell>
          <cell r="L352">
            <v>0</v>
          </cell>
          <cell r="M352">
            <v>0</v>
          </cell>
          <cell r="N352">
            <v>0</v>
          </cell>
          <cell r="O352" t="str">
            <v>KUANTAN SINGINGI</v>
          </cell>
          <cell r="P352">
            <v>2008</v>
          </cell>
          <cell r="Q352">
            <v>0</v>
          </cell>
          <cell r="R352">
            <v>0</v>
          </cell>
          <cell r="S352">
            <v>0</v>
          </cell>
          <cell r="T352" t="str">
            <v>APBD</v>
          </cell>
          <cell r="U352">
            <v>829088158</v>
          </cell>
          <cell r="V352" t="str">
            <v>B</v>
          </cell>
          <cell r="W352">
            <v>0</v>
          </cell>
        </row>
        <row r="353">
          <cell r="F353" t="str">
            <v>4.13.01</v>
          </cell>
          <cell r="G353">
            <v>0</v>
          </cell>
          <cell r="H353" t="str">
            <v>PENGADAAN KONSTRUKSI JALAN</v>
          </cell>
          <cell r="I353" t="str">
            <v>04.13.01.03.06</v>
          </cell>
          <cell r="J353">
            <v>0</v>
          </cell>
          <cell r="K353">
            <v>0</v>
          </cell>
          <cell r="L353">
            <v>0</v>
          </cell>
          <cell r="M353">
            <v>0</v>
          </cell>
          <cell r="N353">
            <v>0</v>
          </cell>
          <cell r="O353" t="str">
            <v>KUANTAN SINGINGI</v>
          </cell>
          <cell r="P353">
            <v>2008</v>
          </cell>
          <cell r="Q353">
            <v>0</v>
          </cell>
          <cell r="R353">
            <v>0</v>
          </cell>
          <cell r="S353">
            <v>0</v>
          </cell>
          <cell r="T353" t="str">
            <v>APBD</v>
          </cell>
          <cell r="U353">
            <v>250000000</v>
          </cell>
          <cell r="V353" t="str">
            <v>B</v>
          </cell>
          <cell r="W353">
            <v>0</v>
          </cell>
        </row>
        <row r="354">
          <cell r="F354" t="str">
            <v>4.13.01</v>
          </cell>
          <cell r="G354">
            <v>0</v>
          </cell>
          <cell r="H354" t="str">
            <v>PENGADAAN KONSTRUKSI JALAN</v>
          </cell>
          <cell r="I354" t="str">
            <v>04.13.01.03.06</v>
          </cell>
          <cell r="J354">
            <v>0</v>
          </cell>
          <cell r="K354">
            <v>0</v>
          </cell>
          <cell r="L354">
            <v>0</v>
          </cell>
          <cell r="M354">
            <v>0</v>
          </cell>
          <cell r="N354">
            <v>0</v>
          </cell>
          <cell r="O354" t="str">
            <v>KUANTAN SINGINGI</v>
          </cell>
          <cell r="P354">
            <v>2008</v>
          </cell>
          <cell r="Q354">
            <v>0</v>
          </cell>
          <cell r="R354">
            <v>0</v>
          </cell>
          <cell r="S354">
            <v>0</v>
          </cell>
          <cell r="T354" t="str">
            <v>APBD</v>
          </cell>
          <cell r="U354">
            <v>5108967559.5763826</v>
          </cell>
          <cell r="V354" t="str">
            <v>B</v>
          </cell>
          <cell r="W354">
            <v>0</v>
          </cell>
        </row>
        <row r="355">
          <cell r="F355" t="str">
            <v>4.13.02</v>
          </cell>
          <cell r="G355">
            <v>0</v>
          </cell>
          <cell r="H355" t="str">
            <v>KONSTRUKSI JEMBATAN BETON DAN KELENGKAPANNYA</v>
          </cell>
          <cell r="I355" t="str">
            <v>04.13.02.03.01</v>
          </cell>
          <cell r="J355">
            <v>0</v>
          </cell>
          <cell r="K355">
            <v>0</v>
          </cell>
          <cell r="L355">
            <v>0</v>
          </cell>
          <cell r="M355">
            <v>0</v>
          </cell>
          <cell r="N355">
            <v>0</v>
          </cell>
          <cell r="O355" t="str">
            <v>KUANTAN SINGINGI</v>
          </cell>
          <cell r="P355">
            <v>2008</v>
          </cell>
          <cell r="Q355">
            <v>0</v>
          </cell>
          <cell r="R355">
            <v>0</v>
          </cell>
          <cell r="S355">
            <v>0</v>
          </cell>
          <cell r="T355" t="str">
            <v>APBD</v>
          </cell>
          <cell r="U355">
            <v>2130596812.9205101</v>
          </cell>
          <cell r="V355" t="str">
            <v>B</v>
          </cell>
          <cell r="W355">
            <v>0</v>
          </cell>
        </row>
        <row r="356">
          <cell r="F356" t="str">
            <v>4.13.01</v>
          </cell>
          <cell r="G356">
            <v>0</v>
          </cell>
          <cell r="H356" t="str">
            <v>PENGADAAN KONSTRUKSI JALAN</v>
          </cell>
          <cell r="I356" t="str">
            <v>04.13.01.03.06</v>
          </cell>
          <cell r="J356">
            <v>0</v>
          </cell>
          <cell r="K356">
            <v>0</v>
          </cell>
          <cell r="L356">
            <v>0</v>
          </cell>
          <cell r="M356">
            <v>0</v>
          </cell>
          <cell r="N356">
            <v>0</v>
          </cell>
          <cell r="O356" t="str">
            <v>KUANTAN SINGINGI</v>
          </cell>
          <cell r="P356">
            <v>2008</v>
          </cell>
          <cell r="Q356">
            <v>0</v>
          </cell>
          <cell r="R356">
            <v>0</v>
          </cell>
          <cell r="S356">
            <v>0</v>
          </cell>
          <cell r="T356" t="str">
            <v>APBD</v>
          </cell>
          <cell r="U356">
            <v>837796595</v>
          </cell>
          <cell r="V356" t="str">
            <v>B</v>
          </cell>
          <cell r="W356">
            <v>0</v>
          </cell>
        </row>
        <row r="357">
          <cell r="F357" t="str">
            <v>4.13.01</v>
          </cell>
          <cell r="G357">
            <v>0</v>
          </cell>
          <cell r="H357" t="str">
            <v>PENGADAAN KONSTRUKSI JALAN</v>
          </cell>
          <cell r="I357" t="str">
            <v>04.13.01.03.06</v>
          </cell>
          <cell r="J357">
            <v>0</v>
          </cell>
          <cell r="K357">
            <v>0</v>
          </cell>
          <cell r="L357">
            <v>0</v>
          </cell>
          <cell r="M357">
            <v>0</v>
          </cell>
          <cell r="N357">
            <v>0</v>
          </cell>
          <cell r="O357" t="str">
            <v>KUANTAN SINGINGI</v>
          </cell>
          <cell r="P357">
            <v>2008</v>
          </cell>
          <cell r="Q357">
            <v>0</v>
          </cell>
          <cell r="R357">
            <v>0</v>
          </cell>
          <cell r="S357">
            <v>0</v>
          </cell>
          <cell r="T357" t="str">
            <v>APBD</v>
          </cell>
          <cell r="U357">
            <v>523294499</v>
          </cell>
          <cell r="V357" t="str">
            <v>B</v>
          </cell>
          <cell r="W357">
            <v>0</v>
          </cell>
        </row>
        <row r="358">
          <cell r="F358" t="str">
            <v>4.13.02</v>
          </cell>
          <cell r="G358">
            <v>0</v>
          </cell>
          <cell r="H358" t="str">
            <v>- PEMBANGUNAN JEMBATAN GANTUNG SEI. SINGINGI</v>
          </cell>
          <cell r="I358" t="str">
            <v>04.13.02.03.03</v>
          </cell>
          <cell r="J358">
            <v>0</v>
          </cell>
          <cell r="K358">
            <v>0</v>
          </cell>
          <cell r="L358">
            <v>0</v>
          </cell>
          <cell r="M358">
            <v>0</v>
          </cell>
          <cell r="N358">
            <v>0</v>
          </cell>
          <cell r="O358" t="str">
            <v>KUANTAN SINGINGI</v>
          </cell>
          <cell r="P358">
            <v>2008</v>
          </cell>
          <cell r="Q358">
            <v>0</v>
          </cell>
          <cell r="R358">
            <v>0</v>
          </cell>
          <cell r="S358">
            <v>0</v>
          </cell>
          <cell r="T358" t="str">
            <v>APBD</v>
          </cell>
          <cell r="U358">
            <v>498235979.05180186</v>
          </cell>
          <cell r="V358" t="str">
            <v>B</v>
          </cell>
          <cell r="W358">
            <v>0</v>
          </cell>
        </row>
        <row r="359">
          <cell r="F359" t="str">
            <v>4.13.02</v>
          </cell>
          <cell r="G359">
            <v>0</v>
          </cell>
          <cell r="H359" t="str">
            <v>KONSTRUKSI JEMBATAN BETON DAN KELENGKAPANNYA</v>
          </cell>
          <cell r="I359" t="str">
            <v>04.13.02.03.01</v>
          </cell>
          <cell r="J359">
            <v>0</v>
          </cell>
          <cell r="K359">
            <v>0</v>
          </cell>
          <cell r="L359">
            <v>0</v>
          </cell>
          <cell r="M359">
            <v>0</v>
          </cell>
          <cell r="N359">
            <v>0</v>
          </cell>
          <cell r="O359" t="str">
            <v>KUANTAN SINGINGI</v>
          </cell>
          <cell r="P359">
            <v>2008</v>
          </cell>
          <cell r="Q359">
            <v>0</v>
          </cell>
          <cell r="R359">
            <v>0</v>
          </cell>
          <cell r="S359">
            <v>0</v>
          </cell>
          <cell r="T359" t="str">
            <v>APBD</v>
          </cell>
          <cell r="U359">
            <v>400080843</v>
          </cell>
          <cell r="V359" t="str">
            <v>B</v>
          </cell>
          <cell r="W359">
            <v>0</v>
          </cell>
        </row>
        <row r="360">
          <cell r="F360" t="str">
            <v>4.13.01</v>
          </cell>
          <cell r="G360">
            <v>0</v>
          </cell>
          <cell r="H360" t="str">
            <v>PENGADAAN KONSTRUKSI JALAN</v>
          </cell>
          <cell r="I360" t="str">
            <v>04.13.01.03.06</v>
          </cell>
          <cell r="J360">
            <v>0</v>
          </cell>
          <cell r="K360">
            <v>0</v>
          </cell>
          <cell r="L360">
            <v>0</v>
          </cell>
          <cell r="M360">
            <v>0</v>
          </cell>
          <cell r="N360">
            <v>0</v>
          </cell>
          <cell r="O360" t="str">
            <v>KUANTAN SINGINGI</v>
          </cell>
          <cell r="P360">
            <v>2008</v>
          </cell>
          <cell r="Q360">
            <v>0</v>
          </cell>
          <cell r="R360">
            <v>0</v>
          </cell>
          <cell r="S360">
            <v>0</v>
          </cell>
          <cell r="T360" t="str">
            <v>APBD</v>
          </cell>
          <cell r="U360">
            <v>326364200</v>
          </cell>
          <cell r="V360" t="str">
            <v>B</v>
          </cell>
          <cell r="W360">
            <v>0</v>
          </cell>
        </row>
        <row r="361">
          <cell r="F361" t="str">
            <v>4.13.01</v>
          </cell>
          <cell r="G361">
            <v>0</v>
          </cell>
          <cell r="H361" t="str">
            <v>PENGADAAN KONSTRUKSI JALAN</v>
          </cell>
          <cell r="I361" t="str">
            <v>04.13.01.03.06</v>
          </cell>
          <cell r="J361">
            <v>0</v>
          </cell>
          <cell r="K361">
            <v>0</v>
          </cell>
          <cell r="L361">
            <v>0</v>
          </cell>
          <cell r="M361">
            <v>0</v>
          </cell>
          <cell r="N361">
            <v>0</v>
          </cell>
          <cell r="O361" t="str">
            <v>KUANTAN SINGINGI</v>
          </cell>
          <cell r="P361">
            <v>2009</v>
          </cell>
          <cell r="Q361">
            <v>0</v>
          </cell>
          <cell r="R361">
            <v>0</v>
          </cell>
          <cell r="S361">
            <v>0</v>
          </cell>
          <cell r="T361" t="str">
            <v>APBD</v>
          </cell>
          <cell r="U361">
            <v>22133964474</v>
          </cell>
          <cell r="V361" t="str">
            <v>B</v>
          </cell>
          <cell r="W361">
            <v>0</v>
          </cell>
        </row>
        <row r="362">
          <cell r="F362" t="str">
            <v>4.13.02</v>
          </cell>
          <cell r="G362">
            <v>0</v>
          </cell>
          <cell r="H362" t="str">
            <v>PENGADAAN KONSTRUKSI JEMBATAN BETON DAN KELENG</v>
          </cell>
          <cell r="I362" t="str">
            <v>04.13.02.03.01</v>
          </cell>
          <cell r="J362">
            <v>0</v>
          </cell>
          <cell r="K362">
            <v>0</v>
          </cell>
          <cell r="L362">
            <v>0</v>
          </cell>
          <cell r="M362">
            <v>0</v>
          </cell>
          <cell r="N362">
            <v>0</v>
          </cell>
          <cell r="O362" t="str">
            <v>KUANTAN SINGINGI</v>
          </cell>
          <cell r="P362">
            <v>2009</v>
          </cell>
          <cell r="Q362">
            <v>0</v>
          </cell>
          <cell r="R362">
            <v>0</v>
          </cell>
          <cell r="S362">
            <v>0</v>
          </cell>
          <cell r="T362" t="str">
            <v>APBD</v>
          </cell>
          <cell r="U362">
            <v>22007615819</v>
          </cell>
          <cell r="V362" t="str">
            <v>B</v>
          </cell>
          <cell r="W362">
            <v>0</v>
          </cell>
        </row>
        <row r="363">
          <cell r="F363" t="str">
            <v>4.13.01</v>
          </cell>
          <cell r="G363">
            <v>0</v>
          </cell>
          <cell r="H363" t="str">
            <v>PENGADAAN KONSTRUKSI JALAN</v>
          </cell>
          <cell r="I363" t="str">
            <v>04.13.01.03.06</v>
          </cell>
          <cell r="J363">
            <v>0</v>
          </cell>
          <cell r="K363">
            <v>0</v>
          </cell>
          <cell r="L363">
            <v>0</v>
          </cell>
          <cell r="M363">
            <v>0</v>
          </cell>
          <cell r="N363">
            <v>0</v>
          </cell>
          <cell r="O363" t="str">
            <v>KUANTAN SINGINGI</v>
          </cell>
          <cell r="P363">
            <v>2009</v>
          </cell>
          <cell r="Q363">
            <v>0</v>
          </cell>
          <cell r="R363">
            <v>0</v>
          </cell>
          <cell r="S363">
            <v>0</v>
          </cell>
          <cell r="T363" t="str">
            <v>APBD</v>
          </cell>
          <cell r="U363">
            <v>530573293</v>
          </cell>
          <cell r="V363" t="str">
            <v>B</v>
          </cell>
          <cell r="W363">
            <v>0</v>
          </cell>
        </row>
        <row r="364">
          <cell r="F364" t="str">
            <v>4.13.01</v>
          </cell>
          <cell r="G364">
            <v>0</v>
          </cell>
          <cell r="H364" t="str">
            <v>PENGADAAN KONSTRUKSI JALAN (PENINGKATAN JALAN MUDIK ULO - TANJUNG MEDANG, IBUL - SEI. BESAR, LB. JAMBI - SEI BESAR, PL. MUNGKUR - KOTO GUNUNG, KP. BARU TOAR - JAKE, BASERAH - PERHENTIAN LUAS, SP. KARI/ TERMINAL GERBANG KOTA (SITORAJO) DAN JALAN TERMINAL - SENTAJO</v>
          </cell>
          <cell r="I364" t="str">
            <v>04.13.01.03.06</v>
          </cell>
          <cell r="J364">
            <v>0</v>
          </cell>
          <cell r="K364">
            <v>0</v>
          </cell>
          <cell r="L364">
            <v>0</v>
          </cell>
          <cell r="M364">
            <v>0</v>
          </cell>
          <cell r="N364">
            <v>0</v>
          </cell>
          <cell r="O364" t="str">
            <v xml:space="preserve">MUDIK ULO - TANJUNG MEDANG, IBUL - SEI. BESAR, LB. JAMBI - SEI BESAR, PL. MUNGKUR - KOTO GUNUNG, KP. BARU TOAR - JAKE, BASERAH - PERHENTIAN LUAS, SP. KARI/ TERMINAL GERBANG KOTA (SITORAJO) </v>
          </cell>
          <cell r="P364">
            <v>2009</v>
          </cell>
          <cell r="Q364">
            <v>0</v>
          </cell>
          <cell r="R364">
            <v>0</v>
          </cell>
          <cell r="S364">
            <v>0</v>
          </cell>
          <cell r="T364" t="str">
            <v>APBD</v>
          </cell>
          <cell r="U364">
            <v>3574205433</v>
          </cell>
          <cell r="V364" t="str">
            <v>B</v>
          </cell>
          <cell r="W364">
            <v>0</v>
          </cell>
        </row>
        <row r="365">
          <cell r="F365" t="str">
            <v>4.13.02</v>
          </cell>
          <cell r="G365">
            <v>0</v>
          </cell>
          <cell r="H365" t="str">
            <v>PENGADAAN KONSTRUKSI JEMBATAN BETON DAN KELENG (</v>
          </cell>
          <cell r="I365" t="str">
            <v>04.13.02.03.01</v>
          </cell>
          <cell r="J365">
            <v>0</v>
          </cell>
          <cell r="K365">
            <v>0</v>
          </cell>
          <cell r="L365">
            <v>0</v>
          </cell>
          <cell r="M365">
            <v>0</v>
          </cell>
          <cell r="N365">
            <v>0</v>
          </cell>
          <cell r="O365" t="str">
            <v>KUANTAN SINGINGI</v>
          </cell>
          <cell r="P365">
            <v>2009</v>
          </cell>
          <cell r="Q365">
            <v>0</v>
          </cell>
          <cell r="R365">
            <v>0</v>
          </cell>
          <cell r="S365">
            <v>0</v>
          </cell>
          <cell r="T365" t="str">
            <v>APBD</v>
          </cell>
          <cell r="U365">
            <v>1200224056</v>
          </cell>
          <cell r="V365" t="str">
            <v>B</v>
          </cell>
          <cell r="W365">
            <v>0</v>
          </cell>
        </row>
        <row r="366">
          <cell r="F366" t="str">
            <v>4.13.01</v>
          </cell>
          <cell r="G366">
            <v>0</v>
          </cell>
          <cell r="H366" t="str">
            <v>PENGADAAN KONSTRUKSI JALAN</v>
          </cell>
          <cell r="I366" t="str">
            <v>04.13.01.03.06</v>
          </cell>
          <cell r="J366">
            <v>0</v>
          </cell>
          <cell r="K366">
            <v>0</v>
          </cell>
          <cell r="L366">
            <v>0</v>
          </cell>
          <cell r="M366">
            <v>0</v>
          </cell>
          <cell r="N366">
            <v>0</v>
          </cell>
          <cell r="O366" t="str">
            <v>KUANTAN SINGINGI</v>
          </cell>
          <cell r="P366">
            <v>2010</v>
          </cell>
          <cell r="Q366">
            <v>0</v>
          </cell>
          <cell r="R366">
            <v>0</v>
          </cell>
          <cell r="S366">
            <v>0</v>
          </cell>
          <cell r="T366" t="str">
            <v>APBD</v>
          </cell>
          <cell r="U366">
            <v>20917123303</v>
          </cell>
          <cell r="V366" t="str">
            <v>B</v>
          </cell>
          <cell r="W366">
            <v>0</v>
          </cell>
        </row>
        <row r="367">
          <cell r="F367" t="str">
            <v>4.13.01</v>
          </cell>
          <cell r="G367">
            <v>0</v>
          </cell>
          <cell r="H367" t="str">
            <v>PENGADAAN KONSTRUKSI JALAN</v>
          </cell>
          <cell r="I367" t="str">
            <v>04.13.01.03.06</v>
          </cell>
          <cell r="J367">
            <v>0</v>
          </cell>
          <cell r="K367">
            <v>0</v>
          </cell>
          <cell r="L367">
            <v>0</v>
          </cell>
          <cell r="M367">
            <v>0</v>
          </cell>
          <cell r="N367">
            <v>0</v>
          </cell>
          <cell r="O367" t="str">
            <v>KUANTAN SINGINGI</v>
          </cell>
          <cell r="P367">
            <v>2010</v>
          </cell>
          <cell r="Q367">
            <v>0</v>
          </cell>
          <cell r="R367">
            <v>0</v>
          </cell>
          <cell r="S367">
            <v>0</v>
          </cell>
          <cell r="T367" t="str">
            <v>APBD</v>
          </cell>
          <cell r="U367">
            <v>1977632629</v>
          </cell>
          <cell r="V367" t="str">
            <v>B</v>
          </cell>
          <cell r="W367">
            <v>0</v>
          </cell>
        </row>
        <row r="368">
          <cell r="F368" t="str">
            <v>4.13.02</v>
          </cell>
          <cell r="G368">
            <v>0</v>
          </cell>
          <cell r="H368" t="str">
            <v>PENGADAAN KONSTRUKSI JEMBATAN BETON DAN KELENG</v>
          </cell>
          <cell r="I368" t="str">
            <v>04.13.02.03.01</v>
          </cell>
          <cell r="J368">
            <v>0</v>
          </cell>
          <cell r="K368">
            <v>0</v>
          </cell>
          <cell r="L368">
            <v>0</v>
          </cell>
          <cell r="M368">
            <v>0</v>
          </cell>
          <cell r="N368">
            <v>0</v>
          </cell>
          <cell r="O368" t="str">
            <v>KUANTAN SINGINGI</v>
          </cell>
          <cell r="P368">
            <v>2010</v>
          </cell>
          <cell r="Q368">
            <v>0</v>
          </cell>
          <cell r="R368">
            <v>0</v>
          </cell>
          <cell r="S368">
            <v>0</v>
          </cell>
          <cell r="T368" t="str">
            <v>APBD</v>
          </cell>
          <cell r="U368">
            <v>1192070199</v>
          </cell>
          <cell r="V368" t="str">
            <v>B</v>
          </cell>
          <cell r="W368">
            <v>0</v>
          </cell>
        </row>
        <row r="369">
          <cell r="E369" t="str">
            <v>285.2</v>
          </cell>
          <cell r="F369" t="str">
            <v>4.13.01</v>
          </cell>
          <cell r="G369">
            <v>0</v>
          </cell>
          <cell r="H369" t="str">
            <v>PENINGKATAN JALAN SEI. PERUPUK - TELUK PAUH (ASPAL 1,00 KM)</v>
          </cell>
          <cell r="I369" t="str">
            <v>04.13.01.03.06</v>
          </cell>
          <cell r="J369">
            <v>0</v>
          </cell>
          <cell r="K369" t="str">
            <v>Aspal</v>
          </cell>
          <cell r="L369">
            <v>0</v>
          </cell>
          <cell r="M369">
            <v>0</v>
          </cell>
          <cell r="N369">
            <v>1000</v>
          </cell>
          <cell r="O369" t="str">
            <v>SEI PERUPUK-TELUK PAUH</v>
          </cell>
          <cell r="P369">
            <v>2011</v>
          </cell>
          <cell r="Q369">
            <v>0</v>
          </cell>
          <cell r="R369">
            <v>0</v>
          </cell>
          <cell r="S369">
            <v>0</v>
          </cell>
          <cell r="T369" t="str">
            <v>APBD</v>
          </cell>
          <cell r="U369">
            <v>2978274268.4109097</v>
          </cell>
          <cell r="V369" t="str">
            <v>B</v>
          </cell>
          <cell r="W369">
            <v>0</v>
          </cell>
        </row>
        <row r="370">
          <cell r="F370" t="str">
            <v>4.13.01</v>
          </cell>
          <cell r="G370">
            <v>0</v>
          </cell>
          <cell r="H370" t="str">
            <v xml:space="preserve">PENINGKATAN JALAN SUMBER JAYA - KUANTAN SAKO (DESA SUMBER JAYA/GELOMBANG)(ASPAL 1,00 KM) </v>
          </cell>
          <cell r="I370" t="str">
            <v>04.13.01.03.06</v>
          </cell>
          <cell r="J370">
            <v>0</v>
          </cell>
          <cell r="K370" t="str">
            <v>Aspal</v>
          </cell>
          <cell r="L370">
            <v>0</v>
          </cell>
          <cell r="M370">
            <v>0</v>
          </cell>
          <cell r="N370">
            <v>1000</v>
          </cell>
          <cell r="O370" t="str">
            <v>SUMBER JAYA - KUANTAN SAKO</v>
          </cell>
          <cell r="P370">
            <v>2011</v>
          </cell>
          <cell r="Q370">
            <v>0</v>
          </cell>
          <cell r="R370">
            <v>0</v>
          </cell>
          <cell r="S370">
            <v>0</v>
          </cell>
          <cell r="T370" t="str">
            <v>APBD</v>
          </cell>
          <cell r="U370">
            <v>1759387701.9008303</v>
          </cell>
          <cell r="V370" t="str">
            <v>B</v>
          </cell>
          <cell r="W370">
            <v>0</v>
          </cell>
        </row>
        <row r="371">
          <cell r="E371" t="str">
            <v>302.3</v>
          </cell>
          <cell r="F371" t="str">
            <v>4.13.01</v>
          </cell>
          <cell r="G371">
            <v>0</v>
          </cell>
          <cell r="H371" t="str">
            <v>PENINGKATAN JALAN KOTO INUMAN - PULAU BUSUK (ASPAL 1,150 KM)</v>
          </cell>
          <cell r="I371" t="str">
            <v>04.13.01.03.06</v>
          </cell>
          <cell r="J371">
            <v>0</v>
          </cell>
          <cell r="K371" t="str">
            <v>Aspal</v>
          </cell>
          <cell r="L371">
            <v>0</v>
          </cell>
          <cell r="M371">
            <v>0</v>
          </cell>
          <cell r="N371">
            <v>1150</v>
          </cell>
          <cell r="O371" t="str">
            <v>KOTO INUMAN - PULAU BUSUK</v>
          </cell>
          <cell r="P371">
            <v>2011</v>
          </cell>
          <cell r="Q371">
            <v>0</v>
          </cell>
          <cell r="R371">
            <v>0</v>
          </cell>
          <cell r="S371">
            <v>0</v>
          </cell>
          <cell r="T371" t="str">
            <v>APBD</v>
          </cell>
          <cell r="U371">
            <v>1487022334.5887914</v>
          </cell>
          <cell r="V371" t="str">
            <v>B</v>
          </cell>
          <cell r="W371">
            <v>0</v>
          </cell>
        </row>
        <row r="372">
          <cell r="F372" t="str">
            <v>4.13.01</v>
          </cell>
          <cell r="G372">
            <v>0</v>
          </cell>
          <cell r="H372" t="str">
            <v>PENINGKATAN JALAN PL. KOMANG - TERMINAL - SENTAJO (ASPAL 1,00 KM)</v>
          </cell>
          <cell r="I372" t="str">
            <v>04.13.01.03.06</v>
          </cell>
          <cell r="J372">
            <v>0</v>
          </cell>
          <cell r="K372" t="str">
            <v>Aspal</v>
          </cell>
          <cell r="L372">
            <v>0</v>
          </cell>
          <cell r="M372">
            <v>0</v>
          </cell>
          <cell r="N372">
            <v>1000</v>
          </cell>
          <cell r="O372" t="str">
            <v>PL. KOMANG - TERMINAL - SENTAJO</v>
          </cell>
          <cell r="P372">
            <v>2011</v>
          </cell>
          <cell r="Q372">
            <v>0</v>
          </cell>
          <cell r="R372">
            <v>0</v>
          </cell>
          <cell r="S372">
            <v>0</v>
          </cell>
          <cell r="T372" t="str">
            <v>APBD</v>
          </cell>
          <cell r="U372">
            <v>3557254334.12431</v>
          </cell>
          <cell r="V372" t="str">
            <v>B</v>
          </cell>
          <cell r="W372">
            <v>0</v>
          </cell>
        </row>
        <row r="373">
          <cell r="E373" t="str">
            <v>129.2</v>
          </cell>
          <cell r="F373" t="str">
            <v>4.13.01</v>
          </cell>
          <cell r="G373">
            <v>0</v>
          </cell>
          <cell r="H373" t="str">
            <v>PENINGKATAN JALAN BASERAH - PERHENTIAN LUAS (ASPAL) 1,00 KM)</v>
          </cell>
          <cell r="I373" t="str">
            <v>04.13.01.03.06</v>
          </cell>
          <cell r="J373">
            <v>0</v>
          </cell>
          <cell r="K373" t="str">
            <v>Aspal</v>
          </cell>
          <cell r="L373">
            <v>0</v>
          </cell>
          <cell r="M373">
            <v>0</v>
          </cell>
          <cell r="N373">
            <v>1000</v>
          </cell>
          <cell r="O373" t="str">
            <v>BASERAH - PERHENTIAN LUAS</v>
          </cell>
          <cell r="P373">
            <v>2011</v>
          </cell>
          <cell r="Q373">
            <v>0</v>
          </cell>
          <cell r="R373">
            <v>0</v>
          </cell>
          <cell r="S373">
            <v>0</v>
          </cell>
          <cell r="T373" t="str">
            <v>APBD</v>
          </cell>
          <cell r="U373">
            <v>3257404911.7153997</v>
          </cell>
          <cell r="V373" t="str">
            <v>B</v>
          </cell>
          <cell r="W373">
            <v>0</v>
          </cell>
        </row>
        <row r="374">
          <cell r="E374" t="str">
            <v>J1.1</v>
          </cell>
          <cell r="F374" t="str">
            <v>4.13.02</v>
          </cell>
          <cell r="G374">
            <v>0</v>
          </cell>
          <cell r="H374" t="str">
            <v>PENGGANTIAN JEMBATAN SEI. TIU RANGKA BAJA (BANGUNAN ATAS) (KLAS B 1 X 40 M)</v>
          </cell>
          <cell r="I374" t="str">
            <v>04.13.02.03.08</v>
          </cell>
          <cell r="J374">
            <v>0</v>
          </cell>
          <cell r="K374" t="str">
            <v>Beton</v>
          </cell>
          <cell r="L374">
            <v>0</v>
          </cell>
          <cell r="M374">
            <v>0</v>
          </cell>
          <cell r="N374">
            <v>40</v>
          </cell>
          <cell r="O374" t="str">
            <v xml:space="preserve">SEI. TIU </v>
          </cell>
          <cell r="P374">
            <v>2011</v>
          </cell>
          <cell r="Q374">
            <v>0</v>
          </cell>
          <cell r="R374">
            <v>0</v>
          </cell>
          <cell r="S374">
            <v>0</v>
          </cell>
          <cell r="T374" t="str">
            <v>APBD</v>
          </cell>
          <cell r="U374">
            <v>3841002466.5544596</v>
          </cell>
          <cell r="V374" t="str">
            <v>B</v>
          </cell>
          <cell r="W374">
            <v>0</v>
          </cell>
        </row>
        <row r="375">
          <cell r="E375" t="str">
            <v>J1.2</v>
          </cell>
          <cell r="F375" t="str">
            <v>4.13.02</v>
          </cell>
          <cell r="G375">
            <v>0</v>
          </cell>
          <cell r="H375" t="str">
            <v>JEMBATAN SEI. TIU HILIR RUAS JALAN PINANG MERAH-MUARA PETAI</v>
          </cell>
          <cell r="I375" t="str">
            <v>04.13.02.03.08</v>
          </cell>
          <cell r="J375">
            <v>0</v>
          </cell>
          <cell r="K375">
            <v>0</v>
          </cell>
          <cell r="L375">
            <v>0</v>
          </cell>
          <cell r="M375">
            <v>0</v>
          </cell>
          <cell r="N375">
            <v>0</v>
          </cell>
          <cell r="O375" t="str">
            <v xml:space="preserve">SEI. TIU </v>
          </cell>
          <cell r="P375">
            <v>2013</v>
          </cell>
          <cell r="Q375">
            <v>0</v>
          </cell>
          <cell r="R375">
            <v>0</v>
          </cell>
          <cell r="S375">
            <v>0</v>
          </cell>
          <cell r="T375" t="str">
            <v>APBD</v>
          </cell>
          <cell r="U375">
            <v>49212500</v>
          </cell>
          <cell r="V375">
            <v>0</v>
          </cell>
          <cell r="W375">
            <v>0</v>
          </cell>
        </row>
        <row r="376">
          <cell r="E376" t="str">
            <v>J1.3</v>
          </cell>
          <cell r="F376" t="str">
            <v>4.13.02</v>
          </cell>
          <cell r="G376">
            <v>0</v>
          </cell>
          <cell r="H376" t="str">
            <v>PEMBANGUNAN JEMBATAN SEI. TIU HILIR (BANGUNAN BAWAH) RUAS JALAN PINANG MERAH - MUARA PETAI (1 PAKET)</v>
          </cell>
          <cell r="I376" t="str">
            <v>04.13.02.03.08</v>
          </cell>
          <cell r="J376">
            <v>0</v>
          </cell>
          <cell r="K376">
            <v>0</v>
          </cell>
          <cell r="L376">
            <v>0</v>
          </cell>
          <cell r="M376">
            <v>0</v>
          </cell>
          <cell r="N376">
            <v>0</v>
          </cell>
          <cell r="O376" t="str">
            <v xml:space="preserve">SEI. TIU </v>
          </cell>
          <cell r="P376">
            <v>2014</v>
          </cell>
          <cell r="Q376">
            <v>0</v>
          </cell>
          <cell r="R376">
            <v>0</v>
          </cell>
          <cell r="S376">
            <v>0</v>
          </cell>
          <cell r="T376" t="str">
            <v>APBD</v>
          </cell>
          <cell r="U376">
            <v>1578446994</v>
          </cell>
          <cell r="V376">
            <v>0</v>
          </cell>
          <cell r="W376">
            <v>0</v>
          </cell>
        </row>
        <row r="377">
          <cell r="E377" t="str">
            <v>J1.4</v>
          </cell>
          <cell r="F377" t="str">
            <v>4.13.02</v>
          </cell>
          <cell r="G377">
            <v>0</v>
          </cell>
          <cell r="H377" t="str">
            <v>PEMBANGUNAN JEMBATAN SEI.TIU HILIR-MUARA PETAI</v>
          </cell>
          <cell r="I377" t="str">
            <v>04.13.02.03.08</v>
          </cell>
          <cell r="J377">
            <v>0</v>
          </cell>
          <cell r="K377">
            <v>0</v>
          </cell>
          <cell r="L377">
            <v>0</v>
          </cell>
          <cell r="M377">
            <v>0</v>
          </cell>
          <cell r="N377">
            <v>0</v>
          </cell>
          <cell r="O377" t="str">
            <v xml:space="preserve">SEI. TIU </v>
          </cell>
          <cell r="P377">
            <v>2015</v>
          </cell>
          <cell r="Q377">
            <v>0</v>
          </cell>
          <cell r="R377">
            <v>0</v>
          </cell>
          <cell r="S377">
            <v>0</v>
          </cell>
          <cell r="T377" t="str">
            <v>APBD</v>
          </cell>
          <cell r="U377">
            <v>246942569</v>
          </cell>
          <cell r="V377">
            <v>0</v>
          </cell>
          <cell r="W377">
            <v>0</v>
          </cell>
        </row>
        <row r="378">
          <cell r="E378" t="str">
            <v>J1.5</v>
          </cell>
          <cell r="F378" t="str">
            <v>4.13.02</v>
          </cell>
          <cell r="G378">
            <v>0</v>
          </cell>
          <cell r="H378" t="str">
            <v>PEMBANGUNAN JEMBATAN SEI TIU HILIR - MUARA PETAI</v>
          </cell>
          <cell r="I378" t="str">
            <v>04.13.02.03.08</v>
          </cell>
          <cell r="J378">
            <v>0</v>
          </cell>
          <cell r="K378">
            <v>0</v>
          </cell>
          <cell r="L378">
            <v>0</v>
          </cell>
          <cell r="M378">
            <v>0</v>
          </cell>
          <cell r="N378">
            <v>0</v>
          </cell>
          <cell r="O378" t="str">
            <v xml:space="preserve">SEI. TIU </v>
          </cell>
          <cell r="P378">
            <v>2015</v>
          </cell>
          <cell r="Q378">
            <v>0</v>
          </cell>
          <cell r="R378">
            <v>0</v>
          </cell>
          <cell r="S378">
            <v>0</v>
          </cell>
          <cell r="T378" t="str">
            <v>APBD</v>
          </cell>
          <cell r="U378">
            <v>246942569</v>
          </cell>
          <cell r="V378">
            <v>0</v>
          </cell>
          <cell r="W378">
            <v>0</v>
          </cell>
        </row>
        <row r="379">
          <cell r="E379" t="str">
            <v>J1.6</v>
          </cell>
          <cell r="F379" t="str">
            <v>4.13.02</v>
          </cell>
          <cell r="G379">
            <v>0</v>
          </cell>
          <cell r="H379" t="str">
            <v>PEMBANGUNAN JEMBATAN SEI. TIU HILIR (BANGUNANA ATAS)</v>
          </cell>
          <cell r="I379" t="str">
            <v>04.13.02.03.08</v>
          </cell>
          <cell r="J379">
            <v>0</v>
          </cell>
          <cell r="K379">
            <v>0</v>
          </cell>
          <cell r="L379">
            <v>0</v>
          </cell>
          <cell r="M379">
            <v>0</v>
          </cell>
          <cell r="N379">
            <v>0</v>
          </cell>
          <cell r="O379" t="str">
            <v xml:space="preserve">SEI. TIU </v>
          </cell>
          <cell r="P379">
            <v>2016</v>
          </cell>
          <cell r="Q379">
            <v>0</v>
          </cell>
          <cell r="R379">
            <v>0</v>
          </cell>
          <cell r="S379">
            <v>0</v>
          </cell>
          <cell r="T379" t="str">
            <v>APBD</v>
          </cell>
          <cell r="U379">
            <v>6046396941.1700001</v>
          </cell>
          <cell r="V379">
            <v>0</v>
          </cell>
          <cell r="W379">
            <v>0</v>
          </cell>
        </row>
        <row r="380">
          <cell r="F380" t="str">
            <v>4.13.02</v>
          </cell>
          <cell r="G380">
            <v>0</v>
          </cell>
          <cell r="H380" t="str">
            <v>PEMBUATAN 1 UNIT BOX CULVERT (3,3 X 4 X 7) TIGA LUBANG + TURAP BETON SEI. TIU RUAS JALAN IBUL - SEI. BESAR</v>
          </cell>
          <cell r="I380" t="str">
            <v>04.13.01.03.06</v>
          </cell>
          <cell r="J380">
            <v>0</v>
          </cell>
          <cell r="K380" t="str">
            <v>Beton</v>
          </cell>
          <cell r="L380">
            <v>0</v>
          </cell>
          <cell r="M380">
            <v>0</v>
          </cell>
          <cell r="N380">
            <v>3.3</v>
          </cell>
          <cell r="O380" t="str">
            <v>SEI. TIU RUAS JALAN IBUL - SEI. BESAR</v>
          </cell>
          <cell r="P380">
            <v>2011</v>
          </cell>
          <cell r="Q380">
            <v>0</v>
          </cell>
          <cell r="R380">
            <v>0</v>
          </cell>
          <cell r="S380">
            <v>0</v>
          </cell>
          <cell r="T380" t="str">
            <v>APBD</v>
          </cell>
          <cell r="U380">
            <v>672970829.95844185</v>
          </cell>
          <cell r="V380" t="str">
            <v>B</v>
          </cell>
          <cell r="W380">
            <v>0</v>
          </cell>
        </row>
        <row r="381">
          <cell r="F381" t="str">
            <v>4.13.02</v>
          </cell>
          <cell r="G381">
            <v>0</v>
          </cell>
          <cell r="H381" t="str">
            <v>PEMBANGUNAN JEMBATAN PIPA BESI DESA SANGAU (PANJANG 50 M)</v>
          </cell>
          <cell r="I381" t="str">
            <v>04.13.02.03.08</v>
          </cell>
          <cell r="J381">
            <v>0</v>
          </cell>
          <cell r="K381" t="str">
            <v>Beton</v>
          </cell>
          <cell r="L381">
            <v>0</v>
          </cell>
          <cell r="M381">
            <v>0</v>
          </cell>
          <cell r="N381">
            <v>50</v>
          </cell>
          <cell r="O381" t="str">
            <v>DESA SANGAU</v>
          </cell>
          <cell r="P381">
            <v>2011</v>
          </cell>
          <cell r="Q381">
            <v>0</v>
          </cell>
          <cell r="R381">
            <v>0</v>
          </cell>
          <cell r="S381">
            <v>0</v>
          </cell>
          <cell r="T381" t="str">
            <v>APBD</v>
          </cell>
          <cell r="U381">
            <v>720415026.35516441</v>
          </cell>
          <cell r="V381" t="str">
            <v>B</v>
          </cell>
          <cell r="W381">
            <v>0</v>
          </cell>
        </row>
        <row r="382">
          <cell r="F382" t="str">
            <v>4.13.02</v>
          </cell>
          <cell r="G382">
            <v>0</v>
          </cell>
          <cell r="H382" t="str">
            <v>PEMBANGUNAN JEMBATAN SEI. TESO 40 M TAHAP II RUAS JALAN SUKARAJA - GIRI SAKO (LANJUTAN)</v>
          </cell>
          <cell r="I382" t="str">
            <v>04.13.01.03.06</v>
          </cell>
          <cell r="J382">
            <v>0</v>
          </cell>
          <cell r="K382" t="str">
            <v>Beton</v>
          </cell>
          <cell r="L382">
            <v>0</v>
          </cell>
          <cell r="M382">
            <v>0</v>
          </cell>
          <cell r="N382">
            <v>40</v>
          </cell>
          <cell r="O382" t="str">
            <v>SEI. TESO  RUAS JALAN SUKARAJA - GIRI SAKO</v>
          </cell>
          <cell r="P382">
            <v>2011</v>
          </cell>
          <cell r="Q382">
            <v>0</v>
          </cell>
          <cell r="R382">
            <v>0</v>
          </cell>
          <cell r="S382">
            <v>0</v>
          </cell>
          <cell r="T382" t="str">
            <v>APBD</v>
          </cell>
          <cell r="U382">
            <v>4609392818.7695818</v>
          </cell>
          <cell r="V382" t="str">
            <v>B</v>
          </cell>
          <cell r="W382">
            <v>0</v>
          </cell>
        </row>
        <row r="383">
          <cell r="F383" t="str">
            <v>4.13.02</v>
          </cell>
          <cell r="G383">
            <v>0</v>
          </cell>
          <cell r="H383" t="str">
            <v>PEMELIHARAAN JEMBATAN KABUPATEN (SWAKELOLA)</v>
          </cell>
          <cell r="I383" t="str">
            <v>04.13.02.03.01</v>
          </cell>
          <cell r="J383">
            <v>0</v>
          </cell>
          <cell r="K383">
            <v>0</v>
          </cell>
          <cell r="L383">
            <v>0</v>
          </cell>
          <cell r="M383">
            <v>0</v>
          </cell>
          <cell r="N383">
            <v>0</v>
          </cell>
          <cell r="O383" t="str">
            <v>Teluk Kuantan</v>
          </cell>
          <cell r="P383">
            <v>2011</v>
          </cell>
          <cell r="Q383">
            <v>0</v>
          </cell>
          <cell r="R383">
            <v>0</v>
          </cell>
          <cell r="S383">
            <v>0</v>
          </cell>
          <cell r="T383" t="str">
            <v>APBD</v>
          </cell>
          <cell r="U383">
            <v>666142171.96289265</v>
          </cell>
          <cell r="V383" t="str">
            <v>B</v>
          </cell>
          <cell r="W383">
            <v>0</v>
          </cell>
        </row>
        <row r="384">
          <cell r="F384" t="str">
            <v>4.13.01</v>
          </cell>
          <cell r="G384">
            <v>0</v>
          </cell>
          <cell r="H384" t="str">
            <v>PENINGKATAN JALAN SP. HANDOYO - SP.4 PT. WARNASARI (DESA PASIR MAS) ASPAL 1,00 KM</v>
          </cell>
          <cell r="I384" t="str">
            <v>04.13.01.03.06</v>
          </cell>
          <cell r="J384">
            <v>0</v>
          </cell>
          <cell r="K384" t="str">
            <v>Aspal</v>
          </cell>
          <cell r="L384">
            <v>0</v>
          </cell>
          <cell r="M384">
            <v>0</v>
          </cell>
          <cell r="N384">
            <v>1000</v>
          </cell>
          <cell r="O384" t="str">
            <v>SP. HANDOYO - SP.4 PT. WARNASARI</v>
          </cell>
          <cell r="P384">
            <v>2011</v>
          </cell>
          <cell r="Q384">
            <v>0</v>
          </cell>
          <cell r="R384">
            <v>0</v>
          </cell>
          <cell r="S384">
            <v>0</v>
          </cell>
          <cell r="T384" t="str">
            <v>APBD</v>
          </cell>
          <cell r="U384">
            <v>1650335467.45</v>
          </cell>
          <cell r="V384" t="str">
            <v>B</v>
          </cell>
          <cell r="W384">
            <v>0</v>
          </cell>
        </row>
        <row r="385">
          <cell r="E385" t="str">
            <v>17.2</v>
          </cell>
          <cell r="F385" t="str">
            <v>4.13.01</v>
          </cell>
          <cell r="G385">
            <v>0</v>
          </cell>
          <cell r="H385" t="str">
            <v>PENINGKATAN JALAN SINAMBEK - SPORT CENTRE (ASPAL 1,447 KM)</v>
          </cell>
          <cell r="I385" t="str">
            <v>04.13.01.03.06</v>
          </cell>
          <cell r="J385">
            <v>0</v>
          </cell>
          <cell r="K385" t="str">
            <v>Aspal</v>
          </cell>
          <cell r="L385">
            <v>0</v>
          </cell>
          <cell r="M385">
            <v>0</v>
          </cell>
          <cell r="N385">
            <v>1447</v>
          </cell>
          <cell r="O385" t="str">
            <v>SINAMBEK - SPORT CENTRE</v>
          </cell>
          <cell r="P385">
            <v>2011</v>
          </cell>
          <cell r="Q385">
            <v>0</v>
          </cell>
          <cell r="R385">
            <v>0</v>
          </cell>
          <cell r="S385">
            <v>0</v>
          </cell>
          <cell r="T385" t="str">
            <v>APBD</v>
          </cell>
          <cell r="U385">
            <v>562181911.29999995</v>
          </cell>
          <cell r="V385" t="str">
            <v>B</v>
          </cell>
          <cell r="W385">
            <v>0</v>
          </cell>
        </row>
        <row r="386">
          <cell r="F386" t="str">
            <v>4.13.01</v>
          </cell>
          <cell r="G386">
            <v>0</v>
          </cell>
          <cell r="H386" t="str">
            <v>PENINGKATAN JALAN LINGKAR KANTOR KEJARI KAB. KUANSING</v>
          </cell>
          <cell r="I386" t="str">
            <v>04.13.01.03.06</v>
          </cell>
          <cell r="J386">
            <v>0</v>
          </cell>
          <cell r="K386" t="str">
            <v>Aspal</v>
          </cell>
          <cell r="L386">
            <v>0</v>
          </cell>
          <cell r="M386">
            <v>0</v>
          </cell>
          <cell r="N386">
            <v>0</v>
          </cell>
          <cell r="O386" t="str">
            <v>LINGKAR KANTOR KEJARI</v>
          </cell>
          <cell r="P386">
            <v>2011</v>
          </cell>
          <cell r="Q386">
            <v>0</v>
          </cell>
          <cell r="R386">
            <v>0</v>
          </cell>
          <cell r="S386">
            <v>0</v>
          </cell>
          <cell r="T386" t="str">
            <v>APBD</v>
          </cell>
          <cell r="U386">
            <v>16031900</v>
          </cell>
          <cell r="V386" t="str">
            <v>B</v>
          </cell>
          <cell r="W386">
            <v>0</v>
          </cell>
        </row>
        <row r="387">
          <cell r="F387" t="str">
            <v>4.13.01</v>
          </cell>
          <cell r="G387">
            <v>0</v>
          </cell>
          <cell r="H387" t="str">
            <v>PENINGKATAN JALAN LINGKAR KANTOR POLRES KAB. KUANSING</v>
          </cell>
          <cell r="I387" t="str">
            <v>04.13.01.03.06</v>
          </cell>
          <cell r="J387">
            <v>0</v>
          </cell>
          <cell r="K387" t="str">
            <v>Aspal</v>
          </cell>
          <cell r="L387">
            <v>0</v>
          </cell>
          <cell r="M387">
            <v>0</v>
          </cell>
          <cell r="N387">
            <v>0</v>
          </cell>
          <cell r="O387" t="str">
            <v>LINGKAR KANTOR POLRES</v>
          </cell>
          <cell r="P387">
            <v>2011</v>
          </cell>
          <cell r="Q387">
            <v>0</v>
          </cell>
          <cell r="R387">
            <v>0</v>
          </cell>
          <cell r="S387">
            <v>0</v>
          </cell>
          <cell r="T387" t="str">
            <v>APBD</v>
          </cell>
          <cell r="U387">
            <v>56100500</v>
          </cell>
          <cell r="V387" t="str">
            <v>B</v>
          </cell>
          <cell r="W387">
            <v>0</v>
          </cell>
        </row>
        <row r="388">
          <cell r="E388" t="str">
            <v>165.4</v>
          </cell>
          <cell r="F388" t="str">
            <v>4.13.01</v>
          </cell>
          <cell r="G388">
            <v>0</v>
          </cell>
          <cell r="H388" t="str">
            <v>PENINGKATAN JALAN SAKO - TRANS SKP II (DESA SUKARAJA) ASPAL 0,67 KM)</v>
          </cell>
          <cell r="I388" t="str">
            <v>04.13.01.03.06</v>
          </cell>
          <cell r="J388">
            <v>0</v>
          </cell>
          <cell r="K388" t="str">
            <v>Aspal</v>
          </cell>
          <cell r="L388">
            <v>0</v>
          </cell>
          <cell r="M388">
            <v>0</v>
          </cell>
          <cell r="N388">
            <v>2000</v>
          </cell>
          <cell r="O388" t="str">
            <v>SAKO - TRANS SKP II DESA SUKARAJA</v>
          </cell>
          <cell r="P388">
            <v>2011</v>
          </cell>
          <cell r="Q388">
            <v>0</v>
          </cell>
          <cell r="R388">
            <v>0</v>
          </cell>
          <cell r="S388">
            <v>0</v>
          </cell>
          <cell r="T388" t="str">
            <v>APBD</v>
          </cell>
          <cell r="U388">
            <v>56964700</v>
          </cell>
          <cell r="V388" t="str">
            <v>B</v>
          </cell>
          <cell r="W388">
            <v>0</v>
          </cell>
        </row>
        <row r="389">
          <cell r="E389" t="str">
            <v>165.5</v>
          </cell>
          <cell r="F389" t="str">
            <v>4.13.01</v>
          </cell>
          <cell r="G389">
            <v>0</v>
          </cell>
          <cell r="H389" t="str">
            <v>PENINGKATAN JALAN SAKO - TRANS SKP II (DESA KUANTAN SAKO) (ASPAL 0,67 KM)</v>
          </cell>
          <cell r="I389" t="str">
            <v>04.13.01.03.06</v>
          </cell>
          <cell r="J389">
            <v>0</v>
          </cell>
          <cell r="K389" t="str">
            <v>Aspal</v>
          </cell>
          <cell r="L389">
            <v>0</v>
          </cell>
          <cell r="M389">
            <v>0</v>
          </cell>
          <cell r="N389">
            <v>670</v>
          </cell>
          <cell r="O389" t="str">
            <v>SAKO - TRANS SKP II (DESA KUANTAN SAKO)</v>
          </cell>
          <cell r="P389">
            <v>2011</v>
          </cell>
          <cell r="Q389">
            <v>0</v>
          </cell>
          <cell r="R389">
            <v>0</v>
          </cell>
          <cell r="S389">
            <v>0</v>
          </cell>
          <cell r="T389" t="str">
            <v>APBD</v>
          </cell>
          <cell r="U389">
            <v>1798246935</v>
          </cell>
          <cell r="V389" t="str">
            <v>B</v>
          </cell>
          <cell r="W389">
            <v>0</v>
          </cell>
        </row>
        <row r="390">
          <cell r="E390" t="str">
            <v>246.1</v>
          </cell>
          <cell r="F390" t="str">
            <v>4.13.01</v>
          </cell>
          <cell r="G390">
            <v>0</v>
          </cell>
          <cell r="H390" t="str">
            <v>PENINGKATAN JALAN SEI. SIRIH - SP.4 PT. WARNASARI (DESA SEI. KUNING) (ASPAL 1,00 KM)</v>
          </cell>
          <cell r="I390" t="str">
            <v>04.13.01.03.06</v>
          </cell>
          <cell r="J390">
            <v>0</v>
          </cell>
          <cell r="K390" t="str">
            <v>Aspal</v>
          </cell>
          <cell r="L390">
            <v>0</v>
          </cell>
          <cell r="M390">
            <v>0</v>
          </cell>
          <cell r="N390">
            <v>1000</v>
          </cell>
          <cell r="O390" t="str">
            <v>SEI. SIRIH - SP.4 PT. WANASARI</v>
          </cell>
          <cell r="P390">
            <v>2011</v>
          </cell>
          <cell r="Q390">
            <v>0</v>
          </cell>
          <cell r="R390">
            <v>0</v>
          </cell>
          <cell r="S390">
            <v>0</v>
          </cell>
          <cell r="T390" t="str">
            <v>APBD</v>
          </cell>
          <cell r="U390">
            <v>84556900</v>
          </cell>
          <cell r="V390" t="str">
            <v>B</v>
          </cell>
          <cell r="W390">
            <v>0</v>
          </cell>
        </row>
        <row r="391">
          <cell r="E391" t="str">
            <v>86.3</v>
          </cell>
          <cell r="F391" t="str">
            <v>4.13.01</v>
          </cell>
          <cell r="G391">
            <v>0</v>
          </cell>
          <cell r="H391" t="str">
            <v>PENINGKATAN JALAN PANTAI - AIR BULUH (ASPAL 1,00 KM)</v>
          </cell>
          <cell r="I391" t="str">
            <v>04.13.01.03.06</v>
          </cell>
          <cell r="J391">
            <v>0</v>
          </cell>
          <cell r="K391" t="str">
            <v>Aspal</v>
          </cell>
          <cell r="L391">
            <v>0</v>
          </cell>
          <cell r="M391">
            <v>0</v>
          </cell>
          <cell r="N391">
            <v>1000</v>
          </cell>
          <cell r="O391" t="str">
            <v>PANTAI - AIR BULUH</v>
          </cell>
          <cell r="P391">
            <v>2011</v>
          </cell>
          <cell r="Q391">
            <v>0</v>
          </cell>
          <cell r="R391">
            <v>0</v>
          </cell>
          <cell r="S391">
            <v>0</v>
          </cell>
          <cell r="T391" t="str">
            <v>APBD</v>
          </cell>
          <cell r="U391">
            <v>3830922576</v>
          </cell>
          <cell r="V391" t="str">
            <v>B</v>
          </cell>
          <cell r="W391">
            <v>0</v>
          </cell>
        </row>
        <row r="392">
          <cell r="F392" t="str">
            <v>4.13.01</v>
          </cell>
          <cell r="G392">
            <v>0</v>
          </cell>
          <cell r="H392" t="str">
            <v>PENING. JALAN SEBERANG TELUK - SIBEROBAH - SANGAU (LANJ)</v>
          </cell>
          <cell r="I392" t="str">
            <v>04.13.01.03.06</v>
          </cell>
          <cell r="J392">
            <v>0</v>
          </cell>
          <cell r="K392" t="str">
            <v>Aspal</v>
          </cell>
          <cell r="L392">
            <v>0</v>
          </cell>
          <cell r="M392">
            <v>0</v>
          </cell>
          <cell r="N392">
            <v>0</v>
          </cell>
          <cell r="O392" t="str">
            <v>SEBERANG TALUK - SIBEROBAH - SANGAU</v>
          </cell>
          <cell r="P392">
            <v>2011</v>
          </cell>
          <cell r="Q392">
            <v>0</v>
          </cell>
          <cell r="R392">
            <v>0</v>
          </cell>
          <cell r="S392">
            <v>0</v>
          </cell>
          <cell r="T392" t="str">
            <v>APBD</v>
          </cell>
          <cell r="U392">
            <v>6948665692.3699999</v>
          </cell>
          <cell r="V392" t="str">
            <v>B</v>
          </cell>
          <cell r="W392">
            <v>1</v>
          </cell>
        </row>
        <row r="393">
          <cell r="E393" t="str">
            <v>87.3</v>
          </cell>
          <cell r="F393" t="str">
            <v>4.13.01</v>
          </cell>
          <cell r="G393">
            <v>0</v>
          </cell>
          <cell r="H393" t="str">
            <v>PENINGKATAN JALAN IBUL - SEI. BESAR (LANJUTAN)</v>
          </cell>
          <cell r="I393" t="str">
            <v>04.13.01.03.06</v>
          </cell>
          <cell r="J393">
            <v>0</v>
          </cell>
          <cell r="K393" t="str">
            <v>Aspal</v>
          </cell>
          <cell r="L393">
            <v>0</v>
          </cell>
          <cell r="M393">
            <v>0</v>
          </cell>
          <cell r="N393">
            <v>0</v>
          </cell>
          <cell r="O393" t="str">
            <v>IBUL - SEI. BESAR</v>
          </cell>
          <cell r="P393">
            <v>2011</v>
          </cell>
          <cell r="Q393">
            <v>0</v>
          </cell>
          <cell r="R393">
            <v>0</v>
          </cell>
          <cell r="S393">
            <v>0</v>
          </cell>
          <cell r="T393" t="str">
            <v>APBD</v>
          </cell>
          <cell r="U393">
            <v>7667608917.5499992</v>
          </cell>
          <cell r="V393" t="str">
            <v>B</v>
          </cell>
          <cell r="W393">
            <v>0</v>
          </cell>
        </row>
        <row r="394">
          <cell r="F394" t="str">
            <v>4.13.02</v>
          </cell>
          <cell r="G394">
            <v>0</v>
          </cell>
          <cell r="H394" t="str">
            <v>PENGGANTIAN JEMBATAN SEI. AIR HITAM (OPRIT JEMBATAN)</v>
          </cell>
          <cell r="I394" t="str">
            <v>04.13.02.03.08</v>
          </cell>
          <cell r="J394">
            <v>0</v>
          </cell>
          <cell r="K394" t="str">
            <v>Beton</v>
          </cell>
          <cell r="L394">
            <v>0</v>
          </cell>
          <cell r="M394">
            <v>0</v>
          </cell>
          <cell r="N394">
            <v>0</v>
          </cell>
          <cell r="O394" t="str">
            <v>SEI. AIR HITAM</v>
          </cell>
          <cell r="P394">
            <v>2012</v>
          </cell>
          <cell r="Q394">
            <v>0</v>
          </cell>
          <cell r="R394">
            <v>0</v>
          </cell>
          <cell r="S394">
            <v>0</v>
          </cell>
          <cell r="T394" t="str">
            <v>APBD</v>
          </cell>
          <cell r="U394">
            <v>8087400</v>
          </cell>
          <cell r="V394" t="str">
            <v>B</v>
          </cell>
          <cell r="W394">
            <v>0</v>
          </cell>
        </row>
        <row r="395">
          <cell r="F395" t="str">
            <v>4.13.02</v>
          </cell>
          <cell r="G395">
            <v>0</v>
          </cell>
          <cell r="H395" t="str">
            <v>PENGGANTIAN JEMBATAN PASAR USANG BASERAH (LANJ)</v>
          </cell>
          <cell r="I395" t="str">
            <v>04.13.02.03.08</v>
          </cell>
          <cell r="J395">
            <v>0</v>
          </cell>
          <cell r="K395" t="str">
            <v>Beton</v>
          </cell>
          <cell r="L395">
            <v>0</v>
          </cell>
          <cell r="M395">
            <v>0</v>
          </cell>
          <cell r="N395">
            <v>0</v>
          </cell>
          <cell r="O395" t="str">
            <v>PASAR USANG BASERAH</v>
          </cell>
          <cell r="P395">
            <v>2012</v>
          </cell>
          <cell r="Q395">
            <v>0</v>
          </cell>
          <cell r="R395">
            <v>0</v>
          </cell>
          <cell r="S395">
            <v>0</v>
          </cell>
          <cell r="T395" t="str">
            <v>APBD</v>
          </cell>
          <cell r="U395">
            <v>1131370695.543797</v>
          </cell>
          <cell r="V395" t="str">
            <v>B</v>
          </cell>
          <cell r="W395">
            <v>0</v>
          </cell>
        </row>
        <row r="396">
          <cell r="F396" t="str">
            <v>4.13.01</v>
          </cell>
          <cell r="G396">
            <v>0</v>
          </cell>
          <cell r="H396" t="str">
            <v xml:space="preserve"> PENINGKATAN JALAN DILINGKUNGAN PERKANTORAN PEMDA DAN JALAN DALAM KOTA TELUK KUANTAN</v>
          </cell>
          <cell r="I396" t="str">
            <v>04.13.01.03.06</v>
          </cell>
          <cell r="J396">
            <v>0</v>
          </cell>
          <cell r="K396" t="str">
            <v>Aspal</v>
          </cell>
          <cell r="L396">
            <v>0</v>
          </cell>
          <cell r="M396">
            <v>0</v>
          </cell>
          <cell r="N396">
            <v>0</v>
          </cell>
          <cell r="O396" t="str">
            <v>PERKANTORAN PEMDA DAN JALAN DALAM KOTA TELUK KUANTAN</v>
          </cell>
          <cell r="P396">
            <v>2012</v>
          </cell>
          <cell r="Q396">
            <v>0</v>
          </cell>
          <cell r="R396">
            <v>0</v>
          </cell>
          <cell r="S396">
            <v>0</v>
          </cell>
          <cell r="T396" t="str">
            <v>APBD</v>
          </cell>
          <cell r="U396">
            <v>1636229063.0043535</v>
          </cell>
          <cell r="V396" t="str">
            <v>B</v>
          </cell>
          <cell r="W396">
            <v>0</v>
          </cell>
        </row>
        <row r="397">
          <cell r="E397" t="str">
            <v>190.3</v>
          </cell>
          <cell r="F397" t="str">
            <v>4.13.01</v>
          </cell>
          <cell r="G397">
            <v>0</v>
          </cell>
          <cell r="H397" t="str">
            <v xml:space="preserve"> PENINGKATAN JALAN SAMBUNG KEBUN LADO + BAHU BETON RUANS JALAN + DRAINASE</v>
          </cell>
          <cell r="I397" t="str">
            <v>04.13.01.03.06</v>
          </cell>
          <cell r="J397">
            <v>0</v>
          </cell>
          <cell r="K397" t="str">
            <v>Aspal</v>
          </cell>
          <cell r="L397">
            <v>0</v>
          </cell>
          <cell r="M397">
            <v>0</v>
          </cell>
          <cell r="N397">
            <v>0</v>
          </cell>
          <cell r="O397" t="str">
            <v>JALAN SAMBUNG - KEBUN LADO</v>
          </cell>
          <cell r="P397">
            <v>2012</v>
          </cell>
          <cell r="Q397">
            <v>0</v>
          </cell>
          <cell r="R397">
            <v>0</v>
          </cell>
          <cell r="S397">
            <v>0</v>
          </cell>
          <cell r="T397" t="str">
            <v>APBD</v>
          </cell>
          <cell r="U397">
            <v>1136545521.504935</v>
          </cell>
          <cell r="V397" t="str">
            <v>B</v>
          </cell>
          <cell r="W397">
            <v>2</v>
          </cell>
        </row>
        <row r="398">
          <cell r="F398" t="str">
            <v>4.13.01</v>
          </cell>
          <cell r="G398">
            <v>0</v>
          </cell>
          <cell r="H398" t="str">
            <v>PENINGKATAN JALAN LINGKAR DESA PEBAUN HULU</v>
          </cell>
          <cell r="I398" t="str">
            <v>04.13.01.03.06</v>
          </cell>
          <cell r="J398">
            <v>0</v>
          </cell>
          <cell r="K398" t="str">
            <v>Aspal</v>
          </cell>
          <cell r="L398">
            <v>0</v>
          </cell>
          <cell r="M398">
            <v>0</v>
          </cell>
          <cell r="N398">
            <v>0</v>
          </cell>
          <cell r="O398" t="str">
            <v>LINGKAR DESA PEBAUN HULU</v>
          </cell>
          <cell r="P398">
            <v>2012</v>
          </cell>
          <cell r="Q398">
            <v>0</v>
          </cell>
          <cell r="R398">
            <v>0</v>
          </cell>
          <cell r="S398">
            <v>0</v>
          </cell>
          <cell r="T398" t="str">
            <v>APBD</v>
          </cell>
          <cell r="U398">
            <v>1244781279.9893248</v>
          </cell>
          <cell r="V398" t="str">
            <v>B</v>
          </cell>
          <cell r="W398">
            <v>0</v>
          </cell>
        </row>
        <row r="399">
          <cell r="F399" t="str">
            <v>4.13.01</v>
          </cell>
          <cell r="G399">
            <v>0</v>
          </cell>
          <cell r="H399" t="str">
            <v>PEKERJAAN PENINGKATAN JALAN PENGHUBUNG JEMBATAN CERENTI (1.70 KM)</v>
          </cell>
          <cell r="I399" t="str">
            <v>04.13.01.03.06</v>
          </cell>
          <cell r="J399">
            <v>0</v>
          </cell>
          <cell r="K399" t="str">
            <v>Aspal</v>
          </cell>
          <cell r="L399">
            <v>0</v>
          </cell>
          <cell r="M399">
            <v>0</v>
          </cell>
          <cell r="N399">
            <v>0</v>
          </cell>
          <cell r="O399" t="str">
            <v>PENGHUBUNG JEMBATAN CERENTI</v>
          </cell>
          <cell r="P399">
            <v>2012</v>
          </cell>
          <cell r="Q399">
            <v>0</v>
          </cell>
          <cell r="R399">
            <v>0</v>
          </cell>
          <cell r="S399">
            <v>0</v>
          </cell>
          <cell r="T399" t="str">
            <v>APBD</v>
          </cell>
          <cell r="U399">
            <v>2776676476.1366801</v>
          </cell>
          <cell r="V399" t="str">
            <v>B</v>
          </cell>
          <cell r="W399">
            <v>0</v>
          </cell>
        </row>
        <row r="400">
          <cell r="F400" t="str">
            <v>4.13.01</v>
          </cell>
          <cell r="G400">
            <v>0</v>
          </cell>
          <cell r="H400" t="str">
            <v>PEMBANGUNAN JALAN KOTO SENTAJO - DESA BERINGIN</v>
          </cell>
          <cell r="I400" t="str">
            <v>04.13.01.03.06</v>
          </cell>
          <cell r="J400">
            <v>0</v>
          </cell>
          <cell r="K400" t="str">
            <v>Aspal</v>
          </cell>
          <cell r="L400">
            <v>0</v>
          </cell>
          <cell r="M400">
            <v>0</v>
          </cell>
          <cell r="N400">
            <v>0</v>
          </cell>
          <cell r="O400" t="str">
            <v>KOTO SENTAJO - DESA BERINGIN</v>
          </cell>
          <cell r="P400">
            <v>2012</v>
          </cell>
          <cell r="Q400">
            <v>0</v>
          </cell>
          <cell r="R400">
            <v>0</v>
          </cell>
          <cell r="S400">
            <v>0</v>
          </cell>
          <cell r="T400" t="str">
            <v>APBD</v>
          </cell>
          <cell r="U400">
            <v>1560463250.3707366</v>
          </cell>
          <cell r="V400" t="str">
            <v>B</v>
          </cell>
          <cell r="W400">
            <v>0</v>
          </cell>
        </row>
        <row r="401">
          <cell r="F401" t="str">
            <v>4.13.01</v>
          </cell>
          <cell r="G401">
            <v>0</v>
          </cell>
          <cell r="H401" t="str">
            <v>PENINGKATAN JALAN MENUJU PUSKESMAS LUBUK JAMBI (URUGAN PILIHAN 0,50 KM + TURAP BETON)</v>
          </cell>
          <cell r="I401" t="str">
            <v>04.13.01.03.06</v>
          </cell>
          <cell r="J401">
            <v>0</v>
          </cell>
          <cell r="K401" t="str">
            <v>Aspal</v>
          </cell>
          <cell r="L401">
            <v>0</v>
          </cell>
          <cell r="M401">
            <v>0</v>
          </cell>
          <cell r="N401">
            <v>0</v>
          </cell>
          <cell r="O401" t="str">
            <v>MENUJU PUSKESMAS LUBUK JAMBI</v>
          </cell>
          <cell r="P401">
            <v>2012</v>
          </cell>
          <cell r="Q401">
            <v>0</v>
          </cell>
          <cell r="R401">
            <v>0</v>
          </cell>
          <cell r="S401">
            <v>0</v>
          </cell>
          <cell r="T401" t="str">
            <v>APBD</v>
          </cell>
          <cell r="U401">
            <v>410267652.64856702</v>
          </cell>
          <cell r="V401" t="str">
            <v>B</v>
          </cell>
          <cell r="W401">
            <v>0</v>
          </cell>
        </row>
        <row r="402">
          <cell r="E402" t="str">
            <v>235.1</v>
          </cell>
          <cell r="F402" t="str">
            <v>4.13.01</v>
          </cell>
          <cell r="G402">
            <v>0</v>
          </cell>
          <cell r="H402" t="str">
            <v>PENINGKATAN JALAN AIR MAS - SEI. KERANJI- PASIR MAS ( DESA SEI. KERANJI) ( ASPAL 1,00 KM)</v>
          </cell>
          <cell r="I402" t="str">
            <v>04.13.01.03.06</v>
          </cell>
          <cell r="J402">
            <v>0</v>
          </cell>
          <cell r="K402" t="str">
            <v>Aspal</v>
          </cell>
          <cell r="L402">
            <v>0</v>
          </cell>
          <cell r="M402">
            <v>0</v>
          </cell>
          <cell r="N402">
            <v>0</v>
          </cell>
          <cell r="O402" t="str">
            <v>AIR MAS - SEI. KERANJI - PASIR MAS</v>
          </cell>
          <cell r="P402">
            <v>2012</v>
          </cell>
          <cell r="Q402">
            <v>0</v>
          </cell>
          <cell r="R402">
            <v>0</v>
          </cell>
          <cell r="S402">
            <v>0</v>
          </cell>
          <cell r="T402" t="str">
            <v>APBD</v>
          </cell>
          <cell r="U402">
            <v>3314762916.41675</v>
          </cell>
          <cell r="V402" t="str">
            <v>B</v>
          </cell>
          <cell r="W402">
            <v>0</v>
          </cell>
        </row>
        <row r="403">
          <cell r="F403" t="str">
            <v>4.13.01</v>
          </cell>
          <cell r="G403">
            <v>0</v>
          </cell>
          <cell r="H403" t="str">
            <v>PENINGKATAN JALAN SP.4 BERINGIN SAWAH-GERBANG SENTAJO PELEBARAN ASPAL 1,50 KM</v>
          </cell>
          <cell r="I403" t="str">
            <v>04.13.01.03.06</v>
          </cell>
          <cell r="J403">
            <v>0</v>
          </cell>
          <cell r="K403" t="str">
            <v>Aspal</v>
          </cell>
          <cell r="L403">
            <v>0</v>
          </cell>
          <cell r="M403">
            <v>0</v>
          </cell>
          <cell r="N403">
            <v>0</v>
          </cell>
          <cell r="O403" t="str">
            <v>SP.4 BERINGIN SAWAH-GERBANG SENTAJO</v>
          </cell>
          <cell r="P403">
            <v>2012</v>
          </cell>
          <cell r="Q403">
            <v>0</v>
          </cell>
          <cell r="R403">
            <v>0</v>
          </cell>
          <cell r="S403">
            <v>0</v>
          </cell>
          <cell r="T403" t="str">
            <v>APBD</v>
          </cell>
          <cell r="U403">
            <v>3138518318.2668023</v>
          </cell>
          <cell r="V403" t="str">
            <v>B</v>
          </cell>
          <cell r="W403">
            <v>0</v>
          </cell>
        </row>
        <row r="404">
          <cell r="F404" t="str">
            <v>4.13.01</v>
          </cell>
          <cell r="G404">
            <v>0</v>
          </cell>
          <cell r="H404" t="str">
            <v>PENINGKATAN JALAN LINGKAR DESA KOPAH (ASPAL 1.00 KM)</v>
          </cell>
          <cell r="I404" t="str">
            <v>04.13.01.03.06</v>
          </cell>
          <cell r="J404">
            <v>0</v>
          </cell>
          <cell r="K404" t="str">
            <v>Aspal</v>
          </cell>
          <cell r="L404">
            <v>0</v>
          </cell>
          <cell r="M404">
            <v>0</v>
          </cell>
          <cell r="N404">
            <v>0</v>
          </cell>
          <cell r="O404" t="str">
            <v>LINGKAR DESA KOPAH</v>
          </cell>
          <cell r="P404">
            <v>2012</v>
          </cell>
          <cell r="Q404">
            <v>0</v>
          </cell>
          <cell r="R404">
            <v>0</v>
          </cell>
          <cell r="S404">
            <v>0</v>
          </cell>
          <cell r="T404" t="str">
            <v>APBD</v>
          </cell>
          <cell r="U404">
            <v>3248767238.5415602</v>
          </cell>
          <cell r="V404" t="str">
            <v>B</v>
          </cell>
          <cell r="W404">
            <v>0</v>
          </cell>
        </row>
        <row r="405">
          <cell r="F405" t="str">
            <v>4.13.01</v>
          </cell>
          <cell r="G405">
            <v>0</v>
          </cell>
          <cell r="H405" t="str">
            <v>PENINGKATAN JALAN DALAM KOTA TELUK KUANTAN (JL.IMAM MUNANDAR 0,44 KM)</v>
          </cell>
          <cell r="I405" t="str">
            <v>04.13.01.03.06</v>
          </cell>
          <cell r="J405">
            <v>0</v>
          </cell>
          <cell r="K405" t="str">
            <v>Aspal</v>
          </cell>
          <cell r="L405">
            <v>0</v>
          </cell>
          <cell r="M405">
            <v>0</v>
          </cell>
          <cell r="N405">
            <v>0</v>
          </cell>
          <cell r="O405" t="str">
            <v>DALAM KOTA TELUK KUANTAN</v>
          </cell>
          <cell r="P405">
            <v>2012</v>
          </cell>
          <cell r="Q405">
            <v>0</v>
          </cell>
          <cell r="R405">
            <v>0</v>
          </cell>
          <cell r="S405">
            <v>0</v>
          </cell>
          <cell r="T405" t="str">
            <v>APBD</v>
          </cell>
          <cell r="U405">
            <v>1467969946.0446103</v>
          </cell>
          <cell r="V405" t="str">
            <v>B</v>
          </cell>
          <cell r="W405">
            <v>0</v>
          </cell>
        </row>
        <row r="406">
          <cell r="F406" t="str">
            <v>4.13.01</v>
          </cell>
          <cell r="G406">
            <v>0</v>
          </cell>
          <cell r="H406" t="str">
            <v>PENINGKATAN JALAN SP.TIGA-SINAMBEK-GERBANG KOTA JAKE</v>
          </cell>
          <cell r="I406" t="str">
            <v>04.13.01.03.06</v>
          </cell>
          <cell r="J406">
            <v>0</v>
          </cell>
          <cell r="K406" t="str">
            <v>Aspal</v>
          </cell>
          <cell r="L406">
            <v>0</v>
          </cell>
          <cell r="M406">
            <v>0</v>
          </cell>
          <cell r="N406">
            <v>0</v>
          </cell>
          <cell r="O406" t="str">
            <v>SP.TIGA-SINAMBEK-GERBANG KOTA JAKE</v>
          </cell>
          <cell r="P406">
            <v>2012</v>
          </cell>
          <cell r="Q406">
            <v>0</v>
          </cell>
          <cell r="R406">
            <v>0</v>
          </cell>
          <cell r="S406">
            <v>0</v>
          </cell>
          <cell r="T406" t="str">
            <v>APBD</v>
          </cell>
          <cell r="U406">
            <v>3429496091.4810162</v>
          </cell>
          <cell r="V406" t="str">
            <v>B</v>
          </cell>
          <cell r="W406">
            <v>0</v>
          </cell>
        </row>
        <row r="407">
          <cell r="F407" t="str">
            <v>4.13.01</v>
          </cell>
          <cell r="G407">
            <v>0</v>
          </cell>
          <cell r="H407" t="str">
            <v>PENINGKATAN JALAN SP.TIGA-KARI (PELEBARAN ASPAL 1,50 KM)</v>
          </cell>
          <cell r="I407" t="str">
            <v>04.13.01.03.06</v>
          </cell>
          <cell r="J407">
            <v>0</v>
          </cell>
          <cell r="K407" t="str">
            <v>Aspal</v>
          </cell>
          <cell r="L407">
            <v>0</v>
          </cell>
          <cell r="M407">
            <v>0</v>
          </cell>
          <cell r="N407">
            <v>0</v>
          </cell>
          <cell r="O407" t="str">
            <v>SP.TIGA-KARI</v>
          </cell>
          <cell r="P407">
            <v>2012</v>
          </cell>
          <cell r="Q407">
            <v>0</v>
          </cell>
          <cell r="R407">
            <v>0</v>
          </cell>
          <cell r="S407">
            <v>0</v>
          </cell>
          <cell r="T407" t="str">
            <v>APBD</v>
          </cell>
          <cell r="U407">
            <v>2671864502.9721117</v>
          </cell>
          <cell r="V407" t="str">
            <v>B</v>
          </cell>
          <cell r="W407">
            <v>0</v>
          </cell>
        </row>
        <row r="408">
          <cell r="F408" t="str">
            <v>4.13.01</v>
          </cell>
          <cell r="G408">
            <v>0</v>
          </cell>
          <cell r="H408" t="str">
            <v>PENINGKATAN JALAN PINTU GOBANG KARI-JAKE (MENUJU SMU KARI) (ASPAL)</v>
          </cell>
          <cell r="I408" t="str">
            <v>04.13.01.03.06</v>
          </cell>
          <cell r="J408">
            <v>0</v>
          </cell>
          <cell r="K408" t="str">
            <v>Aspal</v>
          </cell>
          <cell r="L408">
            <v>0</v>
          </cell>
          <cell r="M408">
            <v>0</v>
          </cell>
          <cell r="N408">
            <v>0</v>
          </cell>
          <cell r="O408" t="str">
            <v>PINTU GOBANG KARI - JAKE</v>
          </cell>
          <cell r="P408">
            <v>2012</v>
          </cell>
          <cell r="Q408">
            <v>0</v>
          </cell>
          <cell r="R408">
            <v>0</v>
          </cell>
          <cell r="S408">
            <v>0</v>
          </cell>
          <cell r="T408" t="str">
            <v>APBD</v>
          </cell>
          <cell r="U408">
            <v>4766925638.6591597</v>
          </cell>
          <cell r="V408" t="str">
            <v>B</v>
          </cell>
          <cell r="W408">
            <v>0</v>
          </cell>
        </row>
        <row r="409">
          <cell r="E409" t="str">
            <v>86.4</v>
          </cell>
          <cell r="F409" t="str">
            <v>4.13.01</v>
          </cell>
          <cell r="G409">
            <v>0</v>
          </cell>
          <cell r="H409" t="str">
            <v>PEKERJAAN PENINGKATAN JALAN PANTAI-AIR BULUH (ASPAL 1,00 KM)</v>
          </cell>
          <cell r="I409" t="str">
            <v>04.13.01.03.06</v>
          </cell>
          <cell r="J409">
            <v>0</v>
          </cell>
          <cell r="K409" t="str">
            <v>Aspal</v>
          </cell>
          <cell r="L409">
            <v>0</v>
          </cell>
          <cell r="M409">
            <v>0</v>
          </cell>
          <cell r="N409">
            <v>0</v>
          </cell>
          <cell r="O409" t="str">
            <v>PANTAI - AIR BULUH</v>
          </cell>
          <cell r="P409">
            <v>2012</v>
          </cell>
          <cell r="Q409">
            <v>0</v>
          </cell>
          <cell r="R409">
            <v>0</v>
          </cell>
          <cell r="S409">
            <v>0</v>
          </cell>
          <cell r="T409" t="str">
            <v>APBD</v>
          </cell>
          <cell r="U409">
            <v>1598810500.7151661</v>
          </cell>
          <cell r="V409" t="str">
            <v>B</v>
          </cell>
          <cell r="W409">
            <v>0</v>
          </cell>
        </row>
        <row r="410">
          <cell r="F410" t="str">
            <v>4.13.01</v>
          </cell>
          <cell r="G410">
            <v>0</v>
          </cell>
          <cell r="H410" t="str">
            <v>PENINGKATAN JALAN KEBUN NOPI+TEMPAT PARKIR (ASPAL 0,28 KM)</v>
          </cell>
          <cell r="I410" t="str">
            <v>04.13.01.03.06</v>
          </cell>
          <cell r="J410">
            <v>0</v>
          </cell>
          <cell r="K410" t="str">
            <v>Aspal</v>
          </cell>
          <cell r="L410">
            <v>0</v>
          </cell>
          <cell r="M410">
            <v>0</v>
          </cell>
          <cell r="N410">
            <v>0</v>
          </cell>
          <cell r="O410" t="str">
            <v>KEBUN NOPI</v>
          </cell>
          <cell r="P410">
            <v>2012</v>
          </cell>
          <cell r="Q410">
            <v>0</v>
          </cell>
          <cell r="R410">
            <v>0</v>
          </cell>
          <cell r="S410">
            <v>0</v>
          </cell>
          <cell r="T410" t="str">
            <v>APBD</v>
          </cell>
          <cell r="U410">
            <v>1899132200.4191258</v>
          </cell>
          <cell r="V410" t="str">
            <v>B</v>
          </cell>
          <cell r="W410">
            <v>0</v>
          </cell>
        </row>
        <row r="411">
          <cell r="E411" t="str">
            <v>165.6</v>
          </cell>
          <cell r="F411" t="str">
            <v>4.13.01</v>
          </cell>
          <cell r="G411">
            <v>0</v>
          </cell>
          <cell r="H411" t="str">
            <v>PENINGKATAN JALAN SAKO-TRANS SKP II (DESA KUANTAN SAKO BLOK D) (ASPAL 1,00 KM)</v>
          </cell>
          <cell r="I411" t="str">
            <v>04.13.01.03.06</v>
          </cell>
          <cell r="J411">
            <v>0</v>
          </cell>
          <cell r="K411" t="str">
            <v>Aspal</v>
          </cell>
          <cell r="L411">
            <v>0</v>
          </cell>
          <cell r="M411">
            <v>0</v>
          </cell>
          <cell r="N411">
            <v>0</v>
          </cell>
          <cell r="O411" t="str">
            <v>SAKO-TRANS SKP II (DESA KUANTAN SAKO)</v>
          </cell>
          <cell r="P411">
            <v>2012</v>
          </cell>
          <cell r="Q411">
            <v>0</v>
          </cell>
          <cell r="R411">
            <v>0</v>
          </cell>
          <cell r="S411">
            <v>0</v>
          </cell>
          <cell r="T411" t="str">
            <v>APBD</v>
          </cell>
          <cell r="U411">
            <v>1571078911.2345409</v>
          </cell>
          <cell r="V411" t="str">
            <v>B</v>
          </cell>
          <cell r="W411">
            <v>0</v>
          </cell>
        </row>
        <row r="412">
          <cell r="E412" t="str">
            <v>183.2</v>
          </cell>
          <cell r="F412" t="str">
            <v>4.13.01</v>
          </cell>
          <cell r="G412">
            <v>0</v>
          </cell>
          <cell r="H412" t="str">
            <v>PENINGKATAN JALAN SUKARAJA-GIRI SAKO (ASPAL 1,00 KM)</v>
          </cell>
          <cell r="I412" t="str">
            <v>04.13.01.03.06</v>
          </cell>
          <cell r="J412">
            <v>0</v>
          </cell>
          <cell r="K412" t="str">
            <v>Aspal</v>
          </cell>
          <cell r="L412">
            <v>0</v>
          </cell>
          <cell r="M412">
            <v>0</v>
          </cell>
          <cell r="N412">
            <v>0</v>
          </cell>
          <cell r="O412" t="str">
            <v>SUKARAJA-GIRI SAKO</v>
          </cell>
          <cell r="P412">
            <v>2012</v>
          </cell>
          <cell r="Q412">
            <v>0</v>
          </cell>
          <cell r="R412">
            <v>0</v>
          </cell>
          <cell r="S412">
            <v>0</v>
          </cell>
          <cell r="T412" t="str">
            <v>APBD</v>
          </cell>
          <cell r="U412">
            <v>8033301761.4229603</v>
          </cell>
          <cell r="V412" t="str">
            <v>B</v>
          </cell>
          <cell r="W412">
            <v>0</v>
          </cell>
        </row>
        <row r="413">
          <cell r="E413" t="str">
            <v>247.1</v>
          </cell>
          <cell r="F413" t="str">
            <v>4.13.01</v>
          </cell>
          <cell r="G413">
            <v>0</v>
          </cell>
          <cell r="H413" t="str">
            <v>PENINGKATAN JALAN SP. MUARA BAHAN-MUARA BAHAN (ASPAL 1,00 KM)</v>
          </cell>
          <cell r="I413" t="str">
            <v>04.13.01.03.06</v>
          </cell>
          <cell r="J413">
            <v>0</v>
          </cell>
          <cell r="K413" t="str">
            <v>Aspal</v>
          </cell>
          <cell r="L413">
            <v>0</v>
          </cell>
          <cell r="M413">
            <v>0</v>
          </cell>
          <cell r="N413">
            <v>0</v>
          </cell>
          <cell r="O413" t="str">
            <v>SP. MUARA BAHAN-MUARA BAHAN</v>
          </cell>
          <cell r="P413">
            <v>2012</v>
          </cell>
          <cell r="Q413">
            <v>0</v>
          </cell>
          <cell r="R413">
            <v>0</v>
          </cell>
          <cell r="S413">
            <v>0</v>
          </cell>
          <cell r="T413" t="str">
            <v>APBD</v>
          </cell>
          <cell r="U413">
            <v>1597174170.3423619</v>
          </cell>
          <cell r="V413" t="str">
            <v>B</v>
          </cell>
          <cell r="W413">
            <v>0</v>
          </cell>
        </row>
        <row r="414">
          <cell r="E414" t="str">
            <v>131.1</v>
          </cell>
          <cell r="F414" t="str">
            <v>4.13.01</v>
          </cell>
          <cell r="G414">
            <v>0</v>
          </cell>
          <cell r="H414" t="str">
            <v>PENINGKATAN JALAN SP. TERATAK BARU-TERATAK BARU (ASPAL 1,00 KM)</v>
          </cell>
          <cell r="I414" t="str">
            <v>04.13.01.03.06</v>
          </cell>
          <cell r="J414">
            <v>0</v>
          </cell>
          <cell r="K414" t="str">
            <v>Aspal</v>
          </cell>
          <cell r="L414">
            <v>0</v>
          </cell>
          <cell r="M414">
            <v>0</v>
          </cell>
          <cell r="N414">
            <v>0</v>
          </cell>
          <cell r="O414" t="str">
            <v>SP. TERATAK BARU-TERATAK BARU</v>
          </cell>
          <cell r="P414">
            <v>2012</v>
          </cell>
          <cell r="Q414">
            <v>0</v>
          </cell>
          <cell r="R414">
            <v>0</v>
          </cell>
          <cell r="S414">
            <v>0</v>
          </cell>
          <cell r="T414" t="str">
            <v>APBD</v>
          </cell>
          <cell r="U414">
            <v>1462268233.7791154</v>
          </cell>
          <cell r="V414" t="str">
            <v>B</v>
          </cell>
          <cell r="W414">
            <v>0</v>
          </cell>
        </row>
        <row r="415">
          <cell r="F415" t="str">
            <v>4.13.01</v>
          </cell>
          <cell r="G415">
            <v>0</v>
          </cell>
          <cell r="H415" t="str">
            <v>PENINGKATAN JALAN LINGKAR DESA PULAU KOPUANG (ASPAL 1,00 KM)</v>
          </cell>
          <cell r="I415" t="str">
            <v>04.13.01.03.06</v>
          </cell>
          <cell r="J415">
            <v>0</v>
          </cell>
          <cell r="K415" t="str">
            <v>Aspal</v>
          </cell>
          <cell r="L415">
            <v>0</v>
          </cell>
          <cell r="M415">
            <v>0</v>
          </cell>
          <cell r="N415">
            <v>0</v>
          </cell>
          <cell r="O415" t="str">
            <v>LINGKAR DESA PULAU KOPUANG</v>
          </cell>
          <cell r="P415">
            <v>2012</v>
          </cell>
          <cell r="Q415">
            <v>0</v>
          </cell>
          <cell r="R415">
            <v>0</v>
          </cell>
          <cell r="S415">
            <v>0</v>
          </cell>
          <cell r="T415" t="str">
            <v>APBD</v>
          </cell>
          <cell r="U415">
            <v>1593664584.2917645</v>
          </cell>
          <cell r="V415" t="str">
            <v>B</v>
          </cell>
          <cell r="W415">
            <v>0</v>
          </cell>
        </row>
        <row r="416">
          <cell r="E416" t="str">
            <v>163.2</v>
          </cell>
          <cell r="F416" t="str">
            <v>4.13.01</v>
          </cell>
          <cell r="G416">
            <v>0</v>
          </cell>
          <cell r="H416" t="str">
            <v xml:space="preserve"> PENINGKATAN JALAN PANGEAN-PL. KUMPAI (PELEBARAN ASPAL 1,00 KM)</v>
          </cell>
          <cell r="I416" t="str">
            <v>04.13.01.03.06</v>
          </cell>
          <cell r="J416">
            <v>0</v>
          </cell>
          <cell r="K416" t="str">
            <v>Aspal</v>
          </cell>
          <cell r="L416">
            <v>0</v>
          </cell>
          <cell r="M416">
            <v>0</v>
          </cell>
          <cell r="N416">
            <v>0</v>
          </cell>
          <cell r="O416" t="str">
            <v>PANGEAN - PULAU KUMPAI</v>
          </cell>
          <cell r="P416">
            <v>2012</v>
          </cell>
          <cell r="Q416">
            <v>0</v>
          </cell>
          <cell r="R416">
            <v>0</v>
          </cell>
          <cell r="S416">
            <v>0</v>
          </cell>
          <cell r="T416" t="str">
            <v>APBD</v>
          </cell>
          <cell r="U416">
            <v>1600078073.018373</v>
          </cell>
          <cell r="V416" t="str">
            <v>B</v>
          </cell>
          <cell r="W416">
            <v>0</v>
          </cell>
        </row>
        <row r="417">
          <cell r="E417" t="str">
            <v>129.3</v>
          </cell>
          <cell r="F417" t="str">
            <v>4.13.01</v>
          </cell>
          <cell r="G417">
            <v>0</v>
          </cell>
          <cell r="H417" t="str">
            <v xml:space="preserve">PENINGKATAN JALAN BASERAH-PERHENTIAN LUAS (DESA TERATAK RENDAH) ASPAL 1,00 KM </v>
          </cell>
          <cell r="I417" t="str">
            <v>04.13.01.03.06</v>
          </cell>
          <cell r="J417">
            <v>0</v>
          </cell>
          <cell r="K417" t="str">
            <v>Aspal</v>
          </cell>
          <cell r="L417">
            <v>0</v>
          </cell>
          <cell r="M417">
            <v>0</v>
          </cell>
          <cell r="N417">
            <v>0</v>
          </cell>
          <cell r="O417" t="str">
            <v>BASERAH-PERHENTIAN LUAS (DESA TERATAK RENDAH)</v>
          </cell>
          <cell r="P417">
            <v>2012</v>
          </cell>
          <cell r="Q417">
            <v>0</v>
          </cell>
          <cell r="R417">
            <v>0</v>
          </cell>
          <cell r="S417">
            <v>0</v>
          </cell>
          <cell r="T417" t="str">
            <v>APBD</v>
          </cell>
          <cell r="U417">
            <v>1536783053.2370956</v>
          </cell>
          <cell r="V417" t="str">
            <v>B</v>
          </cell>
          <cell r="W417">
            <v>0</v>
          </cell>
        </row>
        <row r="418">
          <cell r="F418" t="str">
            <v>4.13.01</v>
          </cell>
          <cell r="G418">
            <v>0</v>
          </cell>
          <cell r="H418" t="str">
            <v>PENINGKATAN JALAN A. YANI (PELEBARAN 0,80 KM)</v>
          </cell>
          <cell r="I418" t="str">
            <v>04.13.01.03.06</v>
          </cell>
          <cell r="J418">
            <v>0</v>
          </cell>
          <cell r="K418" t="str">
            <v>Aspal</v>
          </cell>
          <cell r="L418">
            <v>0</v>
          </cell>
          <cell r="M418">
            <v>0</v>
          </cell>
          <cell r="N418">
            <v>0</v>
          </cell>
          <cell r="O418" t="str">
            <v>Kuantan Tengah</v>
          </cell>
          <cell r="P418">
            <v>2012</v>
          </cell>
          <cell r="Q418">
            <v>0</v>
          </cell>
          <cell r="R418">
            <v>0</v>
          </cell>
          <cell r="S418">
            <v>0</v>
          </cell>
          <cell r="T418" t="str">
            <v>APBD</v>
          </cell>
          <cell r="U418">
            <v>3289380516.7796202</v>
          </cell>
          <cell r="V418" t="str">
            <v>B</v>
          </cell>
          <cell r="W418">
            <v>0</v>
          </cell>
        </row>
        <row r="419">
          <cell r="E419" t="str">
            <v>91.1</v>
          </cell>
          <cell r="F419" t="str">
            <v>4.13.01</v>
          </cell>
          <cell r="G419">
            <v>0</v>
          </cell>
          <cell r="H419" t="str">
            <v>PENINGKATAN JALAN LUBUK JAMBI - SAIK (ASPAL 1,00 KM)</v>
          </cell>
          <cell r="I419" t="str">
            <v>04.13.01.03.06</v>
          </cell>
          <cell r="J419">
            <v>0</v>
          </cell>
          <cell r="K419" t="str">
            <v>Aspal</v>
          </cell>
          <cell r="L419">
            <v>0</v>
          </cell>
          <cell r="M419">
            <v>0</v>
          </cell>
          <cell r="N419">
            <v>0</v>
          </cell>
          <cell r="O419" t="str">
            <v>LUBUK JAMBI - SAIK</v>
          </cell>
          <cell r="P419">
            <v>2012</v>
          </cell>
          <cell r="Q419">
            <v>0</v>
          </cell>
          <cell r="R419">
            <v>0</v>
          </cell>
          <cell r="S419">
            <v>0</v>
          </cell>
          <cell r="T419" t="str">
            <v>APBD</v>
          </cell>
          <cell r="U419">
            <v>11987663158.4603</v>
          </cell>
          <cell r="V419" t="str">
            <v>B</v>
          </cell>
          <cell r="W419">
            <v>0</v>
          </cell>
        </row>
        <row r="420">
          <cell r="F420" t="str">
            <v>4.13.01</v>
          </cell>
          <cell r="G420">
            <v>0</v>
          </cell>
          <cell r="H420" t="str">
            <v>PENINGKATAN JALAN LINGKAR KP. BARU SENTAJO (ASPAL 1,OO KM)</v>
          </cell>
          <cell r="I420" t="str">
            <v>04.13.01.03.06</v>
          </cell>
          <cell r="J420">
            <v>0</v>
          </cell>
          <cell r="K420" t="str">
            <v>Aspal</v>
          </cell>
          <cell r="L420">
            <v>0</v>
          </cell>
          <cell r="M420">
            <v>0</v>
          </cell>
          <cell r="N420">
            <v>0</v>
          </cell>
          <cell r="O420" t="str">
            <v>Lingkar Kampung Baru Sentajo</v>
          </cell>
          <cell r="P420">
            <v>2012</v>
          </cell>
          <cell r="Q420">
            <v>0</v>
          </cell>
          <cell r="R420">
            <v>0</v>
          </cell>
          <cell r="S420">
            <v>0</v>
          </cell>
          <cell r="T420" t="str">
            <v>APBD</v>
          </cell>
          <cell r="U420">
            <v>3331381781.9313898</v>
          </cell>
          <cell r="V420" t="str">
            <v>B</v>
          </cell>
          <cell r="W420">
            <v>0</v>
          </cell>
        </row>
        <row r="421">
          <cell r="E421" t="str">
            <v>J2.2</v>
          </cell>
          <cell r="F421" t="str">
            <v>4.13.02</v>
          </cell>
          <cell r="G421">
            <v>0</v>
          </cell>
          <cell r="H421" t="str">
            <v>PEMBANGUNAN JEMBATAN GANTUNG DESA SAWAH (BANGUNAN ATAS LANJUTAN)</v>
          </cell>
          <cell r="I421" t="str">
            <v>04.13.02.03.03</v>
          </cell>
          <cell r="J421">
            <v>0</v>
          </cell>
          <cell r="K421" t="str">
            <v>Beton</v>
          </cell>
          <cell r="L421">
            <v>0</v>
          </cell>
          <cell r="M421">
            <v>0</v>
          </cell>
          <cell r="N421">
            <v>0</v>
          </cell>
          <cell r="O421" t="str">
            <v>SAWAH</v>
          </cell>
          <cell r="P421">
            <v>2012</v>
          </cell>
          <cell r="Q421">
            <v>0</v>
          </cell>
          <cell r="R421">
            <v>0</v>
          </cell>
          <cell r="S421">
            <v>0</v>
          </cell>
          <cell r="T421" t="str">
            <v>APBD</v>
          </cell>
          <cell r="U421">
            <v>7204662185.0902042</v>
          </cell>
          <cell r="V421" t="str">
            <v>B</v>
          </cell>
          <cell r="W421">
            <v>0</v>
          </cell>
        </row>
        <row r="422">
          <cell r="F422" t="str">
            <v>4.13.02</v>
          </cell>
          <cell r="G422">
            <v>0</v>
          </cell>
          <cell r="H422" t="str">
            <v>PEMBANGUNAN JEMBATAN SEI. SOBAN TAHAP II (BALOK T) RUAS JALAN PANGKALAN-MUARA PETAI-SITIANG (LANJUTAN)</v>
          </cell>
          <cell r="I422" t="str">
            <v>04.13.02.03.08</v>
          </cell>
          <cell r="J422">
            <v>0</v>
          </cell>
          <cell r="K422" t="str">
            <v>Beton</v>
          </cell>
          <cell r="L422">
            <v>0</v>
          </cell>
          <cell r="M422">
            <v>0</v>
          </cell>
          <cell r="N422">
            <v>0</v>
          </cell>
          <cell r="O422" t="str">
            <v>SEI. SOBAN  RUAS JALAN PANGKALAN-MUARA PETAI-SITIANG</v>
          </cell>
          <cell r="P422">
            <v>2012</v>
          </cell>
          <cell r="Q422">
            <v>0</v>
          </cell>
          <cell r="R422">
            <v>0</v>
          </cell>
          <cell r="S422">
            <v>0</v>
          </cell>
          <cell r="T422" t="str">
            <v>APBD</v>
          </cell>
          <cell r="U422">
            <v>1032348746.5314332</v>
          </cell>
          <cell r="V422" t="str">
            <v>B</v>
          </cell>
          <cell r="W422">
            <v>0</v>
          </cell>
        </row>
        <row r="423">
          <cell r="E423" t="str">
            <v>J6.1</v>
          </cell>
          <cell r="F423" t="str">
            <v>4.13.02</v>
          </cell>
          <cell r="G423">
            <v>0</v>
          </cell>
          <cell r="H423" t="str">
            <v>REHABILITASI BERAT JEMBATAN KAYU SEI.TINGKALAK RUAS JALAN SIMPANG HANDOYO-SUMBER DATAR</v>
          </cell>
          <cell r="I423" t="str">
            <v>04.13.02.04.03</v>
          </cell>
          <cell r="J423">
            <v>0</v>
          </cell>
          <cell r="K423" t="str">
            <v>Kayu</v>
          </cell>
          <cell r="L423">
            <v>0</v>
          </cell>
          <cell r="M423">
            <v>0</v>
          </cell>
          <cell r="N423">
            <v>0</v>
          </cell>
          <cell r="O423" t="str">
            <v>SEI.TINGKALAK RUAS JALAN SIMPANG HANDOYO-SUMBER DATAR</v>
          </cell>
          <cell r="P423">
            <v>2012</v>
          </cell>
          <cell r="Q423">
            <v>0</v>
          </cell>
          <cell r="R423">
            <v>0</v>
          </cell>
          <cell r="S423">
            <v>0</v>
          </cell>
          <cell r="T423" t="str">
            <v>APBD</v>
          </cell>
          <cell r="U423">
            <v>76019206.029997841</v>
          </cell>
          <cell r="V423" t="str">
            <v>B</v>
          </cell>
          <cell r="W423">
            <v>0</v>
          </cell>
        </row>
        <row r="424">
          <cell r="F424" t="str">
            <v>4.13.02</v>
          </cell>
          <cell r="G424">
            <v>0</v>
          </cell>
          <cell r="H424" t="str">
            <v>REHABILITASI JEMBATAN KAYU SEI. BAWANG RUAS JALAN SUMBER DATAR-AIR MAS</v>
          </cell>
          <cell r="I424" t="str">
            <v>04.13.02.04.03</v>
          </cell>
          <cell r="J424">
            <v>0</v>
          </cell>
          <cell r="K424" t="str">
            <v>Kayu</v>
          </cell>
          <cell r="L424">
            <v>0</v>
          </cell>
          <cell r="M424">
            <v>0</v>
          </cell>
          <cell r="N424">
            <v>0</v>
          </cell>
          <cell r="O424" t="str">
            <v>SEI. BAWANG RUAS JALAN SUMBER DATAR-AIR MAS</v>
          </cell>
          <cell r="P424">
            <v>2012</v>
          </cell>
          <cell r="Q424">
            <v>0</v>
          </cell>
          <cell r="R424">
            <v>0</v>
          </cell>
          <cell r="S424">
            <v>0</v>
          </cell>
          <cell r="T424" t="str">
            <v>APBD</v>
          </cell>
          <cell r="U424">
            <v>76115535.321222559</v>
          </cell>
          <cell r="V424" t="str">
            <v>B</v>
          </cell>
          <cell r="W424">
            <v>0</v>
          </cell>
        </row>
        <row r="425">
          <cell r="F425" t="str">
            <v>4.13.02</v>
          </cell>
          <cell r="G425">
            <v>0</v>
          </cell>
          <cell r="H425" t="str">
            <v>REHABILITASI JEMBATAN KAYU SEI. KERANJI RUAS JALAN SUMBER DATAR-SEI. KERANJI-PASIR MAS</v>
          </cell>
          <cell r="I425" t="str">
            <v>04.13.02.04.03</v>
          </cell>
          <cell r="J425">
            <v>0</v>
          </cell>
          <cell r="K425" t="str">
            <v>Kayu</v>
          </cell>
          <cell r="L425">
            <v>0</v>
          </cell>
          <cell r="M425">
            <v>0</v>
          </cell>
          <cell r="N425">
            <v>0</v>
          </cell>
          <cell r="O425" t="str">
            <v>SEI. KERANJI RUAS JALAN SUMBER DATAR-SEI. KERANJI-PASIR MAS</v>
          </cell>
          <cell r="P425">
            <v>2012</v>
          </cell>
          <cell r="Q425">
            <v>0</v>
          </cell>
          <cell r="R425">
            <v>0</v>
          </cell>
          <cell r="S425">
            <v>0</v>
          </cell>
          <cell r="T425" t="str">
            <v>APBD</v>
          </cell>
          <cell r="U425">
            <v>102755972.83967289</v>
          </cell>
          <cell r="V425" t="str">
            <v>B</v>
          </cell>
          <cell r="W425">
            <v>0</v>
          </cell>
        </row>
        <row r="426">
          <cell r="F426" t="str">
            <v>4.13.02</v>
          </cell>
          <cell r="G426">
            <v>0</v>
          </cell>
          <cell r="H426" t="str">
            <v xml:space="preserve"> REHABILITASI JEMBATAN KAYU SEI. BALUI RUAS JALAN SIMPANG HANDOYO-SUMBER DATAR</v>
          </cell>
          <cell r="I426" t="str">
            <v>04.13.02.04.03</v>
          </cell>
          <cell r="J426">
            <v>0</v>
          </cell>
          <cell r="K426" t="str">
            <v>Kayu</v>
          </cell>
          <cell r="L426">
            <v>0</v>
          </cell>
          <cell r="M426">
            <v>0</v>
          </cell>
          <cell r="N426">
            <v>0</v>
          </cell>
          <cell r="O426" t="str">
            <v>SEI. BALUI RUAS JALAN SIMPANG HANDOYO-SUMBER DATAR</v>
          </cell>
          <cell r="P426">
            <v>2012</v>
          </cell>
          <cell r="Q426">
            <v>0</v>
          </cell>
          <cell r="R426">
            <v>0</v>
          </cell>
          <cell r="S426">
            <v>0</v>
          </cell>
          <cell r="T426" t="str">
            <v>APBD</v>
          </cell>
          <cell r="U426">
            <v>83626402.271583661</v>
          </cell>
          <cell r="V426" t="str">
            <v>B</v>
          </cell>
          <cell r="W426">
            <v>0</v>
          </cell>
        </row>
        <row r="427">
          <cell r="F427" t="str">
            <v>4.13.02</v>
          </cell>
          <cell r="G427">
            <v>0</v>
          </cell>
          <cell r="H427" t="str">
            <v xml:space="preserve"> PERBAIKAN JEMBATAN SEI.SUKAM DAN PEMBUATAN JEMBATAN SEI.LIBUAI (SWAKELOLA)</v>
          </cell>
          <cell r="I427" t="str">
            <v>04.13.02.03.08</v>
          </cell>
          <cell r="J427">
            <v>0</v>
          </cell>
          <cell r="K427" t="str">
            <v>Beton</v>
          </cell>
          <cell r="L427">
            <v>0</v>
          </cell>
          <cell r="M427">
            <v>0</v>
          </cell>
          <cell r="N427">
            <v>0</v>
          </cell>
          <cell r="O427" t="str">
            <v>SEI.SUKAM DAN PEMBUATAN JEMBATAN SEI.LIBUAI</v>
          </cell>
          <cell r="P427">
            <v>2012</v>
          </cell>
          <cell r="Q427">
            <v>0</v>
          </cell>
          <cell r="R427">
            <v>0</v>
          </cell>
          <cell r="S427">
            <v>0</v>
          </cell>
          <cell r="T427" t="str">
            <v>APBD</v>
          </cell>
          <cell r="U427">
            <v>61843579.711400554</v>
          </cell>
          <cell r="V427" t="str">
            <v>B</v>
          </cell>
          <cell r="W427">
            <v>0</v>
          </cell>
        </row>
        <row r="428">
          <cell r="F428" t="str">
            <v>4.13.01</v>
          </cell>
          <cell r="G428">
            <v>0</v>
          </cell>
          <cell r="H428" t="str">
            <v>PENINGKATAN JALAN SP.HANDOYO-SP.SEI.SIRIH-SP.4 PT.WANASARI-SP.SUKAMAJU-KOTO BARU (ASPAL 2,00 KM) (PANJANG RUAS 60.70 KM)</v>
          </cell>
          <cell r="I428" t="str">
            <v>04.13.01.03.06</v>
          </cell>
          <cell r="J428">
            <v>0</v>
          </cell>
          <cell r="K428" t="str">
            <v>Aspal</v>
          </cell>
          <cell r="L428">
            <v>0</v>
          </cell>
          <cell r="M428">
            <v>0</v>
          </cell>
          <cell r="N428">
            <v>0</v>
          </cell>
          <cell r="O428" t="str">
            <v>SP.HANDOYO-SP.SEI.SIRIH-SP.4 PT.WANASARI-SP.SUKAMAJU-KOTO BARU</v>
          </cell>
          <cell r="P428">
            <v>2012</v>
          </cell>
          <cell r="Q428">
            <v>0</v>
          </cell>
          <cell r="R428">
            <v>0</v>
          </cell>
          <cell r="S428">
            <v>0</v>
          </cell>
          <cell r="T428" t="str">
            <v>APBD</v>
          </cell>
          <cell r="U428">
            <v>3935487059</v>
          </cell>
          <cell r="V428" t="str">
            <v>B</v>
          </cell>
          <cell r="W428">
            <v>0</v>
          </cell>
        </row>
        <row r="429">
          <cell r="F429" t="str">
            <v>4.13.01</v>
          </cell>
          <cell r="G429">
            <v>0</v>
          </cell>
          <cell r="H429" t="str">
            <v>PENINGKATAN JALAN SEI. JERING-TK PEMBINA+JALAN ISTIQOMAH (ASPAL 1,3 KM)</v>
          </cell>
          <cell r="I429" t="str">
            <v>04.13.01.03.06</v>
          </cell>
          <cell r="J429">
            <v>0</v>
          </cell>
          <cell r="K429" t="str">
            <v>Aspal</v>
          </cell>
          <cell r="L429">
            <v>0</v>
          </cell>
          <cell r="M429">
            <v>0</v>
          </cell>
          <cell r="N429">
            <v>0</v>
          </cell>
          <cell r="O429" t="str">
            <v>SEI. JERING-TK PEMBINA</v>
          </cell>
          <cell r="P429">
            <v>2013</v>
          </cell>
          <cell r="Q429">
            <v>0</v>
          </cell>
          <cell r="R429">
            <v>0</v>
          </cell>
          <cell r="S429">
            <v>0</v>
          </cell>
          <cell r="T429" t="str">
            <v>APBD</v>
          </cell>
          <cell r="U429">
            <v>2219297579</v>
          </cell>
          <cell r="V429" t="str">
            <v>B</v>
          </cell>
          <cell r="W429">
            <v>0</v>
          </cell>
        </row>
        <row r="430">
          <cell r="F430" t="str">
            <v>4.13.01</v>
          </cell>
          <cell r="G430">
            <v>0</v>
          </cell>
          <cell r="H430" t="str">
            <v>PENINGKATAN JALAN PULAU BUNGIN - PT. DUTA PALMA ( ASPAL )</v>
          </cell>
          <cell r="I430" t="str">
            <v>04.13.01.03.06</v>
          </cell>
          <cell r="J430">
            <v>0</v>
          </cell>
          <cell r="K430" t="str">
            <v>Aspal</v>
          </cell>
          <cell r="L430">
            <v>0</v>
          </cell>
          <cell r="M430">
            <v>0</v>
          </cell>
          <cell r="N430">
            <v>0</v>
          </cell>
          <cell r="O430" t="str">
            <v>PULAU BUNGIN - PT. DUTA PALMA</v>
          </cell>
          <cell r="P430">
            <v>2013</v>
          </cell>
          <cell r="Q430">
            <v>0</v>
          </cell>
          <cell r="R430">
            <v>0</v>
          </cell>
          <cell r="S430">
            <v>0</v>
          </cell>
          <cell r="T430" t="str">
            <v>APBD</v>
          </cell>
          <cell r="U430">
            <v>1284742209</v>
          </cell>
          <cell r="V430">
            <v>0</v>
          </cell>
          <cell r="W430">
            <v>0</v>
          </cell>
        </row>
        <row r="431">
          <cell r="F431" t="str">
            <v>4.13.01</v>
          </cell>
          <cell r="G431">
            <v>0</v>
          </cell>
          <cell r="H431" t="str">
            <v>JALAN BENAI-PL. KOPUNG</v>
          </cell>
          <cell r="I431" t="str">
            <v>04.13.01.03.06</v>
          </cell>
          <cell r="J431">
            <v>0</v>
          </cell>
          <cell r="K431" t="str">
            <v>Aspal</v>
          </cell>
          <cell r="L431">
            <v>0</v>
          </cell>
          <cell r="M431">
            <v>0</v>
          </cell>
          <cell r="N431">
            <v>0</v>
          </cell>
          <cell r="O431" t="str">
            <v>BENAI-PL. KOPUNG</v>
          </cell>
          <cell r="P431">
            <v>2013</v>
          </cell>
          <cell r="Q431">
            <v>0</v>
          </cell>
          <cell r="R431">
            <v>0</v>
          </cell>
          <cell r="S431">
            <v>0</v>
          </cell>
          <cell r="T431" t="str">
            <v>APBD</v>
          </cell>
          <cell r="U431">
            <v>1749736768</v>
          </cell>
          <cell r="V431">
            <v>0</v>
          </cell>
          <cell r="W431">
            <v>0</v>
          </cell>
        </row>
        <row r="432">
          <cell r="E432" t="str">
            <v>167.1</v>
          </cell>
          <cell r="F432" t="str">
            <v>4.13.01</v>
          </cell>
          <cell r="G432">
            <v>0</v>
          </cell>
          <cell r="H432" t="str">
            <v>JALAN TANAH BEKALI (ASPAL)</v>
          </cell>
          <cell r="I432" t="str">
            <v>04.13.01.03.06</v>
          </cell>
          <cell r="J432">
            <v>0</v>
          </cell>
          <cell r="K432" t="str">
            <v>Aspal</v>
          </cell>
          <cell r="L432">
            <v>0</v>
          </cell>
          <cell r="M432">
            <v>0</v>
          </cell>
          <cell r="N432">
            <v>0</v>
          </cell>
          <cell r="O432" t="str">
            <v>DESA TANAH BEKALI</v>
          </cell>
          <cell r="P432">
            <v>2013</v>
          </cell>
          <cell r="Q432">
            <v>0</v>
          </cell>
          <cell r="R432">
            <v>0</v>
          </cell>
          <cell r="S432">
            <v>0</v>
          </cell>
          <cell r="T432" t="str">
            <v>APBD</v>
          </cell>
          <cell r="U432">
            <v>1663779645</v>
          </cell>
          <cell r="V432">
            <v>0</v>
          </cell>
          <cell r="W432">
            <v>0</v>
          </cell>
        </row>
        <row r="433">
          <cell r="F433" t="str">
            <v>4.13.01</v>
          </cell>
          <cell r="G433">
            <v>0</v>
          </cell>
          <cell r="H433" t="str">
            <v>JALAN PAUH ANGIT-PL. RENGAS-SUKAPING (ASPAL)</v>
          </cell>
          <cell r="I433" t="str">
            <v>04.13.01.03.06</v>
          </cell>
          <cell r="J433">
            <v>0</v>
          </cell>
          <cell r="K433" t="str">
            <v>Aspal</v>
          </cell>
          <cell r="L433">
            <v>0</v>
          </cell>
          <cell r="M433">
            <v>0</v>
          </cell>
          <cell r="N433">
            <v>0</v>
          </cell>
          <cell r="O433" t="str">
            <v>PAUH ANGIT-PL. RENGAS-SUKAPING</v>
          </cell>
          <cell r="P433">
            <v>2013</v>
          </cell>
          <cell r="Q433">
            <v>0</v>
          </cell>
          <cell r="R433">
            <v>0</v>
          </cell>
          <cell r="S433">
            <v>0</v>
          </cell>
          <cell r="T433" t="str">
            <v>APBD</v>
          </cell>
          <cell r="U433">
            <v>5337508027</v>
          </cell>
          <cell r="V433">
            <v>0</v>
          </cell>
          <cell r="W433">
            <v>0</v>
          </cell>
        </row>
        <row r="434">
          <cell r="F434" t="str">
            <v>4.13.01</v>
          </cell>
          <cell r="G434">
            <v>0</v>
          </cell>
          <cell r="H434" t="str">
            <v>JALAN BANJAR LOPAK-PEMBATANG (DESA PEMBATANG PANGEAN) (ASPAL)</v>
          </cell>
          <cell r="I434" t="str">
            <v>04.13.01.03.06</v>
          </cell>
          <cell r="J434">
            <v>0</v>
          </cell>
          <cell r="K434" t="str">
            <v>Aspal</v>
          </cell>
          <cell r="L434">
            <v>0</v>
          </cell>
          <cell r="M434">
            <v>0</v>
          </cell>
          <cell r="N434">
            <v>0</v>
          </cell>
          <cell r="O434" t="str">
            <v>BANJAR LOPAK - PEMBATANG</v>
          </cell>
          <cell r="P434">
            <v>2013</v>
          </cell>
          <cell r="Q434">
            <v>0</v>
          </cell>
          <cell r="R434">
            <v>0</v>
          </cell>
          <cell r="S434">
            <v>0</v>
          </cell>
          <cell r="T434" t="str">
            <v>APBD</v>
          </cell>
          <cell r="U434">
            <v>3623464863</v>
          </cell>
          <cell r="V434">
            <v>0</v>
          </cell>
          <cell r="W434">
            <v>0</v>
          </cell>
        </row>
        <row r="435">
          <cell r="E435" t="str">
            <v>164.4</v>
          </cell>
          <cell r="F435" t="str">
            <v>4.13.01</v>
          </cell>
          <cell r="G435">
            <v>0</v>
          </cell>
          <cell r="H435" t="str">
            <v>JALAN PANGEAN-SITUGAL (DESA LUBUK KOBUN) (ASPAL)</v>
          </cell>
          <cell r="I435" t="str">
            <v>04.13.01.03.06</v>
          </cell>
          <cell r="J435">
            <v>0</v>
          </cell>
          <cell r="K435" t="str">
            <v>Aspal</v>
          </cell>
          <cell r="L435">
            <v>0</v>
          </cell>
          <cell r="M435">
            <v>0</v>
          </cell>
          <cell r="N435">
            <v>0</v>
          </cell>
          <cell r="O435" t="str">
            <v>PANGEAN - SITUGAL</v>
          </cell>
          <cell r="P435">
            <v>2013</v>
          </cell>
          <cell r="Q435">
            <v>0</v>
          </cell>
          <cell r="R435">
            <v>0</v>
          </cell>
          <cell r="S435">
            <v>0</v>
          </cell>
          <cell r="T435" t="str">
            <v>APBD</v>
          </cell>
          <cell r="U435">
            <v>1768063472</v>
          </cell>
          <cell r="V435">
            <v>0</v>
          </cell>
          <cell r="W435">
            <v>0</v>
          </cell>
        </row>
        <row r="436">
          <cell r="F436" t="str">
            <v>4.13.01</v>
          </cell>
          <cell r="G436">
            <v>0</v>
          </cell>
          <cell r="H436" t="str">
            <v>JALAN PENGHUBUNG JEMBATAN BASERAH (ASPAL)</v>
          </cell>
          <cell r="I436" t="str">
            <v>04.13.02.03.01</v>
          </cell>
          <cell r="J436">
            <v>0</v>
          </cell>
          <cell r="K436" t="str">
            <v>Aspal</v>
          </cell>
          <cell r="L436">
            <v>0</v>
          </cell>
          <cell r="M436">
            <v>0</v>
          </cell>
          <cell r="N436">
            <v>0</v>
          </cell>
          <cell r="O436" t="str">
            <v>BASERAH</v>
          </cell>
          <cell r="P436">
            <v>2013</v>
          </cell>
          <cell r="Q436">
            <v>0</v>
          </cell>
          <cell r="R436">
            <v>0</v>
          </cell>
          <cell r="S436">
            <v>0</v>
          </cell>
          <cell r="T436" t="str">
            <v>APBD</v>
          </cell>
          <cell r="U436">
            <v>1780990624</v>
          </cell>
          <cell r="V436">
            <v>0</v>
          </cell>
          <cell r="W436">
            <v>0</v>
          </cell>
        </row>
        <row r="437">
          <cell r="F437" t="str">
            <v>4.13.01</v>
          </cell>
          <cell r="G437">
            <v>0</v>
          </cell>
          <cell r="H437" t="str">
            <v>JALAN MENUJU KANTOR CAMAT KUANTAN HILIR SEBERANG</v>
          </cell>
          <cell r="I437" t="str">
            <v>04.13.02.03.01</v>
          </cell>
          <cell r="J437">
            <v>0</v>
          </cell>
          <cell r="K437" t="str">
            <v>Aspal</v>
          </cell>
          <cell r="L437">
            <v>0</v>
          </cell>
          <cell r="M437">
            <v>0</v>
          </cell>
          <cell r="N437">
            <v>0</v>
          </cell>
          <cell r="O437" t="str">
            <v>KUANTAN HILIR SEBERANG</v>
          </cell>
          <cell r="P437">
            <v>2013</v>
          </cell>
          <cell r="Q437">
            <v>0</v>
          </cell>
          <cell r="R437">
            <v>0</v>
          </cell>
          <cell r="S437">
            <v>0</v>
          </cell>
          <cell r="T437" t="str">
            <v>APBD</v>
          </cell>
          <cell r="U437">
            <v>1721445175</v>
          </cell>
          <cell r="V437">
            <v>0</v>
          </cell>
          <cell r="W437">
            <v>0</v>
          </cell>
        </row>
        <row r="438">
          <cell r="E438" t="str">
            <v>92.1</v>
          </cell>
          <cell r="F438" t="str">
            <v>4.13.01</v>
          </cell>
          <cell r="G438">
            <v>0</v>
          </cell>
          <cell r="H438" t="str">
            <v>JALAN SP. 4 PANGKALAN-MUARO PETAI-SITIANG (ASPAL)</v>
          </cell>
          <cell r="I438" t="str">
            <v>04.13.01.03.06</v>
          </cell>
          <cell r="J438">
            <v>0</v>
          </cell>
          <cell r="K438" t="str">
            <v>Aspal</v>
          </cell>
          <cell r="L438">
            <v>0</v>
          </cell>
          <cell r="M438">
            <v>0</v>
          </cell>
          <cell r="N438">
            <v>0</v>
          </cell>
          <cell r="O438" t="str">
            <v>SIMPANG 4 PANGKALAN - MUARA PETAI - SITIANG</v>
          </cell>
          <cell r="P438">
            <v>2013</v>
          </cell>
          <cell r="Q438">
            <v>0</v>
          </cell>
          <cell r="R438">
            <v>0</v>
          </cell>
          <cell r="S438">
            <v>0</v>
          </cell>
          <cell r="T438" t="str">
            <v>APBD</v>
          </cell>
          <cell r="U438">
            <v>3025459495</v>
          </cell>
          <cell r="V438">
            <v>0</v>
          </cell>
          <cell r="W438">
            <v>0</v>
          </cell>
        </row>
        <row r="439">
          <cell r="F439" t="str">
            <v>4.13.01</v>
          </cell>
          <cell r="G439">
            <v>0</v>
          </cell>
          <cell r="H439" t="str">
            <v>JALAN LUBUK JAMBI-SP. IBUL (DESA PANGKALAN)</v>
          </cell>
          <cell r="I439" t="str">
            <v>04.13.01.03.06</v>
          </cell>
          <cell r="J439">
            <v>0</v>
          </cell>
          <cell r="K439">
            <v>0</v>
          </cell>
          <cell r="L439">
            <v>0</v>
          </cell>
          <cell r="M439">
            <v>0</v>
          </cell>
          <cell r="N439">
            <v>0</v>
          </cell>
          <cell r="O439" t="str">
            <v>LUBUK JAMBI-SP. IBUL</v>
          </cell>
          <cell r="P439">
            <v>2013</v>
          </cell>
          <cell r="Q439">
            <v>0</v>
          </cell>
          <cell r="R439">
            <v>0</v>
          </cell>
          <cell r="S439">
            <v>0</v>
          </cell>
          <cell r="T439" t="str">
            <v>APBD</v>
          </cell>
          <cell r="U439">
            <v>5749727762</v>
          </cell>
          <cell r="V439">
            <v>0</v>
          </cell>
          <cell r="W439">
            <v>0</v>
          </cell>
        </row>
        <row r="440">
          <cell r="E440" t="str">
            <v>230.1</v>
          </cell>
          <cell r="F440" t="str">
            <v>4.13.01</v>
          </cell>
          <cell r="G440">
            <v>0</v>
          </cell>
          <cell r="H440" t="str">
            <v>JALAN LOGAS-SUMBER DATAR (URG PILIHAN)</v>
          </cell>
          <cell r="I440" t="str">
            <v>04.13.01.03.06</v>
          </cell>
          <cell r="J440">
            <v>0</v>
          </cell>
          <cell r="K440" t="str">
            <v>Tanah</v>
          </cell>
          <cell r="L440">
            <v>0</v>
          </cell>
          <cell r="M440">
            <v>0</v>
          </cell>
          <cell r="N440">
            <v>0</v>
          </cell>
          <cell r="O440" t="str">
            <v>LOGAS-SUMBER DATAR</v>
          </cell>
          <cell r="P440">
            <v>2013</v>
          </cell>
          <cell r="Q440">
            <v>0</v>
          </cell>
          <cell r="R440">
            <v>0</v>
          </cell>
          <cell r="S440">
            <v>0</v>
          </cell>
          <cell r="T440" t="str">
            <v>APBD</v>
          </cell>
          <cell r="U440">
            <v>716925612</v>
          </cell>
          <cell r="V440">
            <v>0</v>
          </cell>
          <cell r="W440">
            <v>0</v>
          </cell>
        </row>
        <row r="441">
          <cell r="E441" t="str">
            <v>.</v>
          </cell>
          <cell r="F441" t="str">
            <v>4.13.02</v>
          </cell>
          <cell r="G441">
            <v>0</v>
          </cell>
          <cell r="H441" t="str">
            <v>PEMBUATAN 2 UNIT 3,5X4X7 TIGA LUBANG DAN 3X4 TUNGGAL RUAS JALAN SUKARAJA-GIRI SAKO</v>
          </cell>
          <cell r="I441" t="str">
            <v>04.13.01.03.06</v>
          </cell>
          <cell r="J441">
            <v>0</v>
          </cell>
          <cell r="K441">
            <v>0</v>
          </cell>
          <cell r="L441">
            <v>0</v>
          </cell>
          <cell r="M441">
            <v>0</v>
          </cell>
          <cell r="N441">
            <v>0</v>
          </cell>
          <cell r="O441" t="str">
            <v>SUKARAJA-GIRI SAKO</v>
          </cell>
          <cell r="P441">
            <v>2013</v>
          </cell>
          <cell r="Q441">
            <v>0</v>
          </cell>
          <cell r="R441">
            <v>0</v>
          </cell>
          <cell r="S441">
            <v>0</v>
          </cell>
          <cell r="T441" t="str">
            <v>APBD</v>
          </cell>
          <cell r="U441">
            <v>1027221016</v>
          </cell>
          <cell r="V441">
            <v>0</v>
          </cell>
          <cell r="W441">
            <v>0</v>
          </cell>
        </row>
        <row r="442">
          <cell r="F442" t="str">
            <v>4.13.02</v>
          </cell>
          <cell r="G442">
            <v>0</v>
          </cell>
          <cell r="H442" t="str">
            <v>JEMBATAN SEI. ULO (55 M) RUAS JALAN JAKE-KOTO KOMBU</v>
          </cell>
          <cell r="I442" t="str">
            <v>04.13.02.03.08</v>
          </cell>
          <cell r="J442">
            <v>0</v>
          </cell>
          <cell r="K442" t="str">
            <v>Baja</v>
          </cell>
          <cell r="L442">
            <v>0</v>
          </cell>
          <cell r="M442">
            <v>0</v>
          </cell>
          <cell r="N442">
            <v>0</v>
          </cell>
          <cell r="O442" t="str">
            <v>SEI ULO</v>
          </cell>
          <cell r="P442">
            <v>2013</v>
          </cell>
          <cell r="Q442">
            <v>0</v>
          </cell>
          <cell r="R442">
            <v>0</v>
          </cell>
          <cell r="S442">
            <v>0</v>
          </cell>
          <cell r="T442" t="str">
            <v>APBD</v>
          </cell>
          <cell r="U442">
            <v>8623468047</v>
          </cell>
          <cell r="V442">
            <v>0</v>
          </cell>
          <cell r="W442">
            <v>0</v>
          </cell>
        </row>
        <row r="443">
          <cell r="F443" t="str">
            <v>4.13.02</v>
          </cell>
          <cell r="G443">
            <v>0</v>
          </cell>
          <cell r="H443" t="str">
            <v xml:space="preserve"> JEMBATAN SEI. KLESEK (BALOK T 25 M)</v>
          </cell>
          <cell r="I443" t="str">
            <v>04.13.02.03.08</v>
          </cell>
          <cell r="J443">
            <v>0</v>
          </cell>
          <cell r="K443" t="str">
            <v>Baja</v>
          </cell>
          <cell r="L443">
            <v>0</v>
          </cell>
          <cell r="M443">
            <v>0</v>
          </cell>
          <cell r="N443">
            <v>0</v>
          </cell>
          <cell r="O443" t="str">
            <v>SEI. KLESEK</v>
          </cell>
          <cell r="P443">
            <v>2013</v>
          </cell>
          <cell r="Q443">
            <v>0</v>
          </cell>
          <cell r="R443">
            <v>0</v>
          </cell>
          <cell r="S443">
            <v>0</v>
          </cell>
          <cell r="T443" t="str">
            <v>APBD</v>
          </cell>
          <cell r="U443">
            <v>2280941691</v>
          </cell>
          <cell r="V443">
            <v>0</v>
          </cell>
          <cell r="W443">
            <v>0</v>
          </cell>
        </row>
        <row r="444">
          <cell r="F444" t="str">
            <v>4.13.02</v>
          </cell>
          <cell r="G444">
            <v>0</v>
          </cell>
          <cell r="H444" t="str">
            <v xml:space="preserve"> JEMBATAN RAWANG BINJAI (BALOK T)</v>
          </cell>
          <cell r="I444" t="str">
            <v>04.13.02.03.08</v>
          </cell>
          <cell r="J444">
            <v>0</v>
          </cell>
          <cell r="K444" t="str">
            <v>Baja</v>
          </cell>
          <cell r="L444">
            <v>0</v>
          </cell>
          <cell r="M444">
            <v>0</v>
          </cell>
          <cell r="N444">
            <v>0</v>
          </cell>
          <cell r="O444" t="str">
            <v>RAWANG BINJAI</v>
          </cell>
          <cell r="P444">
            <v>2013</v>
          </cell>
          <cell r="Q444">
            <v>0</v>
          </cell>
          <cell r="R444">
            <v>0</v>
          </cell>
          <cell r="S444">
            <v>0</v>
          </cell>
          <cell r="T444" t="str">
            <v>APBD</v>
          </cell>
          <cell r="U444">
            <v>2104052688</v>
          </cell>
          <cell r="V444">
            <v>0</v>
          </cell>
          <cell r="W444">
            <v>0</v>
          </cell>
        </row>
        <row r="445">
          <cell r="F445" t="str">
            <v>4.13.02</v>
          </cell>
          <cell r="G445">
            <v>0</v>
          </cell>
          <cell r="H445" t="str">
            <v>BANGUNAN PENAHAN TEBING RUAS JALAN PERKANTORAN PEMDA DAN JALAN PROKLAMASI KM.163</v>
          </cell>
          <cell r="I445" t="str">
            <v>04.13.01.03.08</v>
          </cell>
          <cell r="J445">
            <v>0</v>
          </cell>
          <cell r="K445" t="str">
            <v>Beton</v>
          </cell>
          <cell r="L445">
            <v>0</v>
          </cell>
          <cell r="M445">
            <v>0</v>
          </cell>
          <cell r="N445">
            <v>0</v>
          </cell>
          <cell r="O445" t="str">
            <v>TELUK KUANTAN</v>
          </cell>
          <cell r="P445">
            <v>2013</v>
          </cell>
          <cell r="Q445">
            <v>0</v>
          </cell>
          <cell r="R445">
            <v>0</v>
          </cell>
          <cell r="S445">
            <v>0</v>
          </cell>
          <cell r="T445" t="str">
            <v>APBD</v>
          </cell>
          <cell r="U445">
            <v>1827236217</v>
          </cell>
          <cell r="V445">
            <v>0</v>
          </cell>
          <cell r="W445">
            <v>0</v>
          </cell>
        </row>
        <row r="446">
          <cell r="E446" t="str">
            <v>117.2</v>
          </cell>
          <cell r="F446" t="str">
            <v>4.13.01</v>
          </cell>
          <cell r="G446">
            <v>0</v>
          </cell>
          <cell r="H446" t="str">
            <v>JLN. KP. BARU TOAR-PASAR GUNUNG (ASPAL)</v>
          </cell>
          <cell r="I446" t="str">
            <v>04.13.01.03.06</v>
          </cell>
          <cell r="J446">
            <v>0</v>
          </cell>
          <cell r="K446" t="str">
            <v>Aspal</v>
          </cell>
          <cell r="L446">
            <v>0</v>
          </cell>
          <cell r="M446">
            <v>0</v>
          </cell>
          <cell r="N446">
            <v>0</v>
          </cell>
          <cell r="O446" t="str">
            <v>KP. BARU TOAR-PASAR GUNUNG</v>
          </cell>
          <cell r="P446">
            <v>2013</v>
          </cell>
          <cell r="Q446">
            <v>0</v>
          </cell>
          <cell r="R446">
            <v>0</v>
          </cell>
          <cell r="S446">
            <v>0</v>
          </cell>
          <cell r="T446" t="str">
            <v>APBD</v>
          </cell>
          <cell r="U446">
            <v>1701051417</v>
          </cell>
          <cell r="V446">
            <v>0</v>
          </cell>
          <cell r="W446">
            <v>0</v>
          </cell>
        </row>
        <row r="447">
          <cell r="F447" t="str">
            <v>4.13.01</v>
          </cell>
          <cell r="G447">
            <v>0</v>
          </cell>
          <cell r="H447" t="str">
            <v>JLN DESA BANDAR ALAI KARI (ASPAL)</v>
          </cell>
          <cell r="I447" t="str">
            <v>04.13.01.03.06</v>
          </cell>
          <cell r="J447">
            <v>0</v>
          </cell>
          <cell r="K447" t="str">
            <v>Aspal</v>
          </cell>
          <cell r="L447">
            <v>0</v>
          </cell>
          <cell r="M447">
            <v>0</v>
          </cell>
          <cell r="N447">
            <v>0</v>
          </cell>
          <cell r="O447" t="str">
            <v>BANDAR ALAI KARI</v>
          </cell>
          <cell r="P447">
            <v>2013</v>
          </cell>
          <cell r="Q447">
            <v>0</v>
          </cell>
          <cell r="R447">
            <v>0</v>
          </cell>
          <cell r="S447">
            <v>0</v>
          </cell>
          <cell r="T447" t="str">
            <v>APBD</v>
          </cell>
          <cell r="U447">
            <v>1684357399</v>
          </cell>
          <cell r="V447">
            <v>0</v>
          </cell>
          <cell r="W447">
            <v>0</v>
          </cell>
        </row>
        <row r="448">
          <cell r="F448" t="str">
            <v>4.13.01</v>
          </cell>
          <cell r="G448">
            <v>0</v>
          </cell>
          <cell r="H448" t="str">
            <v>JALAN DALAM KOTA MUARA LEMBU (OVERLAY)</v>
          </cell>
          <cell r="I448" t="str">
            <v>04.13.02.03.01</v>
          </cell>
          <cell r="J448">
            <v>0</v>
          </cell>
          <cell r="K448">
            <v>0</v>
          </cell>
          <cell r="L448">
            <v>0</v>
          </cell>
          <cell r="M448">
            <v>0</v>
          </cell>
          <cell r="N448">
            <v>0</v>
          </cell>
          <cell r="O448" t="str">
            <v>KOTA MUARA LEMBU</v>
          </cell>
          <cell r="P448">
            <v>2013</v>
          </cell>
          <cell r="Q448">
            <v>0</v>
          </cell>
          <cell r="R448">
            <v>0</v>
          </cell>
          <cell r="S448">
            <v>0</v>
          </cell>
          <cell r="T448" t="str">
            <v>APBD</v>
          </cell>
          <cell r="U448">
            <v>783907728</v>
          </cell>
          <cell r="V448">
            <v>0</v>
          </cell>
          <cell r="W448">
            <v>0</v>
          </cell>
        </row>
        <row r="449">
          <cell r="E449" t="str">
            <v>4.2</v>
          </cell>
          <cell r="F449" t="str">
            <v>4.13.02</v>
          </cell>
          <cell r="G449">
            <v>0</v>
          </cell>
          <cell r="H449" t="str">
            <v>BOX CULVERT 2 X 2 RUAS JLAN SENTAJO MUARA LANGSAT</v>
          </cell>
          <cell r="I449" t="str">
            <v>04.13.01.03.06</v>
          </cell>
          <cell r="J449">
            <v>0</v>
          </cell>
          <cell r="K449" t="str">
            <v>Beton</v>
          </cell>
          <cell r="L449">
            <v>0</v>
          </cell>
          <cell r="M449">
            <v>0</v>
          </cell>
          <cell r="N449">
            <v>0</v>
          </cell>
          <cell r="O449" t="str">
            <v>SENTAJO - MUARA LANGSAT</v>
          </cell>
          <cell r="P449">
            <v>2013</v>
          </cell>
          <cell r="Q449">
            <v>0</v>
          </cell>
          <cell r="R449">
            <v>0</v>
          </cell>
          <cell r="S449">
            <v>0</v>
          </cell>
          <cell r="T449" t="str">
            <v>APBD</v>
          </cell>
          <cell r="U449">
            <v>198785526</v>
          </cell>
          <cell r="V449">
            <v>0</v>
          </cell>
          <cell r="W449">
            <v>0</v>
          </cell>
        </row>
        <row r="450">
          <cell r="E450" t="str">
            <v>J5.1</v>
          </cell>
          <cell r="F450" t="str">
            <v>4.13.02</v>
          </cell>
          <cell r="G450">
            <v>0</v>
          </cell>
          <cell r="H450" t="str">
            <v>JEMBATAN RANGKA SEI. DANAU BESAR RUAS JALAN KOTO RAJO - PL. JAMBU (35 M)</v>
          </cell>
          <cell r="I450" t="str">
            <v>04.13.02.03.08</v>
          </cell>
          <cell r="J450">
            <v>0</v>
          </cell>
          <cell r="K450" t="str">
            <v>Baja</v>
          </cell>
          <cell r="L450">
            <v>0</v>
          </cell>
          <cell r="M450">
            <v>0</v>
          </cell>
          <cell r="N450">
            <v>0</v>
          </cell>
          <cell r="O450" t="str">
            <v>SEI. DANAU BESAR RUAS JALAN KOTO RAJO - PL. JAMBU</v>
          </cell>
          <cell r="P450">
            <v>2013</v>
          </cell>
          <cell r="Q450">
            <v>0</v>
          </cell>
          <cell r="R450">
            <v>0</v>
          </cell>
          <cell r="S450">
            <v>0</v>
          </cell>
          <cell r="T450" t="str">
            <v>APBD</v>
          </cell>
          <cell r="U450">
            <v>2229465896</v>
          </cell>
          <cell r="V450">
            <v>0</v>
          </cell>
          <cell r="W450">
            <v>0</v>
          </cell>
        </row>
        <row r="451">
          <cell r="E451" t="str">
            <v>.2</v>
          </cell>
          <cell r="F451" t="str">
            <v>4.13.02</v>
          </cell>
          <cell r="G451">
            <v>0</v>
          </cell>
          <cell r="H451" t="str">
            <v xml:space="preserve"> BANGUNAN PENAHAN TEBING RUAS JALAN SENTAJO - MUARA LANGSAT</v>
          </cell>
          <cell r="I451" t="str">
            <v>04.13.01.03.08</v>
          </cell>
          <cell r="J451">
            <v>0</v>
          </cell>
          <cell r="K451" t="str">
            <v>Beton</v>
          </cell>
          <cell r="L451">
            <v>0</v>
          </cell>
          <cell r="M451">
            <v>0</v>
          </cell>
          <cell r="N451">
            <v>0</v>
          </cell>
          <cell r="O451" t="str">
            <v>SENTAJO - MUARA LANGSAT</v>
          </cell>
          <cell r="P451">
            <v>2013</v>
          </cell>
          <cell r="Q451">
            <v>0</v>
          </cell>
          <cell r="R451">
            <v>0</v>
          </cell>
          <cell r="S451">
            <v>0</v>
          </cell>
          <cell r="T451" t="str">
            <v>APBD</v>
          </cell>
          <cell r="U451">
            <v>195230504</v>
          </cell>
          <cell r="V451">
            <v>0</v>
          </cell>
          <cell r="W451">
            <v>0</v>
          </cell>
        </row>
        <row r="452">
          <cell r="E452" t="str">
            <v>186.2</v>
          </cell>
          <cell r="F452" t="str">
            <v>4.13.02</v>
          </cell>
          <cell r="G452">
            <v>0</v>
          </cell>
          <cell r="H452" t="str">
            <v xml:space="preserve">PEMBUATAN 1 UNIT BOX CULVERT 3X3 RUAS JALAN KUANTAN SAKO - SAKO MARGASARI </v>
          </cell>
          <cell r="I452" t="str">
            <v>04.13.01.03.06</v>
          </cell>
          <cell r="J452">
            <v>0</v>
          </cell>
          <cell r="K452">
            <v>0</v>
          </cell>
          <cell r="L452">
            <v>0</v>
          </cell>
          <cell r="M452">
            <v>0</v>
          </cell>
          <cell r="N452">
            <v>0</v>
          </cell>
          <cell r="O452" t="str">
            <v xml:space="preserve">KUANTAN SAKO - SAKO MARGASARI </v>
          </cell>
          <cell r="P452">
            <v>2014</v>
          </cell>
          <cell r="Q452">
            <v>0</v>
          </cell>
          <cell r="R452">
            <v>0</v>
          </cell>
          <cell r="S452">
            <v>0</v>
          </cell>
          <cell r="T452">
            <v>0</v>
          </cell>
          <cell r="U452">
            <v>272429048</v>
          </cell>
          <cell r="V452">
            <v>0</v>
          </cell>
          <cell r="W452">
            <v>0</v>
          </cell>
        </row>
        <row r="453">
          <cell r="E453" t="str">
            <v>J6.2</v>
          </cell>
          <cell r="F453" t="str">
            <v>4.13.02</v>
          </cell>
          <cell r="G453">
            <v>0</v>
          </cell>
          <cell r="H453" t="str">
            <v>PEMBANGUNAN JEMBATAN SEI. TINGKALAK HULU (BALOK T) RUAS JALAN SP. HANDOYO - SUMBER DATAR</v>
          </cell>
          <cell r="I453" t="str">
            <v>04.13.02.03.08</v>
          </cell>
          <cell r="J453">
            <v>0</v>
          </cell>
          <cell r="K453">
            <v>0</v>
          </cell>
          <cell r="L453">
            <v>0</v>
          </cell>
          <cell r="M453">
            <v>0</v>
          </cell>
          <cell r="N453">
            <v>0</v>
          </cell>
          <cell r="O453" t="str">
            <v>SEI.TINGKALAK RUAS JALAN SIMPANG HANDOYO-SUMBER DATAR</v>
          </cell>
          <cell r="P453">
            <v>2014</v>
          </cell>
          <cell r="Q453">
            <v>0</v>
          </cell>
          <cell r="R453">
            <v>0</v>
          </cell>
          <cell r="S453">
            <v>0</v>
          </cell>
          <cell r="T453">
            <v>0</v>
          </cell>
          <cell r="U453">
            <v>2236254252</v>
          </cell>
          <cell r="V453">
            <v>0</v>
          </cell>
          <cell r="W453">
            <v>0</v>
          </cell>
        </row>
        <row r="454">
          <cell r="E454" t="str">
            <v>245.2</v>
          </cell>
          <cell r="F454" t="str">
            <v>4.13.01</v>
          </cell>
          <cell r="G454">
            <v>0</v>
          </cell>
          <cell r="H454" t="str">
            <v>PENINGKATAN JALAN SP. 4 PT. WANASARI - SUKAMAJU (DESA SUKA DAMAI)</v>
          </cell>
          <cell r="I454" t="str">
            <v>04.13.01.03.06</v>
          </cell>
          <cell r="J454">
            <v>0</v>
          </cell>
          <cell r="K454">
            <v>0</v>
          </cell>
          <cell r="L454">
            <v>0</v>
          </cell>
          <cell r="M454">
            <v>0</v>
          </cell>
          <cell r="N454">
            <v>0</v>
          </cell>
          <cell r="O454" t="str">
            <v>SP. 4 PT. WANASARI - SUKAMAJU</v>
          </cell>
          <cell r="P454">
            <v>2014</v>
          </cell>
          <cell r="Q454">
            <v>0</v>
          </cell>
          <cell r="R454">
            <v>0</v>
          </cell>
          <cell r="S454">
            <v>0</v>
          </cell>
          <cell r="T454">
            <v>0</v>
          </cell>
          <cell r="U454">
            <v>1858553044</v>
          </cell>
          <cell r="V454">
            <v>0</v>
          </cell>
          <cell r="W454">
            <v>0</v>
          </cell>
        </row>
        <row r="455">
          <cell r="E455" t="str">
            <v>244.2</v>
          </cell>
          <cell r="F455" t="str">
            <v>4.13.01</v>
          </cell>
          <cell r="G455">
            <v>0</v>
          </cell>
          <cell r="H455" t="str">
            <v>PENINGKATAN JALA KOTO BARU - SUKAMAJU (DESA BUKIT RAYA) (ASPAL)</v>
          </cell>
          <cell r="I455" t="str">
            <v>04.13.01.03.06</v>
          </cell>
          <cell r="J455">
            <v>0</v>
          </cell>
          <cell r="K455">
            <v>0</v>
          </cell>
          <cell r="L455">
            <v>0</v>
          </cell>
          <cell r="M455">
            <v>0</v>
          </cell>
          <cell r="N455">
            <v>0</v>
          </cell>
          <cell r="O455" t="str">
            <v>KOTO BARU - SUKA MAJU</v>
          </cell>
          <cell r="P455">
            <v>2014</v>
          </cell>
          <cell r="Q455">
            <v>0</v>
          </cell>
          <cell r="R455">
            <v>0</v>
          </cell>
          <cell r="S455">
            <v>0</v>
          </cell>
          <cell r="T455">
            <v>0</v>
          </cell>
          <cell r="U455">
            <v>1872278823</v>
          </cell>
          <cell r="V455">
            <v>0</v>
          </cell>
          <cell r="W455">
            <v>0</v>
          </cell>
        </row>
        <row r="456">
          <cell r="E456" t="str">
            <v>285.3</v>
          </cell>
          <cell r="F456" t="str">
            <v>4.13.01</v>
          </cell>
          <cell r="G456">
            <v>0</v>
          </cell>
          <cell r="H456" t="str">
            <v>PENINGKATAN JALAN SEI. PERUPUK - TELUK PAUH (ASPAL)</v>
          </cell>
          <cell r="I456" t="str">
            <v>04.13.01.03.06</v>
          </cell>
          <cell r="J456">
            <v>0</v>
          </cell>
          <cell r="K456">
            <v>0</v>
          </cell>
          <cell r="L456">
            <v>0</v>
          </cell>
          <cell r="M456">
            <v>0</v>
          </cell>
          <cell r="N456">
            <v>0</v>
          </cell>
          <cell r="O456" t="str">
            <v>SEI PERUPUK-TELUK PAUH</v>
          </cell>
          <cell r="P456">
            <v>2014</v>
          </cell>
          <cell r="Q456">
            <v>0</v>
          </cell>
          <cell r="R456">
            <v>0</v>
          </cell>
          <cell r="S456">
            <v>0</v>
          </cell>
          <cell r="T456">
            <v>0</v>
          </cell>
          <cell r="U456">
            <v>1212803223</v>
          </cell>
          <cell r="V456">
            <v>0</v>
          </cell>
          <cell r="W456">
            <v>0</v>
          </cell>
        </row>
        <row r="457">
          <cell r="E457" t="str">
            <v>17.3</v>
          </cell>
          <cell r="F457" t="str">
            <v>4.13.02</v>
          </cell>
          <cell r="G457">
            <v>0</v>
          </cell>
          <cell r="H457" t="str">
            <v>PEMELIHARAAN BERKALA BOX CULVERT JALAN MENUJU SPORT CENTRE</v>
          </cell>
          <cell r="I457" t="str">
            <v>04.13.01.03.06</v>
          </cell>
          <cell r="J457">
            <v>0</v>
          </cell>
          <cell r="K457">
            <v>0</v>
          </cell>
          <cell r="L457">
            <v>0</v>
          </cell>
          <cell r="M457">
            <v>0</v>
          </cell>
          <cell r="N457">
            <v>0</v>
          </cell>
          <cell r="O457" t="str">
            <v>SPORT CENTRE</v>
          </cell>
          <cell r="P457">
            <v>2014</v>
          </cell>
          <cell r="Q457">
            <v>0</v>
          </cell>
          <cell r="R457">
            <v>0</v>
          </cell>
          <cell r="S457">
            <v>0</v>
          </cell>
          <cell r="T457">
            <v>0</v>
          </cell>
          <cell r="U457">
            <v>197719954</v>
          </cell>
          <cell r="V457">
            <v>0</v>
          </cell>
          <cell r="W457">
            <v>0</v>
          </cell>
        </row>
        <row r="458">
          <cell r="F458" t="str">
            <v>4.13.02</v>
          </cell>
          <cell r="G458">
            <v>0</v>
          </cell>
          <cell r="H458" t="str">
            <v>PEMELIHARAAN BERKALA BOX CULVERT PINTU GOBANG KARI - JAKE</v>
          </cell>
          <cell r="I458" t="str">
            <v>04.13.01.03.06</v>
          </cell>
          <cell r="J458">
            <v>0</v>
          </cell>
          <cell r="K458">
            <v>0</v>
          </cell>
          <cell r="L458">
            <v>0</v>
          </cell>
          <cell r="M458">
            <v>0</v>
          </cell>
          <cell r="N458">
            <v>0</v>
          </cell>
          <cell r="O458" t="str">
            <v>PINTU GOBANG KARI - JAKE</v>
          </cell>
          <cell r="P458">
            <v>2014</v>
          </cell>
          <cell r="Q458">
            <v>0</v>
          </cell>
          <cell r="R458">
            <v>0</v>
          </cell>
          <cell r="S458">
            <v>0</v>
          </cell>
          <cell r="T458">
            <v>0</v>
          </cell>
          <cell r="U458">
            <v>197994103</v>
          </cell>
          <cell r="V458">
            <v>0</v>
          </cell>
          <cell r="W458">
            <v>0</v>
          </cell>
        </row>
        <row r="459">
          <cell r="F459" t="str">
            <v>4.13.02</v>
          </cell>
          <cell r="G459">
            <v>0</v>
          </cell>
          <cell r="H459" t="str">
            <v xml:space="preserve">PEMBUATAN TURAP JEMBATAN PASAR USANG BASERAH </v>
          </cell>
          <cell r="I459" t="str">
            <v>04.13.02.03.03</v>
          </cell>
          <cell r="J459">
            <v>0</v>
          </cell>
          <cell r="K459">
            <v>0</v>
          </cell>
          <cell r="L459">
            <v>0</v>
          </cell>
          <cell r="M459">
            <v>0</v>
          </cell>
          <cell r="N459">
            <v>0</v>
          </cell>
          <cell r="O459" t="str">
            <v xml:space="preserve">PASAR USANG BASERAH </v>
          </cell>
          <cell r="P459">
            <v>2014</v>
          </cell>
          <cell r="Q459">
            <v>0</v>
          </cell>
          <cell r="R459">
            <v>0</v>
          </cell>
          <cell r="S459">
            <v>0</v>
          </cell>
          <cell r="T459">
            <v>0</v>
          </cell>
          <cell r="U459">
            <v>187443170</v>
          </cell>
          <cell r="V459">
            <v>0</v>
          </cell>
          <cell r="W459">
            <v>0</v>
          </cell>
        </row>
        <row r="460">
          <cell r="F460" t="str">
            <v>4.13.01</v>
          </cell>
          <cell r="G460">
            <v>0</v>
          </cell>
          <cell r="H460" t="str">
            <v>PENINGKATAN JALAN SEI. RAMBAI - RAMBAHAN</v>
          </cell>
          <cell r="I460" t="str">
            <v>04.13.02.03.01</v>
          </cell>
          <cell r="J460">
            <v>0</v>
          </cell>
          <cell r="K460">
            <v>0</v>
          </cell>
          <cell r="L460">
            <v>0</v>
          </cell>
          <cell r="M460">
            <v>0</v>
          </cell>
          <cell r="N460">
            <v>0</v>
          </cell>
          <cell r="O460" t="str">
            <v>SEI. RAMBAI - RAMBAHAN</v>
          </cell>
          <cell r="P460">
            <v>2014</v>
          </cell>
          <cell r="Q460">
            <v>0</v>
          </cell>
          <cell r="R460">
            <v>0</v>
          </cell>
          <cell r="S460">
            <v>0</v>
          </cell>
          <cell r="T460">
            <v>0</v>
          </cell>
          <cell r="U460">
            <v>1834435855</v>
          </cell>
          <cell r="V460">
            <v>0</v>
          </cell>
          <cell r="W460">
            <v>0</v>
          </cell>
        </row>
        <row r="461">
          <cell r="E461" t="str">
            <v>J5.2</v>
          </cell>
          <cell r="F461" t="str">
            <v>4.13.02</v>
          </cell>
          <cell r="G461">
            <v>0</v>
          </cell>
          <cell r="H461" t="str">
            <v>PEMBANGUNAN JEMBATAN RANGKA SEI. DANAU BESAR RUAS JALAN KOTO RAJO - PL. JAMBU (LANJUTAN)</v>
          </cell>
          <cell r="I461" t="str">
            <v>04.13.01.03.06</v>
          </cell>
          <cell r="J461">
            <v>0</v>
          </cell>
          <cell r="K461">
            <v>0</v>
          </cell>
          <cell r="L461">
            <v>0</v>
          </cell>
          <cell r="M461">
            <v>0</v>
          </cell>
          <cell r="N461">
            <v>0</v>
          </cell>
          <cell r="O461" t="str">
            <v>SEI. DANAU BESAR RUAS JALAN KOTO RAJO - PL. JAMBU</v>
          </cell>
          <cell r="P461">
            <v>2014</v>
          </cell>
          <cell r="Q461">
            <v>0</v>
          </cell>
          <cell r="R461">
            <v>0</v>
          </cell>
          <cell r="S461">
            <v>0</v>
          </cell>
          <cell r="T461">
            <v>0</v>
          </cell>
          <cell r="U461">
            <v>692444812</v>
          </cell>
          <cell r="V461">
            <v>0</v>
          </cell>
          <cell r="W461">
            <v>0</v>
          </cell>
        </row>
        <row r="462">
          <cell r="F462" t="str">
            <v>4.13.01</v>
          </cell>
          <cell r="G462">
            <v>0</v>
          </cell>
          <cell r="H462" t="str">
            <v>PENINGKATAN JALAN SIMPANG MUNSALO - MUNSALO (ASPAL)</v>
          </cell>
          <cell r="I462" t="str">
            <v>04.13.01.03.06</v>
          </cell>
          <cell r="J462">
            <v>0</v>
          </cell>
          <cell r="K462">
            <v>0</v>
          </cell>
          <cell r="L462">
            <v>0</v>
          </cell>
          <cell r="M462">
            <v>0</v>
          </cell>
          <cell r="N462">
            <v>0</v>
          </cell>
          <cell r="O462" t="str">
            <v>SIMPANG MUNSALO - MUNSALO</v>
          </cell>
          <cell r="P462">
            <v>2014</v>
          </cell>
          <cell r="Q462">
            <v>0</v>
          </cell>
          <cell r="R462">
            <v>0</v>
          </cell>
          <cell r="S462">
            <v>0</v>
          </cell>
          <cell r="T462">
            <v>0</v>
          </cell>
          <cell r="U462">
            <v>1894172066</v>
          </cell>
          <cell r="V462">
            <v>0</v>
          </cell>
          <cell r="W462">
            <v>0</v>
          </cell>
        </row>
        <row r="463">
          <cell r="E463" t="str">
            <v>4.3</v>
          </cell>
          <cell r="F463" t="str">
            <v>4.13.01</v>
          </cell>
          <cell r="G463">
            <v>0</v>
          </cell>
          <cell r="H463" t="str">
            <v>PENINGKATAN JALAN SENTAJO - MUARA LANGSAT (PELEBARAN ASPAL 2,5 KM)</v>
          </cell>
          <cell r="I463" t="str">
            <v>04.13.01.03.06</v>
          </cell>
          <cell r="J463">
            <v>0</v>
          </cell>
          <cell r="K463">
            <v>0</v>
          </cell>
          <cell r="L463">
            <v>0</v>
          </cell>
          <cell r="M463">
            <v>0</v>
          </cell>
          <cell r="N463">
            <v>0</v>
          </cell>
          <cell r="O463" t="str">
            <v>SENTAJO - MUARA LANGSAT</v>
          </cell>
          <cell r="P463">
            <v>2014</v>
          </cell>
          <cell r="Q463">
            <v>0</v>
          </cell>
          <cell r="R463">
            <v>0</v>
          </cell>
          <cell r="S463">
            <v>0</v>
          </cell>
          <cell r="T463">
            <v>0</v>
          </cell>
          <cell r="U463">
            <v>5255870053</v>
          </cell>
          <cell r="V463">
            <v>0</v>
          </cell>
          <cell r="W463">
            <v>0</v>
          </cell>
        </row>
        <row r="464">
          <cell r="E464" t="str">
            <v>4.4</v>
          </cell>
          <cell r="F464" t="str">
            <v>4.13.01</v>
          </cell>
          <cell r="G464">
            <v>0</v>
          </cell>
          <cell r="H464" t="str">
            <v>PENINGKATAN JALAN SENTAJO - MUARA LANGSAT (DESA LANGSAT HULU)(ASPAL 2 KM)</v>
          </cell>
          <cell r="I464" t="str">
            <v>04.13.01.03.06</v>
          </cell>
          <cell r="J464">
            <v>0</v>
          </cell>
          <cell r="K464">
            <v>0</v>
          </cell>
          <cell r="L464">
            <v>0</v>
          </cell>
          <cell r="M464">
            <v>0</v>
          </cell>
          <cell r="N464">
            <v>0</v>
          </cell>
          <cell r="O464" t="str">
            <v>SENTAJO - MUARA LANGSAT</v>
          </cell>
          <cell r="P464">
            <v>2014</v>
          </cell>
          <cell r="Q464">
            <v>0</v>
          </cell>
          <cell r="R464">
            <v>0</v>
          </cell>
          <cell r="S464">
            <v>0</v>
          </cell>
          <cell r="T464">
            <v>0</v>
          </cell>
          <cell r="U464">
            <v>3769961879</v>
          </cell>
          <cell r="V464">
            <v>0</v>
          </cell>
          <cell r="W464">
            <v>0</v>
          </cell>
        </row>
        <row r="465">
          <cell r="E465" t="str">
            <v>74.1</v>
          </cell>
          <cell r="F465" t="str">
            <v>4.13.01</v>
          </cell>
          <cell r="G465">
            <v>0</v>
          </cell>
          <cell r="H465" t="str">
            <v>PENINGKATAN JALAN SIMPANG PULAU KEDUNDUNG - PULAU KEDUNDUNG</v>
          </cell>
          <cell r="I465" t="str">
            <v>04.13.01.03.06</v>
          </cell>
          <cell r="J465">
            <v>0</v>
          </cell>
          <cell r="K465">
            <v>0</v>
          </cell>
          <cell r="L465">
            <v>1500</v>
          </cell>
          <cell r="M465">
            <v>7</v>
          </cell>
          <cell r="N465">
            <v>10500</v>
          </cell>
          <cell r="O465" t="str">
            <v>SIMPANG PULAU KEDUNDUNG - PULAU KEDUNDUNG</v>
          </cell>
          <cell r="P465">
            <v>2014</v>
          </cell>
          <cell r="Q465">
            <v>0</v>
          </cell>
          <cell r="R465">
            <v>0</v>
          </cell>
          <cell r="S465">
            <v>0</v>
          </cell>
          <cell r="T465">
            <v>0</v>
          </cell>
          <cell r="U465">
            <v>1172323688</v>
          </cell>
          <cell r="V465">
            <v>0</v>
          </cell>
          <cell r="W465">
            <v>0</v>
          </cell>
        </row>
        <row r="466">
          <cell r="E466" t="str">
            <v>181.2</v>
          </cell>
          <cell r="F466" t="str">
            <v>4.13.02</v>
          </cell>
          <cell r="G466">
            <v>0</v>
          </cell>
          <cell r="H466" t="str">
            <v>PEMBUATAN 1 UNIT BOX CULVERT 4X3X7 SEI. BATANG PAPAN RUAS JALAN SP. RAMBAHAN-RAMBAHAN (1 UNIT)</v>
          </cell>
          <cell r="I466" t="str">
            <v>04.13.01.03.06</v>
          </cell>
          <cell r="J466">
            <v>0</v>
          </cell>
          <cell r="K466">
            <v>0</v>
          </cell>
          <cell r="L466">
            <v>0</v>
          </cell>
          <cell r="M466">
            <v>0</v>
          </cell>
          <cell r="N466">
            <v>0</v>
          </cell>
          <cell r="O466" t="str">
            <v>SEI. BATANG PAPAN RUAS JALAN SP. RAMBAHAN-RAMBAHAN</v>
          </cell>
          <cell r="P466">
            <v>2014</v>
          </cell>
          <cell r="Q466">
            <v>0</v>
          </cell>
          <cell r="R466">
            <v>0</v>
          </cell>
          <cell r="S466">
            <v>0</v>
          </cell>
          <cell r="T466">
            <v>0</v>
          </cell>
          <cell r="U466">
            <v>254080364</v>
          </cell>
          <cell r="V466">
            <v>0</v>
          </cell>
          <cell r="W466">
            <v>0</v>
          </cell>
        </row>
        <row r="467">
          <cell r="E467" t="str">
            <v>132.1</v>
          </cell>
          <cell r="F467" t="str">
            <v>4.13.01</v>
          </cell>
          <cell r="G467">
            <v>0</v>
          </cell>
          <cell r="H467" t="str">
            <v>PENINGKATAN JALAN DUSUN TUO - GUNUNG MELINTANG (ASPAL DAN BETON 1,25 KM)</v>
          </cell>
          <cell r="I467" t="str">
            <v>04.13.01.03.06</v>
          </cell>
          <cell r="J467">
            <v>0</v>
          </cell>
          <cell r="K467">
            <v>0</v>
          </cell>
          <cell r="L467">
            <v>0</v>
          </cell>
          <cell r="M467">
            <v>0</v>
          </cell>
          <cell r="N467">
            <v>0</v>
          </cell>
          <cell r="O467" t="str">
            <v>DUSUN TUO - GUNUNG MELINTANG</v>
          </cell>
          <cell r="P467">
            <v>2014</v>
          </cell>
          <cell r="Q467">
            <v>0</v>
          </cell>
          <cell r="R467">
            <v>0</v>
          </cell>
          <cell r="S467">
            <v>0</v>
          </cell>
          <cell r="T467">
            <v>0</v>
          </cell>
          <cell r="U467">
            <v>2410554234</v>
          </cell>
          <cell r="V467">
            <v>0</v>
          </cell>
          <cell r="W467">
            <v>0</v>
          </cell>
        </row>
        <row r="468">
          <cell r="F468" t="str">
            <v>4.13.01</v>
          </cell>
          <cell r="G468">
            <v>0</v>
          </cell>
          <cell r="H468" t="str">
            <v>PENINGKATAN JALAN KASANG LIMAU SUNDAI (ASPAL 1 KM)</v>
          </cell>
          <cell r="I468" t="str">
            <v>04.13.01.03.06</v>
          </cell>
          <cell r="J468">
            <v>0</v>
          </cell>
          <cell r="K468">
            <v>0</v>
          </cell>
          <cell r="L468">
            <v>0</v>
          </cell>
          <cell r="M468">
            <v>0</v>
          </cell>
          <cell r="N468">
            <v>0</v>
          </cell>
          <cell r="O468" t="str">
            <v>KASANG LIMAU SUNDAI</v>
          </cell>
          <cell r="P468">
            <v>2014</v>
          </cell>
          <cell r="Q468">
            <v>0</v>
          </cell>
          <cell r="R468">
            <v>0</v>
          </cell>
          <cell r="S468">
            <v>0</v>
          </cell>
          <cell r="T468">
            <v>0</v>
          </cell>
          <cell r="U468">
            <v>1930134008</v>
          </cell>
          <cell r="V468">
            <v>0</v>
          </cell>
          <cell r="W468">
            <v>0</v>
          </cell>
        </row>
        <row r="469">
          <cell r="E469" t="str">
            <v>4.5</v>
          </cell>
          <cell r="F469" t="str">
            <v>4.13.02</v>
          </cell>
          <cell r="G469">
            <v>0</v>
          </cell>
          <cell r="H469" t="str">
            <v>PEMBUATAN BOX CULVERT 2X2X7 RUAS JALAN SENTAJO - MUARA LANGSAT</v>
          </cell>
          <cell r="I469" t="str">
            <v>04.13.01.03.06</v>
          </cell>
          <cell r="J469">
            <v>0</v>
          </cell>
          <cell r="K469">
            <v>0</v>
          </cell>
          <cell r="L469">
            <v>0</v>
          </cell>
          <cell r="M469">
            <v>0</v>
          </cell>
          <cell r="N469">
            <v>0</v>
          </cell>
          <cell r="O469" t="str">
            <v>SENTAJO - MUARA LANGSAT</v>
          </cell>
          <cell r="P469">
            <v>2014</v>
          </cell>
          <cell r="Q469">
            <v>0</v>
          </cell>
          <cell r="R469">
            <v>0</v>
          </cell>
          <cell r="S469">
            <v>0</v>
          </cell>
          <cell r="T469">
            <v>0</v>
          </cell>
          <cell r="U469">
            <v>197942320</v>
          </cell>
          <cell r="V469">
            <v>0</v>
          </cell>
          <cell r="W469">
            <v>0</v>
          </cell>
        </row>
        <row r="470">
          <cell r="E470" t="str">
            <v>229.2</v>
          </cell>
          <cell r="F470" t="str">
            <v>4.13.01</v>
          </cell>
          <cell r="G470">
            <v>0</v>
          </cell>
          <cell r="H470" t="str">
            <v>PENINGKATAN JALAN SP. HANDOYO - SUMBER DATAR (ASPAL 1 KM)</v>
          </cell>
          <cell r="I470" t="str">
            <v>04.13.01.03.06</v>
          </cell>
          <cell r="J470">
            <v>0</v>
          </cell>
          <cell r="K470">
            <v>0</v>
          </cell>
          <cell r="L470">
            <v>0</v>
          </cell>
          <cell r="M470">
            <v>0</v>
          </cell>
          <cell r="N470">
            <v>0</v>
          </cell>
          <cell r="O470" t="str">
            <v>SP. HANDOYO - SUMBER DATAR</v>
          </cell>
          <cell r="P470">
            <v>2014</v>
          </cell>
          <cell r="Q470">
            <v>0</v>
          </cell>
          <cell r="R470">
            <v>0</v>
          </cell>
          <cell r="S470">
            <v>0</v>
          </cell>
          <cell r="T470">
            <v>0</v>
          </cell>
          <cell r="U470">
            <v>1927376842</v>
          </cell>
          <cell r="V470">
            <v>0</v>
          </cell>
          <cell r="W470">
            <v>0</v>
          </cell>
        </row>
        <row r="471">
          <cell r="E471" t="str">
            <v>235.2</v>
          </cell>
          <cell r="F471" t="str">
            <v>4.13.02</v>
          </cell>
          <cell r="G471">
            <v>0</v>
          </cell>
          <cell r="H471" t="str">
            <v>PEMBANGUNAN 1 UNIT BOX CULVERT 4X3,5X7 TUNGGAL RUAS JALAN AIR MAS - SEI. KERANJI - PASIR MAS (1 UNIT)</v>
          </cell>
          <cell r="I471" t="str">
            <v>04.13.01.03.06</v>
          </cell>
          <cell r="J471">
            <v>0</v>
          </cell>
          <cell r="K471">
            <v>0</v>
          </cell>
          <cell r="L471">
            <v>0</v>
          </cell>
          <cell r="M471">
            <v>0</v>
          </cell>
          <cell r="N471">
            <v>0</v>
          </cell>
          <cell r="O471" t="str">
            <v>AIR MAS - SEI. KERANJI - PASIR MAS</v>
          </cell>
          <cell r="P471">
            <v>2014</v>
          </cell>
          <cell r="Q471">
            <v>0</v>
          </cell>
          <cell r="R471">
            <v>0</v>
          </cell>
          <cell r="S471">
            <v>0</v>
          </cell>
          <cell r="T471">
            <v>0</v>
          </cell>
          <cell r="U471">
            <v>321413975</v>
          </cell>
          <cell r="V471">
            <v>0</v>
          </cell>
          <cell r="W471">
            <v>0</v>
          </cell>
        </row>
        <row r="472">
          <cell r="F472" t="str">
            <v>4.13.01</v>
          </cell>
          <cell r="G472">
            <v>0</v>
          </cell>
          <cell r="H472" t="str">
            <v>PENINGKATAN JALAN DESA SUMBER JAYA (ASPAL)</v>
          </cell>
          <cell r="I472" t="str">
            <v>04.13.01.03.06</v>
          </cell>
          <cell r="J472">
            <v>0</v>
          </cell>
          <cell r="K472">
            <v>0</v>
          </cell>
          <cell r="L472">
            <v>0</v>
          </cell>
          <cell r="M472">
            <v>0</v>
          </cell>
          <cell r="N472">
            <v>0</v>
          </cell>
          <cell r="O472" t="str">
            <v>SUMBER JAYA</v>
          </cell>
          <cell r="P472">
            <v>2014</v>
          </cell>
          <cell r="Q472">
            <v>0</v>
          </cell>
          <cell r="R472">
            <v>0</v>
          </cell>
          <cell r="S472">
            <v>0</v>
          </cell>
          <cell r="T472">
            <v>0</v>
          </cell>
          <cell r="U472">
            <v>1913817758</v>
          </cell>
          <cell r="V472">
            <v>0</v>
          </cell>
          <cell r="W472">
            <v>0</v>
          </cell>
        </row>
        <row r="473">
          <cell r="F473" t="str">
            <v>4.13.01</v>
          </cell>
          <cell r="G473">
            <v>0</v>
          </cell>
          <cell r="H473" t="str">
            <v>PENINGKATAN JALAN JAKE - LUBUK AMBACANG - LUBUK JAMBI (ASPAL)</v>
          </cell>
          <cell r="I473" t="str">
            <v>04.13.01.03.06</v>
          </cell>
          <cell r="J473">
            <v>0</v>
          </cell>
          <cell r="K473">
            <v>0</v>
          </cell>
          <cell r="L473">
            <v>0</v>
          </cell>
          <cell r="M473">
            <v>0</v>
          </cell>
          <cell r="N473">
            <v>0</v>
          </cell>
          <cell r="O473" t="str">
            <v>JAKE - LUBUK AMBACANG - LUBUK JAMBI</v>
          </cell>
          <cell r="P473">
            <v>2014</v>
          </cell>
          <cell r="Q473">
            <v>0</v>
          </cell>
          <cell r="R473">
            <v>0</v>
          </cell>
          <cell r="S473">
            <v>0</v>
          </cell>
          <cell r="T473">
            <v>0</v>
          </cell>
          <cell r="U473">
            <v>9827462391.6313477</v>
          </cell>
          <cell r="V473">
            <v>0</v>
          </cell>
          <cell r="W473">
            <v>0</v>
          </cell>
        </row>
        <row r="474">
          <cell r="F474" t="str">
            <v>4.13.01</v>
          </cell>
          <cell r="G474">
            <v>0</v>
          </cell>
          <cell r="H474" t="str">
            <v>PENINGKATAN JALAN MESJID KOTO - PULAU ARO + LOKASI PEMAKAMAN (ASPAL)</v>
          </cell>
          <cell r="I474" t="str">
            <v>04.13.01.03.06</v>
          </cell>
          <cell r="J474">
            <v>0</v>
          </cell>
          <cell r="K474">
            <v>0</v>
          </cell>
          <cell r="L474">
            <v>0</v>
          </cell>
          <cell r="M474">
            <v>0</v>
          </cell>
          <cell r="N474">
            <v>0</v>
          </cell>
          <cell r="O474" t="str">
            <v>MESJID KOTO - PULAU ARO</v>
          </cell>
          <cell r="P474">
            <v>2014</v>
          </cell>
          <cell r="Q474">
            <v>0</v>
          </cell>
          <cell r="R474">
            <v>0</v>
          </cell>
          <cell r="S474">
            <v>0</v>
          </cell>
          <cell r="T474">
            <v>0</v>
          </cell>
          <cell r="U474">
            <v>1947872840</v>
          </cell>
          <cell r="V474">
            <v>0</v>
          </cell>
          <cell r="W474">
            <v>0</v>
          </cell>
        </row>
        <row r="475">
          <cell r="E475" t="str">
            <v>123.1</v>
          </cell>
          <cell r="F475" t="str">
            <v>4.13.01</v>
          </cell>
          <cell r="G475">
            <v>0</v>
          </cell>
          <cell r="H475" t="str">
            <v>PENINGKATAN JALAN SAIK - KOTO KOMBU</v>
          </cell>
          <cell r="I475" t="str">
            <v>04.13.01.03.06</v>
          </cell>
          <cell r="J475">
            <v>0</v>
          </cell>
          <cell r="K475">
            <v>0</v>
          </cell>
          <cell r="L475">
            <v>0</v>
          </cell>
          <cell r="M475">
            <v>0</v>
          </cell>
          <cell r="N475">
            <v>0</v>
          </cell>
          <cell r="O475" t="str">
            <v>SAIK - KOTO KOMBU</v>
          </cell>
          <cell r="P475">
            <v>2014</v>
          </cell>
          <cell r="Q475">
            <v>0</v>
          </cell>
          <cell r="R475">
            <v>0</v>
          </cell>
          <cell r="S475">
            <v>0</v>
          </cell>
          <cell r="T475">
            <v>0</v>
          </cell>
          <cell r="U475">
            <v>197462951</v>
          </cell>
          <cell r="V475">
            <v>0</v>
          </cell>
          <cell r="W475">
            <v>0</v>
          </cell>
        </row>
        <row r="476">
          <cell r="F476" t="str">
            <v>4.13.01</v>
          </cell>
          <cell r="G476">
            <v>0</v>
          </cell>
          <cell r="H476" t="str">
            <v>PENINGKATAN JALAN BUKIT TERMENUNG KOPAH (UR. PILIHAN)</v>
          </cell>
          <cell r="I476" t="str">
            <v>04.13.01.03.06</v>
          </cell>
          <cell r="J476">
            <v>0</v>
          </cell>
          <cell r="K476">
            <v>0</v>
          </cell>
          <cell r="L476">
            <v>0</v>
          </cell>
          <cell r="M476">
            <v>0</v>
          </cell>
          <cell r="N476">
            <v>0</v>
          </cell>
          <cell r="O476" t="str">
            <v>BUKIT TERMENUNG KOPAH</v>
          </cell>
          <cell r="P476">
            <v>2014</v>
          </cell>
          <cell r="Q476">
            <v>0</v>
          </cell>
          <cell r="R476">
            <v>0</v>
          </cell>
          <cell r="S476">
            <v>0</v>
          </cell>
          <cell r="T476">
            <v>0</v>
          </cell>
          <cell r="U476">
            <v>198146512</v>
          </cell>
          <cell r="V476">
            <v>0</v>
          </cell>
          <cell r="W476">
            <v>0</v>
          </cell>
        </row>
        <row r="477">
          <cell r="F477" t="str">
            <v>4.13.01</v>
          </cell>
          <cell r="G477">
            <v>0</v>
          </cell>
          <cell r="H477" t="str">
            <v>PENINGKATAN JALAN PINANG MERAH - MUARA PETAI (UR. PILIHAN)</v>
          </cell>
          <cell r="I477" t="str">
            <v>04.13.01.03.06</v>
          </cell>
          <cell r="J477">
            <v>0</v>
          </cell>
          <cell r="K477">
            <v>0</v>
          </cell>
          <cell r="L477">
            <v>0</v>
          </cell>
          <cell r="M477">
            <v>0</v>
          </cell>
          <cell r="N477">
            <v>0</v>
          </cell>
          <cell r="O477" t="str">
            <v>PINANG MERAH - MUARA PETAI</v>
          </cell>
          <cell r="P477">
            <v>2014</v>
          </cell>
          <cell r="Q477">
            <v>0</v>
          </cell>
          <cell r="R477">
            <v>0</v>
          </cell>
          <cell r="S477">
            <v>0</v>
          </cell>
          <cell r="T477">
            <v>0</v>
          </cell>
          <cell r="U477">
            <v>197600820</v>
          </cell>
          <cell r="V477">
            <v>0</v>
          </cell>
          <cell r="W477">
            <v>0</v>
          </cell>
        </row>
        <row r="478">
          <cell r="F478" t="str">
            <v>4.13.02</v>
          </cell>
          <cell r="G478">
            <v>0</v>
          </cell>
          <cell r="H478" t="str">
            <v>PEMBUATAN DRAINASE RUAS JALAN LINGKAR KP. BARU SENTAJO</v>
          </cell>
          <cell r="I478" t="str">
            <v>04.14.02.04.05</v>
          </cell>
          <cell r="J478">
            <v>0</v>
          </cell>
          <cell r="K478">
            <v>0</v>
          </cell>
          <cell r="L478">
            <v>0</v>
          </cell>
          <cell r="M478">
            <v>0</v>
          </cell>
          <cell r="N478">
            <v>0</v>
          </cell>
          <cell r="O478" t="str">
            <v>Lingkar Kampung Baru Sentajo</v>
          </cell>
          <cell r="P478">
            <v>2014</v>
          </cell>
          <cell r="Q478">
            <v>0</v>
          </cell>
          <cell r="R478">
            <v>0</v>
          </cell>
          <cell r="S478">
            <v>0</v>
          </cell>
          <cell r="T478">
            <v>0</v>
          </cell>
          <cell r="U478">
            <v>198334296</v>
          </cell>
          <cell r="V478">
            <v>0</v>
          </cell>
          <cell r="W478">
            <v>0</v>
          </cell>
        </row>
        <row r="479">
          <cell r="E479" t="str">
            <v>.</v>
          </cell>
          <cell r="F479" t="str">
            <v>4.13.02</v>
          </cell>
          <cell r="G479">
            <v>0</v>
          </cell>
          <cell r="H479" t="str">
            <v>PEMBUATAN DRAINASE RUAS JALAN SIMPANG STM - BERINGIN - SAWAH</v>
          </cell>
          <cell r="I479" t="str">
            <v>04.14.02.04.05</v>
          </cell>
          <cell r="J479">
            <v>0</v>
          </cell>
          <cell r="K479">
            <v>0</v>
          </cell>
          <cell r="L479">
            <v>0</v>
          </cell>
          <cell r="M479">
            <v>0</v>
          </cell>
          <cell r="N479">
            <v>0</v>
          </cell>
          <cell r="O479" t="str">
            <v>SIMPANG STM - BERINGIN - SAWAH</v>
          </cell>
          <cell r="P479">
            <v>2014</v>
          </cell>
          <cell r="Q479">
            <v>0</v>
          </cell>
          <cell r="R479">
            <v>0</v>
          </cell>
          <cell r="S479">
            <v>0</v>
          </cell>
          <cell r="T479">
            <v>0</v>
          </cell>
          <cell r="U479">
            <v>197935199</v>
          </cell>
          <cell r="V479">
            <v>0</v>
          </cell>
          <cell r="W479">
            <v>0</v>
          </cell>
        </row>
        <row r="480">
          <cell r="F480" t="str">
            <v>4.13.02</v>
          </cell>
          <cell r="G480">
            <v>0</v>
          </cell>
          <cell r="H480" t="str">
            <v>PEMBUATAN 1 UNIT BOX CULVERT 2X2X7 SEI. GERINGGING PULAU ARO</v>
          </cell>
          <cell r="I480" t="str">
            <v>04.13.01.03.06</v>
          </cell>
          <cell r="J480">
            <v>0</v>
          </cell>
          <cell r="K480">
            <v>0</v>
          </cell>
          <cell r="L480">
            <v>0</v>
          </cell>
          <cell r="M480">
            <v>0</v>
          </cell>
          <cell r="N480">
            <v>0</v>
          </cell>
          <cell r="O480" t="str">
            <v>SEI. GERINGGING PULAU ARO</v>
          </cell>
          <cell r="P480">
            <v>2014</v>
          </cell>
          <cell r="Q480">
            <v>0</v>
          </cell>
          <cell r="R480">
            <v>0</v>
          </cell>
          <cell r="S480">
            <v>0</v>
          </cell>
          <cell r="T480">
            <v>0</v>
          </cell>
          <cell r="U480">
            <v>197798349</v>
          </cell>
          <cell r="V480">
            <v>0</v>
          </cell>
          <cell r="W480">
            <v>0</v>
          </cell>
        </row>
        <row r="481">
          <cell r="F481" t="str">
            <v>4.13.01</v>
          </cell>
          <cell r="G481">
            <v>0</v>
          </cell>
          <cell r="H481" t="str">
            <v>PENINGKATAN JALAN KABUPATEN - SEI. GERINGGING PL. ARO (UR. PILIHAN)</v>
          </cell>
          <cell r="I481" t="str">
            <v>04.13.01.03.06</v>
          </cell>
          <cell r="J481">
            <v>0</v>
          </cell>
          <cell r="K481">
            <v>0</v>
          </cell>
          <cell r="L481">
            <v>0</v>
          </cell>
          <cell r="M481">
            <v>0</v>
          </cell>
          <cell r="N481">
            <v>0</v>
          </cell>
          <cell r="O481" t="str">
            <v>KABUPATEN - SEI. GERINGGING PL. ARO</v>
          </cell>
          <cell r="P481">
            <v>2014</v>
          </cell>
          <cell r="Q481">
            <v>0</v>
          </cell>
          <cell r="R481">
            <v>0</v>
          </cell>
          <cell r="S481">
            <v>0</v>
          </cell>
          <cell r="T481">
            <v>0</v>
          </cell>
          <cell r="U481">
            <v>197815874</v>
          </cell>
          <cell r="V481">
            <v>0</v>
          </cell>
          <cell r="W481">
            <v>0</v>
          </cell>
        </row>
        <row r="482">
          <cell r="E482" t="str">
            <v>28.3</v>
          </cell>
          <cell r="F482" t="str">
            <v>4.13.01</v>
          </cell>
          <cell r="G482">
            <v>0</v>
          </cell>
          <cell r="H482" t="str">
            <v>PENINGKATAN JALAN ARENA PACU JALUR - PULAU KOMANG SENTAJO (ASPAL)</v>
          </cell>
          <cell r="I482" t="str">
            <v>04.13.01.03.06</v>
          </cell>
          <cell r="J482">
            <v>0</v>
          </cell>
          <cell r="K482">
            <v>0</v>
          </cell>
          <cell r="L482">
            <v>0</v>
          </cell>
          <cell r="M482">
            <v>0</v>
          </cell>
          <cell r="N482">
            <v>0</v>
          </cell>
          <cell r="O482" t="str">
            <v>PULAU KOMANG - KOTO SENTAJO</v>
          </cell>
          <cell r="P482">
            <v>2014</v>
          </cell>
          <cell r="Q482">
            <v>0</v>
          </cell>
          <cell r="R482">
            <v>0</v>
          </cell>
          <cell r="S482">
            <v>0</v>
          </cell>
          <cell r="T482">
            <v>0</v>
          </cell>
          <cell r="U482">
            <v>1914115810</v>
          </cell>
          <cell r="V482">
            <v>0</v>
          </cell>
          <cell r="W482">
            <v>0</v>
          </cell>
        </row>
        <row r="483">
          <cell r="F483" t="str">
            <v>4.13.01</v>
          </cell>
          <cell r="G483">
            <v>0</v>
          </cell>
          <cell r="H483" t="str">
            <v>PEMBANGUNAN JALAN PENGHUBUNG PULAU KOMANG - MUARO - BENDUNGAN</v>
          </cell>
          <cell r="I483" t="str">
            <v>04.13.01.03.06</v>
          </cell>
          <cell r="J483">
            <v>0</v>
          </cell>
          <cell r="K483">
            <v>0</v>
          </cell>
          <cell r="L483">
            <v>0</v>
          </cell>
          <cell r="M483">
            <v>0</v>
          </cell>
          <cell r="N483">
            <v>0</v>
          </cell>
          <cell r="O483" t="str">
            <v>PULAU KOMANG - MUARO - BENDUNGAN</v>
          </cell>
          <cell r="P483">
            <v>2014</v>
          </cell>
          <cell r="Q483">
            <v>0</v>
          </cell>
          <cell r="R483">
            <v>0</v>
          </cell>
          <cell r="S483">
            <v>0</v>
          </cell>
          <cell r="T483">
            <v>0</v>
          </cell>
          <cell r="U483">
            <v>446302277</v>
          </cell>
          <cell r="V483">
            <v>0</v>
          </cell>
          <cell r="W483">
            <v>0</v>
          </cell>
        </row>
        <row r="484">
          <cell r="F484" t="str">
            <v>4.13.01</v>
          </cell>
          <cell r="G484">
            <v>0</v>
          </cell>
          <cell r="H484" t="str">
            <v>PENINGKATAN JALAN KELURAHAN SEI. JERING (LAPEN)</v>
          </cell>
          <cell r="I484" t="str">
            <v>04.13.01.03.06</v>
          </cell>
          <cell r="J484">
            <v>0</v>
          </cell>
          <cell r="K484">
            <v>0</v>
          </cell>
          <cell r="L484">
            <v>0</v>
          </cell>
          <cell r="M484">
            <v>0</v>
          </cell>
          <cell r="N484">
            <v>0</v>
          </cell>
          <cell r="O484" t="str">
            <v>KELURAHAN SEI. JERING</v>
          </cell>
          <cell r="P484">
            <v>2014</v>
          </cell>
          <cell r="Q484">
            <v>0</v>
          </cell>
          <cell r="R484">
            <v>0</v>
          </cell>
          <cell r="S484">
            <v>0</v>
          </cell>
          <cell r="T484">
            <v>0</v>
          </cell>
          <cell r="U484">
            <v>371814177</v>
          </cell>
          <cell r="V484">
            <v>0</v>
          </cell>
          <cell r="W484">
            <v>0</v>
          </cell>
        </row>
        <row r="485">
          <cell r="F485" t="str">
            <v>4.13.02</v>
          </cell>
          <cell r="G485">
            <v>0</v>
          </cell>
          <cell r="H485" t="str">
            <v>PEMBUATAN 1 UNIT BOX CULVERT 2X2 RUAS JALAN LOGAS TANAH DARAT - JALAN RAPP</v>
          </cell>
          <cell r="I485" t="str">
            <v>04.13.01.03.06</v>
          </cell>
          <cell r="J485">
            <v>0</v>
          </cell>
          <cell r="K485">
            <v>0</v>
          </cell>
          <cell r="L485">
            <v>0</v>
          </cell>
          <cell r="M485">
            <v>0</v>
          </cell>
          <cell r="N485">
            <v>0</v>
          </cell>
          <cell r="O485" t="str">
            <v xml:space="preserve"> LOGAS TANAH DARAT - JALAN RAPP</v>
          </cell>
          <cell r="P485">
            <v>2014</v>
          </cell>
          <cell r="Q485">
            <v>0</v>
          </cell>
          <cell r="R485">
            <v>0</v>
          </cell>
          <cell r="S485">
            <v>0</v>
          </cell>
          <cell r="T485">
            <v>0</v>
          </cell>
          <cell r="U485">
            <v>197910872</v>
          </cell>
          <cell r="V485">
            <v>0</v>
          </cell>
          <cell r="W485">
            <v>0</v>
          </cell>
        </row>
        <row r="486">
          <cell r="F486" t="str">
            <v>4.13.02</v>
          </cell>
          <cell r="G486">
            <v>0</v>
          </cell>
          <cell r="H486" t="str">
            <v>PEMBUATAN 1 UNIT BOX CULVERT 3X3 RUAS JALAN PULAU KEDUNDUNG - DUTA PALMA</v>
          </cell>
          <cell r="I486" t="str">
            <v>04.13.01.03.06</v>
          </cell>
          <cell r="J486">
            <v>0</v>
          </cell>
          <cell r="K486">
            <v>0</v>
          </cell>
          <cell r="L486">
            <v>0</v>
          </cell>
          <cell r="M486">
            <v>0</v>
          </cell>
          <cell r="N486">
            <v>0</v>
          </cell>
          <cell r="O486" t="str">
            <v>PULAU KEDUNDUNG - DUTA PALMA</v>
          </cell>
          <cell r="P486">
            <v>2014</v>
          </cell>
          <cell r="Q486">
            <v>0</v>
          </cell>
          <cell r="R486">
            <v>0</v>
          </cell>
          <cell r="S486">
            <v>0</v>
          </cell>
          <cell r="T486">
            <v>0</v>
          </cell>
          <cell r="U486">
            <v>197392348</v>
          </cell>
          <cell r="V486">
            <v>0</v>
          </cell>
          <cell r="W486">
            <v>0</v>
          </cell>
        </row>
        <row r="487">
          <cell r="E487" t="str">
            <v>4.6</v>
          </cell>
          <cell r="F487" t="str">
            <v>4.13.02</v>
          </cell>
          <cell r="G487">
            <v>0</v>
          </cell>
          <cell r="H487" t="str">
            <v>PEMBUATAN 1 UNIT BOX CULVERT 2X2 RUAS JALAN SENTAJO - MUARA LANGSAT (DESA MARSAWA)</v>
          </cell>
          <cell r="I487" t="str">
            <v>04.13.01.03.06</v>
          </cell>
          <cell r="J487">
            <v>0</v>
          </cell>
          <cell r="K487">
            <v>0</v>
          </cell>
          <cell r="L487">
            <v>0</v>
          </cell>
          <cell r="M487">
            <v>0</v>
          </cell>
          <cell r="N487">
            <v>0</v>
          </cell>
          <cell r="O487" t="str">
            <v>SENTAJO - MUARA LANGSAT</v>
          </cell>
          <cell r="P487">
            <v>2014</v>
          </cell>
          <cell r="Q487">
            <v>0</v>
          </cell>
          <cell r="R487">
            <v>0</v>
          </cell>
          <cell r="S487">
            <v>0</v>
          </cell>
          <cell r="T487">
            <v>0</v>
          </cell>
          <cell r="U487">
            <v>197742059</v>
          </cell>
          <cell r="V487">
            <v>0</v>
          </cell>
          <cell r="W487">
            <v>0</v>
          </cell>
        </row>
        <row r="488">
          <cell r="E488" t="str">
            <v>273.2</v>
          </cell>
          <cell r="F488" t="str">
            <v>4.13.02</v>
          </cell>
          <cell r="G488">
            <v>0</v>
          </cell>
          <cell r="H488" t="str">
            <v>PEMBUATAN 1 UNIT BOX CULVERT 2X2 RUAS JALAN GUNUNG KESIANGAN - RESTLEMENT MASYARAKAT</v>
          </cell>
          <cell r="I488" t="str">
            <v>04.13.01.03.06</v>
          </cell>
          <cell r="J488">
            <v>0</v>
          </cell>
          <cell r="K488">
            <v>0</v>
          </cell>
          <cell r="L488">
            <v>0</v>
          </cell>
          <cell r="M488">
            <v>0</v>
          </cell>
          <cell r="N488">
            <v>0</v>
          </cell>
          <cell r="O488" t="str">
            <v>GUNUNG KESIANGAN - RESTLEMENT MASYARAKAT</v>
          </cell>
          <cell r="P488">
            <v>2014</v>
          </cell>
          <cell r="Q488">
            <v>0</v>
          </cell>
          <cell r="R488">
            <v>0</v>
          </cell>
          <cell r="S488">
            <v>0</v>
          </cell>
          <cell r="T488">
            <v>0</v>
          </cell>
          <cell r="U488">
            <v>197566438</v>
          </cell>
          <cell r="V488">
            <v>0</v>
          </cell>
          <cell r="W488">
            <v>0</v>
          </cell>
        </row>
        <row r="489">
          <cell r="F489" t="str">
            <v>4.13.02</v>
          </cell>
          <cell r="G489">
            <v>0</v>
          </cell>
          <cell r="H489" t="str">
            <v>PEMASANGAN BRONJONG RUAS JALAN PANGEAN - PULAU KUMPAI</v>
          </cell>
          <cell r="I489" t="str">
            <v>04.13.01.03.08</v>
          </cell>
          <cell r="J489">
            <v>0</v>
          </cell>
          <cell r="K489">
            <v>0</v>
          </cell>
          <cell r="L489">
            <v>0</v>
          </cell>
          <cell r="M489">
            <v>0</v>
          </cell>
          <cell r="N489">
            <v>0</v>
          </cell>
          <cell r="O489" t="str">
            <v>PANGEAN - PULAU KUMPAI</v>
          </cell>
          <cell r="P489">
            <v>2014</v>
          </cell>
          <cell r="Q489">
            <v>0</v>
          </cell>
          <cell r="R489">
            <v>0</v>
          </cell>
          <cell r="S489">
            <v>0</v>
          </cell>
          <cell r="T489">
            <v>0</v>
          </cell>
          <cell r="U489">
            <v>197650648</v>
          </cell>
          <cell r="V489">
            <v>0</v>
          </cell>
          <cell r="W489">
            <v>0</v>
          </cell>
        </row>
        <row r="490">
          <cell r="E490" t="str">
            <v>.</v>
          </cell>
          <cell r="F490" t="str">
            <v>4.13.02</v>
          </cell>
          <cell r="G490">
            <v>0</v>
          </cell>
          <cell r="H490" t="str">
            <v>PEMASANGAN BRONJONG RUAS JALAN LAPAU GADING - PANGEAN</v>
          </cell>
          <cell r="I490" t="str">
            <v>04.13.01.03.08</v>
          </cell>
          <cell r="J490">
            <v>0</v>
          </cell>
          <cell r="K490">
            <v>0</v>
          </cell>
          <cell r="L490">
            <v>0</v>
          </cell>
          <cell r="M490">
            <v>0</v>
          </cell>
          <cell r="N490">
            <v>0</v>
          </cell>
          <cell r="O490" t="str">
            <v>JL. LEPAU GADING - PANGEAN</v>
          </cell>
          <cell r="P490">
            <v>2014</v>
          </cell>
          <cell r="Q490">
            <v>0</v>
          </cell>
          <cell r="R490">
            <v>0</v>
          </cell>
          <cell r="S490">
            <v>0</v>
          </cell>
          <cell r="T490">
            <v>0</v>
          </cell>
          <cell r="U490">
            <v>197626838</v>
          </cell>
          <cell r="V490">
            <v>0</v>
          </cell>
          <cell r="W490">
            <v>0</v>
          </cell>
        </row>
        <row r="491">
          <cell r="F491" t="str">
            <v>4.13.02</v>
          </cell>
          <cell r="G491">
            <v>0</v>
          </cell>
          <cell r="H491" t="str">
            <v>PEMASANGAN BRONJONG RUAS JALAN KAMPUNG BARU TOAR - GUNUNG</v>
          </cell>
          <cell r="I491" t="str">
            <v>04.13.01.03.08</v>
          </cell>
          <cell r="J491">
            <v>0</v>
          </cell>
          <cell r="K491">
            <v>0</v>
          </cell>
          <cell r="L491">
            <v>0</v>
          </cell>
          <cell r="M491">
            <v>0</v>
          </cell>
          <cell r="N491">
            <v>0</v>
          </cell>
          <cell r="O491" t="str">
            <v>KAMPUNG BARU TOAR - GUNUNG</v>
          </cell>
          <cell r="P491">
            <v>2014</v>
          </cell>
          <cell r="Q491">
            <v>0</v>
          </cell>
          <cell r="R491">
            <v>0</v>
          </cell>
          <cell r="S491">
            <v>0</v>
          </cell>
          <cell r="T491">
            <v>0</v>
          </cell>
          <cell r="U491">
            <v>196879677</v>
          </cell>
          <cell r="V491">
            <v>0</v>
          </cell>
          <cell r="W491">
            <v>0</v>
          </cell>
        </row>
        <row r="492">
          <cell r="F492" t="str">
            <v>4.13.02</v>
          </cell>
          <cell r="G492">
            <v>0</v>
          </cell>
          <cell r="H492" t="str">
            <v>PEMASANGAN BRONJONG RUAS JALAN PERKANTORAN PEMDA (JALAN KESEHATAN )</v>
          </cell>
          <cell r="I492" t="str">
            <v>04.13.01.03.08</v>
          </cell>
          <cell r="J492">
            <v>0</v>
          </cell>
          <cell r="K492">
            <v>0</v>
          </cell>
          <cell r="L492">
            <v>0</v>
          </cell>
          <cell r="M492">
            <v>0</v>
          </cell>
          <cell r="N492">
            <v>0</v>
          </cell>
          <cell r="O492" t="str">
            <v>PERKANTORAN PEMDA (JALAN KESEHATAN )</v>
          </cell>
          <cell r="P492">
            <v>2014</v>
          </cell>
          <cell r="Q492">
            <v>0</v>
          </cell>
          <cell r="R492">
            <v>0</v>
          </cell>
          <cell r="S492">
            <v>0</v>
          </cell>
          <cell r="T492">
            <v>0</v>
          </cell>
          <cell r="U492">
            <v>197078483</v>
          </cell>
          <cell r="V492">
            <v>0</v>
          </cell>
          <cell r="W492">
            <v>0</v>
          </cell>
        </row>
        <row r="493">
          <cell r="F493" t="str">
            <v>4.13.01</v>
          </cell>
          <cell r="G493">
            <v>0</v>
          </cell>
          <cell r="H493" t="str">
            <v>PEMBANGUNAN JALAN BENDUNGAN SEI. SIRIH - TERMINAL - SENTAJO</v>
          </cell>
          <cell r="I493" t="str">
            <v>04.13.01.03.06</v>
          </cell>
          <cell r="J493">
            <v>0</v>
          </cell>
          <cell r="K493">
            <v>0</v>
          </cell>
          <cell r="L493">
            <v>0</v>
          </cell>
          <cell r="M493">
            <v>0</v>
          </cell>
          <cell r="N493">
            <v>0</v>
          </cell>
          <cell r="O493" t="str">
            <v>SEI. SIRIH - TERMINAL - SENTAJO</v>
          </cell>
          <cell r="P493">
            <v>2014</v>
          </cell>
          <cell r="Q493">
            <v>0</v>
          </cell>
          <cell r="R493">
            <v>0</v>
          </cell>
          <cell r="S493">
            <v>0</v>
          </cell>
          <cell r="T493">
            <v>0</v>
          </cell>
          <cell r="U493">
            <v>197436525</v>
          </cell>
          <cell r="V493">
            <v>0</v>
          </cell>
          <cell r="W493">
            <v>0</v>
          </cell>
        </row>
        <row r="494">
          <cell r="F494" t="str">
            <v>4.13.01</v>
          </cell>
          <cell r="G494">
            <v>0</v>
          </cell>
          <cell r="H494" t="str">
            <v>PEMELIHARAAN JALAN SEI. RUMBIO - SPORT CENTER (URG. PILIHAN)</v>
          </cell>
          <cell r="I494" t="str">
            <v>04.13.01.03.06</v>
          </cell>
          <cell r="J494">
            <v>0</v>
          </cell>
          <cell r="K494">
            <v>0</v>
          </cell>
          <cell r="L494">
            <v>0</v>
          </cell>
          <cell r="M494">
            <v>0</v>
          </cell>
          <cell r="N494">
            <v>0</v>
          </cell>
          <cell r="O494" t="str">
            <v>SEI. RUMBIO - SPORT CENTER</v>
          </cell>
          <cell r="P494">
            <v>2014</v>
          </cell>
          <cell r="Q494">
            <v>0</v>
          </cell>
          <cell r="R494">
            <v>0</v>
          </cell>
          <cell r="S494">
            <v>0</v>
          </cell>
          <cell r="T494">
            <v>0</v>
          </cell>
          <cell r="U494">
            <v>197544440</v>
          </cell>
          <cell r="V494">
            <v>0</v>
          </cell>
          <cell r="W494">
            <v>0</v>
          </cell>
        </row>
        <row r="495">
          <cell r="F495" t="str">
            <v>4.13.01</v>
          </cell>
          <cell r="G495">
            <v>0</v>
          </cell>
          <cell r="H495" t="str">
            <v>PENINGKATAN JALAN LINGKAR UNIKS (URG. PILIHAN)</v>
          </cell>
          <cell r="I495" t="str">
            <v>04.13.01.03.06</v>
          </cell>
          <cell r="J495">
            <v>0</v>
          </cell>
          <cell r="K495">
            <v>0</v>
          </cell>
          <cell r="L495">
            <v>0</v>
          </cell>
          <cell r="M495">
            <v>0</v>
          </cell>
          <cell r="N495">
            <v>0</v>
          </cell>
          <cell r="O495" t="str">
            <v>LINGKAR UNIKS</v>
          </cell>
          <cell r="P495">
            <v>2014</v>
          </cell>
          <cell r="Q495">
            <v>0</v>
          </cell>
          <cell r="R495">
            <v>0</v>
          </cell>
          <cell r="S495">
            <v>0</v>
          </cell>
          <cell r="T495">
            <v>0</v>
          </cell>
          <cell r="U495">
            <v>192182044</v>
          </cell>
          <cell r="V495">
            <v>0</v>
          </cell>
          <cell r="W495">
            <v>0</v>
          </cell>
        </row>
        <row r="496">
          <cell r="F496" t="str">
            <v>4.13.01</v>
          </cell>
          <cell r="G496">
            <v>0</v>
          </cell>
          <cell r="H496" t="str">
            <v>PEMELIHARAAN JALAN SMP 2 TELUK KUANTAN - BERINGIN</v>
          </cell>
          <cell r="I496" t="str">
            <v>04.13.01.03.06</v>
          </cell>
          <cell r="J496">
            <v>0</v>
          </cell>
          <cell r="K496">
            <v>0</v>
          </cell>
          <cell r="L496">
            <v>0</v>
          </cell>
          <cell r="M496">
            <v>0</v>
          </cell>
          <cell r="N496">
            <v>0</v>
          </cell>
          <cell r="O496" t="str">
            <v>SMP 2 TELUK KUANTAN - BERINGIN</v>
          </cell>
          <cell r="P496">
            <v>2014</v>
          </cell>
          <cell r="Q496">
            <v>0</v>
          </cell>
          <cell r="R496">
            <v>0</v>
          </cell>
          <cell r="S496">
            <v>0</v>
          </cell>
          <cell r="T496">
            <v>0</v>
          </cell>
          <cell r="U496">
            <v>187069610</v>
          </cell>
          <cell r="V496">
            <v>0</v>
          </cell>
          <cell r="W496">
            <v>0</v>
          </cell>
        </row>
        <row r="497">
          <cell r="F497" t="str">
            <v>4.13.01</v>
          </cell>
          <cell r="G497">
            <v>0</v>
          </cell>
          <cell r="H497" t="str">
            <v>PENINGKATAN JALAN BATU HAMPAR - KAMPUNG DATAR (URG. PILIHAN)</v>
          </cell>
          <cell r="I497" t="str">
            <v>04.13.01.03.06</v>
          </cell>
          <cell r="J497">
            <v>0</v>
          </cell>
          <cell r="K497">
            <v>0</v>
          </cell>
          <cell r="L497">
            <v>0</v>
          </cell>
          <cell r="M497">
            <v>0</v>
          </cell>
          <cell r="N497">
            <v>0</v>
          </cell>
          <cell r="O497" t="str">
            <v>BATU HAMPAR - KAMPUNG DATAR</v>
          </cell>
          <cell r="P497">
            <v>2014</v>
          </cell>
          <cell r="Q497">
            <v>0</v>
          </cell>
          <cell r="R497">
            <v>0</v>
          </cell>
          <cell r="S497">
            <v>0</v>
          </cell>
          <cell r="T497">
            <v>0</v>
          </cell>
          <cell r="U497">
            <v>197659444</v>
          </cell>
          <cell r="V497">
            <v>0</v>
          </cell>
          <cell r="W497">
            <v>0</v>
          </cell>
        </row>
        <row r="498">
          <cell r="F498" t="str">
            <v>4.13.01</v>
          </cell>
          <cell r="G498">
            <v>0</v>
          </cell>
          <cell r="H498" t="str">
            <v>PEMBANGUNAN JALAN LINGKAR KANTOR CAMAT SENTAJO RAYA</v>
          </cell>
          <cell r="I498" t="str">
            <v>04.13.01.03.06</v>
          </cell>
          <cell r="J498">
            <v>0</v>
          </cell>
          <cell r="K498">
            <v>0</v>
          </cell>
          <cell r="L498">
            <v>0</v>
          </cell>
          <cell r="M498">
            <v>0</v>
          </cell>
          <cell r="N498">
            <v>0</v>
          </cell>
          <cell r="O498" t="str">
            <v>LINGKAR KANTOR CAMAT SENTAJO RAYA</v>
          </cell>
          <cell r="P498">
            <v>2014</v>
          </cell>
          <cell r="Q498">
            <v>0</v>
          </cell>
          <cell r="R498">
            <v>0</v>
          </cell>
          <cell r="S498">
            <v>0</v>
          </cell>
          <cell r="T498">
            <v>0</v>
          </cell>
          <cell r="U498">
            <v>196939048</v>
          </cell>
          <cell r="V498">
            <v>0</v>
          </cell>
          <cell r="W498">
            <v>0</v>
          </cell>
        </row>
        <row r="499">
          <cell r="F499" t="str">
            <v>4.13.02</v>
          </cell>
          <cell r="G499">
            <v>0</v>
          </cell>
          <cell r="H499" t="str">
            <v>PEMBUATAN DRAINASE RUAS JALAN MENUJU SMK 3 KELURAHAN SEI. JERING KECAMATAN KUANTAN TENGAH</v>
          </cell>
          <cell r="I499" t="str">
            <v>04.13.01.03.08</v>
          </cell>
          <cell r="J499">
            <v>0</v>
          </cell>
          <cell r="K499">
            <v>0</v>
          </cell>
          <cell r="L499">
            <v>0</v>
          </cell>
          <cell r="M499">
            <v>0</v>
          </cell>
          <cell r="N499">
            <v>0</v>
          </cell>
          <cell r="O499" t="str">
            <v>JALAN MENUJU SMK 3 KELURAHAN SEI. JERING</v>
          </cell>
          <cell r="P499">
            <v>2014</v>
          </cell>
          <cell r="Q499">
            <v>0</v>
          </cell>
          <cell r="R499">
            <v>0</v>
          </cell>
          <cell r="S499">
            <v>0</v>
          </cell>
          <cell r="T499">
            <v>0</v>
          </cell>
          <cell r="U499">
            <v>198230943</v>
          </cell>
          <cell r="V499">
            <v>0</v>
          </cell>
          <cell r="W499">
            <v>0</v>
          </cell>
        </row>
        <row r="500">
          <cell r="F500" t="str">
            <v>4.13.02</v>
          </cell>
          <cell r="G500">
            <v>0</v>
          </cell>
          <cell r="H500" t="str">
            <v>PEMBUATAN DRAINASE RUAS JALAN SEBERANG TALUK - SANGAU</v>
          </cell>
          <cell r="I500" t="str">
            <v>04.13.01.03.08</v>
          </cell>
          <cell r="J500">
            <v>0</v>
          </cell>
          <cell r="K500">
            <v>0</v>
          </cell>
          <cell r="L500">
            <v>0</v>
          </cell>
          <cell r="M500">
            <v>0</v>
          </cell>
          <cell r="N500">
            <v>0</v>
          </cell>
          <cell r="O500" t="str">
            <v>SEBERANG TALUK - SANGAU</v>
          </cell>
          <cell r="P500">
            <v>2014</v>
          </cell>
          <cell r="Q500">
            <v>0</v>
          </cell>
          <cell r="R500">
            <v>0</v>
          </cell>
          <cell r="S500">
            <v>0</v>
          </cell>
          <cell r="T500">
            <v>0</v>
          </cell>
          <cell r="U500">
            <v>197782386</v>
          </cell>
          <cell r="V500">
            <v>0</v>
          </cell>
          <cell r="W500">
            <v>0</v>
          </cell>
        </row>
        <row r="501">
          <cell r="F501" t="str">
            <v>4.13.02</v>
          </cell>
          <cell r="G501">
            <v>0</v>
          </cell>
          <cell r="H501" t="str">
            <v>PEMBUATAN DRAINASE RUAS JALAN HASANAH - PULAU BUNGIN</v>
          </cell>
          <cell r="I501" t="str">
            <v>04.13.01.03.08</v>
          </cell>
          <cell r="J501">
            <v>0</v>
          </cell>
          <cell r="K501">
            <v>0</v>
          </cell>
          <cell r="L501">
            <v>0</v>
          </cell>
          <cell r="M501">
            <v>0</v>
          </cell>
          <cell r="N501">
            <v>0</v>
          </cell>
          <cell r="O501" t="str">
            <v>HASANAH - PULAU BUNGIN</v>
          </cell>
          <cell r="P501">
            <v>2014</v>
          </cell>
          <cell r="Q501">
            <v>0</v>
          </cell>
          <cell r="R501">
            <v>0</v>
          </cell>
          <cell r="S501">
            <v>0</v>
          </cell>
          <cell r="T501">
            <v>0</v>
          </cell>
          <cell r="U501">
            <v>197436838</v>
          </cell>
          <cell r="V501">
            <v>0</v>
          </cell>
          <cell r="W501">
            <v>0</v>
          </cell>
        </row>
        <row r="502">
          <cell r="E502" t="str">
            <v>186.3</v>
          </cell>
          <cell r="F502" t="str">
            <v>4.13.01</v>
          </cell>
          <cell r="G502">
            <v>0</v>
          </cell>
          <cell r="H502" t="str">
            <v>PENINGKATAN JALAN KUANTAN SAKO - SAKO MARGASARI (ASPAL)</v>
          </cell>
          <cell r="I502" t="str">
            <v>04.13.01.03.06</v>
          </cell>
          <cell r="J502">
            <v>0</v>
          </cell>
          <cell r="K502">
            <v>0</v>
          </cell>
          <cell r="L502">
            <v>0</v>
          </cell>
          <cell r="M502">
            <v>0</v>
          </cell>
          <cell r="N502">
            <v>0</v>
          </cell>
          <cell r="O502" t="str">
            <v>KUANTAN SAKO - SAKO MARGASARI</v>
          </cell>
          <cell r="P502">
            <v>2014</v>
          </cell>
          <cell r="Q502">
            <v>0</v>
          </cell>
          <cell r="R502">
            <v>0</v>
          </cell>
          <cell r="S502">
            <v>0</v>
          </cell>
          <cell r="T502">
            <v>0</v>
          </cell>
          <cell r="U502">
            <v>1892921442</v>
          </cell>
          <cell r="V502">
            <v>0</v>
          </cell>
          <cell r="W502">
            <v>0</v>
          </cell>
        </row>
        <row r="503">
          <cell r="F503" t="str">
            <v>4.13.02</v>
          </cell>
          <cell r="G503">
            <v>0</v>
          </cell>
          <cell r="H503" t="str">
            <v>PEMBUATAN 1 UNIT BOX CULVERT RUAS JALAN KOTO SENTAJO - DESA BERINGIN</v>
          </cell>
          <cell r="I503" t="str">
            <v>04.13.01.03.06</v>
          </cell>
          <cell r="J503">
            <v>0</v>
          </cell>
          <cell r="K503">
            <v>0</v>
          </cell>
          <cell r="L503">
            <v>0</v>
          </cell>
          <cell r="M503">
            <v>0</v>
          </cell>
          <cell r="N503">
            <v>0</v>
          </cell>
          <cell r="O503" t="str">
            <v>KOTO SENTAJO - DESA BERINGIN</v>
          </cell>
          <cell r="P503">
            <v>2014</v>
          </cell>
          <cell r="Q503">
            <v>0</v>
          </cell>
          <cell r="R503">
            <v>0</v>
          </cell>
          <cell r="S503">
            <v>0</v>
          </cell>
          <cell r="T503">
            <v>0</v>
          </cell>
          <cell r="U503">
            <v>189452159</v>
          </cell>
          <cell r="V503">
            <v>0</v>
          </cell>
          <cell r="W503">
            <v>0</v>
          </cell>
        </row>
        <row r="504">
          <cell r="E504" t="str">
            <v>10.2</v>
          </cell>
          <cell r="F504" t="str">
            <v>4.13.02</v>
          </cell>
          <cell r="G504">
            <v>0</v>
          </cell>
          <cell r="H504" t="str">
            <v>PEMBUATAN 1 UNIT BOX CULVERT RUAS JALAN SEBERANG TALUK - DUTA PALMA</v>
          </cell>
          <cell r="I504" t="str">
            <v>04.13.01.03.06</v>
          </cell>
          <cell r="J504">
            <v>0</v>
          </cell>
          <cell r="K504">
            <v>0</v>
          </cell>
          <cell r="L504">
            <v>0</v>
          </cell>
          <cell r="M504">
            <v>0</v>
          </cell>
          <cell r="N504">
            <v>0</v>
          </cell>
          <cell r="O504" t="str">
            <v>SEBERANG TALUK - DUTA PALMA</v>
          </cell>
          <cell r="P504">
            <v>2014</v>
          </cell>
          <cell r="Q504">
            <v>0</v>
          </cell>
          <cell r="R504">
            <v>0</v>
          </cell>
          <cell r="S504">
            <v>0</v>
          </cell>
          <cell r="T504">
            <v>0</v>
          </cell>
          <cell r="U504">
            <v>197613420</v>
          </cell>
          <cell r="V504">
            <v>0</v>
          </cell>
          <cell r="W504">
            <v>0</v>
          </cell>
        </row>
        <row r="505">
          <cell r="F505" t="str">
            <v>4.13.01</v>
          </cell>
          <cell r="G505">
            <v>0</v>
          </cell>
          <cell r="H505" t="str">
            <v>PENINGKATAN RUAS JALAN TANJUNG - MUARO TOMBANG (URG. PILIHAN)</v>
          </cell>
          <cell r="I505" t="str">
            <v>04.13.01.03.06</v>
          </cell>
          <cell r="J505">
            <v>0</v>
          </cell>
          <cell r="K505">
            <v>0</v>
          </cell>
          <cell r="L505">
            <v>0</v>
          </cell>
          <cell r="M505">
            <v>0</v>
          </cell>
          <cell r="N505">
            <v>0</v>
          </cell>
          <cell r="O505" t="str">
            <v>TANJUNG - MUARO TOMBANG</v>
          </cell>
          <cell r="P505">
            <v>2014</v>
          </cell>
          <cell r="Q505">
            <v>0</v>
          </cell>
          <cell r="R505">
            <v>0</v>
          </cell>
          <cell r="S505">
            <v>0</v>
          </cell>
          <cell r="T505">
            <v>0</v>
          </cell>
          <cell r="U505">
            <v>197861466</v>
          </cell>
          <cell r="V505">
            <v>0</v>
          </cell>
          <cell r="W505">
            <v>0</v>
          </cell>
        </row>
        <row r="506">
          <cell r="E506" t="str">
            <v>52.2</v>
          </cell>
          <cell r="F506" t="str">
            <v>4.13.01</v>
          </cell>
          <cell r="G506">
            <v>0</v>
          </cell>
          <cell r="H506" t="str">
            <v xml:space="preserve"> JALAN TERMINAL - SENTAJO</v>
          </cell>
          <cell r="I506" t="str">
            <v>04.13.01.03.06</v>
          </cell>
          <cell r="J506">
            <v>0</v>
          </cell>
          <cell r="K506">
            <v>0</v>
          </cell>
          <cell r="L506">
            <v>0</v>
          </cell>
          <cell r="M506">
            <v>0</v>
          </cell>
          <cell r="N506">
            <v>0</v>
          </cell>
          <cell r="O506" t="str">
            <v>TERMINAL - SENTAJO</v>
          </cell>
          <cell r="P506">
            <v>2014</v>
          </cell>
          <cell r="Q506">
            <v>0</v>
          </cell>
          <cell r="R506">
            <v>0</v>
          </cell>
          <cell r="S506">
            <v>0</v>
          </cell>
          <cell r="T506">
            <v>0</v>
          </cell>
          <cell r="U506">
            <v>49779000</v>
          </cell>
          <cell r="V506">
            <v>0</v>
          </cell>
          <cell r="W506">
            <v>0</v>
          </cell>
        </row>
        <row r="507">
          <cell r="E507" t="str">
            <v>65.3</v>
          </cell>
          <cell r="F507" t="str">
            <v>4.13.01</v>
          </cell>
          <cell r="G507">
            <v>0</v>
          </cell>
          <cell r="H507" t="str">
            <v>PENINGKATAN STRUKTUR JALAN STM - SAWAH</v>
          </cell>
          <cell r="I507" t="str">
            <v>04.13.01.03.06</v>
          </cell>
          <cell r="J507">
            <v>0</v>
          </cell>
          <cell r="K507">
            <v>0</v>
          </cell>
          <cell r="L507">
            <v>0</v>
          </cell>
          <cell r="M507">
            <v>0</v>
          </cell>
          <cell r="N507">
            <v>0</v>
          </cell>
          <cell r="O507" t="str">
            <v>STM - SAWAH</v>
          </cell>
          <cell r="P507">
            <v>2015</v>
          </cell>
          <cell r="Q507">
            <v>0</v>
          </cell>
          <cell r="R507">
            <v>0</v>
          </cell>
          <cell r="S507">
            <v>0</v>
          </cell>
          <cell r="T507" t="str">
            <v>APBD</v>
          </cell>
          <cell r="U507">
            <v>5771596592</v>
          </cell>
          <cell r="V507">
            <v>0</v>
          </cell>
          <cell r="W507">
            <v>0</v>
          </cell>
        </row>
        <row r="508">
          <cell r="F508" t="str">
            <v>4.13.01</v>
          </cell>
          <cell r="G508">
            <v>0</v>
          </cell>
          <cell r="H508" t="str">
            <v>PENINGKATAN JL. SMP 2 TELUK KUANTAN - JL. KAB. STM - BERIGIN</v>
          </cell>
          <cell r="I508" t="str">
            <v>04.13.01.03.06</v>
          </cell>
          <cell r="J508">
            <v>0</v>
          </cell>
          <cell r="K508">
            <v>0</v>
          </cell>
          <cell r="L508">
            <v>0</v>
          </cell>
          <cell r="M508">
            <v>0</v>
          </cell>
          <cell r="N508">
            <v>0</v>
          </cell>
          <cell r="O508" t="str">
            <v>SMP 2 TELUK KUANTAN - JL. KAB. STM - BERIGIN</v>
          </cell>
          <cell r="P508">
            <v>2015</v>
          </cell>
          <cell r="Q508">
            <v>0</v>
          </cell>
          <cell r="R508">
            <v>0</v>
          </cell>
          <cell r="S508">
            <v>0</v>
          </cell>
          <cell r="T508" t="str">
            <v>APBD</v>
          </cell>
          <cell r="U508">
            <v>3199037978</v>
          </cell>
          <cell r="V508">
            <v>0</v>
          </cell>
          <cell r="W508">
            <v>0</v>
          </cell>
        </row>
        <row r="509">
          <cell r="E509" t="str">
            <v>183.3</v>
          </cell>
          <cell r="F509" t="str">
            <v>4.13.01</v>
          </cell>
          <cell r="G509">
            <v>0</v>
          </cell>
          <cell r="H509" t="str">
            <v>PENINGKATAN JL.SUKA RAJA - GIRI SAKO</v>
          </cell>
          <cell r="I509" t="str">
            <v>04.13.01.03.06</v>
          </cell>
          <cell r="J509">
            <v>0</v>
          </cell>
          <cell r="K509">
            <v>0</v>
          </cell>
          <cell r="L509">
            <v>0</v>
          </cell>
          <cell r="M509">
            <v>0</v>
          </cell>
          <cell r="N509">
            <v>0</v>
          </cell>
          <cell r="O509" t="str">
            <v>SUKARAJA-GIRI SAKO</v>
          </cell>
          <cell r="P509">
            <v>2015</v>
          </cell>
          <cell r="Q509">
            <v>0</v>
          </cell>
          <cell r="R509">
            <v>0</v>
          </cell>
          <cell r="S509">
            <v>0</v>
          </cell>
          <cell r="T509" t="str">
            <v>APBD</v>
          </cell>
          <cell r="U509">
            <v>2127760813</v>
          </cell>
          <cell r="V509">
            <v>0</v>
          </cell>
          <cell r="W509">
            <v>0</v>
          </cell>
        </row>
        <row r="510">
          <cell r="F510" t="str">
            <v>4.13.01</v>
          </cell>
          <cell r="G510">
            <v>0</v>
          </cell>
          <cell r="H510" t="str">
            <v>JALAN LOKASI PEMAKAMAN PL. ARO</v>
          </cell>
          <cell r="I510" t="str">
            <v>04.13.01.03.06</v>
          </cell>
          <cell r="J510">
            <v>0</v>
          </cell>
          <cell r="K510">
            <v>0</v>
          </cell>
          <cell r="L510">
            <v>0</v>
          </cell>
          <cell r="M510">
            <v>0</v>
          </cell>
          <cell r="N510">
            <v>0</v>
          </cell>
          <cell r="O510" t="str">
            <v>PEMAKAMAN PL. ARO</v>
          </cell>
          <cell r="P510">
            <v>2015</v>
          </cell>
          <cell r="Q510">
            <v>0</v>
          </cell>
          <cell r="R510">
            <v>0</v>
          </cell>
          <cell r="S510">
            <v>0</v>
          </cell>
          <cell r="T510" t="str">
            <v>APBD</v>
          </cell>
          <cell r="U510">
            <v>1931170394</v>
          </cell>
          <cell r="V510">
            <v>0</v>
          </cell>
          <cell r="W510">
            <v>0</v>
          </cell>
        </row>
        <row r="511">
          <cell r="E511" t="str">
            <v>4.7</v>
          </cell>
          <cell r="F511" t="str">
            <v>4.13.01</v>
          </cell>
          <cell r="G511">
            <v>0</v>
          </cell>
          <cell r="H511" t="str">
            <v>PENINGKATAN JL. SENTAJO - MUARA LANGSAT</v>
          </cell>
          <cell r="I511" t="str">
            <v>04.13.01.03.06</v>
          </cell>
          <cell r="J511">
            <v>0</v>
          </cell>
          <cell r="K511">
            <v>0</v>
          </cell>
          <cell r="L511">
            <v>0</v>
          </cell>
          <cell r="M511">
            <v>0</v>
          </cell>
          <cell r="N511">
            <v>0</v>
          </cell>
          <cell r="O511" t="str">
            <v>SENTAJO - MUARA LANGSAT</v>
          </cell>
          <cell r="P511">
            <v>2015</v>
          </cell>
          <cell r="Q511">
            <v>0</v>
          </cell>
          <cell r="R511">
            <v>0</v>
          </cell>
          <cell r="S511">
            <v>0</v>
          </cell>
          <cell r="T511" t="str">
            <v>APBD</v>
          </cell>
          <cell r="U511">
            <v>4142581848.1999998</v>
          </cell>
          <cell r="V511">
            <v>0</v>
          </cell>
          <cell r="W511">
            <v>0</v>
          </cell>
        </row>
        <row r="512">
          <cell r="E512" t="str">
            <v>259.2</v>
          </cell>
          <cell r="F512" t="str">
            <v>4.13.01</v>
          </cell>
          <cell r="G512">
            <v>0</v>
          </cell>
          <cell r="H512" t="str">
            <v>PENINGKATAN JL. SENTAJO - TERATAK AIR HITAM</v>
          </cell>
          <cell r="I512" t="str">
            <v>04.13.01.03.06</v>
          </cell>
          <cell r="J512">
            <v>0</v>
          </cell>
          <cell r="K512">
            <v>0</v>
          </cell>
          <cell r="L512">
            <v>0</v>
          </cell>
          <cell r="M512">
            <v>0</v>
          </cell>
          <cell r="N512">
            <v>0</v>
          </cell>
          <cell r="O512" t="str">
            <v>SENTAJO - TERATAK AIR HITAM</v>
          </cell>
          <cell r="P512">
            <v>2015</v>
          </cell>
          <cell r="Q512">
            <v>0</v>
          </cell>
          <cell r="R512">
            <v>0</v>
          </cell>
          <cell r="S512">
            <v>0</v>
          </cell>
          <cell r="T512" t="str">
            <v>APBD</v>
          </cell>
          <cell r="U512">
            <v>2691692465</v>
          </cell>
          <cell r="V512">
            <v>0</v>
          </cell>
          <cell r="W512">
            <v>0</v>
          </cell>
        </row>
        <row r="513">
          <cell r="E513" t="str">
            <v>164.5</v>
          </cell>
          <cell r="F513" t="str">
            <v>4.13.01</v>
          </cell>
          <cell r="G513">
            <v>0</v>
          </cell>
          <cell r="H513" t="str">
            <v>PENINGKATAN JL. PANGEAN - SITUGAL</v>
          </cell>
          <cell r="I513" t="str">
            <v>04.13.01.03.06</v>
          </cell>
          <cell r="J513">
            <v>0</v>
          </cell>
          <cell r="K513">
            <v>0</v>
          </cell>
          <cell r="L513">
            <v>0</v>
          </cell>
          <cell r="M513">
            <v>0</v>
          </cell>
          <cell r="N513">
            <v>0</v>
          </cell>
          <cell r="O513" t="str">
            <v>PANGEAN - SITUGAL</v>
          </cell>
          <cell r="P513">
            <v>2015</v>
          </cell>
          <cell r="Q513">
            <v>0</v>
          </cell>
          <cell r="R513">
            <v>0</v>
          </cell>
          <cell r="S513">
            <v>0</v>
          </cell>
          <cell r="T513" t="str">
            <v>APBD</v>
          </cell>
          <cell r="U513">
            <v>8656542443.2000008</v>
          </cell>
          <cell r="V513">
            <v>0</v>
          </cell>
          <cell r="W513">
            <v>0</v>
          </cell>
        </row>
        <row r="514">
          <cell r="E514" t="str">
            <v>52.3</v>
          </cell>
          <cell r="F514" t="str">
            <v>4.13.01</v>
          </cell>
          <cell r="G514">
            <v>0</v>
          </cell>
          <cell r="H514" t="str">
            <v>PEMBUATAN MEDIA JALAN TERMINAL TELUK KUANTAN - SENTAJO</v>
          </cell>
          <cell r="I514" t="str">
            <v>04.13.01.03.06</v>
          </cell>
          <cell r="J514">
            <v>0</v>
          </cell>
          <cell r="K514">
            <v>0</v>
          </cell>
          <cell r="L514">
            <v>0</v>
          </cell>
          <cell r="M514">
            <v>0</v>
          </cell>
          <cell r="N514">
            <v>0</v>
          </cell>
          <cell r="O514" t="str">
            <v>TERMINAL - SENTAJO</v>
          </cell>
          <cell r="P514">
            <v>2015</v>
          </cell>
          <cell r="Q514">
            <v>0</v>
          </cell>
          <cell r="R514">
            <v>0</v>
          </cell>
          <cell r="S514">
            <v>0</v>
          </cell>
          <cell r="T514" t="str">
            <v>APBD</v>
          </cell>
          <cell r="U514">
            <v>1038080204</v>
          </cell>
          <cell r="V514">
            <v>0</v>
          </cell>
          <cell r="W514">
            <v>0</v>
          </cell>
        </row>
        <row r="515">
          <cell r="F515" t="str">
            <v>4.13.01</v>
          </cell>
          <cell r="G515">
            <v>0</v>
          </cell>
          <cell r="H515" t="str">
            <v>PENINGKATAN JALAN BENAI- PL. KOPUANG</v>
          </cell>
          <cell r="I515" t="str">
            <v>04.13.01.03.06</v>
          </cell>
          <cell r="J515">
            <v>0</v>
          </cell>
          <cell r="K515">
            <v>0</v>
          </cell>
          <cell r="L515">
            <v>0</v>
          </cell>
          <cell r="M515">
            <v>0</v>
          </cell>
          <cell r="N515">
            <v>0</v>
          </cell>
          <cell r="O515" t="str">
            <v>BENAI-PL. KOPUNG</v>
          </cell>
          <cell r="P515">
            <v>2015</v>
          </cell>
          <cell r="Q515">
            <v>0</v>
          </cell>
          <cell r="R515">
            <v>0</v>
          </cell>
          <cell r="S515">
            <v>0</v>
          </cell>
          <cell r="T515" t="str">
            <v>APBD</v>
          </cell>
          <cell r="U515">
            <v>3131158428</v>
          </cell>
          <cell r="V515">
            <v>0</v>
          </cell>
          <cell r="W515">
            <v>0</v>
          </cell>
        </row>
        <row r="516">
          <cell r="F516" t="str">
            <v>4.13.01</v>
          </cell>
          <cell r="G516">
            <v>0</v>
          </cell>
          <cell r="H516" t="str">
            <v>PENINGKATAN JALAN BANJAR LOPAK- PEMBATANG</v>
          </cell>
          <cell r="I516" t="str">
            <v>04.13.01.03.06</v>
          </cell>
          <cell r="J516">
            <v>0</v>
          </cell>
          <cell r="K516">
            <v>0</v>
          </cell>
          <cell r="L516">
            <v>0</v>
          </cell>
          <cell r="M516">
            <v>0</v>
          </cell>
          <cell r="N516">
            <v>0</v>
          </cell>
          <cell r="O516" t="str">
            <v>BANJAR LOPAK - PEMBATANG</v>
          </cell>
          <cell r="P516">
            <v>2015</v>
          </cell>
          <cell r="Q516">
            <v>0</v>
          </cell>
          <cell r="R516">
            <v>0</v>
          </cell>
          <cell r="S516">
            <v>0</v>
          </cell>
          <cell r="T516" t="str">
            <v>APBD</v>
          </cell>
          <cell r="U516">
            <v>2128040770</v>
          </cell>
          <cell r="V516">
            <v>0</v>
          </cell>
          <cell r="W516">
            <v>0</v>
          </cell>
        </row>
        <row r="517">
          <cell r="F517" t="str">
            <v>4.13.01</v>
          </cell>
          <cell r="G517">
            <v>0</v>
          </cell>
          <cell r="H517" t="str">
            <v>PENGASPALAN JALAN LINGK. KANTOR CAMAT BENAI</v>
          </cell>
          <cell r="I517" t="str">
            <v>04.13.01.03.06</v>
          </cell>
          <cell r="J517">
            <v>0</v>
          </cell>
          <cell r="K517">
            <v>0</v>
          </cell>
          <cell r="L517">
            <v>0</v>
          </cell>
          <cell r="M517">
            <v>0</v>
          </cell>
          <cell r="N517">
            <v>0</v>
          </cell>
          <cell r="O517" t="str">
            <v>LINGK. KANTOR CAMAT BENAI</v>
          </cell>
          <cell r="P517">
            <v>2015</v>
          </cell>
          <cell r="Q517">
            <v>0</v>
          </cell>
          <cell r="R517">
            <v>0</v>
          </cell>
          <cell r="S517">
            <v>0</v>
          </cell>
          <cell r="T517" t="str">
            <v>APBD</v>
          </cell>
          <cell r="U517">
            <v>1990157144</v>
          </cell>
          <cell r="V517">
            <v>0</v>
          </cell>
          <cell r="W517">
            <v>0</v>
          </cell>
        </row>
        <row r="518">
          <cell r="E518" t="str">
            <v>167.2</v>
          </cell>
          <cell r="F518" t="str">
            <v>4.13.01</v>
          </cell>
          <cell r="G518">
            <v>0</v>
          </cell>
          <cell r="H518" t="str">
            <v>PENINGKATAN JALAN DESA TANAH BEKALI</v>
          </cell>
          <cell r="I518" t="str">
            <v>04.13.01.03.06</v>
          </cell>
          <cell r="J518">
            <v>0</v>
          </cell>
          <cell r="K518">
            <v>0</v>
          </cell>
          <cell r="L518">
            <v>0</v>
          </cell>
          <cell r="M518">
            <v>0</v>
          </cell>
          <cell r="N518">
            <v>0</v>
          </cell>
          <cell r="O518" t="str">
            <v>DESA TANAH BEKALI</v>
          </cell>
          <cell r="P518">
            <v>2015</v>
          </cell>
          <cell r="Q518">
            <v>0</v>
          </cell>
          <cell r="R518">
            <v>0</v>
          </cell>
          <cell r="S518">
            <v>0</v>
          </cell>
          <cell r="T518" t="str">
            <v>APBD</v>
          </cell>
          <cell r="U518">
            <v>2091776958</v>
          </cell>
          <cell r="V518">
            <v>0</v>
          </cell>
          <cell r="W518">
            <v>0</v>
          </cell>
        </row>
        <row r="519">
          <cell r="E519" t="str">
            <v>165.7</v>
          </cell>
          <cell r="F519" t="str">
            <v>4.13.01</v>
          </cell>
          <cell r="G519">
            <v>0</v>
          </cell>
          <cell r="H519" t="str">
            <v>PENINGKATAN JALAN SAKO - TRANS SKP II</v>
          </cell>
          <cell r="I519" t="str">
            <v>04.13.01.03.06</v>
          </cell>
          <cell r="J519">
            <v>0</v>
          </cell>
          <cell r="K519">
            <v>0</v>
          </cell>
          <cell r="L519">
            <v>0</v>
          </cell>
          <cell r="M519">
            <v>0</v>
          </cell>
          <cell r="N519">
            <v>0</v>
          </cell>
          <cell r="O519" t="str">
            <v>SAKO TRANS SKP II</v>
          </cell>
          <cell r="P519">
            <v>2015</v>
          </cell>
          <cell r="Q519">
            <v>0</v>
          </cell>
          <cell r="R519">
            <v>0</v>
          </cell>
          <cell r="S519">
            <v>0</v>
          </cell>
          <cell r="T519" t="str">
            <v>APBD</v>
          </cell>
          <cell r="U519">
            <v>2126653104.2</v>
          </cell>
          <cell r="V519">
            <v>0</v>
          </cell>
          <cell r="W519">
            <v>0</v>
          </cell>
        </row>
        <row r="520">
          <cell r="F520" t="str">
            <v>4.13.01</v>
          </cell>
          <cell r="G520">
            <v>0</v>
          </cell>
          <cell r="H520" t="str">
            <v>PENINGKATAN JALAN PSR USANG - PL. MADINAH</v>
          </cell>
          <cell r="I520" t="str">
            <v>04.13.01.03.06</v>
          </cell>
          <cell r="J520">
            <v>0</v>
          </cell>
          <cell r="K520">
            <v>0</v>
          </cell>
          <cell r="L520">
            <v>0</v>
          </cell>
          <cell r="M520">
            <v>0</v>
          </cell>
          <cell r="N520">
            <v>0</v>
          </cell>
          <cell r="O520" t="str">
            <v>PSR USANG - PL. MADINAH</v>
          </cell>
          <cell r="P520">
            <v>2015</v>
          </cell>
          <cell r="Q520">
            <v>0</v>
          </cell>
          <cell r="R520">
            <v>0</v>
          </cell>
          <cell r="S520">
            <v>0</v>
          </cell>
          <cell r="T520" t="str">
            <v>APBD</v>
          </cell>
          <cell r="U520">
            <v>3073451038</v>
          </cell>
          <cell r="V520">
            <v>0</v>
          </cell>
          <cell r="W520">
            <v>0</v>
          </cell>
        </row>
        <row r="521">
          <cell r="E521" t="str">
            <v>257.2</v>
          </cell>
          <cell r="F521" t="str">
            <v>4.13.01</v>
          </cell>
          <cell r="G521">
            <v>0</v>
          </cell>
          <cell r="H521" t="str">
            <v>PENINGKATAN JALAN BENAI - PL. LANCANG</v>
          </cell>
          <cell r="I521" t="str">
            <v>04.13.01.03.06</v>
          </cell>
          <cell r="J521">
            <v>0</v>
          </cell>
          <cell r="K521">
            <v>0</v>
          </cell>
          <cell r="L521">
            <v>0</v>
          </cell>
          <cell r="M521">
            <v>0</v>
          </cell>
          <cell r="N521">
            <v>0</v>
          </cell>
          <cell r="O521" t="str">
            <v>BENAI - PL. LANCANG</v>
          </cell>
          <cell r="P521">
            <v>2015</v>
          </cell>
          <cell r="Q521">
            <v>0</v>
          </cell>
          <cell r="R521">
            <v>0</v>
          </cell>
          <cell r="S521">
            <v>0</v>
          </cell>
          <cell r="T521" t="str">
            <v>APBD</v>
          </cell>
          <cell r="U521">
            <v>3166464963</v>
          </cell>
          <cell r="V521">
            <v>0</v>
          </cell>
          <cell r="W521">
            <v>0</v>
          </cell>
        </row>
        <row r="522">
          <cell r="E522" t="str">
            <v>296.2</v>
          </cell>
          <cell r="F522" t="str">
            <v>4.13.01</v>
          </cell>
          <cell r="G522">
            <v>0</v>
          </cell>
          <cell r="H522" t="str">
            <v>PENINGKATAN JALAN INUMAN - PL. BUSUK</v>
          </cell>
          <cell r="I522" t="str">
            <v>04.13.01.03.06</v>
          </cell>
          <cell r="J522">
            <v>0</v>
          </cell>
          <cell r="K522">
            <v>0</v>
          </cell>
          <cell r="L522">
            <v>0</v>
          </cell>
          <cell r="M522">
            <v>0</v>
          </cell>
          <cell r="N522">
            <v>0</v>
          </cell>
          <cell r="O522" t="str">
            <v>INUMAN - PL. BUSUK</v>
          </cell>
          <cell r="P522">
            <v>2015</v>
          </cell>
          <cell r="Q522">
            <v>0</v>
          </cell>
          <cell r="R522">
            <v>0</v>
          </cell>
          <cell r="S522">
            <v>0</v>
          </cell>
          <cell r="T522" t="str">
            <v>APBD</v>
          </cell>
          <cell r="U522">
            <v>2025740168</v>
          </cell>
          <cell r="V522">
            <v>0</v>
          </cell>
          <cell r="W522">
            <v>0</v>
          </cell>
        </row>
        <row r="523">
          <cell r="F523" t="str">
            <v>4.13.01</v>
          </cell>
          <cell r="G523">
            <v>0</v>
          </cell>
          <cell r="H523" t="str">
            <v>PENINGKATAN JALAN SP. SEI KUNING - SP. 4 PT.WANASARI</v>
          </cell>
          <cell r="I523" t="str">
            <v>04.13.01.03.06</v>
          </cell>
          <cell r="J523">
            <v>0</v>
          </cell>
          <cell r="K523">
            <v>0</v>
          </cell>
          <cell r="L523">
            <v>0</v>
          </cell>
          <cell r="M523">
            <v>0</v>
          </cell>
          <cell r="N523">
            <v>0</v>
          </cell>
          <cell r="O523" t="str">
            <v>SP. SEI KUNING - SP. 4 PT.WANASARI</v>
          </cell>
          <cell r="P523">
            <v>2015</v>
          </cell>
          <cell r="Q523">
            <v>0</v>
          </cell>
          <cell r="R523">
            <v>0</v>
          </cell>
          <cell r="S523">
            <v>0</v>
          </cell>
          <cell r="T523" t="str">
            <v>APBD</v>
          </cell>
          <cell r="U523">
            <v>2153193000</v>
          </cell>
          <cell r="V523">
            <v>0</v>
          </cell>
          <cell r="W523">
            <v>0</v>
          </cell>
        </row>
        <row r="524">
          <cell r="E524" t="str">
            <v>295.2</v>
          </cell>
          <cell r="F524" t="str">
            <v>4.13.01</v>
          </cell>
          <cell r="G524">
            <v>0</v>
          </cell>
          <cell r="H524" t="str">
            <v>PENINGKATAN JALAN PL. BAYUR - SEI. PERUPUK</v>
          </cell>
          <cell r="I524" t="str">
            <v>04.13.01.03.06</v>
          </cell>
          <cell r="J524">
            <v>0</v>
          </cell>
          <cell r="K524">
            <v>0</v>
          </cell>
          <cell r="L524">
            <v>0</v>
          </cell>
          <cell r="M524">
            <v>0</v>
          </cell>
          <cell r="N524">
            <v>0</v>
          </cell>
          <cell r="O524" t="str">
            <v>PULAU BAYUR-SEI. PERUPUK</v>
          </cell>
          <cell r="P524">
            <v>2015</v>
          </cell>
          <cell r="Q524">
            <v>0</v>
          </cell>
          <cell r="R524">
            <v>0</v>
          </cell>
          <cell r="S524">
            <v>0</v>
          </cell>
          <cell r="T524" t="str">
            <v>APBD</v>
          </cell>
          <cell r="U524">
            <v>2038722656.2</v>
          </cell>
          <cell r="V524">
            <v>0</v>
          </cell>
          <cell r="W524">
            <v>0</v>
          </cell>
        </row>
        <row r="525">
          <cell r="E525" t="str">
            <v>93.2</v>
          </cell>
          <cell r="F525" t="str">
            <v>4.13.01</v>
          </cell>
          <cell r="G525">
            <v>0</v>
          </cell>
          <cell r="H525" t="str">
            <v>PENINGKATAN JALAN SP. KINALI - BUKIT KAUMAN</v>
          </cell>
          <cell r="I525" t="str">
            <v>04.13.01.03.06</v>
          </cell>
          <cell r="J525">
            <v>0</v>
          </cell>
          <cell r="K525">
            <v>0</v>
          </cell>
          <cell r="L525">
            <v>0</v>
          </cell>
          <cell r="M525">
            <v>0</v>
          </cell>
          <cell r="N525">
            <v>0</v>
          </cell>
          <cell r="O525" t="str">
            <v>SIMPANG KINALI-BUKIT KAUMAN</v>
          </cell>
          <cell r="P525">
            <v>2015</v>
          </cell>
          <cell r="Q525">
            <v>0</v>
          </cell>
          <cell r="R525">
            <v>0</v>
          </cell>
          <cell r="S525">
            <v>0</v>
          </cell>
          <cell r="T525" t="str">
            <v>APBD</v>
          </cell>
          <cell r="U525">
            <v>1656251100</v>
          </cell>
          <cell r="V525">
            <v>0</v>
          </cell>
          <cell r="W525">
            <v>0</v>
          </cell>
        </row>
        <row r="526">
          <cell r="E526" t="str">
            <v>87.4</v>
          </cell>
          <cell r="F526" t="str">
            <v>4.13.01</v>
          </cell>
          <cell r="G526">
            <v>0</v>
          </cell>
          <cell r="H526" t="str">
            <v>PENINGKATAN JALAN IBUL - SUNGAI BESAR</v>
          </cell>
          <cell r="I526" t="str">
            <v>04.13.01.03.06</v>
          </cell>
          <cell r="J526">
            <v>0</v>
          </cell>
          <cell r="K526">
            <v>0</v>
          </cell>
          <cell r="L526">
            <v>0</v>
          </cell>
          <cell r="M526">
            <v>0</v>
          </cell>
          <cell r="N526">
            <v>0</v>
          </cell>
          <cell r="O526" t="str">
            <v>IBUL - SEI. BESAR</v>
          </cell>
          <cell r="P526">
            <v>2015</v>
          </cell>
          <cell r="Q526">
            <v>0</v>
          </cell>
          <cell r="R526">
            <v>0</v>
          </cell>
          <cell r="S526">
            <v>0</v>
          </cell>
          <cell r="T526" t="str">
            <v>APBD</v>
          </cell>
          <cell r="U526">
            <v>3760564386.1999998</v>
          </cell>
          <cell r="V526">
            <v>0</v>
          </cell>
          <cell r="W526">
            <v>0</v>
          </cell>
        </row>
        <row r="527">
          <cell r="E527" t="str">
            <v>245.3</v>
          </cell>
          <cell r="F527" t="str">
            <v>4.13.01</v>
          </cell>
          <cell r="G527">
            <v>0</v>
          </cell>
          <cell r="H527" t="str">
            <v>PENINGKATAN JALAN SP. 4 PT. WANASARI - SUKA MAJU</v>
          </cell>
          <cell r="I527" t="str">
            <v>04.13.01.03.06</v>
          </cell>
          <cell r="J527">
            <v>0</v>
          </cell>
          <cell r="K527">
            <v>0</v>
          </cell>
          <cell r="L527">
            <v>0</v>
          </cell>
          <cell r="M527">
            <v>0</v>
          </cell>
          <cell r="N527">
            <v>0</v>
          </cell>
          <cell r="O527" t="str">
            <v>SP. 4 PT. WANASARI - SUKAMAJU</v>
          </cell>
          <cell r="P527">
            <v>2015</v>
          </cell>
          <cell r="Q527">
            <v>0</v>
          </cell>
          <cell r="R527">
            <v>0</v>
          </cell>
          <cell r="S527">
            <v>0</v>
          </cell>
          <cell r="T527" t="str">
            <v>APBD</v>
          </cell>
          <cell r="U527">
            <v>2128408453</v>
          </cell>
          <cell r="V527">
            <v>0</v>
          </cell>
          <cell r="W527">
            <v>0</v>
          </cell>
        </row>
        <row r="528">
          <cell r="F528" t="str">
            <v>4.13.01</v>
          </cell>
          <cell r="G528">
            <v>0</v>
          </cell>
          <cell r="H528" t="str">
            <v>PENINGKATAN JALAN SUMBER JAYA - KUANTAN SAKO</v>
          </cell>
          <cell r="I528" t="str">
            <v>04.13.01.03.06</v>
          </cell>
          <cell r="J528">
            <v>0</v>
          </cell>
          <cell r="K528">
            <v>0</v>
          </cell>
          <cell r="L528">
            <v>0</v>
          </cell>
          <cell r="M528">
            <v>0</v>
          </cell>
          <cell r="N528">
            <v>0</v>
          </cell>
          <cell r="O528" t="str">
            <v>SUMBER JAYA - KUANTAN SAKO</v>
          </cell>
          <cell r="P528">
            <v>2015</v>
          </cell>
          <cell r="Q528">
            <v>0</v>
          </cell>
          <cell r="R528">
            <v>0</v>
          </cell>
          <cell r="S528">
            <v>0</v>
          </cell>
          <cell r="T528" t="str">
            <v>APBD</v>
          </cell>
          <cell r="U528">
            <v>2132575732</v>
          </cell>
          <cell r="V528">
            <v>0</v>
          </cell>
          <cell r="W528">
            <v>0</v>
          </cell>
        </row>
        <row r="529">
          <cell r="E529" t="str">
            <v>231.1</v>
          </cell>
          <cell r="F529" t="str">
            <v>4.13.01</v>
          </cell>
          <cell r="G529">
            <v>0</v>
          </cell>
          <cell r="H529" t="str">
            <v>PENINGKATAN JALAN PASIR MAS - SAKO MARGA SARI</v>
          </cell>
          <cell r="I529" t="str">
            <v>04.13.01.03.06</v>
          </cell>
          <cell r="J529">
            <v>0</v>
          </cell>
          <cell r="K529">
            <v>0</v>
          </cell>
          <cell r="L529">
            <v>0</v>
          </cell>
          <cell r="M529">
            <v>0</v>
          </cell>
          <cell r="N529">
            <v>0</v>
          </cell>
          <cell r="O529" t="str">
            <v>PASIR MAS - SAKO MARGA SARI</v>
          </cell>
          <cell r="P529">
            <v>2015</v>
          </cell>
          <cell r="Q529">
            <v>0</v>
          </cell>
          <cell r="R529">
            <v>0</v>
          </cell>
          <cell r="S529">
            <v>0</v>
          </cell>
          <cell r="T529" t="str">
            <v>APBD</v>
          </cell>
          <cell r="U529">
            <v>2066023866.2</v>
          </cell>
          <cell r="V529">
            <v>0</v>
          </cell>
          <cell r="W529">
            <v>0</v>
          </cell>
        </row>
        <row r="530">
          <cell r="F530" t="str">
            <v>4.13.01</v>
          </cell>
          <cell r="G530">
            <v>0</v>
          </cell>
          <cell r="H530" t="str">
            <v>PENINGKATAN JALAN LINGKAR PERUMNAS</v>
          </cell>
          <cell r="I530" t="str">
            <v>04.13.01.03.06</v>
          </cell>
          <cell r="J530">
            <v>0</v>
          </cell>
          <cell r="K530">
            <v>0</v>
          </cell>
          <cell r="L530">
            <v>0</v>
          </cell>
          <cell r="M530">
            <v>0</v>
          </cell>
          <cell r="N530">
            <v>0</v>
          </cell>
          <cell r="O530" t="str">
            <v>LINGKAR PERUMNAS</v>
          </cell>
          <cell r="P530">
            <v>2015</v>
          </cell>
          <cell r="Q530">
            <v>0</v>
          </cell>
          <cell r="R530">
            <v>0</v>
          </cell>
          <cell r="S530">
            <v>0</v>
          </cell>
          <cell r="T530" t="str">
            <v>APBD</v>
          </cell>
          <cell r="U530">
            <v>1212664598</v>
          </cell>
          <cell r="V530">
            <v>0</v>
          </cell>
          <cell r="W530">
            <v>0</v>
          </cell>
        </row>
        <row r="531">
          <cell r="F531" t="str">
            <v>4.13.02</v>
          </cell>
          <cell r="G531">
            <v>0</v>
          </cell>
          <cell r="H531" t="str">
            <v>PEMBANGUNAN JEMBATAN BATANG TABALAI</v>
          </cell>
          <cell r="I531" t="str">
            <v>04.13.02.03.08</v>
          </cell>
          <cell r="J531">
            <v>0</v>
          </cell>
          <cell r="K531">
            <v>0</v>
          </cell>
          <cell r="L531">
            <v>0</v>
          </cell>
          <cell r="M531">
            <v>0</v>
          </cell>
          <cell r="N531">
            <v>0</v>
          </cell>
          <cell r="O531" t="str">
            <v>BATANG TABALAI</v>
          </cell>
          <cell r="P531">
            <v>2015</v>
          </cell>
          <cell r="Q531">
            <v>0</v>
          </cell>
          <cell r="R531">
            <v>0</v>
          </cell>
          <cell r="S531">
            <v>0</v>
          </cell>
          <cell r="T531" t="str">
            <v>APBD</v>
          </cell>
          <cell r="U531">
            <v>2361312163</v>
          </cell>
          <cell r="V531">
            <v>0</v>
          </cell>
          <cell r="W531">
            <v>0</v>
          </cell>
        </row>
        <row r="532">
          <cell r="F532" t="str">
            <v>4.13.02</v>
          </cell>
          <cell r="G532">
            <v>0</v>
          </cell>
          <cell r="H532" t="str">
            <v>PEMBANG JEMB SEI.TINGKALAK HILIR RUAS JLN.SIMP.JAKE - SEI.SIRIH</v>
          </cell>
          <cell r="I532" t="str">
            <v>04.13.02.03.08</v>
          </cell>
          <cell r="J532">
            <v>0</v>
          </cell>
          <cell r="K532">
            <v>0</v>
          </cell>
          <cell r="L532">
            <v>0</v>
          </cell>
          <cell r="M532">
            <v>0</v>
          </cell>
          <cell r="N532">
            <v>0</v>
          </cell>
          <cell r="O532" t="str">
            <v>SEI.TINGKALAK HILIR RUAS JLN.SIMP.JAKE - SEI.SIRIH</v>
          </cell>
          <cell r="P532">
            <v>2015</v>
          </cell>
          <cell r="Q532">
            <v>0</v>
          </cell>
          <cell r="R532">
            <v>0</v>
          </cell>
          <cell r="S532">
            <v>0</v>
          </cell>
          <cell r="T532" t="str">
            <v>APBD</v>
          </cell>
          <cell r="U532">
            <v>1855632664.2</v>
          </cell>
          <cell r="V532">
            <v>0</v>
          </cell>
          <cell r="W532">
            <v>0</v>
          </cell>
        </row>
        <row r="533">
          <cell r="F533" t="str">
            <v>4.13.01</v>
          </cell>
          <cell r="G533">
            <v>0</v>
          </cell>
          <cell r="H533" t="str">
            <v>PENINGKATAN JLN. PINANG MERAH - MUARA PETAI</v>
          </cell>
          <cell r="I533" t="str">
            <v>04.13.01.03.06</v>
          </cell>
          <cell r="J533">
            <v>0</v>
          </cell>
          <cell r="K533">
            <v>0</v>
          </cell>
          <cell r="L533">
            <v>0</v>
          </cell>
          <cell r="M533">
            <v>0</v>
          </cell>
          <cell r="N533">
            <v>0</v>
          </cell>
          <cell r="O533" t="str">
            <v>PINANG MERAH - MUARA PETAI</v>
          </cell>
          <cell r="P533">
            <v>2015</v>
          </cell>
          <cell r="Q533">
            <v>0</v>
          </cell>
          <cell r="R533">
            <v>0</v>
          </cell>
          <cell r="S533">
            <v>0</v>
          </cell>
          <cell r="T533" t="str">
            <v>APBD</v>
          </cell>
          <cell r="U533">
            <v>2083405986.2</v>
          </cell>
          <cell r="V533">
            <v>0</v>
          </cell>
          <cell r="W533">
            <v>0</v>
          </cell>
        </row>
        <row r="534">
          <cell r="E534" t="str">
            <v>279.2</v>
          </cell>
          <cell r="F534" t="str">
            <v>4.13.02</v>
          </cell>
          <cell r="G534">
            <v>0</v>
          </cell>
          <cell r="H534" t="str">
            <v>PEMBANGUNAN JEM. TALONTAM RUAS JL. TALONTAM - BANJAR BENAI</v>
          </cell>
          <cell r="I534" t="str">
            <v>04.13.01.03.06</v>
          </cell>
          <cell r="J534">
            <v>0</v>
          </cell>
          <cell r="K534">
            <v>0</v>
          </cell>
          <cell r="L534">
            <v>0</v>
          </cell>
          <cell r="M534">
            <v>0</v>
          </cell>
          <cell r="N534">
            <v>0</v>
          </cell>
          <cell r="O534" t="str">
            <v>JL. TALONTAM - BANJAR BENAI</v>
          </cell>
          <cell r="P534">
            <v>2015</v>
          </cell>
          <cell r="Q534">
            <v>0</v>
          </cell>
          <cell r="R534">
            <v>0</v>
          </cell>
          <cell r="S534">
            <v>0</v>
          </cell>
          <cell r="T534" t="str">
            <v>APBD</v>
          </cell>
          <cell r="U534">
            <v>2349817980</v>
          </cell>
          <cell r="V534">
            <v>0</v>
          </cell>
          <cell r="W534">
            <v>0</v>
          </cell>
        </row>
        <row r="535">
          <cell r="E535" t="str">
            <v>191.1</v>
          </cell>
          <cell r="F535" t="str">
            <v>4.13.02</v>
          </cell>
          <cell r="G535">
            <v>0</v>
          </cell>
          <cell r="H535" t="str">
            <v>PEMBUATAN 1 UNIT BOX CULVERT RUAS JL.LOGAS - TANJUNG MEDANG</v>
          </cell>
          <cell r="I535" t="str">
            <v>04.13.01.03.06</v>
          </cell>
          <cell r="J535">
            <v>0</v>
          </cell>
          <cell r="K535">
            <v>0</v>
          </cell>
          <cell r="L535">
            <v>0</v>
          </cell>
          <cell r="M535">
            <v>0</v>
          </cell>
          <cell r="N535">
            <v>0</v>
          </cell>
          <cell r="O535" t="str">
            <v>LOGAS - TANJUNG MEDANG</v>
          </cell>
          <cell r="P535">
            <v>2015</v>
          </cell>
          <cell r="Q535">
            <v>0</v>
          </cell>
          <cell r="R535">
            <v>0</v>
          </cell>
          <cell r="S535">
            <v>0</v>
          </cell>
          <cell r="T535" t="str">
            <v>APBD</v>
          </cell>
          <cell r="U535">
            <v>247494064</v>
          </cell>
          <cell r="V535">
            <v>0</v>
          </cell>
          <cell r="W535">
            <v>0</v>
          </cell>
        </row>
        <row r="536">
          <cell r="F536" t="str">
            <v>4.13.02</v>
          </cell>
          <cell r="G536">
            <v>0</v>
          </cell>
          <cell r="H536" t="str">
            <v xml:space="preserve">PEMBANGUNAN JEM.SEI.KLESEK HULU RUAS JL.AIR MAS - SEI KIRANJI </v>
          </cell>
          <cell r="I536" t="str">
            <v>04.13.01.03.06</v>
          </cell>
          <cell r="J536">
            <v>0</v>
          </cell>
          <cell r="K536">
            <v>0</v>
          </cell>
          <cell r="L536">
            <v>0</v>
          </cell>
          <cell r="M536">
            <v>0</v>
          </cell>
          <cell r="N536">
            <v>0</v>
          </cell>
          <cell r="O536" t="str">
            <v xml:space="preserve">SEI.KLESEK HULU RUAS JL.AIR MAS - SEI KIRANJI </v>
          </cell>
          <cell r="P536">
            <v>2015</v>
          </cell>
          <cell r="Q536">
            <v>0</v>
          </cell>
          <cell r="R536">
            <v>0</v>
          </cell>
          <cell r="S536">
            <v>0</v>
          </cell>
          <cell r="T536" t="str">
            <v>APBD</v>
          </cell>
          <cell r="U536">
            <v>2801026132</v>
          </cell>
          <cell r="V536">
            <v>0</v>
          </cell>
          <cell r="W536">
            <v>0</v>
          </cell>
        </row>
        <row r="537">
          <cell r="F537" t="str">
            <v>4.13.02</v>
          </cell>
          <cell r="G537">
            <v>0</v>
          </cell>
          <cell r="H537" t="str">
            <v>PEMBANGUNAN JEM. SEI BAWANG RUAS JALAN JAKE - SEI. SIRIH</v>
          </cell>
          <cell r="I537" t="str">
            <v>04.13.01.03.06</v>
          </cell>
          <cell r="J537">
            <v>0</v>
          </cell>
          <cell r="K537">
            <v>0</v>
          </cell>
          <cell r="L537">
            <v>0</v>
          </cell>
          <cell r="M537">
            <v>0</v>
          </cell>
          <cell r="N537">
            <v>0</v>
          </cell>
          <cell r="O537" t="str">
            <v>SEI BAWANG RUAS JALAN JAKE - SEI. SIRIH</v>
          </cell>
          <cell r="P537">
            <v>2015</v>
          </cell>
          <cell r="Q537">
            <v>0</v>
          </cell>
          <cell r="R537">
            <v>0</v>
          </cell>
          <cell r="S537">
            <v>0</v>
          </cell>
          <cell r="T537" t="str">
            <v>APBD</v>
          </cell>
          <cell r="U537">
            <v>2023879506</v>
          </cell>
          <cell r="V537">
            <v>0</v>
          </cell>
          <cell r="W537">
            <v>0</v>
          </cell>
        </row>
        <row r="538">
          <cell r="F538" t="str">
            <v>4.13.01</v>
          </cell>
          <cell r="G538">
            <v>0</v>
          </cell>
          <cell r="H538" t="str">
            <v>PENINGKATAN JLN SEBERANG TALUK- SIBEROBAH - SANGAU</v>
          </cell>
          <cell r="I538" t="str">
            <v>04.13.01.03.06</v>
          </cell>
          <cell r="J538">
            <v>0</v>
          </cell>
          <cell r="K538">
            <v>0</v>
          </cell>
          <cell r="L538">
            <v>0</v>
          </cell>
          <cell r="M538">
            <v>0</v>
          </cell>
          <cell r="N538">
            <v>0</v>
          </cell>
          <cell r="O538" t="str">
            <v>SEBERANG TALUK- SIBEROBAH - SANGAU</v>
          </cell>
          <cell r="P538">
            <v>2015</v>
          </cell>
          <cell r="Q538">
            <v>0</v>
          </cell>
          <cell r="R538">
            <v>0</v>
          </cell>
          <cell r="S538">
            <v>0</v>
          </cell>
          <cell r="T538" t="str">
            <v>APBD</v>
          </cell>
          <cell r="U538">
            <v>5113308736.9644003</v>
          </cell>
          <cell r="V538">
            <v>0</v>
          </cell>
          <cell r="W538">
            <v>0</v>
          </cell>
        </row>
        <row r="539">
          <cell r="E539" t="str">
            <v>258.3</v>
          </cell>
          <cell r="F539" t="str">
            <v>4.13.01</v>
          </cell>
          <cell r="G539">
            <v>0</v>
          </cell>
          <cell r="H539" t="str">
            <v>PENINGKATAN JLN LEPAU GADING - PANGEAN</v>
          </cell>
          <cell r="I539" t="str">
            <v>04.13.01.03.06</v>
          </cell>
          <cell r="J539">
            <v>0</v>
          </cell>
          <cell r="K539">
            <v>0</v>
          </cell>
          <cell r="L539">
            <v>0</v>
          </cell>
          <cell r="M539">
            <v>0</v>
          </cell>
          <cell r="N539">
            <v>0</v>
          </cell>
          <cell r="O539" t="str">
            <v>JL. LEPAU GADING - PANGEAN</v>
          </cell>
          <cell r="P539">
            <v>2015</v>
          </cell>
          <cell r="Q539">
            <v>0</v>
          </cell>
          <cell r="R539">
            <v>0</v>
          </cell>
          <cell r="S539">
            <v>0</v>
          </cell>
          <cell r="T539" t="str">
            <v>APBD</v>
          </cell>
          <cell r="U539">
            <v>4424469137.1017532</v>
          </cell>
          <cell r="V539">
            <v>0</v>
          </cell>
          <cell r="W539">
            <v>0</v>
          </cell>
        </row>
        <row r="540">
          <cell r="F540" t="str">
            <v>4.13.01</v>
          </cell>
          <cell r="G540">
            <v>0</v>
          </cell>
          <cell r="H540" t="str">
            <v>PENINGKATAN JALAN PULAU KOPUNG</v>
          </cell>
          <cell r="I540" t="str">
            <v>04.13.01.03.06</v>
          </cell>
          <cell r="J540">
            <v>0</v>
          </cell>
          <cell r="K540">
            <v>0</v>
          </cell>
          <cell r="L540">
            <v>0</v>
          </cell>
          <cell r="M540">
            <v>0</v>
          </cell>
          <cell r="N540">
            <v>0</v>
          </cell>
          <cell r="O540" t="str">
            <v>PULAU KOPUNG</v>
          </cell>
          <cell r="P540">
            <v>2015</v>
          </cell>
          <cell r="Q540">
            <v>0</v>
          </cell>
          <cell r="R540">
            <v>0</v>
          </cell>
          <cell r="S540">
            <v>0</v>
          </cell>
          <cell r="T540" t="str">
            <v>APBD</v>
          </cell>
          <cell r="U540">
            <v>194299755</v>
          </cell>
          <cell r="V540">
            <v>0</v>
          </cell>
          <cell r="W540">
            <v>0</v>
          </cell>
        </row>
        <row r="541">
          <cell r="E541" t="str">
            <v>4.8</v>
          </cell>
          <cell r="F541" t="str">
            <v>4.13.02</v>
          </cell>
          <cell r="G541">
            <v>0</v>
          </cell>
          <cell r="H541" t="str">
            <v>PEMBUATAN BOX CULVERT RUAS JL. SENTAJO - MUARA LANGSAT</v>
          </cell>
          <cell r="I541" t="str">
            <v>04.13.01.03.06</v>
          </cell>
          <cell r="J541">
            <v>0</v>
          </cell>
          <cell r="K541">
            <v>0</v>
          </cell>
          <cell r="L541">
            <v>0</v>
          </cell>
          <cell r="M541">
            <v>0</v>
          </cell>
          <cell r="N541">
            <v>0</v>
          </cell>
          <cell r="O541" t="str">
            <v>SENTAJO - MUARA LANGSAT</v>
          </cell>
          <cell r="P541">
            <v>2015</v>
          </cell>
          <cell r="Q541">
            <v>0</v>
          </cell>
          <cell r="R541">
            <v>0</v>
          </cell>
          <cell r="S541">
            <v>0</v>
          </cell>
          <cell r="T541" t="str">
            <v>APBD</v>
          </cell>
          <cell r="U541">
            <v>187607827</v>
          </cell>
          <cell r="V541">
            <v>0</v>
          </cell>
          <cell r="W541">
            <v>0</v>
          </cell>
        </row>
        <row r="542">
          <cell r="F542" t="str">
            <v>4.13.01</v>
          </cell>
          <cell r="G542">
            <v>0</v>
          </cell>
          <cell r="H542" t="str">
            <v>PENING. JALAN STRUKTUR JL. MUARA LEMBU  PANGKALAN INDARUNG</v>
          </cell>
          <cell r="I542" t="str">
            <v>04.13.01.03.06</v>
          </cell>
          <cell r="J542">
            <v>0</v>
          </cell>
          <cell r="K542">
            <v>0</v>
          </cell>
          <cell r="L542">
            <v>0</v>
          </cell>
          <cell r="M542">
            <v>0</v>
          </cell>
          <cell r="N542">
            <v>0</v>
          </cell>
          <cell r="O542" t="str">
            <v>MUARA LEMBU - PANGKALAN INDARUNG</v>
          </cell>
          <cell r="P542">
            <v>2015</v>
          </cell>
          <cell r="Q542">
            <v>0</v>
          </cell>
          <cell r="R542">
            <v>0</v>
          </cell>
          <cell r="S542">
            <v>0</v>
          </cell>
          <cell r="T542" t="str">
            <v>APBD</v>
          </cell>
          <cell r="U542">
            <v>1976709313</v>
          </cell>
          <cell r="V542">
            <v>0</v>
          </cell>
          <cell r="W542">
            <v>0</v>
          </cell>
        </row>
        <row r="543">
          <cell r="F543" t="str">
            <v>4.13.01</v>
          </cell>
          <cell r="G543">
            <v>0</v>
          </cell>
          <cell r="H543" t="str">
            <v>PENINGKATAN JALAN KOTO GUNUNG - PL. MUNGKUR</v>
          </cell>
          <cell r="I543" t="str">
            <v>04.13.01.03.06</v>
          </cell>
          <cell r="J543">
            <v>0</v>
          </cell>
          <cell r="K543">
            <v>0</v>
          </cell>
          <cell r="L543">
            <v>0</v>
          </cell>
          <cell r="M543">
            <v>0</v>
          </cell>
          <cell r="N543">
            <v>0</v>
          </cell>
          <cell r="O543" t="str">
            <v>KOTO GUNUNG - PL. MUNGKUR</v>
          </cell>
          <cell r="P543">
            <v>2015</v>
          </cell>
          <cell r="Q543">
            <v>0</v>
          </cell>
          <cell r="R543">
            <v>0</v>
          </cell>
          <cell r="S543">
            <v>0</v>
          </cell>
          <cell r="T543" t="str">
            <v>APBD</v>
          </cell>
          <cell r="U543">
            <v>1945562821</v>
          </cell>
          <cell r="V543">
            <v>0</v>
          </cell>
          <cell r="W543">
            <v>0</v>
          </cell>
        </row>
        <row r="544">
          <cell r="F544" t="str">
            <v>4.13.01</v>
          </cell>
          <cell r="G544">
            <v>0</v>
          </cell>
          <cell r="H544" t="str">
            <v>PEMBANGUNAN JALAN  PADANG MUNSALO - SAWAH</v>
          </cell>
          <cell r="I544" t="str">
            <v>04.13.01.03.06</v>
          </cell>
          <cell r="J544">
            <v>0</v>
          </cell>
          <cell r="K544">
            <v>0</v>
          </cell>
          <cell r="L544">
            <v>0</v>
          </cell>
          <cell r="M544">
            <v>0</v>
          </cell>
          <cell r="N544">
            <v>0</v>
          </cell>
          <cell r="O544" t="str">
            <v>PADANG MUNSALO - SAWAH</v>
          </cell>
          <cell r="P544">
            <v>2015</v>
          </cell>
          <cell r="Q544">
            <v>0</v>
          </cell>
          <cell r="R544">
            <v>0</v>
          </cell>
          <cell r="S544">
            <v>0</v>
          </cell>
          <cell r="T544" t="str">
            <v>APBD</v>
          </cell>
          <cell r="U544">
            <v>194273678</v>
          </cell>
          <cell r="V544">
            <v>0</v>
          </cell>
          <cell r="W544">
            <v>0</v>
          </cell>
        </row>
        <row r="545">
          <cell r="F545" t="str">
            <v>4.13.01</v>
          </cell>
          <cell r="G545">
            <v>0</v>
          </cell>
          <cell r="H545" t="str">
            <v>PENINGKATAN JLN. SEBERANG TALUK-KANDANG TUMIYANG</v>
          </cell>
          <cell r="I545" t="str">
            <v>04.13.01.03.06</v>
          </cell>
          <cell r="J545">
            <v>0</v>
          </cell>
          <cell r="K545">
            <v>0</v>
          </cell>
          <cell r="L545">
            <v>0</v>
          </cell>
          <cell r="M545">
            <v>0</v>
          </cell>
          <cell r="N545">
            <v>0</v>
          </cell>
          <cell r="O545" t="str">
            <v>SEBERANG TALUK-KANDANG TUMIYANG</v>
          </cell>
          <cell r="P545">
            <v>2015</v>
          </cell>
          <cell r="Q545">
            <v>0</v>
          </cell>
          <cell r="R545">
            <v>0</v>
          </cell>
          <cell r="S545">
            <v>0</v>
          </cell>
          <cell r="T545" t="str">
            <v>APBD</v>
          </cell>
          <cell r="U545">
            <v>469897527</v>
          </cell>
          <cell r="V545">
            <v>0</v>
          </cell>
          <cell r="W545">
            <v>0</v>
          </cell>
        </row>
        <row r="546">
          <cell r="E546" t="str">
            <v>52.4</v>
          </cell>
          <cell r="F546" t="str">
            <v>4.13.01</v>
          </cell>
          <cell r="G546">
            <v>0</v>
          </cell>
          <cell r="H546" t="str">
            <v>PEMBANGUNAN JLN. TERMINAL SENTAJO</v>
          </cell>
          <cell r="I546" t="str">
            <v>04.13.01.03.06</v>
          </cell>
          <cell r="J546">
            <v>0</v>
          </cell>
          <cell r="K546">
            <v>0</v>
          </cell>
          <cell r="L546">
            <v>0</v>
          </cell>
          <cell r="M546">
            <v>0</v>
          </cell>
          <cell r="N546">
            <v>0</v>
          </cell>
          <cell r="O546" t="str">
            <v>TERMINAL - SENTAJO</v>
          </cell>
          <cell r="P546">
            <v>2015</v>
          </cell>
          <cell r="Q546">
            <v>0</v>
          </cell>
          <cell r="R546">
            <v>0</v>
          </cell>
          <cell r="S546">
            <v>0</v>
          </cell>
          <cell r="T546" t="str">
            <v>APBD</v>
          </cell>
          <cell r="U546">
            <v>194582579</v>
          </cell>
          <cell r="V546">
            <v>0</v>
          </cell>
          <cell r="W546">
            <v>0</v>
          </cell>
        </row>
        <row r="547">
          <cell r="F547" t="str">
            <v>4.13.01</v>
          </cell>
          <cell r="G547">
            <v>0</v>
          </cell>
          <cell r="H547" t="str">
            <v>PEMBANGUNAN JALAN SEI. TOLANG - BIKIT AMBALAU</v>
          </cell>
          <cell r="I547" t="str">
            <v>04.13.01.03.06</v>
          </cell>
          <cell r="J547">
            <v>0</v>
          </cell>
          <cell r="K547">
            <v>0</v>
          </cell>
          <cell r="L547">
            <v>0</v>
          </cell>
          <cell r="M547">
            <v>0</v>
          </cell>
          <cell r="N547">
            <v>0</v>
          </cell>
          <cell r="O547" t="str">
            <v>SEI. TOLANG - BIKIT AMBALAU</v>
          </cell>
          <cell r="P547">
            <v>2015</v>
          </cell>
          <cell r="Q547">
            <v>0</v>
          </cell>
          <cell r="R547">
            <v>0</v>
          </cell>
          <cell r="S547">
            <v>0</v>
          </cell>
          <cell r="T547" t="str">
            <v>APBD</v>
          </cell>
          <cell r="U547">
            <v>194304755</v>
          </cell>
          <cell r="V547">
            <v>0</v>
          </cell>
          <cell r="W547">
            <v>0</v>
          </cell>
        </row>
        <row r="548">
          <cell r="F548" t="str">
            <v>4.13.01</v>
          </cell>
          <cell r="G548">
            <v>0</v>
          </cell>
          <cell r="H548" t="str">
            <v>PEMBUATAN BAHU JL.BETON RUAS JALAN TOPAN- PERUMNAS</v>
          </cell>
          <cell r="I548" t="str">
            <v>04.13.01.03.06</v>
          </cell>
          <cell r="J548">
            <v>0</v>
          </cell>
          <cell r="K548">
            <v>0</v>
          </cell>
          <cell r="L548">
            <v>0</v>
          </cell>
          <cell r="M548">
            <v>0</v>
          </cell>
          <cell r="N548">
            <v>0</v>
          </cell>
          <cell r="O548" t="str">
            <v>TOPAN- PERUMNAS</v>
          </cell>
          <cell r="P548">
            <v>2015</v>
          </cell>
          <cell r="Q548">
            <v>0</v>
          </cell>
          <cell r="R548">
            <v>0</v>
          </cell>
          <cell r="S548">
            <v>0</v>
          </cell>
          <cell r="T548" t="str">
            <v>APBD</v>
          </cell>
          <cell r="U548">
            <v>194194110</v>
          </cell>
          <cell r="V548">
            <v>0</v>
          </cell>
          <cell r="W548">
            <v>0</v>
          </cell>
        </row>
        <row r="549">
          <cell r="F549" t="str">
            <v>4.13.02</v>
          </cell>
          <cell r="G549">
            <v>0</v>
          </cell>
          <cell r="H549" t="str">
            <v>PEMBUATAN BOX CULVERT + DRAINASE SUKA MAJU</v>
          </cell>
          <cell r="I549" t="str">
            <v>04.13.01.03.08</v>
          </cell>
          <cell r="J549">
            <v>0</v>
          </cell>
          <cell r="K549">
            <v>0</v>
          </cell>
          <cell r="L549">
            <v>0</v>
          </cell>
          <cell r="M549">
            <v>0</v>
          </cell>
          <cell r="N549">
            <v>0</v>
          </cell>
          <cell r="O549" t="str">
            <v>SUKA MAJU</v>
          </cell>
          <cell r="P549">
            <v>2015</v>
          </cell>
          <cell r="Q549">
            <v>0</v>
          </cell>
          <cell r="R549">
            <v>0</v>
          </cell>
          <cell r="S549">
            <v>0</v>
          </cell>
          <cell r="T549" t="str">
            <v>APBD</v>
          </cell>
          <cell r="U549">
            <v>191295534</v>
          </cell>
          <cell r="V549">
            <v>0</v>
          </cell>
          <cell r="W549">
            <v>0</v>
          </cell>
        </row>
        <row r="550">
          <cell r="E550" t="str">
            <v>80.1</v>
          </cell>
          <cell r="F550" t="str">
            <v>4.13.02</v>
          </cell>
          <cell r="G550">
            <v>0</v>
          </cell>
          <cell r="H550" t="str">
            <v>PEMBUATAN BOX CULVERT RUAS JALAN MENUJU TPA</v>
          </cell>
          <cell r="I550" t="str">
            <v>04.13.01.03.06</v>
          </cell>
          <cell r="J550">
            <v>0</v>
          </cell>
          <cell r="K550">
            <v>0</v>
          </cell>
          <cell r="L550">
            <v>1700</v>
          </cell>
          <cell r="M550">
            <v>10</v>
          </cell>
          <cell r="N550">
            <v>17000</v>
          </cell>
          <cell r="O550" t="str">
            <v>MENUJU TPA</v>
          </cell>
          <cell r="P550">
            <v>2015</v>
          </cell>
          <cell r="Q550">
            <v>0</v>
          </cell>
          <cell r="R550">
            <v>0</v>
          </cell>
          <cell r="S550">
            <v>0</v>
          </cell>
          <cell r="T550" t="str">
            <v>APBD</v>
          </cell>
          <cell r="U550">
            <v>195476550</v>
          </cell>
          <cell r="V550">
            <v>0</v>
          </cell>
          <cell r="W550">
            <v>0</v>
          </cell>
        </row>
        <row r="551">
          <cell r="E551" t="str">
            <v>17.4</v>
          </cell>
          <cell r="F551" t="str">
            <v>4.13.02</v>
          </cell>
          <cell r="G551">
            <v>0</v>
          </cell>
          <cell r="H551" t="str">
            <v>PEMBUATAN BOX CULVERT GOR JALUR DUA</v>
          </cell>
          <cell r="I551" t="str">
            <v>04.13.01.03.06</v>
          </cell>
          <cell r="J551">
            <v>0</v>
          </cell>
          <cell r="K551">
            <v>0</v>
          </cell>
          <cell r="L551">
            <v>0</v>
          </cell>
          <cell r="M551">
            <v>0</v>
          </cell>
          <cell r="N551">
            <v>0</v>
          </cell>
          <cell r="O551" t="str">
            <v>GOR JALUR DUA</v>
          </cell>
          <cell r="P551">
            <v>2015</v>
          </cell>
          <cell r="Q551">
            <v>0</v>
          </cell>
          <cell r="R551">
            <v>0</v>
          </cell>
          <cell r="S551">
            <v>0</v>
          </cell>
          <cell r="T551" t="str">
            <v>APBD</v>
          </cell>
          <cell r="U551">
            <v>193212995</v>
          </cell>
          <cell r="V551">
            <v>0</v>
          </cell>
          <cell r="W551">
            <v>0</v>
          </cell>
        </row>
        <row r="552">
          <cell r="E552" t="str">
            <v>235.3</v>
          </cell>
          <cell r="F552" t="str">
            <v>4.13.02</v>
          </cell>
          <cell r="G552">
            <v>0</v>
          </cell>
          <cell r="H552" t="str">
            <v>PEMBUATAN BOX CULVERT RUAS JALAN AIR MAS-SEI. KIRANJI</v>
          </cell>
          <cell r="I552" t="str">
            <v>04.13.01.03.06</v>
          </cell>
          <cell r="J552">
            <v>0</v>
          </cell>
          <cell r="K552">
            <v>0</v>
          </cell>
          <cell r="L552">
            <v>0</v>
          </cell>
          <cell r="M552">
            <v>0</v>
          </cell>
          <cell r="N552">
            <v>0</v>
          </cell>
          <cell r="O552" t="str">
            <v>AIR MAS-SEI. KIRANJI</v>
          </cell>
          <cell r="P552">
            <v>2015</v>
          </cell>
          <cell r="Q552">
            <v>0</v>
          </cell>
          <cell r="R552">
            <v>0</v>
          </cell>
          <cell r="S552">
            <v>0</v>
          </cell>
          <cell r="T552" t="str">
            <v>APBD</v>
          </cell>
          <cell r="U552">
            <v>193532549</v>
          </cell>
          <cell r="V552">
            <v>0</v>
          </cell>
          <cell r="W552">
            <v>0</v>
          </cell>
        </row>
        <row r="553">
          <cell r="F553" t="str">
            <v>4.13.02</v>
          </cell>
          <cell r="G553">
            <v>0</v>
          </cell>
          <cell r="H553" t="str">
            <v>PEMBUATAN 1 UNIT BOX CULVERT RUAS JL.PL.KEDUDUNG-DUTA PALMA</v>
          </cell>
          <cell r="I553" t="str">
            <v>04.13.01.03.06</v>
          </cell>
          <cell r="J553">
            <v>0</v>
          </cell>
          <cell r="K553">
            <v>0</v>
          </cell>
          <cell r="L553">
            <v>0</v>
          </cell>
          <cell r="M553">
            <v>0</v>
          </cell>
          <cell r="N553">
            <v>0</v>
          </cell>
          <cell r="O553" t="str">
            <v>PULAU KEDUNDUNG - DUTA PALMA</v>
          </cell>
          <cell r="P553">
            <v>2015</v>
          </cell>
          <cell r="Q553">
            <v>0</v>
          </cell>
          <cell r="R553">
            <v>0</v>
          </cell>
          <cell r="S553">
            <v>0</v>
          </cell>
          <cell r="T553" t="str">
            <v>APBD</v>
          </cell>
          <cell r="U553">
            <v>192293177</v>
          </cell>
          <cell r="V553">
            <v>0</v>
          </cell>
          <cell r="W553">
            <v>0</v>
          </cell>
        </row>
        <row r="554">
          <cell r="F554" t="str">
            <v>4.13.02</v>
          </cell>
          <cell r="G554">
            <v>0</v>
          </cell>
          <cell r="H554" t="str">
            <v>PEMBUATAN 1 UNIT BOX CULVERT 2X2X6 DALAM KOTA BASERAH</v>
          </cell>
          <cell r="I554" t="str">
            <v>04.13.01.03.06</v>
          </cell>
          <cell r="J554">
            <v>0</v>
          </cell>
          <cell r="K554">
            <v>0</v>
          </cell>
          <cell r="L554">
            <v>0</v>
          </cell>
          <cell r="M554">
            <v>0</v>
          </cell>
          <cell r="N554">
            <v>0</v>
          </cell>
          <cell r="O554" t="str">
            <v>KOTA BASERAH</v>
          </cell>
          <cell r="P554">
            <v>2015</v>
          </cell>
          <cell r="Q554">
            <v>0</v>
          </cell>
          <cell r="R554">
            <v>0</v>
          </cell>
          <cell r="S554">
            <v>0</v>
          </cell>
          <cell r="T554" t="str">
            <v>APBD</v>
          </cell>
          <cell r="U554">
            <v>121648894</v>
          </cell>
          <cell r="V554">
            <v>0</v>
          </cell>
          <cell r="W554">
            <v>0</v>
          </cell>
        </row>
        <row r="555">
          <cell r="F555" t="str">
            <v>4.13.01</v>
          </cell>
          <cell r="G555">
            <v>0</v>
          </cell>
          <cell r="H555" t="str">
            <v>PENINGKATAN JALAN TOAR - PETAPAHAN</v>
          </cell>
          <cell r="I555" t="str">
            <v>04.13.01.03.06</v>
          </cell>
          <cell r="J555">
            <v>0</v>
          </cell>
          <cell r="K555">
            <v>0</v>
          </cell>
          <cell r="L555">
            <v>0</v>
          </cell>
          <cell r="M555">
            <v>0</v>
          </cell>
          <cell r="N555">
            <v>0</v>
          </cell>
          <cell r="O555" t="str">
            <v>TOAR - PETAPAHAN</v>
          </cell>
          <cell r="P555">
            <v>2015</v>
          </cell>
          <cell r="Q555">
            <v>0</v>
          </cell>
          <cell r="R555">
            <v>0</v>
          </cell>
          <cell r="S555">
            <v>0</v>
          </cell>
          <cell r="T555" t="str">
            <v>APBD</v>
          </cell>
          <cell r="U555">
            <v>1945177628</v>
          </cell>
          <cell r="V555">
            <v>0</v>
          </cell>
          <cell r="W555">
            <v>0</v>
          </cell>
        </row>
        <row r="556">
          <cell r="F556" t="str">
            <v>4.13.01</v>
          </cell>
          <cell r="G556">
            <v>0</v>
          </cell>
          <cell r="H556" t="str">
            <v>PEMBANGUNAN JALAN KASANG - SEI. KELELAWAR</v>
          </cell>
          <cell r="I556" t="str">
            <v>04.13.01.03.06</v>
          </cell>
          <cell r="J556">
            <v>0</v>
          </cell>
          <cell r="K556">
            <v>0</v>
          </cell>
          <cell r="L556">
            <v>0</v>
          </cell>
          <cell r="M556">
            <v>0</v>
          </cell>
          <cell r="N556">
            <v>0</v>
          </cell>
          <cell r="O556" t="str">
            <v>KASANG - SEI. KELELAWAR</v>
          </cell>
          <cell r="P556">
            <v>2015</v>
          </cell>
          <cell r="Q556">
            <v>0</v>
          </cell>
          <cell r="R556">
            <v>0</v>
          </cell>
          <cell r="S556">
            <v>0</v>
          </cell>
          <cell r="T556" t="str">
            <v>APBD</v>
          </cell>
          <cell r="U556">
            <v>2197200060</v>
          </cell>
          <cell r="V556">
            <v>0</v>
          </cell>
          <cell r="W556">
            <v>0</v>
          </cell>
        </row>
        <row r="557">
          <cell r="E557" t="str">
            <v>183.4</v>
          </cell>
          <cell r="F557" t="str">
            <v>4.13.01</v>
          </cell>
          <cell r="G557">
            <v>0</v>
          </cell>
          <cell r="H557" t="str">
            <v>PENINGKATAN JALAN SUKA RAJA - GIRI SAKO</v>
          </cell>
          <cell r="I557" t="str">
            <v>04.13.01.03.06</v>
          </cell>
          <cell r="J557">
            <v>0</v>
          </cell>
          <cell r="K557">
            <v>0</v>
          </cell>
          <cell r="L557">
            <v>0</v>
          </cell>
          <cell r="M557">
            <v>0</v>
          </cell>
          <cell r="N557">
            <v>0</v>
          </cell>
          <cell r="O557" t="str">
            <v>SUKARAJA-GIRI SAKO</v>
          </cell>
          <cell r="P557">
            <v>2015</v>
          </cell>
          <cell r="Q557">
            <v>0</v>
          </cell>
          <cell r="R557">
            <v>0</v>
          </cell>
          <cell r="S557">
            <v>0</v>
          </cell>
          <cell r="T557" t="str">
            <v>APBD</v>
          </cell>
          <cell r="U557">
            <v>2122831297</v>
          </cell>
          <cell r="V557">
            <v>0</v>
          </cell>
          <cell r="W557">
            <v>0</v>
          </cell>
        </row>
        <row r="558">
          <cell r="E558" t="str">
            <v>4.9</v>
          </cell>
          <cell r="F558" t="str">
            <v>4.13.01</v>
          </cell>
          <cell r="G558">
            <v>0</v>
          </cell>
          <cell r="H558" t="str">
            <v>PENINGKATAN JALAN SENTAJO - MUARA LANGSAT</v>
          </cell>
          <cell r="I558" t="str">
            <v>04.13.01.03.06</v>
          </cell>
          <cell r="J558">
            <v>0</v>
          </cell>
          <cell r="K558">
            <v>0</v>
          </cell>
          <cell r="L558">
            <v>0</v>
          </cell>
          <cell r="M558">
            <v>0</v>
          </cell>
          <cell r="N558">
            <v>0</v>
          </cell>
          <cell r="O558" t="str">
            <v>SENTAJO - MUARA LANGSAT</v>
          </cell>
          <cell r="P558">
            <v>2015</v>
          </cell>
          <cell r="Q558">
            <v>0</v>
          </cell>
          <cell r="R558">
            <v>0</v>
          </cell>
          <cell r="S558">
            <v>0</v>
          </cell>
          <cell r="T558" t="str">
            <v>APBD</v>
          </cell>
          <cell r="U558">
            <v>8378965790.1999998</v>
          </cell>
          <cell r="V558">
            <v>0</v>
          </cell>
          <cell r="W558">
            <v>0</v>
          </cell>
        </row>
        <row r="559">
          <cell r="E559" t="str">
            <v>166.2</v>
          </cell>
          <cell r="F559" t="str">
            <v>4.13.01</v>
          </cell>
          <cell r="G559">
            <v>0</v>
          </cell>
          <cell r="H559" t="str">
            <v xml:space="preserve">PENINGKATAN STRUKTUR JL. PAUH ANGIT-PASAR USANG PANGEAN </v>
          </cell>
          <cell r="I559" t="str">
            <v>04.13.01.03.06</v>
          </cell>
          <cell r="J559">
            <v>0</v>
          </cell>
          <cell r="K559">
            <v>0</v>
          </cell>
          <cell r="L559">
            <v>0</v>
          </cell>
          <cell r="M559">
            <v>0</v>
          </cell>
          <cell r="N559">
            <v>0</v>
          </cell>
          <cell r="O559" t="str">
            <v xml:space="preserve">PAUH ANGIT-PASAR USANG PANGEAN </v>
          </cell>
          <cell r="P559">
            <v>2015</v>
          </cell>
          <cell r="Q559">
            <v>0</v>
          </cell>
          <cell r="R559">
            <v>0</v>
          </cell>
          <cell r="S559">
            <v>0</v>
          </cell>
          <cell r="T559" t="str">
            <v>APBD</v>
          </cell>
          <cell r="U559">
            <v>2059213886</v>
          </cell>
          <cell r="V559">
            <v>0</v>
          </cell>
          <cell r="W559">
            <v>0</v>
          </cell>
        </row>
        <row r="560">
          <cell r="F560" t="str">
            <v>4.13.02</v>
          </cell>
          <cell r="G560">
            <v>0</v>
          </cell>
          <cell r="H560" t="str">
            <v>PEMBUATAN BOX CULVERT+DRAINASE RUAS JL.SIMP.PL.ARO</v>
          </cell>
          <cell r="I560" t="str">
            <v>04.13.01.03.08</v>
          </cell>
          <cell r="J560">
            <v>0</v>
          </cell>
          <cell r="K560">
            <v>0</v>
          </cell>
          <cell r="L560">
            <v>0</v>
          </cell>
          <cell r="M560">
            <v>0</v>
          </cell>
          <cell r="N560">
            <v>0</v>
          </cell>
          <cell r="O560" t="str">
            <v>SIMP.PL.ARO</v>
          </cell>
          <cell r="P560">
            <v>2015</v>
          </cell>
          <cell r="Q560">
            <v>0</v>
          </cell>
          <cell r="R560">
            <v>0</v>
          </cell>
          <cell r="S560">
            <v>0</v>
          </cell>
          <cell r="T560" t="str">
            <v>APBD</v>
          </cell>
          <cell r="U560">
            <v>191142383</v>
          </cell>
          <cell r="V560">
            <v>0</v>
          </cell>
          <cell r="W560">
            <v>0</v>
          </cell>
        </row>
        <row r="561">
          <cell r="F561" t="str">
            <v>4.13.02</v>
          </cell>
          <cell r="G561">
            <v>0</v>
          </cell>
          <cell r="H561" t="str">
            <v>PEMBUATAN BOX CULVERT RUAS JALAN TAWAKAL</v>
          </cell>
          <cell r="I561" t="str">
            <v>04.13.01.03.06</v>
          </cell>
          <cell r="J561">
            <v>0</v>
          </cell>
          <cell r="K561">
            <v>0</v>
          </cell>
          <cell r="L561">
            <v>0</v>
          </cell>
          <cell r="M561">
            <v>0</v>
          </cell>
          <cell r="N561">
            <v>0</v>
          </cell>
          <cell r="O561" t="str">
            <v>RUAS JALAN TAWAKAL</v>
          </cell>
          <cell r="P561">
            <v>2015</v>
          </cell>
          <cell r="Q561">
            <v>0</v>
          </cell>
          <cell r="R561">
            <v>0</v>
          </cell>
          <cell r="S561">
            <v>0</v>
          </cell>
          <cell r="T561" t="str">
            <v>APBD</v>
          </cell>
          <cell r="U561">
            <v>190265603</v>
          </cell>
          <cell r="V561">
            <v>0</v>
          </cell>
          <cell r="W561">
            <v>0</v>
          </cell>
        </row>
        <row r="562">
          <cell r="F562" t="str">
            <v>4.13.01</v>
          </cell>
          <cell r="G562">
            <v>0</v>
          </cell>
          <cell r="H562" t="str">
            <v>PEMBANGUNAN JALAN DESA SEBERANG SUNGAI</v>
          </cell>
          <cell r="I562" t="str">
            <v>04.13.01.03.06</v>
          </cell>
          <cell r="J562">
            <v>0</v>
          </cell>
          <cell r="K562">
            <v>0</v>
          </cell>
          <cell r="L562">
            <v>0</v>
          </cell>
          <cell r="M562">
            <v>0</v>
          </cell>
          <cell r="N562">
            <v>0</v>
          </cell>
          <cell r="O562" t="str">
            <v>DESA SEBERANG SUNGAI</v>
          </cell>
          <cell r="P562">
            <v>2015</v>
          </cell>
          <cell r="Q562">
            <v>0</v>
          </cell>
          <cell r="R562">
            <v>0</v>
          </cell>
          <cell r="S562">
            <v>0</v>
          </cell>
          <cell r="T562" t="str">
            <v>APBD</v>
          </cell>
          <cell r="U562">
            <v>741801931</v>
          </cell>
          <cell r="V562">
            <v>0</v>
          </cell>
          <cell r="W562">
            <v>0</v>
          </cell>
        </row>
        <row r="563">
          <cell r="F563" t="str">
            <v>4.13.01</v>
          </cell>
          <cell r="G563">
            <v>0</v>
          </cell>
          <cell r="H563" t="str">
            <v>PENINGKATAN JALAN DESA BERINGIN</v>
          </cell>
          <cell r="I563" t="str">
            <v>04.13.01.03.06</v>
          </cell>
          <cell r="J563">
            <v>0</v>
          </cell>
          <cell r="K563">
            <v>0</v>
          </cell>
          <cell r="L563">
            <v>0</v>
          </cell>
          <cell r="M563">
            <v>0</v>
          </cell>
          <cell r="N563">
            <v>0</v>
          </cell>
          <cell r="O563" t="str">
            <v>DESA BERINGIN</v>
          </cell>
          <cell r="P563">
            <v>2015</v>
          </cell>
          <cell r="Q563">
            <v>0</v>
          </cell>
          <cell r="R563">
            <v>0</v>
          </cell>
          <cell r="S563">
            <v>0</v>
          </cell>
          <cell r="T563" t="str">
            <v>APBD</v>
          </cell>
          <cell r="U563">
            <v>194535396</v>
          </cell>
          <cell r="V563">
            <v>0</v>
          </cell>
          <cell r="W563">
            <v>0</v>
          </cell>
        </row>
        <row r="564">
          <cell r="F564" t="str">
            <v>4.13.01</v>
          </cell>
          <cell r="G564">
            <v>0</v>
          </cell>
          <cell r="H564" t="str">
            <v>PENINGKATAN JALAN DESA BUKIT TEMENUNG</v>
          </cell>
          <cell r="I564" t="str">
            <v>04.13.01.03.06</v>
          </cell>
          <cell r="J564">
            <v>0</v>
          </cell>
          <cell r="K564">
            <v>0</v>
          </cell>
          <cell r="L564">
            <v>0</v>
          </cell>
          <cell r="M564">
            <v>0</v>
          </cell>
          <cell r="N564">
            <v>0</v>
          </cell>
          <cell r="O564" t="str">
            <v>BUKIT TERMENUNG KOPAH</v>
          </cell>
          <cell r="P564">
            <v>2015</v>
          </cell>
          <cell r="Q564">
            <v>0</v>
          </cell>
          <cell r="R564">
            <v>0</v>
          </cell>
          <cell r="S564">
            <v>0</v>
          </cell>
          <cell r="T564" t="str">
            <v>APBD</v>
          </cell>
          <cell r="U564">
            <v>194109943</v>
          </cell>
          <cell r="V564">
            <v>0</v>
          </cell>
          <cell r="W564">
            <v>0</v>
          </cell>
        </row>
        <row r="565">
          <cell r="F565" t="str">
            <v>4.13.01</v>
          </cell>
          <cell r="G565">
            <v>0</v>
          </cell>
          <cell r="H565" t="str">
            <v>PENINGKATAN JALAN DURIAN SEBATANG DSA TITIAN MODANG</v>
          </cell>
          <cell r="I565" t="str">
            <v>04.13.01.03.06</v>
          </cell>
          <cell r="J565">
            <v>0</v>
          </cell>
          <cell r="K565">
            <v>0</v>
          </cell>
          <cell r="L565">
            <v>0</v>
          </cell>
          <cell r="M565">
            <v>0</v>
          </cell>
          <cell r="N565">
            <v>0</v>
          </cell>
          <cell r="O565" t="str">
            <v>TITIAN MODANG</v>
          </cell>
          <cell r="P565">
            <v>2015</v>
          </cell>
          <cell r="Q565">
            <v>0</v>
          </cell>
          <cell r="R565">
            <v>0</v>
          </cell>
          <cell r="S565">
            <v>0</v>
          </cell>
          <cell r="T565" t="str">
            <v>APBD</v>
          </cell>
          <cell r="U565">
            <v>194305774</v>
          </cell>
          <cell r="V565">
            <v>0</v>
          </cell>
          <cell r="W565">
            <v>0</v>
          </cell>
        </row>
        <row r="566">
          <cell r="F566" t="str">
            <v>4.13.01</v>
          </cell>
          <cell r="G566">
            <v>0</v>
          </cell>
          <cell r="H566" t="str">
            <v>PENINGKATAN JALAN DESA SUNGAI PAKU</v>
          </cell>
          <cell r="I566" t="str">
            <v>04.13.01.03.06</v>
          </cell>
          <cell r="J566">
            <v>0</v>
          </cell>
          <cell r="K566">
            <v>0</v>
          </cell>
          <cell r="L566">
            <v>0</v>
          </cell>
          <cell r="M566">
            <v>0</v>
          </cell>
          <cell r="N566">
            <v>0</v>
          </cell>
          <cell r="O566" t="str">
            <v>DESA SUNGAI PAKU</v>
          </cell>
          <cell r="P566">
            <v>2015</v>
          </cell>
          <cell r="Q566">
            <v>0</v>
          </cell>
          <cell r="R566">
            <v>0</v>
          </cell>
          <cell r="S566">
            <v>0</v>
          </cell>
          <cell r="T566" t="str">
            <v>APBD</v>
          </cell>
          <cell r="U566">
            <v>192442791</v>
          </cell>
          <cell r="V566">
            <v>0</v>
          </cell>
          <cell r="W566">
            <v>0</v>
          </cell>
        </row>
        <row r="567">
          <cell r="F567" t="str">
            <v>4.13.02</v>
          </cell>
          <cell r="G567">
            <v>0</v>
          </cell>
          <cell r="H567" t="str">
            <v>PEMBUATAN BOX CULVERT DESA TEBARAU PANJANG-DUTA PALMA</v>
          </cell>
          <cell r="I567" t="str">
            <v>04.13.01.03.06</v>
          </cell>
          <cell r="J567">
            <v>0</v>
          </cell>
          <cell r="K567">
            <v>0</v>
          </cell>
          <cell r="L567">
            <v>0</v>
          </cell>
          <cell r="M567">
            <v>0</v>
          </cell>
          <cell r="N567">
            <v>0</v>
          </cell>
          <cell r="O567" t="str">
            <v>TEBARAU PANJANG-DUTA PALMA</v>
          </cell>
          <cell r="P567">
            <v>2015</v>
          </cell>
          <cell r="Q567">
            <v>0</v>
          </cell>
          <cell r="R567">
            <v>0</v>
          </cell>
          <cell r="S567">
            <v>0</v>
          </cell>
          <cell r="T567" t="str">
            <v>APBD</v>
          </cell>
          <cell r="U567">
            <v>195564131</v>
          </cell>
          <cell r="V567">
            <v>0</v>
          </cell>
          <cell r="W567">
            <v>0</v>
          </cell>
        </row>
        <row r="568">
          <cell r="E568" t="str">
            <v>1.4</v>
          </cell>
          <cell r="F568" t="str">
            <v>4.13.02</v>
          </cell>
          <cell r="G568">
            <v>0</v>
          </cell>
          <cell r="H568" t="str">
            <v>PEMBUATAN BOX CULVERT BUKIT TEMENUNG SEI. TITIAN MODANG</v>
          </cell>
          <cell r="I568" t="str">
            <v>04.13.01.03.06</v>
          </cell>
          <cell r="J568">
            <v>0</v>
          </cell>
          <cell r="K568">
            <v>0</v>
          </cell>
          <cell r="L568">
            <v>0</v>
          </cell>
          <cell r="M568">
            <v>0</v>
          </cell>
          <cell r="N568">
            <v>0</v>
          </cell>
          <cell r="O568" t="str">
            <v>BUKIT TERMENUNG KOPAH</v>
          </cell>
          <cell r="P568">
            <v>2015</v>
          </cell>
          <cell r="Q568">
            <v>0</v>
          </cell>
          <cell r="R568">
            <v>0</v>
          </cell>
          <cell r="S568">
            <v>0</v>
          </cell>
          <cell r="T568" t="str">
            <v>APBD</v>
          </cell>
          <cell r="U568">
            <v>194585175</v>
          </cell>
          <cell r="V568">
            <v>0</v>
          </cell>
          <cell r="W568">
            <v>0</v>
          </cell>
        </row>
        <row r="569">
          <cell r="E569" t="str">
            <v>186.4</v>
          </cell>
          <cell r="F569" t="str">
            <v>4.13.02</v>
          </cell>
          <cell r="G569">
            <v>0</v>
          </cell>
          <cell r="H569" t="str">
            <v>PEMBUATAN BOX CULVERT RUAS JL.SAKOMARGASARI-KUANTAN SAKO</v>
          </cell>
          <cell r="I569" t="str">
            <v>04.13.01.03.06</v>
          </cell>
          <cell r="J569">
            <v>0</v>
          </cell>
          <cell r="K569">
            <v>0</v>
          </cell>
          <cell r="L569">
            <v>0</v>
          </cell>
          <cell r="M569">
            <v>0</v>
          </cell>
          <cell r="N569">
            <v>0</v>
          </cell>
          <cell r="O569" t="str">
            <v>SAKO MARAGASARI-KUANTAN SAKO</v>
          </cell>
          <cell r="P569">
            <v>2015</v>
          </cell>
          <cell r="Q569">
            <v>0</v>
          </cell>
          <cell r="R569">
            <v>0</v>
          </cell>
          <cell r="S569">
            <v>0</v>
          </cell>
          <cell r="T569" t="str">
            <v>APBD</v>
          </cell>
          <cell r="U569">
            <v>194014396</v>
          </cell>
          <cell r="V569">
            <v>0</v>
          </cell>
          <cell r="W569">
            <v>0</v>
          </cell>
        </row>
        <row r="570">
          <cell r="F570" t="str">
            <v>4.13.01</v>
          </cell>
          <cell r="G570">
            <v>0</v>
          </cell>
          <cell r="H570" t="str">
            <v>PENINGKATAN JL. SIMP. TIGA-SINAMBEK-GERBANG KOTA JAKE</v>
          </cell>
          <cell r="I570" t="str">
            <v>04.13.01.03.06</v>
          </cell>
          <cell r="J570">
            <v>0</v>
          </cell>
          <cell r="K570">
            <v>0</v>
          </cell>
          <cell r="L570">
            <v>0</v>
          </cell>
          <cell r="M570">
            <v>0</v>
          </cell>
          <cell r="N570">
            <v>0</v>
          </cell>
          <cell r="O570" t="str">
            <v>SP.TIGA-SINAMBEK-GERBANG KOTA JAKE</v>
          </cell>
          <cell r="P570">
            <v>2015</v>
          </cell>
          <cell r="Q570">
            <v>0</v>
          </cell>
          <cell r="R570">
            <v>0</v>
          </cell>
          <cell r="S570">
            <v>0</v>
          </cell>
          <cell r="T570" t="str">
            <v>APBD</v>
          </cell>
          <cell r="U570">
            <v>28270054450.200001</v>
          </cell>
          <cell r="V570">
            <v>0</v>
          </cell>
          <cell r="W570">
            <v>0</v>
          </cell>
        </row>
        <row r="571">
          <cell r="E571" t="str">
            <v>181.3</v>
          </cell>
          <cell r="F571" t="str">
            <v>4.13.01</v>
          </cell>
          <cell r="G571">
            <v>0</v>
          </cell>
          <cell r="H571" t="str">
            <v>PENINGKATAN JL. SIMP. RAMBAHAN-RAMBAHAN</v>
          </cell>
          <cell r="I571" t="str">
            <v>04.13.01.03.06</v>
          </cell>
          <cell r="J571">
            <v>0</v>
          </cell>
          <cell r="K571">
            <v>0</v>
          </cell>
          <cell r="L571">
            <v>0</v>
          </cell>
          <cell r="M571">
            <v>0</v>
          </cell>
          <cell r="N571">
            <v>0</v>
          </cell>
          <cell r="O571" t="str">
            <v>SIMP. RAMBAHAN-SEI RAMBAIHAN</v>
          </cell>
          <cell r="P571">
            <v>2015</v>
          </cell>
          <cell r="Q571">
            <v>0</v>
          </cell>
          <cell r="R571">
            <v>0</v>
          </cell>
          <cell r="S571">
            <v>0</v>
          </cell>
          <cell r="T571" t="str">
            <v>APBD</v>
          </cell>
          <cell r="U571">
            <v>1777518495</v>
          </cell>
          <cell r="V571">
            <v>0</v>
          </cell>
          <cell r="W571">
            <v>0</v>
          </cell>
        </row>
        <row r="572">
          <cell r="F572" t="str">
            <v>4.13.02</v>
          </cell>
          <cell r="G572">
            <v>0</v>
          </cell>
          <cell r="H572" t="str">
            <v>PEMBANGUNAN JEMBATAN SEI. AIR DALUS JL.JAKE-KOTO KOMBU</v>
          </cell>
          <cell r="I572" t="str">
            <v>04.13.01.03.06</v>
          </cell>
          <cell r="J572">
            <v>0</v>
          </cell>
          <cell r="K572">
            <v>0</v>
          </cell>
          <cell r="L572">
            <v>0</v>
          </cell>
          <cell r="M572">
            <v>0</v>
          </cell>
          <cell r="N572">
            <v>0</v>
          </cell>
          <cell r="O572" t="str">
            <v>SEI. AIR DALUS JL.JAKE-KOTO KOMBU</v>
          </cell>
          <cell r="P572">
            <v>2015</v>
          </cell>
          <cell r="Q572">
            <v>0</v>
          </cell>
          <cell r="R572">
            <v>0</v>
          </cell>
          <cell r="S572">
            <v>0</v>
          </cell>
          <cell r="T572" t="str">
            <v>APBD</v>
          </cell>
          <cell r="U572">
            <v>2539770681</v>
          </cell>
          <cell r="V572">
            <v>0</v>
          </cell>
          <cell r="W572">
            <v>0</v>
          </cell>
        </row>
        <row r="573">
          <cell r="F573" t="str">
            <v>4.13.01</v>
          </cell>
          <cell r="G573">
            <v>0</v>
          </cell>
          <cell r="H573" t="str">
            <v>PEMBANGUNAN JALAN LINGKAR KARAK - PULAU ARO</v>
          </cell>
          <cell r="I573" t="str">
            <v>04.13.01.03.06</v>
          </cell>
          <cell r="J573">
            <v>0</v>
          </cell>
          <cell r="K573">
            <v>0</v>
          </cell>
          <cell r="L573">
            <v>0</v>
          </cell>
          <cell r="M573">
            <v>0</v>
          </cell>
          <cell r="N573">
            <v>0</v>
          </cell>
          <cell r="O573" t="str">
            <v>LINGKAR KARAK - PULAU ARO</v>
          </cell>
          <cell r="P573">
            <v>2015</v>
          </cell>
          <cell r="Q573">
            <v>0</v>
          </cell>
          <cell r="R573">
            <v>0</v>
          </cell>
          <cell r="S573">
            <v>0</v>
          </cell>
          <cell r="T573" t="str">
            <v>APBD</v>
          </cell>
          <cell r="U573">
            <v>191714919</v>
          </cell>
          <cell r="V573">
            <v>0</v>
          </cell>
          <cell r="W573">
            <v>0</v>
          </cell>
        </row>
        <row r="574">
          <cell r="F574" t="str">
            <v>4.13.01</v>
          </cell>
          <cell r="G574">
            <v>0</v>
          </cell>
          <cell r="H574" t="str">
            <v>PEMBANGUNAN JALAN DESA SUNGAI PAKU</v>
          </cell>
          <cell r="I574" t="str">
            <v>04.13.01.03.06</v>
          </cell>
          <cell r="J574">
            <v>0</v>
          </cell>
          <cell r="K574">
            <v>0</v>
          </cell>
          <cell r="L574">
            <v>0</v>
          </cell>
          <cell r="M574">
            <v>0</v>
          </cell>
          <cell r="N574">
            <v>0</v>
          </cell>
          <cell r="O574" t="str">
            <v>DESA SUNGAI PAKU</v>
          </cell>
          <cell r="P574">
            <v>2015</v>
          </cell>
          <cell r="Q574">
            <v>0</v>
          </cell>
          <cell r="R574">
            <v>0</v>
          </cell>
          <cell r="S574">
            <v>0</v>
          </cell>
          <cell r="T574" t="str">
            <v>APBD</v>
          </cell>
          <cell r="U574">
            <v>133925703</v>
          </cell>
          <cell r="V574">
            <v>0</v>
          </cell>
          <cell r="W574">
            <v>0</v>
          </cell>
        </row>
        <row r="575">
          <cell r="E575" t="str">
            <v>13.2</v>
          </cell>
          <cell r="F575" t="str">
            <v>4.13.02</v>
          </cell>
          <cell r="G575">
            <v>0</v>
          </cell>
          <cell r="H575" t="str">
            <v>PEMBUATAN 1 UNIT BOX CULVERT DESA BERINGIN</v>
          </cell>
          <cell r="I575" t="str">
            <v>04.13.01.03.06</v>
          </cell>
          <cell r="J575">
            <v>0</v>
          </cell>
          <cell r="K575">
            <v>0</v>
          </cell>
          <cell r="L575">
            <v>0</v>
          </cell>
          <cell r="M575">
            <v>0</v>
          </cell>
          <cell r="N575">
            <v>0</v>
          </cell>
          <cell r="O575" t="str">
            <v>DESA BERINGIN</v>
          </cell>
          <cell r="P575">
            <v>2015</v>
          </cell>
          <cell r="Q575">
            <v>0</v>
          </cell>
          <cell r="R575">
            <v>0</v>
          </cell>
          <cell r="S575">
            <v>0</v>
          </cell>
          <cell r="T575" t="str">
            <v>APBD</v>
          </cell>
          <cell r="U575">
            <v>192010205</v>
          </cell>
          <cell r="V575">
            <v>0</v>
          </cell>
          <cell r="W575">
            <v>0</v>
          </cell>
        </row>
        <row r="576">
          <cell r="F576" t="str">
            <v>4.13.01</v>
          </cell>
          <cell r="G576">
            <v>0</v>
          </cell>
          <cell r="H576" t="str">
            <v>PEMBANGUNAN JALAN PERUMNAS - BERINGIN</v>
          </cell>
          <cell r="I576" t="str">
            <v>04.13.01.03.06</v>
          </cell>
          <cell r="J576">
            <v>0</v>
          </cell>
          <cell r="K576">
            <v>0</v>
          </cell>
          <cell r="L576">
            <v>0</v>
          </cell>
          <cell r="M576">
            <v>0</v>
          </cell>
          <cell r="N576">
            <v>0</v>
          </cell>
          <cell r="O576" t="str">
            <v>PERUMNAS - BERINGIN</v>
          </cell>
          <cell r="P576">
            <v>2015</v>
          </cell>
          <cell r="Q576">
            <v>0</v>
          </cell>
          <cell r="R576">
            <v>0</v>
          </cell>
          <cell r="S576">
            <v>0</v>
          </cell>
          <cell r="T576" t="str">
            <v>APBD</v>
          </cell>
          <cell r="U576">
            <v>190930494</v>
          </cell>
          <cell r="V576">
            <v>0</v>
          </cell>
          <cell r="W576">
            <v>0</v>
          </cell>
        </row>
        <row r="577">
          <cell r="F577" t="str">
            <v>4.13.02</v>
          </cell>
          <cell r="G577">
            <v>0</v>
          </cell>
          <cell r="H577" t="str">
            <v>PEMBANG.TURAP JEMBATAN SEI.KUKOK BESAR JLN KOTO RAJO-PL-JAMBU</v>
          </cell>
          <cell r="I577" t="str">
            <v>04.13.02.03.08</v>
          </cell>
          <cell r="J577">
            <v>0</v>
          </cell>
          <cell r="K577">
            <v>0</v>
          </cell>
          <cell r="L577">
            <v>0</v>
          </cell>
          <cell r="M577">
            <v>0</v>
          </cell>
          <cell r="N577">
            <v>0</v>
          </cell>
          <cell r="O577" t="str">
            <v xml:space="preserve">SEI.KUKOK BESAR </v>
          </cell>
          <cell r="P577">
            <v>2015</v>
          </cell>
          <cell r="Q577">
            <v>0</v>
          </cell>
          <cell r="R577">
            <v>0</v>
          </cell>
          <cell r="S577">
            <v>0</v>
          </cell>
          <cell r="T577" t="str">
            <v>APBD</v>
          </cell>
          <cell r="U577">
            <v>674055175</v>
          </cell>
          <cell r="V577">
            <v>0</v>
          </cell>
          <cell r="W577">
            <v>0</v>
          </cell>
        </row>
        <row r="578">
          <cell r="F578" t="str">
            <v>4.13.02</v>
          </cell>
          <cell r="G578">
            <v>0</v>
          </cell>
          <cell r="H578" t="str">
            <v>PEMASANGAN BRONJONG RUAS JL.KAMPUNG BARUTOAR-GUNUNG</v>
          </cell>
          <cell r="I578" t="str">
            <v>04.13.01.03.08</v>
          </cell>
          <cell r="J578">
            <v>0</v>
          </cell>
          <cell r="K578">
            <v>0</v>
          </cell>
          <cell r="L578">
            <v>0</v>
          </cell>
          <cell r="M578">
            <v>0</v>
          </cell>
          <cell r="N578">
            <v>0</v>
          </cell>
          <cell r="O578" t="str">
            <v>KAMPUNG BARU TOAR - GUNUNG</v>
          </cell>
          <cell r="P578">
            <v>2015</v>
          </cell>
          <cell r="Q578">
            <v>0</v>
          </cell>
          <cell r="R578">
            <v>0</v>
          </cell>
          <cell r="S578">
            <v>0</v>
          </cell>
          <cell r="T578" t="str">
            <v>APBD</v>
          </cell>
          <cell r="U578">
            <v>194413644</v>
          </cell>
          <cell r="V578">
            <v>0</v>
          </cell>
          <cell r="W578">
            <v>0</v>
          </cell>
        </row>
        <row r="579">
          <cell r="F579" t="str">
            <v>4.13.02</v>
          </cell>
          <cell r="G579">
            <v>0</v>
          </cell>
          <cell r="H579" t="str">
            <v>PEMASANGAN BRONJONG RUAS JALAN PERKANTORAN PEMDA</v>
          </cell>
          <cell r="I579" t="str">
            <v>04.13.01.03.08</v>
          </cell>
          <cell r="J579">
            <v>0</v>
          </cell>
          <cell r="K579">
            <v>0</v>
          </cell>
          <cell r="L579">
            <v>0</v>
          </cell>
          <cell r="M579">
            <v>0</v>
          </cell>
          <cell r="N579">
            <v>0</v>
          </cell>
          <cell r="O579" t="str">
            <v>JALAN PERKANTORAN PEMDA</v>
          </cell>
          <cell r="P579">
            <v>2015</v>
          </cell>
          <cell r="Q579">
            <v>0</v>
          </cell>
          <cell r="R579">
            <v>0</v>
          </cell>
          <cell r="S579">
            <v>0</v>
          </cell>
          <cell r="T579" t="str">
            <v>APBD</v>
          </cell>
          <cell r="U579">
            <v>194508025</v>
          </cell>
          <cell r="V579">
            <v>0</v>
          </cell>
          <cell r="W579">
            <v>0</v>
          </cell>
        </row>
        <row r="580">
          <cell r="F580" t="str">
            <v>4.13.02</v>
          </cell>
          <cell r="G580">
            <v>0</v>
          </cell>
          <cell r="H580" t="str">
            <v>PEMASANGAN BRONJONG RUAS JALAN PANGEAN - PL. KUMPAI</v>
          </cell>
          <cell r="I580" t="str">
            <v>04.13.01.03.08</v>
          </cell>
          <cell r="J580">
            <v>0</v>
          </cell>
          <cell r="K580">
            <v>0</v>
          </cell>
          <cell r="L580">
            <v>0</v>
          </cell>
          <cell r="M580">
            <v>0</v>
          </cell>
          <cell r="N580">
            <v>0</v>
          </cell>
          <cell r="O580" t="str">
            <v>PANGEAN - PULAU KUMPAI</v>
          </cell>
          <cell r="P580">
            <v>2015</v>
          </cell>
          <cell r="Q580">
            <v>0</v>
          </cell>
          <cell r="R580">
            <v>0</v>
          </cell>
          <cell r="S580">
            <v>0</v>
          </cell>
          <cell r="T580" t="str">
            <v>APBD</v>
          </cell>
          <cell r="U580">
            <v>194125619</v>
          </cell>
          <cell r="V580">
            <v>0</v>
          </cell>
          <cell r="W580">
            <v>0</v>
          </cell>
        </row>
        <row r="581">
          <cell r="F581" t="str">
            <v>4.13.02</v>
          </cell>
          <cell r="G581">
            <v>0</v>
          </cell>
          <cell r="H581" t="str">
            <v>PEMBUATAN TALUD JEMB.TINGKALAK JL.SIMP.HANDOYO-SUMBER DATAR</v>
          </cell>
          <cell r="I581" t="str">
            <v>04.13.01.03.06</v>
          </cell>
          <cell r="J581">
            <v>0</v>
          </cell>
          <cell r="K581">
            <v>0</v>
          </cell>
          <cell r="L581">
            <v>0</v>
          </cell>
          <cell r="M581">
            <v>0</v>
          </cell>
          <cell r="N581">
            <v>0</v>
          </cell>
          <cell r="O581" t="str">
            <v>TINGKALAK JL.SIMP.HANDOYO-SUMBER DATAR</v>
          </cell>
          <cell r="P581">
            <v>2015</v>
          </cell>
          <cell r="Q581">
            <v>0</v>
          </cell>
          <cell r="R581">
            <v>0</v>
          </cell>
          <cell r="S581">
            <v>0</v>
          </cell>
          <cell r="T581" t="str">
            <v>APBD</v>
          </cell>
          <cell r="U581">
            <v>194469172</v>
          </cell>
          <cell r="V581">
            <v>0</v>
          </cell>
          <cell r="W581">
            <v>0</v>
          </cell>
        </row>
        <row r="582">
          <cell r="E582" t="str">
            <v>91.2</v>
          </cell>
          <cell r="F582" t="str">
            <v>4.13.01</v>
          </cell>
          <cell r="G582">
            <v>0</v>
          </cell>
          <cell r="H582" t="str">
            <v>PENINGKATAN JALAN LUBUK JAMBI - SAIK - PEBAUN (ASPAL)</v>
          </cell>
          <cell r="I582" t="str">
            <v>04.13.01.03.06</v>
          </cell>
          <cell r="J582">
            <v>0</v>
          </cell>
          <cell r="K582">
            <v>0</v>
          </cell>
          <cell r="L582">
            <v>0</v>
          </cell>
          <cell r="M582">
            <v>0</v>
          </cell>
          <cell r="N582">
            <v>0</v>
          </cell>
          <cell r="O582" t="str">
            <v>LUBUK JAMBI - SAIK - PEBAUN</v>
          </cell>
          <cell r="P582">
            <v>2016</v>
          </cell>
          <cell r="Q582">
            <v>0</v>
          </cell>
          <cell r="R582">
            <v>0</v>
          </cell>
          <cell r="S582">
            <v>0</v>
          </cell>
          <cell r="T582" t="str">
            <v>APBD</v>
          </cell>
          <cell r="U582">
            <v>8141572842.6999998</v>
          </cell>
          <cell r="V582">
            <v>0</v>
          </cell>
          <cell r="W582">
            <v>0</v>
          </cell>
        </row>
        <row r="583">
          <cell r="F583" t="str">
            <v>4.13.01</v>
          </cell>
          <cell r="G583">
            <v>0</v>
          </cell>
          <cell r="H583" t="str">
            <v>- PENINGKATAN JALAN JAKE - LUBUK AMBACANG - LUBUK JAMBI 3 KM (ASPAL)</v>
          </cell>
          <cell r="I583" t="str">
            <v>04.13.01.03.06</v>
          </cell>
          <cell r="J583">
            <v>0</v>
          </cell>
          <cell r="K583">
            <v>0</v>
          </cell>
          <cell r="L583">
            <v>0</v>
          </cell>
          <cell r="M583">
            <v>0</v>
          </cell>
          <cell r="N583">
            <v>0</v>
          </cell>
          <cell r="O583" t="str">
            <v>JAKE - LUBUK AMBACANG - LUBUK JAMBI</v>
          </cell>
          <cell r="P583">
            <v>2016</v>
          </cell>
          <cell r="Q583">
            <v>0</v>
          </cell>
          <cell r="R583">
            <v>0</v>
          </cell>
          <cell r="S583">
            <v>0</v>
          </cell>
          <cell r="T583" t="str">
            <v>APBD</v>
          </cell>
          <cell r="U583">
            <v>8147247049.011054</v>
          </cell>
          <cell r="V583">
            <v>0</v>
          </cell>
          <cell r="W583">
            <v>0</v>
          </cell>
        </row>
        <row r="584">
          <cell r="F584" t="str">
            <v>4.13.01</v>
          </cell>
          <cell r="G584">
            <v>0</v>
          </cell>
          <cell r="H584" t="str">
            <v>PENINGKATAN JALAN TANJUNG - MUARO TOMBANG ( ASPAL )</v>
          </cell>
          <cell r="I584" t="str">
            <v>04.13.01.03.06</v>
          </cell>
          <cell r="J584">
            <v>0</v>
          </cell>
          <cell r="K584">
            <v>0</v>
          </cell>
          <cell r="L584">
            <v>0</v>
          </cell>
          <cell r="M584">
            <v>0</v>
          </cell>
          <cell r="N584">
            <v>0</v>
          </cell>
          <cell r="O584" t="str">
            <v>TANJUNG - MUARO TOMBANG</v>
          </cell>
          <cell r="P584">
            <v>2016</v>
          </cell>
          <cell r="Q584">
            <v>0</v>
          </cell>
          <cell r="R584">
            <v>0</v>
          </cell>
          <cell r="S584">
            <v>0</v>
          </cell>
          <cell r="T584" t="str">
            <v>APBD</v>
          </cell>
          <cell r="U584">
            <v>2960652854.1300001</v>
          </cell>
          <cell r="V584">
            <v>0</v>
          </cell>
          <cell r="W584">
            <v>0</v>
          </cell>
        </row>
        <row r="585">
          <cell r="E585" t="str">
            <v>124.3</v>
          </cell>
          <cell r="F585" t="str">
            <v>4.13.01</v>
          </cell>
          <cell r="G585">
            <v>0</v>
          </cell>
          <cell r="H585" t="str">
            <v xml:space="preserve">PENINGKATAN JALAN MUDIK ULO - INUMAN - SUMPU </v>
          </cell>
          <cell r="I585" t="str">
            <v>04.13.01.03.06</v>
          </cell>
          <cell r="J585">
            <v>0</v>
          </cell>
          <cell r="K585">
            <v>0</v>
          </cell>
          <cell r="L585">
            <v>0</v>
          </cell>
          <cell r="M585">
            <v>0</v>
          </cell>
          <cell r="N585">
            <v>0</v>
          </cell>
          <cell r="O585" t="str">
            <v xml:space="preserve">MUDIK ULO - INUMAN - SUMPU </v>
          </cell>
          <cell r="P585">
            <v>2016</v>
          </cell>
          <cell r="Q585">
            <v>0</v>
          </cell>
          <cell r="R585">
            <v>0</v>
          </cell>
          <cell r="S585">
            <v>0</v>
          </cell>
          <cell r="T585" t="str">
            <v>APBD</v>
          </cell>
          <cell r="U585">
            <v>1997824226.8399999</v>
          </cell>
          <cell r="V585">
            <v>0</v>
          </cell>
          <cell r="W585">
            <v>0</v>
          </cell>
        </row>
        <row r="586">
          <cell r="E586" t="str">
            <v>190.4</v>
          </cell>
          <cell r="F586" t="str">
            <v>4.13.01</v>
          </cell>
          <cell r="G586">
            <v>0</v>
          </cell>
          <cell r="H586" t="str">
            <v>PENINGKATAN JALAN SAMBUNG - KEBUN LADO (ASPAL ) ( DAK )</v>
          </cell>
          <cell r="I586" t="str">
            <v>04.13.01.03.06</v>
          </cell>
          <cell r="J586">
            <v>0</v>
          </cell>
          <cell r="K586">
            <v>0</v>
          </cell>
          <cell r="L586">
            <v>0</v>
          </cell>
          <cell r="M586">
            <v>0</v>
          </cell>
          <cell r="N586">
            <v>0</v>
          </cell>
          <cell r="O586" t="str">
            <v>JALAN SAMBUNG - KEBUN LADO</v>
          </cell>
          <cell r="P586">
            <v>2016</v>
          </cell>
          <cell r="Q586">
            <v>0</v>
          </cell>
          <cell r="R586">
            <v>0</v>
          </cell>
          <cell r="S586">
            <v>0</v>
          </cell>
          <cell r="T586" t="str">
            <v>APBD</v>
          </cell>
          <cell r="U586">
            <v>4868290282.0367718</v>
          </cell>
          <cell r="V586">
            <v>0</v>
          </cell>
          <cell r="W586">
            <v>0</v>
          </cell>
        </row>
        <row r="587">
          <cell r="E587" t="str">
            <v>163.3</v>
          </cell>
          <cell r="F587" t="str">
            <v>4.13.01</v>
          </cell>
          <cell r="G587">
            <v>0</v>
          </cell>
          <cell r="H587" t="str">
            <v>PENINGKATAN JALAN PANGEAN - PULAI KUPAI (ASPAL)</v>
          </cell>
          <cell r="I587" t="str">
            <v>04.13.01.03.06</v>
          </cell>
          <cell r="J587">
            <v>0</v>
          </cell>
          <cell r="K587">
            <v>0</v>
          </cell>
          <cell r="L587">
            <v>0</v>
          </cell>
          <cell r="M587">
            <v>0</v>
          </cell>
          <cell r="N587">
            <v>0</v>
          </cell>
          <cell r="O587" t="str">
            <v>PANGEAN - PULAU KUMPAI</v>
          </cell>
          <cell r="P587">
            <v>2016</v>
          </cell>
          <cell r="Q587">
            <v>0</v>
          </cell>
          <cell r="R587">
            <v>0</v>
          </cell>
          <cell r="S587">
            <v>0</v>
          </cell>
          <cell r="T587" t="str">
            <v>APBD</v>
          </cell>
          <cell r="U587">
            <v>1945903540.0999999</v>
          </cell>
          <cell r="V587">
            <v>0</v>
          </cell>
          <cell r="W587">
            <v>0</v>
          </cell>
        </row>
        <row r="588">
          <cell r="E588" t="str">
            <v>230.2</v>
          </cell>
          <cell r="F588" t="str">
            <v>4.13.01</v>
          </cell>
          <cell r="G588">
            <v>0</v>
          </cell>
          <cell r="H588" t="str">
            <v>PENINGKATAN JALAN LOGAS - SUMBER DATAR + PASAR LOGAS (ASPAL)</v>
          </cell>
          <cell r="I588" t="str">
            <v>04.13.01.03.06</v>
          </cell>
          <cell r="J588">
            <v>0</v>
          </cell>
          <cell r="K588">
            <v>0</v>
          </cell>
          <cell r="L588">
            <v>0</v>
          </cell>
          <cell r="M588">
            <v>0</v>
          </cell>
          <cell r="N588">
            <v>0</v>
          </cell>
          <cell r="O588" t="str">
            <v>LOGAS - SUMBER DATAR + PASAR LOGAS</v>
          </cell>
          <cell r="P588">
            <v>2016</v>
          </cell>
          <cell r="Q588">
            <v>0</v>
          </cell>
          <cell r="R588">
            <v>0</v>
          </cell>
          <cell r="S588">
            <v>0</v>
          </cell>
          <cell r="T588" t="str">
            <v>APBD</v>
          </cell>
          <cell r="U588">
            <v>2819328226.6399999</v>
          </cell>
          <cell r="V588">
            <v>0</v>
          </cell>
          <cell r="W588">
            <v>0</v>
          </cell>
        </row>
        <row r="589">
          <cell r="E589" t="str">
            <v>65.4</v>
          </cell>
          <cell r="F589" t="str">
            <v>4.13.01</v>
          </cell>
          <cell r="G589">
            <v>0</v>
          </cell>
          <cell r="H589" t="str">
            <v>PENINGKATAN STRUKTUR JALAN STM - SAWAH (RIQID)</v>
          </cell>
          <cell r="I589" t="str">
            <v>04.13.01.03.06</v>
          </cell>
          <cell r="J589">
            <v>0</v>
          </cell>
          <cell r="K589">
            <v>0</v>
          </cell>
          <cell r="L589">
            <v>0</v>
          </cell>
          <cell r="M589">
            <v>0</v>
          </cell>
          <cell r="N589">
            <v>0</v>
          </cell>
          <cell r="O589" t="str">
            <v>STM - SAWAH</v>
          </cell>
          <cell r="P589">
            <v>2016</v>
          </cell>
          <cell r="Q589">
            <v>0</v>
          </cell>
          <cell r="R589">
            <v>0</v>
          </cell>
          <cell r="S589">
            <v>0</v>
          </cell>
          <cell r="T589" t="str">
            <v>APBD</v>
          </cell>
          <cell r="U589">
            <v>9785377200</v>
          </cell>
          <cell r="V589">
            <v>0</v>
          </cell>
          <cell r="W589">
            <v>0</v>
          </cell>
        </row>
        <row r="590">
          <cell r="F590" t="str">
            <v>4.13.01</v>
          </cell>
          <cell r="G590">
            <v>0</v>
          </cell>
          <cell r="H590" t="str">
            <v>PENINGKATAN STRUKTUR JALAN IMAM MUNANDAR (RIQID)</v>
          </cell>
          <cell r="I590" t="str">
            <v>04.13.01.03.06</v>
          </cell>
          <cell r="J590">
            <v>0</v>
          </cell>
          <cell r="K590">
            <v>0</v>
          </cell>
          <cell r="L590">
            <v>0</v>
          </cell>
          <cell r="M590">
            <v>0</v>
          </cell>
          <cell r="N590">
            <v>0</v>
          </cell>
          <cell r="O590" t="str">
            <v>JALAN IMAM MUNANDAR</v>
          </cell>
          <cell r="P590">
            <v>2016</v>
          </cell>
          <cell r="Q590">
            <v>0</v>
          </cell>
          <cell r="R590">
            <v>0</v>
          </cell>
          <cell r="S590">
            <v>0</v>
          </cell>
          <cell r="T590" t="str">
            <v>APBD</v>
          </cell>
          <cell r="U590">
            <v>2400192423</v>
          </cell>
          <cell r="V590">
            <v>0</v>
          </cell>
          <cell r="W590">
            <v>0</v>
          </cell>
        </row>
        <row r="591">
          <cell r="E591" t="str">
            <v>4.10</v>
          </cell>
          <cell r="F591" t="str">
            <v>4.13.01</v>
          </cell>
          <cell r="G591">
            <v>0</v>
          </cell>
          <cell r="H591" t="str">
            <v>PENINGKATANJALAN SENTAJO - MUARA LANGSAT (ASPAL) (DAK)</v>
          </cell>
          <cell r="I591" t="str">
            <v>04.13.01.03.06</v>
          </cell>
          <cell r="J591">
            <v>0</v>
          </cell>
          <cell r="K591">
            <v>0</v>
          </cell>
          <cell r="L591">
            <v>0</v>
          </cell>
          <cell r="M591">
            <v>0</v>
          </cell>
          <cell r="N591">
            <v>0</v>
          </cell>
          <cell r="O591" t="str">
            <v>SENTAJO - MUARA LANGSAT</v>
          </cell>
          <cell r="P591">
            <v>2016</v>
          </cell>
          <cell r="Q591">
            <v>0</v>
          </cell>
          <cell r="R591">
            <v>0</v>
          </cell>
          <cell r="S591">
            <v>0</v>
          </cell>
          <cell r="T591" t="str">
            <v>APBD</v>
          </cell>
          <cell r="U591">
            <v>8482176848.3360138</v>
          </cell>
          <cell r="V591">
            <v>0</v>
          </cell>
          <cell r="W591">
            <v>0</v>
          </cell>
        </row>
        <row r="592">
          <cell r="E592" t="str">
            <v>164.6</v>
          </cell>
          <cell r="F592" t="str">
            <v>4.13.01</v>
          </cell>
          <cell r="G592">
            <v>0</v>
          </cell>
          <cell r="H592" t="str">
            <v>PENINGKATAN JALAN PANGEAN - SITUGAL (PELEBARAN)</v>
          </cell>
          <cell r="I592" t="str">
            <v>04.13.01.03.06</v>
          </cell>
          <cell r="J592">
            <v>0</v>
          </cell>
          <cell r="K592">
            <v>0</v>
          </cell>
          <cell r="L592">
            <v>0</v>
          </cell>
          <cell r="M592">
            <v>0</v>
          </cell>
          <cell r="N592">
            <v>0</v>
          </cell>
          <cell r="O592" t="str">
            <v>PANGEAN - SITUGAL</v>
          </cell>
          <cell r="P592">
            <v>2016</v>
          </cell>
          <cell r="Q592">
            <v>0</v>
          </cell>
          <cell r="R592">
            <v>0</v>
          </cell>
          <cell r="S592">
            <v>0</v>
          </cell>
          <cell r="T592" t="str">
            <v>APBD</v>
          </cell>
          <cell r="U592">
            <v>5591436679.1599998</v>
          </cell>
          <cell r="V592">
            <v>0</v>
          </cell>
          <cell r="W592">
            <v>0</v>
          </cell>
        </row>
        <row r="593">
          <cell r="E593" t="str">
            <v>164.7</v>
          </cell>
          <cell r="F593" t="str">
            <v>4.13.01</v>
          </cell>
          <cell r="G593">
            <v>0</v>
          </cell>
          <cell r="H593" t="str">
            <v>PENINGKATAN JALAN PANGEAN - SITUGAL (ASPAL)</v>
          </cell>
          <cell r="I593" t="str">
            <v>04.13.01.03.06</v>
          </cell>
          <cell r="J593">
            <v>0</v>
          </cell>
          <cell r="K593">
            <v>0</v>
          </cell>
          <cell r="L593">
            <v>0</v>
          </cell>
          <cell r="M593">
            <v>0</v>
          </cell>
          <cell r="N593">
            <v>0</v>
          </cell>
          <cell r="O593" t="str">
            <v>PANGEAN - SITUGAL</v>
          </cell>
          <cell r="P593">
            <v>2016</v>
          </cell>
          <cell r="Q593">
            <v>0</v>
          </cell>
          <cell r="R593">
            <v>0</v>
          </cell>
          <cell r="S593">
            <v>0</v>
          </cell>
          <cell r="T593" t="str">
            <v>APBD</v>
          </cell>
          <cell r="U593">
            <v>5487724779.8400002</v>
          </cell>
          <cell r="V593">
            <v>0</v>
          </cell>
          <cell r="W593">
            <v>0</v>
          </cell>
        </row>
        <row r="594">
          <cell r="E594" t="str">
            <v>167.3</v>
          </cell>
          <cell r="F594" t="str">
            <v>4.13.01</v>
          </cell>
          <cell r="G594">
            <v>0</v>
          </cell>
          <cell r="H594" t="str">
            <v>PENINGKATAN JALAN DESA TANAH BEKALI (ASPAL)</v>
          </cell>
          <cell r="I594" t="str">
            <v>04.13.01.03.06</v>
          </cell>
          <cell r="J594">
            <v>0</v>
          </cell>
          <cell r="K594">
            <v>0</v>
          </cell>
          <cell r="L594">
            <v>0</v>
          </cell>
          <cell r="M594">
            <v>0</v>
          </cell>
          <cell r="N594">
            <v>0</v>
          </cell>
          <cell r="O594" t="str">
            <v>DESA TANAH BEKALI</v>
          </cell>
          <cell r="P594">
            <v>2016</v>
          </cell>
          <cell r="Q594">
            <v>0</v>
          </cell>
          <cell r="R594">
            <v>0</v>
          </cell>
          <cell r="S594">
            <v>0</v>
          </cell>
          <cell r="T594" t="str">
            <v>APBD</v>
          </cell>
          <cell r="U594">
            <v>1890595464.96</v>
          </cell>
          <cell r="V594">
            <v>0</v>
          </cell>
          <cell r="W594">
            <v>0</v>
          </cell>
        </row>
        <row r="595">
          <cell r="F595" t="str">
            <v>4.13.01</v>
          </cell>
          <cell r="G595">
            <v>0</v>
          </cell>
          <cell r="H595" t="str">
            <v>PENINGKATAN JALAN PEMBATANG - PADANG KUNYIT (ASPAL)</v>
          </cell>
          <cell r="I595" t="str">
            <v>04.13.01.03.06</v>
          </cell>
          <cell r="J595">
            <v>0</v>
          </cell>
          <cell r="K595">
            <v>0</v>
          </cell>
          <cell r="L595">
            <v>0</v>
          </cell>
          <cell r="M595">
            <v>0</v>
          </cell>
          <cell r="N595">
            <v>0</v>
          </cell>
          <cell r="O595" t="str">
            <v>PEMBATANG - PADANG KUNYIT</v>
          </cell>
          <cell r="P595">
            <v>2016</v>
          </cell>
          <cell r="Q595">
            <v>0</v>
          </cell>
          <cell r="R595">
            <v>0</v>
          </cell>
          <cell r="S595">
            <v>0</v>
          </cell>
          <cell r="T595" t="str">
            <v>APBD</v>
          </cell>
          <cell r="U595">
            <v>2933446349.48</v>
          </cell>
          <cell r="V595">
            <v>0</v>
          </cell>
          <cell r="W595">
            <v>0</v>
          </cell>
        </row>
        <row r="596">
          <cell r="E596" t="str">
            <v>258.4</v>
          </cell>
          <cell r="F596" t="str">
            <v>4.13.01</v>
          </cell>
          <cell r="G596">
            <v>0</v>
          </cell>
          <cell r="H596" t="str">
            <v>PENINGKATAN JALAN LEPAU GADING - PANGEAN (ASPAL) (DAK)</v>
          </cell>
          <cell r="I596" t="str">
            <v>04.13.01.03.06</v>
          </cell>
          <cell r="J596">
            <v>0</v>
          </cell>
          <cell r="K596">
            <v>0</v>
          </cell>
          <cell r="L596">
            <v>0</v>
          </cell>
          <cell r="M596">
            <v>0</v>
          </cell>
          <cell r="N596">
            <v>0</v>
          </cell>
          <cell r="O596" t="str">
            <v>JL. LEPAU GADING - PANGEAN</v>
          </cell>
          <cell r="P596">
            <v>2016</v>
          </cell>
          <cell r="Q596">
            <v>0</v>
          </cell>
          <cell r="R596">
            <v>0</v>
          </cell>
          <cell r="S596">
            <v>0</v>
          </cell>
          <cell r="T596" t="str">
            <v>APBD</v>
          </cell>
          <cell r="U596">
            <v>4250968123.3900442</v>
          </cell>
          <cell r="V596">
            <v>0</v>
          </cell>
          <cell r="W596">
            <v>0</v>
          </cell>
        </row>
        <row r="597">
          <cell r="F597" t="str">
            <v>4.13.01</v>
          </cell>
          <cell r="G597">
            <v>0</v>
          </cell>
          <cell r="H597" t="str">
            <v>PENINGKATAN JALAN SEI BESAR - PERHENTIAN SUNGKAI (ASPAL)</v>
          </cell>
          <cell r="I597" t="str">
            <v>04.13.01.03.06</v>
          </cell>
          <cell r="J597">
            <v>0</v>
          </cell>
          <cell r="K597">
            <v>0</v>
          </cell>
          <cell r="L597">
            <v>0</v>
          </cell>
          <cell r="M597">
            <v>0</v>
          </cell>
          <cell r="N597">
            <v>0</v>
          </cell>
          <cell r="O597" t="str">
            <v>SEI BESAR - PERHENTIAN SUNGKAI</v>
          </cell>
          <cell r="P597">
            <v>2016</v>
          </cell>
          <cell r="Q597">
            <v>0</v>
          </cell>
          <cell r="R597">
            <v>0</v>
          </cell>
          <cell r="S597">
            <v>0</v>
          </cell>
          <cell r="T597" t="str">
            <v>APBD</v>
          </cell>
          <cell r="U597">
            <v>2398001772.73</v>
          </cell>
          <cell r="V597">
            <v>0</v>
          </cell>
          <cell r="W597">
            <v>0</v>
          </cell>
        </row>
        <row r="598">
          <cell r="E598" t="str">
            <v>92.2</v>
          </cell>
          <cell r="F598" t="str">
            <v>4.13.01</v>
          </cell>
          <cell r="G598">
            <v>0</v>
          </cell>
          <cell r="H598" t="str">
            <v>PENINGKATAN JALAN SIMPANG 4 PANGKALAN - MUARA PETAI - SITIANG (ASPAL) (DAK)</v>
          </cell>
          <cell r="I598" t="str">
            <v>04.13.01.03.06</v>
          </cell>
          <cell r="J598">
            <v>0</v>
          </cell>
          <cell r="K598">
            <v>0</v>
          </cell>
          <cell r="L598">
            <v>0</v>
          </cell>
          <cell r="M598">
            <v>0</v>
          </cell>
          <cell r="N598">
            <v>0</v>
          </cell>
          <cell r="O598" t="str">
            <v>SIMPANG 4 PANGKALAN - MUARA PETAI - SITIANG</v>
          </cell>
          <cell r="P598">
            <v>2016</v>
          </cell>
          <cell r="Q598">
            <v>0</v>
          </cell>
          <cell r="R598">
            <v>0</v>
          </cell>
          <cell r="S598">
            <v>0</v>
          </cell>
          <cell r="T598" t="str">
            <v>APBD</v>
          </cell>
          <cell r="U598">
            <v>4682270294.1660614</v>
          </cell>
          <cell r="V598">
            <v>0</v>
          </cell>
          <cell r="W598">
            <v>0</v>
          </cell>
        </row>
        <row r="599">
          <cell r="E599" t="str">
            <v>302.4</v>
          </cell>
          <cell r="F599" t="str">
            <v>4.13.01</v>
          </cell>
          <cell r="G599">
            <v>0</v>
          </cell>
          <cell r="H599" t="str">
            <v>PENINGKATAN JALAN KOTO INUMAN - PULAU BUSUK (ASPAL)</v>
          </cell>
          <cell r="I599" t="str">
            <v>04.13.01.03.06</v>
          </cell>
          <cell r="J599">
            <v>0</v>
          </cell>
          <cell r="K599">
            <v>0</v>
          </cell>
          <cell r="L599">
            <v>0</v>
          </cell>
          <cell r="M599">
            <v>0</v>
          </cell>
          <cell r="N599">
            <v>0</v>
          </cell>
          <cell r="O599" t="str">
            <v>KOTO INUMAN - PULAU BUSUK</v>
          </cell>
          <cell r="P599">
            <v>2016</v>
          </cell>
          <cell r="Q599">
            <v>0</v>
          </cell>
          <cell r="R599">
            <v>0</v>
          </cell>
          <cell r="S599">
            <v>0</v>
          </cell>
          <cell r="T599" t="str">
            <v>APBD</v>
          </cell>
          <cell r="U599">
            <v>3797259567.7199998</v>
          </cell>
          <cell r="V599">
            <v>0</v>
          </cell>
          <cell r="W599">
            <v>0</v>
          </cell>
        </row>
        <row r="600">
          <cell r="F600" t="str">
            <v>4.13.01</v>
          </cell>
          <cell r="G600">
            <v>0</v>
          </cell>
          <cell r="H600" t="str">
            <v>PENINGKATAN JALAN SEBERANG TALUK - SIBEROBAH - SANGAU (PL. KEDUNDUNG) (ASPAL) (DAK)</v>
          </cell>
          <cell r="I600" t="str">
            <v>04.13.01.03.06</v>
          </cell>
          <cell r="J600">
            <v>0</v>
          </cell>
          <cell r="K600">
            <v>0</v>
          </cell>
          <cell r="L600">
            <v>0</v>
          </cell>
          <cell r="M600">
            <v>0</v>
          </cell>
          <cell r="N600">
            <v>0</v>
          </cell>
          <cell r="O600" t="str">
            <v>SEBERANG TALUK - SIBEROBAH - SANGAU</v>
          </cell>
          <cell r="P600">
            <v>2016</v>
          </cell>
          <cell r="Q600">
            <v>0</v>
          </cell>
          <cell r="R600">
            <v>0</v>
          </cell>
          <cell r="S600">
            <v>0</v>
          </cell>
          <cell r="T600" t="str">
            <v>APBD</v>
          </cell>
          <cell r="U600">
            <v>5854757832.3698645</v>
          </cell>
          <cell r="V600">
            <v>0</v>
          </cell>
          <cell r="W600">
            <v>0</v>
          </cell>
        </row>
        <row r="601">
          <cell r="F601" t="str">
            <v>4.13.02</v>
          </cell>
          <cell r="G601">
            <v>0</v>
          </cell>
          <cell r="H601" t="str">
            <v>PEMBANGUNAN JEMBATAN SEI. KUKOK KECIL (DAK)</v>
          </cell>
          <cell r="I601" t="str">
            <v>04.13.02.03.08</v>
          </cell>
          <cell r="J601">
            <v>0</v>
          </cell>
          <cell r="K601">
            <v>0</v>
          </cell>
          <cell r="L601">
            <v>0</v>
          </cell>
          <cell r="M601">
            <v>0</v>
          </cell>
          <cell r="N601">
            <v>0</v>
          </cell>
          <cell r="O601" t="str">
            <v>SEI. KUKOK KECIL</v>
          </cell>
          <cell r="P601">
            <v>2016</v>
          </cell>
          <cell r="Q601">
            <v>0</v>
          </cell>
          <cell r="R601">
            <v>0</v>
          </cell>
          <cell r="S601">
            <v>0</v>
          </cell>
          <cell r="T601" t="str">
            <v>APBD</v>
          </cell>
          <cell r="U601">
            <v>2201551942.5196371</v>
          </cell>
          <cell r="V601">
            <v>0</v>
          </cell>
          <cell r="W601">
            <v>0</v>
          </cell>
        </row>
        <row r="602">
          <cell r="E602" t="str">
            <v>178.2</v>
          </cell>
          <cell r="F602" t="str">
            <v>4.13.01</v>
          </cell>
          <cell r="G602">
            <v>0</v>
          </cell>
          <cell r="H602" t="str">
            <v>PENINGKATAN JALAN DESA PAUH ANGIT - RAWANG BINJAI (ASPAL)</v>
          </cell>
          <cell r="I602" t="str">
            <v>04.13.01.03.06</v>
          </cell>
          <cell r="J602">
            <v>0</v>
          </cell>
          <cell r="K602">
            <v>0</v>
          </cell>
          <cell r="L602">
            <v>0</v>
          </cell>
          <cell r="M602">
            <v>0</v>
          </cell>
          <cell r="N602">
            <v>0</v>
          </cell>
          <cell r="O602" t="str">
            <v>PAUH ANGIT - RAWANG BINJAI</v>
          </cell>
          <cell r="P602">
            <v>2016</v>
          </cell>
          <cell r="Q602">
            <v>0</v>
          </cell>
          <cell r="R602">
            <v>0</v>
          </cell>
          <cell r="S602">
            <v>0</v>
          </cell>
          <cell r="T602" t="str">
            <v>APBD</v>
          </cell>
          <cell r="U602">
            <v>1766998059.23</v>
          </cell>
          <cell r="V602">
            <v>0</v>
          </cell>
          <cell r="W602">
            <v>0</v>
          </cell>
        </row>
        <row r="603">
          <cell r="E603" t="str">
            <v>295.3</v>
          </cell>
          <cell r="F603" t="str">
            <v>4.13.01</v>
          </cell>
          <cell r="G603">
            <v>0</v>
          </cell>
          <cell r="H603" t="str">
            <v>PENINGKATAN JALAN PULAU BAYUR - SEI. PERUPUK (JALAN KAYU BATU) (ASPAL)</v>
          </cell>
          <cell r="I603" t="str">
            <v>04.13.01.03.06</v>
          </cell>
          <cell r="J603">
            <v>0</v>
          </cell>
          <cell r="K603">
            <v>0</v>
          </cell>
          <cell r="L603">
            <v>0</v>
          </cell>
          <cell r="M603">
            <v>0</v>
          </cell>
          <cell r="N603">
            <v>0</v>
          </cell>
          <cell r="O603" t="str">
            <v>PULAU BAYUR-SEI. PERUPUK</v>
          </cell>
          <cell r="P603">
            <v>2016</v>
          </cell>
          <cell r="Q603">
            <v>0</v>
          </cell>
          <cell r="R603">
            <v>0</v>
          </cell>
          <cell r="S603">
            <v>0</v>
          </cell>
          <cell r="T603" t="str">
            <v>APBD</v>
          </cell>
          <cell r="U603">
            <v>1944916077.3699999</v>
          </cell>
          <cell r="V603">
            <v>0</v>
          </cell>
          <cell r="W603">
            <v>0</v>
          </cell>
        </row>
        <row r="604">
          <cell r="F604" t="str">
            <v>4.13.01</v>
          </cell>
          <cell r="G604">
            <v>0</v>
          </cell>
          <cell r="H604" t="str">
            <v>PENINGKATAN JALAN SEI. SORIAK - RAWANG OGUNG (ASPAL)</v>
          </cell>
          <cell r="I604" t="str">
            <v>04.13.01.03.06</v>
          </cell>
          <cell r="J604">
            <v>0</v>
          </cell>
          <cell r="K604">
            <v>0</v>
          </cell>
          <cell r="L604">
            <v>0</v>
          </cell>
          <cell r="M604">
            <v>0</v>
          </cell>
          <cell r="N604">
            <v>0</v>
          </cell>
          <cell r="O604" t="str">
            <v>SEI. SORIAK - RAWANG OGUNG</v>
          </cell>
          <cell r="P604">
            <v>2016</v>
          </cell>
          <cell r="Q604">
            <v>0</v>
          </cell>
          <cell r="R604">
            <v>0</v>
          </cell>
          <cell r="S604">
            <v>0</v>
          </cell>
          <cell r="T604" t="str">
            <v>APBD</v>
          </cell>
          <cell r="U604">
            <v>1944689998.1099999</v>
          </cell>
          <cell r="V604">
            <v>0</v>
          </cell>
          <cell r="W604">
            <v>0</v>
          </cell>
        </row>
        <row r="605">
          <cell r="E605" t="str">
            <v>245.4</v>
          </cell>
          <cell r="F605" t="str">
            <v>4.13.01</v>
          </cell>
          <cell r="G605">
            <v>0</v>
          </cell>
          <cell r="H605" t="str">
            <v>PENINGKATAN JALAN SIMPANG EMPAT PT. WANASARI - SUKA MAJU (ASPAL)</v>
          </cell>
          <cell r="I605" t="str">
            <v>04.13.01.03.06</v>
          </cell>
          <cell r="J605">
            <v>0</v>
          </cell>
          <cell r="K605">
            <v>0</v>
          </cell>
          <cell r="L605">
            <v>0</v>
          </cell>
          <cell r="M605">
            <v>0</v>
          </cell>
          <cell r="N605">
            <v>0</v>
          </cell>
          <cell r="O605" t="str">
            <v>SP. 4 PT. WANASARI - SUKAMAJU</v>
          </cell>
          <cell r="P605">
            <v>2016</v>
          </cell>
          <cell r="Q605">
            <v>0</v>
          </cell>
          <cell r="R605">
            <v>0</v>
          </cell>
          <cell r="S605">
            <v>0</v>
          </cell>
          <cell r="T605" t="str">
            <v>APBD</v>
          </cell>
          <cell r="U605">
            <v>2522478651.5700002</v>
          </cell>
          <cell r="V605">
            <v>0</v>
          </cell>
          <cell r="W605">
            <v>0</v>
          </cell>
        </row>
        <row r="606">
          <cell r="E606" t="str">
            <v>28.4</v>
          </cell>
          <cell r="F606" t="str">
            <v>4.13.01</v>
          </cell>
          <cell r="G606">
            <v>0</v>
          </cell>
          <cell r="H606" t="str">
            <v>PENINGKATAN JALAN PL. KOMANG - KOTO SENTAJO (MENUJU ARENA PACU JALUR) (ASPAL)</v>
          </cell>
          <cell r="I606" t="str">
            <v>04.13.01.03.06</v>
          </cell>
          <cell r="J606">
            <v>0</v>
          </cell>
          <cell r="K606">
            <v>0</v>
          </cell>
          <cell r="L606">
            <v>0</v>
          </cell>
          <cell r="M606">
            <v>0</v>
          </cell>
          <cell r="N606">
            <v>0</v>
          </cell>
          <cell r="O606" t="str">
            <v>PULAU KOMANG - KOTO SENTAJO</v>
          </cell>
          <cell r="P606">
            <v>2016</v>
          </cell>
          <cell r="Q606">
            <v>0</v>
          </cell>
          <cell r="R606">
            <v>0</v>
          </cell>
          <cell r="S606">
            <v>0</v>
          </cell>
          <cell r="T606" t="str">
            <v>APBD</v>
          </cell>
          <cell r="U606">
            <v>998055696.14999998</v>
          </cell>
          <cell r="V606">
            <v>0</v>
          </cell>
          <cell r="W606">
            <v>0</v>
          </cell>
        </row>
        <row r="607">
          <cell r="F607" t="str">
            <v>4.13.02</v>
          </cell>
          <cell r="G607">
            <v>0</v>
          </cell>
          <cell r="H607" t="str">
            <v>PEMBUATAN BOX CULVERT JAKE - SAKO MARGASARI</v>
          </cell>
          <cell r="I607" t="str">
            <v>04.13.01.03.06</v>
          </cell>
          <cell r="J607">
            <v>0</v>
          </cell>
          <cell r="K607">
            <v>0</v>
          </cell>
          <cell r="L607">
            <v>0</v>
          </cell>
          <cell r="M607">
            <v>0</v>
          </cell>
          <cell r="N607">
            <v>0</v>
          </cell>
          <cell r="O607" t="str">
            <v>JAKE - SAKO MARGASARI</v>
          </cell>
          <cell r="P607">
            <v>2016</v>
          </cell>
          <cell r="Q607">
            <v>0</v>
          </cell>
          <cell r="R607">
            <v>0</v>
          </cell>
          <cell r="S607">
            <v>0</v>
          </cell>
          <cell r="T607" t="str">
            <v>APBD</v>
          </cell>
          <cell r="U607">
            <v>198356308</v>
          </cell>
          <cell r="V607">
            <v>0</v>
          </cell>
          <cell r="W607">
            <v>0</v>
          </cell>
        </row>
        <row r="608">
          <cell r="F608" t="str">
            <v>4.13.02</v>
          </cell>
          <cell r="G608">
            <v>0</v>
          </cell>
          <cell r="H608" t="str">
            <v>PEMBUATAN BOX CULVERT TERATAK BARU</v>
          </cell>
          <cell r="I608" t="str">
            <v>04.13.01.03.06</v>
          </cell>
          <cell r="J608">
            <v>0</v>
          </cell>
          <cell r="K608">
            <v>0</v>
          </cell>
          <cell r="L608">
            <v>0</v>
          </cell>
          <cell r="M608">
            <v>0</v>
          </cell>
          <cell r="N608">
            <v>0</v>
          </cell>
          <cell r="O608" t="str">
            <v>TERATAK BARU</v>
          </cell>
          <cell r="P608">
            <v>2016</v>
          </cell>
          <cell r="Q608">
            <v>0</v>
          </cell>
          <cell r="R608">
            <v>0</v>
          </cell>
          <cell r="S608">
            <v>0</v>
          </cell>
          <cell r="T608" t="str">
            <v>APBD</v>
          </cell>
          <cell r="U608">
            <v>197669566</v>
          </cell>
          <cell r="V608">
            <v>0</v>
          </cell>
          <cell r="W608">
            <v>0</v>
          </cell>
        </row>
        <row r="609">
          <cell r="E609" t="str">
            <v>27.2</v>
          </cell>
          <cell r="F609">
            <v>0</v>
          </cell>
          <cell r="G609">
            <v>0</v>
          </cell>
          <cell r="H609" t="str">
            <v>PENINGKATAN JALAN SEBERANG TALUK - SIBEROBAH (ASPAL)  (DAK)</v>
          </cell>
          <cell r="I609" t="str">
            <v>04.13.01.03.06</v>
          </cell>
          <cell r="J609">
            <v>0</v>
          </cell>
          <cell r="K609">
            <v>0</v>
          </cell>
          <cell r="L609">
            <v>0</v>
          </cell>
          <cell r="M609">
            <v>0</v>
          </cell>
          <cell r="N609">
            <v>0</v>
          </cell>
          <cell r="O609" t="str">
            <v>SEBERANG TALUK - SIBEROBAH</v>
          </cell>
          <cell r="P609">
            <v>2017</v>
          </cell>
          <cell r="Q609">
            <v>0</v>
          </cell>
          <cell r="R609">
            <v>0</v>
          </cell>
          <cell r="S609">
            <v>0</v>
          </cell>
          <cell r="T609" t="str">
            <v>APBD</v>
          </cell>
          <cell r="U609">
            <v>6777598368</v>
          </cell>
          <cell r="V609">
            <v>0</v>
          </cell>
          <cell r="W609">
            <v>0</v>
          </cell>
        </row>
        <row r="610">
          <cell r="E610" t="str">
            <v>258.5</v>
          </cell>
          <cell r="F610">
            <v>0</v>
          </cell>
          <cell r="G610">
            <v>0</v>
          </cell>
          <cell r="H610" t="str">
            <v>PENINGKATAN JALAN LEPAU GADING - PANGEAN (ASPAL)  (DAK)</v>
          </cell>
          <cell r="I610" t="str">
            <v>04.13.01.03.06</v>
          </cell>
          <cell r="J610">
            <v>0</v>
          </cell>
          <cell r="K610">
            <v>0</v>
          </cell>
          <cell r="L610">
            <v>0</v>
          </cell>
          <cell r="M610">
            <v>0</v>
          </cell>
          <cell r="N610">
            <v>0</v>
          </cell>
          <cell r="O610" t="str">
            <v>JL. LEPAU GADING - PANGEAN</v>
          </cell>
          <cell r="P610">
            <v>2017</v>
          </cell>
          <cell r="Q610">
            <v>0</v>
          </cell>
          <cell r="R610">
            <v>0</v>
          </cell>
          <cell r="S610">
            <v>0</v>
          </cell>
          <cell r="T610" t="str">
            <v>APBD</v>
          </cell>
          <cell r="U610">
            <v>3776832000</v>
          </cell>
          <cell r="V610">
            <v>0</v>
          </cell>
          <cell r="W610">
            <v>0</v>
          </cell>
        </row>
        <row r="611">
          <cell r="E611" t="str">
            <v>27.3</v>
          </cell>
          <cell r="F611">
            <v>0</v>
          </cell>
          <cell r="G611">
            <v>0</v>
          </cell>
          <cell r="H611" t="str">
            <v>PENGAWASAN PENINGKATAN JALAN SEBERANG TALUK - SIBEROBAH  (DAK)</v>
          </cell>
          <cell r="I611" t="str">
            <v>04.13.01.03.06</v>
          </cell>
          <cell r="J611">
            <v>0</v>
          </cell>
          <cell r="K611">
            <v>0</v>
          </cell>
          <cell r="L611">
            <v>0</v>
          </cell>
          <cell r="M611">
            <v>0</v>
          </cell>
          <cell r="N611">
            <v>0</v>
          </cell>
          <cell r="O611" t="str">
            <v>SEBERANG TALUK - SIBEROBAH</v>
          </cell>
          <cell r="P611">
            <v>2017</v>
          </cell>
          <cell r="Q611">
            <v>0</v>
          </cell>
          <cell r="R611">
            <v>0</v>
          </cell>
          <cell r="S611">
            <v>0</v>
          </cell>
          <cell r="T611" t="str">
            <v>APBD</v>
          </cell>
          <cell r="U611">
            <v>246620000</v>
          </cell>
          <cell r="V611">
            <v>0</v>
          </cell>
          <cell r="W611">
            <v>0</v>
          </cell>
        </row>
        <row r="612">
          <cell r="E612" t="str">
            <v>258.6</v>
          </cell>
          <cell r="F612">
            <v>0</v>
          </cell>
          <cell r="G612">
            <v>0</v>
          </cell>
          <cell r="H612" t="str">
            <v>PENGAWASAN PENINGKATAN JALAN LEPAU GADING - PANGEAN  (DAK)</v>
          </cell>
          <cell r="I612" t="str">
            <v>04.13.01.03.06</v>
          </cell>
          <cell r="J612">
            <v>0</v>
          </cell>
          <cell r="K612">
            <v>0</v>
          </cell>
          <cell r="L612">
            <v>0</v>
          </cell>
          <cell r="M612">
            <v>0</v>
          </cell>
          <cell r="N612">
            <v>0</v>
          </cell>
          <cell r="O612" t="str">
            <v>JL. LEPAU GADING - PANGEAN</v>
          </cell>
          <cell r="P612">
            <v>2017</v>
          </cell>
          <cell r="Q612">
            <v>0</v>
          </cell>
          <cell r="R612">
            <v>0</v>
          </cell>
          <cell r="S612">
            <v>0</v>
          </cell>
          <cell r="T612" t="str">
            <v>APBD</v>
          </cell>
          <cell r="U612">
            <v>248600000</v>
          </cell>
          <cell r="V612">
            <v>0</v>
          </cell>
          <cell r="W612">
            <v>0</v>
          </cell>
        </row>
        <row r="613">
          <cell r="F613">
            <v>0</v>
          </cell>
          <cell r="G613">
            <v>0</v>
          </cell>
          <cell r="H613" t="str">
            <v>PENINGKATAN JALAN PEMBATANG - PADANG TANGGUNG  (JALAN MENUJU JEMBATAN PANGEAN)</v>
          </cell>
          <cell r="I613" t="str">
            <v>04.13.01.03.06</v>
          </cell>
          <cell r="J613">
            <v>0</v>
          </cell>
          <cell r="K613">
            <v>0</v>
          </cell>
          <cell r="L613">
            <v>0</v>
          </cell>
          <cell r="M613">
            <v>0</v>
          </cell>
          <cell r="N613">
            <v>0</v>
          </cell>
          <cell r="O613" t="str">
            <v>PEMBATANG - PADANG TANGGUNG</v>
          </cell>
          <cell r="P613">
            <v>2017</v>
          </cell>
          <cell r="Q613">
            <v>0</v>
          </cell>
          <cell r="R613">
            <v>0</v>
          </cell>
          <cell r="S613">
            <v>0</v>
          </cell>
          <cell r="T613" t="str">
            <v>APBD</v>
          </cell>
          <cell r="U613">
            <v>1877489539</v>
          </cell>
          <cell r="V613">
            <v>0</v>
          </cell>
          <cell r="W613">
            <v>0</v>
          </cell>
        </row>
        <row r="614">
          <cell r="F614">
            <v>0</v>
          </cell>
          <cell r="G614">
            <v>0</v>
          </cell>
          <cell r="H614" t="str">
            <v>PENINGKATAN JALAN SEI.JERING - SIMPANG TIGA  (SMAN 1 TELUK KUANTAN)</v>
          </cell>
          <cell r="I614" t="str">
            <v>04.13.01.03.06</v>
          </cell>
          <cell r="J614">
            <v>0</v>
          </cell>
          <cell r="K614">
            <v>0</v>
          </cell>
          <cell r="L614">
            <v>0</v>
          </cell>
          <cell r="M614">
            <v>0</v>
          </cell>
          <cell r="N614">
            <v>0</v>
          </cell>
          <cell r="O614" t="str">
            <v>SEI.JERING - SIMPANG TIGA</v>
          </cell>
          <cell r="P614">
            <v>2017</v>
          </cell>
          <cell r="Q614">
            <v>0</v>
          </cell>
          <cell r="R614">
            <v>0</v>
          </cell>
          <cell r="S614">
            <v>0</v>
          </cell>
          <cell r="T614" t="str">
            <v>APBD</v>
          </cell>
          <cell r="U614">
            <v>2279380200</v>
          </cell>
          <cell r="V614">
            <v>0</v>
          </cell>
          <cell r="W614">
            <v>0</v>
          </cell>
        </row>
        <row r="615">
          <cell r="F615">
            <v>0</v>
          </cell>
          <cell r="G615">
            <v>0</v>
          </cell>
          <cell r="H615" t="str">
            <v>PEMBANGUNAN JALAN MENUJU AREAL PUSKESMAS KEC. GUNUNG TOAR</v>
          </cell>
          <cell r="I615" t="str">
            <v>04.13.01.03.06</v>
          </cell>
          <cell r="J615">
            <v>0</v>
          </cell>
          <cell r="K615">
            <v>0</v>
          </cell>
          <cell r="L615">
            <v>0</v>
          </cell>
          <cell r="M615">
            <v>0</v>
          </cell>
          <cell r="N615">
            <v>0</v>
          </cell>
          <cell r="O615" t="str">
            <v>AREAL PUSKESMAS KEC. GUNUNG TOAR</v>
          </cell>
          <cell r="P615">
            <v>2017</v>
          </cell>
          <cell r="Q615">
            <v>0</v>
          </cell>
          <cell r="R615">
            <v>0</v>
          </cell>
          <cell r="S615">
            <v>0</v>
          </cell>
          <cell r="T615" t="str">
            <v>APBD</v>
          </cell>
          <cell r="U615">
            <v>240781700</v>
          </cell>
          <cell r="V615">
            <v>0</v>
          </cell>
          <cell r="W615">
            <v>0</v>
          </cell>
        </row>
        <row r="616">
          <cell r="E616" t="str">
            <v>296.3</v>
          </cell>
          <cell r="F616">
            <v>0</v>
          </cell>
          <cell r="G616">
            <v>0</v>
          </cell>
          <cell r="H616" t="str">
            <v>PEMBUATAN BOX CULVERT DESA PULAU BUSUK INUMAN</v>
          </cell>
          <cell r="I616" t="str">
            <v>04.13.01.03.06</v>
          </cell>
          <cell r="J616">
            <v>0</v>
          </cell>
          <cell r="K616">
            <v>0</v>
          </cell>
          <cell r="L616">
            <v>0</v>
          </cell>
          <cell r="M616">
            <v>0</v>
          </cell>
          <cell r="N616">
            <v>0</v>
          </cell>
          <cell r="O616" t="str">
            <v>DESA PULAU BUSUK INUMAN</v>
          </cell>
          <cell r="P616">
            <v>2017</v>
          </cell>
          <cell r="Q616">
            <v>0</v>
          </cell>
          <cell r="R616">
            <v>0</v>
          </cell>
          <cell r="S616">
            <v>0</v>
          </cell>
          <cell r="T616" t="str">
            <v>APBD</v>
          </cell>
          <cell r="U616">
            <v>185659000</v>
          </cell>
          <cell r="V616">
            <v>0</v>
          </cell>
          <cell r="W616">
            <v>0</v>
          </cell>
        </row>
        <row r="617">
          <cell r="F617">
            <v>0</v>
          </cell>
          <cell r="G617">
            <v>0</v>
          </cell>
          <cell r="H617" t="str">
            <v>PENINGKATAN JALAN DUSUN TUO DESA SEBERANG TALUK</v>
          </cell>
          <cell r="I617" t="str">
            <v>04.13.01.03.06</v>
          </cell>
          <cell r="J617">
            <v>0</v>
          </cell>
          <cell r="K617">
            <v>0</v>
          </cell>
          <cell r="L617">
            <v>0</v>
          </cell>
          <cell r="M617">
            <v>0</v>
          </cell>
          <cell r="N617">
            <v>0</v>
          </cell>
          <cell r="O617" t="str">
            <v>DUSUN TUO DESA SEBERANG TALUK</v>
          </cell>
          <cell r="P617">
            <v>2017</v>
          </cell>
          <cell r="Q617">
            <v>0</v>
          </cell>
          <cell r="R617">
            <v>0</v>
          </cell>
          <cell r="S617">
            <v>0</v>
          </cell>
          <cell r="T617" t="str">
            <v>APBD</v>
          </cell>
          <cell r="U617">
            <v>191062300</v>
          </cell>
          <cell r="V617">
            <v>0</v>
          </cell>
          <cell r="W617">
            <v>0</v>
          </cell>
        </row>
        <row r="618">
          <cell r="F618">
            <v>0</v>
          </cell>
          <cell r="G618">
            <v>0</v>
          </cell>
          <cell r="H618" t="str">
            <v>PENINGKATAN JALAN MANGGIS DUSUN SINAMBEK KEL. SEI.JERING</v>
          </cell>
          <cell r="I618" t="str">
            <v>04.13.01.03.06</v>
          </cell>
          <cell r="J618">
            <v>0</v>
          </cell>
          <cell r="K618">
            <v>0</v>
          </cell>
          <cell r="L618">
            <v>0</v>
          </cell>
          <cell r="M618">
            <v>0</v>
          </cell>
          <cell r="N618">
            <v>0</v>
          </cell>
          <cell r="O618" t="str">
            <v>MANGGIS DUSUN SINAMBEK KEL. SEI.JERING</v>
          </cell>
          <cell r="P618">
            <v>2017</v>
          </cell>
          <cell r="Q618">
            <v>0</v>
          </cell>
          <cell r="R618">
            <v>0</v>
          </cell>
          <cell r="S618">
            <v>0</v>
          </cell>
          <cell r="T618" t="str">
            <v>APBD</v>
          </cell>
          <cell r="U618">
            <v>191876653</v>
          </cell>
          <cell r="V618">
            <v>0</v>
          </cell>
          <cell r="W618">
            <v>0</v>
          </cell>
        </row>
        <row r="619">
          <cell r="E619" t="str">
            <v>235.4</v>
          </cell>
          <cell r="F619">
            <v>0</v>
          </cell>
          <cell r="G619">
            <v>0</v>
          </cell>
          <cell r="H619" t="str">
            <v>PEMBUATAN BOX CULVERT DESA SEI. KERANJI</v>
          </cell>
          <cell r="I619" t="str">
            <v>04.13.01.03.06</v>
          </cell>
          <cell r="J619">
            <v>0</v>
          </cell>
          <cell r="K619">
            <v>0</v>
          </cell>
          <cell r="L619">
            <v>0</v>
          </cell>
          <cell r="M619">
            <v>0</v>
          </cell>
          <cell r="N619">
            <v>0</v>
          </cell>
          <cell r="O619" t="str">
            <v>DESA SEI. KERANJI</v>
          </cell>
          <cell r="P619">
            <v>2017</v>
          </cell>
          <cell r="Q619">
            <v>0</v>
          </cell>
          <cell r="R619">
            <v>0</v>
          </cell>
          <cell r="S619">
            <v>0</v>
          </cell>
          <cell r="T619" t="str">
            <v>APBD</v>
          </cell>
          <cell r="U619">
            <v>188980000</v>
          </cell>
          <cell r="V619">
            <v>0</v>
          </cell>
          <cell r="W619">
            <v>0</v>
          </cell>
        </row>
        <row r="620">
          <cell r="F620">
            <v>0</v>
          </cell>
          <cell r="G620">
            <v>0</v>
          </cell>
          <cell r="H620" t="str">
            <v>PEMBUATAN BOX CULVERT JALAN SIMPANG EMPAT WANASARI-MUARO BAHAN DESA SEI. BULUH</v>
          </cell>
          <cell r="I620" t="str">
            <v>04.13.01.03.06</v>
          </cell>
          <cell r="J620">
            <v>0</v>
          </cell>
          <cell r="K620">
            <v>0</v>
          </cell>
          <cell r="L620">
            <v>0</v>
          </cell>
          <cell r="M620">
            <v>0</v>
          </cell>
          <cell r="N620">
            <v>0</v>
          </cell>
          <cell r="O620" t="str">
            <v>SIMPANG EMPAT WANASARI-MUARO BAHAN DESA SEI. BULUH</v>
          </cell>
          <cell r="P620">
            <v>2017</v>
          </cell>
          <cell r="Q620">
            <v>0</v>
          </cell>
          <cell r="R620">
            <v>0</v>
          </cell>
          <cell r="S620">
            <v>0</v>
          </cell>
          <cell r="T620" t="str">
            <v>APBD</v>
          </cell>
          <cell r="U620">
            <v>190632000</v>
          </cell>
          <cell r="V620">
            <v>0</v>
          </cell>
          <cell r="W620">
            <v>0</v>
          </cell>
        </row>
        <row r="621">
          <cell r="F621">
            <v>0</v>
          </cell>
          <cell r="G621">
            <v>0</v>
          </cell>
          <cell r="H621" t="str">
            <v>PEMBUATAN BOX CULVERT JALAN SIMPANG EMPAT WANASARI-MUARO BAHAN DESA MUARO BAHAN</v>
          </cell>
          <cell r="I621" t="str">
            <v>04.13.01.03.06</v>
          </cell>
          <cell r="J621">
            <v>0</v>
          </cell>
          <cell r="K621">
            <v>0</v>
          </cell>
          <cell r="L621">
            <v>0</v>
          </cell>
          <cell r="M621">
            <v>0</v>
          </cell>
          <cell r="N621">
            <v>0</v>
          </cell>
          <cell r="O621" t="str">
            <v>SIMPANG EMPAT WANASARI-MUARO BAHAN DESA MUARO BAHAN</v>
          </cell>
          <cell r="P621">
            <v>2017</v>
          </cell>
          <cell r="Q621">
            <v>0</v>
          </cell>
          <cell r="R621">
            <v>0</v>
          </cell>
          <cell r="S621">
            <v>0</v>
          </cell>
          <cell r="T621" t="str">
            <v>APBD</v>
          </cell>
          <cell r="U621">
            <v>190458000</v>
          </cell>
          <cell r="V621">
            <v>0</v>
          </cell>
          <cell r="W621">
            <v>0</v>
          </cell>
        </row>
        <row r="622">
          <cell r="F622">
            <v>0</v>
          </cell>
          <cell r="G622">
            <v>0</v>
          </cell>
          <cell r="H622" t="str">
            <v>PEMBUATAN BOX CULVERT JALAN SUKARAJA-SAKO MARGASARI</v>
          </cell>
          <cell r="I622" t="str">
            <v>04.13.01.03.06</v>
          </cell>
          <cell r="J622">
            <v>0</v>
          </cell>
          <cell r="K622">
            <v>0</v>
          </cell>
          <cell r="L622">
            <v>0</v>
          </cell>
          <cell r="M622">
            <v>0</v>
          </cell>
          <cell r="N622">
            <v>0</v>
          </cell>
          <cell r="O622" t="str">
            <v>SUKARAJA-SAKO MARGASARI</v>
          </cell>
          <cell r="P622">
            <v>2017</v>
          </cell>
          <cell r="Q622">
            <v>0</v>
          </cell>
          <cell r="R622">
            <v>0</v>
          </cell>
          <cell r="S622">
            <v>0</v>
          </cell>
          <cell r="T622" t="str">
            <v>APBD</v>
          </cell>
          <cell r="U622">
            <v>190288000</v>
          </cell>
          <cell r="V622">
            <v>0</v>
          </cell>
          <cell r="W622">
            <v>0</v>
          </cell>
        </row>
        <row r="623">
          <cell r="F623">
            <v>0</v>
          </cell>
          <cell r="G623">
            <v>0</v>
          </cell>
          <cell r="H623" t="str">
            <v>PENINGKATAN  JALAN SUKARAJA-SAKO MARGASARI</v>
          </cell>
          <cell r="I623" t="str">
            <v>04.13.01.03.06</v>
          </cell>
          <cell r="J623">
            <v>0</v>
          </cell>
          <cell r="K623">
            <v>0</v>
          </cell>
          <cell r="L623">
            <v>0</v>
          </cell>
          <cell r="M623">
            <v>0</v>
          </cell>
          <cell r="N623">
            <v>0</v>
          </cell>
          <cell r="O623" t="str">
            <v>SUKARAJA-SAKO MARGASARI</v>
          </cell>
          <cell r="P623">
            <v>2017</v>
          </cell>
          <cell r="Q623">
            <v>0</v>
          </cell>
          <cell r="R623">
            <v>0</v>
          </cell>
          <cell r="S623">
            <v>0</v>
          </cell>
          <cell r="T623" t="str">
            <v>APBD</v>
          </cell>
          <cell r="U623">
            <v>189361000</v>
          </cell>
          <cell r="V623">
            <v>0</v>
          </cell>
          <cell r="W623">
            <v>0</v>
          </cell>
        </row>
        <row r="624">
          <cell r="E624" t="str">
            <v>1.6</v>
          </cell>
          <cell r="F624">
            <v>0</v>
          </cell>
          <cell r="G624">
            <v>0</v>
          </cell>
          <cell r="H624" t="str">
            <v>PEMBUATAN BOX CULVERT SUNGAI TITIAN MODANG JALAN BUKIT TEMENUNG KOPAH</v>
          </cell>
          <cell r="I624" t="str">
            <v>04.13.01.03.06</v>
          </cell>
          <cell r="J624">
            <v>0</v>
          </cell>
          <cell r="K624">
            <v>0</v>
          </cell>
          <cell r="L624">
            <v>0</v>
          </cell>
          <cell r="M624">
            <v>0</v>
          </cell>
          <cell r="N624">
            <v>0</v>
          </cell>
          <cell r="O624" t="str">
            <v>BUKIT TERMENUNG KOPAH</v>
          </cell>
          <cell r="P624">
            <v>2017</v>
          </cell>
          <cell r="Q624">
            <v>0</v>
          </cell>
          <cell r="R624">
            <v>0</v>
          </cell>
          <cell r="S624">
            <v>0</v>
          </cell>
          <cell r="T624" t="str">
            <v>APBD</v>
          </cell>
          <cell r="U624">
            <v>191202000</v>
          </cell>
          <cell r="V624">
            <v>0</v>
          </cell>
          <cell r="W624">
            <v>0</v>
          </cell>
        </row>
        <row r="625">
          <cell r="F625">
            <v>0</v>
          </cell>
          <cell r="G625">
            <v>0</v>
          </cell>
          <cell r="H625" t="str">
            <v>PEMBUATAN BOX CULVERT DESA SEBERANG TALUK</v>
          </cell>
          <cell r="I625" t="str">
            <v>04.13.01.03.06</v>
          </cell>
          <cell r="J625">
            <v>0</v>
          </cell>
          <cell r="K625">
            <v>0</v>
          </cell>
          <cell r="L625">
            <v>0</v>
          </cell>
          <cell r="M625">
            <v>0</v>
          </cell>
          <cell r="N625">
            <v>0</v>
          </cell>
          <cell r="O625" t="str">
            <v>DESA SEBERANG TALUK</v>
          </cell>
          <cell r="P625">
            <v>2017</v>
          </cell>
          <cell r="Q625">
            <v>0</v>
          </cell>
          <cell r="R625">
            <v>0</v>
          </cell>
          <cell r="S625">
            <v>0</v>
          </cell>
          <cell r="T625" t="str">
            <v>APBD</v>
          </cell>
          <cell r="U625">
            <v>189549000</v>
          </cell>
          <cell r="V625">
            <v>0</v>
          </cell>
          <cell r="W625">
            <v>0</v>
          </cell>
        </row>
        <row r="626">
          <cell r="F626">
            <v>0</v>
          </cell>
          <cell r="G626">
            <v>0</v>
          </cell>
          <cell r="H626" t="str">
            <v>PENINGKATAN JALAN PAUH KUCING</v>
          </cell>
          <cell r="I626" t="str">
            <v>04.13.01.03.06</v>
          </cell>
          <cell r="J626">
            <v>0</v>
          </cell>
          <cell r="K626">
            <v>0</v>
          </cell>
          <cell r="L626">
            <v>0</v>
          </cell>
          <cell r="M626">
            <v>0</v>
          </cell>
          <cell r="N626">
            <v>0</v>
          </cell>
          <cell r="O626" t="str">
            <v>PAUH KUCING</v>
          </cell>
          <cell r="P626">
            <v>2017</v>
          </cell>
          <cell r="Q626">
            <v>0</v>
          </cell>
          <cell r="R626">
            <v>0</v>
          </cell>
          <cell r="S626">
            <v>0</v>
          </cell>
          <cell r="T626" t="str">
            <v>APBD</v>
          </cell>
          <cell r="U626">
            <v>190848000</v>
          </cell>
          <cell r="V626">
            <v>0</v>
          </cell>
          <cell r="W626">
            <v>0</v>
          </cell>
        </row>
        <row r="627">
          <cell r="F627">
            <v>0</v>
          </cell>
          <cell r="G627">
            <v>0</v>
          </cell>
          <cell r="H627" t="str">
            <v>PENINGKATAN JALAN PASAR BARU PANGEAN-BENDUNGAN</v>
          </cell>
          <cell r="I627" t="str">
            <v>04.13.01.03.06</v>
          </cell>
          <cell r="J627">
            <v>0</v>
          </cell>
          <cell r="K627">
            <v>0</v>
          </cell>
          <cell r="L627">
            <v>0</v>
          </cell>
          <cell r="M627">
            <v>0</v>
          </cell>
          <cell r="N627">
            <v>0</v>
          </cell>
          <cell r="O627" t="str">
            <v>PASAR BARU PANGEAN-BENDUNGAN</v>
          </cell>
          <cell r="P627">
            <v>2017</v>
          </cell>
          <cell r="Q627">
            <v>0</v>
          </cell>
          <cell r="R627">
            <v>0</v>
          </cell>
          <cell r="S627">
            <v>0</v>
          </cell>
          <cell r="T627" t="str">
            <v>APBD</v>
          </cell>
          <cell r="U627">
            <v>190661000</v>
          </cell>
          <cell r="V627">
            <v>0</v>
          </cell>
          <cell r="W627">
            <v>0</v>
          </cell>
        </row>
        <row r="628">
          <cell r="F628">
            <v>0</v>
          </cell>
          <cell r="G628">
            <v>0</v>
          </cell>
          <cell r="H628" t="str">
            <v>PENINGKATAN JALAN LOGAS TANAH DARAT -RAPP</v>
          </cell>
          <cell r="I628" t="str">
            <v>04.13.01.03.06</v>
          </cell>
          <cell r="J628">
            <v>0</v>
          </cell>
          <cell r="K628">
            <v>0</v>
          </cell>
          <cell r="L628">
            <v>0</v>
          </cell>
          <cell r="M628">
            <v>0</v>
          </cell>
          <cell r="N628">
            <v>0</v>
          </cell>
          <cell r="O628" t="str">
            <v>LOGAS TANAH DARAT -RAPP</v>
          </cell>
          <cell r="P628">
            <v>2017</v>
          </cell>
          <cell r="Q628">
            <v>0</v>
          </cell>
          <cell r="R628">
            <v>0</v>
          </cell>
          <cell r="S628">
            <v>0</v>
          </cell>
          <cell r="T628" t="str">
            <v>APBD</v>
          </cell>
          <cell r="U628">
            <v>130352000</v>
          </cell>
          <cell r="V628">
            <v>0</v>
          </cell>
          <cell r="W628">
            <v>0</v>
          </cell>
        </row>
        <row r="629">
          <cell r="F629">
            <v>0</v>
          </cell>
          <cell r="G629">
            <v>0</v>
          </cell>
          <cell r="H629" t="str">
            <v>PENINGKATAN JALAN PULAU BINTANG-PASAR BARU PANGEAN</v>
          </cell>
          <cell r="I629" t="str">
            <v>04.13.01.03.06</v>
          </cell>
          <cell r="J629">
            <v>0</v>
          </cell>
          <cell r="K629">
            <v>0</v>
          </cell>
          <cell r="L629">
            <v>0</v>
          </cell>
          <cell r="M629">
            <v>0</v>
          </cell>
          <cell r="N629">
            <v>0</v>
          </cell>
          <cell r="O629" t="str">
            <v>PULAU BINTANG-PASAR BARU PANGEAN</v>
          </cell>
          <cell r="P629">
            <v>2017</v>
          </cell>
          <cell r="Q629">
            <v>0</v>
          </cell>
          <cell r="R629">
            <v>0</v>
          </cell>
          <cell r="S629">
            <v>0</v>
          </cell>
          <cell r="T629" t="str">
            <v>APBD</v>
          </cell>
          <cell r="U629">
            <v>190002000</v>
          </cell>
          <cell r="V629">
            <v>0</v>
          </cell>
          <cell r="W629">
            <v>0</v>
          </cell>
        </row>
        <row r="630">
          <cell r="F630">
            <v>0</v>
          </cell>
          <cell r="G630">
            <v>0</v>
          </cell>
          <cell r="H630" t="str">
            <v>PEMBUATAN BOX CULVERT DESA RAWANG OGUNG-TERATAK JERING KUANTAN HILIR SEBERANG</v>
          </cell>
          <cell r="I630" t="str">
            <v>04.13.01.03.06</v>
          </cell>
          <cell r="J630">
            <v>0</v>
          </cell>
          <cell r="K630">
            <v>0</v>
          </cell>
          <cell r="L630">
            <v>0</v>
          </cell>
          <cell r="M630">
            <v>0</v>
          </cell>
          <cell r="N630">
            <v>0</v>
          </cell>
          <cell r="O630" t="str">
            <v>RAWANG OGUNG-TERATAK JERING</v>
          </cell>
          <cell r="P630">
            <v>2017</v>
          </cell>
          <cell r="Q630">
            <v>0</v>
          </cell>
          <cell r="R630">
            <v>0</v>
          </cell>
          <cell r="S630">
            <v>0</v>
          </cell>
          <cell r="T630" t="str">
            <v>APBD</v>
          </cell>
          <cell r="U630">
            <v>180541000</v>
          </cell>
          <cell r="V630">
            <v>0</v>
          </cell>
          <cell r="W630">
            <v>0</v>
          </cell>
        </row>
        <row r="631">
          <cell r="E631" t="str">
            <v>160.1</v>
          </cell>
          <cell r="F631">
            <v>0</v>
          </cell>
          <cell r="G631">
            <v>0</v>
          </cell>
          <cell r="H631" t="str">
            <v>PEMBUATAN BOX CULVERT DESA PASAR USANG BASERAH KUANTAN HILIR</v>
          </cell>
          <cell r="I631" t="str">
            <v>04.13.01.03.06</v>
          </cell>
          <cell r="J631">
            <v>0</v>
          </cell>
          <cell r="K631">
            <v>0</v>
          </cell>
          <cell r="L631">
            <v>0</v>
          </cell>
          <cell r="M631">
            <v>0</v>
          </cell>
          <cell r="N631">
            <v>0</v>
          </cell>
          <cell r="O631" t="str">
            <v>PASAR USANG BASERAH</v>
          </cell>
          <cell r="P631">
            <v>2017</v>
          </cell>
          <cell r="Q631">
            <v>0</v>
          </cell>
          <cell r="R631">
            <v>0</v>
          </cell>
          <cell r="S631">
            <v>0</v>
          </cell>
          <cell r="T631" t="str">
            <v>APBD</v>
          </cell>
          <cell r="U631">
            <v>182111000</v>
          </cell>
          <cell r="V631">
            <v>0</v>
          </cell>
          <cell r="W631">
            <v>0</v>
          </cell>
        </row>
        <row r="632">
          <cell r="F632">
            <v>0</v>
          </cell>
          <cell r="G632">
            <v>0</v>
          </cell>
          <cell r="H632" t="str">
            <v xml:space="preserve">PEMBUATAN BOX CULVERT KELURAHAN PASAR BARU BASERAH </v>
          </cell>
          <cell r="I632" t="str">
            <v>04.13.01.03.06</v>
          </cell>
          <cell r="J632">
            <v>0</v>
          </cell>
          <cell r="K632">
            <v>0</v>
          </cell>
          <cell r="L632">
            <v>0</v>
          </cell>
          <cell r="M632">
            <v>0</v>
          </cell>
          <cell r="N632">
            <v>0</v>
          </cell>
          <cell r="O632" t="str">
            <v>KELURAHAN PASAR BARU BASERAH</v>
          </cell>
          <cell r="P632">
            <v>2017</v>
          </cell>
          <cell r="Q632">
            <v>0</v>
          </cell>
          <cell r="R632">
            <v>0</v>
          </cell>
          <cell r="S632">
            <v>0</v>
          </cell>
          <cell r="T632" t="str">
            <v>APBD</v>
          </cell>
          <cell r="U632">
            <v>174287000</v>
          </cell>
          <cell r="V632">
            <v>0</v>
          </cell>
          <cell r="W632">
            <v>0</v>
          </cell>
        </row>
        <row r="633">
          <cell r="E633" t="str">
            <v>245.5</v>
          </cell>
          <cell r="F633">
            <v>0</v>
          </cell>
          <cell r="G633">
            <v>0</v>
          </cell>
          <cell r="H633" t="str">
            <v>PEMBUATAN BOX CULVERT DESA SUKA MAJU SINGINGI HILIR</v>
          </cell>
          <cell r="I633" t="str">
            <v>04.13.01.03.06</v>
          </cell>
          <cell r="J633">
            <v>0</v>
          </cell>
          <cell r="K633">
            <v>0</v>
          </cell>
          <cell r="L633">
            <v>0</v>
          </cell>
          <cell r="M633">
            <v>0</v>
          </cell>
          <cell r="N633">
            <v>0</v>
          </cell>
          <cell r="O633" t="str">
            <v>DESA SUKA MAJU SINGINGI HILIR</v>
          </cell>
          <cell r="P633">
            <v>2017</v>
          </cell>
          <cell r="Q633">
            <v>0</v>
          </cell>
          <cell r="R633">
            <v>0</v>
          </cell>
          <cell r="S633">
            <v>0</v>
          </cell>
          <cell r="T633" t="str">
            <v>APBD</v>
          </cell>
          <cell r="U633">
            <v>188864000</v>
          </cell>
          <cell r="V633">
            <v>0</v>
          </cell>
          <cell r="W633">
            <v>0</v>
          </cell>
        </row>
        <row r="634">
          <cell r="F634">
            <v>0</v>
          </cell>
          <cell r="G634">
            <v>0</v>
          </cell>
          <cell r="H634" t="str">
            <v>PENGERASAN JALAN POROS SUKAMAJU</v>
          </cell>
          <cell r="I634" t="str">
            <v>04.13.01.03.06</v>
          </cell>
          <cell r="J634">
            <v>0</v>
          </cell>
          <cell r="K634">
            <v>0</v>
          </cell>
          <cell r="L634">
            <v>0</v>
          </cell>
          <cell r="M634">
            <v>0</v>
          </cell>
          <cell r="N634">
            <v>0</v>
          </cell>
          <cell r="O634" t="str">
            <v>JALAN POROS SUKAMAJU</v>
          </cell>
          <cell r="P634">
            <v>2017</v>
          </cell>
          <cell r="Q634">
            <v>0</v>
          </cell>
          <cell r="R634">
            <v>0</v>
          </cell>
          <cell r="S634">
            <v>0</v>
          </cell>
          <cell r="T634" t="str">
            <v>APBD</v>
          </cell>
          <cell r="U634">
            <v>190547391</v>
          </cell>
          <cell r="V634">
            <v>0</v>
          </cell>
          <cell r="W634">
            <v>0</v>
          </cell>
        </row>
        <row r="635">
          <cell r="E635" t="str">
            <v>4.11</v>
          </cell>
          <cell r="F635">
            <v>0</v>
          </cell>
          <cell r="G635">
            <v>0</v>
          </cell>
          <cell r="H635" t="str">
            <v>PEMBUATAN MEDIAN JALAN SENTAJO-MUARA LANGSAT (SP.4 TERATAK-KANTOR CAMAT SENTAJO RAYA</v>
          </cell>
          <cell r="I635" t="str">
            <v>04.13.01.03.06</v>
          </cell>
          <cell r="J635">
            <v>0</v>
          </cell>
          <cell r="K635">
            <v>0</v>
          </cell>
          <cell r="L635">
            <v>0</v>
          </cell>
          <cell r="M635">
            <v>0</v>
          </cell>
          <cell r="N635">
            <v>0</v>
          </cell>
          <cell r="O635" t="str">
            <v>SENTAJO - MUARA LANGSAT</v>
          </cell>
          <cell r="P635">
            <v>2017</v>
          </cell>
          <cell r="Q635">
            <v>0</v>
          </cell>
          <cell r="R635">
            <v>0</v>
          </cell>
          <cell r="S635">
            <v>0</v>
          </cell>
          <cell r="T635" t="str">
            <v>APBD</v>
          </cell>
          <cell r="U635">
            <v>1033114691</v>
          </cell>
          <cell r="V635">
            <v>0</v>
          </cell>
          <cell r="W635">
            <v>0</v>
          </cell>
        </row>
        <row r="636">
          <cell r="F636">
            <v>0</v>
          </cell>
          <cell r="G636">
            <v>0</v>
          </cell>
          <cell r="H636" t="str">
            <v>PENINGKATAN JALAN DESA PARIT-DESA JALUR PATAH</v>
          </cell>
          <cell r="I636" t="str">
            <v>04.13.01.03.06</v>
          </cell>
          <cell r="J636">
            <v>0</v>
          </cell>
          <cell r="K636">
            <v>0</v>
          </cell>
          <cell r="L636">
            <v>0</v>
          </cell>
          <cell r="M636">
            <v>0</v>
          </cell>
          <cell r="N636">
            <v>0</v>
          </cell>
          <cell r="O636" t="str">
            <v>DESA PARIT-DESA JALUR PATAH</v>
          </cell>
          <cell r="P636">
            <v>2017</v>
          </cell>
          <cell r="Q636">
            <v>0</v>
          </cell>
          <cell r="R636">
            <v>0</v>
          </cell>
          <cell r="S636">
            <v>0</v>
          </cell>
          <cell r="T636" t="str">
            <v>APBD</v>
          </cell>
          <cell r="U636">
            <v>1826207613.623291</v>
          </cell>
          <cell r="V636">
            <v>0</v>
          </cell>
          <cell r="W636">
            <v>0</v>
          </cell>
        </row>
        <row r="637">
          <cell r="F637">
            <v>0</v>
          </cell>
          <cell r="G637">
            <v>0</v>
          </cell>
          <cell r="H637" t="str">
            <v>PENINGKATAN JALAN KELOMPOK TANI AMBACANG KP. BARU CERENTI</v>
          </cell>
          <cell r="I637" t="str">
            <v>04.13.01.03.06</v>
          </cell>
          <cell r="J637">
            <v>0</v>
          </cell>
          <cell r="K637">
            <v>0</v>
          </cell>
          <cell r="L637">
            <v>0</v>
          </cell>
          <cell r="M637">
            <v>0</v>
          </cell>
          <cell r="N637">
            <v>0</v>
          </cell>
          <cell r="O637" t="str">
            <v>KELOMPOK TANI AMBACANG KP. BARU CERENTI</v>
          </cell>
          <cell r="P637">
            <v>2017</v>
          </cell>
          <cell r="Q637">
            <v>0</v>
          </cell>
          <cell r="R637">
            <v>0</v>
          </cell>
          <cell r="S637">
            <v>0</v>
          </cell>
          <cell r="T637" t="str">
            <v>APBD</v>
          </cell>
          <cell r="U637">
            <v>190204148</v>
          </cell>
          <cell r="V637">
            <v>0</v>
          </cell>
          <cell r="W637">
            <v>0</v>
          </cell>
        </row>
        <row r="638">
          <cell r="E638" t="str">
            <v>285.4</v>
          </cell>
          <cell r="F638">
            <v>0</v>
          </cell>
          <cell r="G638">
            <v>0</v>
          </cell>
          <cell r="H638" t="str">
            <v>PEMBUATAN BOX CULVERT JALAN BARU DUSUN SUNGAI PERUPUK DESA PULAU PANJANG CERENTI</v>
          </cell>
          <cell r="I638" t="str">
            <v>04.13.01.03.06</v>
          </cell>
          <cell r="J638">
            <v>0</v>
          </cell>
          <cell r="K638">
            <v>0</v>
          </cell>
          <cell r="L638">
            <v>0</v>
          </cell>
          <cell r="M638">
            <v>0</v>
          </cell>
          <cell r="N638">
            <v>0</v>
          </cell>
          <cell r="O638" t="str">
            <v>DUSUN SUNGAI PERUPUK CERENTI</v>
          </cell>
          <cell r="P638">
            <v>2017</v>
          </cell>
          <cell r="Q638">
            <v>0</v>
          </cell>
          <cell r="R638">
            <v>0</v>
          </cell>
          <cell r="S638">
            <v>0</v>
          </cell>
          <cell r="T638" t="str">
            <v>APBD</v>
          </cell>
          <cell r="U638">
            <v>190284000</v>
          </cell>
          <cell r="V638">
            <v>0</v>
          </cell>
          <cell r="W638">
            <v>0</v>
          </cell>
        </row>
        <row r="639">
          <cell r="F639">
            <v>0</v>
          </cell>
          <cell r="G639">
            <v>0</v>
          </cell>
          <cell r="H639" t="str">
            <v>PEMBANGUNAN JALAN LINGKAR BOTUANG PULAU ARO</v>
          </cell>
          <cell r="I639" t="str">
            <v>04.13.01.03.06</v>
          </cell>
          <cell r="J639">
            <v>0</v>
          </cell>
          <cell r="K639">
            <v>0</v>
          </cell>
          <cell r="L639">
            <v>0</v>
          </cell>
          <cell r="M639">
            <v>0</v>
          </cell>
          <cell r="N639">
            <v>0</v>
          </cell>
          <cell r="O639" t="str">
            <v>LINGKAR BOTUANG PULAU ARO</v>
          </cell>
          <cell r="P639">
            <v>2017</v>
          </cell>
          <cell r="Q639">
            <v>0</v>
          </cell>
          <cell r="R639">
            <v>0</v>
          </cell>
          <cell r="S639">
            <v>0</v>
          </cell>
          <cell r="T639" t="str">
            <v>APBD</v>
          </cell>
          <cell r="U639">
            <v>190111000</v>
          </cell>
          <cell r="V639">
            <v>0</v>
          </cell>
          <cell r="W639">
            <v>0</v>
          </cell>
        </row>
        <row r="640">
          <cell r="E640" t="str">
            <v>13.3</v>
          </cell>
          <cell r="F640">
            <v>0</v>
          </cell>
          <cell r="G640">
            <v>0</v>
          </cell>
          <cell r="H640" t="str">
            <v>PENINGKATAN JALAN SP. BERINGIN-BERINGIN (PELEBARAN)</v>
          </cell>
          <cell r="I640" t="str">
            <v>04.13.01.03.06</v>
          </cell>
          <cell r="J640">
            <v>0</v>
          </cell>
          <cell r="K640">
            <v>0</v>
          </cell>
          <cell r="L640">
            <v>0</v>
          </cell>
          <cell r="M640">
            <v>0</v>
          </cell>
          <cell r="N640">
            <v>0</v>
          </cell>
          <cell r="O640" t="str">
            <v>SIMP. BERINGIN - BERINGIN</v>
          </cell>
          <cell r="P640">
            <v>2017</v>
          </cell>
          <cell r="Q640">
            <v>0</v>
          </cell>
          <cell r="R640">
            <v>0</v>
          </cell>
          <cell r="S640">
            <v>0</v>
          </cell>
          <cell r="T640" t="str">
            <v>APBD</v>
          </cell>
          <cell r="U640">
            <v>907988800</v>
          </cell>
          <cell r="V640">
            <v>0</v>
          </cell>
          <cell r="W640">
            <v>0</v>
          </cell>
        </row>
        <row r="641">
          <cell r="F641">
            <v>0</v>
          </cell>
          <cell r="G641">
            <v>0</v>
          </cell>
          <cell r="H641" t="str">
            <v>PENINGKATAN JALAN TEBING SALO-PULAO OMBAK</v>
          </cell>
          <cell r="I641" t="str">
            <v>04.13.01.03.06</v>
          </cell>
          <cell r="J641">
            <v>0</v>
          </cell>
          <cell r="K641">
            <v>0</v>
          </cell>
          <cell r="L641">
            <v>0</v>
          </cell>
          <cell r="M641">
            <v>0</v>
          </cell>
          <cell r="N641">
            <v>0</v>
          </cell>
          <cell r="O641" t="str">
            <v>TEBING SALO-PULAO OMBAK</v>
          </cell>
          <cell r="P641">
            <v>2017</v>
          </cell>
          <cell r="Q641">
            <v>0</v>
          </cell>
          <cell r="R641">
            <v>0</v>
          </cell>
          <cell r="S641">
            <v>0</v>
          </cell>
          <cell r="T641" t="str">
            <v>APBD</v>
          </cell>
          <cell r="U641">
            <v>191284600</v>
          </cell>
          <cell r="V641">
            <v>0</v>
          </cell>
          <cell r="W641">
            <v>0</v>
          </cell>
        </row>
        <row r="642">
          <cell r="F642">
            <v>0</v>
          </cell>
          <cell r="G642">
            <v>0</v>
          </cell>
          <cell r="H642" t="str">
            <v>PEMBUATAN BOX CULVERT SUNGAI GERINGGING - PULAU ARO</v>
          </cell>
          <cell r="I642" t="str">
            <v>04.13.01.03.06</v>
          </cell>
          <cell r="J642">
            <v>0</v>
          </cell>
          <cell r="K642">
            <v>0</v>
          </cell>
          <cell r="L642">
            <v>0</v>
          </cell>
          <cell r="M642">
            <v>0</v>
          </cell>
          <cell r="N642">
            <v>0</v>
          </cell>
          <cell r="O642" t="str">
            <v>SUNGAI GERINGGING - PULAU ARO</v>
          </cell>
          <cell r="P642">
            <v>2017</v>
          </cell>
          <cell r="Q642">
            <v>0</v>
          </cell>
          <cell r="R642">
            <v>0</v>
          </cell>
          <cell r="S642">
            <v>0</v>
          </cell>
          <cell r="T642" t="str">
            <v>APBD</v>
          </cell>
          <cell r="U642">
            <v>190132000</v>
          </cell>
          <cell r="V642">
            <v>0</v>
          </cell>
          <cell r="W642">
            <v>0</v>
          </cell>
        </row>
        <row r="643">
          <cell r="E643" t="str">
            <v>165.8</v>
          </cell>
          <cell r="F643">
            <v>0</v>
          </cell>
          <cell r="G643">
            <v>0</v>
          </cell>
          <cell r="H643" t="str">
            <v>PENINGKATAN JALAN SAKO-TRANS SKP II ( DESA BUMI MULYA) ASPAL</v>
          </cell>
          <cell r="I643" t="str">
            <v>04.13.01.03.06</v>
          </cell>
          <cell r="J643">
            <v>0</v>
          </cell>
          <cell r="K643">
            <v>0</v>
          </cell>
          <cell r="L643">
            <v>0</v>
          </cell>
          <cell r="M643">
            <v>0</v>
          </cell>
          <cell r="N643">
            <v>0</v>
          </cell>
          <cell r="O643" t="str">
            <v>SAKO-TRANS SKP II ( DESA BUMI MULYA)</v>
          </cell>
          <cell r="P643">
            <v>2017</v>
          </cell>
          <cell r="Q643">
            <v>0</v>
          </cell>
          <cell r="R643">
            <v>0</v>
          </cell>
          <cell r="S643">
            <v>0</v>
          </cell>
          <cell r="T643" t="str">
            <v>APBD</v>
          </cell>
          <cell r="U643">
            <v>1808380700</v>
          </cell>
          <cell r="V643">
            <v>0</v>
          </cell>
          <cell r="W643">
            <v>0</v>
          </cell>
        </row>
        <row r="644">
          <cell r="E644" t="str">
            <v>259.3</v>
          </cell>
          <cell r="F644">
            <v>0</v>
          </cell>
          <cell r="G644">
            <v>0</v>
          </cell>
          <cell r="H644" t="str">
            <v>PEMBUATAN BOX CULVERT DESA PARIT TERATAK AIR HITAM</v>
          </cell>
          <cell r="I644" t="str">
            <v>04.13.01.03.06</v>
          </cell>
          <cell r="J644">
            <v>0</v>
          </cell>
          <cell r="K644">
            <v>0</v>
          </cell>
          <cell r="L644">
            <v>0</v>
          </cell>
          <cell r="M644">
            <v>0</v>
          </cell>
          <cell r="N644">
            <v>0</v>
          </cell>
          <cell r="O644" t="str">
            <v>DESA PARIT TERATAK AIR HITAM</v>
          </cell>
          <cell r="P644">
            <v>2017</v>
          </cell>
          <cell r="Q644">
            <v>0</v>
          </cell>
          <cell r="R644">
            <v>0</v>
          </cell>
          <cell r="S644">
            <v>0</v>
          </cell>
          <cell r="T644" t="str">
            <v>APBD</v>
          </cell>
          <cell r="U644">
            <v>189804600</v>
          </cell>
          <cell r="V644">
            <v>0</v>
          </cell>
          <cell r="W644">
            <v>0</v>
          </cell>
        </row>
        <row r="645">
          <cell r="F645">
            <v>0</v>
          </cell>
          <cell r="G645">
            <v>0</v>
          </cell>
          <cell r="H645" t="str">
            <v>PENINGKATAN JALAN PERUMNAS -BERINGIN ( URUNGAN PILIHAN )</v>
          </cell>
          <cell r="I645" t="str">
            <v>04.13.01.03.06</v>
          </cell>
          <cell r="J645">
            <v>0</v>
          </cell>
          <cell r="K645">
            <v>0</v>
          </cell>
          <cell r="L645">
            <v>0</v>
          </cell>
          <cell r="M645">
            <v>0</v>
          </cell>
          <cell r="N645">
            <v>0</v>
          </cell>
          <cell r="O645" t="str">
            <v>PERUMNAS - BERINGIN</v>
          </cell>
          <cell r="P645">
            <v>2017</v>
          </cell>
          <cell r="Q645">
            <v>0</v>
          </cell>
          <cell r="R645">
            <v>0</v>
          </cell>
          <cell r="S645">
            <v>0</v>
          </cell>
          <cell r="T645" t="str">
            <v>APBD</v>
          </cell>
          <cell r="U645">
            <v>629019200</v>
          </cell>
          <cell r="V645">
            <v>0</v>
          </cell>
          <cell r="W645">
            <v>0</v>
          </cell>
        </row>
        <row r="646">
          <cell r="F646">
            <v>0</v>
          </cell>
          <cell r="G646">
            <v>0</v>
          </cell>
          <cell r="H646" t="str">
            <v>PENINGKATAN JALAN BARU SUNGAI PERUPUK (URUGAN PILIHAN)</v>
          </cell>
          <cell r="I646" t="str">
            <v>04.13.01.03.06</v>
          </cell>
          <cell r="J646">
            <v>0</v>
          </cell>
          <cell r="K646">
            <v>0</v>
          </cell>
          <cell r="L646">
            <v>0</v>
          </cell>
          <cell r="M646">
            <v>0</v>
          </cell>
          <cell r="N646">
            <v>0</v>
          </cell>
          <cell r="O646" t="str">
            <v>JALAN BARU SUNGAI PERUPUK</v>
          </cell>
          <cell r="P646">
            <v>2017</v>
          </cell>
          <cell r="Q646">
            <v>0</v>
          </cell>
          <cell r="R646">
            <v>0</v>
          </cell>
          <cell r="S646">
            <v>0</v>
          </cell>
          <cell r="T646" t="str">
            <v>APBD</v>
          </cell>
          <cell r="U646">
            <v>190356302</v>
          </cell>
          <cell r="V646">
            <v>0</v>
          </cell>
          <cell r="W646">
            <v>0</v>
          </cell>
        </row>
        <row r="647">
          <cell r="F647">
            <v>0</v>
          </cell>
          <cell r="G647">
            <v>0</v>
          </cell>
          <cell r="H647" t="str">
            <v>PENINGKATAN JALAN SIKAKAK-CERENTI SUBUR 9SEI.BAYU (URUGAN PILIHAN</v>
          </cell>
          <cell r="I647" t="str">
            <v>04.13.01.03.06</v>
          </cell>
          <cell r="J647">
            <v>0</v>
          </cell>
          <cell r="K647">
            <v>0</v>
          </cell>
          <cell r="L647">
            <v>0</v>
          </cell>
          <cell r="M647">
            <v>0</v>
          </cell>
          <cell r="N647">
            <v>0</v>
          </cell>
          <cell r="O647" t="str">
            <v>SIKAKAK-CERENTI SUBUR 9SEI.BAYU</v>
          </cell>
          <cell r="P647">
            <v>2017</v>
          </cell>
          <cell r="Q647">
            <v>0</v>
          </cell>
          <cell r="R647">
            <v>0</v>
          </cell>
          <cell r="S647">
            <v>0</v>
          </cell>
          <cell r="T647" t="str">
            <v>APBD</v>
          </cell>
          <cell r="U647">
            <v>147108400.29000002</v>
          </cell>
          <cell r="V647">
            <v>0</v>
          </cell>
          <cell r="W647">
            <v>0</v>
          </cell>
        </row>
        <row r="648">
          <cell r="F648">
            <v>0</v>
          </cell>
          <cell r="G648">
            <v>0</v>
          </cell>
          <cell r="H648" t="str">
            <v>PENINGKATAN JALAN SAMPING KANTOR CAMAT KUANTAN TENGAH-JALUR DUA KARI</v>
          </cell>
          <cell r="I648" t="str">
            <v>04.13.01.03.06</v>
          </cell>
          <cell r="J648">
            <v>0</v>
          </cell>
          <cell r="K648">
            <v>0</v>
          </cell>
          <cell r="L648">
            <v>0</v>
          </cell>
          <cell r="M648">
            <v>0</v>
          </cell>
          <cell r="N648">
            <v>0</v>
          </cell>
          <cell r="O648" t="str">
            <v>SAMPING KANTOR CAMAT KUANTAN TENGAH-JALUR DUA KARI</v>
          </cell>
          <cell r="P648">
            <v>2017</v>
          </cell>
          <cell r="Q648">
            <v>0</v>
          </cell>
          <cell r="R648">
            <v>0</v>
          </cell>
          <cell r="S648">
            <v>0</v>
          </cell>
          <cell r="T648" t="str">
            <v>APBD</v>
          </cell>
          <cell r="U648">
            <v>196256600</v>
          </cell>
          <cell r="V648">
            <v>0</v>
          </cell>
          <cell r="W648">
            <v>0</v>
          </cell>
        </row>
        <row r="649">
          <cell r="F649">
            <v>0</v>
          </cell>
          <cell r="G649">
            <v>0</v>
          </cell>
          <cell r="H649" t="str">
            <v>PENINGKATAN JALAN SEI.RUMBIO-SPORT CENTER</v>
          </cell>
          <cell r="I649" t="str">
            <v>04.13.01.03.06</v>
          </cell>
          <cell r="J649">
            <v>0</v>
          </cell>
          <cell r="K649">
            <v>0</v>
          </cell>
          <cell r="L649">
            <v>0</v>
          </cell>
          <cell r="M649">
            <v>0</v>
          </cell>
          <cell r="N649">
            <v>0</v>
          </cell>
          <cell r="O649" t="str">
            <v>SEI. RUMBIO - SPORT CENTER</v>
          </cell>
          <cell r="P649">
            <v>2017</v>
          </cell>
          <cell r="Q649">
            <v>0</v>
          </cell>
          <cell r="R649">
            <v>0</v>
          </cell>
          <cell r="S649">
            <v>0</v>
          </cell>
          <cell r="T649" t="str">
            <v>APBD</v>
          </cell>
          <cell r="U649">
            <v>196507244</v>
          </cell>
          <cell r="V649">
            <v>0</v>
          </cell>
          <cell r="W649">
            <v>0</v>
          </cell>
        </row>
        <row r="650">
          <cell r="F650">
            <v>0</v>
          </cell>
          <cell r="G650">
            <v>0</v>
          </cell>
          <cell r="H650" t="str">
            <v>PENINGKATAN JALAN DUSUN PINYONGEK (URUGAN PILIHAN)</v>
          </cell>
          <cell r="I650" t="str">
            <v>04.13.01.03.06</v>
          </cell>
          <cell r="J650">
            <v>0</v>
          </cell>
          <cell r="K650">
            <v>0</v>
          </cell>
          <cell r="L650">
            <v>0</v>
          </cell>
          <cell r="M650">
            <v>0</v>
          </cell>
          <cell r="N650">
            <v>0</v>
          </cell>
          <cell r="O650" t="str">
            <v>DUSUN PINYONGEK</v>
          </cell>
          <cell r="P650">
            <v>2017</v>
          </cell>
          <cell r="Q650">
            <v>0</v>
          </cell>
          <cell r="R650">
            <v>0</v>
          </cell>
          <cell r="S650">
            <v>0</v>
          </cell>
          <cell r="T650" t="str">
            <v>APBD</v>
          </cell>
          <cell r="U650">
            <v>196517180</v>
          </cell>
          <cell r="V650">
            <v>0</v>
          </cell>
          <cell r="W650">
            <v>0</v>
          </cell>
        </row>
        <row r="651">
          <cell r="F651">
            <v>0</v>
          </cell>
          <cell r="G651">
            <v>0</v>
          </cell>
          <cell r="H651" t="str">
            <v>PENINGKATAN JALAN UJUNG TANJUNG BENAI</v>
          </cell>
          <cell r="I651" t="str">
            <v>04.13.01.03.06</v>
          </cell>
          <cell r="J651">
            <v>0</v>
          </cell>
          <cell r="K651">
            <v>0</v>
          </cell>
          <cell r="L651">
            <v>0</v>
          </cell>
          <cell r="M651">
            <v>0</v>
          </cell>
          <cell r="N651">
            <v>0</v>
          </cell>
          <cell r="O651" t="str">
            <v>UJUNG TANJUNG BENAI</v>
          </cell>
          <cell r="P651">
            <v>2017</v>
          </cell>
          <cell r="Q651">
            <v>0</v>
          </cell>
          <cell r="R651">
            <v>0</v>
          </cell>
          <cell r="S651">
            <v>0</v>
          </cell>
          <cell r="T651" t="str">
            <v>APBD</v>
          </cell>
          <cell r="U651">
            <v>196729600</v>
          </cell>
          <cell r="V651">
            <v>0</v>
          </cell>
          <cell r="W651">
            <v>0</v>
          </cell>
        </row>
        <row r="652">
          <cell r="F652">
            <v>0</v>
          </cell>
          <cell r="G652">
            <v>0</v>
          </cell>
          <cell r="H652" t="str">
            <v>BELANJA PEMELIHARAAN JALAN KOTO SENTAJO- BERINGIN TALUK</v>
          </cell>
          <cell r="I652" t="str">
            <v>04.13.01.03.06</v>
          </cell>
          <cell r="J652">
            <v>0</v>
          </cell>
          <cell r="K652">
            <v>0</v>
          </cell>
          <cell r="L652">
            <v>0</v>
          </cell>
          <cell r="M652">
            <v>0</v>
          </cell>
          <cell r="N652">
            <v>0</v>
          </cell>
          <cell r="O652" t="str">
            <v>KOTO SENTAJO - DESA BERINGIN</v>
          </cell>
          <cell r="P652">
            <v>2017</v>
          </cell>
          <cell r="Q652">
            <v>0</v>
          </cell>
          <cell r="R652">
            <v>0</v>
          </cell>
          <cell r="S652">
            <v>0</v>
          </cell>
          <cell r="T652" t="str">
            <v>APBD</v>
          </cell>
          <cell r="U652">
            <v>181275065</v>
          </cell>
          <cell r="V652">
            <v>0</v>
          </cell>
          <cell r="W652">
            <v>0</v>
          </cell>
        </row>
        <row r="653">
          <cell r="F653">
            <v>0</v>
          </cell>
          <cell r="G653">
            <v>0</v>
          </cell>
          <cell r="H653" t="str">
            <v>PEMELIHARAAN JALAN LINGKAR KAMPUNG BARU SENTAJO</v>
          </cell>
          <cell r="I653" t="str">
            <v>04.13.01.03.06</v>
          </cell>
          <cell r="J653">
            <v>0</v>
          </cell>
          <cell r="K653">
            <v>0</v>
          </cell>
          <cell r="L653">
            <v>0</v>
          </cell>
          <cell r="M653">
            <v>0</v>
          </cell>
          <cell r="N653">
            <v>0</v>
          </cell>
          <cell r="O653" t="str">
            <v>LINGKAR KAMPUNG BARU SENTAJO</v>
          </cell>
          <cell r="P653">
            <v>2017</v>
          </cell>
          <cell r="Q653">
            <v>0</v>
          </cell>
          <cell r="R653">
            <v>0</v>
          </cell>
          <cell r="S653">
            <v>0</v>
          </cell>
          <cell r="T653" t="str">
            <v>APBD</v>
          </cell>
          <cell r="U653">
            <v>180048469</v>
          </cell>
          <cell r="V653">
            <v>0</v>
          </cell>
          <cell r="W653">
            <v>0</v>
          </cell>
        </row>
        <row r="654">
          <cell r="F654">
            <v>0</v>
          </cell>
          <cell r="G654">
            <v>0</v>
          </cell>
          <cell r="H654" t="str">
            <v>PEMELIHARAAN JALAN LINGKAR KAMPUNG BARU SENTAJO</v>
          </cell>
          <cell r="I654" t="str">
            <v>04.13.01.03.06</v>
          </cell>
          <cell r="J654">
            <v>0</v>
          </cell>
          <cell r="K654">
            <v>0</v>
          </cell>
          <cell r="L654">
            <v>0</v>
          </cell>
          <cell r="M654">
            <v>0</v>
          </cell>
          <cell r="N654">
            <v>0</v>
          </cell>
          <cell r="O654" t="str">
            <v>LINGKAR KAMPUNG BARU SENTAJO</v>
          </cell>
          <cell r="P654">
            <v>2017</v>
          </cell>
          <cell r="Q654">
            <v>0</v>
          </cell>
          <cell r="R654">
            <v>0</v>
          </cell>
          <cell r="S654">
            <v>0</v>
          </cell>
          <cell r="T654" t="str">
            <v>APBD</v>
          </cell>
          <cell r="U654">
            <v>180968000</v>
          </cell>
          <cell r="V654">
            <v>0</v>
          </cell>
          <cell r="W654">
            <v>0</v>
          </cell>
        </row>
        <row r="655">
          <cell r="E655" t="str">
            <v>280.1</v>
          </cell>
          <cell r="F655">
            <v>0</v>
          </cell>
          <cell r="G655">
            <v>0</v>
          </cell>
          <cell r="H655" t="str">
            <v>PEMELIHARAAN JALAN GUNUNG KESIANGAN- SETLEMEN MASYARAKAT</v>
          </cell>
          <cell r="I655" t="str">
            <v>04.13.01.03.06</v>
          </cell>
          <cell r="J655">
            <v>0</v>
          </cell>
          <cell r="K655">
            <v>0</v>
          </cell>
          <cell r="L655">
            <v>0</v>
          </cell>
          <cell r="M655">
            <v>0</v>
          </cell>
          <cell r="N655">
            <v>0</v>
          </cell>
          <cell r="O655" t="str">
            <v>GUNUNG KESIANGAN - RESTLEMENT MASYARAKAT</v>
          </cell>
          <cell r="P655">
            <v>2017</v>
          </cell>
          <cell r="Q655">
            <v>0</v>
          </cell>
          <cell r="R655">
            <v>0</v>
          </cell>
          <cell r="S655">
            <v>0</v>
          </cell>
          <cell r="T655" t="str">
            <v>APBD</v>
          </cell>
          <cell r="U655">
            <v>181501000</v>
          </cell>
          <cell r="V655">
            <v>0</v>
          </cell>
          <cell r="W655">
            <v>0</v>
          </cell>
        </row>
        <row r="656">
          <cell r="E656" t="str">
            <v>277.1</v>
          </cell>
          <cell r="F656">
            <v>0</v>
          </cell>
          <cell r="G656">
            <v>0</v>
          </cell>
          <cell r="H656" t="str">
            <v>PEMELIHARAAN JALAN GUNUNG KESIANGAN- PULAU KALIMANTING</v>
          </cell>
          <cell r="I656" t="str">
            <v>04.13.01.03.06</v>
          </cell>
          <cell r="J656">
            <v>0</v>
          </cell>
          <cell r="K656">
            <v>0</v>
          </cell>
          <cell r="L656">
            <v>0</v>
          </cell>
          <cell r="M656">
            <v>0</v>
          </cell>
          <cell r="N656">
            <v>0</v>
          </cell>
          <cell r="O656" t="str">
            <v>GUNUNG KESIANGAN- PULAU KALIMANTING</v>
          </cell>
          <cell r="P656">
            <v>2017</v>
          </cell>
          <cell r="Q656">
            <v>0</v>
          </cell>
          <cell r="R656">
            <v>0</v>
          </cell>
          <cell r="S656">
            <v>0</v>
          </cell>
          <cell r="T656" t="str">
            <v>APBD</v>
          </cell>
          <cell r="U656">
            <v>192368982</v>
          </cell>
          <cell r="V656">
            <v>0</v>
          </cell>
          <cell r="W656">
            <v>0</v>
          </cell>
        </row>
        <row r="657">
          <cell r="F657">
            <v>0</v>
          </cell>
          <cell r="G657">
            <v>0</v>
          </cell>
          <cell r="H657" t="str">
            <v>PEMELIHARAAN JALAN SIMPANG PULAU ARO-PULAU ARO</v>
          </cell>
          <cell r="I657" t="str">
            <v>04.13.01.03.06</v>
          </cell>
          <cell r="J657">
            <v>0</v>
          </cell>
          <cell r="K657">
            <v>0</v>
          </cell>
          <cell r="L657">
            <v>0</v>
          </cell>
          <cell r="M657">
            <v>0</v>
          </cell>
          <cell r="N657">
            <v>0</v>
          </cell>
          <cell r="O657" t="str">
            <v>SIMPANG PULAU ARO-PULAU ARO</v>
          </cell>
          <cell r="P657">
            <v>2017</v>
          </cell>
          <cell r="Q657">
            <v>0</v>
          </cell>
          <cell r="R657">
            <v>0</v>
          </cell>
          <cell r="S657">
            <v>0</v>
          </cell>
          <cell r="T657" t="str">
            <v>APBD</v>
          </cell>
          <cell r="U657">
            <v>1819666181</v>
          </cell>
          <cell r="V657">
            <v>0</v>
          </cell>
          <cell r="W657">
            <v>0</v>
          </cell>
        </row>
        <row r="658">
          <cell r="F658">
            <v>0</v>
          </cell>
          <cell r="G658">
            <v>0</v>
          </cell>
          <cell r="H658" t="str">
            <v>SEMENISASI JALAN PANDAN WANGI-JALAN TAWAKAL</v>
          </cell>
          <cell r="I658" t="str">
            <v>04.13.01.03.06</v>
          </cell>
          <cell r="J658">
            <v>0</v>
          </cell>
          <cell r="K658">
            <v>0</v>
          </cell>
          <cell r="L658">
            <v>0</v>
          </cell>
          <cell r="M658">
            <v>0</v>
          </cell>
          <cell r="N658">
            <v>0</v>
          </cell>
          <cell r="O658" t="str">
            <v>PANDAN WANGI-JALAN TAWAKAL</v>
          </cell>
          <cell r="P658">
            <v>2017</v>
          </cell>
          <cell r="Q658">
            <v>0</v>
          </cell>
          <cell r="R658">
            <v>0</v>
          </cell>
          <cell r="S658">
            <v>0</v>
          </cell>
          <cell r="T658" t="str">
            <v>APBD</v>
          </cell>
          <cell r="U658">
            <v>197613000</v>
          </cell>
          <cell r="V658">
            <v>0</v>
          </cell>
          <cell r="W658">
            <v>0</v>
          </cell>
        </row>
        <row r="659">
          <cell r="F659">
            <v>0</v>
          </cell>
          <cell r="G659">
            <v>0</v>
          </cell>
          <cell r="H659" t="str">
            <v>PENINGKATAN JALAN LINGKAR DESA GUNUNG (ASPAL)</v>
          </cell>
          <cell r="I659" t="str">
            <v>04.13.01.03.06</v>
          </cell>
          <cell r="J659">
            <v>0</v>
          </cell>
          <cell r="K659">
            <v>0</v>
          </cell>
          <cell r="L659">
            <v>0</v>
          </cell>
          <cell r="M659">
            <v>0</v>
          </cell>
          <cell r="N659">
            <v>0</v>
          </cell>
          <cell r="O659" t="str">
            <v>LINGKAR DESA GUNUNG</v>
          </cell>
          <cell r="P659">
            <v>2018</v>
          </cell>
          <cell r="Q659">
            <v>0</v>
          </cell>
          <cell r="R659">
            <v>0</v>
          </cell>
          <cell r="S659">
            <v>0</v>
          </cell>
          <cell r="T659" t="str">
            <v>APBD</v>
          </cell>
          <cell r="U659">
            <v>2159049576</v>
          </cell>
          <cell r="V659">
            <v>0</v>
          </cell>
          <cell r="W659">
            <v>0</v>
          </cell>
        </row>
        <row r="660">
          <cell r="F660">
            <v>0</v>
          </cell>
          <cell r="G660">
            <v>0</v>
          </cell>
          <cell r="H660" t="str">
            <v>PENINGKATAN JALAN GUNUNG KESIANGAN - BANJAR LOPAK - PEMBATANG - PADANG KUNYIT (ASPAL)</v>
          </cell>
          <cell r="I660" t="str">
            <v>04.13.01.03.06</v>
          </cell>
          <cell r="J660">
            <v>0</v>
          </cell>
          <cell r="K660">
            <v>0</v>
          </cell>
          <cell r="L660">
            <v>0</v>
          </cell>
          <cell r="M660">
            <v>0</v>
          </cell>
          <cell r="N660">
            <v>0</v>
          </cell>
          <cell r="O660" t="str">
            <v>GUNUNG KESIANGAN - BANJAR LOPAK - PEMBATANG - PADANG KUNYIT</v>
          </cell>
          <cell r="P660">
            <v>2018</v>
          </cell>
          <cell r="Q660">
            <v>0</v>
          </cell>
          <cell r="R660">
            <v>0</v>
          </cell>
          <cell r="S660">
            <v>0</v>
          </cell>
          <cell r="T660" t="str">
            <v>APBD</v>
          </cell>
          <cell r="U660">
            <v>2282412952</v>
          </cell>
          <cell r="V660">
            <v>0</v>
          </cell>
          <cell r="W660">
            <v>0</v>
          </cell>
        </row>
        <row r="661">
          <cell r="F661">
            <v>0</v>
          </cell>
          <cell r="G661">
            <v>0</v>
          </cell>
          <cell r="H661" t="str">
            <v>PENINGKATAN JALAN PETAPAHAN - JAKE (URPIL)</v>
          </cell>
          <cell r="I661" t="str">
            <v>04.13.01.03.06</v>
          </cell>
          <cell r="J661">
            <v>0</v>
          </cell>
          <cell r="K661">
            <v>0</v>
          </cell>
          <cell r="L661">
            <v>0</v>
          </cell>
          <cell r="M661">
            <v>0</v>
          </cell>
          <cell r="N661">
            <v>0</v>
          </cell>
          <cell r="O661" t="str">
            <v>PETAPAHAN - JAKE</v>
          </cell>
          <cell r="P661">
            <v>2018</v>
          </cell>
          <cell r="Q661">
            <v>0</v>
          </cell>
          <cell r="R661">
            <v>0</v>
          </cell>
          <cell r="S661">
            <v>0</v>
          </cell>
          <cell r="T661" t="str">
            <v>APBD</v>
          </cell>
          <cell r="U661">
            <v>2896710698</v>
          </cell>
          <cell r="V661">
            <v>0</v>
          </cell>
          <cell r="W661">
            <v>0</v>
          </cell>
        </row>
        <row r="662">
          <cell r="E662" t="str">
            <v>235.5</v>
          </cell>
          <cell r="F662">
            <v>0</v>
          </cell>
          <cell r="G662">
            <v>0</v>
          </cell>
          <cell r="H662" t="str">
            <v>PENINGKATAN JALAN DESA SEI. KERANJI - AIR MAS (ASPAL)</v>
          </cell>
          <cell r="I662" t="str">
            <v>04.13.01.03.06</v>
          </cell>
          <cell r="J662">
            <v>0</v>
          </cell>
          <cell r="K662">
            <v>0</v>
          </cell>
          <cell r="L662">
            <v>0</v>
          </cell>
          <cell r="M662">
            <v>0</v>
          </cell>
          <cell r="N662">
            <v>0</v>
          </cell>
          <cell r="O662" t="str">
            <v>DESA SEI. KERANJI - AIR MAS</v>
          </cell>
          <cell r="P662">
            <v>2018</v>
          </cell>
          <cell r="Q662">
            <v>0</v>
          </cell>
          <cell r="R662">
            <v>0</v>
          </cell>
          <cell r="S662">
            <v>0</v>
          </cell>
          <cell r="T662" t="str">
            <v>APBD</v>
          </cell>
          <cell r="U662">
            <v>2270479483</v>
          </cell>
          <cell r="V662">
            <v>0</v>
          </cell>
          <cell r="W662">
            <v>0</v>
          </cell>
        </row>
        <row r="663">
          <cell r="F663">
            <v>0</v>
          </cell>
          <cell r="G663">
            <v>0</v>
          </cell>
          <cell r="H663" t="str">
            <v>PENINGKATAN JALAN SP. 4 PT. WANASARI-MUARA BAHAN (ASPAL)</v>
          </cell>
          <cell r="I663" t="str">
            <v>04.13.01.03.06</v>
          </cell>
          <cell r="J663">
            <v>0</v>
          </cell>
          <cell r="K663">
            <v>0</v>
          </cell>
          <cell r="L663">
            <v>0</v>
          </cell>
          <cell r="M663">
            <v>0</v>
          </cell>
          <cell r="N663">
            <v>0</v>
          </cell>
          <cell r="O663" t="str">
            <v>SP. 4 PT. WANASARI-MUARA BAHAN</v>
          </cell>
          <cell r="P663">
            <v>2018</v>
          </cell>
          <cell r="Q663">
            <v>0</v>
          </cell>
          <cell r="R663">
            <v>0</v>
          </cell>
          <cell r="S663">
            <v>0</v>
          </cell>
          <cell r="T663" t="str">
            <v>APBD</v>
          </cell>
          <cell r="U663">
            <v>2159457861</v>
          </cell>
          <cell r="V663">
            <v>0</v>
          </cell>
          <cell r="W663">
            <v>0</v>
          </cell>
        </row>
        <row r="664">
          <cell r="E664" t="str">
            <v>165.9</v>
          </cell>
          <cell r="F664">
            <v>0</v>
          </cell>
          <cell r="G664">
            <v>0</v>
          </cell>
          <cell r="H664" t="str">
            <v>PENINGKATAN JALAN SAKO-TRANS SKP II (ASPAL)/DESA MUARA LANGSAT DAN DESA SUKARAJA</v>
          </cell>
          <cell r="I664" t="str">
            <v>04.13.01.03.06</v>
          </cell>
          <cell r="J664">
            <v>0</v>
          </cell>
          <cell r="K664">
            <v>0</v>
          </cell>
          <cell r="L664">
            <v>0</v>
          </cell>
          <cell r="M664">
            <v>0</v>
          </cell>
          <cell r="N664">
            <v>0</v>
          </cell>
          <cell r="O664" t="str">
            <v>SAKO-TRANS SKP II/DESA MUARA LANGSAT DAN DESA SUKARAJA</v>
          </cell>
          <cell r="P664">
            <v>2018</v>
          </cell>
          <cell r="Q664">
            <v>0</v>
          </cell>
          <cell r="R664">
            <v>0</v>
          </cell>
          <cell r="S664">
            <v>0</v>
          </cell>
          <cell r="T664" t="str">
            <v>APBD</v>
          </cell>
          <cell r="U664">
            <v>2269492372</v>
          </cell>
          <cell r="V664">
            <v>0</v>
          </cell>
          <cell r="W664">
            <v>0</v>
          </cell>
        </row>
        <row r="665">
          <cell r="F665">
            <v>0</v>
          </cell>
          <cell r="G665">
            <v>0</v>
          </cell>
          <cell r="H665" t="str">
            <v>PENINGKATAN JALAN LINGKAR TANJUNG - MUARA TOMBANG (ASPAL)</v>
          </cell>
          <cell r="I665" t="str">
            <v>04.13.01.03.06</v>
          </cell>
          <cell r="J665">
            <v>0</v>
          </cell>
          <cell r="K665">
            <v>0</v>
          </cell>
          <cell r="L665">
            <v>0</v>
          </cell>
          <cell r="M665">
            <v>0</v>
          </cell>
          <cell r="N665">
            <v>0</v>
          </cell>
          <cell r="O665" t="str">
            <v>LINGKAR TANJUNG - MUARA TOMBANG</v>
          </cell>
          <cell r="P665">
            <v>2018</v>
          </cell>
          <cell r="Q665">
            <v>0</v>
          </cell>
          <cell r="R665">
            <v>0</v>
          </cell>
          <cell r="S665">
            <v>0</v>
          </cell>
          <cell r="T665" t="str">
            <v>APBD</v>
          </cell>
          <cell r="U665">
            <v>2257584511</v>
          </cell>
          <cell r="V665">
            <v>0</v>
          </cell>
          <cell r="W665">
            <v>0</v>
          </cell>
        </row>
        <row r="666">
          <cell r="E666" t="str">
            <v>134.1</v>
          </cell>
          <cell r="F666">
            <v>0</v>
          </cell>
          <cell r="G666">
            <v>0</v>
          </cell>
          <cell r="H666" t="str">
            <v>PENINGKATAN JALAN DESA PULAU MADINAH (ASPAL)</v>
          </cell>
          <cell r="I666" t="str">
            <v>04.13.01.03.06</v>
          </cell>
          <cell r="J666">
            <v>0</v>
          </cell>
          <cell r="K666">
            <v>0</v>
          </cell>
          <cell r="L666">
            <v>0</v>
          </cell>
          <cell r="M666">
            <v>0</v>
          </cell>
          <cell r="N666">
            <v>0</v>
          </cell>
          <cell r="O666" t="str">
            <v>DESA PULAU MADINAH</v>
          </cell>
          <cell r="P666">
            <v>2018</v>
          </cell>
          <cell r="Q666">
            <v>0</v>
          </cell>
          <cell r="R666">
            <v>0</v>
          </cell>
          <cell r="S666">
            <v>0</v>
          </cell>
          <cell r="T666" t="str">
            <v>APBD</v>
          </cell>
          <cell r="U666">
            <v>2217599426</v>
          </cell>
          <cell r="V666">
            <v>0</v>
          </cell>
          <cell r="W666">
            <v>0</v>
          </cell>
        </row>
        <row r="667">
          <cell r="E667" t="str">
            <v>296.4</v>
          </cell>
          <cell r="F667">
            <v>0</v>
          </cell>
          <cell r="G667">
            <v>0</v>
          </cell>
          <cell r="H667" t="str">
            <v>PENINGKATAN JALAN INUMAN - PULAU BUSUK (ASPAL)</v>
          </cell>
          <cell r="I667" t="str">
            <v>04.13.01.03.06</v>
          </cell>
          <cell r="J667">
            <v>0</v>
          </cell>
          <cell r="K667">
            <v>0</v>
          </cell>
          <cell r="L667">
            <v>0</v>
          </cell>
          <cell r="M667">
            <v>0</v>
          </cell>
          <cell r="N667">
            <v>0</v>
          </cell>
          <cell r="O667" t="str">
            <v>INUMAN - PL. BUSUK</v>
          </cell>
          <cell r="P667">
            <v>2018</v>
          </cell>
          <cell r="Q667">
            <v>0</v>
          </cell>
          <cell r="R667">
            <v>0</v>
          </cell>
          <cell r="S667">
            <v>0</v>
          </cell>
          <cell r="T667" t="str">
            <v>APBD</v>
          </cell>
          <cell r="U667">
            <v>2164060514</v>
          </cell>
          <cell r="V667">
            <v>0</v>
          </cell>
          <cell r="W667">
            <v>0</v>
          </cell>
        </row>
        <row r="668">
          <cell r="F668">
            <v>0</v>
          </cell>
          <cell r="G668">
            <v>0</v>
          </cell>
          <cell r="H668" t="str">
            <v>PENINGKATAN JALAN LINGKAR DESA TANJUNG PAUH (ASPAL)</v>
          </cell>
          <cell r="I668" t="str">
            <v>04.13.01.03.06</v>
          </cell>
          <cell r="J668">
            <v>0</v>
          </cell>
          <cell r="K668">
            <v>0</v>
          </cell>
          <cell r="L668">
            <v>0</v>
          </cell>
          <cell r="M668">
            <v>0</v>
          </cell>
          <cell r="N668">
            <v>0</v>
          </cell>
          <cell r="O668" t="str">
            <v>LINGKAR DESA TANJUNG PAUH</v>
          </cell>
          <cell r="P668">
            <v>2018</v>
          </cell>
          <cell r="Q668">
            <v>0</v>
          </cell>
          <cell r="R668">
            <v>0</v>
          </cell>
          <cell r="S668">
            <v>0</v>
          </cell>
          <cell r="T668" t="str">
            <v>APBD</v>
          </cell>
          <cell r="U668">
            <v>2153501620</v>
          </cell>
          <cell r="V668">
            <v>0</v>
          </cell>
          <cell r="W668">
            <v>0</v>
          </cell>
        </row>
        <row r="669">
          <cell r="E669" t="str">
            <v>229.3</v>
          </cell>
          <cell r="F669">
            <v>0</v>
          </cell>
          <cell r="G669">
            <v>0</v>
          </cell>
          <cell r="H669" t="str">
            <v>PENINGKATAN JALAN SP. HANDOYO - SUMBER DATAR (ASPAL)</v>
          </cell>
          <cell r="I669" t="str">
            <v>04.13.01.03.06</v>
          </cell>
          <cell r="J669">
            <v>0</v>
          </cell>
          <cell r="K669">
            <v>0</v>
          </cell>
          <cell r="L669">
            <v>0</v>
          </cell>
          <cell r="M669">
            <v>0</v>
          </cell>
          <cell r="N669">
            <v>0</v>
          </cell>
          <cell r="O669" t="str">
            <v>SP. HANDOYO - SUMBER DATAR</v>
          </cell>
          <cell r="P669">
            <v>2018</v>
          </cell>
          <cell r="Q669">
            <v>0</v>
          </cell>
          <cell r="R669">
            <v>0</v>
          </cell>
          <cell r="S669">
            <v>0</v>
          </cell>
          <cell r="T669" t="str">
            <v>APBD</v>
          </cell>
          <cell r="U669">
            <v>2268022666</v>
          </cell>
          <cell r="V669">
            <v>0</v>
          </cell>
          <cell r="W669">
            <v>0</v>
          </cell>
        </row>
        <row r="670">
          <cell r="F670">
            <v>0</v>
          </cell>
          <cell r="G670">
            <v>0</v>
          </cell>
          <cell r="H670" t="str">
            <v>PENINGKATAN JALAN PAUH ANGIT - PL. RENGAS - SEKAPING (ASPAL)</v>
          </cell>
          <cell r="I670" t="str">
            <v>04.13.01.03.06</v>
          </cell>
          <cell r="J670">
            <v>0</v>
          </cell>
          <cell r="K670">
            <v>0</v>
          </cell>
          <cell r="L670">
            <v>0</v>
          </cell>
          <cell r="M670">
            <v>0</v>
          </cell>
          <cell r="N670">
            <v>0</v>
          </cell>
          <cell r="O670" t="str">
            <v>PAUH ANGIT - PL. RENGAS - SEKAPING</v>
          </cell>
          <cell r="P670">
            <v>2018</v>
          </cell>
          <cell r="Q670">
            <v>0</v>
          </cell>
          <cell r="R670">
            <v>0</v>
          </cell>
          <cell r="S670">
            <v>0</v>
          </cell>
          <cell r="T670" t="str">
            <v>APBD</v>
          </cell>
          <cell r="U670">
            <v>2298079202</v>
          </cell>
          <cell r="V670">
            <v>0</v>
          </cell>
          <cell r="W670">
            <v>0</v>
          </cell>
        </row>
        <row r="671">
          <cell r="F671">
            <v>0</v>
          </cell>
          <cell r="G671">
            <v>0</v>
          </cell>
          <cell r="H671" t="str">
            <v>PENINGKATAN JALAN KOTO GUNUNG - PL. MUNGKUR (ASPAL)</v>
          </cell>
          <cell r="I671" t="str">
            <v>04.13.01.03.06</v>
          </cell>
          <cell r="J671">
            <v>0</v>
          </cell>
          <cell r="K671">
            <v>0</v>
          </cell>
          <cell r="L671">
            <v>0</v>
          </cell>
          <cell r="M671">
            <v>0</v>
          </cell>
          <cell r="N671">
            <v>0</v>
          </cell>
          <cell r="O671" t="str">
            <v>KOTO GUNUNG - PL. MUNGKUR</v>
          </cell>
          <cell r="P671">
            <v>2018</v>
          </cell>
          <cell r="Q671">
            <v>0</v>
          </cell>
          <cell r="R671">
            <v>0</v>
          </cell>
          <cell r="S671">
            <v>0</v>
          </cell>
          <cell r="T671" t="str">
            <v>APBD</v>
          </cell>
          <cell r="U671">
            <v>2256762096</v>
          </cell>
          <cell r="V671">
            <v>0</v>
          </cell>
          <cell r="W671">
            <v>0</v>
          </cell>
        </row>
        <row r="672">
          <cell r="F672">
            <v>0</v>
          </cell>
          <cell r="G672">
            <v>0</v>
          </cell>
          <cell r="H672" t="str">
            <v>PENINGKATAN JALAN TSM SIMPANG RAYA - SIMPANG LIMA PT. WANASARI NUSANTARA (ASPAL)</v>
          </cell>
          <cell r="I672" t="str">
            <v>04.13.01.03.06</v>
          </cell>
          <cell r="J672">
            <v>0</v>
          </cell>
          <cell r="K672">
            <v>0</v>
          </cell>
          <cell r="L672">
            <v>0</v>
          </cell>
          <cell r="M672">
            <v>0</v>
          </cell>
          <cell r="N672">
            <v>0</v>
          </cell>
          <cell r="O672" t="str">
            <v>TSM SIMPANG RAYA - SIMPANG LIMA PT. WANASARI NUSANTARA</v>
          </cell>
          <cell r="P672">
            <v>2018</v>
          </cell>
          <cell r="Q672">
            <v>0</v>
          </cell>
          <cell r="R672">
            <v>0</v>
          </cell>
          <cell r="S672">
            <v>0</v>
          </cell>
          <cell r="T672" t="str">
            <v>APBD</v>
          </cell>
          <cell r="U672">
            <v>2232074718</v>
          </cell>
          <cell r="V672">
            <v>0</v>
          </cell>
          <cell r="W672">
            <v>0</v>
          </cell>
        </row>
        <row r="673">
          <cell r="F673">
            <v>0</v>
          </cell>
          <cell r="G673">
            <v>0</v>
          </cell>
          <cell r="H673" t="str">
            <v>PENINGKATAN JALAN MENUJU KANDANG TUMIYANG (URPIL)</v>
          </cell>
          <cell r="I673" t="str">
            <v>04.13.01.03.06</v>
          </cell>
          <cell r="J673">
            <v>0</v>
          </cell>
          <cell r="K673">
            <v>0</v>
          </cell>
          <cell r="L673">
            <v>0</v>
          </cell>
          <cell r="M673">
            <v>0</v>
          </cell>
          <cell r="N673">
            <v>0</v>
          </cell>
          <cell r="O673" t="str">
            <v>MENUJU KANDANG TUMIYANG</v>
          </cell>
          <cell r="P673">
            <v>2018</v>
          </cell>
          <cell r="Q673">
            <v>0</v>
          </cell>
          <cell r="R673">
            <v>0</v>
          </cell>
          <cell r="S673">
            <v>0</v>
          </cell>
          <cell r="T673" t="str">
            <v>APBD</v>
          </cell>
          <cell r="U673">
            <v>647774900</v>
          </cell>
          <cell r="V673">
            <v>0</v>
          </cell>
          <cell r="W673">
            <v>0</v>
          </cell>
        </row>
        <row r="674">
          <cell r="F674">
            <v>0</v>
          </cell>
          <cell r="G674">
            <v>0</v>
          </cell>
          <cell r="H674" t="str">
            <v>PENINGKATAN JALAN MUNSALO  - SEBERANG TALUK (LOKASI PACU JALUR SENTAJO RAYA) (URPIL)</v>
          </cell>
          <cell r="I674" t="str">
            <v>04.13.01.03.06</v>
          </cell>
          <cell r="J674">
            <v>0</v>
          </cell>
          <cell r="K674">
            <v>0</v>
          </cell>
          <cell r="L674">
            <v>0</v>
          </cell>
          <cell r="M674">
            <v>0</v>
          </cell>
          <cell r="N674">
            <v>0</v>
          </cell>
          <cell r="O674" t="str">
            <v>MUNSALO  - SEBERANG TALUK (LOKASI PACU JALUR SENTAJO RAYA)</v>
          </cell>
          <cell r="P674">
            <v>2018</v>
          </cell>
          <cell r="Q674">
            <v>0</v>
          </cell>
          <cell r="R674">
            <v>0</v>
          </cell>
          <cell r="S674">
            <v>0</v>
          </cell>
          <cell r="T674" t="str">
            <v>APBD</v>
          </cell>
          <cell r="U674">
            <v>478118536</v>
          </cell>
          <cell r="V674">
            <v>0</v>
          </cell>
          <cell r="W674">
            <v>0</v>
          </cell>
        </row>
        <row r="675">
          <cell r="E675" t="str">
            <v>294.1</v>
          </cell>
          <cell r="F675">
            <v>0</v>
          </cell>
          <cell r="G675">
            <v>0</v>
          </cell>
          <cell r="H675" t="str">
            <v>PENINGKATAN JALAN PESIKAIAN - TELUK PAUH (URPIL)</v>
          </cell>
          <cell r="I675" t="str">
            <v>04.13.01.03.06</v>
          </cell>
          <cell r="J675">
            <v>0</v>
          </cell>
          <cell r="K675">
            <v>0</v>
          </cell>
          <cell r="L675">
            <v>0</v>
          </cell>
          <cell r="M675">
            <v>0</v>
          </cell>
          <cell r="N675">
            <v>0</v>
          </cell>
          <cell r="O675" t="str">
            <v>PESIKAIAN - TELUK PAUH</v>
          </cell>
          <cell r="P675">
            <v>2018</v>
          </cell>
          <cell r="Q675">
            <v>0</v>
          </cell>
          <cell r="R675">
            <v>0</v>
          </cell>
          <cell r="S675">
            <v>0</v>
          </cell>
          <cell r="T675" t="str">
            <v>APBD</v>
          </cell>
          <cell r="U675">
            <v>189466188</v>
          </cell>
          <cell r="V675">
            <v>0</v>
          </cell>
          <cell r="W675">
            <v>0</v>
          </cell>
        </row>
        <row r="676">
          <cell r="F676">
            <v>0</v>
          </cell>
          <cell r="G676">
            <v>0</v>
          </cell>
          <cell r="H676" t="str">
            <v>PEMBUATAN BOX CULVERT JALAN MANGGIS KEL. SINAMBEKLINGKUNGAN III</v>
          </cell>
          <cell r="I676" t="str">
            <v>04.13.01.03.06</v>
          </cell>
          <cell r="J676">
            <v>0</v>
          </cell>
          <cell r="K676">
            <v>0</v>
          </cell>
          <cell r="L676">
            <v>0</v>
          </cell>
          <cell r="M676">
            <v>0</v>
          </cell>
          <cell r="N676">
            <v>0</v>
          </cell>
          <cell r="O676" t="str">
            <v>JALAN MANGGIS KEL. SINAMBEKLINGKUNGAN III</v>
          </cell>
          <cell r="P676">
            <v>2018</v>
          </cell>
          <cell r="Q676">
            <v>0</v>
          </cell>
          <cell r="R676">
            <v>0</v>
          </cell>
          <cell r="S676">
            <v>0</v>
          </cell>
          <cell r="T676" t="str">
            <v>APBD</v>
          </cell>
          <cell r="U676">
            <v>189359000</v>
          </cell>
          <cell r="V676">
            <v>0</v>
          </cell>
          <cell r="W676">
            <v>0</v>
          </cell>
        </row>
        <row r="677">
          <cell r="E677" t="str">
            <v>1.8</v>
          </cell>
          <cell r="F677">
            <v>0</v>
          </cell>
          <cell r="G677">
            <v>0</v>
          </cell>
          <cell r="H677" t="str">
            <v>PEMBUATAN BOX CULVERT DESA TITIAN MODANG</v>
          </cell>
          <cell r="I677" t="str">
            <v>04.13.01.03.06</v>
          </cell>
          <cell r="J677">
            <v>0</v>
          </cell>
          <cell r="K677">
            <v>0</v>
          </cell>
          <cell r="L677">
            <v>0</v>
          </cell>
          <cell r="M677">
            <v>0</v>
          </cell>
          <cell r="N677">
            <v>0</v>
          </cell>
          <cell r="O677" t="str">
            <v>DESA TITIAN MODANG</v>
          </cell>
          <cell r="P677">
            <v>2018</v>
          </cell>
          <cell r="Q677">
            <v>0</v>
          </cell>
          <cell r="R677">
            <v>0</v>
          </cell>
          <cell r="S677">
            <v>0</v>
          </cell>
          <cell r="T677" t="str">
            <v>APBD</v>
          </cell>
          <cell r="U677">
            <v>188212566</v>
          </cell>
          <cell r="V677">
            <v>0</v>
          </cell>
          <cell r="W677">
            <v>0</v>
          </cell>
        </row>
        <row r="678">
          <cell r="F678">
            <v>0</v>
          </cell>
          <cell r="G678">
            <v>0</v>
          </cell>
          <cell r="H678" t="str">
            <v>PENINGKATAN JALAN SP. TERATAK JERING - RAWANG OGUNG (ASPAL)</v>
          </cell>
          <cell r="I678" t="str">
            <v>04.13.01.03.06</v>
          </cell>
          <cell r="J678">
            <v>0</v>
          </cell>
          <cell r="K678">
            <v>0</v>
          </cell>
          <cell r="L678">
            <v>0</v>
          </cell>
          <cell r="M678">
            <v>0</v>
          </cell>
          <cell r="N678">
            <v>0</v>
          </cell>
          <cell r="O678" t="str">
            <v>SP. TERATAK JERING - RAWANG OGUNG</v>
          </cell>
          <cell r="P678">
            <v>2018</v>
          </cell>
          <cell r="Q678">
            <v>0</v>
          </cell>
          <cell r="R678">
            <v>0</v>
          </cell>
          <cell r="S678">
            <v>0</v>
          </cell>
          <cell r="T678" t="str">
            <v>APBD</v>
          </cell>
          <cell r="U678">
            <v>2267510824</v>
          </cell>
          <cell r="V678">
            <v>0</v>
          </cell>
          <cell r="W678">
            <v>0</v>
          </cell>
        </row>
        <row r="679">
          <cell r="F679">
            <v>0</v>
          </cell>
          <cell r="G679">
            <v>0</v>
          </cell>
          <cell r="H679" t="str">
            <v>PENINGKATAN JALAN DESA SAKO DUSUN II (ASPAL)</v>
          </cell>
          <cell r="I679" t="str">
            <v>04.13.01.03.06</v>
          </cell>
          <cell r="J679">
            <v>0</v>
          </cell>
          <cell r="K679">
            <v>0</v>
          </cell>
          <cell r="L679">
            <v>0</v>
          </cell>
          <cell r="M679">
            <v>0</v>
          </cell>
          <cell r="N679">
            <v>0</v>
          </cell>
          <cell r="O679" t="str">
            <v>DESA SAKO DUSUN II</v>
          </cell>
          <cell r="P679">
            <v>2018</v>
          </cell>
          <cell r="Q679">
            <v>0</v>
          </cell>
          <cell r="R679">
            <v>0</v>
          </cell>
          <cell r="S679">
            <v>0</v>
          </cell>
          <cell r="T679" t="str">
            <v>APBD</v>
          </cell>
          <cell r="U679">
            <v>2252307486</v>
          </cell>
          <cell r="V679">
            <v>0</v>
          </cell>
          <cell r="W679">
            <v>0</v>
          </cell>
        </row>
        <row r="680">
          <cell r="F680">
            <v>0</v>
          </cell>
          <cell r="G680">
            <v>0</v>
          </cell>
          <cell r="H680" t="str">
            <v>PENINGKATAN JALAN SUNGAI BESAR - SITIANG (ASPAL)</v>
          </cell>
          <cell r="I680" t="str">
            <v>04.13.01.03.06</v>
          </cell>
          <cell r="J680">
            <v>0</v>
          </cell>
          <cell r="K680">
            <v>0</v>
          </cell>
          <cell r="L680">
            <v>0</v>
          </cell>
          <cell r="M680">
            <v>0</v>
          </cell>
          <cell r="N680">
            <v>0</v>
          </cell>
          <cell r="O680" t="str">
            <v>SUNGAI BESAR - SITIANG</v>
          </cell>
          <cell r="P680">
            <v>2018</v>
          </cell>
          <cell r="Q680">
            <v>0</v>
          </cell>
          <cell r="R680">
            <v>0</v>
          </cell>
          <cell r="S680">
            <v>0</v>
          </cell>
          <cell r="T680" t="str">
            <v>APBD</v>
          </cell>
          <cell r="U680">
            <v>2242017862</v>
          </cell>
          <cell r="V680">
            <v>0</v>
          </cell>
          <cell r="W680">
            <v>0</v>
          </cell>
        </row>
        <row r="681">
          <cell r="F681">
            <v>0</v>
          </cell>
          <cell r="G681">
            <v>0</v>
          </cell>
          <cell r="H681" t="str">
            <v>PENINGKATAN JALAN KAYU BATU - PULAU BAYUR (ASPAL)</v>
          </cell>
          <cell r="I681" t="str">
            <v>04.13.01.03.06</v>
          </cell>
          <cell r="J681">
            <v>0</v>
          </cell>
          <cell r="K681">
            <v>0</v>
          </cell>
          <cell r="L681">
            <v>0</v>
          </cell>
          <cell r="M681">
            <v>0</v>
          </cell>
          <cell r="N681">
            <v>0</v>
          </cell>
          <cell r="O681" t="str">
            <v>KAYU BATU - PULAU BAYUR</v>
          </cell>
          <cell r="P681">
            <v>2018</v>
          </cell>
          <cell r="Q681">
            <v>0</v>
          </cell>
          <cell r="R681">
            <v>0</v>
          </cell>
          <cell r="S681">
            <v>0</v>
          </cell>
          <cell r="T681" t="str">
            <v>APBD</v>
          </cell>
          <cell r="U681">
            <v>1822666292</v>
          </cell>
          <cell r="V681">
            <v>0</v>
          </cell>
          <cell r="W681">
            <v>0</v>
          </cell>
        </row>
        <row r="682">
          <cell r="E682" t="str">
            <v>27.4</v>
          </cell>
          <cell r="F682">
            <v>0</v>
          </cell>
          <cell r="G682">
            <v>0</v>
          </cell>
          <cell r="H682" t="str">
            <v>PENINGKATAN JALAN SEBERANG TALUK - SIBEROBAH (ASPAL) (DAK)</v>
          </cell>
          <cell r="I682" t="str">
            <v>04.13.01.03.06</v>
          </cell>
          <cell r="J682">
            <v>0</v>
          </cell>
          <cell r="K682">
            <v>0</v>
          </cell>
          <cell r="L682">
            <v>0</v>
          </cell>
          <cell r="M682">
            <v>0</v>
          </cell>
          <cell r="N682">
            <v>0</v>
          </cell>
          <cell r="O682" t="str">
            <v>SEBERANG TALUK - SIBEROBAH</v>
          </cell>
          <cell r="P682">
            <v>2018</v>
          </cell>
          <cell r="Q682">
            <v>0</v>
          </cell>
          <cell r="R682">
            <v>0</v>
          </cell>
          <cell r="S682">
            <v>0</v>
          </cell>
          <cell r="T682" t="str">
            <v>APBD</v>
          </cell>
          <cell r="U682">
            <v>6869993050</v>
          </cell>
          <cell r="V682">
            <v>0</v>
          </cell>
          <cell r="W682">
            <v>0</v>
          </cell>
        </row>
        <row r="683">
          <cell r="E683" t="str">
            <v>91.3</v>
          </cell>
          <cell r="F683">
            <v>0</v>
          </cell>
          <cell r="G683">
            <v>0</v>
          </cell>
          <cell r="H683" t="str">
            <v>PENINGKATAN JALAN LUBUK JAMBI - SAIK (ASPAL) (DAK)</v>
          </cell>
          <cell r="I683" t="str">
            <v>04.13.01.03.06</v>
          </cell>
          <cell r="J683">
            <v>0</v>
          </cell>
          <cell r="K683">
            <v>0</v>
          </cell>
          <cell r="L683">
            <v>0</v>
          </cell>
          <cell r="M683">
            <v>0</v>
          </cell>
          <cell r="N683">
            <v>0</v>
          </cell>
          <cell r="O683" t="str">
            <v>LUBUK JAMBI - SAIK</v>
          </cell>
          <cell r="P683">
            <v>2018</v>
          </cell>
          <cell r="Q683">
            <v>0</v>
          </cell>
          <cell r="R683">
            <v>0</v>
          </cell>
          <cell r="S683">
            <v>0</v>
          </cell>
          <cell r="T683" t="str">
            <v>APBD</v>
          </cell>
          <cell r="U683">
            <v>5963828226</v>
          </cell>
          <cell r="V683">
            <v>0</v>
          </cell>
          <cell r="W683">
            <v>0</v>
          </cell>
        </row>
        <row r="684">
          <cell r="E684" t="str">
            <v>244.3</v>
          </cell>
          <cell r="F684">
            <v>0</v>
          </cell>
          <cell r="G684">
            <v>0</v>
          </cell>
          <cell r="H684" t="str">
            <v>PEMELIHARAAN JALAN KOTO BARU - SUKA MAJU</v>
          </cell>
          <cell r="I684" t="str">
            <v>04.13.01.03.06</v>
          </cell>
          <cell r="J684">
            <v>0</v>
          </cell>
          <cell r="K684">
            <v>0</v>
          </cell>
          <cell r="L684">
            <v>0</v>
          </cell>
          <cell r="M684">
            <v>0</v>
          </cell>
          <cell r="N684">
            <v>0</v>
          </cell>
          <cell r="O684" t="str">
            <v>KOTO BARU - SUKA MAJU</v>
          </cell>
          <cell r="P684">
            <v>2018</v>
          </cell>
          <cell r="Q684">
            <v>0</v>
          </cell>
          <cell r="R684">
            <v>0</v>
          </cell>
          <cell r="S684">
            <v>0</v>
          </cell>
          <cell r="T684" t="str">
            <v>APBD</v>
          </cell>
          <cell r="U684">
            <v>453937660</v>
          </cell>
          <cell r="V684">
            <v>0</v>
          </cell>
          <cell r="W684">
            <v>0</v>
          </cell>
        </row>
        <row r="685">
          <cell r="E685" t="str">
            <v>245.6</v>
          </cell>
          <cell r="F685">
            <v>0</v>
          </cell>
          <cell r="G685">
            <v>0</v>
          </cell>
          <cell r="H685" t="str">
            <v>PEMELIHARAAN JALAN SP. 4 PT WANASARI - SUKA MAJU</v>
          </cell>
          <cell r="I685" t="str">
            <v>04.13.01.03.06</v>
          </cell>
          <cell r="J685">
            <v>0</v>
          </cell>
          <cell r="K685">
            <v>0</v>
          </cell>
          <cell r="L685">
            <v>0</v>
          </cell>
          <cell r="M685">
            <v>0</v>
          </cell>
          <cell r="N685">
            <v>0</v>
          </cell>
          <cell r="O685" t="str">
            <v>SP. 4 PT. WANASARI - SUKAMAJU</v>
          </cell>
          <cell r="P685">
            <v>2018</v>
          </cell>
          <cell r="Q685">
            <v>0</v>
          </cell>
          <cell r="R685">
            <v>0</v>
          </cell>
          <cell r="S685">
            <v>0</v>
          </cell>
          <cell r="T685" t="str">
            <v>APBD</v>
          </cell>
          <cell r="U685">
            <v>452524755</v>
          </cell>
          <cell r="V685">
            <v>0</v>
          </cell>
          <cell r="W685">
            <v>0</v>
          </cell>
        </row>
        <row r="686">
          <cell r="E686" t="str">
            <v>124.4</v>
          </cell>
          <cell r="F686">
            <v>0</v>
          </cell>
          <cell r="G686">
            <v>0</v>
          </cell>
          <cell r="H686" t="str">
            <v>PEMELIHARAAN JALAN MUDIK ULO - INUMAN - SUMPU</v>
          </cell>
          <cell r="I686" t="str">
            <v>04.13.01.03.06</v>
          </cell>
          <cell r="J686">
            <v>0</v>
          </cell>
          <cell r="K686">
            <v>0</v>
          </cell>
          <cell r="L686">
            <v>0</v>
          </cell>
          <cell r="M686">
            <v>0</v>
          </cell>
          <cell r="N686">
            <v>0</v>
          </cell>
          <cell r="O686" t="str">
            <v>MUDIK ULO - INUMAN - SUMPU</v>
          </cell>
          <cell r="P686">
            <v>2018</v>
          </cell>
          <cell r="Q686">
            <v>0</v>
          </cell>
          <cell r="R686">
            <v>0</v>
          </cell>
          <cell r="S686">
            <v>0</v>
          </cell>
          <cell r="T686" t="str">
            <v>APBD</v>
          </cell>
          <cell r="U686">
            <v>391707000</v>
          </cell>
          <cell r="V686">
            <v>0</v>
          </cell>
          <cell r="W686">
            <v>0</v>
          </cell>
        </row>
        <row r="687">
          <cell r="F687">
            <v>0</v>
          </cell>
          <cell r="G687">
            <v>0</v>
          </cell>
          <cell r="H687">
            <v>0</v>
          </cell>
          <cell r="I687">
            <v>0</v>
          </cell>
          <cell r="J687">
            <v>0</v>
          </cell>
          <cell r="K687">
            <v>0</v>
          </cell>
          <cell r="L687">
            <v>0</v>
          </cell>
          <cell r="M687">
            <v>0</v>
          </cell>
          <cell r="N687">
            <v>0</v>
          </cell>
          <cell r="O687">
            <v>0</v>
          </cell>
          <cell r="P687">
            <v>0</v>
          </cell>
          <cell r="Q687">
            <v>0</v>
          </cell>
          <cell r="R687">
            <v>0</v>
          </cell>
          <cell r="S687">
            <v>0</v>
          </cell>
          <cell r="T687">
            <v>0</v>
          </cell>
          <cell r="U687">
            <v>0</v>
          </cell>
          <cell r="V687">
            <v>0</v>
          </cell>
          <cell r="W687">
            <v>0</v>
          </cell>
        </row>
        <row r="688">
          <cell r="G688">
            <v>0</v>
          </cell>
          <cell r="H688">
            <v>0</v>
          </cell>
          <cell r="I688">
            <v>0</v>
          </cell>
          <cell r="J688">
            <v>0</v>
          </cell>
          <cell r="K688">
            <v>0</v>
          </cell>
          <cell r="L688">
            <v>0</v>
          </cell>
          <cell r="M688">
            <v>0</v>
          </cell>
          <cell r="N688">
            <v>0</v>
          </cell>
          <cell r="O688">
            <v>0</v>
          </cell>
          <cell r="P688">
            <v>0</v>
          </cell>
          <cell r="Q688">
            <v>0</v>
          </cell>
          <cell r="R688">
            <v>0</v>
          </cell>
          <cell r="S688">
            <v>0</v>
          </cell>
          <cell r="T688">
            <v>0</v>
          </cell>
          <cell r="U688">
            <v>0</v>
          </cell>
          <cell r="V688">
            <v>0</v>
          </cell>
          <cell r="W688">
            <v>0</v>
          </cell>
        </row>
        <row r="689">
          <cell r="G689" t="str">
            <v>1.4.2</v>
          </cell>
          <cell r="H689" t="str">
            <v>BANGUNAN AIR (IRIGASI)</v>
          </cell>
          <cell r="I689">
            <v>0</v>
          </cell>
          <cell r="J689">
            <v>0</v>
          </cell>
          <cell r="K689">
            <v>0</v>
          </cell>
          <cell r="L689">
            <v>0</v>
          </cell>
          <cell r="M689">
            <v>0</v>
          </cell>
          <cell r="N689">
            <v>0</v>
          </cell>
          <cell r="O689">
            <v>0</v>
          </cell>
          <cell r="P689">
            <v>0</v>
          </cell>
          <cell r="Q689">
            <v>0</v>
          </cell>
          <cell r="R689">
            <v>0</v>
          </cell>
          <cell r="S689">
            <v>0</v>
          </cell>
          <cell r="T689">
            <v>0</v>
          </cell>
          <cell r="U689">
            <v>86023466537.014771</v>
          </cell>
          <cell r="V689">
            <v>0</v>
          </cell>
          <cell r="W689">
            <v>0</v>
          </cell>
        </row>
        <row r="690">
          <cell r="F690" t="str">
            <v>4.14.01</v>
          </cell>
          <cell r="G690">
            <v>0</v>
          </cell>
          <cell r="H690" t="str">
            <v>IRIGASI</v>
          </cell>
          <cell r="I690" t="str">
            <v>04.14.01.02.01.0001</v>
          </cell>
          <cell r="J690">
            <v>0</v>
          </cell>
          <cell r="K690" t="str">
            <v>BETON</v>
          </cell>
          <cell r="L690">
            <v>0</v>
          </cell>
          <cell r="M690">
            <v>0</v>
          </cell>
          <cell r="N690">
            <v>0</v>
          </cell>
          <cell r="O690">
            <v>0</v>
          </cell>
          <cell r="P690">
            <v>1980</v>
          </cell>
          <cell r="Q690">
            <v>0</v>
          </cell>
          <cell r="R690">
            <v>0</v>
          </cell>
          <cell r="S690">
            <v>0</v>
          </cell>
          <cell r="T690" t="str">
            <v>APBD</v>
          </cell>
          <cell r="U690">
            <v>10200000</v>
          </cell>
          <cell r="V690">
            <v>0</v>
          </cell>
          <cell r="W690">
            <v>0</v>
          </cell>
        </row>
        <row r="691">
          <cell r="F691" t="str">
            <v>4.14.01</v>
          </cell>
          <cell r="G691">
            <v>0</v>
          </cell>
          <cell r="H691" t="str">
            <v>IRIGASI</v>
          </cell>
          <cell r="I691" t="str">
            <v>04.14.01.02.01.0001</v>
          </cell>
          <cell r="J691">
            <v>0</v>
          </cell>
          <cell r="K691" t="str">
            <v>BETON</v>
          </cell>
          <cell r="L691">
            <v>0</v>
          </cell>
          <cell r="M691">
            <v>0</v>
          </cell>
          <cell r="N691">
            <v>0</v>
          </cell>
          <cell r="O691">
            <v>0</v>
          </cell>
          <cell r="P691">
            <v>2004</v>
          </cell>
          <cell r="Q691">
            <v>0</v>
          </cell>
          <cell r="R691">
            <v>0</v>
          </cell>
          <cell r="S691">
            <v>0</v>
          </cell>
          <cell r="T691" t="str">
            <v>APBD</v>
          </cell>
          <cell r="U691">
            <v>33150000</v>
          </cell>
          <cell r="V691">
            <v>0</v>
          </cell>
          <cell r="W691">
            <v>0</v>
          </cell>
        </row>
        <row r="692">
          <cell r="F692" t="str">
            <v>4.14.01</v>
          </cell>
          <cell r="G692">
            <v>0</v>
          </cell>
          <cell r="H692" t="str">
            <v>IRIGASI</v>
          </cell>
          <cell r="I692" t="str">
            <v>04.14.01.02.01.0001</v>
          </cell>
          <cell r="J692">
            <v>0</v>
          </cell>
          <cell r="K692" t="str">
            <v>BETON</v>
          </cell>
          <cell r="L692">
            <v>0</v>
          </cell>
          <cell r="M692">
            <v>0</v>
          </cell>
          <cell r="N692">
            <v>0</v>
          </cell>
          <cell r="O692">
            <v>0</v>
          </cell>
          <cell r="P692">
            <v>1975</v>
          </cell>
          <cell r="Q692">
            <v>0</v>
          </cell>
          <cell r="R692">
            <v>0</v>
          </cell>
          <cell r="S692">
            <v>0</v>
          </cell>
          <cell r="T692" t="str">
            <v>APBD</v>
          </cell>
          <cell r="U692">
            <v>19337500</v>
          </cell>
          <cell r="V692">
            <v>0</v>
          </cell>
          <cell r="W692">
            <v>0</v>
          </cell>
        </row>
        <row r="693">
          <cell r="F693" t="str">
            <v>4.14.01</v>
          </cell>
          <cell r="G693">
            <v>0</v>
          </cell>
          <cell r="H693" t="str">
            <v>BENDUNGAN</v>
          </cell>
          <cell r="I693" t="str">
            <v>04.14.01.02.01.0001</v>
          </cell>
          <cell r="J693">
            <v>0</v>
          </cell>
          <cell r="K693" t="str">
            <v>BETON</v>
          </cell>
          <cell r="L693">
            <v>0</v>
          </cell>
          <cell r="M693">
            <v>0</v>
          </cell>
          <cell r="N693">
            <v>0</v>
          </cell>
          <cell r="O693">
            <v>0</v>
          </cell>
          <cell r="P693">
            <v>1975</v>
          </cell>
          <cell r="Q693">
            <v>0</v>
          </cell>
          <cell r="R693">
            <v>0</v>
          </cell>
          <cell r="S693">
            <v>0</v>
          </cell>
          <cell r="T693" t="str">
            <v>APBD</v>
          </cell>
          <cell r="U693">
            <v>19337500</v>
          </cell>
          <cell r="V693">
            <v>0</v>
          </cell>
          <cell r="W693">
            <v>0</v>
          </cell>
        </row>
        <row r="694">
          <cell r="F694" t="str">
            <v>4.14.01</v>
          </cell>
          <cell r="G694">
            <v>0</v>
          </cell>
          <cell r="H694" t="str">
            <v>IRIGASI</v>
          </cell>
          <cell r="I694" t="str">
            <v>04.14.01.02.01.0001</v>
          </cell>
          <cell r="J694">
            <v>0</v>
          </cell>
          <cell r="K694" t="str">
            <v>BETON</v>
          </cell>
          <cell r="L694">
            <v>0</v>
          </cell>
          <cell r="M694">
            <v>0</v>
          </cell>
          <cell r="N694">
            <v>0</v>
          </cell>
          <cell r="O694">
            <v>0</v>
          </cell>
          <cell r="P694">
            <v>1999</v>
          </cell>
          <cell r="Q694">
            <v>0</v>
          </cell>
          <cell r="R694">
            <v>0</v>
          </cell>
          <cell r="S694">
            <v>0</v>
          </cell>
          <cell r="T694" t="str">
            <v>APBD</v>
          </cell>
          <cell r="U694">
            <v>382500000</v>
          </cell>
          <cell r="V694">
            <v>0</v>
          </cell>
          <cell r="W694">
            <v>0</v>
          </cell>
        </row>
        <row r="695">
          <cell r="F695" t="str">
            <v>4.14.01</v>
          </cell>
          <cell r="G695">
            <v>0</v>
          </cell>
          <cell r="H695" t="str">
            <v>IRIGASI</v>
          </cell>
          <cell r="I695" t="str">
            <v>04.14.01.02.01.0001</v>
          </cell>
          <cell r="J695">
            <v>0</v>
          </cell>
          <cell r="K695" t="str">
            <v>BETON</v>
          </cell>
          <cell r="L695">
            <v>0</v>
          </cell>
          <cell r="M695">
            <v>0</v>
          </cell>
          <cell r="N695">
            <v>0</v>
          </cell>
          <cell r="O695">
            <v>0</v>
          </cell>
          <cell r="P695">
            <v>1986</v>
          </cell>
          <cell r="Q695">
            <v>0</v>
          </cell>
          <cell r="R695">
            <v>0</v>
          </cell>
          <cell r="S695">
            <v>0</v>
          </cell>
          <cell r="T695" t="str">
            <v>APBD</v>
          </cell>
          <cell r="U695">
            <v>17680000</v>
          </cell>
          <cell r="V695">
            <v>0</v>
          </cell>
          <cell r="W695">
            <v>0</v>
          </cell>
        </row>
        <row r="696">
          <cell r="F696" t="str">
            <v>4.14.01</v>
          </cell>
          <cell r="G696">
            <v>0</v>
          </cell>
          <cell r="H696" t="str">
            <v>BENDUNGAN INDAH KOTO RAJO</v>
          </cell>
          <cell r="I696" t="str">
            <v>04.14.01.02.01.0001</v>
          </cell>
          <cell r="J696">
            <v>0</v>
          </cell>
          <cell r="K696" t="str">
            <v>BETON</v>
          </cell>
          <cell r="L696">
            <v>0</v>
          </cell>
          <cell r="M696">
            <v>0</v>
          </cell>
          <cell r="N696">
            <v>0</v>
          </cell>
          <cell r="O696" t="str">
            <v>KOTO RAJO</v>
          </cell>
          <cell r="P696">
            <v>1981</v>
          </cell>
          <cell r="Q696">
            <v>0</v>
          </cell>
          <cell r="R696">
            <v>0</v>
          </cell>
          <cell r="S696">
            <v>0</v>
          </cell>
          <cell r="T696" t="str">
            <v>APBD</v>
          </cell>
          <cell r="U696">
            <v>20825000</v>
          </cell>
          <cell r="V696" t="str">
            <v>B</v>
          </cell>
          <cell r="W696">
            <v>0</v>
          </cell>
        </row>
        <row r="697">
          <cell r="F697" t="str">
            <v>4.14.01</v>
          </cell>
          <cell r="G697">
            <v>0</v>
          </cell>
          <cell r="H697" t="str">
            <v>BASERAH I</v>
          </cell>
          <cell r="I697" t="str">
            <v>04.14.01.02.01.0001</v>
          </cell>
          <cell r="J697">
            <v>0</v>
          </cell>
          <cell r="K697" t="str">
            <v>BETON</v>
          </cell>
          <cell r="L697">
            <v>0</v>
          </cell>
          <cell r="M697">
            <v>0</v>
          </cell>
          <cell r="N697">
            <v>0</v>
          </cell>
          <cell r="O697" t="str">
            <v>BASERAH I</v>
          </cell>
          <cell r="P697">
            <v>1978</v>
          </cell>
          <cell r="Q697">
            <v>0</v>
          </cell>
          <cell r="R697">
            <v>0</v>
          </cell>
          <cell r="S697">
            <v>0</v>
          </cell>
          <cell r="T697" t="str">
            <v>APBD</v>
          </cell>
          <cell r="U697">
            <v>20825000</v>
          </cell>
          <cell r="V697" t="str">
            <v>B</v>
          </cell>
          <cell r="W697">
            <v>0</v>
          </cell>
        </row>
        <row r="698">
          <cell r="F698" t="str">
            <v>4.14.01</v>
          </cell>
          <cell r="G698">
            <v>0</v>
          </cell>
          <cell r="H698" t="str">
            <v>SIMANDULAK I</v>
          </cell>
          <cell r="I698" t="str">
            <v>04.14.01.02.01.0001</v>
          </cell>
          <cell r="J698">
            <v>0</v>
          </cell>
          <cell r="K698" t="str">
            <v>BETON</v>
          </cell>
          <cell r="L698">
            <v>0</v>
          </cell>
          <cell r="M698">
            <v>0</v>
          </cell>
          <cell r="N698">
            <v>0</v>
          </cell>
          <cell r="O698" t="str">
            <v>SIMANDULAK I</v>
          </cell>
          <cell r="P698">
            <v>1985</v>
          </cell>
          <cell r="Q698">
            <v>0</v>
          </cell>
          <cell r="R698">
            <v>0</v>
          </cell>
          <cell r="S698">
            <v>0</v>
          </cell>
          <cell r="T698" t="str">
            <v>APBD</v>
          </cell>
          <cell r="U698">
            <v>9520000</v>
          </cell>
          <cell r="V698" t="str">
            <v>B</v>
          </cell>
          <cell r="W698">
            <v>0</v>
          </cell>
        </row>
        <row r="699">
          <cell r="F699" t="str">
            <v>4.14.01</v>
          </cell>
          <cell r="G699">
            <v>0</v>
          </cell>
          <cell r="H699" t="str">
            <v>BAWANG UDANG</v>
          </cell>
          <cell r="I699" t="str">
            <v>04.14.01.02.01.0001</v>
          </cell>
          <cell r="J699">
            <v>0</v>
          </cell>
          <cell r="K699" t="str">
            <v>BETON</v>
          </cell>
          <cell r="L699">
            <v>0</v>
          </cell>
          <cell r="M699">
            <v>0</v>
          </cell>
          <cell r="N699">
            <v>0</v>
          </cell>
          <cell r="O699" t="str">
            <v>BAWANG UDANG</v>
          </cell>
          <cell r="P699">
            <v>1970</v>
          </cell>
          <cell r="Q699">
            <v>0</v>
          </cell>
          <cell r="R699">
            <v>0</v>
          </cell>
          <cell r="S699">
            <v>0</v>
          </cell>
          <cell r="T699" t="str">
            <v>APBD</v>
          </cell>
          <cell r="U699">
            <v>74850000</v>
          </cell>
          <cell r="V699" t="str">
            <v>B</v>
          </cell>
          <cell r="W699">
            <v>0</v>
          </cell>
        </row>
        <row r="700">
          <cell r="F700" t="str">
            <v>4.14.01</v>
          </cell>
          <cell r="G700">
            <v>0</v>
          </cell>
          <cell r="H700" t="str">
            <v>BENDUNGAN IRIGASI BATANG TESO</v>
          </cell>
          <cell r="I700" t="str">
            <v>04.14.01.02.01.0001</v>
          </cell>
          <cell r="J700">
            <v>0</v>
          </cell>
          <cell r="K700" t="str">
            <v>BETON</v>
          </cell>
          <cell r="L700">
            <v>0</v>
          </cell>
          <cell r="M700">
            <v>0</v>
          </cell>
          <cell r="N700">
            <v>0</v>
          </cell>
          <cell r="O700" t="str">
            <v>BATANG TESO</v>
          </cell>
          <cell r="P700">
            <v>1992</v>
          </cell>
          <cell r="Q700">
            <v>0</v>
          </cell>
          <cell r="R700">
            <v>0</v>
          </cell>
          <cell r="S700">
            <v>0</v>
          </cell>
          <cell r="T700" t="str">
            <v>APBD</v>
          </cell>
          <cell r="U700">
            <v>408000000</v>
          </cell>
          <cell r="V700" t="str">
            <v>B</v>
          </cell>
          <cell r="W700">
            <v>0</v>
          </cell>
        </row>
        <row r="701">
          <cell r="F701" t="str">
            <v>4.14.01</v>
          </cell>
          <cell r="G701">
            <v>0</v>
          </cell>
          <cell r="H701" t="str">
            <v>BAK RESERVASI</v>
          </cell>
          <cell r="I701" t="str">
            <v>04.14.06.05.08.0001</v>
          </cell>
          <cell r="J701">
            <v>0</v>
          </cell>
          <cell r="K701" t="str">
            <v>BESI BAJA</v>
          </cell>
          <cell r="L701">
            <v>0</v>
          </cell>
          <cell r="M701">
            <v>0</v>
          </cell>
          <cell r="N701">
            <v>0</v>
          </cell>
          <cell r="O701">
            <v>0</v>
          </cell>
          <cell r="P701">
            <v>1986</v>
          </cell>
          <cell r="Q701">
            <v>0</v>
          </cell>
          <cell r="R701">
            <v>0</v>
          </cell>
          <cell r="S701">
            <v>0</v>
          </cell>
          <cell r="T701" t="str">
            <v>APBD</v>
          </cell>
          <cell r="U701">
            <v>28000000</v>
          </cell>
          <cell r="V701">
            <v>0</v>
          </cell>
          <cell r="W701">
            <v>0</v>
          </cell>
        </row>
        <row r="702">
          <cell r="F702" t="str">
            <v>4.14.01</v>
          </cell>
          <cell r="G702">
            <v>0</v>
          </cell>
          <cell r="H702" t="str">
            <v>BAK RESERVASI</v>
          </cell>
          <cell r="I702" t="str">
            <v>04.14.06.05.08.0001</v>
          </cell>
          <cell r="J702">
            <v>0</v>
          </cell>
          <cell r="K702" t="str">
            <v>BESI BAJA</v>
          </cell>
          <cell r="L702">
            <v>0</v>
          </cell>
          <cell r="M702">
            <v>0</v>
          </cell>
          <cell r="N702">
            <v>0</v>
          </cell>
          <cell r="O702">
            <v>0</v>
          </cell>
          <cell r="P702">
            <v>2000</v>
          </cell>
          <cell r="Q702">
            <v>0</v>
          </cell>
          <cell r="R702">
            <v>0</v>
          </cell>
          <cell r="S702">
            <v>0</v>
          </cell>
          <cell r="T702" t="str">
            <v>APBD</v>
          </cell>
          <cell r="U702">
            <v>16800000</v>
          </cell>
          <cell r="V702" t="str">
            <v>B</v>
          </cell>
          <cell r="W702">
            <v>0</v>
          </cell>
        </row>
        <row r="703">
          <cell r="F703" t="str">
            <v>4.14.01</v>
          </cell>
          <cell r="G703">
            <v>0</v>
          </cell>
          <cell r="H703" t="str">
            <v>BAK RESERVASI</v>
          </cell>
          <cell r="I703" t="str">
            <v>04.14.06.05.08.0001</v>
          </cell>
          <cell r="J703">
            <v>0</v>
          </cell>
          <cell r="K703" t="str">
            <v>BETON</v>
          </cell>
          <cell r="L703">
            <v>0</v>
          </cell>
          <cell r="M703">
            <v>0</v>
          </cell>
          <cell r="N703">
            <v>0</v>
          </cell>
          <cell r="O703">
            <v>0</v>
          </cell>
          <cell r="P703">
            <v>2000</v>
          </cell>
          <cell r="Q703">
            <v>0</v>
          </cell>
          <cell r="R703">
            <v>0</v>
          </cell>
          <cell r="S703">
            <v>0</v>
          </cell>
          <cell r="T703" t="str">
            <v>APBD</v>
          </cell>
          <cell r="U703">
            <v>88200000</v>
          </cell>
          <cell r="V703" t="str">
            <v>B</v>
          </cell>
          <cell r="W703">
            <v>0</v>
          </cell>
        </row>
        <row r="704">
          <cell r="F704" t="str">
            <v>4.14.01</v>
          </cell>
          <cell r="G704">
            <v>0</v>
          </cell>
          <cell r="H704" t="str">
            <v>PAKET IPA I</v>
          </cell>
          <cell r="I704" t="str">
            <v>04.14.07.04.03.0001</v>
          </cell>
          <cell r="J704">
            <v>0</v>
          </cell>
          <cell r="K704" t="str">
            <v>BETON</v>
          </cell>
          <cell r="L704">
            <v>0</v>
          </cell>
          <cell r="M704">
            <v>0</v>
          </cell>
          <cell r="N704">
            <v>0</v>
          </cell>
          <cell r="O704">
            <v>0</v>
          </cell>
          <cell r="P704">
            <v>2000</v>
          </cell>
          <cell r="Q704">
            <v>0</v>
          </cell>
          <cell r="R704">
            <v>0</v>
          </cell>
          <cell r="S704">
            <v>0</v>
          </cell>
          <cell r="T704" t="str">
            <v>APBD</v>
          </cell>
          <cell r="U704">
            <v>72800000</v>
          </cell>
          <cell r="V704" t="str">
            <v>B</v>
          </cell>
          <cell r="W704">
            <v>0</v>
          </cell>
        </row>
        <row r="705">
          <cell r="F705" t="str">
            <v>4.14.01</v>
          </cell>
          <cell r="G705">
            <v>0</v>
          </cell>
          <cell r="H705" t="str">
            <v>PAKET IPA II</v>
          </cell>
          <cell r="I705" t="str">
            <v>04.14.07.04.03.0001</v>
          </cell>
          <cell r="J705">
            <v>0</v>
          </cell>
          <cell r="K705" t="str">
            <v>BETON</v>
          </cell>
          <cell r="L705">
            <v>0</v>
          </cell>
          <cell r="M705">
            <v>0</v>
          </cell>
          <cell r="N705">
            <v>0</v>
          </cell>
          <cell r="O705">
            <v>0</v>
          </cell>
          <cell r="P705">
            <v>2000</v>
          </cell>
          <cell r="Q705">
            <v>0</v>
          </cell>
          <cell r="R705">
            <v>0</v>
          </cell>
          <cell r="S705">
            <v>0</v>
          </cell>
          <cell r="T705" t="str">
            <v>APBD</v>
          </cell>
          <cell r="U705">
            <v>72800000</v>
          </cell>
          <cell r="V705" t="str">
            <v>B</v>
          </cell>
          <cell r="W705">
            <v>0</v>
          </cell>
        </row>
        <row r="706">
          <cell r="F706" t="str">
            <v>4.14.01</v>
          </cell>
          <cell r="G706">
            <v>0</v>
          </cell>
          <cell r="H706" t="str">
            <v>PAKET IPA III</v>
          </cell>
          <cell r="I706" t="str">
            <v>04.14.07.04.03.0001</v>
          </cell>
          <cell r="J706">
            <v>0</v>
          </cell>
          <cell r="K706" t="str">
            <v>BETON</v>
          </cell>
          <cell r="L706">
            <v>0</v>
          </cell>
          <cell r="M706">
            <v>0</v>
          </cell>
          <cell r="N706">
            <v>0</v>
          </cell>
          <cell r="O706">
            <v>0</v>
          </cell>
          <cell r="P706">
            <v>2000</v>
          </cell>
          <cell r="Q706">
            <v>0</v>
          </cell>
          <cell r="R706">
            <v>0</v>
          </cell>
          <cell r="S706">
            <v>0</v>
          </cell>
          <cell r="T706" t="str">
            <v>APBD</v>
          </cell>
          <cell r="U706">
            <v>72800000</v>
          </cell>
          <cell r="V706" t="str">
            <v>B</v>
          </cell>
          <cell r="W706">
            <v>0</v>
          </cell>
        </row>
        <row r="707">
          <cell r="F707" t="str">
            <v>4.14.01</v>
          </cell>
          <cell r="G707">
            <v>0</v>
          </cell>
          <cell r="H707" t="str">
            <v>RESERVOIR</v>
          </cell>
          <cell r="I707" t="str">
            <v>04.14.07.04.03.0001</v>
          </cell>
          <cell r="J707">
            <v>0</v>
          </cell>
          <cell r="K707" t="str">
            <v>BETON</v>
          </cell>
          <cell r="L707">
            <v>0</v>
          </cell>
          <cell r="M707">
            <v>0</v>
          </cell>
          <cell r="N707">
            <v>0</v>
          </cell>
          <cell r="O707">
            <v>0</v>
          </cell>
          <cell r="P707">
            <v>2000</v>
          </cell>
          <cell r="Q707">
            <v>0</v>
          </cell>
          <cell r="R707">
            <v>0</v>
          </cell>
          <cell r="S707">
            <v>0</v>
          </cell>
          <cell r="T707" t="str">
            <v>APBD</v>
          </cell>
          <cell r="U707">
            <v>210000000</v>
          </cell>
          <cell r="V707" t="str">
            <v>B</v>
          </cell>
          <cell r="W707">
            <v>0</v>
          </cell>
        </row>
        <row r="708">
          <cell r="F708" t="str">
            <v>4.14.01</v>
          </cell>
          <cell r="G708">
            <v>0</v>
          </cell>
          <cell r="H708" t="str">
            <v>PENGADAAN KONSTRUKSI BANGUNAN AIR (PEMBANGUNAN SARANA &amp; PRASARANA AIR BERSIH PERDESAAN DI KEC. KUANTAN TENGAH)</v>
          </cell>
          <cell r="I708">
            <v>0</v>
          </cell>
          <cell r="J708">
            <v>0</v>
          </cell>
          <cell r="K708">
            <v>0</v>
          </cell>
          <cell r="L708">
            <v>0</v>
          </cell>
          <cell r="M708">
            <v>0</v>
          </cell>
          <cell r="N708">
            <v>0</v>
          </cell>
          <cell r="O708" t="str">
            <v>KEC. KUANTAN TENGAH)</v>
          </cell>
          <cell r="P708">
            <v>2007</v>
          </cell>
          <cell r="Q708">
            <v>0</v>
          </cell>
          <cell r="R708">
            <v>0</v>
          </cell>
          <cell r="S708">
            <v>0</v>
          </cell>
          <cell r="T708" t="str">
            <v>APBD</v>
          </cell>
          <cell r="U708">
            <v>2779648000</v>
          </cell>
          <cell r="V708" t="str">
            <v>B</v>
          </cell>
          <cell r="W708">
            <v>0</v>
          </cell>
        </row>
        <row r="709">
          <cell r="F709" t="str">
            <v>4.14.01</v>
          </cell>
          <cell r="G709">
            <v>0</v>
          </cell>
          <cell r="H709" t="str">
            <v>PENGADAAN KONSTRUKSI BANGUNAN AIR (PEMBANGUNAN SARANA &amp; PRASARANA AIR BERSIH PERDESAAN DI KEC. KUANTAN TENGAH)</v>
          </cell>
          <cell r="I709">
            <v>0</v>
          </cell>
          <cell r="J709">
            <v>0</v>
          </cell>
          <cell r="K709">
            <v>0</v>
          </cell>
          <cell r="L709">
            <v>0</v>
          </cell>
          <cell r="M709">
            <v>0</v>
          </cell>
          <cell r="N709">
            <v>0</v>
          </cell>
          <cell r="O709" t="str">
            <v>KEC. KUANTAN TENGAH)</v>
          </cell>
          <cell r="P709">
            <v>2007</v>
          </cell>
          <cell r="Q709">
            <v>0</v>
          </cell>
          <cell r="R709">
            <v>0</v>
          </cell>
          <cell r="S709">
            <v>0</v>
          </cell>
          <cell r="T709" t="str">
            <v>APBD</v>
          </cell>
          <cell r="U709">
            <v>282200000</v>
          </cell>
          <cell r="V709" t="str">
            <v>B</v>
          </cell>
          <cell r="W709">
            <v>0</v>
          </cell>
        </row>
        <row r="710">
          <cell r="F710" t="str">
            <v>4.14.01</v>
          </cell>
          <cell r="G710">
            <v>0</v>
          </cell>
          <cell r="H710" t="str">
            <v>PENGADAAN KONSTRUKSI SANITASI &amp; AIR BERSIH (PENINGKATAN SARANA SANITASI AIR BERSIH DAN MCK UNTUK MASYARAKAT MISKIN)</v>
          </cell>
          <cell r="I710">
            <v>0</v>
          </cell>
          <cell r="J710">
            <v>0</v>
          </cell>
          <cell r="K710">
            <v>0</v>
          </cell>
          <cell r="L710">
            <v>0</v>
          </cell>
          <cell r="M710">
            <v>0</v>
          </cell>
          <cell r="N710">
            <v>0</v>
          </cell>
          <cell r="O710">
            <v>0</v>
          </cell>
          <cell r="P710">
            <v>2008</v>
          </cell>
          <cell r="Q710">
            <v>0</v>
          </cell>
          <cell r="R710">
            <v>0</v>
          </cell>
          <cell r="S710">
            <v>0</v>
          </cell>
          <cell r="T710" t="str">
            <v>APBD</v>
          </cell>
          <cell r="U710">
            <v>220000000</v>
          </cell>
          <cell r="V710" t="str">
            <v>B</v>
          </cell>
          <cell r="W710">
            <v>0</v>
          </cell>
        </row>
        <row r="711">
          <cell r="F711" t="str">
            <v>4.14.01</v>
          </cell>
          <cell r="G711">
            <v>0</v>
          </cell>
          <cell r="H711" t="str">
            <v>PENGADAAN KONSTRUKSI BENDUNGAN (PEMBANGUNAN 10 TURAP PADA KECAMATAN KUANTAN TENGAH, GUNUNG TOAR DAN KUANTAN HILIR SERTA REHABILITASI SEI. GEMURU)</v>
          </cell>
          <cell r="I711">
            <v>0</v>
          </cell>
          <cell r="J711">
            <v>0</v>
          </cell>
          <cell r="K711">
            <v>0</v>
          </cell>
          <cell r="L711">
            <v>0</v>
          </cell>
          <cell r="M711">
            <v>0</v>
          </cell>
          <cell r="N711">
            <v>0</v>
          </cell>
          <cell r="O711">
            <v>0</v>
          </cell>
          <cell r="P711">
            <v>2009</v>
          </cell>
          <cell r="Q711">
            <v>0</v>
          </cell>
          <cell r="R711">
            <v>0</v>
          </cell>
          <cell r="S711">
            <v>0</v>
          </cell>
          <cell r="T711" t="str">
            <v>APBD</v>
          </cell>
          <cell r="U711">
            <v>6440797062</v>
          </cell>
          <cell r="V711" t="str">
            <v>B</v>
          </cell>
          <cell r="W711">
            <v>0</v>
          </cell>
        </row>
        <row r="712">
          <cell r="F712" t="str">
            <v>4.14.01</v>
          </cell>
          <cell r="G712">
            <v>0</v>
          </cell>
          <cell r="H712" t="str">
            <v>PENGADAAN KONSTRUKSI BENDUNGAN</v>
          </cell>
          <cell r="I712">
            <v>0</v>
          </cell>
          <cell r="J712">
            <v>0</v>
          </cell>
          <cell r="K712">
            <v>0</v>
          </cell>
          <cell r="L712">
            <v>0</v>
          </cell>
          <cell r="M712">
            <v>0</v>
          </cell>
          <cell r="N712">
            <v>0</v>
          </cell>
          <cell r="O712">
            <v>0</v>
          </cell>
          <cell r="P712">
            <v>2010</v>
          </cell>
          <cell r="Q712">
            <v>0</v>
          </cell>
          <cell r="R712">
            <v>0</v>
          </cell>
          <cell r="S712">
            <v>0</v>
          </cell>
          <cell r="T712" t="str">
            <v>APBD</v>
          </cell>
          <cell r="U712">
            <v>49222000</v>
          </cell>
          <cell r="V712" t="str">
            <v>B</v>
          </cell>
          <cell r="W712">
            <v>0</v>
          </cell>
        </row>
        <row r="713">
          <cell r="F713" t="str">
            <v>4.14.01</v>
          </cell>
          <cell r="G713">
            <v>0</v>
          </cell>
          <cell r="H713" t="str">
            <v>PENGADAAN KONSTRUKSI BENDUNGAN</v>
          </cell>
          <cell r="I713">
            <v>0</v>
          </cell>
          <cell r="J713">
            <v>0</v>
          </cell>
          <cell r="K713">
            <v>0</v>
          </cell>
          <cell r="L713">
            <v>0</v>
          </cell>
          <cell r="M713">
            <v>0</v>
          </cell>
          <cell r="N713">
            <v>0</v>
          </cell>
          <cell r="O713">
            <v>0</v>
          </cell>
          <cell r="P713">
            <v>2010</v>
          </cell>
          <cell r="Q713">
            <v>0</v>
          </cell>
          <cell r="R713">
            <v>0</v>
          </cell>
          <cell r="S713">
            <v>0</v>
          </cell>
          <cell r="T713" t="str">
            <v>APBD</v>
          </cell>
          <cell r="U713">
            <v>2566886647</v>
          </cell>
          <cell r="V713" t="str">
            <v>B</v>
          </cell>
          <cell r="W713">
            <v>0</v>
          </cell>
        </row>
        <row r="714">
          <cell r="F714" t="str">
            <v>4.14.01</v>
          </cell>
          <cell r="G714">
            <v>0</v>
          </cell>
          <cell r="H714" t="str">
            <v>PENGADAAN KONSTRUKSI BENDUNGAN</v>
          </cell>
          <cell r="I714">
            <v>0</v>
          </cell>
          <cell r="J714">
            <v>0</v>
          </cell>
          <cell r="K714">
            <v>0</v>
          </cell>
          <cell r="L714">
            <v>0</v>
          </cell>
          <cell r="M714">
            <v>0</v>
          </cell>
          <cell r="N714">
            <v>0</v>
          </cell>
          <cell r="O714">
            <v>0</v>
          </cell>
          <cell r="P714">
            <v>2010</v>
          </cell>
          <cell r="Q714">
            <v>0</v>
          </cell>
          <cell r="R714">
            <v>0</v>
          </cell>
          <cell r="S714">
            <v>0</v>
          </cell>
          <cell r="T714" t="str">
            <v>APBD</v>
          </cell>
          <cell r="U714">
            <v>1283493564</v>
          </cell>
          <cell r="V714" t="str">
            <v>B</v>
          </cell>
          <cell r="W714">
            <v>0</v>
          </cell>
        </row>
        <row r="715">
          <cell r="F715" t="str">
            <v>4.14.01</v>
          </cell>
          <cell r="G715">
            <v>0</v>
          </cell>
          <cell r="H715" t="str">
            <v>PEMB. TURAP PENAHAN TEBING &amp; NORMALISASI SUNGAI (MTS) SINGINGI</v>
          </cell>
          <cell r="I715">
            <v>0</v>
          </cell>
          <cell r="J715">
            <v>0</v>
          </cell>
          <cell r="K715" t="str">
            <v>Beton</v>
          </cell>
          <cell r="L715">
            <v>0</v>
          </cell>
          <cell r="M715">
            <v>0</v>
          </cell>
          <cell r="N715">
            <v>0</v>
          </cell>
          <cell r="O715" t="str">
            <v>SUNGAI (MTS) SINGINGI</v>
          </cell>
          <cell r="P715">
            <v>2011</v>
          </cell>
          <cell r="Q715">
            <v>0</v>
          </cell>
          <cell r="R715">
            <v>0</v>
          </cell>
          <cell r="S715">
            <v>0</v>
          </cell>
          <cell r="T715" t="str">
            <v>APBD</v>
          </cell>
          <cell r="U715">
            <v>563256690.27361846</v>
          </cell>
          <cell r="V715" t="str">
            <v>B</v>
          </cell>
          <cell r="W715">
            <v>0</v>
          </cell>
        </row>
        <row r="716">
          <cell r="F716" t="str">
            <v>4.14.01</v>
          </cell>
          <cell r="G716">
            <v>0</v>
          </cell>
          <cell r="H716" t="str">
            <v>PEMB. TANGGUL PENUTUP BANJIR TANAH TABOBAK</v>
          </cell>
          <cell r="I716">
            <v>0</v>
          </cell>
          <cell r="J716">
            <v>0</v>
          </cell>
          <cell r="K716" t="str">
            <v>Beton</v>
          </cell>
          <cell r="L716">
            <v>0</v>
          </cell>
          <cell r="M716">
            <v>0</v>
          </cell>
          <cell r="N716">
            <v>0</v>
          </cell>
          <cell r="O716" t="str">
            <v>TANAH TABOBAK</v>
          </cell>
          <cell r="P716">
            <v>2011</v>
          </cell>
          <cell r="Q716">
            <v>0</v>
          </cell>
          <cell r="R716">
            <v>0</v>
          </cell>
          <cell r="S716">
            <v>0</v>
          </cell>
          <cell r="T716" t="str">
            <v>APBD</v>
          </cell>
          <cell r="U716">
            <v>364211928.3288675</v>
          </cell>
          <cell r="V716" t="str">
            <v>B</v>
          </cell>
          <cell r="W716">
            <v>0</v>
          </cell>
        </row>
        <row r="717">
          <cell r="F717" t="str">
            <v>4.14.01</v>
          </cell>
          <cell r="G717">
            <v>0</v>
          </cell>
          <cell r="H717" t="str">
            <v>PEMB. TALUD SEI. MARIMBUNGAN DESA KP. BARU SENTAJO</v>
          </cell>
          <cell r="I717">
            <v>0</v>
          </cell>
          <cell r="J717">
            <v>0</v>
          </cell>
          <cell r="K717" t="str">
            <v>Beton</v>
          </cell>
          <cell r="L717">
            <v>0</v>
          </cell>
          <cell r="M717">
            <v>0</v>
          </cell>
          <cell r="N717">
            <v>0</v>
          </cell>
          <cell r="O717" t="str">
            <v>KP. BARU SENTAJO</v>
          </cell>
          <cell r="P717">
            <v>2011</v>
          </cell>
          <cell r="Q717">
            <v>0</v>
          </cell>
          <cell r="R717">
            <v>0</v>
          </cell>
          <cell r="S717">
            <v>0</v>
          </cell>
          <cell r="T717" t="str">
            <v>APBD</v>
          </cell>
          <cell r="U717">
            <v>365047601.72667986</v>
          </cell>
          <cell r="V717" t="str">
            <v>B</v>
          </cell>
          <cell r="W717">
            <v>0</v>
          </cell>
        </row>
        <row r="718">
          <cell r="F718" t="str">
            <v>4.14.01</v>
          </cell>
          <cell r="G718">
            <v>0</v>
          </cell>
          <cell r="H718" t="str">
            <v>PEMB. TALUD SEI. SINAMBEK (TUGU CARANO)</v>
          </cell>
          <cell r="I718">
            <v>0</v>
          </cell>
          <cell r="J718">
            <v>0</v>
          </cell>
          <cell r="K718" t="str">
            <v>Beton</v>
          </cell>
          <cell r="L718">
            <v>0</v>
          </cell>
          <cell r="M718">
            <v>0</v>
          </cell>
          <cell r="N718">
            <v>0</v>
          </cell>
          <cell r="O718" t="str">
            <v>SEI. SINAMBEK (TUGU CARANO)</v>
          </cell>
          <cell r="P718">
            <v>2011</v>
          </cell>
          <cell r="Q718">
            <v>0</v>
          </cell>
          <cell r="R718">
            <v>0</v>
          </cell>
          <cell r="S718">
            <v>0</v>
          </cell>
          <cell r="T718" t="str">
            <v>APBD</v>
          </cell>
          <cell r="U718">
            <v>620888795.27332008</v>
          </cell>
          <cell r="V718" t="str">
            <v>B</v>
          </cell>
          <cell r="W718">
            <v>0</v>
          </cell>
        </row>
        <row r="719">
          <cell r="F719" t="str">
            <v>4.14.01</v>
          </cell>
          <cell r="G719">
            <v>0</v>
          </cell>
          <cell r="H719" t="str">
            <v>PEMBANGUNAN TURAP PENAHAN TEBING SUNGAI KUANTAN PANCANG STAR TELUK KUANTAN</v>
          </cell>
          <cell r="I719">
            <v>0</v>
          </cell>
          <cell r="J719">
            <v>0</v>
          </cell>
          <cell r="K719" t="str">
            <v>Beton</v>
          </cell>
          <cell r="L719">
            <v>0</v>
          </cell>
          <cell r="M719">
            <v>0</v>
          </cell>
          <cell r="N719">
            <v>0</v>
          </cell>
          <cell r="O719" t="str">
            <v>SUNGAI KUANTAN PANCANG STAR TELUK KUANTAN</v>
          </cell>
          <cell r="P719">
            <v>2011</v>
          </cell>
          <cell r="Q719">
            <v>0</v>
          </cell>
          <cell r="R719">
            <v>0</v>
          </cell>
          <cell r="S719">
            <v>0</v>
          </cell>
          <cell r="T719" t="str">
            <v>APBD</v>
          </cell>
          <cell r="U719">
            <v>9859150</v>
          </cell>
          <cell r="V719" t="str">
            <v>B</v>
          </cell>
          <cell r="W719">
            <v>0</v>
          </cell>
        </row>
        <row r="720">
          <cell r="F720" t="str">
            <v>4.14.01</v>
          </cell>
          <cell r="G720">
            <v>0</v>
          </cell>
          <cell r="H720" t="str">
            <v>PEMBANGUNAN TURAP PENAHAN TEBING SUNGAI KUANTAN BABU</v>
          </cell>
          <cell r="I720">
            <v>0</v>
          </cell>
          <cell r="J720">
            <v>0</v>
          </cell>
          <cell r="K720" t="str">
            <v>Beton</v>
          </cell>
          <cell r="L720">
            <v>0</v>
          </cell>
          <cell r="M720">
            <v>0</v>
          </cell>
          <cell r="N720">
            <v>0</v>
          </cell>
          <cell r="O720" t="str">
            <v>SUNGAI KUANTAN BABU</v>
          </cell>
          <cell r="P720">
            <v>2011</v>
          </cell>
          <cell r="Q720">
            <v>0</v>
          </cell>
          <cell r="R720">
            <v>0</v>
          </cell>
          <cell r="S720">
            <v>0</v>
          </cell>
          <cell r="T720" t="str">
            <v>APBD</v>
          </cell>
          <cell r="U720">
            <v>16524015</v>
          </cell>
          <cell r="V720" t="str">
            <v>B</v>
          </cell>
          <cell r="W720">
            <v>0</v>
          </cell>
        </row>
        <row r="721">
          <cell r="F721" t="str">
            <v>4.14.01</v>
          </cell>
          <cell r="G721">
            <v>0</v>
          </cell>
          <cell r="H721" t="str">
            <v>PEMBANGUNAN TURAP PENAHAN TEBING SUNGAI PANCANG FINIS PASAR USANG BASERAH 65 M'</v>
          </cell>
          <cell r="I721">
            <v>0</v>
          </cell>
          <cell r="J721">
            <v>0</v>
          </cell>
          <cell r="K721" t="str">
            <v>Beton</v>
          </cell>
          <cell r="L721">
            <v>0</v>
          </cell>
          <cell r="M721">
            <v>0</v>
          </cell>
          <cell r="N721">
            <v>0</v>
          </cell>
          <cell r="O721" t="str">
            <v>PANCANG FINIS LUBUK SOBAE BASERAH</v>
          </cell>
          <cell r="P721">
            <v>2011</v>
          </cell>
          <cell r="Q721">
            <v>0</v>
          </cell>
          <cell r="R721">
            <v>0</v>
          </cell>
          <cell r="S721">
            <v>0</v>
          </cell>
          <cell r="T721" t="str">
            <v>APBD</v>
          </cell>
          <cell r="U721">
            <v>39305670</v>
          </cell>
          <cell r="V721" t="str">
            <v>B</v>
          </cell>
          <cell r="W721">
            <v>0</v>
          </cell>
        </row>
        <row r="722">
          <cell r="F722" t="str">
            <v>4.14.01</v>
          </cell>
          <cell r="G722">
            <v>0</v>
          </cell>
          <cell r="H722" t="str">
            <v>PEMBANGUNAN DRAINASE TUGU CARANO ARAH KARI - SINAMBEK 1200 M</v>
          </cell>
          <cell r="I722">
            <v>0</v>
          </cell>
          <cell r="J722">
            <v>0</v>
          </cell>
          <cell r="K722" t="str">
            <v>Beton</v>
          </cell>
          <cell r="L722">
            <v>0</v>
          </cell>
          <cell r="M722">
            <v>0</v>
          </cell>
          <cell r="N722">
            <v>0</v>
          </cell>
          <cell r="O722" t="str">
            <v>KARI - SINAMBEK</v>
          </cell>
          <cell r="P722">
            <v>2011</v>
          </cell>
          <cell r="Q722">
            <v>0</v>
          </cell>
          <cell r="R722">
            <v>0</v>
          </cell>
          <cell r="S722">
            <v>0</v>
          </cell>
          <cell r="T722" t="str">
            <v>APBD</v>
          </cell>
          <cell r="U722">
            <v>132520350</v>
          </cell>
          <cell r="V722" t="str">
            <v>B</v>
          </cell>
          <cell r="W722">
            <v>0</v>
          </cell>
        </row>
        <row r="723">
          <cell r="F723" t="str">
            <v>4.14.01</v>
          </cell>
          <cell r="G723">
            <v>0</v>
          </cell>
          <cell r="H723" t="str">
            <v>PEMBANGUNAN TALUD SEI. LIMANGAN DESA LOGAS (AREAL PERKUBURAN)</v>
          </cell>
          <cell r="I723">
            <v>0</v>
          </cell>
          <cell r="J723">
            <v>0</v>
          </cell>
          <cell r="K723">
            <v>0</v>
          </cell>
          <cell r="L723">
            <v>0</v>
          </cell>
          <cell r="M723">
            <v>0</v>
          </cell>
          <cell r="N723">
            <v>0</v>
          </cell>
          <cell r="O723" t="str">
            <v>SEI. LIMANGAN DESA LOGAS</v>
          </cell>
          <cell r="P723">
            <v>2012</v>
          </cell>
          <cell r="Q723">
            <v>0</v>
          </cell>
          <cell r="R723">
            <v>0</v>
          </cell>
          <cell r="S723">
            <v>0</v>
          </cell>
          <cell r="T723" t="str">
            <v>APBD</v>
          </cell>
          <cell r="U723">
            <v>431293227.73232901</v>
          </cell>
          <cell r="V723">
            <v>0</v>
          </cell>
          <cell r="W723">
            <v>0</v>
          </cell>
        </row>
        <row r="724">
          <cell r="F724" t="str">
            <v>4.14.01</v>
          </cell>
          <cell r="G724">
            <v>0</v>
          </cell>
          <cell r="H724" t="str">
            <v xml:space="preserve">PEMBANGUNAN TURAP PENAHAN TEBING SEI. GEMURUH KOTO TALUK </v>
          </cell>
          <cell r="I724">
            <v>0</v>
          </cell>
          <cell r="J724">
            <v>0</v>
          </cell>
          <cell r="K724">
            <v>0</v>
          </cell>
          <cell r="L724">
            <v>0</v>
          </cell>
          <cell r="M724">
            <v>0</v>
          </cell>
          <cell r="N724">
            <v>0</v>
          </cell>
          <cell r="O724" t="str">
            <v xml:space="preserve">SEI. GEMURUH KOTO TALUK </v>
          </cell>
          <cell r="P724">
            <v>2012</v>
          </cell>
          <cell r="Q724">
            <v>0</v>
          </cell>
          <cell r="R724">
            <v>0</v>
          </cell>
          <cell r="S724">
            <v>0</v>
          </cell>
          <cell r="T724" t="str">
            <v>APBD</v>
          </cell>
          <cell r="U724">
            <v>274556745.46946824</v>
          </cell>
          <cell r="V724">
            <v>0</v>
          </cell>
          <cell r="W724">
            <v>0</v>
          </cell>
        </row>
        <row r="725">
          <cell r="F725" t="str">
            <v>4.14.01</v>
          </cell>
          <cell r="G725">
            <v>0</v>
          </cell>
          <cell r="H725" t="str">
            <v>PEMBANGUNAN TALUD SEI. MTS MUARA LEMBU</v>
          </cell>
          <cell r="I725">
            <v>0</v>
          </cell>
          <cell r="J725">
            <v>0</v>
          </cell>
          <cell r="K725">
            <v>0</v>
          </cell>
          <cell r="L725">
            <v>0</v>
          </cell>
          <cell r="M725">
            <v>0</v>
          </cell>
          <cell r="N725">
            <v>0</v>
          </cell>
          <cell r="O725" t="str">
            <v>SEI. MTS MUARA LEMBU</v>
          </cell>
          <cell r="P725">
            <v>2012</v>
          </cell>
          <cell r="Q725">
            <v>0</v>
          </cell>
          <cell r="R725">
            <v>0</v>
          </cell>
          <cell r="S725">
            <v>0</v>
          </cell>
          <cell r="T725" t="str">
            <v>APBD</v>
          </cell>
          <cell r="U725">
            <v>387796432.0453642</v>
          </cell>
          <cell r="V725">
            <v>0</v>
          </cell>
          <cell r="W725">
            <v>0</v>
          </cell>
        </row>
        <row r="726">
          <cell r="F726" t="str">
            <v>4.14.01</v>
          </cell>
          <cell r="G726">
            <v>0</v>
          </cell>
          <cell r="H726" t="str">
            <v>PEMBANGUNAN TURAP PENAHAN TEBING SUNGAI LEMBU AREAL MANDI BALIMAU</v>
          </cell>
          <cell r="I726">
            <v>0</v>
          </cell>
          <cell r="J726">
            <v>0</v>
          </cell>
          <cell r="K726">
            <v>0</v>
          </cell>
          <cell r="L726">
            <v>0</v>
          </cell>
          <cell r="M726">
            <v>0</v>
          </cell>
          <cell r="N726">
            <v>0</v>
          </cell>
          <cell r="O726" t="str">
            <v>SUNGAI LEMBU AREAL MANDI BALIMAU</v>
          </cell>
          <cell r="P726">
            <v>2012</v>
          </cell>
          <cell r="Q726">
            <v>0</v>
          </cell>
          <cell r="R726">
            <v>0</v>
          </cell>
          <cell r="S726">
            <v>0</v>
          </cell>
          <cell r="T726" t="str">
            <v>APBD</v>
          </cell>
          <cell r="U726">
            <v>90837130.90006797</v>
          </cell>
          <cell r="V726">
            <v>0</v>
          </cell>
          <cell r="W726">
            <v>0</v>
          </cell>
        </row>
        <row r="727">
          <cell r="F727" t="str">
            <v>4.14.01</v>
          </cell>
          <cell r="G727">
            <v>0</v>
          </cell>
          <cell r="H727" t="str">
            <v>PEMBANGUNAN LOANING PENAHAN TEBING SEI.LEMBU (BERTAMBAH)</v>
          </cell>
          <cell r="I727">
            <v>0</v>
          </cell>
          <cell r="J727">
            <v>0</v>
          </cell>
          <cell r="K727">
            <v>0</v>
          </cell>
          <cell r="L727">
            <v>0</v>
          </cell>
          <cell r="M727">
            <v>0</v>
          </cell>
          <cell r="N727">
            <v>0</v>
          </cell>
          <cell r="O727" t="str">
            <v>SEI.LEMBU</v>
          </cell>
          <cell r="P727">
            <v>2012</v>
          </cell>
          <cell r="Q727">
            <v>0</v>
          </cell>
          <cell r="R727">
            <v>0</v>
          </cell>
          <cell r="S727">
            <v>0</v>
          </cell>
          <cell r="T727" t="str">
            <v>APBD</v>
          </cell>
          <cell r="U727">
            <v>100902046.8516902</v>
          </cell>
          <cell r="V727">
            <v>0</v>
          </cell>
          <cell r="W727">
            <v>0</v>
          </cell>
        </row>
        <row r="728">
          <cell r="F728" t="str">
            <v>4.14.01</v>
          </cell>
          <cell r="G728">
            <v>0</v>
          </cell>
          <cell r="H728" t="str">
            <v>PEMBANGUNAN TALUD SEI. SINAMBEK (TUGU CARANO)</v>
          </cell>
          <cell r="I728">
            <v>0</v>
          </cell>
          <cell r="J728">
            <v>0</v>
          </cell>
          <cell r="K728">
            <v>0</v>
          </cell>
          <cell r="L728">
            <v>0</v>
          </cell>
          <cell r="M728">
            <v>0</v>
          </cell>
          <cell r="N728">
            <v>0</v>
          </cell>
          <cell r="O728" t="str">
            <v>SEI. SINAMBEK (TUGU CARANO)</v>
          </cell>
          <cell r="P728">
            <v>2012</v>
          </cell>
          <cell r="Q728">
            <v>0</v>
          </cell>
          <cell r="R728">
            <v>0</v>
          </cell>
          <cell r="S728">
            <v>0</v>
          </cell>
          <cell r="T728" t="str">
            <v>APBD</v>
          </cell>
          <cell r="U728">
            <v>462808554.4462983</v>
          </cell>
          <cell r="V728">
            <v>0</v>
          </cell>
          <cell r="W728">
            <v>0</v>
          </cell>
        </row>
        <row r="729">
          <cell r="F729" t="str">
            <v>4.14.01</v>
          </cell>
          <cell r="G729">
            <v>0</v>
          </cell>
          <cell r="H729" t="str">
            <v>PEMBANGUNAN TALUD SEI. MARIMBUNGAN DESA KOTO SENTAJO</v>
          </cell>
          <cell r="I729">
            <v>0</v>
          </cell>
          <cell r="J729">
            <v>0</v>
          </cell>
          <cell r="K729">
            <v>0</v>
          </cell>
          <cell r="L729">
            <v>0</v>
          </cell>
          <cell r="M729">
            <v>0</v>
          </cell>
          <cell r="N729">
            <v>0</v>
          </cell>
          <cell r="O729" t="str">
            <v>SEI. MARIMBUNGAN DESA KOTO SENTAJO</v>
          </cell>
          <cell r="P729">
            <v>2012</v>
          </cell>
          <cell r="Q729">
            <v>0</v>
          </cell>
          <cell r="R729">
            <v>0</v>
          </cell>
          <cell r="S729">
            <v>0</v>
          </cell>
          <cell r="T729" t="str">
            <v>APBD</v>
          </cell>
          <cell r="U729">
            <v>303731994.89147037</v>
          </cell>
          <cell r="V729">
            <v>0</v>
          </cell>
          <cell r="W729">
            <v>0</v>
          </cell>
        </row>
        <row r="730">
          <cell r="F730" t="str">
            <v>4.14.01</v>
          </cell>
          <cell r="G730">
            <v>0</v>
          </cell>
          <cell r="H730" t="str">
            <v>TALUD SEI. SINAMBEK (SMA 3) TELUK KUANTAN</v>
          </cell>
          <cell r="I730">
            <v>0</v>
          </cell>
          <cell r="J730">
            <v>0</v>
          </cell>
          <cell r="K730" t="str">
            <v>Beton</v>
          </cell>
          <cell r="L730">
            <v>0</v>
          </cell>
          <cell r="M730">
            <v>0</v>
          </cell>
          <cell r="N730">
            <v>0</v>
          </cell>
          <cell r="O730" t="str">
            <v>SEI. SINAMBEK (SMA 3) TELUK KUANTAN</v>
          </cell>
          <cell r="P730">
            <v>2013</v>
          </cell>
          <cell r="Q730">
            <v>0</v>
          </cell>
          <cell r="R730">
            <v>0</v>
          </cell>
          <cell r="S730">
            <v>0</v>
          </cell>
          <cell r="T730" t="str">
            <v>APBD</v>
          </cell>
          <cell r="U730">
            <v>311209754.13048106</v>
          </cell>
          <cell r="V730">
            <v>0</v>
          </cell>
          <cell r="W730">
            <v>0</v>
          </cell>
        </row>
        <row r="731">
          <cell r="F731" t="str">
            <v>4.14.01</v>
          </cell>
          <cell r="G731">
            <v>0</v>
          </cell>
          <cell r="H731" t="str">
            <v>TALUD SUNGAI JAKE DESA JAKE</v>
          </cell>
          <cell r="I731">
            <v>0</v>
          </cell>
          <cell r="J731">
            <v>0</v>
          </cell>
          <cell r="K731" t="str">
            <v>Beton</v>
          </cell>
          <cell r="L731">
            <v>0</v>
          </cell>
          <cell r="M731">
            <v>0</v>
          </cell>
          <cell r="N731">
            <v>0</v>
          </cell>
          <cell r="O731" t="str">
            <v>JAKE</v>
          </cell>
          <cell r="P731">
            <v>2013</v>
          </cell>
          <cell r="Q731">
            <v>0</v>
          </cell>
          <cell r="R731">
            <v>0</v>
          </cell>
          <cell r="S731">
            <v>0</v>
          </cell>
          <cell r="T731" t="str">
            <v>APBD</v>
          </cell>
          <cell r="U731">
            <v>306191245.86951894</v>
          </cell>
          <cell r="V731">
            <v>0</v>
          </cell>
          <cell r="W731">
            <v>0</v>
          </cell>
        </row>
        <row r="732">
          <cell r="F732" t="str">
            <v>4.14.01</v>
          </cell>
          <cell r="G732">
            <v>0</v>
          </cell>
          <cell r="H732" t="str">
            <v>PEMBANGUNAN TURAP SEI. SINAMBEK HILIR (MUARO SENTAJO)</v>
          </cell>
          <cell r="I732">
            <v>0</v>
          </cell>
          <cell r="J732">
            <v>0</v>
          </cell>
          <cell r="K732" t="str">
            <v>Beton</v>
          </cell>
          <cell r="L732">
            <v>0</v>
          </cell>
          <cell r="M732">
            <v>0</v>
          </cell>
          <cell r="N732">
            <v>0</v>
          </cell>
          <cell r="O732" t="str">
            <v>SEI. SINAMBEK HILIR (MUARO SENTAJO)</v>
          </cell>
          <cell r="P732">
            <v>2013</v>
          </cell>
          <cell r="Q732">
            <v>0</v>
          </cell>
          <cell r="R732">
            <v>0</v>
          </cell>
          <cell r="S732">
            <v>0</v>
          </cell>
          <cell r="T732" t="str">
            <v>APBD</v>
          </cell>
          <cell r="U732">
            <v>428031998.81311899</v>
          </cell>
          <cell r="V732">
            <v>0</v>
          </cell>
          <cell r="W732">
            <v>0</v>
          </cell>
        </row>
        <row r="733">
          <cell r="F733" t="str">
            <v>4.14.01</v>
          </cell>
          <cell r="G733">
            <v>0</v>
          </cell>
          <cell r="H733" t="str">
            <v>PEMBANGUNAN SEI. KUANTAN CERENTI</v>
          </cell>
          <cell r="I733">
            <v>0</v>
          </cell>
          <cell r="J733">
            <v>0</v>
          </cell>
          <cell r="K733" t="str">
            <v>Beton</v>
          </cell>
          <cell r="L733">
            <v>0</v>
          </cell>
          <cell r="M733">
            <v>0</v>
          </cell>
          <cell r="N733">
            <v>0</v>
          </cell>
          <cell r="O733" t="str">
            <v>SEI. KUANTAN CERENTI</v>
          </cell>
          <cell r="P733">
            <v>2013</v>
          </cell>
          <cell r="Q733">
            <v>0</v>
          </cell>
          <cell r="R733">
            <v>0</v>
          </cell>
          <cell r="S733">
            <v>0</v>
          </cell>
          <cell r="T733" t="str">
            <v>APBD</v>
          </cell>
          <cell r="U733">
            <v>461923046.19</v>
          </cell>
          <cell r="V733">
            <v>0</v>
          </cell>
          <cell r="W733">
            <v>0</v>
          </cell>
        </row>
        <row r="734">
          <cell r="F734" t="str">
            <v>4.14.01</v>
          </cell>
          <cell r="G734">
            <v>0</v>
          </cell>
          <cell r="H734" t="str">
            <v>PEMBANGUNAN TALUD SEI. JERING BELAKANG BALAI ADAT</v>
          </cell>
          <cell r="I734">
            <v>0</v>
          </cell>
          <cell r="J734">
            <v>0</v>
          </cell>
          <cell r="K734" t="str">
            <v>Beton</v>
          </cell>
          <cell r="L734">
            <v>0</v>
          </cell>
          <cell r="M734">
            <v>0</v>
          </cell>
          <cell r="N734">
            <v>0</v>
          </cell>
          <cell r="O734" t="str">
            <v>SEI. JERING BELAKANG BALAI ADAT</v>
          </cell>
          <cell r="P734">
            <v>2013</v>
          </cell>
          <cell r="Q734">
            <v>0</v>
          </cell>
          <cell r="R734">
            <v>0</v>
          </cell>
          <cell r="S734">
            <v>0</v>
          </cell>
          <cell r="T734" t="str">
            <v>APBD</v>
          </cell>
          <cell r="U734">
            <v>364356538.12</v>
          </cell>
          <cell r="V734">
            <v>0</v>
          </cell>
          <cell r="W734">
            <v>0</v>
          </cell>
        </row>
        <row r="735">
          <cell r="F735" t="str">
            <v>4.14.01</v>
          </cell>
          <cell r="G735">
            <v>0</v>
          </cell>
          <cell r="H735" t="str">
            <v>PEMBUATAN TURAP PENAHAN TEBING SEI. KUANTAN KRESEK</v>
          </cell>
          <cell r="I735">
            <v>0</v>
          </cell>
          <cell r="J735">
            <v>0</v>
          </cell>
          <cell r="K735" t="str">
            <v>Beton</v>
          </cell>
          <cell r="L735">
            <v>0</v>
          </cell>
          <cell r="M735">
            <v>0</v>
          </cell>
          <cell r="N735">
            <v>0</v>
          </cell>
          <cell r="O735" t="str">
            <v>SEI. KUANTAN KRESEK</v>
          </cell>
          <cell r="P735">
            <v>2013</v>
          </cell>
          <cell r="Q735">
            <v>0</v>
          </cell>
          <cell r="R735">
            <v>0</v>
          </cell>
          <cell r="S735">
            <v>0</v>
          </cell>
          <cell r="T735" t="str">
            <v>APBD</v>
          </cell>
          <cell r="U735">
            <v>1203700390</v>
          </cell>
          <cell r="V735">
            <v>0</v>
          </cell>
          <cell r="W735">
            <v>0</v>
          </cell>
        </row>
        <row r="736">
          <cell r="F736" t="str">
            <v>4.14.01</v>
          </cell>
          <cell r="G736">
            <v>0</v>
          </cell>
          <cell r="H736" t="str">
            <v>PEMBUATAN TURAP BRONJONG SUNGAI BATANG PANGEAN DESA PULAU TENGAH</v>
          </cell>
          <cell r="I736">
            <v>0</v>
          </cell>
          <cell r="J736">
            <v>0</v>
          </cell>
          <cell r="K736" t="str">
            <v>Beton</v>
          </cell>
          <cell r="L736">
            <v>0</v>
          </cell>
          <cell r="M736">
            <v>0</v>
          </cell>
          <cell r="N736">
            <v>0</v>
          </cell>
          <cell r="O736" t="str">
            <v>TRIBUN UTAMA (HAKIM) PANCANG FINIS PANGEAN</v>
          </cell>
          <cell r="P736">
            <v>2013</v>
          </cell>
          <cell r="Q736">
            <v>0</v>
          </cell>
          <cell r="R736">
            <v>0</v>
          </cell>
          <cell r="S736">
            <v>0</v>
          </cell>
          <cell r="T736" t="str">
            <v>APBD</v>
          </cell>
          <cell r="U736">
            <v>199750000</v>
          </cell>
          <cell r="V736">
            <v>0</v>
          </cell>
          <cell r="W736">
            <v>0</v>
          </cell>
        </row>
        <row r="737">
          <cell r="F737" t="str">
            <v>4.14.01</v>
          </cell>
          <cell r="G737">
            <v>0</v>
          </cell>
          <cell r="H737" t="str">
            <v>PEMBUATAN TURAP PENAHAN TEBING SUNGAI SINAMBEK (MESJID AGUNG)</v>
          </cell>
          <cell r="I737">
            <v>0</v>
          </cell>
          <cell r="J737">
            <v>0</v>
          </cell>
          <cell r="K737" t="str">
            <v>Beton</v>
          </cell>
          <cell r="L737">
            <v>0</v>
          </cell>
          <cell r="M737">
            <v>0</v>
          </cell>
          <cell r="N737">
            <v>0</v>
          </cell>
          <cell r="O737" t="str">
            <v>SINAMBEK (MESJID AGUNG)</v>
          </cell>
          <cell r="P737">
            <v>2013</v>
          </cell>
          <cell r="Q737">
            <v>0</v>
          </cell>
          <cell r="R737">
            <v>0</v>
          </cell>
          <cell r="S737">
            <v>0</v>
          </cell>
          <cell r="T737" t="str">
            <v>APBD</v>
          </cell>
          <cell r="U737">
            <v>199750000</v>
          </cell>
          <cell r="V737">
            <v>0</v>
          </cell>
          <cell r="W737">
            <v>0</v>
          </cell>
        </row>
        <row r="738">
          <cell r="F738" t="str">
            <v>4.14.01</v>
          </cell>
          <cell r="G738">
            <v>0</v>
          </cell>
          <cell r="H738" t="str">
            <v>PEMBUATAN LOANING SUNGAI GEMURUH (SAMPING TUGU JALUR)</v>
          </cell>
          <cell r="I738">
            <v>0</v>
          </cell>
          <cell r="J738">
            <v>0</v>
          </cell>
          <cell r="K738" t="str">
            <v>Beton</v>
          </cell>
          <cell r="L738">
            <v>0</v>
          </cell>
          <cell r="M738">
            <v>0</v>
          </cell>
          <cell r="N738">
            <v>0</v>
          </cell>
          <cell r="O738" t="str">
            <v>SUNGAI GEMURUH (SAMPING TUGU JALUR)</v>
          </cell>
          <cell r="P738">
            <v>2013</v>
          </cell>
          <cell r="Q738">
            <v>0</v>
          </cell>
          <cell r="R738">
            <v>0</v>
          </cell>
          <cell r="S738">
            <v>0</v>
          </cell>
          <cell r="T738" t="str">
            <v>APBD</v>
          </cell>
          <cell r="U738">
            <v>99750000</v>
          </cell>
          <cell r="V738">
            <v>0</v>
          </cell>
          <cell r="W738">
            <v>0</v>
          </cell>
        </row>
        <row r="739">
          <cell r="F739" t="str">
            <v>4.14.01</v>
          </cell>
          <cell r="G739">
            <v>0</v>
          </cell>
          <cell r="H739" t="str">
            <v>PEMBUATAN TURAP PENAHAN TEBING SUNGAI MESJID JAMIK KOTO GUNUNG KEC. GUNUNG TOAR</v>
          </cell>
          <cell r="I739">
            <v>0</v>
          </cell>
          <cell r="J739">
            <v>0</v>
          </cell>
          <cell r="K739" t="str">
            <v>Beton</v>
          </cell>
          <cell r="L739">
            <v>0</v>
          </cell>
          <cell r="M739">
            <v>0</v>
          </cell>
          <cell r="N739">
            <v>0</v>
          </cell>
          <cell r="O739" t="str">
            <v>KOTO GUNUNG</v>
          </cell>
          <cell r="P739">
            <v>2013</v>
          </cell>
          <cell r="Q739">
            <v>0</v>
          </cell>
          <cell r="R739">
            <v>0</v>
          </cell>
          <cell r="S739">
            <v>0</v>
          </cell>
          <cell r="T739" t="str">
            <v>APBD</v>
          </cell>
          <cell r="U739">
            <v>199870000</v>
          </cell>
          <cell r="V739">
            <v>0</v>
          </cell>
          <cell r="W739">
            <v>0</v>
          </cell>
        </row>
        <row r="740">
          <cell r="F740" t="str">
            <v>4.14.01</v>
          </cell>
          <cell r="G740">
            <v>0</v>
          </cell>
          <cell r="H740" t="str">
            <v xml:space="preserve"> PEMBUATAN TURAP LOANING SUNGAI DESA SUMBER JAYA  KEC. SINGINGI HILIR</v>
          </cell>
          <cell r="I740">
            <v>0</v>
          </cell>
          <cell r="J740">
            <v>0</v>
          </cell>
          <cell r="K740" t="str">
            <v>Beton</v>
          </cell>
          <cell r="L740">
            <v>0</v>
          </cell>
          <cell r="M740">
            <v>0</v>
          </cell>
          <cell r="N740">
            <v>0</v>
          </cell>
          <cell r="O740" t="str">
            <v>SUMBER JAYA</v>
          </cell>
          <cell r="P740">
            <v>2013</v>
          </cell>
          <cell r="Q740">
            <v>0</v>
          </cell>
          <cell r="R740">
            <v>0</v>
          </cell>
          <cell r="S740">
            <v>0</v>
          </cell>
          <cell r="T740" t="str">
            <v>APBD</v>
          </cell>
          <cell r="U740">
            <v>199850000</v>
          </cell>
          <cell r="V740">
            <v>0</v>
          </cell>
          <cell r="W740">
            <v>0</v>
          </cell>
        </row>
        <row r="741">
          <cell r="F741" t="str">
            <v>4.14.01</v>
          </cell>
          <cell r="G741">
            <v>0</v>
          </cell>
          <cell r="H741" t="str">
            <v xml:space="preserve"> PEMBUATAN LOANING SUNGAI PERUPUK MESJID NURUL IMAN DESA PULAU PANJANG KEC. CERENTI</v>
          </cell>
          <cell r="I741">
            <v>0</v>
          </cell>
          <cell r="J741">
            <v>0</v>
          </cell>
          <cell r="K741" t="str">
            <v>Beton</v>
          </cell>
          <cell r="L741">
            <v>0</v>
          </cell>
          <cell r="M741">
            <v>0</v>
          </cell>
          <cell r="N741">
            <v>0</v>
          </cell>
          <cell r="O741" t="str">
            <v>SUNGAI PERUPUK DESA PULAU PANJANG CERENTI</v>
          </cell>
          <cell r="P741">
            <v>2013</v>
          </cell>
          <cell r="Q741">
            <v>0</v>
          </cell>
          <cell r="R741">
            <v>0</v>
          </cell>
          <cell r="S741">
            <v>0</v>
          </cell>
          <cell r="T741" t="str">
            <v>APBD</v>
          </cell>
          <cell r="U741">
            <v>199875000</v>
          </cell>
          <cell r="V741">
            <v>0</v>
          </cell>
          <cell r="W741">
            <v>0</v>
          </cell>
        </row>
        <row r="742">
          <cell r="F742" t="str">
            <v>4.14.01</v>
          </cell>
          <cell r="G742">
            <v>0</v>
          </cell>
          <cell r="H742" t="str">
            <v>NORMALISASI SEI. DESA PULAU BARU KOPAH KEC. KUANTAN TENGAH</v>
          </cell>
          <cell r="I742">
            <v>0</v>
          </cell>
          <cell r="J742">
            <v>0</v>
          </cell>
          <cell r="K742" t="str">
            <v>Beton</v>
          </cell>
          <cell r="L742">
            <v>0</v>
          </cell>
          <cell r="M742">
            <v>0</v>
          </cell>
          <cell r="N742">
            <v>0</v>
          </cell>
          <cell r="O742" t="str">
            <v>SEI. DESA PULAU BARU KOPAH</v>
          </cell>
          <cell r="P742">
            <v>2013</v>
          </cell>
          <cell r="Q742">
            <v>0</v>
          </cell>
          <cell r="R742">
            <v>0</v>
          </cell>
          <cell r="S742">
            <v>0</v>
          </cell>
          <cell r="T742" t="str">
            <v>APBD</v>
          </cell>
          <cell r="U742">
            <v>124750000</v>
          </cell>
          <cell r="V742">
            <v>0</v>
          </cell>
          <cell r="W742">
            <v>0</v>
          </cell>
        </row>
        <row r="743">
          <cell r="F743" t="str">
            <v>4.14.01</v>
          </cell>
          <cell r="G743">
            <v>0</v>
          </cell>
          <cell r="H743" t="str">
            <v>PEMBUATAN TALUD SUNGAI NANUN</v>
          </cell>
          <cell r="I743">
            <v>0</v>
          </cell>
          <cell r="J743">
            <v>0</v>
          </cell>
          <cell r="K743" t="str">
            <v>Beton</v>
          </cell>
          <cell r="L743">
            <v>0</v>
          </cell>
          <cell r="M743">
            <v>0</v>
          </cell>
          <cell r="N743">
            <v>0</v>
          </cell>
          <cell r="O743" t="str">
            <v>SUNGAI NANUN</v>
          </cell>
          <cell r="P743">
            <v>2013</v>
          </cell>
          <cell r="Q743">
            <v>0</v>
          </cell>
          <cell r="R743">
            <v>0</v>
          </cell>
          <cell r="S743">
            <v>0</v>
          </cell>
          <cell r="T743" t="str">
            <v>APBD</v>
          </cell>
          <cell r="U743">
            <v>199750000</v>
          </cell>
          <cell r="V743">
            <v>0</v>
          </cell>
          <cell r="W743">
            <v>0</v>
          </cell>
        </row>
        <row r="744">
          <cell r="F744" t="str">
            <v>4.14.01</v>
          </cell>
          <cell r="G744">
            <v>0</v>
          </cell>
          <cell r="H744" t="str">
            <v>PEMBUATAN DRAINASE RUAS JALAN SP. PERKANTORAN PEMDA-BUNDARAN DPRD</v>
          </cell>
          <cell r="I744">
            <v>0</v>
          </cell>
          <cell r="J744">
            <v>0</v>
          </cell>
          <cell r="K744">
            <v>0</v>
          </cell>
          <cell r="L744">
            <v>0</v>
          </cell>
          <cell r="M744">
            <v>0</v>
          </cell>
          <cell r="N744">
            <v>0</v>
          </cell>
          <cell r="O744" t="str">
            <v>SIMP. PERKANTORAN PEMDA - BUNDARAN DPRD</v>
          </cell>
          <cell r="P744">
            <v>2014</v>
          </cell>
          <cell r="Q744">
            <v>0</v>
          </cell>
          <cell r="R744">
            <v>0</v>
          </cell>
          <cell r="S744">
            <v>0</v>
          </cell>
          <cell r="T744" t="str">
            <v>APBD</v>
          </cell>
          <cell r="U744">
            <v>197739968</v>
          </cell>
          <cell r="V744">
            <v>0</v>
          </cell>
          <cell r="W744">
            <v>0</v>
          </cell>
        </row>
        <row r="745">
          <cell r="F745" t="str">
            <v>4.14.01</v>
          </cell>
          <cell r="G745">
            <v>0</v>
          </cell>
          <cell r="H745" t="str">
            <v>PEMBUATAN DRAINASE RUAS JALAN PERUMNAS - TK PEMBINA</v>
          </cell>
          <cell r="I745">
            <v>0</v>
          </cell>
          <cell r="J745">
            <v>0</v>
          </cell>
          <cell r="K745">
            <v>0</v>
          </cell>
          <cell r="L745">
            <v>0</v>
          </cell>
          <cell r="M745">
            <v>0</v>
          </cell>
          <cell r="N745">
            <v>0</v>
          </cell>
          <cell r="O745" t="str">
            <v>PERUMNAS - TK PEMBINA</v>
          </cell>
          <cell r="P745">
            <v>2014</v>
          </cell>
          <cell r="Q745">
            <v>0</v>
          </cell>
          <cell r="R745">
            <v>0</v>
          </cell>
          <cell r="S745">
            <v>0</v>
          </cell>
          <cell r="T745" t="str">
            <v>APBD</v>
          </cell>
          <cell r="U745">
            <v>197918604</v>
          </cell>
          <cell r="V745">
            <v>0</v>
          </cell>
          <cell r="W745">
            <v>0</v>
          </cell>
        </row>
        <row r="746">
          <cell r="F746" t="str">
            <v>4.14.01</v>
          </cell>
          <cell r="G746">
            <v>0</v>
          </cell>
          <cell r="H746" t="str">
            <v>PEMBUATAN DRAINASE RUAS JALAN STM - BERINGIN (MAN)</v>
          </cell>
          <cell r="I746">
            <v>0</v>
          </cell>
          <cell r="J746">
            <v>0</v>
          </cell>
          <cell r="K746">
            <v>0</v>
          </cell>
          <cell r="L746">
            <v>0</v>
          </cell>
          <cell r="M746">
            <v>0</v>
          </cell>
          <cell r="N746">
            <v>0</v>
          </cell>
          <cell r="O746" t="str">
            <v>STM - BERINGIN</v>
          </cell>
          <cell r="P746">
            <v>2014</v>
          </cell>
          <cell r="Q746">
            <v>0</v>
          </cell>
          <cell r="R746">
            <v>0</v>
          </cell>
          <cell r="S746">
            <v>0</v>
          </cell>
          <cell r="T746" t="str">
            <v>APBD</v>
          </cell>
          <cell r="U746">
            <v>197925372</v>
          </cell>
          <cell r="V746">
            <v>0</v>
          </cell>
          <cell r="W746">
            <v>0</v>
          </cell>
        </row>
        <row r="747">
          <cell r="F747" t="str">
            <v>4.14.01</v>
          </cell>
          <cell r="G747">
            <v>0</v>
          </cell>
          <cell r="H747" t="str">
            <v>PEMBUATAN DRAINASE JAYA KOPAH</v>
          </cell>
          <cell r="I747">
            <v>0</v>
          </cell>
          <cell r="J747">
            <v>0</v>
          </cell>
          <cell r="K747">
            <v>0</v>
          </cell>
          <cell r="L747">
            <v>0</v>
          </cell>
          <cell r="M747">
            <v>0</v>
          </cell>
          <cell r="N747">
            <v>0</v>
          </cell>
          <cell r="O747" t="str">
            <v>JAYA KOPAH</v>
          </cell>
          <cell r="P747">
            <v>2014</v>
          </cell>
          <cell r="Q747">
            <v>0</v>
          </cell>
          <cell r="R747">
            <v>0</v>
          </cell>
          <cell r="S747">
            <v>0</v>
          </cell>
          <cell r="T747" t="str">
            <v>APBD</v>
          </cell>
          <cell r="U747">
            <v>197626366</v>
          </cell>
          <cell r="V747">
            <v>0</v>
          </cell>
          <cell r="W747">
            <v>0</v>
          </cell>
        </row>
        <row r="748">
          <cell r="F748" t="str">
            <v>4.14.01</v>
          </cell>
          <cell r="G748">
            <v>0</v>
          </cell>
          <cell r="H748" t="str">
            <v>PEMBANGUNAN TALUD SUNGAI MARIMBUNGAN DESA KOTO SENTAJO</v>
          </cell>
          <cell r="I748">
            <v>0</v>
          </cell>
          <cell r="J748">
            <v>0</v>
          </cell>
          <cell r="K748">
            <v>0</v>
          </cell>
          <cell r="L748">
            <v>0</v>
          </cell>
          <cell r="M748">
            <v>0</v>
          </cell>
          <cell r="N748">
            <v>0</v>
          </cell>
          <cell r="O748" t="str">
            <v>SUNGAI MARIMBUNGAN DESA KOTO SENTAJO</v>
          </cell>
          <cell r="P748">
            <v>2014</v>
          </cell>
          <cell r="Q748">
            <v>0</v>
          </cell>
          <cell r="R748">
            <v>0</v>
          </cell>
          <cell r="S748">
            <v>0</v>
          </cell>
          <cell r="T748" t="str">
            <v>APBD</v>
          </cell>
          <cell r="U748">
            <v>904050000</v>
          </cell>
          <cell r="V748">
            <v>0</v>
          </cell>
          <cell r="W748">
            <v>0</v>
          </cell>
        </row>
        <row r="749">
          <cell r="F749" t="str">
            <v>4.14.01</v>
          </cell>
          <cell r="G749">
            <v>0</v>
          </cell>
          <cell r="H749" t="str">
            <v>PEMBUATAN DRAINASE JALAN PLN</v>
          </cell>
          <cell r="I749">
            <v>0</v>
          </cell>
          <cell r="J749">
            <v>0</v>
          </cell>
          <cell r="K749">
            <v>0</v>
          </cell>
          <cell r="L749">
            <v>0</v>
          </cell>
          <cell r="M749">
            <v>0</v>
          </cell>
          <cell r="N749">
            <v>0</v>
          </cell>
          <cell r="O749" t="str">
            <v>JALAN PLN</v>
          </cell>
          <cell r="P749">
            <v>2014</v>
          </cell>
          <cell r="Q749">
            <v>0</v>
          </cell>
          <cell r="R749">
            <v>0</v>
          </cell>
          <cell r="S749">
            <v>0</v>
          </cell>
          <cell r="T749" t="str">
            <v>APBD</v>
          </cell>
          <cell r="U749">
            <v>173287568.5703457</v>
          </cell>
          <cell r="V749">
            <v>0</v>
          </cell>
          <cell r="W749">
            <v>0</v>
          </cell>
        </row>
        <row r="750">
          <cell r="F750" t="str">
            <v>4.14.01</v>
          </cell>
          <cell r="G750">
            <v>0</v>
          </cell>
          <cell r="H750" t="str">
            <v>PEMBUATAN DRAINASE JALAN LINGKAR SEBERANG TALUK</v>
          </cell>
          <cell r="I750">
            <v>0</v>
          </cell>
          <cell r="J750">
            <v>0</v>
          </cell>
          <cell r="K750">
            <v>0</v>
          </cell>
          <cell r="L750">
            <v>0</v>
          </cell>
          <cell r="M750">
            <v>0</v>
          </cell>
          <cell r="N750">
            <v>0</v>
          </cell>
          <cell r="O750" t="str">
            <v>LINGKAR SEBERANG TALUK</v>
          </cell>
          <cell r="P750">
            <v>2014</v>
          </cell>
          <cell r="Q750">
            <v>0</v>
          </cell>
          <cell r="R750">
            <v>0</v>
          </cell>
          <cell r="S750">
            <v>0</v>
          </cell>
          <cell r="T750" t="str">
            <v>APBD</v>
          </cell>
          <cell r="U750">
            <v>194364451.48156792</v>
          </cell>
          <cell r="V750">
            <v>0</v>
          </cell>
          <cell r="W750">
            <v>0</v>
          </cell>
        </row>
        <row r="751">
          <cell r="F751" t="str">
            <v>4.14.01</v>
          </cell>
          <cell r="G751">
            <v>0</v>
          </cell>
          <cell r="H751" t="str">
            <v>PEMBUATAN DRAINASE JALAN ARENA DAYUNG KEBUN NOPI</v>
          </cell>
          <cell r="I751">
            <v>0</v>
          </cell>
          <cell r="J751">
            <v>0</v>
          </cell>
          <cell r="K751">
            <v>0</v>
          </cell>
          <cell r="L751">
            <v>0</v>
          </cell>
          <cell r="M751">
            <v>0</v>
          </cell>
          <cell r="N751">
            <v>0</v>
          </cell>
          <cell r="O751" t="str">
            <v>ARENA DAYUNG KEBUN NOPI</v>
          </cell>
          <cell r="P751">
            <v>2014</v>
          </cell>
          <cell r="Q751">
            <v>0</v>
          </cell>
          <cell r="R751">
            <v>0</v>
          </cell>
          <cell r="S751">
            <v>0</v>
          </cell>
          <cell r="T751" t="str">
            <v>APBD</v>
          </cell>
          <cell r="U751">
            <v>194266334.13678473</v>
          </cell>
          <cell r="V751">
            <v>0</v>
          </cell>
          <cell r="W751">
            <v>0</v>
          </cell>
        </row>
        <row r="752">
          <cell r="F752" t="str">
            <v>4.14.01</v>
          </cell>
          <cell r="G752">
            <v>0</v>
          </cell>
          <cell r="H752" t="str">
            <v>PEMBUATAN DRAINASE JALAN PERUMNAS</v>
          </cell>
          <cell r="I752">
            <v>0</v>
          </cell>
          <cell r="J752">
            <v>0</v>
          </cell>
          <cell r="K752">
            <v>0</v>
          </cell>
          <cell r="L752">
            <v>0</v>
          </cell>
          <cell r="M752">
            <v>0</v>
          </cell>
          <cell r="N752">
            <v>0</v>
          </cell>
          <cell r="O752" t="str">
            <v>PERUMNAS</v>
          </cell>
          <cell r="P752">
            <v>2014</v>
          </cell>
          <cell r="Q752">
            <v>0</v>
          </cell>
          <cell r="R752">
            <v>0</v>
          </cell>
          <cell r="S752">
            <v>0</v>
          </cell>
          <cell r="T752" t="str">
            <v>APBD</v>
          </cell>
          <cell r="U752">
            <v>194205094.58212945</v>
          </cell>
          <cell r="V752">
            <v>0</v>
          </cell>
          <cell r="W752">
            <v>0</v>
          </cell>
        </row>
        <row r="753">
          <cell r="F753" t="str">
            <v>4.14.01</v>
          </cell>
          <cell r="G753">
            <v>0</v>
          </cell>
          <cell r="H753" t="str">
            <v xml:space="preserve">PEMBUATAN DRAINASE JALAN SAWIT </v>
          </cell>
          <cell r="I753">
            <v>0</v>
          </cell>
          <cell r="J753">
            <v>0</v>
          </cell>
          <cell r="K753">
            <v>0</v>
          </cell>
          <cell r="L753">
            <v>0</v>
          </cell>
          <cell r="M753">
            <v>0</v>
          </cell>
          <cell r="N753">
            <v>0</v>
          </cell>
          <cell r="O753" t="str">
            <v xml:space="preserve">JALAN SAWIT </v>
          </cell>
          <cell r="P753">
            <v>2014</v>
          </cell>
          <cell r="Q753">
            <v>0</v>
          </cell>
          <cell r="R753">
            <v>0</v>
          </cell>
          <cell r="S753">
            <v>0</v>
          </cell>
          <cell r="T753" t="str">
            <v>APBD</v>
          </cell>
          <cell r="U753">
            <v>186951267.2291722</v>
          </cell>
          <cell r="V753">
            <v>0</v>
          </cell>
          <cell r="W753">
            <v>0</v>
          </cell>
        </row>
        <row r="754">
          <cell r="F754" t="str">
            <v>4.14.01</v>
          </cell>
          <cell r="G754">
            <v>0</v>
          </cell>
          <cell r="H754" t="str">
            <v>PEMBANGUNAN TURAP PENAHAN TEBING TINGGI SUNGAI KUANTAN DESA PULAU KOMANG</v>
          </cell>
          <cell r="I754">
            <v>0</v>
          </cell>
          <cell r="J754">
            <v>0</v>
          </cell>
          <cell r="K754">
            <v>0</v>
          </cell>
          <cell r="L754">
            <v>0</v>
          </cell>
          <cell r="M754">
            <v>0</v>
          </cell>
          <cell r="N754">
            <v>0</v>
          </cell>
          <cell r="O754" t="str">
            <v>SEI. KUANTAN DESA PL.KOMANG</v>
          </cell>
          <cell r="P754">
            <v>2014</v>
          </cell>
          <cell r="Q754">
            <v>0</v>
          </cell>
          <cell r="R754">
            <v>0</v>
          </cell>
          <cell r="S754">
            <v>0</v>
          </cell>
          <cell r="T754" t="str">
            <v>APBD</v>
          </cell>
          <cell r="U754">
            <v>1101649000</v>
          </cell>
          <cell r="V754">
            <v>0</v>
          </cell>
          <cell r="W754">
            <v>0</v>
          </cell>
        </row>
        <row r="755">
          <cell r="F755" t="str">
            <v>4.14.01</v>
          </cell>
          <cell r="G755">
            <v>0</v>
          </cell>
          <cell r="H755" t="str">
            <v>TALUD PENAHAN TEBING MESJID LOGAS</v>
          </cell>
          <cell r="I755">
            <v>0</v>
          </cell>
          <cell r="J755">
            <v>0</v>
          </cell>
          <cell r="K755">
            <v>0</v>
          </cell>
          <cell r="L755">
            <v>0</v>
          </cell>
          <cell r="M755">
            <v>0</v>
          </cell>
          <cell r="N755">
            <v>0</v>
          </cell>
          <cell r="O755" t="str">
            <v>TEBING MESJID LOGAS</v>
          </cell>
          <cell r="P755">
            <v>2014</v>
          </cell>
          <cell r="Q755">
            <v>0</v>
          </cell>
          <cell r="R755">
            <v>0</v>
          </cell>
          <cell r="S755">
            <v>0</v>
          </cell>
          <cell r="T755" t="str">
            <v>APBD</v>
          </cell>
          <cell r="U755">
            <v>201132000</v>
          </cell>
          <cell r="V755">
            <v>0</v>
          </cell>
          <cell r="W755">
            <v>0</v>
          </cell>
        </row>
        <row r="756">
          <cell r="F756" t="str">
            <v>4.14.01</v>
          </cell>
          <cell r="G756">
            <v>0</v>
          </cell>
          <cell r="H756" t="str">
            <v xml:space="preserve">TURAP PENAHAN TEBING DESA CENGAR </v>
          </cell>
          <cell r="I756">
            <v>0</v>
          </cell>
          <cell r="J756">
            <v>0</v>
          </cell>
          <cell r="K756">
            <v>0</v>
          </cell>
          <cell r="L756">
            <v>0</v>
          </cell>
          <cell r="M756">
            <v>0</v>
          </cell>
          <cell r="N756">
            <v>0</v>
          </cell>
          <cell r="O756" t="str">
            <v xml:space="preserve">CENGAR </v>
          </cell>
          <cell r="P756">
            <v>2014</v>
          </cell>
          <cell r="Q756">
            <v>0</v>
          </cell>
          <cell r="R756">
            <v>0</v>
          </cell>
          <cell r="S756">
            <v>0</v>
          </cell>
          <cell r="T756" t="str">
            <v>APBD</v>
          </cell>
          <cell r="U756">
            <v>150472353.22522232</v>
          </cell>
          <cell r="V756">
            <v>0</v>
          </cell>
          <cell r="W756">
            <v>0</v>
          </cell>
        </row>
        <row r="757">
          <cell r="F757" t="str">
            <v>4.14.01</v>
          </cell>
          <cell r="G757">
            <v>0</v>
          </cell>
          <cell r="H757" t="str">
            <v xml:space="preserve">TURAP PENAHAN TEBING DESA PANTAI TEBING </v>
          </cell>
          <cell r="I757">
            <v>0</v>
          </cell>
          <cell r="J757">
            <v>0</v>
          </cell>
          <cell r="K757">
            <v>0</v>
          </cell>
          <cell r="L757">
            <v>0</v>
          </cell>
          <cell r="M757">
            <v>0</v>
          </cell>
          <cell r="N757">
            <v>0</v>
          </cell>
          <cell r="O757" t="str">
            <v>PANTAI TEBING</v>
          </cell>
          <cell r="P757">
            <v>2014</v>
          </cell>
          <cell r="Q757">
            <v>0</v>
          </cell>
          <cell r="R757">
            <v>0</v>
          </cell>
          <cell r="S757">
            <v>0</v>
          </cell>
          <cell r="T757" t="str">
            <v>APBD</v>
          </cell>
          <cell r="U757">
            <v>150140095.77079391</v>
          </cell>
          <cell r="V757">
            <v>0</v>
          </cell>
          <cell r="W757">
            <v>0</v>
          </cell>
        </row>
        <row r="758">
          <cell r="F758" t="str">
            <v>4.14.01</v>
          </cell>
          <cell r="G758">
            <v>0</v>
          </cell>
          <cell r="H758" t="str">
            <v>PEMBUATAN LOANING SUNGAI BATANG BAHAN DESA SITORAJO KARI</v>
          </cell>
          <cell r="I758">
            <v>0</v>
          </cell>
          <cell r="J758">
            <v>0</v>
          </cell>
          <cell r="K758">
            <v>0</v>
          </cell>
          <cell r="L758">
            <v>0</v>
          </cell>
          <cell r="M758">
            <v>0</v>
          </cell>
          <cell r="N758">
            <v>0</v>
          </cell>
          <cell r="O758" t="str">
            <v>SUNGAI BATANG BAHAN DESA SITORAJO KARI</v>
          </cell>
          <cell r="P758">
            <v>2014</v>
          </cell>
          <cell r="Q758">
            <v>0</v>
          </cell>
          <cell r="R758">
            <v>0</v>
          </cell>
          <cell r="S758">
            <v>0</v>
          </cell>
          <cell r="T758" t="str">
            <v>APBD</v>
          </cell>
          <cell r="U758">
            <v>199807551.00398377</v>
          </cell>
          <cell r="V758">
            <v>0</v>
          </cell>
          <cell r="W758">
            <v>0</v>
          </cell>
        </row>
        <row r="759">
          <cell r="F759" t="str">
            <v>4.14.01</v>
          </cell>
          <cell r="G759">
            <v>0</v>
          </cell>
          <cell r="H759" t="str">
            <v>NORMALISASI SEI. SORIAK DESA SEBERANG TALUK</v>
          </cell>
          <cell r="I759">
            <v>0</v>
          </cell>
          <cell r="J759">
            <v>0</v>
          </cell>
          <cell r="K759">
            <v>0</v>
          </cell>
          <cell r="L759">
            <v>0</v>
          </cell>
          <cell r="M759">
            <v>0</v>
          </cell>
          <cell r="N759">
            <v>0</v>
          </cell>
          <cell r="O759" t="str">
            <v>SEI. SORIAK DESA SEBERANG TALUK</v>
          </cell>
          <cell r="P759">
            <v>2014</v>
          </cell>
          <cell r="Q759">
            <v>0</v>
          </cell>
          <cell r="R759">
            <v>0</v>
          </cell>
          <cell r="S759">
            <v>0</v>
          </cell>
          <cell r="T759" t="str">
            <v>APBD</v>
          </cell>
          <cell r="U759">
            <v>199202385.13592538</v>
          </cell>
          <cell r="V759">
            <v>0</v>
          </cell>
          <cell r="W759">
            <v>0</v>
          </cell>
        </row>
        <row r="760">
          <cell r="F760" t="str">
            <v>4.14.01</v>
          </cell>
          <cell r="G760">
            <v>0</v>
          </cell>
          <cell r="H760" t="str">
            <v>NORMALISASI SEI. PIUDANG DESA PINTU GOBANG KARI</v>
          </cell>
          <cell r="I760">
            <v>0</v>
          </cell>
          <cell r="J760">
            <v>0</v>
          </cell>
          <cell r="K760">
            <v>0</v>
          </cell>
          <cell r="L760">
            <v>0</v>
          </cell>
          <cell r="M760">
            <v>0</v>
          </cell>
          <cell r="N760">
            <v>0</v>
          </cell>
          <cell r="O760" t="str">
            <v>SEI. PIUDANG DESA PINTU GOBANG KARI</v>
          </cell>
          <cell r="P760">
            <v>2014</v>
          </cell>
          <cell r="Q760">
            <v>0</v>
          </cell>
          <cell r="R760">
            <v>0</v>
          </cell>
          <cell r="S760">
            <v>0</v>
          </cell>
          <cell r="T760" t="str">
            <v>APBD</v>
          </cell>
          <cell r="U760">
            <v>199168358.08113036</v>
          </cell>
          <cell r="V760">
            <v>0</v>
          </cell>
          <cell r="W760">
            <v>0</v>
          </cell>
        </row>
        <row r="761">
          <cell r="F761" t="str">
            <v>4.14.01</v>
          </cell>
          <cell r="G761">
            <v>0</v>
          </cell>
          <cell r="H761" t="str">
            <v>NORMALISASI SUNGAI SAKAU DESA SUKA MAJU</v>
          </cell>
          <cell r="I761">
            <v>0</v>
          </cell>
          <cell r="J761">
            <v>0</v>
          </cell>
          <cell r="K761">
            <v>0</v>
          </cell>
          <cell r="L761">
            <v>0</v>
          </cell>
          <cell r="M761">
            <v>0</v>
          </cell>
          <cell r="N761">
            <v>0</v>
          </cell>
          <cell r="O761" t="str">
            <v>SUNGAI SAKAU DESA SUKA MAJU</v>
          </cell>
          <cell r="P761">
            <v>2014</v>
          </cell>
          <cell r="Q761">
            <v>0</v>
          </cell>
          <cell r="R761">
            <v>0</v>
          </cell>
          <cell r="S761">
            <v>0</v>
          </cell>
          <cell r="T761" t="str">
            <v>APBD</v>
          </cell>
          <cell r="U761">
            <v>149118563.66056189</v>
          </cell>
          <cell r="V761">
            <v>0</v>
          </cell>
          <cell r="W761">
            <v>0</v>
          </cell>
        </row>
        <row r="762">
          <cell r="F762" t="str">
            <v>4.14.01</v>
          </cell>
          <cell r="G762">
            <v>0</v>
          </cell>
          <cell r="H762" t="str">
            <v>NORMALISASI SUNGAI SIALANG DESA SITORAJO KARI</v>
          </cell>
          <cell r="I762">
            <v>0</v>
          </cell>
          <cell r="J762">
            <v>0</v>
          </cell>
          <cell r="K762">
            <v>0</v>
          </cell>
          <cell r="L762">
            <v>0</v>
          </cell>
          <cell r="M762">
            <v>0</v>
          </cell>
          <cell r="N762">
            <v>0</v>
          </cell>
          <cell r="O762" t="str">
            <v>SUNGAI SIALANG DESA SITORAJO KARI</v>
          </cell>
          <cell r="P762">
            <v>2014</v>
          </cell>
          <cell r="Q762">
            <v>0</v>
          </cell>
          <cell r="R762">
            <v>0</v>
          </cell>
          <cell r="S762">
            <v>0</v>
          </cell>
          <cell r="T762" t="str">
            <v>APBD</v>
          </cell>
          <cell r="U762">
            <v>199192377.17863271</v>
          </cell>
          <cell r="V762">
            <v>0</v>
          </cell>
          <cell r="W762">
            <v>0</v>
          </cell>
        </row>
        <row r="763">
          <cell r="F763" t="str">
            <v>4.14.01</v>
          </cell>
          <cell r="G763">
            <v>0</v>
          </cell>
          <cell r="H763" t="str">
            <v>NORMALISASI SUNGAI DESA SEBERANG TELUK HILIR</v>
          </cell>
          <cell r="I763">
            <v>0</v>
          </cell>
          <cell r="J763">
            <v>0</v>
          </cell>
          <cell r="K763">
            <v>0</v>
          </cell>
          <cell r="L763">
            <v>0</v>
          </cell>
          <cell r="M763">
            <v>0</v>
          </cell>
          <cell r="N763">
            <v>0</v>
          </cell>
          <cell r="O763" t="str">
            <v>SEBERANG TELUK HILIR</v>
          </cell>
          <cell r="P763">
            <v>2014</v>
          </cell>
          <cell r="Q763">
            <v>0</v>
          </cell>
          <cell r="R763">
            <v>0</v>
          </cell>
          <cell r="S763">
            <v>0</v>
          </cell>
          <cell r="T763" t="str">
            <v>APBD</v>
          </cell>
          <cell r="U763">
            <v>199293457.54728854</v>
          </cell>
          <cell r="V763">
            <v>0</v>
          </cell>
          <cell r="W763">
            <v>0</v>
          </cell>
        </row>
        <row r="764">
          <cell r="F764" t="str">
            <v>4.14.01</v>
          </cell>
          <cell r="G764">
            <v>0</v>
          </cell>
          <cell r="H764" t="str">
            <v>NORMALISASI SUNGAI KAYU ARO KEL. MUARA LEMBU</v>
          </cell>
          <cell r="I764">
            <v>0</v>
          </cell>
          <cell r="J764">
            <v>0</v>
          </cell>
          <cell r="K764">
            <v>0</v>
          </cell>
          <cell r="L764">
            <v>0</v>
          </cell>
          <cell r="M764">
            <v>0</v>
          </cell>
          <cell r="N764">
            <v>0</v>
          </cell>
          <cell r="O764" t="str">
            <v>KAYU ARO KEL. MUARA LEMBU</v>
          </cell>
          <cell r="P764">
            <v>2014</v>
          </cell>
          <cell r="Q764">
            <v>0</v>
          </cell>
          <cell r="R764">
            <v>0</v>
          </cell>
          <cell r="S764">
            <v>0</v>
          </cell>
          <cell r="T764" t="str">
            <v>APBD</v>
          </cell>
          <cell r="U764">
            <v>199223401.84623992</v>
          </cell>
          <cell r="V764">
            <v>0</v>
          </cell>
          <cell r="W764">
            <v>0</v>
          </cell>
        </row>
        <row r="765">
          <cell r="F765" t="str">
            <v>4.14.01</v>
          </cell>
          <cell r="G765">
            <v>0</v>
          </cell>
          <cell r="H765" t="str">
            <v>NORMALISASI DAN BRONJONG SUNGAI BATANG UWO DESA  KEBUN LADO</v>
          </cell>
          <cell r="I765">
            <v>0</v>
          </cell>
          <cell r="J765">
            <v>0</v>
          </cell>
          <cell r="K765">
            <v>0</v>
          </cell>
          <cell r="L765">
            <v>0</v>
          </cell>
          <cell r="M765">
            <v>0</v>
          </cell>
          <cell r="N765">
            <v>0</v>
          </cell>
          <cell r="O765" t="str">
            <v>SUNGAI BATANG UWO DESA  KEBUN LADO</v>
          </cell>
          <cell r="P765">
            <v>2014</v>
          </cell>
          <cell r="Q765">
            <v>0</v>
          </cell>
          <cell r="R765">
            <v>0</v>
          </cell>
          <cell r="S765">
            <v>0</v>
          </cell>
          <cell r="T765" t="str">
            <v>APBD</v>
          </cell>
          <cell r="U765">
            <v>199256428.1053057</v>
          </cell>
          <cell r="V765">
            <v>0</v>
          </cell>
          <cell r="W765">
            <v>0</v>
          </cell>
        </row>
        <row r="766">
          <cell r="F766" t="str">
            <v>4.14.01</v>
          </cell>
          <cell r="G766">
            <v>0</v>
          </cell>
          <cell r="H766" t="str">
            <v>NORMALISASI SUNGAI LEMBU DESA LOGAS HILIR</v>
          </cell>
          <cell r="I766">
            <v>0</v>
          </cell>
          <cell r="J766">
            <v>0</v>
          </cell>
          <cell r="K766">
            <v>0</v>
          </cell>
          <cell r="L766">
            <v>0</v>
          </cell>
          <cell r="M766">
            <v>0</v>
          </cell>
          <cell r="N766">
            <v>0</v>
          </cell>
          <cell r="O766" t="str">
            <v>LEMBU DESA LOGAS HILIR</v>
          </cell>
          <cell r="P766">
            <v>2014</v>
          </cell>
          <cell r="Q766">
            <v>0</v>
          </cell>
          <cell r="R766">
            <v>0</v>
          </cell>
          <cell r="S766">
            <v>0</v>
          </cell>
          <cell r="T766" t="str">
            <v>APBD</v>
          </cell>
          <cell r="U766">
            <v>199240415.37363744</v>
          </cell>
          <cell r="V766">
            <v>0</v>
          </cell>
          <cell r="W766">
            <v>0</v>
          </cell>
        </row>
        <row r="767">
          <cell r="F767" t="str">
            <v>4.14.01</v>
          </cell>
          <cell r="G767">
            <v>0</v>
          </cell>
          <cell r="H767" t="str">
            <v>NORMALISASI SUNGAI DESA BERINGIN JAYA</v>
          </cell>
          <cell r="I767">
            <v>0</v>
          </cell>
          <cell r="J767">
            <v>0</v>
          </cell>
          <cell r="K767">
            <v>0</v>
          </cell>
          <cell r="L767">
            <v>0</v>
          </cell>
          <cell r="M767">
            <v>0</v>
          </cell>
          <cell r="N767">
            <v>0</v>
          </cell>
          <cell r="O767" t="str">
            <v>DESA BERINGIN JAYA</v>
          </cell>
          <cell r="P767">
            <v>2014</v>
          </cell>
          <cell r="Q767">
            <v>0</v>
          </cell>
          <cell r="R767">
            <v>0</v>
          </cell>
          <cell r="S767">
            <v>0</v>
          </cell>
          <cell r="T767" t="str">
            <v>APBD</v>
          </cell>
          <cell r="U767">
            <v>199287452.77291292</v>
          </cell>
          <cell r="V767">
            <v>0</v>
          </cell>
          <cell r="W767">
            <v>0</v>
          </cell>
        </row>
        <row r="768">
          <cell r="F768" t="str">
            <v>4.14.01</v>
          </cell>
          <cell r="G768">
            <v>0</v>
          </cell>
          <cell r="H768" t="str">
            <v>NORMALISASI SUNGAI ANAKAN BASAU DESA MUARA BAHAN</v>
          </cell>
          <cell r="I768">
            <v>0</v>
          </cell>
          <cell r="J768">
            <v>0</v>
          </cell>
          <cell r="K768">
            <v>0</v>
          </cell>
          <cell r="L768">
            <v>0</v>
          </cell>
          <cell r="M768">
            <v>0</v>
          </cell>
          <cell r="N768">
            <v>0</v>
          </cell>
          <cell r="O768" t="str">
            <v>ANAKAN BASAU DESA MUARA BAHAN</v>
          </cell>
          <cell r="P768">
            <v>2014</v>
          </cell>
          <cell r="Q768">
            <v>0</v>
          </cell>
          <cell r="R768">
            <v>0</v>
          </cell>
          <cell r="S768">
            <v>0</v>
          </cell>
          <cell r="T768" t="str">
            <v>APBD</v>
          </cell>
          <cell r="U768">
            <v>199229406.62061554</v>
          </cell>
          <cell r="V768">
            <v>0</v>
          </cell>
          <cell r="W768">
            <v>0</v>
          </cell>
        </row>
        <row r="769">
          <cell r="F769" t="str">
            <v>4.14.01</v>
          </cell>
          <cell r="G769">
            <v>0</v>
          </cell>
          <cell r="H769" t="str">
            <v>NORMALISASI SUNGAI SIPAN LUBUK RONGE KOTO RAJO (KUANTAN HILIR SEBERANG)</v>
          </cell>
          <cell r="I769">
            <v>0</v>
          </cell>
          <cell r="J769">
            <v>0</v>
          </cell>
          <cell r="K769">
            <v>0</v>
          </cell>
          <cell r="L769">
            <v>0</v>
          </cell>
          <cell r="M769">
            <v>0</v>
          </cell>
          <cell r="N769">
            <v>0</v>
          </cell>
          <cell r="O769" t="str">
            <v>SIPAN LUBUK RONGE KOTO RAJO</v>
          </cell>
          <cell r="P769">
            <v>2014</v>
          </cell>
          <cell r="Q769">
            <v>0</v>
          </cell>
          <cell r="R769">
            <v>0</v>
          </cell>
          <cell r="S769">
            <v>0</v>
          </cell>
          <cell r="T769" t="str">
            <v>APBD</v>
          </cell>
          <cell r="U769">
            <v>164213565.64507365</v>
          </cell>
          <cell r="V769">
            <v>0</v>
          </cell>
          <cell r="W769">
            <v>0</v>
          </cell>
        </row>
        <row r="770">
          <cell r="F770" t="str">
            <v>4.14.01</v>
          </cell>
          <cell r="G770">
            <v>0</v>
          </cell>
          <cell r="H770" t="str">
            <v>NORMALISASI SEI. LANGSAT DESA LANGSAT HULU</v>
          </cell>
          <cell r="I770">
            <v>0</v>
          </cell>
          <cell r="J770">
            <v>0</v>
          </cell>
          <cell r="K770">
            <v>0</v>
          </cell>
          <cell r="L770">
            <v>0</v>
          </cell>
          <cell r="M770">
            <v>0</v>
          </cell>
          <cell r="N770">
            <v>0</v>
          </cell>
          <cell r="O770" t="str">
            <v>SEI. LANGSAT DESA LANGSAT HULU</v>
          </cell>
          <cell r="P770">
            <v>2014</v>
          </cell>
          <cell r="Q770">
            <v>0</v>
          </cell>
          <cell r="R770">
            <v>0</v>
          </cell>
          <cell r="S770">
            <v>0</v>
          </cell>
          <cell r="T770" t="str">
            <v>APBD</v>
          </cell>
          <cell r="U770">
            <v>199158350.12383768</v>
          </cell>
          <cell r="V770">
            <v>0</v>
          </cell>
          <cell r="W770">
            <v>0</v>
          </cell>
        </row>
        <row r="771">
          <cell r="F771" t="str">
            <v>4.14.01</v>
          </cell>
          <cell r="G771">
            <v>0</v>
          </cell>
          <cell r="H771" t="str">
            <v>NORMALISASI SEI. PERUPUK DESA PULAU PANJANG</v>
          </cell>
          <cell r="I771">
            <v>0</v>
          </cell>
          <cell r="J771">
            <v>0</v>
          </cell>
          <cell r="K771">
            <v>0</v>
          </cell>
          <cell r="L771">
            <v>0</v>
          </cell>
          <cell r="M771">
            <v>0</v>
          </cell>
          <cell r="N771">
            <v>0</v>
          </cell>
          <cell r="O771" t="str">
            <v>SEI. PERUPUK DESA PULAU PANJANG</v>
          </cell>
          <cell r="P771">
            <v>2014</v>
          </cell>
          <cell r="Q771">
            <v>0</v>
          </cell>
          <cell r="R771">
            <v>0</v>
          </cell>
          <cell r="S771">
            <v>0</v>
          </cell>
          <cell r="T771" t="str">
            <v>APBD</v>
          </cell>
          <cell r="U771">
            <v>199310471.07468602</v>
          </cell>
          <cell r="V771">
            <v>0</v>
          </cell>
          <cell r="W771">
            <v>0</v>
          </cell>
        </row>
        <row r="772">
          <cell r="F772" t="str">
            <v>4.14.01</v>
          </cell>
          <cell r="G772">
            <v>0</v>
          </cell>
          <cell r="H772" t="str">
            <v>PEMBANGUNAN BOX CULVERT DAN NORMALISASI SUNGAI GERINGGING DESA TITIAN MODANG</v>
          </cell>
          <cell r="I772">
            <v>0</v>
          </cell>
          <cell r="J772">
            <v>0</v>
          </cell>
          <cell r="K772">
            <v>0</v>
          </cell>
          <cell r="L772">
            <v>0</v>
          </cell>
          <cell r="M772">
            <v>0</v>
          </cell>
          <cell r="N772">
            <v>0</v>
          </cell>
          <cell r="O772" t="str">
            <v>TITIAN MODANG</v>
          </cell>
          <cell r="P772">
            <v>2014</v>
          </cell>
          <cell r="Q772">
            <v>0</v>
          </cell>
          <cell r="R772">
            <v>0</v>
          </cell>
          <cell r="S772">
            <v>0</v>
          </cell>
          <cell r="T772" t="str">
            <v>APBD</v>
          </cell>
          <cell r="U772">
            <v>199179366.83415228</v>
          </cell>
          <cell r="V772">
            <v>0</v>
          </cell>
          <cell r="W772">
            <v>0</v>
          </cell>
        </row>
        <row r="773">
          <cell r="F773" t="str">
            <v>4.14.01</v>
          </cell>
          <cell r="G773">
            <v>0</v>
          </cell>
          <cell r="H773" t="str">
            <v>NORMALISASI SUNGAI SIRIH - MUARO SENTAJO</v>
          </cell>
          <cell r="I773">
            <v>0</v>
          </cell>
          <cell r="J773">
            <v>0</v>
          </cell>
          <cell r="K773">
            <v>0</v>
          </cell>
          <cell r="L773">
            <v>0</v>
          </cell>
          <cell r="M773">
            <v>0</v>
          </cell>
          <cell r="N773">
            <v>0</v>
          </cell>
          <cell r="O773" t="str">
            <v>SUNGAI SIRIH - MUARO SENTAJO</v>
          </cell>
          <cell r="P773">
            <v>2014</v>
          </cell>
          <cell r="Q773">
            <v>0</v>
          </cell>
          <cell r="R773">
            <v>0</v>
          </cell>
          <cell r="S773">
            <v>0</v>
          </cell>
          <cell r="T773" t="str">
            <v>APBD</v>
          </cell>
          <cell r="U773">
            <v>200305000</v>
          </cell>
          <cell r="V773">
            <v>0</v>
          </cell>
          <cell r="W773">
            <v>0</v>
          </cell>
        </row>
        <row r="774">
          <cell r="F774" t="str">
            <v>4.14.01</v>
          </cell>
          <cell r="G774">
            <v>0</v>
          </cell>
          <cell r="H774" t="str">
            <v>NORMALISASI SUNGAI SINAMBEK MUARO - PULAU KOMANG</v>
          </cell>
          <cell r="I774">
            <v>0</v>
          </cell>
          <cell r="J774">
            <v>0</v>
          </cell>
          <cell r="K774">
            <v>0</v>
          </cell>
          <cell r="L774">
            <v>0</v>
          </cell>
          <cell r="M774">
            <v>0</v>
          </cell>
          <cell r="N774">
            <v>0</v>
          </cell>
          <cell r="O774" t="str">
            <v>SINAMBEK MUARO - PULAU KOMANG</v>
          </cell>
          <cell r="P774">
            <v>2014</v>
          </cell>
          <cell r="Q774">
            <v>0</v>
          </cell>
          <cell r="R774">
            <v>0</v>
          </cell>
          <cell r="S774">
            <v>0</v>
          </cell>
          <cell r="T774" t="str">
            <v>APBD</v>
          </cell>
          <cell r="U774">
            <v>198265000</v>
          </cell>
          <cell r="V774">
            <v>0</v>
          </cell>
          <cell r="W774">
            <v>0</v>
          </cell>
        </row>
        <row r="775">
          <cell r="F775" t="str">
            <v>4.14.01</v>
          </cell>
          <cell r="G775">
            <v>0</v>
          </cell>
          <cell r="H775" t="str">
            <v>PEMBUATAN LOANING SUNGAI SINAMBEK (SMK 3)</v>
          </cell>
          <cell r="I775">
            <v>0</v>
          </cell>
          <cell r="J775">
            <v>0</v>
          </cell>
          <cell r="K775">
            <v>0</v>
          </cell>
          <cell r="L775">
            <v>0</v>
          </cell>
          <cell r="M775">
            <v>0</v>
          </cell>
          <cell r="N775">
            <v>0</v>
          </cell>
          <cell r="O775" t="str">
            <v>SUNGAI SINAMBEK</v>
          </cell>
          <cell r="P775">
            <v>2014</v>
          </cell>
          <cell r="Q775">
            <v>0</v>
          </cell>
          <cell r="R775">
            <v>0</v>
          </cell>
          <cell r="S775">
            <v>0</v>
          </cell>
          <cell r="T775" t="str">
            <v>APBD</v>
          </cell>
          <cell r="U775">
            <v>199600000</v>
          </cell>
          <cell r="V775">
            <v>0</v>
          </cell>
          <cell r="W775">
            <v>0</v>
          </cell>
        </row>
        <row r="776">
          <cell r="F776" t="str">
            <v>4.14.01</v>
          </cell>
          <cell r="G776">
            <v>0</v>
          </cell>
          <cell r="H776" t="str">
            <v>NORMALISASI SUNGAI MAKAM DESA LANGSAT HULU</v>
          </cell>
          <cell r="I776">
            <v>0</v>
          </cell>
          <cell r="J776">
            <v>0</v>
          </cell>
          <cell r="K776">
            <v>0</v>
          </cell>
          <cell r="L776">
            <v>0</v>
          </cell>
          <cell r="M776">
            <v>0</v>
          </cell>
          <cell r="N776">
            <v>0</v>
          </cell>
          <cell r="O776" t="str">
            <v>MAKAM DESA LANGSAT HULU</v>
          </cell>
          <cell r="P776">
            <v>2014</v>
          </cell>
          <cell r="Q776">
            <v>0</v>
          </cell>
          <cell r="R776">
            <v>0</v>
          </cell>
          <cell r="S776">
            <v>0</v>
          </cell>
          <cell r="T776" t="str">
            <v>APBD</v>
          </cell>
          <cell r="U776">
            <v>199532000</v>
          </cell>
          <cell r="V776">
            <v>0</v>
          </cell>
          <cell r="W776">
            <v>0</v>
          </cell>
        </row>
        <row r="777">
          <cell r="F777" t="str">
            <v>4.14.01</v>
          </cell>
          <cell r="G777">
            <v>0</v>
          </cell>
          <cell r="H777" t="str">
            <v>PEMBUATAN TURAP BRONJONG SUNGAI PIK UDANG (SMA KARI)</v>
          </cell>
          <cell r="I777">
            <v>0</v>
          </cell>
          <cell r="J777">
            <v>0</v>
          </cell>
          <cell r="K777">
            <v>0</v>
          </cell>
          <cell r="L777">
            <v>0</v>
          </cell>
          <cell r="M777">
            <v>0</v>
          </cell>
          <cell r="N777">
            <v>0</v>
          </cell>
          <cell r="O777" t="str">
            <v>PIK UDANG (SMA KARI)</v>
          </cell>
          <cell r="P777">
            <v>2014</v>
          </cell>
          <cell r="Q777">
            <v>0</v>
          </cell>
          <cell r="R777">
            <v>0</v>
          </cell>
          <cell r="S777">
            <v>0</v>
          </cell>
          <cell r="T777" t="str">
            <v>APBD</v>
          </cell>
          <cell r="U777">
            <v>200050000</v>
          </cell>
          <cell r="V777">
            <v>0</v>
          </cell>
          <cell r="W777">
            <v>0</v>
          </cell>
        </row>
        <row r="778">
          <cell r="F778" t="str">
            <v>4.14.01</v>
          </cell>
          <cell r="G778">
            <v>0</v>
          </cell>
          <cell r="H778" t="str">
            <v>PEMBUATAN BANGUNAN TALUD DI BASERAH II</v>
          </cell>
          <cell r="I778">
            <v>0</v>
          </cell>
          <cell r="J778">
            <v>0</v>
          </cell>
          <cell r="K778">
            <v>0</v>
          </cell>
          <cell r="L778">
            <v>0</v>
          </cell>
          <cell r="M778">
            <v>0</v>
          </cell>
          <cell r="N778">
            <v>0</v>
          </cell>
          <cell r="O778" t="str">
            <v>BASERAH II</v>
          </cell>
          <cell r="P778">
            <v>2014</v>
          </cell>
          <cell r="Q778">
            <v>0</v>
          </cell>
          <cell r="R778">
            <v>0</v>
          </cell>
          <cell r="S778">
            <v>0</v>
          </cell>
          <cell r="T778" t="str">
            <v>APBD</v>
          </cell>
          <cell r="U778">
            <v>200200000</v>
          </cell>
          <cell r="V778">
            <v>0</v>
          </cell>
          <cell r="W778">
            <v>0</v>
          </cell>
        </row>
        <row r="779">
          <cell r="F779" t="str">
            <v>4.14.01</v>
          </cell>
          <cell r="G779">
            <v>0</v>
          </cell>
          <cell r="H779" t="str">
            <v>RABAT LANTAI BETON DI SEBERANG GUNUNG</v>
          </cell>
          <cell r="I779">
            <v>0</v>
          </cell>
          <cell r="J779">
            <v>0</v>
          </cell>
          <cell r="K779">
            <v>0</v>
          </cell>
          <cell r="L779">
            <v>0</v>
          </cell>
          <cell r="M779">
            <v>0</v>
          </cell>
          <cell r="N779">
            <v>0</v>
          </cell>
          <cell r="O779" t="str">
            <v>SEBERANG GUNUNG</v>
          </cell>
          <cell r="P779">
            <v>2014</v>
          </cell>
          <cell r="Q779">
            <v>0</v>
          </cell>
          <cell r="R779">
            <v>0</v>
          </cell>
          <cell r="S779">
            <v>0</v>
          </cell>
          <cell r="T779" t="str">
            <v>APBD</v>
          </cell>
          <cell r="U779">
            <v>199710000</v>
          </cell>
          <cell r="V779">
            <v>0</v>
          </cell>
          <cell r="W779">
            <v>0</v>
          </cell>
        </row>
        <row r="780">
          <cell r="F780" t="str">
            <v>4.14.01</v>
          </cell>
          <cell r="G780">
            <v>0</v>
          </cell>
          <cell r="H780" t="str">
            <v>RABAT LANTAI BETON DI LUBUK AMBACANG I</v>
          </cell>
          <cell r="I780">
            <v>0</v>
          </cell>
          <cell r="J780">
            <v>0</v>
          </cell>
          <cell r="K780">
            <v>0</v>
          </cell>
          <cell r="L780">
            <v>0</v>
          </cell>
          <cell r="M780">
            <v>0</v>
          </cell>
          <cell r="N780">
            <v>0</v>
          </cell>
          <cell r="O780" t="str">
            <v>LUBUK AMBACANG I</v>
          </cell>
          <cell r="P780">
            <v>2014</v>
          </cell>
          <cell r="Q780">
            <v>0</v>
          </cell>
          <cell r="R780">
            <v>0</v>
          </cell>
          <cell r="S780">
            <v>0</v>
          </cell>
          <cell r="T780" t="str">
            <v>APBD</v>
          </cell>
          <cell r="U780">
            <v>199750000</v>
          </cell>
          <cell r="V780">
            <v>0</v>
          </cell>
          <cell r="W780">
            <v>0</v>
          </cell>
        </row>
        <row r="781">
          <cell r="F781" t="str">
            <v>4.14.01</v>
          </cell>
          <cell r="G781">
            <v>0</v>
          </cell>
          <cell r="H781" t="str">
            <v>PEMBUATAN LOANING SALURAN DRAINASE DESA PULAU PANJANG CERENTI</v>
          </cell>
          <cell r="I781">
            <v>0</v>
          </cell>
          <cell r="J781">
            <v>0</v>
          </cell>
          <cell r="K781">
            <v>0</v>
          </cell>
          <cell r="L781">
            <v>0</v>
          </cell>
          <cell r="M781">
            <v>0</v>
          </cell>
          <cell r="N781">
            <v>0</v>
          </cell>
          <cell r="O781" t="str">
            <v>PULAU PANJANG CERENTI</v>
          </cell>
          <cell r="P781">
            <v>2014</v>
          </cell>
          <cell r="Q781">
            <v>0</v>
          </cell>
          <cell r="R781">
            <v>0</v>
          </cell>
          <cell r="S781">
            <v>0</v>
          </cell>
          <cell r="T781" t="str">
            <v>APBD</v>
          </cell>
          <cell r="U781">
            <v>200025000</v>
          </cell>
          <cell r="V781">
            <v>0</v>
          </cell>
          <cell r="W781">
            <v>0</v>
          </cell>
        </row>
        <row r="782">
          <cell r="F782" t="str">
            <v>4.14.01</v>
          </cell>
          <cell r="G782">
            <v>0</v>
          </cell>
          <cell r="H782" t="str">
            <v>PEMBUATAN BPA ID PULAU ARO DESA PULAU KEDUNDUNG SUNGA RAWANG PANJANG</v>
          </cell>
          <cell r="I782">
            <v>0</v>
          </cell>
          <cell r="J782">
            <v>0</v>
          </cell>
          <cell r="K782">
            <v>0</v>
          </cell>
          <cell r="L782">
            <v>0</v>
          </cell>
          <cell r="M782">
            <v>0</v>
          </cell>
          <cell r="N782">
            <v>0</v>
          </cell>
          <cell r="O782" t="str">
            <v>PULAU ARO DESA PULAU KEDUNDUNG SUNGA RAWANG PANJANG</v>
          </cell>
          <cell r="P782">
            <v>2014</v>
          </cell>
          <cell r="Q782">
            <v>0</v>
          </cell>
          <cell r="R782">
            <v>0</v>
          </cell>
          <cell r="S782">
            <v>0</v>
          </cell>
          <cell r="T782" t="str">
            <v>APBD</v>
          </cell>
          <cell r="U782">
            <v>199930000</v>
          </cell>
          <cell r="V782">
            <v>0</v>
          </cell>
          <cell r="W782">
            <v>0</v>
          </cell>
        </row>
        <row r="783">
          <cell r="F783" t="str">
            <v>4.14.01</v>
          </cell>
          <cell r="G783">
            <v>0</v>
          </cell>
          <cell r="H783" t="str">
            <v>PEMBUATAN BPA SEI. TOLANG DESA PULAU ARO</v>
          </cell>
          <cell r="I783">
            <v>0</v>
          </cell>
          <cell r="J783">
            <v>0</v>
          </cell>
          <cell r="K783">
            <v>0</v>
          </cell>
          <cell r="L783">
            <v>0</v>
          </cell>
          <cell r="M783">
            <v>0</v>
          </cell>
          <cell r="N783">
            <v>0</v>
          </cell>
          <cell r="O783" t="str">
            <v>SEI. TOLANG DESA PULAU ARO</v>
          </cell>
          <cell r="P783">
            <v>2014</v>
          </cell>
          <cell r="Q783">
            <v>0</v>
          </cell>
          <cell r="R783">
            <v>0</v>
          </cell>
          <cell r="S783">
            <v>0</v>
          </cell>
          <cell r="T783" t="str">
            <v>APBD</v>
          </cell>
          <cell r="U783">
            <v>199000000</v>
          </cell>
          <cell r="V783">
            <v>0</v>
          </cell>
          <cell r="W783">
            <v>0</v>
          </cell>
        </row>
        <row r="784">
          <cell r="F784" t="str">
            <v>4.14.01</v>
          </cell>
          <cell r="G784">
            <v>0</v>
          </cell>
          <cell r="H784" t="str">
            <v>GALIAN ENDAPAN (SENDIMEN) BNDUNGAN DI RAWA SAWAH</v>
          </cell>
          <cell r="I784">
            <v>0</v>
          </cell>
          <cell r="J784">
            <v>0</v>
          </cell>
          <cell r="K784">
            <v>0</v>
          </cell>
          <cell r="L784">
            <v>0</v>
          </cell>
          <cell r="M784">
            <v>0</v>
          </cell>
          <cell r="N784">
            <v>0</v>
          </cell>
          <cell r="O784">
            <v>0</v>
          </cell>
          <cell r="P784">
            <v>2014</v>
          </cell>
          <cell r="Q784">
            <v>0</v>
          </cell>
          <cell r="R784">
            <v>0</v>
          </cell>
          <cell r="S784">
            <v>0</v>
          </cell>
          <cell r="T784" t="str">
            <v>APBD</v>
          </cell>
          <cell r="U784">
            <v>199167000</v>
          </cell>
          <cell r="V784">
            <v>0</v>
          </cell>
          <cell r="W784">
            <v>0</v>
          </cell>
        </row>
        <row r="785">
          <cell r="F785" t="str">
            <v>4.14.01</v>
          </cell>
          <cell r="G785">
            <v>0</v>
          </cell>
          <cell r="H785" t="str">
            <v>PEMBUATAN TURAP PENAHAN TEBING SEI. GERINGGING DESA GERINGGING BARU</v>
          </cell>
          <cell r="I785">
            <v>0</v>
          </cell>
          <cell r="J785">
            <v>0</v>
          </cell>
          <cell r="K785">
            <v>0</v>
          </cell>
          <cell r="L785">
            <v>0</v>
          </cell>
          <cell r="M785">
            <v>0</v>
          </cell>
          <cell r="N785">
            <v>0</v>
          </cell>
          <cell r="O785" t="str">
            <v>GERINGGING BARU</v>
          </cell>
          <cell r="P785">
            <v>2014</v>
          </cell>
          <cell r="Q785">
            <v>0</v>
          </cell>
          <cell r="R785">
            <v>0</v>
          </cell>
          <cell r="S785">
            <v>0</v>
          </cell>
          <cell r="T785" t="str">
            <v>APBD</v>
          </cell>
          <cell r="U785">
            <v>198300000</v>
          </cell>
          <cell r="V785">
            <v>0</v>
          </cell>
          <cell r="W785">
            <v>0</v>
          </cell>
        </row>
        <row r="786">
          <cell r="F786" t="str">
            <v>4.14.01</v>
          </cell>
          <cell r="G786">
            <v>0</v>
          </cell>
          <cell r="H786" t="str">
            <v>PEMBUATAN TURAP/BRONJONG SUNGAI JERING KELURAHAN SEI. JERING</v>
          </cell>
          <cell r="I786">
            <v>0</v>
          </cell>
          <cell r="J786">
            <v>0</v>
          </cell>
          <cell r="K786">
            <v>0</v>
          </cell>
          <cell r="L786">
            <v>0</v>
          </cell>
          <cell r="M786">
            <v>0</v>
          </cell>
          <cell r="N786">
            <v>0</v>
          </cell>
          <cell r="O786" t="str">
            <v>SEI. JERING</v>
          </cell>
          <cell r="P786">
            <v>2014</v>
          </cell>
          <cell r="Q786">
            <v>0</v>
          </cell>
          <cell r="R786">
            <v>0</v>
          </cell>
          <cell r="S786">
            <v>0</v>
          </cell>
          <cell r="T786" t="str">
            <v>APBD</v>
          </cell>
          <cell r="U786">
            <v>197650000</v>
          </cell>
          <cell r="V786">
            <v>0</v>
          </cell>
          <cell r="W786">
            <v>0</v>
          </cell>
        </row>
        <row r="787">
          <cell r="F787" t="str">
            <v>4.14.01</v>
          </cell>
          <cell r="G787">
            <v>0</v>
          </cell>
          <cell r="H787" t="str">
            <v>PEMBUATAN TURAP PENAHAN TEBING SEI. NANUN DESA KOTO TALUK</v>
          </cell>
          <cell r="I787">
            <v>0</v>
          </cell>
          <cell r="J787">
            <v>0</v>
          </cell>
          <cell r="K787">
            <v>0</v>
          </cell>
          <cell r="L787">
            <v>0</v>
          </cell>
          <cell r="M787">
            <v>0</v>
          </cell>
          <cell r="N787">
            <v>0</v>
          </cell>
          <cell r="O787" t="str">
            <v>SEI. NANUN DESA KOTO TALUK</v>
          </cell>
          <cell r="P787">
            <v>2014</v>
          </cell>
          <cell r="Q787">
            <v>0</v>
          </cell>
          <cell r="R787">
            <v>0</v>
          </cell>
          <cell r="S787">
            <v>0</v>
          </cell>
          <cell r="T787" t="str">
            <v>APBD</v>
          </cell>
          <cell r="U787">
            <v>198150000</v>
          </cell>
          <cell r="V787">
            <v>0</v>
          </cell>
          <cell r="W787">
            <v>0</v>
          </cell>
        </row>
        <row r="788">
          <cell r="F788" t="str">
            <v>4.14.01</v>
          </cell>
          <cell r="G788">
            <v>0</v>
          </cell>
          <cell r="H788" t="str">
            <v>PEMBUATAN DRAINASE JALAN LINGKAR PULAU KOPUNG</v>
          </cell>
          <cell r="I788">
            <v>0</v>
          </cell>
          <cell r="J788">
            <v>0</v>
          </cell>
          <cell r="K788">
            <v>0</v>
          </cell>
          <cell r="L788">
            <v>0</v>
          </cell>
          <cell r="M788">
            <v>0</v>
          </cell>
          <cell r="N788">
            <v>0</v>
          </cell>
          <cell r="O788" t="str">
            <v>LINGKAR PULAU KOPUNG</v>
          </cell>
          <cell r="P788">
            <v>2015</v>
          </cell>
          <cell r="Q788">
            <v>0</v>
          </cell>
          <cell r="R788">
            <v>0</v>
          </cell>
          <cell r="S788">
            <v>0</v>
          </cell>
          <cell r="T788" t="str">
            <v>APBD</v>
          </cell>
          <cell r="U788">
            <v>195475522</v>
          </cell>
          <cell r="V788">
            <v>0</v>
          </cell>
          <cell r="W788">
            <v>0</v>
          </cell>
        </row>
        <row r="789">
          <cell r="F789" t="str">
            <v>4.14.01</v>
          </cell>
          <cell r="G789">
            <v>0</v>
          </cell>
          <cell r="H789" t="str">
            <v>PEMBUATAN DRAINASE JALAN RUAS JALAN SEBERANG TALUK-SANGAU</v>
          </cell>
          <cell r="I789">
            <v>0</v>
          </cell>
          <cell r="J789">
            <v>0</v>
          </cell>
          <cell r="K789">
            <v>0</v>
          </cell>
          <cell r="L789">
            <v>0</v>
          </cell>
          <cell r="M789">
            <v>0</v>
          </cell>
          <cell r="N789">
            <v>0</v>
          </cell>
          <cell r="O789" t="str">
            <v>SEBERANG TALUK-SANGAU</v>
          </cell>
          <cell r="P789">
            <v>2015</v>
          </cell>
          <cell r="Q789">
            <v>0</v>
          </cell>
          <cell r="R789">
            <v>0</v>
          </cell>
          <cell r="S789">
            <v>0</v>
          </cell>
          <cell r="T789" t="str">
            <v>APBD</v>
          </cell>
          <cell r="U789">
            <v>193579751</v>
          </cell>
          <cell r="V789">
            <v>0</v>
          </cell>
          <cell r="W789">
            <v>0</v>
          </cell>
        </row>
        <row r="790">
          <cell r="F790" t="str">
            <v>4.14.01</v>
          </cell>
          <cell r="G790">
            <v>0</v>
          </cell>
          <cell r="H790" t="str">
            <v>PEMBUATAN DRAINASE RUAS JALAN PULAU BAYUR-SEI. PERUPUK</v>
          </cell>
          <cell r="I790">
            <v>0</v>
          </cell>
          <cell r="J790">
            <v>0</v>
          </cell>
          <cell r="K790">
            <v>0</v>
          </cell>
          <cell r="L790">
            <v>0</v>
          </cell>
          <cell r="M790">
            <v>0</v>
          </cell>
          <cell r="N790">
            <v>0</v>
          </cell>
          <cell r="O790" t="str">
            <v>PULAU BAYUR-SEI. PERUPUK</v>
          </cell>
          <cell r="P790">
            <v>2015</v>
          </cell>
          <cell r="Q790">
            <v>0</v>
          </cell>
          <cell r="R790">
            <v>0</v>
          </cell>
          <cell r="S790">
            <v>0</v>
          </cell>
          <cell r="T790" t="str">
            <v>APBD</v>
          </cell>
          <cell r="U790">
            <v>194854327</v>
          </cell>
          <cell r="V790">
            <v>0</v>
          </cell>
          <cell r="W790">
            <v>0</v>
          </cell>
        </row>
        <row r="791">
          <cell r="F791" t="str">
            <v>4.14.01</v>
          </cell>
          <cell r="G791">
            <v>0</v>
          </cell>
          <cell r="H791" t="str">
            <v>PEMBUATAN DRAINASE JALAN MENUJU SMK 3 KELURAHAN SEI. JERING</v>
          </cell>
          <cell r="I791">
            <v>0</v>
          </cell>
          <cell r="J791">
            <v>0</v>
          </cell>
          <cell r="K791">
            <v>0</v>
          </cell>
          <cell r="L791">
            <v>0</v>
          </cell>
          <cell r="M791">
            <v>0</v>
          </cell>
          <cell r="N791">
            <v>0</v>
          </cell>
          <cell r="O791" t="str">
            <v>SEI. JERING (SMK N3 TELUK KUANTAN)</v>
          </cell>
          <cell r="P791">
            <v>2015</v>
          </cell>
          <cell r="Q791">
            <v>0</v>
          </cell>
          <cell r="R791">
            <v>0</v>
          </cell>
          <cell r="S791">
            <v>0</v>
          </cell>
          <cell r="T791" t="str">
            <v>APBD</v>
          </cell>
          <cell r="U791">
            <v>194008286</v>
          </cell>
          <cell r="V791">
            <v>0</v>
          </cell>
          <cell r="W791">
            <v>0</v>
          </cell>
        </row>
        <row r="792">
          <cell r="F792" t="str">
            <v>4.14.01</v>
          </cell>
          <cell r="G792">
            <v>0</v>
          </cell>
          <cell r="H792" t="str">
            <v>PEMBUATAN DRAINASE RUAS JALAN-PERUMNAS</v>
          </cell>
          <cell r="I792">
            <v>0</v>
          </cell>
          <cell r="J792">
            <v>0</v>
          </cell>
          <cell r="K792">
            <v>0</v>
          </cell>
          <cell r="L792">
            <v>0</v>
          </cell>
          <cell r="M792">
            <v>0</v>
          </cell>
          <cell r="N792">
            <v>0</v>
          </cell>
          <cell r="O792" t="str">
            <v>PERUMNAS</v>
          </cell>
          <cell r="P792">
            <v>2015</v>
          </cell>
          <cell r="Q792">
            <v>0</v>
          </cell>
          <cell r="R792">
            <v>0</v>
          </cell>
          <cell r="S792">
            <v>0</v>
          </cell>
          <cell r="T792" t="str">
            <v>APBD</v>
          </cell>
          <cell r="U792">
            <v>194273613</v>
          </cell>
          <cell r="V792">
            <v>0</v>
          </cell>
          <cell r="W792">
            <v>0</v>
          </cell>
        </row>
        <row r="793">
          <cell r="F793" t="str">
            <v>4.14.01</v>
          </cell>
          <cell r="G793">
            <v>0</v>
          </cell>
          <cell r="H793" t="str">
            <v>PEMBUATAN DRAINASE SEI. JERING</v>
          </cell>
          <cell r="I793">
            <v>0</v>
          </cell>
          <cell r="J793">
            <v>0</v>
          </cell>
          <cell r="K793">
            <v>0</v>
          </cell>
          <cell r="L793">
            <v>0</v>
          </cell>
          <cell r="M793">
            <v>0</v>
          </cell>
          <cell r="N793">
            <v>0</v>
          </cell>
          <cell r="O793" t="str">
            <v>SEI. JERING</v>
          </cell>
          <cell r="P793">
            <v>2015</v>
          </cell>
          <cell r="Q793">
            <v>0</v>
          </cell>
          <cell r="R793">
            <v>0</v>
          </cell>
          <cell r="S793">
            <v>0</v>
          </cell>
          <cell r="T793" t="str">
            <v>APBD</v>
          </cell>
          <cell r="U793">
            <v>193725722</v>
          </cell>
          <cell r="V793">
            <v>0</v>
          </cell>
          <cell r="W793">
            <v>0</v>
          </cell>
        </row>
        <row r="794">
          <cell r="F794" t="str">
            <v>4.14.01</v>
          </cell>
          <cell r="G794">
            <v>0</v>
          </cell>
          <cell r="H794" t="str">
            <v>PEMBUATAN DRAINASE RUAS JALAN STM - BERINGIN</v>
          </cell>
          <cell r="I794">
            <v>0</v>
          </cell>
          <cell r="J794">
            <v>0</v>
          </cell>
          <cell r="K794">
            <v>0</v>
          </cell>
          <cell r="L794">
            <v>0</v>
          </cell>
          <cell r="M794">
            <v>0</v>
          </cell>
          <cell r="N794">
            <v>0</v>
          </cell>
          <cell r="O794" t="str">
            <v>STM - BERINGIN</v>
          </cell>
          <cell r="P794">
            <v>2015</v>
          </cell>
          <cell r="Q794">
            <v>0</v>
          </cell>
          <cell r="R794">
            <v>0</v>
          </cell>
          <cell r="S794">
            <v>0</v>
          </cell>
          <cell r="T794" t="str">
            <v>APBD</v>
          </cell>
          <cell r="U794">
            <v>194683613</v>
          </cell>
          <cell r="V794">
            <v>0</v>
          </cell>
          <cell r="W794">
            <v>0</v>
          </cell>
        </row>
        <row r="795">
          <cell r="F795" t="str">
            <v>4.14.01</v>
          </cell>
          <cell r="G795">
            <v>0</v>
          </cell>
          <cell r="H795" t="str">
            <v>PEMBUATAN DRAINASE RUAS JALAN PERUMNAS- TK.PEMBINA</v>
          </cell>
          <cell r="I795">
            <v>0</v>
          </cell>
          <cell r="J795">
            <v>0</v>
          </cell>
          <cell r="K795">
            <v>0</v>
          </cell>
          <cell r="L795">
            <v>0</v>
          </cell>
          <cell r="M795">
            <v>0</v>
          </cell>
          <cell r="N795">
            <v>0</v>
          </cell>
          <cell r="O795" t="str">
            <v>PERUMNAS - TK PEMBINA</v>
          </cell>
          <cell r="P795">
            <v>2015</v>
          </cell>
          <cell r="Q795">
            <v>0</v>
          </cell>
          <cell r="R795">
            <v>0</v>
          </cell>
          <cell r="S795">
            <v>0</v>
          </cell>
          <cell r="T795" t="str">
            <v>APBD</v>
          </cell>
          <cell r="U795">
            <v>193951280</v>
          </cell>
          <cell r="V795">
            <v>0</v>
          </cell>
          <cell r="W795">
            <v>0</v>
          </cell>
        </row>
        <row r="796">
          <cell r="F796" t="str">
            <v>4.14.01</v>
          </cell>
          <cell r="G796">
            <v>0</v>
          </cell>
          <cell r="H796" t="str">
            <v>PEMBUATAN DRAINASE RUAS JALAN LINGKAR PERINDAGKOP</v>
          </cell>
          <cell r="I796">
            <v>0</v>
          </cell>
          <cell r="J796">
            <v>0</v>
          </cell>
          <cell r="K796">
            <v>0</v>
          </cell>
          <cell r="L796">
            <v>0</v>
          </cell>
          <cell r="M796">
            <v>0</v>
          </cell>
          <cell r="N796">
            <v>0</v>
          </cell>
          <cell r="O796" t="str">
            <v>LINGKAR PERINDAGKOP</v>
          </cell>
          <cell r="P796">
            <v>2015</v>
          </cell>
          <cell r="Q796">
            <v>0</v>
          </cell>
          <cell r="R796">
            <v>0</v>
          </cell>
          <cell r="S796">
            <v>0</v>
          </cell>
          <cell r="T796" t="str">
            <v>APBD</v>
          </cell>
          <cell r="U796">
            <v>184030734</v>
          </cell>
          <cell r="V796">
            <v>0</v>
          </cell>
          <cell r="W796">
            <v>0</v>
          </cell>
        </row>
        <row r="797">
          <cell r="F797" t="str">
            <v>4.14.01</v>
          </cell>
          <cell r="G797">
            <v>0</v>
          </cell>
          <cell r="H797" t="str">
            <v>PEMBUATAN DRAINASE JALAN DALAM KOTA MUARA LEMBU</v>
          </cell>
          <cell r="I797">
            <v>0</v>
          </cell>
          <cell r="J797">
            <v>0</v>
          </cell>
          <cell r="K797">
            <v>0</v>
          </cell>
          <cell r="L797">
            <v>0</v>
          </cell>
          <cell r="M797">
            <v>0</v>
          </cell>
          <cell r="N797">
            <v>0</v>
          </cell>
          <cell r="O797" t="str">
            <v>KOTA MUARA LEMBU</v>
          </cell>
          <cell r="P797">
            <v>2015</v>
          </cell>
          <cell r="Q797">
            <v>0</v>
          </cell>
          <cell r="R797">
            <v>0</v>
          </cell>
          <cell r="S797">
            <v>0</v>
          </cell>
          <cell r="T797" t="str">
            <v>APBD</v>
          </cell>
          <cell r="U797">
            <v>194469852</v>
          </cell>
          <cell r="V797">
            <v>0</v>
          </cell>
          <cell r="W797">
            <v>0</v>
          </cell>
        </row>
        <row r="798">
          <cell r="F798" t="str">
            <v>4.14.01</v>
          </cell>
          <cell r="G798">
            <v>0</v>
          </cell>
          <cell r="H798" t="str">
            <v>PEMBUATAN DRAINASE RUMAH DINAS DPRD ARAH BALAI ADAT SEI. JERING</v>
          </cell>
          <cell r="I798">
            <v>0</v>
          </cell>
          <cell r="J798">
            <v>0</v>
          </cell>
          <cell r="K798">
            <v>0</v>
          </cell>
          <cell r="L798">
            <v>0</v>
          </cell>
          <cell r="M798">
            <v>0</v>
          </cell>
          <cell r="N798">
            <v>0</v>
          </cell>
          <cell r="O798" t="str">
            <v>RUMAH DINAS DPRD ARAH BALAI ADAT SEI. JERING</v>
          </cell>
          <cell r="P798">
            <v>2015</v>
          </cell>
          <cell r="Q798">
            <v>0</v>
          </cell>
          <cell r="R798">
            <v>0</v>
          </cell>
          <cell r="S798">
            <v>0</v>
          </cell>
          <cell r="T798" t="str">
            <v>APBD</v>
          </cell>
          <cell r="U798">
            <v>188897648</v>
          </cell>
          <cell r="V798">
            <v>0</v>
          </cell>
          <cell r="W798">
            <v>0</v>
          </cell>
        </row>
        <row r="799">
          <cell r="F799" t="str">
            <v>4.14.01</v>
          </cell>
          <cell r="G799">
            <v>0</v>
          </cell>
          <cell r="H799" t="str">
            <v>PEMBANGUNAN TURAP PENAHAN TEBING SEI. KUANTAN DESA PL.KOMANG</v>
          </cell>
          <cell r="I799">
            <v>0</v>
          </cell>
          <cell r="J799">
            <v>0</v>
          </cell>
          <cell r="K799">
            <v>0</v>
          </cell>
          <cell r="L799">
            <v>0</v>
          </cell>
          <cell r="M799">
            <v>0</v>
          </cell>
          <cell r="N799">
            <v>0</v>
          </cell>
          <cell r="O799" t="str">
            <v>SEI. KUANTAN DESA PL.KOMANG</v>
          </cell>
          <cell r="P799">
            <v>2015</v>
          </cell>
          <cell r="Q799">
            <v>0</v>
          </cell>
          <cell r="R799">
            <v>0</v>
          </cell>
          <cell r="S799">
            <v>0</v>
          </cell>
          <cell r="T799" t="str">
            <v>APBD</v>
          </cell>
          <cell r="U799">
            <v>1374815000</v>
          </cell>
          <cell r="V799">
            <v>0</v>
          </cell>
          <cell r="W799">
            <v>0</v>
          </cell>
        </row>
        <row r="800">
          <cell r="F800" t="str">
            <v>4.14.01</v>
          </cell>
          <cell r="G800">
            <v>0</v>
          </cell>
          <cell r="H800" t="str">
            <v>PEMBUATAN TURAP ARENA PACU JALUR PULAU PANJANG CERENTI</v>
          </cell>
          <cell r="I800">
            <v>0</v>
          </cell>
          <cell r="J800">
            <v>0</v>
          </cell>
          <cell r="K800">
            <v>0</v>
          </cell>
          <cell r="L800">
            <v>0</v>
          </cell>
          <cell r="M800">
            <v>0</v>
          </cell>
          <cell r="N800">
            <v>0</v>
          </cell>
          <cell r="O800" t="str">
            <v>PULAU PANJANG CERENTI</v>
          </cell>
          <cell r="P800">
            <v>2015</v>
          </cell>
          <cell r="Q800">
            <v>0</v>
          </cell>
          <cell r="R800">
            <v>0</v>
          </cell>
          <cell r="S800">
            <v>0</v>
          </cell>
          <cell r="T800" t="str">
            <v>APBD</v>
          </cell>
          <cell r="U800">
            <v>1013490000</v>
          </cell>
          <cell r="V800">
            <v>0</v>
          </cell>
          <cell r="W800">
            <v>0</v>
          </cell>
        </row>
        <row r="801">
          <cell r="F801" t="str">
            <v>4.14.01</v>
          </cell>
          <cell r="G801">
            <v>0</v>
          </cell>
          <cell r="H801" t="str">
            <v>PEMBUATAN LOANING SUNGAI DESA SUMBER JAYA</v>
          </cell>
          <cell r="I801">
            <v>0</v>
          </cell>
          <cell r="J801">
            <v>0</v>
          </cell>
          <cell r="K801">
            <v>0</v>
          </cell>
          <cell r="L801">
            <v>0</v>
          </cell>
          <cell r="M801">
            <v>0</v>
          </cell>
          <cell r="N801">
            <v>0</v>
          </cell>
          <cell r="O801" t="str">
            <v>SUNGAI DESA SUMBER JAYA</v>
          </cell>
          <cell r="P801">
            <v>2015</v>
          </cell>
          <cell r="Q801">
            <v>0</v>
          </cell>
          <cell r="R801">
            <v>0</v>
          </cell>
          <cell r="S801">
            <v>0</v>
          </cell>
          <cell r="T801" t="str">
            <v>APBD</v>
          </cell>
          <cell r="U801">
            <v>182640000</v>
          </cell>
          <cell r="V801">
            <v>0</v>
          </cell>
          <cell r="W801">
            <v>0</v>
          </cell>
        </row>
        <row r="802">
          <cell r="F802" t="str">
            <v>4.14.01</v>
          </cell>
          <cell r="G802">
            <v>0</v>
          </cell>
          <cell r="H802" t="str">
            <v>PEMBUATAN TALUD BRONJONG MESJID HANQQUL YAKIN DS. SEI LANGSAT</v>
          </cell>
          <cell r="I802">
            <v>0</v>
          </cell>
          <cell r="J802">
            <v>0</v>
          </cell>
          <cell r="K802">
            <v>0</v>
          </cell>
          <cell r="L802">
            <v>0</v>
          </cell>
          <cell r="M802">
            <v>0</v>
          </cell>
          <cell r="N802">
            <v>0</v>
          </cell>
          <cell r="O802" t="str">
            <v>MESJID HANQQUL YAKIN DS. SEI LANGSAT</v>
          </cell>
          <cell r="P802">
            <v>2015</v>
          </cell>
          <cell r="Q802">
            <v>0</v>
          </cell>
          <cell r="R802">
            <v>0</v>
          </cell>
          <cell r="S802">
            <v>0</v>
          </cell>
          <cell r="T802" t="str">
            <v>APBD</v>
          </cell>
          <cell r="U802">
            <v>181790000</v>
          </cell>
          <cell r="V802">
            <v>0</v>
          </cell>
          <cell r="W802">
            <v>0</v>
          </cell>
        </row>
        <row r="803">
          <cell r="F803" t="str">
            <v>4.14.01</v>
          </cell>
          <cell r="G803">
            <v>0</v>
          </cell>
          <cell r="H803" t="str">
            <v>PEMBUATAN LOANING SUNGAI GERINGGING DESA GERINGGING BARU</v>
          </cell>
          <cell r="I803">
            <v>0</v>
          </cell>
          <cell r="J803">
            <v>0</v>
          </cell>
          <cell r="K803">
            <v>0</v>
          </cell>
          <cell r="L803">
            <v>0</v>
          </cell>
          <cell r="M803">
            <v>0</v>
          </cell>
          <cell r="N803">
            <v>0</v>
          </cell>
          <cell r="O803" t="str">
            <v>SUNGAI GERINGGING DESA GERINGGING BARU</v>
          </cell>
          <cell r="P803">
            <v>2015</v>
          </cell>
          <cell r="Q803">
            <v>0</v>
          </cell>
          <cell r="R803">
            <v>0</v>
          </cell>
          <cell r="S803">
            <v>0</v>
          </cell>
          <cell r="T803" t="str">
            <v>APBD</v>
          </cell>
          <cell r="U803">
            <v>180955000</v>
          </cell>
          <cell r="V803">
            <v>0</v>
          </cell>
          <cell r="W803">
            <v>0</v>
          </cell>
        </row>
        <row r="804">
          <cell r="F804" t="str">
            <v>4.14.01</v>
          </cell>
          <cell r="G804">
            <v>0</v>
          </cell>
          <cell r="H804" t="str">
            <v>PEMBUATAN LOANING SUNGAI DESA MUARO TOMBANG</v>
          </cell>
          <cell r="I804">
            <v>0</v>
          </cell>
          <cell r="J804">
            <v>0</v>
          </cell>
          <cell r="K804">
            <v>0</v>
          </cell>
          <cell r="L804">
            <v>0</v>
          </cell>
          <cell r="M804">
            <v>0</v>
          </cell>
          <cell r="N804">
            <v>0</v>
          </cell>
          <cell r="O804" t="str">
            <v>MUARO TOMBANG</v>
          </cell>
          <cell r="P804">
            <v>2015</v>
          </cell>
          <cell r="Q804">
            <v>0</v>
          </cell>
          <cell r="R804">
            <v>0</v>
          </cell>
          <cell r="S804">
            <v>0</v>
          </cell>
          <cell r="T804" t="str">
            <v>APBD</v>
          </cell>
          <cell r="U804">
            <v>182340000</v>
          </cell>
          <cell r="V804">
            <v>0</v>
          </cell>
          <cell r="W804">
            <v>0</v>
          </cell>
        </row>
        <row r="805">
          <cell r="F805" t="str">
            <v>4.14.01</v>
          </cell>
          <cell r="G805">
            <v>0</v>
          </cell>
          <cell r="H805" t="str">
            <v>PEMBUATAN LOANING&amp;NORMALISASI SEI.PANCURAN BETUNG DS KOTO CERENTI</v>
          </cell>
          <cell r="I805">
            <v>0</v>
          </cell>
          <cell r="J805">
            <v>0</v>
          </cell>
          <cell r="K805">
            <v>0</v>
          </cell>
          <cell r="L805">
            <v>0</v>
          </cell>
          <cell r="M805">
            <v>0</v>
          </cell>
          <cell r="N805">
            <v>0</v>
          </cell>
          <cell r="O805" t="str">
            <v>SEI.PANCURAN BETUNG DS KOTO CERENTI</v>
          </cell>
          <cell r="P805">
            <v>2015</v>
          </cell>
          <cell r="Q805">
            <v>0</v>
          </cell>
          <cell r="R805">
            <v>0</v>
          </cell>
          <cell r="S805">
            <v>0</v>
          </cell>
          <cell r="T805" t="str">
            <v>APBD</v>
          </cell>
          <cell r="U805">
            <v>182140000</v>
          </cell>
          <cell r="V805">
            <v>0</v>
          </cell>
          <cell r="W805">
            <v>0</v>
          </cell>
        </row>
        <row r="806">
          <cell r="F806" t="str">
            <v>4.14.01</v>
          </cell>
          <cell r="G806">
            <v>0</v>
          </cell>
          <cell r="H806" t="str">
            <v>PEMBUATAN TALUD BRONJONG&amp;NORMALISASI SEI. PETAPAHAN DESA PETAPAHAN</v>
          </cell>
          <cell r="I806">
            <v>0</v>
          </cell>
          <cell r="J806">
            <v>0</v>
          </cell>
          <cell r="K806">
            <v>0</v>
          </cell>
          <cell r="L806">
            <v>0</v>
          </cell>
          <cell r="M806">
            <v>0</v>
          </cell>
          <cell r="N806">
            <v>0</v>
          </cell>
          <cell r="O806" t="str">
            <v>SEI. PETAPAHAN</v>
          </cell>
          <cell r="P806">
            <v>2015</v>
          </cell>
          <cell r="Q806">
            <v>0</v>
          </cell>
          <cell r="R806">
            <v>0</v>
          </cell>
          <cell r="S806">
            <v>0</v>
          </cell>
          <cell r="T806" t="str">
            <v>APBD</v>
          </cell>
          <cell r="U806">
            <v>181304000</v>
          </cell>
          <cell r="V806">
            <v>0</v>
          </cell>
          <cell r="W806">
            <v>0</v>
          </cell>
        </row>
        <row r="807">
          <cell r="F807" t="str">
            <v>4.14.01</v>
          </cell>
          <cell r="G807">
            <v>0</v>
          </cell>
          <cell r="H807" t="str">
            <v>PEMBUATAN TALUD BRONJONG SEI. PERUPUK DESA PL.PANJANG CERENTI</v>
          </cell>
          <cell r="I807">
            <v>0</v>
          </cell>
          <cell r="J807">
            <v>0</v>
          </cell>
          <cell r="K807">
            <v>0</v>
          </cell>
          <cell r="L807">
            <v>0</v>
          </cell>
          <cell r="M807">
            <v>0</v>
          </cell>
          <cell r="N807">
            <v>0</v>
          </cell>
          <cell r="O807" t="str">
            <v>SEI. PERUPUK DESA PL.PANJANG CERENTI</v>
          </cell>
          <cell r="P807">
            <v>2015</v>
          </cell>
          <cell r="Q807">
            <v>0</v>
          </cell>
          <cell r="R807">
            <v>0</v>
          </cell>
          <cell r="S807">
            <v>0</v>
          </cell>
          <cell r="T807" t="str">
            <v>APBD</v>
          </cell>
          <cell r="U807">
            <v>182524000</v>
          </cell>
          <cell r="V807">
            <v>0</v>
          </cell>
          <cell r="W807">
            <v>0</v>
          </cell>
        </row>
        <row r="808">
          <cell r="F808" t="str">
            <v>4.14.01</v>
          </cell>
          <cell r="G808">
            <v>0</v>
          </cell>
          <cell r="H808" t="str">
            <v>PEMBANGUNAN LOANING&amp;NORMALISASI SEI. JERING BLKANG BALAI ADAT</v>
          </cell>
          <cell r="I808">
            <v>0</v>
          </cell>
          <cell r="J808">
            <v>0</v>
          </cell>
          <cell r="K808">
            <v>0</v>
          </cell>
          <cell r="L808">
            <v>0</v>
          </cell>
          <cell r="M808">
            <v>0</v>
          </cell>
          <cell r="N808">
            <v>0</v>
          </cell>
          <cell r="O808" t="str">
            <v>SEI. JERING BLKANG BALAI ADAT</v>
          </cell>
          <cell r="P808">
            <v>2015</v>
          </cell>
          <cell r="Q808">
            <v>0</v>
          </cell>
          <cell r="R808">
            <v>0</v>
          </cell>
          <cell r="S808">
            <v>0</v>
          </cell>
          <cell r="T808" t="str">
            <v>APBD</v>
          </cell>
          <cell r="U808">
            <v>182932000</v>
          </cell>
          <cell r="V808">
            <v>0</v>
          </cell>
          <cell r="W808">
            <v>0</v>
          </cell>
        </row>
        <row r="809">
          <cell r="F809" t="str">
            <v>4.14.01</v>
          </cell>
          <cell r="G809">
            <v>0</v>
          </cell>
          <cell r="H809" t="str">
            <v>PEMBANGUNAN TALUD/BRONJONG SEI. TAPIOKA DESA LANGSAT HULU</v>
          </cell>
          <cell r="I809">
            <v>0</v>
          </cell>
          <cell r="J809">
            <v>0</v>
          </cell>
          <cell r="K809">
            <v>0</v>
          </cell>
          <cell r="L809">
            <v>0</v>
          </cell>
          <cell r="M809">
            <v>0</v>
          </cell>
          <cell r="N809">
            <v>0</v>
          </cell>
          <cell r="O809" t="str">
            <v>SEI. TAPIOKA DESA LANGSAT HULU</v>
          </cell>
          <cell r="P809">
            <v>2015</v>
          </cell>
          <cell r="Q809">
            <v>0</v>
          </cell>
          <cell r="R809">
            <v>0</v>
          </cell>
          <cell r="S809">
            <v>0</v>
          </cell>
          <cell r="T809" t="str">
            <v>APBD</v>
          </cell>
          <cell r="U809">
            <v>180962000</v>
          </cell>
          <cell r="V809">
            <v>0</v>
          </cell>
          <cell r="W809">
            <v>0</v>
          </cell>
        </row>
        <row r="810">
          <cell r="F810" t="str">
            <v>4.14.01</v>
          </cell>
          <cell r="G810">
            <v>0</v>
          </cell>
          <cell r="H810" t="str">
            <v>PEMBANGUNAN TALUD/BRONJONG&amp;NORMALI SEI. BATANG PAKU DESA SEI. PAKU</v>
          </cell>
          <cell r="I810">
            <v>0</v>
          </cell>
          <cell r="J810">
            <v>0</v>
          </cell>
          <cell r="K810">
            <v>0</v>
          </cell>
          <cell r="L810">
            <v>0</v>
          </cell>
          <cell r="M810">
            <v>0</v>
          </cell>
          <cell r="N810">
            <v>0</v>
          </cell>
          <cell r="O810" t="str">
            <v>SEI. BATANG PAKU DESA SEI. PAKU</v>
          </cell>
          <cell r="P810">
            <v>2015</v>
          </cell>
          <cell r="Q810">
            <v>0</v>
          </cell>
          <cell r="R810">
            <v>0</v>
          </cell>
          <cell r="S810">
            <v>0</v>
          </cell>
          <cell r="T810" t="str">
            <v>APBD</v>
          </cell>
          <cell r="U810">
            <v>180961000</v>
          </cell>
          <cell r="V810">
            <v>0</v>
          </cell>
          <cell r="W810">
            <v>0</v>
          </cell>
        </row>
        <row r="811">
          <cell r="F811" t="str">
            <v>4.14.01</v>
          </cell>
          <cell r="G811">
            <v>0</v>
          </cell>
          <cell r="H811" t="str">
            <v>PEMBUATAN TALUD SUNGAI SINAMBEK (TUGU CERANO )</v>
          </cell>
          <cell r="I811">
            <v>0</v>
          </cell>
          <cell r="J811">
            <v>0</v>
          </cell>
          <cell r="K811">
            <v>0</v>
          </cell>
          <cell r="L811">
            <v>0</v>
          </cell>
          <cell r="M811">
            <v>0</v>
          </cell>
          <cell r="N811">
            <v>0</v>
          </cell>
          <cell r="O811" t="str">
            <v>SEI. SINAMBEK (TUGU CARANO)</v>
          </cell>
          <cell r="P811">
            <v>2015</v>
          </cell>
          <cell r="Q811">
            <v>0</v>
          </cell>
          <cell r="R811">
            <v>0</v>
          </cell>
          <cell r="S811">
            <v>0</v>
          </cell>
          <cell r="T811" t="str">
            <v>APBD</v>
          </cell>
          <cell r="U811">
            <v>181590000</v>
          </cell>
          <cell r="V811">
            <v>0</v>
          </cell>
          <cell r="W811">
            <v>0</v>
          </cell>
        </row>
        <row r="812">
          <cell r="F812" t="str">
            <v>4.14.01</v>
          </cell>
          <cell r="G812">
            <v>0</v>
          </cell>
          <cell r="H812" t="str">
            <v>TURAP SEI. GERINGGING DESA TITIAN MODANG</v>
          </cell>
          <cell r="I812">
            <v>0</v>
          </cell>
          <cell r="J812">
            <v>0</v>
          </cell>
          <cell r="K812">
            <v>0</v>
          </cell>
          <cell r="L812">
            <v>0</v>
          </cell>
          <cell r="M812">
            <v>0</v>
          </cell>
          <cell r="N812">
            <v>0</v>
          </cell>
          <cell r="O812" t="str">
            <v>SEI. GERINGGING DESA TITIAN MODANG</v>
          </cell>
          <cell r="P812">
            <v>2015</v>
          </cell>
          <cell r="Q812">
            <v>0</v>
          </cell>
          <cell r="R812">
            <v>0</v>
          </cell>
          <cell r="S812">
            <v>0</v>
          </cell>
          <cell r="T812" t="str">
            <v>APBD</v>
          </cell>
          <cell r="U812">
            <v>180145000</v>
          </cell>
          <cell r="V812">
            <v>0</v>
          </cell>
          <cell r="W812">
            <v>0</v>
          </cell>
        </row>
        <row r="813">
          <cell r="F813" t="str">
            <v>4.14.01</v>
          </cell>
          <cell r="G813">
            <v>0</v>
          </cell>
          <cell r="H813" t="str">
            <v>PEMBUATAN TALUD BRONJONG DAN NORMALISASI SEI.DESA SIDODADI</v>
          </cell>
          <cell r="I813">
            <v>0</v>
          </cell>
          <cell r="J813">
            <v>0</v>
          </cell>
          <cell r="K813">
            <v>0</v>
          </cell>
          <cell r="L813">
            <v>0</v>
          </cell>
          <cell r="M813">
            <v>0</v>
          </cell>
          <cell r="N813">
            <v>0</v>
          </cell>
          <cell r="O813" t="str">
            <v>SEI.DESA SIDODADI</v>
          </cell>
          <cell r="P813">
            <v>2015</v>
          </cell>
          <cell r="Q813">
            <v>0</v>
          </cell>
          <cell r="R813">
            <v>0</v>
          </cell>
          <cell r="S813">
            <v>0</v>
          </cell>
          <cell r="T813" t="str">
            <v>APBD</v>
          </cell>
          <cell r="U813">
            <v>181404000</v>
          </cell>
          <cell r="V813">
            <v>0</v>
          </cell>
          <cell r="W813">
            <v>0</v>
          </cell>
        </row>
        <row r="814">
          <cell r="F814" t="str">
            <v>4.14.01</v>
          </cell>
          <cell r="G814">
            <v>0</v>
          </cell>
          <cell r="H814" t="str">
            <v>PEMBUATAN LOANING DAN NORMALISASI SEI.JERING KELURAHAN SEI. JERING</v>
          </cell>
          <cell r="I814">
            <v>0</v>
          </cell>
          <cell r="J814">
            <v>0</v>
          </cell>
          <cell r="K814">
            <v>0</v>
          </cell>
          <cell r="L814">
            <v>0</v>
          </cell>
          <cell r="M814">
            <v>0</v>
          </cell>
          <cell r="N814">
            <v>0</v>
          </cell>
          <cell r="O814" t="str">
            <v>SEI.JERING</v>
          </cell>
          <cell r="P814">
            <v>2015</v>
          </cell>
          <cell r="Q814">
            <v>0</v>
          </cell>
          <cell r="R814">
            <v>0</v>
          </cell>
          <cell r="S814">
            <v>0</v>
          </cell>
          <cell r="T814" t="str">
            <v>APBD</v>
          </cell>
          <cell r="U814">
            <v>180771000</v>
          </cell>
          <cell r="V814">
            <v>0</v>
          </cell>
          <cell r="W814">
            <v>0</v>
          </cell>
        </row>
        <row r="815">
          <cell r="F815" t="str">
            <v>4.14.01</v>
          </cell>
          <cell r="G815">
            <v>0</v>
          </cell>
          <cell r="H815" t="str">
            <v>NORMALISASI SEI. DESA SUNGAI MANAU</v>
          </cell>
          <cell r="I815">
            <v>0</v>
          </cell>
          <cell r="J815">
            <v>0</v>
          </cell>
          <cell r="K815">
            <v>0</v>
          </cell>
          <cell r="L815">
            <v>0</v>
          </cell>
          <cell r="M815">
            <v>0</v>
          </cell>
          <cell r="N815">
            <v>0</v>
          </cell>
          <cell r="O815" t="str">
            <v>SUNGAI MANAU</v>
          </cell>
          <cell r="P815">
            <v>2015</v>
          </cell>
          <cell r="Q815">
            <v>0</v>
          </cell>
          <cell r="R815">
            <v>0</v>
          </cell>
          <cell r="S815">
            <v>0</v>
          </cell>
          <cell r="T815" t="str">
            <v>APBD</v>
          </cell>
          <cell r="U815">
            <v>174040000</v>
          </cell>
          <cell r="V815">
            <v>0</v>
          </cell>
          <cell r="W815">
            <v>0</v>
          </cell>
        </row>
        <row r="816">
          <cell r="F816" t="str">
            <v>4.14.01</v>
          </cell>
          <cell r="G816">
            <v>0</v>
          </cell>
          <cell r="H816" t="str">
            <v>PEMBANGUNAN TALUD BRONJONG &amp; NORMALI SEI.SANGAU</v>
          </cell>
          <cell r="I816">
            <v>0</v>
          </cell>
          <cell r="J816">
            <v>0</v>
          </cell>
          <cell r="K816">
            <v>0</v>
          </cell>
          <cell r="L816">
            <v>0</v>
          </cell>
          <cell r="M816">
            <v>0</v>
          </cell>
          <cell r="N816">
            <v>0</v>
          </cell>
          <cell r="O816" t="str">
            <v>SEI.SANGAU</v>
          </cell>
          <cell r="P816">
            <v>2015</v>
          </cell>
          <cell r="Q816">
            <v>0</v>
          </cell>
          <cell r="R816">
            <v>0</v>
          </cell>
          <cell r="S816">
            <v>0</v>
          </cell>
          <cell r="T816" t="str">
            <v>APBD</v>
          </cell>
          <cell r="U816">
            <v>179840000</v>
          </cell>
          <cell r="V816">
            <v>0</v>
          </cell>
          <cell r="W816">
            <v>0</v>
          </cell>
        </row>
        <row r="817">
          <cell r="F817" t="str">
            <v>4.14.01</v>
          </cell>
          <cell r="G817">
            <v>0</v>
          </cell>
          <cell r="H817" t="str">
            <v>PEMBUATAN LOANING DAN NORMALISASI SUNGAI LILISAN</v>
          </cell>
          <cell r="I817">
            <v>0</v>
          </cell>
          <cell r="J817">
            <v>0</v>
          </cell>
          <cell r="K817">
            <v>0</v>
          </cell>
          <cell r="L817">
            <v>0</v>
          </cell>
          <cell r="M817">
            <v>0</v>
          </cell>
          <cell r="N817">
            <v>0</v>
          </cell>
          <cell r="O817" t="str">
            <v>SUNGAI LILISAN</v>
          </cell>
          <cell r="P817">
            <v>2015</v>
          </cell>
          <cell r="Q817">
            <v>0</v>
          </cell>
          <cell r="R817">
            <v>0</v>
          </cell>
          <cell r="S817">
            <v>0</v>
          </cell>
          <cell r="T817" t="str">
            <v>APBD</v>
          </cell>
          <cell r="U817">
            <v>180140000</v>
          </cell>
          <cell r="V817">
            <v>0</v>
          </cell>
          <cell r="W817">
            <v>0</v>
          </cell>
        </row>
        <row r="818">
          <cell r="F818" t="str">
            <v>4.14.01</v>
          </cell>
          <cell r="G818">
            <v>0</v>
          </cell>
          <cell r="H818" t="str">
            <v>PEMBUATAN TALUD BRONJONG DAN NORMALISASI SEI. LINGKUE</v>
          </cell>
          <cell r="I818">
            <v>0</v>
          </cell>
          <cell r="J818">
            <v>0</v>
          </cell>
          <cell r="K818">
            <v>0</v>
          </cell>
          <cell r="L818">
            <v>0</v>
          </cell>
          <cell r="M818">
            <v>0</v>
          </cell>
          <cell r="N818">
            <v>0</v>
          </cell>
          <cell r="O818" t="str">
            <v>SEI. LINGKUE</v>
          </cell>
          <cell r="P818">
            <v>2015</v>
          </cell>
          <cell r="Q818">
            <v>0</v>
          </cell>
          <cell r="R818">
            <v>0</v>
          </cell>
          <cell r="S818">
            <v>0</v>
          </cell>
          <cell r="T818" t="str">
            <v>APBD</v>
          </cell>
          <cell r="U818">
            <v>180040000</v>
          </cell>
          <cell r="V818">
            <v>0</v>
          </cell>
          <cell r="W818">
            <v>0</v>
          </cell>
        </row>
        <row r="819">
          <cell r="F819" t="str">
            <v>4.14.01</v>
          </cell>
          <cell r="G819">
            <v>0</v>
          </cell>
          <cell r="H819" t="str">
            <v>PEMBUATAN LOANING SALURAN DRAINASE CERENTI</v>
          </cell>
          <cell r="I819">
            <v>0</v>
          </cell>
          <cell r="J819">
            <v>0</v>
          </cell>
          <cell r="K819">
            <v>0</v>
          </cell>
          <cell r="L819">
            <v>0</v>
          </cell>
          <cell r="M819">
            <v>0</v>
          </cell>
          <cell r="N819">
            <v>0</v>
          </cell>
          <cell r="O819" t="str">
            <v>CERENTI</v>
          </cell>
          <cell r="P819">
            <v>2015</v>
          </cell>
          <cell r="Q819">
            <v>0</v>
          </cell>
          <cell r="R819">
            <v>0</v>
          </cell>
          <cell r="S819">
            <v>0</v>
          </cell>
          <cell r="T819" t="str">
            <v>APBD</v>
          </cell>
          <cell r="U819">
            <v>189350000</v>
          </cell>
          <cell r="V819">
            <v>0</v>
          </cell>
          <cell r="W819">
            <v>0</v>
          </cell>
        </row>
        <row r="820">
          <cell r="F820" t="str">
            <v>4.14.01</v>
          </cell>
          <cell r="G820">
            <v>0</v>
          </cell>
          <cell r="H820" t="str">
            <v>PEMBUATAN BPA DI SUNGAI BESAR</v>
          </cell>
          <cell r="I820">
            <v>0</v>
          </cell>
          <cell r="J820">
            <v>0</v>
          </cell>
          <cell r="K820">
            <v>0</v>
          </cell>
          <cell r="L820">
            <v>0</v>
          </cell>
          <cell r="M820">
            <v>0</v>
          </cell>
          <cell r="N820">
            <v>0</v>
          </cell>
          <cell r="O820" t="str">
            <v>SUNGAI BESAR</v>
          </cell>
          <cell r="P820">
            <v>2015</v>
          </cell>
          <cell r="Q820">
            <v>0</v>
          </cell>
          <cell r="R820">
            <v>0</v>
          </cell>
          <cell r="S820">
            <v>0</v>
          </cell>
          <cell r="T820" t="str">
            <v>APBD</v>
          </cell>
          <cell r="U820">
            <v>809566000</v>
          </cell>
          <cell r="V820">
            <v>0</v>
          </cell>
          <cell r="W820">
            <v>0</v>
          </cell>
        </row>
        <row r="821">
          <cell r="F821" t="str">
            <v>4.14.01</v>
          </cell>
          <cell r="G821">
            <v>0</v>
          </cell>
          <cell r="H821" t="str">
            <v>PEMBUATAN TANGGUL BPA DI PL KOPUNG</v>
          </cell>
          <cell r="I821">
            <v>0</v>
          </cell>
          <cell r="J821">
            <v>0</v>
          </cell>
          <cell r="K821">
            <v>0</v>
          </cell>
          <cell r="L821">
            <v>0</v>
          </cell>
          <cell r="M821">
            <v>0</v>
          </cell>
          <cell r="N821">
            <v>0</v>
          </cell>
          <cell r="O821" t="str">
            <v>PL KOPUNG</v>
          </cell>
          <cell r="P821">
            <v>2015</v>
          </cell>
          <cell r="Q821">
            <v>0</v>
          </cell>
          <cell r="R821">
            <v>0</v>
          </cell>
          <cell r="S821">
            <v>0</v>
          </cell>
          <cell r="T821" t="str">
            <v>APBD</v>
          </cell>
          <cell r="U821">
            <v>391901000</v>
          </cell>
          <cell r="V821">
            <v>0</v>
          </cell>
          <cell r="W821">
            <v>0</v>
          </cell>
        </row>
        <row r="822">
          <cell r="F822" t="str">
            <v>4.14.01</v>
          </cell>
          <cell r="G822">
            <v>0</v>
          </cell>
          <cell r="H822" t="str">
            <v>PEMBUATAN BPA DAN SALURAN SEI.TONAM DESA SEBERANG TALUK HILIR</v>
          </cell>
          <cell r="I822">
            <v>0</v>
          </cell>
          <cell r="J822">
            <v>0</v>
          </cell>
          <cell r="K822">
            <v>0</v>
          </cell>
          <cell r="L822">
            <v>0</v>
          </cell>
          <cell r="M822">
            <v>0</v>
          </cell>
          <cell r="N822">
            <v>0</v>
          </cell>
          <cell r="O822" t="str">
            <v>SEI.TONAM DESA SEBERANG TALUK HILIR</v>
          </cell>
          <cell r="P822">
            <v>2015</v>
          </cell>
          <cell r="Q822">
            <v>0</v>
          </cell>
          <cell r="R822">
            <v>0</v>
          </cell>
          <cell r="S822">
            <v>0</v>
          </cell>
          <cell r="T822" t="str">
            <v>APBD</v>
          </cell>
          <cell r="U822">
            <v>464259700</v>
          </cell>
          <cell r="V822">
            <v>0</v>
          </cell>
          <cell r="W822">
            <v>0</v>
          </cell>
        </row>
        <row r="823">
          <cell r="F823" t="str">
            <v>4.14.01</v>
          </cell>
          <cell r="G823">
            <v>0</v>
          </cell>
          <cell r="H823" t="str">
            <v>PEMBUATAN BPA DI PULAU ARO</v>
          </cell>
          <cell r="I823">
            <v>0</v>
          </cell>
          <cell r="J823">
            <v>0</v>
          </cell>
          <cell r="K823">
            <v>0</v>
          </cell>
          <cell r="L823">
            <v>0</v>
          </cell>
          <cell r="M823">
            <v>0</v>
          </cell>
          <cell r="N823">
            <v>0</v>
          </cell>
          <cell r="O823" t="str">
            <v>PULAU ARO</v>
          </cell>
          <cell r="P823">
            <v>2015</v>
          </cell>
          <cell r="Q823">
            <v>0</v>
          </cell>
          <cell r="R823">
            <v>0</v>
          </cell>
          <cell r="S823">
            <v>0</v>
          </cell>
          <cell r="T823" t="str">
            <v>APBD</v>
          </cell>
          <cell r="U823">
            <v>191981000</v>
          </cell>
          <cell r="V823">
            <v>0</v>
          </cell>
          <cell r="W823">
            <v>0</v>
          </cell>
        </row>
        <row r="824">
          <cell r="F824" t="str">
            <v>4.14.01</v>
          </cell>
          <cell r="G824">
            <v>0</v>
          </cell>
          <cell r="H824" t="str">
            <v>PEMBUATAN SALUARAN SEI.TOLANG DESA PL. ARO</v>
          </cell>
          <cell r="I824">
            <v>0</v>
          </cell>
          <cell r="J824">
            <v>0</v>
          </cell>
          <cell r="K824">
            <v>0</v>
          </cell>
          <cell r="L824">
            <v>0</v>
          </cell>
          <cell r="M824">
            <v>0</v>
          </cell>
          <cell r="N824">
            <v>0</v>
          </cell>
          <cell r="O824" t="str">
            <v>SEI.TOLANG DESA PL. ARO</v>
          </cell>
          <cell r="P824">
            <v>2015</v>
          </cell>
          <cell r="Q824">
            <v>0</v>
          </cell>
          <cell r="R824">
            <v>0</v>
          </cell>
          <cell r="S824">
            <v>0</v>
          </cell>
          <cell r="T824" t="str">
            <v>APBD</v>
          </cell>
          <cell r="U824">
            <v>190936000</v>
          </cell>
          <cell r="V824">
            <v>0</v>
          </cell>
          <cell r="W824">
            <v>0</v>
          </cell>
        </row>
        <row r="825">
          <cell r="F825" t="str">
            <v>4.14.01</v>
          </cell>
          <cell r="G825">
            <v>0</v>
          </cell>
          <cell r="H825" t="str">
            <v>PEMBUATAN SALURAN DI SEI. SORIAK DESA SEBERANG TALUK HILIR</v>
          </cell>
          <cell r="I825">
            <v>0</v>
          </cell>
          <cell r="J825">
            <v>0</v>
          </cell>
          <cell r="K825">
            <v>0</v>
          </cell>
          <cell r="L825">
            <v>0</v>
          </cell>
          <cell r="M825">
            <v>0</v>
          </cell>
          <cell r="N825">
            <v>0</v>
          </cell>
          <cell r="O825" t="str">
            <v>SEI. SORIAK DESA SEBERANG TALUK HILIR</v>
          </cell>
          <cell r="P825">
            <v>2015</v>
          </cell>
          <cell r="Q825">
            <v>0</v>
          </cell>
          <cell r="R825">
            <v>0</v>
          </cell>
          <cell r="S825">
            <v>0</v>
          </cell>
          <cell r="T825" t="str">
            <v>APBD</v>
          </cell>
          <cell r="U825">
            <v>191500000</v>
          </cell>
          <cell r="V825">
            <v>0</v>
          </cell>
          <cell r="W825">
            <v>0</v>
          </cell>
        </row>
        <row r="826">
          <cell r="F826" t="str">
            <v>4.14.01</v>
          </cell>
          <cell r="G826">
            <v>0</v>
          </cell>
          <cell r="H826" t="str">
            <v>PEMBUATAN SALURAN DI SEI. TONAM DESA SEBERANG TALUK HILIR</v>
          </cell>
          <cell r="I826">
            <v>0</v>
          </cell>
          <cell r="J826">
            <v>0</v>
          </cell>
          <cell r="K826">
            <v>0</v>
          </cell>
          <cell r="L826">
            <v>0</v>
          </cell>
          <cell r="M826">
            <v>0</v>
          </cell>
          <cell r="N826">
            <v>0</v>
          </cell>
          <cell r="O826" t="str">
            <v>SEI. TONAM DESA SEBERANG TALUK HILIR</v>
          </cell>
          <cell r="P826">
            <v>2015</v>
          </cell>
          <cell r="Q826">
            <v>0</v>
          </cell>
          <cell r="R826">
            <v>0</v>
          </cell>
          <cell r="S826">
            <v>0</v>
          </cell>
          <cell r="T826" t="str">
            <v>APBD</v>
          </cell>
          <cell r="U826">
            <v>191200000</v>
          </cell>
          <cell r="V826">
            <v>0</v>
          </cell>
          <cell r="W826">
            <v>0</v>
          </cell>
        </row>
        <row r="827">
          <cell r="F827" t="str">
            <v>4.14.01</v>
          </cell>
          <cell r="G827">
            <v>0</v>
          </cell>
          <cell r="H827" t="str">
            <v>PEMBUATAN LOANING BPA DESA BENAI KECIL</v>
          </cell>
          <cell r="I827">
            <v>0</v>
          </cell>
          <cell r="J827">
            <v>0</v>
          </cell>
          <cell r="K827">
            <v>0</v>
          </cell>
          <cell r="L827">
            <v>0</v>
          </cell>
          <cell r="M827">
            <v>0</v>
          </cell>
          <cell r="N827">
            <v>0</v>
          </cell>
          <cell r="O827" t="str">
            <v>BENAI KECIL</v>
          </cell>
          <cell r="P827">
            <v>2015</v>
          </cell>
          <cell r="Q827">
            <v>0</v>
          </cell>
          <cell r="R827">
            <v>0</v>
          </cell>
          <cell r="S827">
            <v>0</v>
          </cell>
          <cell r="T827" t="str">
            <v>APBD</v>
          </cell>
          <cell r="U827">
            <v>190820000</v>
          </cell>
          <cell r="V827">
            <v>0</v>
          </cell>
          <cell r="W827">
            <v>0</v>
          </cell>
        </row>
        <row r="828">
          <cell r="F828" t="str">
            <v>4.14.01</v>
          </cell>
          <cell r="G828">
            <v>0</v>
          </cell>
          <cell r="H828" t="str">
            <v>PEMBUATAN BPA DAN TANGGUL PENUTUP DESA KINALI</v>
          </cell>
          <cell r="I828">
            <v>0</v>
          </cell>
          <cell r="J828">
            <v>0</v>
          </cell>
          <cell r="K828">
            <v>0</v>
          </cell>
          <cell r="L828">
            <v>0</v>
          </cell>
          <cell r="M828">
            <v>0</v>
          </cell>
          <cell r="N828">
            <v>0</v>
          </cell>
          <cell r="O828" t="str">
            <v>KINALI</v>
          </cell>
          <cell r="P828">
            <v>2015</v>
          </cell>
          <cell r="Q828">
            <v>0</v>
          </cell>
          <cell r="R828">
            <v>0</v>
          </cell>
          <cell r="S828">
            <v>0</v>
          </cell>
          <cell r="T828" t="str">
            <v>APBD</v>
          </cell>
          <cell r="U828">
            <v>190360000</v>
          </cell>
          <cell r="V828">
            <v>0</v>
          </cell>
          <cell r="W828">
            <v>0</v>
          </cell>
        </row>
        <row r="829">
          <cell r="F829" t="str">
            <v>4.14.01</v>
          </cell>
          <cell r="G829">
            <v>0</v>
          </cell>
          <cell r="H829" t="str">
            <v>PEMBUATAN JARINGAN IRIGASI DESA (DI) DESA SAMPURAGO</v>
          </cell>
          <cell r="I829">
            <v>0</v>
          </cell>
          <cell r="J829">
            <v>0</v>
          </cell>
          <cell r="K829">
            <v>0</v>
          </cell>
          <cell r="L829">
            <v>0</v>
          </cell>
          <cell r="M829">
            <v>0</v>
          </cell>
          <cell r="N829">
            <v>0</v>
          </cell>
          <cell r="O829" t="str">
            <v>SAMPURAGO</v>
          </cell>
          <cell r="P829">
            <v>2015</v>
          </cell>
          <cell r="Q829">
            <v>0</v>
          </cell>
          <cell r="R829">
            <v>0</v>
          </cell>
          <cell r="S829">
            <v>0</v>
          </cell>
          <cell r="T829" t="str">
            <v>APBD</v>
          </cell>
          <cell r="U829">
            <v>191477000</v>
          </cell>
          <cell r="V829">
            <v>0</v>
          </cell>
          <cell r="W829">
            <v>0</v>
          </cell>
        </row>
        <row r="830">
          <cell r="F830" t="str">
            <v>4.14.01</v>
          </cell>
          <cell r="G830">
            <v>0</v>
          </cell>
          <cell r="H830" t="str">
            <v>PEMBUATAN BANGUNAN BPA DAN RABAT BETON IRIGASI SEI PAING</v>
          </cell>
          <cell r="I830">
            <v>0</v>
          </cell>
          <cell r="J830">
            <v>0</v>
          </cell>
          <cell r="K830">
            <v>0</v>
          </cell>
          <cell r="L830">
            <v>0</v>
          </cell>
          <cell r="M830">
            <v>0</v>
          </cell>
          <cell r="N830">
            <v>0</v>
          </cell>
          <cell r="O830" t="str">
            <v>SEI PAING</v>
          </cell>
          <cell r="P830">
            <v>2015</v>
          </cell>
          <cell r="Q830">
            <v>0</v>
          </cell>
          <cell r="R830">
            <v>0</v>
          </cell>
          <cell r="S830">
            <v>0</v>
          </cell>
          <cell r="T830" t="str">
            <v>APBD</v>
          </cell>
          <cell r="U830">
            <v>190690000</v>
          </cell>
          <cell r="V830">
            <v>0</v>
          </cell>
          <cell r="W830">
            <v>0</v>
          </cell>
        </row>
        <row r="831">
          <cell r="F831" t="str">
            <v>4.14.01</v>
          </cell>
          <cell r="G831">
            <v>0</v>
          </cell>
          <cell r="H831" t="str">
            <v>PEMBUATAN SALURAN SEI. JERING (SMK N3 TELUK KUANTAN)</v>
          </cell>
          <cell r="I831">
            <v>0</v>
          </cell>
          <cell r="J831">
            <v>0</v>
          </cell>
          <cell r="K831">
            <v>0</v>
          </cell>
          <cell r="L831">
            <v>0</v>
          </cell>
          <cell r="M831">
            <v>0</v>
          </cell>
          <cell r="N831">
            <v>0</v>
          </cell>
          <cell r="O831" t="str">
            <v>SEI. JERING (SMK N3 TELUK KUANTAN)</v>
          </cell>
          <cell r="P831">
            <v>2015</v>
          </cell>
          <cell r="Q831">
            <v>0</v>
          </cell>
          <cell r="R831">
            <v>0</v>
          </cell>
          <cell r="S831">
            <v>0</v>
          </cell>
          <cell r="T831" t="str">
            <v>APBD</v>
          </cell>
          <cell r="U831">
            <v>191846000</v>
          </cell>
          <cell r="V831">
            <v>0</v>
          </cell>
          <cell r="W831">
            <v>0</v>
          </cell>
        </row>
        <row r="832">
          <cell r="F832" t="str">
            <v>4.14.01</v>
          </cell>
          <cell r="G832">
            <v>0</v>
          </cell>
          <cell r="H832" t="str">
            <v>PEMBANGUNAN POMPANISASI IRIGASI DESA DESA TANJUNG KEC.HK</v>
          </cell>
          <cell r="I832">
            <v>0</v>
          </cell>
          <cell r="J832">
            <v>0</v>
          </cell>
          <cell r="K832">
            <v>0</v>
          </cell>
          <cell r="L832">
            <v>0</v>
          </cell>
          <cell r="M832">
            <v>0</v>
          </cell>
          <cell r="N832">
            <v>0</v>
          </cell>
          <cell r="O832" t="str">
            <v>TANJUNG KEC.HK</v>
          </cell>
          <cell r="P832">
            <v>2015</v>
          </cell>
          <cell r="Q832">
            <v>0</v>
          </cell>
          <cell r="R832">
            <v>0</v>
          </cell>
          <cell r="S832">
            <v>0</v>
          </cell>
          <cell r="T832" t="str">
            <v>APBD</v>
          </cell>
          <cell r="U832">
            <v>1241345150</v>
          </cell>
          <cell r="V832">
            <v>0</v>
          </cell>
          <cell r="W832">
            <v>0</v>
          </cell>
        </row>
        <row r="833">
          <cell r="F833" t="str">
            <v>4.14.01</v>
          </cell>
          <cell r="G833">
            <v>0</v>
          </cell>
          <cell r="H833" t="str">
            <v>PEMBUATAN SUMUR BOR</v>
          </cell>
          <cell r="I833">
            <v>0</v>
          </cell>
          <cell r="J833">
            <v>0</v>
          </cell>
          <cell r="K833">
            <v>0</v>
          </cell>
          <cell r="L833">
            <v>0</v>
          </cell>
          <cell r="M833">
            <v>0</v>
          </cell>
          <cell r="N833">
            <v>0</v>
          </cell>
          <cell r="O833">
            <v>0</v>
          </cell>
          <cell r="P833">
            <v>2016</v>
          </cell>
          <cell r="Q833">
            <v>0</v>
          </cell>
          <cell r="R833">
            <v>0</v>
          </cell>
          <cell r="S833">
            <v>0</v>
          </cell>
          <cell r="T833" t="str">
            <v>APBD</v>
          </cell>
          <cell r="U833">
            <v>34650000</v>
          </cell>
          <cell r="V833">
            <v>0</v>
          </cell>
          <cell r="W833">
            <v>0</v>
          </cell>
        </row>
        <row r="834">
          <cell r="F834" t="str">
            <v>4.14.01</v>
          </cell>
          <cell r="G834">
            <v>0</v>
          </cell>
          <cell r="H834" t="str">
            <v>PEMBANGUNAN TURAP PENAHAN TEBING SUNGAI KUANTAN DAN TRIBUN UTAMA (HAKIM) PANCANG FINIS DESA PULAU BANJAR KARI</v>
          </cell>
          <cell r="I834">
            <v>0</v>
          </cell>
          <cell r="J834">
            <v>0</v>
          </cell>
          <cell r="K834">
            <v>0</v>
          </cell>
          <cell r="L834">
            <v>0</v>
          </cell>
          <cell r="M834">
            <v>0</v>
          </cell>
          <cell r="N834">
            <v>0</v>
          </cell>
          <cell r="O834" t="str">
            <v>PULAU BANJAR KARI</v>
          </cell>
          <cell r="P834">
            <v>2016</v>
          </cell>
          <cell r="Q834">
            <v>0</v>
          </cell>
          <cell r="R834">
            <v>0</v>
          </cell>
          <cell r="S834">
            <v>0</v>
          </cell>
          <cell r="T834" t="str">
            <v>APBD</v>
          </cell>
          <cell r="U834">
            <v>1436621000</v>
          </cell>
          <cell r="V834">
            <v>0</v>
          </cell>
          <cell r="W834">
            <v>0</v>
          </cell>
        </row>
        <row r="835">
          <cell r="F835" t="str">
            <v>4.14.01</v>
          </cell>
          <cell r="G835">
            <v>0</v>
          </cell>
          <cell r="H835" t="str">
            <v>PEMBANGUNAN TURAP PENAHAN TEBING SUNGAI KUANTAN DAN TRIBUN UTAMA (HAKIM) PANCANG FINIS PANGEAN</v>
          </cell>
          <cell r="I835">
            <v>0</v>
          </cell>
          <cell r="J835">
            <v>0</v>
          </cell>
          <cell r="K835">
            <v>0</v>
          </cell>
          <cell r="L835">
            <v>0</v>
          </cell>
          <cell r="M835">
            <v>0</v>
          </cell>
          <cell r="N835">
            <v>0</v>
          </cell>
          <cell r="O835" t="str">
            <v>TRIBUN UTAMA (HAKIM) PANCANG FINIS PANGEAN</v>
          </cell>
          <cell r="P835">
            <v>2016</v>
          </cell>
          <cell r="Q835">
            <v>0</v>
          </cell>
          <cell r="R835">
            <v>0</v>
          </cell>
          <cell r="S835">
            <v>0</v>
          </cell>
          <cell r="T835" t="str">
            <v>APBD</v>
          </cell>
          <cell r="U835">
            <v>1469936000</v>
          </cell>
          <cell r="V835">
            <v>0</v>
          </cell>
          <cell r="W835">
            <v>0</v>
          </cell>
        </row>
        <row r="836">
          <cell r="F836" t="str">
            <v>4.14.01</v>
          </cell>
          <cell r="G836">
            <v>0</v>
          </cell>
          <cell r="H836" t="str">
            <v>PEMBANGUNAN TURAP PENAHAN TEBING SD DESA SUNGAI PAKU</v>
          </cell>
          <cell r="I836">
            <v>0</v>
          </cell>
          <cell r="J836">
            <v>0</v>
          </cell>
          <cell r="K836">
            <v>0</v>
          </cell>
          <cell r="L836">
            <v>0</v>
          </cell>
          <cell r="M836">
            <v>0</v>
          </cell>
          <cell r="N836">
            <v>0</v>
          </cell>
          <cell r="O836" t="str">
            <v>SUNGAI PAKU</v>
          </cell>
          <cell r="P836">
            <v>2016</v>
          </cell>
          <cell r="Q836">
            <v>0</v>
          </cell>
          <cell r="R836">
            <v>0</v>
          </cell>
          <cell r="S836">
            <v>0</v>
          </cell>
          <cell r="T836" t="str">
            <v>APBD</v>
          </cell>
          <cell r="U836">
            <v>343248700</v>
          </cell>
          <cell r="V836">
            <v>0</v>
          </cell>
          <cell r="W836">
            <v>0</v>
          </cell>
        </row>
        <row r="837">
          <cell r="F837" t="str">
            <v>4.14.01</v>
          </cell>
          <cell r="G837">
            <v>0</v>
          </cell>
          <cell r="H837" t="str">
            <v>PEMBANGUNAN TURAP PENAHAN TEBING MESJID RAUDATUL JANNAH DESA KOTO SENTAJO</v>
          </cell>
          <cell r="I837">
            <v>0</v>
          </cell>
          <cell r="J837">
            <v>0</v>
          </cell>
          <cell r="K837">
            <v>0</v>
          </cell>
          <cell r="L837">
            <v>0</v>
          </cell>
          <cell r="M837">
            <v>0</v>
          </cell>
          <cell r="N837">
            <v>0</v>
          </cell>
          <cell r="O837" t="str">
            <v>KOTO SENTAJO</v>
          </cell>
          <cell r="P837">
            <v>2016</v>
          </cell>
          <cell r="Q837">
            <v>0</v>
          </cell>
          <cell r="R837">
            <v>0</v>
          </cell>
          <cell r="S837">
            <v>0</v>
          </cell>
          <cell r="T837" t="str">
            <v>APBD</v>
          </cell>
          <cell r="U837">
            <v>671012000</v>
          </cell>
          <cell r="V837">
            <v>0</v>
          </cell>
          <cell r="W837">
            <v>0</v>
          </cell>
        </row>
        <row r="838">
          <cell r="F838" t="str">
            <v>4.14.01</v>
          </cell>
          <cell r="G838">
            <v>0</v>
          </cell>
          <cell r="H838" t="str">
            <v>PEMBUATAN LOANING SEI. JERING II DESA BERINGIN</v>
          </cell>
          <cell r="I838">
            <v>0</v>
          </cell>
          <cell r="J838">
            <v>0</v>
          </cell>
          <cell r="K838">
            <v>0</v>
          </cell>
          <cell r="L838">
            <v>0</v>
          </cell>
          <cell r="M838">
            <v>0</v>
          </cell>
          <cell r="N838">
            <v>0</v>
          </cell>
          <cell r="O838" t="str">
            <v>EI. JERING II DESA BERINGIN</v>
          </cell>
          <cell r="P838">
            <v>2016</v>
          </cell>
          <cell r="Q838">
            <v>0</v>
          </cell>
          <cell r="R838">
            <v>0</v>
          </cell>
          <cell r="S838">
            <v>0</v>
          </cell>
          <cell r="T838" t="str">
            <v>APBD</v>
          </cell>
          <cell r="U838">
            <v>604876000</v>
          </cell>
          <cell r="V838">
            <v>0</v>
          </cell>
          <cell r="W838">
            <v>0</v>
          </cell>
        </row>
        <row r="839">
          <cell r="F839" t="str">
            <v>4.14.01</v>
          </cell>
          <cell r="G839">
            <v>0</v>
          </cell>
          <cell r="H839" t="str">
            <v>PEMBUATAN LOANING SUNGAI PERUPUK DESA PULAU PANJANG CERENTI</v>
          </cell>
          <cell r="I839">
            <v>0</v>
          </cell>
          <cell r="J839">
            <v>0</v>
          </cell>
          <cell r="K839">
            <v>0</v>
          </cell>
          <cell r="L839">
            <v>0</v>
          </cell>
          <cell r="M839">
            <v>0</v>
          </cell>
          <cell r="N839">
            <v>0</v>
          </cell>
          <cell r="O839" t="str">
            <v>SUNGAI PERUPUK DESA PULAU PANJANG CERENTI</v>
          </cell>
          <cell r="P839">
            <v>2016</v>
          </cell>
          <cell r="Q839">
            <v>0</v>
          </cell>
          <cell r="R839">
            <v>0</v>
          </cell>
          <cell r="S839">
            <v>0</v>
          </cell>
          <cell r="T839" t="str">
            <v>APBD</v>
          </cell>
          <cell r="U839">
            <v>198750000</v>
          </cell>
          <cell r="V839">
            <v>0</v>
          </cell>
          <cell r="W839">
            <v>0</v>
          </cell>
        </row>
        <row r="840">
          <cell r="F840" t="str">
            <v>4.14.01</v>
          </cell>
          <cell r="G840">
            <v>0</v>
          </cell>
          <cell r="H840" t="str">
            <v>PENINGKATAN JARINGAN IRIGASI DI PANGKALAN INDARUNG (DAK)</v>
          </cell>
          <cell r="I840">
            <v>0</v>
          </cell>
          <cell r="J840">
            <v>0</v>
          </cell>
          <cell r="K840">
            <v>0</v>
          </cell>
          <cell r="L840">
            <v>0</v>
          </cell>
          <cell r="M840">
            <v>0</v>
          </cell>
          <cell r="N840">
            <v>0</v>
          </cell>
          <cell r="O840" t="str">
            <v xml:space="preserve">PANGKALAN INDARUNG </v>
          </cell>
          <cell r="P840">
            <v>2016</v>
          </cell>
          <cell r="Q840">
            <v>0</v>
          </cell>
          <cell r="R840">
            <v>0</v>
          </cell>
          <cell r="S840">
            <v>0</v>
          </cell>
          <cell r="T840" t="str">
            <v>APBD</v>
          </cell>
          <cell r="U840">
            <v>956331940.60419047</v>
          </cell>
          <cell r="V840">
            <v>0</v>
          </cell>
          <cell r="W840">
            <v>0</v>
          </cell>
        </row>
        <row r="841">
          <cell r="F841" t="str">
            <v>4.14.01</v>
          </cell>
          <cell r="G841">
            <v>0</v>
          </cell>
          <cell r="H841" t="str">
            <v>PENINGKATAN JARINGAN IRIGASI DI JAYA KOPAH (DAK)</v>
          </cell>
          <cell r="I841">
            <v>0</v>
          </cell>
          <cell r="J841">
            <v>0</v>
          </cell>
          <cell r="K841">
            <v>0</v>
          </cell>
          <cell r="L841">
            <v>0</v>
          </cell>
          <cell r="M841">
            <v>0</v>
          </cell>
          <cell r="N841">
            <v>0</v>
          </cell>
          <cell r="O841" t="str">
            <v>JAYA KOPAH</v>
          </cell>
          <cell r="P841">
            <v>2016</v>
          </cell>
          <cell r="Q841">
            <v>0</v>
          </cell>
          <cell r="R841">
            <v>0</v>
          </cell>
          <cell r="S841">
            <v>0</v>
          </cell>
          <cell r="T841" t="str">
            <v>APBD</v>
          </cell>
          <cell r="U841">
            <v>336929357.28234023</v>
          </cell>
          <cell r="V841">
            <v>0</v>
          </cell>
          <cell r="W841">
            <v>0</v>
          </cell>
        </row>
        <row r="842">
          <cell r="F842" t="str">
            <v>4.14.01</v>
          </cell>
          <cell r="G842">
            <v>0</v>
          </cell>
          <cell r="H842" t="str">
            <v>PENINGKATAN JARINGAN IRIGASI DI LUBUK AMBACANG I (DAK)</v>
          </cell>
          <cell r="I842">
            <v>0</v>
          </cell>
          <cell r="J842">
            <v>0</v>
          </cell>
          <cell r="K842">
            <v>0</v>
          </cell>
          <cell r="L842">
            <v>0</v>
          </cell>
          <cell r="M842">
            <v>0</v>
          </cell>
          <cell r="N842">
            <v>0</v>
          </cell>
          <cell r="O842" t="str">
            <v>LUBUK AMBACANG I</v>
          </cell>
          <cell r="P842">
            <v>2016</v>
          </cell>
          <cell r="Q842">
            <v>0</v>
          </cell>
          <cell r="R842">
            <v>0</v>
          </cell>
          <cell r="S842">
            <v>0</v>
          </cell>
          <cell r="T842" t="str">
            <v>APBD</v>
          </cell>
          <cell r="U842">
            <v>1135941291.9377246</v>
          </cell>
          <cell r="V842">
            <v>0</v>
          </cell>
          <cell r="W842">
            <v>0</v>
          </cell>
        </row>
        <row r="843">
          <cell r="F843" t="str">
            <v>4.14.01</v>
          </cell>
          <cell r="G843">
            <v>0</v>
          </cell>
          <cell r="H843" t="str">
            <v>PENINGKATAN JARINGAN IRIGASI DI PULAU ARO (DAK)</v>
          </cell>
          <cell r="I843">
            <v>0</v>
          </cell>
          <cell r="J843">
            <v>0</v>
          </cell>
          <cell r="K843">
            <v>0</v>
          </cell>
          <cell r="L843">
            <v>0</v>
          </cell>
          <cell r="M843">
            <v>0</v>
          </cell>
          <cell r="N843">
            <v>0</v>
          </cell>
          <cell r="O843" t="str">
            <v>PULAU ARO</v>
          </cell>
          <cell r="P843">
            <v>2016</v>
          </cell>
          <cell r="Q843">
            <v>0</v>
          </cell>
          <cell r="R843">
            <v>0</v>
          </cell>
          <cell r="S843">
            <v>0</v>
          </cell>
          <cell r="T843" t="str">
            <v>APBD</v>
          </cell>
          <cell r="U843">
            <v>362743119.08185184</v>
          </cell>
          <cell r="V843">
            <v>0</v>
          </cell>
          <cell r="W843">
            <v>0</v>
          </cell>
        </row>
        <row r="844">
          <cell r="F844" t="str">
            <v>4.14.01</v>
          </cell>
          <cell r="G844">
            <v>0</v>
          </cell>
          <cell r="H844" t="str">
            <v>PENINGKATAN JARINGAN IRIGASI DI PULAU DERAS (DAK)</v>
          </cell>
          <cell r="I844">
            <v>0</v>
          </cell>
          <cell r="J844">
            <v>0</v>
          </cell>
          <cell r="K844">
            <v>0</v>
          </cell>
          <cell r="L844">
            <v>0</v>
          </cell>
          <cell r="M844">
            <v>0</v>
          </cell>
          <cell r="N844">
            <v>0</v>
          </cell>
          <cell r="O844" t="str">
            <v>PULAU DERAS</v>
          </cell>
          <cell r="P844">
            <v>2016</v>
          </cell>
          <cell r="Q844">
            <v>0</v>
          </cell>
          <cell r="R844">
            <v>0</v>
          </cell>
          <cell r="S844">
            <v>0</v>
          </cell>
          <cell r="T844" t="str">
            <v>APBD</v>
          </cell>
          <cell r="U844">
            <v>718915413.7353797</v>
          </cell>
          <cell r="V844">
            <v>0</v>
          </cell>
          <cell r="W844">
            <v>0</v>
          </cell>
        </row>
        <row r="845">
          <cell r="F845" t="str">
            <v>4.14.01</v>
          </cell>
          <cell r="G845">
            <v>0</v>
          </cell>
          <cell r="H845" t="str">
            <v>PENINGKATAN JARINGAN IRIGASI DI TANJUNG (DAK)</v>
          </cell>
          <cell r="I845">
            <v>0</v>
          </cell>
          <cell r="J845">
            <v>0</v>
          </cell>
          <cell r="K845">
            <v>0</v>
          </cell>
          <cell r="L845">
            <v>0</v>
          </cell>
          <cell r="M845">
            <v>0</v>
          </cell>
          <cell r="N845">
            <v>0</v>
          </cell>
          <cell r="O845" t="str">
            <v>TANJUNG</v>
          </cell>
          <cell r="P845">
            <v>2016</v>
          </cell>
          <cell r="Q845">
            <v>0</v>
          </cell>
          <cell r="R845">
            <v>0</v>
          </cell>
          <cell r="S845">
            <v>0</v>
          </cell>
          <cell r="T845" t="str">
            <v>APBD</v>
          </cell>
          <cell r="U845">
            <v>790283293.48653066</v>
          </cell>
          <cell r="V845">
            <v>0</v>
          </cell>
          <cell r="W845">
            <v>0</v>
          </cell>
        </row>
        <row r="846">
          <cell r="F846" t="str">
            <v>4.14.01</v>
          </cell>
          <cell r="G846">
            <v>0</v>
          </cell>
          <cell r="H846" t="str">
            <v>PENINGKATAN TANGGUL PENUTUP DI SUNGAI MANAU (DAK)</v>
          </cell>
          <cell r="I846">
            <v>0</v>
          </cell>
          <cell r="J846">
            <v>0</v>
          </cell>
          <cell r="K846">
            <v>0</v>
          </cell>
          <cell r="L846">
            <v>0</v>
          </cell>
          <cell r="M846">
            <v>0</v>
          </cell>
          <cell r="N846">
            <v>0</v>
          </cell>
          <cell r="O846" t="str">
            <v>SUNGAI MANAU</v>
          </cell>
          <cell r="P846">
            <v>2016</v>
          </cell>
          <cell r="Q846">
            <v>0</v>
          </cell>
          <cell r="R846">
            <v>0</v>
          </cell>
          <cell r="S846">
            <v>0</v>
          </cell>
          <cell r="T846" t="str">
            <v>APBD</v>
          </cell>
          <cell r="U846">
            <v>340989191.43586475</v>
          </cell>
          <cell r="V846">
            <v>0</v>
          </cell>
          <cell r="W846">
            <v>0</v>
          </cell>
        </row>
        <row r="847">
          <cell r="F847" t="str">
            <v>4.14.01</v>
          </cell>
          <cell r="G847">
            <v>0</v>
          </cell>
          <cell r="H847" t="str">
            <v>PENINGKATAN JARINGAN IRIGASI DI KINALI (DAK)</v>
          </cell>
          <cell r="I847">
            <v>0</v>
          </cell>
          <cell r="J847">
            <v>0</v>
          </cell>
          <cell r="K847">
            <v>0</v>
          </cell>
          <cell r="L847">
            <v>0</v>
          </cell>
          <cell r="M847">
            <v>0</v>
          </cell>
          <cell r="N847">
            <v>0</v>
          </cell>
          <cell r="O847" t="str">
            <v>KINALI</v>
          </cell>
          <cell r="P847">
            <v>2016</v>
          </cell>
          <cell r="Q847">
            <v>0</v>
          </cell>
          <cell r="R847">
            <v>0</v>
          </cell>
          <cell r="S847">
            <v>0</v>
          </cell>
          <cell r="T847" t="str">
            <v>APBD</v>
          </cell>
          <cell r="U847">
            <v>708347994.3886112</v>
          </cell>
          <cell r="V847">
            <v>0</v>
          </cell>
          <cell r="W847">
            <v>0</v>
          </cell>
        </row>
        <row r="848">
          <cell r="F848" t="str">
            <v>4.14.01</v>
          </cell>
          <cell r="G848">
            <v>0</v>
          </cell>
          <cell r="H848" t="str">
            <v>PEMBUATAN DRAINASE SEI. JERING</v>
          </cell>
          <cell r="I848">
            <v>0</v>
          </cell>
          <cell r="J848">
            <v>0</v>
          </cell>
          <cell r="K848">
            <v>0</v>
          </cell>
          <cell r="L848">
            <v>0</v>
          </cell>
          <cell r="M848">
            <v>0</v>
          </cell>
          <cell r="N848">
            <v>0</v>
          </cell>
          <cell r="O848" t="str">
            <v>SEI. JERING</v>
          </cell>
          <cell r="P848">
            <v>2016</v>
          </cell>
          <cell r="Q848">
            <v>0</v>
          </cell>
          <cell r="R848">
            <v>0</v>
          </cell>
          <cell r="S848">
            <v>0</v>
          </cell>
          <cell r="T848" t="str">
            <v>APBD</v>
          </cell>
          <cell r="U848">
            <v>190702953</v>
          </cell>
          <cell r="V848">
            <v>0</v>
          </cell>
          <cell r="W848">
            <v>0</v>
          </cell>
        </row>
        <row r="849">
          <cell r="F849" t="str">
            <v>4.14.01</v>
          </cell>
          <cell r="G849">
            <v>0</v>
          </cell>
          <cell r="H849" t="str">
            <v>PEMBUATAN DRAINASE SMK 3 SUNGAI JERING</v>
          </cell>
          <cell r="I849">
            <v>0</v>
          </cell>
          <cell r="J849">
            <v>0</v>
          </cell>
          <cell r="K849">
            <v>0</v>
          </cell>
          <cell r="L849">
            <v>0</v>
          </cell>
          <cell r="M849">
            <v>0</v>
          </cell>
          <cell r="N849">
            <v>0</v>
          </cell>
          <cell r="O849" t="str">
            <v>SEI. JERING (SMK N3 TELUK KUANTAN)</v>
          </cell>
          <cell r="P849">
            <v>2016</v>
          </cell>
          <cell r="Q849">
            <v>0</v>
          </cell>
          <cell r="R849">
            <v>0</v>
          </cell>
          <cell r="S849">
            <v>0</v>
          </cell>
          <cell r="T849" t="str">
            <v>APBD</v>
          </cell>
          <cell r="U849">
            <v>320329000</v>
          </cell>
          <cell r="V849">
            <v>0</v>
          </cell>
          <cell r="W849">
            <v>0</v>
          </cell>
        </row>
        <row r="850">
          <cell r="F850" t="str">
            <v>4.14.01</v>
          </cell>
          <cell r="G850">
            <v>0</v>
          </cell>
          <cell r="H850" t="str">
            <v xml:space="preserve">PENGADAAN DAN PEMASANGAN JARINGAN PIPA DISTRIBUSI AIR BERSIH KEC. KUANTAN TENGAH </v>
          </cell>
          <cell r="I850" t="str">
            <v>04.14.2.3.5</v>
          </cell>
          <cell r="J850">
            <v>0</v>
          </cell>
          <cell r="K850">
            <v>0</v>
          </cell>
          <cell r="L850">
            <v>0</v>
          </cell>
          <cell r="M850">
            <v>0</v>
          </cell>
          <cell r="N850" t="str">
            <v xml:space="preserve">Teluk Kuantan </v>
          </cell>
          <cell r="O850" t="str">
            <v xml:space="preserve">KEC. KUANTAN TENGAH </v>
          </cell>
          <cell r="P850">
            <v>2015</v>
          </cell>
          <cell r="Q850">
            <v>0</v>
          </cell>
          <cell r="R850">
            <v>0</v>
          </cell>
          <cell r="S850">
            <v>0</v>
          </cell>
          <cell r="T850" t="str">
            <v>APBD</v>
          </cell>
          <cell r="U850">
            <v>919375000</v>
          </cell>
          <cell r="V850">
            <v>0</v>
          </cell>
          <cell r="W850">
            <v>0</v>
          </cell>
        </row>
        <row r="851">
          <cell r="F851" t="str">
            <v>4.14.01</v>
          </cell>
          <cell r="G851">
            <v>0</v>
          </cell>
          <cell r="H851" t="str">
            <v xml:space="preserve">PEMBANGUNA  SALURAN PRIMER PERMUKIMAN PASAR BARU BASERAH </v>
          </cell>
          <cell r="I851" t="str">
            <v>04.14.2.3.5</v>
          </cell>
          <cell r="J851">
            <v>0</v>
          </cell>
          <cell r="K851">
            <v>0</v>
          </cell>
          <cell r="L851">
            <v>0</v>
          </cell>
          <cell r="M851">
            <v>0</v>
          </cell>
          <cell r="N851" t="str">
            <v xml:space="preserve">Pasar Baru Baserah </v>
          </cell>
          <cell r="O851" t="str">
            <v xml:space="preserve">PASAR BARU BASERAH </v>
          </cell>
          <cell r="P851">
            <v>2015</v>
          </cell>
          <cell r="Q851">
            <v>0</v>
          </cell>
          <cell r="R851">
            <v>0</v>
          </cell>
          <cell r="S851">
            <v>0</v>
          </cell>
          <cell r="T851" t="str">
            <v>APBD</v>
          </cell>
          <cell r="U851">
            <v>1775636000</v>
          </cell>
          <cell r="V851">
            <v>0</v>
          </cell>
          <cell r="W851">
            <v>0</v>
          </cell>
        </row>
        <row r="852">
          <cell r="F852" t="str">
            <v>4.14.01</v>
          </cell>
          <cell r="G852">
            <v>0</v>
          </cell>
          <cell r="H852" t="str">
            <v>PENGADAAN PEMASANGAN PIPA DISTRIBUSI DAN SAMBUNGAN RUMAH (DDUPB) PEMBAYARAN SISA PEKERJAAN)</v>
          </cell>
          <cell r="I852" t="str">
            <v>04.14.2.3.5</v>
          </cell>
          <cell r="J852">
            <v>0</v>
          </cell>
          <cell r="K852">
            <v>0</v>
          </cell>
          <cell r="L852">
            <v>0</v>
          </cell>
          <cell r="M852">
            <v>0</v>
          </cell>
          <cell r="N852">
            <v>0</v>
          </cell>
          <cell r="O852">
            <v>0</v>
          </cell>
          <cell r="P852">
            <v>2015</v>
          </cell>
          <cell r="Q852">
            <v>0</v>
          </cell>
          <cell r="R852">
            <v>0</v>
          </cell>
          <cell r="S852">
            <v>0</v>
          </cell>
          <cell r="T852" t="str">
            <v>APBD</v>
          </cell>
          <cell r="U852">
            <v>314300000</v>
          </cell>
          <cell r="V852">
            <v>0</v>
          </cell>
          <cell r="W852">
            <v>0</v>
          </cell>
        </row>
        <row r="853">
          <cell r="F853">
            <v>0</v>
          </cell>
          <cell r="G853">
            <v>0</v>
          </cell>
          <cell r="H853" t="str">
            <v>REHABILITASI SALURAN DRAINASE TEPIAN NAROSA TELUK KUANTAN</v>
          </cell>
          <cell r="I853" t="str">
            <v>04.14.02.04.05</v>
          </cell>
          <cell r="J853">
            <v>0</v>
          </cell>
          <cell r="K853">
            <v>0</v>
          </cell>
          <cell r="L853">
            <v>0</v>
          </cell>
          <cell r="M853">
            <v>0</v>
          </cell>
          <cell r="N853">
            <v>0</v>
          </cell>
          <cell r="O853" t="str">
            <v>TEPIAN NAROSA TELUK KUANTAN</v>
          </cell>
          <cell r="P853">
            <v>2017</v>
          </cell>
          <cell r="Q853">
            <v>0</v>
          </cell>
          <cell r="R853">
            <v>0</v>
          </cell>
          <cell r="S853">
            <v>0</v>
          </cell>
          <cell r="T853" t="str">
            <v>APBD</v>
          </cell>
          <cell r="U853">
            <v>381279000</v>
          </cell>
          <cell r="V853">
            <v>0</v>
          </cell>
          <cell r="W853">
            <v>0</v>
          </cell>
        </row>
        <row r="854">
          <cell r="F854">
            <v>0</v>
          </cell>
          <cell r="G854">
            <v>0</v>
          </cell>
          <cell r="H854" t="str">
            <v>PEMBANGUNAN SALURAN PEMBUAGAN DESA BANJAR GUNTUNG</v>
          </cell>
          <cell r="I854" t="str">
            <v>04.14.02.04.05</v>
          </cell>
          <cell r="J854">
            <v>0</v>
          </cell>
          <cell r="K854">
            <v>0</v>
          </cell>
          <cell r="L854">
            <v>0</v>
          </cell>
          <cell r="M854">
            <v>0</v>
          </cell>
          <cell r="N854">
            <v>0</v>
          </cell>
          <cell r="O854" t="str">
            <v>BANJAR GUNTUNG</v>
          </cell>
          <cell r="P854">
            <v>2017</v>
          </cell>
          <cell r="Q854">
            <v>0</v>
          </cell>
          <cell r="R854">
            <v>0</v>
          </cell>
          <cell r="S854">
            <v>0</v>
          </cell>
          <cell r="T854" t="str">
            <v>APBD</v>
          </cell>
          <cell r="U854">
            <v>199532000</v>
          </cell>
          <cell r="V854">
            <v>0</v>
          </cell>
          <cell r="W854">
            <v>0</v>
          </cell>
        </row>
        <row r="855">
          <cell r="F855">
            <v>0</v>
          </cell>
          <cell r="G855">
            <v>0</v>
          </cell>
          <cell r="H855" t="str">
            <v>PROGRAM PEMBANGUNAN SALURAN DRAINASE DESA SUNGAI KERANJI</v>
          </cell>
          <cell r="I855" t="str">
            <v>04.14.02.04.05</v>
          </cell>
          <cell r="J855">
            <v>0</v>
          </cell>
          <cell r="K855">
            <v>0</v>
          </cell>
          <cell r="L855">
            <v>0</v>
          </cell>
          <cell r="M855">
            <v>0</v>
          </cell>
          <cell r="N855">
            <v>0</v>
          </cell>
          <cell r="O855" t="str">
            <v xml:space="preserve"> SUNGAI KERANJI</v>
          </cell>
          <cell r="P855">
            <v>2017</v>
          </cell>
          <cell r="Q855">
            <v>0</v>
          </cell>
          <cell r="R855">
            <v>0</v>
          </cell>
          <cell r="S855">
            <v>0</v>
          </cell>
          <cell r="T855" t="str">
            <v>APBD</v>
          </cell>
          <cell r="U855">
            <v>199380000</v>
          </cell>
          <cell r="V855">
            <v>0</v>
          </cell>
          <cell r="W855">
            <v>0</v>
          </cell>
        </row>
        <row r="856">
          <cell r="F856">
            <v>0</v>
          </cell>
          <cell r="G856">
            <v>0</v>
          </cell>
          <cell r="H856" t="str">
            <v>PROGRAM PEMBANGUNAN SALURAN DRAINASE KEL. MUARALEMBU</v>
          </cell>
          <cell r="I856" t="str">
            <v>04.14.02.04.05</v>
          </cell>
          <cell r="J856">
            <v>0</v>
          </cell>
          <cell r="K856">
            <v>0</v>
          </cell>
          <cell r="L856">
            <v>0</v>
          </cell>
          <cell r="M856">
            <v>0</v>
          </cell>
          <cell r="N856">
            <v>0</v>
          </cell>
          <cell r="O856" t="str">
            <v>KEL. MUARALEMBU</v>
          </cell>
          <cell r="P856">
            <v>2017</v>
          </cell>
          <cell r="Q856">
            <v>0</v>
          </cell>
          <cell r="R856">
            <v>0</v>
          </cell>
          <cell r="S856">
            <v>0</v>
          </cell>
          <cell r="T856" t="str">
            <v>APBD</v>
          </cell>
          <cell r="U856">
            <v>199258000</v>
          </cell>
          <cell r="V856">
            <v>0</v>
          </cell>
          <cell r="W856">
            <v>0</v>
          </cell>
        </row>
        <row r="857">
          <cell r="F857">
            <v>0</v>
          </cell>
          <cell r="G857">
            <v>0</v>
          </cell>
          <cell r="H857" t="str">
            <v>PROGRAM PEMBANGUNAN SALURAN DRAINASE PASAR SUNGAI KUNING</v>
          </cell>
          <cell r="I857" t="str">
            <v>04.14.02.04.05</v>
          </cell>
          <cell r="J857">
            <v>0</v>
          </cell>
          <cell r="K857">
            <v>0</v>
          </cell>
          <cell r="L857">
            <v>0</v>
          </cell>
          <cell r="M857">
            <v>0</v>
          </cell>
          <cell r="N857">
            <v>0</v>
          </cell>
          <cell r="O857" t="str">
            <v>PASAR SUNGAI KUNING</v>
          </cell>
          <cell r="P857">
            <v>2017</v>
          </cell>
          <cell r="Q857">
            <v>0</v>
          </cell>
          <cell r="R857">
            <v>0</v>
          </cell>
          <cell r="S857">
            <v>0</v>
          </cell>
          <cell r="T857" t="str">
            <v>APBD</v>
          </cell>
          <cell r="U857">
            <v>199383000</v>
          </cell>
          <cell r="V857">
            <v>0</v>
          </cell>
          <cell r="W857">
            <v>0</v>
          </cell>
        </row>
        <row r="858">
          <cell r="F858">
            <v>0</v>
          </cell>
          <cell r="G858">
            <v>0</v>
          </cell>
          <cell r="H858" t="str">
            <v>PROGRAM PEMBANGUNAN SALURAN DRAINASE JALAN KAYU BATU (BELAKANG SDN 011 PL.PANJANG CERENTI</v>
          </cell>
          <cell r="I858" t="str">
            <v>04.14.02.04.05</v>
          </cell>
          <cell r="J858">
            <v>0</v>
          </cell>
          <cell r="K858">
            <v>0</v>
          </cell>
          <cell r="L858">
            <v>0</v>
          </cell>
          <cell r="M858">
            <v>0</v>
          </cell>
          <cell r="N858">
            <v>0</v>
          </cell>
          <cell r="O858" t="str">
            <v>JALAN KAYU BATU (BELAKANG SDN 011 PL.PANJANG CERENTI</v>
          </cell>
          <cell r="P858">
            <v>2017</v>
          </cell>
          <cell r="Q858">
            <v>0</v>
          </cell>
          <cell r="R858">
            <v>0</v>
          </cell>
          <cell r="S858">
            <v>0</v>
          </cell>
          <cell r="T858" t="str">
            <v>APBD</v>
          </cell>
          <cell r="U858">
            <v>192786800</v>
          </cell>
          <cell r="V858">
            <v>0</v>
          </cell>
          <cell r="W858">
            <v>0</v>
          </cell>
        </row>
        <row r="859">
          <cell r="F859">
            <v>0</v>
          </cell>
          <cell r="G859">
            <v>0</v>
          </cell>
          <cell r="H859" t="str">
            <v>PROGRAM PEMBANGUNAN SALURAN DRAINASE JALAN JALAN AGUS SALIM DESA KAMP.MEDAN KEC.KUANTAN HILIR</v>
          </cell>
          <cell r="I859" t="str">
            <v>04.14.02.04.05</v>
          </cell>
          <cell r="J859">
            <v>0</v>
          </cell>
          <cell r="K859">
            <v>0</v>
          </cell>
          <cell r="L859">
            <v>0</v>
          </cell>
          <cell r="M859">
            <v>0</v>
          </cell>
          <cell r="N859">
            <v>0</v>
          </cell>
          <cell r="O859" t="str">
            <v>JALAN AGUS SALIM DESA KAMP.MEDAN KEC.KUANTAN HILIR</v>
          </cell>
          <cell r="P859">
            <v>2017</v>
          </cell>
          <cell r="Q859">
            <v>0</v>
          </cell>
          <cell r="R859">
            <v>0</v>
          </cell>
          <cell r="S859">
            <v>0</v>
          </cell>
          <cell r="T859" t="str">
            <v>APBD</v>
          </cell>
          <cell r="U859">
            <v>187810000</v>
          </cell>
          <cell r="V859">
            <v>0</v>
          </cell>
          <cell r="W859">
            <v>0</v>
          </cell>
        </row>
        <row r="860">
          <cell r="F860">
            <v>0</v>
          </cell>
          <cell r="G860">
            <v>0</v>
          </cell>
          <cell r="H860" t="str">
            <v>PROGRAM PEMBANGUNAN SALURAN PEMBUANGAN DESA SAWAH</v>
          </cell>
          <cell r="I860" t="str">
            <v>04.14.02.04.05</v>
          </cell>
          <cell r="J860">
            <v>0</v>
          </cell>
          <cell r="K860">
            <v>0</v>
          </cell>
          <cell r="L860">
            <v>0</v>
          </cell>
          <cell r="M860">
            <v>0</v>
          </cell>
          <cell r="N860">
            <v>0</v>
          </cell>
          <cell r="O860" t="str">
            <v>DESA SAWAH</v>
          </cell>
          <cell r="P860">
            <v>2017</v>
          </cell>
          <cell r="Q860">
            <v>0</v>
          </cell>
          <cell r="R860">
            <v>0</v>
          </cell>
          <cell r="S860">
            <v>0</v>
          </cell>
          <cell r="T860" t="str">
            <v>APBD</v>
          </cell>
          <cell r="U860">
            <v>199345000</v>
          </cell>
          <cell r="V860">
            <v>0</v>
          </cell>
          <cell r="W860">
            <v>0</v>
          </cell>
        </row>
        <row r="861">
          <cell r="F861">
            <v>0</v>
          </cell>
          <cell r="G861">
            <v>0</v>
          </cell>
          <cell r="H861" t="str">
            <v>PROGRAM PEMBANGUNAN SALURAN DRAINASE KELURAHAN SIMPANG TIGA</v>
          </cell>
          <cell r="I861" t="str">
            <v>04.14.02.04.05</v>
          </cell>
          <cell r="J861">
            <v>0</v>
          </cell>
          <cell r="K861">
            <v>0</v>
          </cell>
          <cell r="L861">
            <v>0</v>
          </cell>
          <cell r="M861">
            <v>0</v>
          </cell>
          <cell r="N861">
            <v>0</v>
          </cell>
          <cell r="O861" t="str">
            <v>KELURAHAN SIMPANG TIGA</v>
          </cell>
          <cell r="P861">
            <v>2017</v>
          </cell>
          <cell r="Q861">
            <v>0</v>
          </cell>
          <cell r="R861">
            <v>0</v>
          </cell>
          <cell r="S861">
            <v>0</v>
          </cell>
          <cell r="T861" t="str">
            <v>APBD</v>
          </cell>
          <cell r="U861">
            <v>199750000</v>
          </cell>
          <cell r="V861">
            <v>0</v>
          </cell>
          <cell r="W861">
            <v>0</v>
          </cell>
        </row>
        <row r="862">
          <cell r="F862">
            <v>0</v>
          </cell>
          <cell r="G862">
            <v>0</v>
          </cell>
          <cell r="H862" t="str">
            <v>PROGRAM PEMBANGUNAN SALURAN AREA PERSAWAHAN DESA TANJUNG SIMANDOLAK</v>
          </cell>
          <cell r="I862" t="str">
            <v>04.14.02.04.05</v>
          </cell>
          <cell r="J862">
            <v>0</v>
          </cell>
          <cell r="K862">
            <v>0</v>
          </cell>
          <cell r="L862">
            <v>0</v>
          </cell>
          <cell r="M862">
            <v>0</v>
          </cell>
          <cell r="N862">
            <v>0</v>
          </cell>
          <cell r="O862" t="str">
            <v>TANJUNG SIMANDOLAK</v>
          </cell>
          <cell r="P862">
            <v>2017</v>
          </cell>
          <cell r="Q862">
            <v>0</v>
          </cell>
          <cell r="R862">
            <v>0</v>
          </cell>
          <cell r="S862">
            <v>0</v>
          </cell>
          <cell r="T862" t="str">
            <v>APBD</v>
          </cell>
          <cell r="U862">
            <v>199353000</v>
          </cell>
          <cell r="V862">
            <v>0</v>
          </cell>
          <cell r="W862">
            <v>0</v>
          </cell>
        </row>
        <row r="863">
          <cell r="F863">
            <v>0</v>
          </cell>
          <cell r="G863">
            <v>0</v>
          </cell>
          <cell r="H863" t="str">
            <v>PEMBANGUNAN TURAP PENAHAN TEBING SUNGAI KUANTAN DAN TRIBUN UTAMA  GELANGGANG PACU JALUR TEPIAN LUBUK SOBAE BASERAH</v>
          </cell>
          <cell r="I863" t="str">
            <v>04.14.04.05.08</v>
          </cell>
          <cell r="J863">
            <v>0</v>
          </cell>
          <cell r="K863">
            <v>0</v>
          </cell>
          <cell r="L863">
            <v>0</v>
          </cell>
          <cell r="M863">
            <v>0</v>
          </cell>
          <cell r="N863">
            <v>0</v>
          </cell>
          <cell r="O863" t="str">
            <v>PANCANG FINIS LUBUK SOBAE BASERAH</v>
          </cell>
          <cell r="P863">
            <v>2017</v>
          </cell>
          <cell r="Q863">
            <v>0</v>
          </cell>
          <cell r="R863">
            <v>0</v>
          </cell>
          <cell r="S863">
            <v>0</v>
          </cell>
          <cell r="T863" t="str">
            <v>APBD</v>
          </cell>
          <cell r="U863">
            <v>1530321000</v>
          </cell>
          <cell r="V863">
            <v>0</v>
          </cell>
          <cell r="W863">
            <v>0</v>
          </cell>
        </row>
        <row r="864">
          <cell r="F864">
            <v>0</v>
          </cell>
          <cell r="G864">
            <v>0</v>
          </cell>
          <cell r="H864" t="str">
            <v>PROGRAM PEMBANGUNAN BRONJONG DAN NORMALISASI SUNGAI PETAPAHAN</v>
          </cell>
          <cell r="I864" t="str">
            <v>04.14.04.05.08</v>
          </cell>
          <cell r="J864">
            <v>0</v>
          </cell>
          <cell r="K864">
            <v>0</v>
          </cell>
          <cell r="L864">
            <v>0</v>
          </cell>
          <cell r="M864">
            <v>0</v>
          </cell>
          <cell r="N864">
            <v>0</v>
          </cell>
          <cell r="O864" t="str">
            <v>SUNGAI PETAPAHAN</v>
          </cell>
          <cell r="P864">
            <v>2017</v>
          </cell>
          <cell r="Q864">
            <v>0</v>
          </cell>
          <cell r="R864">
            <v>0</v>
          </cell>
          <cell r="S864">
            <v>0</v>
          </cell>
          <cell r="T864" t="str">
            <v>APBD</v>
          </cell>
          <cell r="U864">
            <v>549746000</v>
          </cell>
          <cell r="V864">
            <v>0</v>
          </cell>
          <cell r="W864">
            <v>0</v>
          </cell>
        </row>
        <row r="865">
          <cell r="F865">
            <v>0</v>
          </cell>
          <cell r="G865">
            <v>0</v>
          </cell>
          <cell r="H865" t="str">
            <v>PEMBANGUNAN TURAP DESA TANJUNG PAUH</v>
          </cell>
          <cell r="I865" t="str">
            <v>04.14.04.05.08</v>
          </cell>
          <cell r="J865">
            <v>0</v>
          </cell>
          <cell r="K865">
            <v>0</v>
          </cell>
          <cell r="L865">
            <v>0</v>
          </cell>
          <cell r="M865">
            <v>0</v>
          </cell>
          <cell r="N865">
            <v>0</v>
          </cell>
          <cell r="O865" t="str">
            <v>TANJUNG PAUH</v>
          </cell>
          <cell r="P865">
            <v>2017</v>
          </cell>
          <cell r="Q865">
            <v>0</v>
          </cell>
          <cell r="R865">
            <v>0</v>
          </cell>
          <cell r="S865">
            <v>0</v>
          </cell>
          <cell r="T865" t="str">
            <v>APBD</v>
          </cell>
          <cell r="U865">
            <v>199395000</v>
          </cell>
          <cell r="V865">
            <v>0</v>
          </cell>
          <cell r="W865">
            <v>0</v>
          </cell>
        </row>
        <row r="866">
          <cell r="F866">
            <v>0</v>
          </cell>
          <cell r="G866">
            <v>0</v>
          </cell>
          <cell r="H866" t="str">
            <v>PEMBANGUNAN LOANING SUNGAI BAROMBAN PULAU GODANG KARI</v>
          </cell>
          <cell r="I866" t="str">
            <v>04.14.02.04.05</v>
          </cell>
          <cell r="J866">
            <v>0</v>
          </cell>
          <cell r="K866">
            <v>0</v>
          </cell>
          <cell r="L866">
            <v>0</v>
          </cell>
          <cell r="M866">
            <v>0</v>
          </cell>
          <cell r="N866">
            <v>0</v>
          </cell>
          <cell r="O866" t="str">
            <v>PULAU GODANG KARI</v>
          </cell>
          <cell r="P866">
            <v>2017</v>
          </cell>
          <cell r="Q866">
            <v>0</v>
          </cell>
          <cell r="R866">
            <v>0</v>
          </cell>
          <cell r="S866">
            <v>0</v>
          </cell>
          <cell r="T866" t="str">
            <v>APBD</v>
          </cell>
          <cell r="U866">
            <v>149780000</v>
          </cell>
          <cell r="V866">
            <v>0</v>
          </cell>
          <cell r="W866">
            <v>0</v>
          </cell>
        </row>
        <row r="867">
          <cell r="F867">
            <v>0</v>
          </cell>
          <cell r="G867">
            <v>0</v>
          </cell>
          <cell r="H867" t="str">
            <v>PEMBANGUNAN BRONJONG DAN NORMALISASI SUNGAI KAYU ARO KELURAHAN MUARALEMBU</v>
          </cell>
          <cell r="I867" t="str">
            <v>04.14.04.05.08</v>
          </cell>
          <cell r="J867">
            <v>0</v>
          </cell>
          <cell r="K867">
            <v>0</v>
          </cell>
          <cell r="L867">
            <v>0</v>
          </cell>
          <cell r="M867">
            <v>0</v>
          </cell>
          <cell r="N867">
            <v>0</v>
          </cell>
          <cell r="O867" t="str">
            <v>SUNGAI KAYU ARO KELURAHAN MUARALEMBU</v>
          </cell>
          <cell r="P867">
            <v>2017</v>
          </cell>
          <cell r="Q867">
            <v>0</v>
          </cell>
          <cell r="R867">
            <v>0</v>
          </cell>
          <cell r="S867">
            <v>0</v>
          </cell>
          <cell r="T867" t="str">
            <v>APBD</v>
          </cell>
          <cell r="U867">
            <v>199003000</v>
          </cell>
          <cell r="V867">
            <v>0</v>
          </cell>
          <cell r="W867">
            <v>0</v>
          </cell>
        </row>
        <row r="868">
          <cell r="F868">
            <v>0</v>
          </cell>
          <cell r="G868">
            <v>0</v>
          </cell>
          <cell r="H868" t="str">
            <v>PEMBANGUNAN BRONJONG PENAHAN TEBING SUNGAI DESA TOAR</v>
          </cell>
          <cell r="I868" t="str">
            <v>04.14.04.05.08</v>
          </cell>
          <cell r="J868">
            <v>0</v>
          </cell>
          <cell r="K868">
            <v>0</v>
          </cell>
          <cell r="L868">
            <v>0</v>
          </cell>
          <cell r="M868">
            <v>0</v>
          </cell>
          <cell r="N868">
            <v>0</v>
          </cell>
          <cell r="O868" t="str">
            <v>TOAR</v>
          </cell>
          <cell r="P868">
            <v>2017</v>
          </cell>
          <cell r="Q868">
            <v>0</v>
          </cell>
          <cell r="R868">
            <v>0</v>
          </cell>
          <cell r="S868">
            <v>0</v>
          </cell>
          <cell r="T868" t="str">
            <v>APBD</v>
          </cell>
          <cell r="U868">
            <v>199491000</v>
          </cell>
          <cell r="V868">
            <v>0</v>
          </cell>
          <cell r="W868">
            <v>0</v>
          </cell>
        </row>
        <row r="869">
          <cell r="F869">
            <v>0</v>
          </cell>
          <cell r="G869">
            <v>0</v>
          </cell>
          <cell r="H869" t="str">
            <v>PEMBANGUNAN BRONJONG PENGAMAN TEBING SUNGAI BONDAR DESA SUNGAI MANAU</v>
          </cell>
          <cell r="I869" t="str">
            <v>04.14.04.05.08</v>
          </cell>
          <cell r="J869">
            <v>0</v>
          </cell>
          <cell r="K869">
            <v>0</v>
          </cell>
          <cell r="L869">
            <v>0</v>
          </cell>
          <cell r="M869">
            <v>0</v>
          </cell>
          <cell r="N869">
            <v>0</v>
          </cell>
          <cell r="O869" t="str">
            <v>SUNGAI BONDAR DESA SUNGAI MANAU</v>
          </cell>
          <cell r="P869">
            <v>2017</v>
          </cell>
          <cell r="Q869">
            <v>0</v>
          </cell>
          <cell r="R869">
            <v>0</v>
          </cell>
          <cell r="S869">
            <v>0</v>
          </cell>
          <cell r="T869" t="str">
            <v>APBD</v>
          </cell>
          <cell r="U869">
            <v>199433000</v>
          </cell>
          <cell r="V869">
            <v>0</v>
          </cell>
          <cell r="W869">
            <v>0</v>
          </cell>
        </row>
        <row r="870">
          <cell r="F870">
            <v>0</v>
          </cell>
          <cell r="G870">
            <v>0</v>
          </cell>
          <cell r="H870" t="str">
            <v>PEMBANGUNAN BRONJONG DAN NORMALISASI SUNGAI SIDODADI</v>
          </cell>
          <cell r="I870" t="str">
            <v>04.14.04.05.08</v>
          </cell>
          <cell r="J870">
            <v>0</v>
          </cell>
          <cell r="K870">
            <v>0</v>
          </cell>
          <cell r="L870">
            <v>0</v>
          </cell>
          <cell r="M870">
            <v>0</v>
          </cell>
          <cell r="N870">
            <v>0</v>
          </cell>
          <cell r="O870" t="str">
            <v>SIDODADI</v>
          </cell>
          <cell r="P870">
            <v>2017</v>
          </cell>
          <cell r="Q870">
            <v>0</v>
          </cell>
          <cell r="R870">
            <v>0</v>
          </cell>
          <cell r="S870">
            <v>0</v>
          </cell>
          <cell r="T870" t="str">
            <v>APBD</v>
          </cell>
          <cell r="U870">
            <v>199382000</v>
          </cell>
          <cell r="V870">
            <v>0</v>
          </cell>
          <cell r="W870">
            <v>0</v>
          </cell>
        </row>
        <row r="871">
          <cell r="F871">
            <v>0</v>
          </cell>
          <cell r="G871">
            <v>0</v>
          </cell>
          <cell r="H871" t="str">
            <v>PEMBANGUNAN BRONJONG DAN NORMALISASI SUNGAI KOLASEK DESA AIR MAS</v>
          </cell>
          <cell r="I871" t="str">
            <v>04.14.04.05.08</v>
          </cell>
          <cell r="J871">
            <v>0</v>
          </cell>
          <cell r="K871">
            <v>0</v>
          </cell>
          <cell r="L871">
            <v>0</v>
          </cell>
          <cell r="M871">
            <v>0</v>
          </cell>
          <cell r="N871">
            <v>0</v>
          </cell>
          <cell r="O871" t="str">
            <v>SUNGAI KOLASEK DESA AIR MAS</v>
          </cell>
          <cell r="P871">
            <v>2017</v>
          </cell>
          <cell r="Q871">
            <v>0</v>
          </cell>
          <cell r="R871">
            <v>0</v>
          </cell>
          <cell r="S871">
            <v>0</v>
          </cell>
          <cell r="T871" t="str">
            <v>APBD</v>
          </cell>
          <cell r="U871">
            <v>199359000</v>
          </cell>
          <cell r="V871">
            <v>0</v>
          </cell>
          <cell r="W871">
            <v>0</v>
          </cell>
        </row>
        <row r="872">
          <cell r="F872">
            <v>0</v>
          </cell>
          <cell r="G872">
            <v>0</v>
          </cell>
          <cell r="H872" t="str">
            <v>PEMBANGUNAN BRONJONG DAN NORMALISASI SEI. KUNING</v>
          </cell>
          <cell r="I872" t="str">
            <v>04.14.04.05.08</v>
          </cell>
          <cell r="J872">
            <v>0</v>
          </cell>
          <cell r="K872">
            <v>0</v>
          </cell>
          <cell r="L872">
            <v>0</v>
          </cell>
          <cell r="M872">
            <v>0</v>
          </cell>
          <cell r="N872">
            <v>0</v>
          </cell>
          <cell r="O872" t="str">
            <v>SEI. KUNING</v>
          </cell>
          <cell r="P872">
            <v>2017</v>
          </cell>
          <cell r="Q872">
            <v>0</v>
          </cell>
          <cell r="R872">
            <v>0</v>
          </cell>
          <cell r="S872">
            <v>0</v>
          </cell>
          <cell r="T872" t="str">
            <v>APBD</v>
          </cell>
          <cell r="U872">
            <v>199385000</v>
          </cell>
          <cell r="V872">
            <v>0</v>
          </cell>
          <cell r="W872">
            <v>0</v>
          </cell>
        </row>
        <row r="873">
          <cell r="F873">
            <v>0</v>
          </cell>
          <cell r="G873">
            <v>0</v>
          </cell>
          <cell r="H873" t="str">
            <v>PEMBANGUNAN LOANING PENGAMAN TEBING SEI. SINAMBEK KELURAHAN SUNGAI JERING</v>
          </cell>
          <cell r="I873" t="str">
            <v>04.14.02.04.05</v>
          </cell>
          <cell r="J873">
            <v>0</v>
          </cell>
          <cell r="K873">
            <v>0</v>
          </cell>
          <cell r="L873">
            <v>0</v>
          </cell>
          <cell r="M873">
            <v>0</v>
          </cell>
          <cell r="N873">
            <v>0</v>
          </cell>
          <cell r="O873" t="str">
            <v>SEI. SINAMBEK KELURAHAN SUNGAI JERING</v>
          </cell>
          <cell r="P873">
            <v>2017</v>
          </cell>
          <cell r="Q873">
            <v>0</v>
          </cell>
          <cell r="R873">
            <v>0</v>
          </cell>
          <cell r="S873">
            <v>0</v>
          </cell>
          <cell r="T873" t="str">
            <v>APBD</v>
          </cell>
          <cell r="U873">
            <v>199296000</v>
          </cell>
          <cell r="V873">
            <v>0</v>
          </cell>
          <cell r="W873">
            <v>0</v>
          </cell>
        </row>
        <row r="874">
          <cell r="F874">
            <v>0</v>
          </cell>
          <cell r="G874">
            <v>0</v>
          </cell>
          <cell r="H874" t="str">
            <v>PEMBANGUNAN LOANING PENGAMAN TEBING SUNGAI JERING KELURAHAN SIMPANG TIGA</v>
          </cell>
          <cell r="I874" t="str">
            <v>04.14.02.04.05</v>
          </cell>
          <cell r="J874">
            <v>0</v>
          </cell>
          <cell r="K874">
            <v>0</v>
          </cell>
          <cell r="L874">
            <v>0</v>
          </cell>
          <cell r="M874">
            <v>0</v>
          </cell>
          <cell r="N874">
            <v>0</v>
          </cell>
          <cell r="O874" t="str">
            <v>SUNGAI JERING KELURAHAN SIMPANG TIGA</v>
          </cell>
          <cell r="P874">
            <v>2017</v>
          </cell>
          <cell r="Q874">
            <v>0</v>
          </cell>
          <cell r="R874">
            <v>0</v>
          </cell>
          <cell r="S874">
            <v>0</v>
          </cell>
          <cell r="T874" t="str">
            <v>APBD</v>
          </cell>
          <cell r="U874">
            <v>199770000</v>
          </cell>
          <cell r="V874">
            <v>0</v>
          </cell>
          <cell r="W874">
            <v>0</v>
          </cell>
        </row>
        <row r="875">
          <cell r="F875">
            <v>0</v>
          </cell>
          <cell r="G875">
            <v>0</v>
          </cell>
          <cell r="H875" t="str">
            <v>PEMBANGUNAN TURAP RUAS JALAN PANGEAN-SITUGAL (SMPN 4 LOGAS TANAH DARAT)</v>
          </cell>
          <cell r="I875" t="str">
            <v>04.14.04.05.08</v>
          </cell>
          <cell r="J875">
            <v>0</v>
          </cell>
          <cell r="K875">
            <v>0</v>
          </cell>
          <cell r="L875">
            <v>0</v>
          </cell>
          <cell r="M875">
            <v>0</v>
          </cell>
          <cell r="N875">
            <v>0</v>
          </cell>
          <cell r="O875" t="str">
            <v>PANGEAN-SITUGAL (SMPN 4 LOGAS TANAH DARAT)</v>
          </cell>
          <cell r="P875">
            <v>2017</v>
          </cell>
          <cell r="Q875">
            <v>0</v>
          </cell>
          <cell r="R875">
            <v>0</v>
          </cell>
          <cell r="S875">
            <v>0</v>
          </cell>
          <cell r="T875" t="str">
            <v>APBD</v>
          </cell>
          <cell r="U875">
            <v>186862000</v>
          </cell>
          <cell r="V875">
            <v>0</v>
          </cell>
          <cell r="W875">
            <v>0</v>
          </cell>
        </row>
        <row r="876">
          <cell r="F876">
            <v>0</v>
          </cell>
          <cell r="G876">
            <v>0</v>
          </cell>
          <cell r="H876" t="str">
            <v>PEMBANGUNAN BROJONG PENAHAN TEBING SUNGAI SDN 019 DESA LOGAS</v>
          </cell>
          <cell r="I876" t="str">
            <v>04.14.04.05.08</v>
          </cell>
          <cell r="J876">
            <v>0</v>
          </cell>
          <cell r="K876">
            <v>0</v>
          </cell>
          <cell r="L876">
            <v>0</v>
          </cell>
          <cell r="M876">
            <v>0</v>
          </cell>
          <cell r="N876">
            <v>0</v>
          </cell>
          <cell r="O876" t="str">
            <v>SUNGAI SDN 019 DESA LOGAS</v>
          </cell>
          <cell r="P876">
            <v>2017</v>
          </cell>
          <cell r="Q876">
            <v>0</v>
          </cell>
          <cell r="R876">
            <v>0</v>
          </cell>
          <cell r="S876">
            <v>0</v>
          </cell>
          <cell r="T876" t="str">
            <v>APBD</v>
          </cell>
          <cell r="U876">
            <v>199700000</v>
          </cell>
          <cell r="V876">
            <v>0</v>
          </cell>
          <cell r="W876">
            <v>0</v>
          </cell>
        </row>
        <row r="877">
          <cell r="F877">
            <v>0</v>
          </cell>
          <cell r="G877">
            <v>0</v>
          </cell>
          <cell r="H877" t="str">
            <v>PEMBANGUNAN BROJONG PENAHAN TEBING SUNGAI SALO DESA CENGAR</v>
          </cell>
          <cell r="I877" t="str">
            <v>04.14.04.05.08</v>
          </cell>
          <cell r="J877">
            <v>0</v>
          </cell>
          <cell r="K877">
            <v>0</v>
          </cell>
          <cell r="L877">
            <v>0</v>
          </cell>
          <cell r="M877">
            <v>0</v>
          </cell>
          <cell r="N877">
            <v>0</v>
          </cell>
          <cell r="O877" t="str">
            <v>SUNGAI SALO DESA CENGAR</v>
          </cell>
          <cell r="P877">
            <v>2017</v>
          </cell>
          <cell r="Q877">
            <v>0</v>
          </cell>
          <cell r="R877">
            <v>0</v>
          </cell>
          <cell r="S877">
            <v>0</v>
          </cell>
          <cell r="T877" t="str">
            <v>APBD</v>
          </cell>
          <cell r="U877">
            <v>199750000</v>
          </cell>
          <cell r="V877">
            <v>0</v>
          </cell>
          <cell r="W877">
            <v>0</v>
          </cell>
        </row>
        <row r="878">
          <cell r="F878">
            <v>0</v>
          </cell>
          <cell r="G878">
            <v>0</v>
          </cell>
          <cell r="H878" t="str">
            <v>PEMBANGUNAN TURAP (SAYAP) BOX COLVER DESA SUNGAI BULUH</v>
          </cell>
          <cell r="I878" t="str">
            <v>04.14.04.05.08</v>
          </cell>
          <cell r="J878">
            <v>0</v>
          </cell>
          <cell r="K878">
            <v>0</v>
          </cell>
          <cell r="L878">
            <v>0</v>
          </cell>
          <cell r="M878">
            <v>0</v>
          </cell>
          <cell r="N878">
            <v>0</v>
          </cell>
          <cell r="O878" t="str">
            <v>SUNGAI BULUH</v>
          </cell>
          <cell r="P878">
            <v>2017</v>
          </cell>
          <cell r="Q878">
            <v>0</v>
          </cell>
          <cell r="R878">
            <v>0</v>
          </cell>
          <cell r="S878">
            <v>0</v>
          </cell>
          <cell r="T878" t="str">
            <v>APBD</v>
          </cell>
          <cell r="U878">
            <v>49539000</v>
          </cell>
          <cell r="V878">
            <v>0</v>
          </cell>
          <cell r="W878">
            <v>0</v>
          </cell>
        </row>
        <row r="879">
          <cell r="F879">
            <v>0</v>
          </cell>
          <cell r="G879">
            <v>0</v>
          </cell>
          <cell r="H879" t="str">
            <v>PEMBANGUNAN BROJONG PENAHAN TEBING SUNGAI SIMUJUR DESA KASANG</v>
          </cell>
          <cell r="I879" t="str">
            <v>04.14.04.05.08</v>
          </cell>
          <cell r="J879">
            <v>0</v>
          </cell>
          <cell r="K879">
            <v>0</v>
          </cell>
          <cell r="L879">
            <v>0</v>
          </cell>
          <cell r="M879">
            <v>0</v>
          </cell>
          <cell r="N879">
            <v>0</v>
          </cell>
          <cell r="O879" t="str">
            <v>SUNGAI SIMUJUR DESA KASANG</v>
          </cell>
          <cell r="P879">
            <v>2017</v>
          </cell>
          <cell r="Q879">
            <v>0</v>
          </cell>
          <cell r="R879">
            <v>0</v>
          </cell>
          <cell r="S879">
            <v>0</v>
          </cell>
          <cell r="T879" t="str">
            <v>APBD</v>
          </cell>
          <cell r="U879">
            <v>199650000</v>
          </cell>
          <cell r="V879">
            <v>0</v>
          </cell>
          <cell r="W879">
            <v>0</v>
          </cell>
        </row>
        <row r="880">
          <cell r="F880">
            <v>0</v>
          </cell>
          <cell r="G880">
            <v>0</v>
          </cell>
          <cell r="H880" t="str">
            <v>PEMBANGUNAN BROJONG PENAHAN TEBING JALAN INSPEKSI BENDUNG PETAPAHAN TOAR</v>
          </cell>
          <cell r="I880" t="str">
            <v>04.14.04.05.08</v>
          </cell>
          <cell r="J880">
            <v>0</v>
          </cell>
          <cell r="K880">
            <v>0</v>
          </cell>
          <cell r="L880">
            <v>0</v>
          </cell>
          <cell r="M880">
            <v>0</v>
          </cell>
          <cell r="N880">
            <v>0</v>
          </cell>
          <cell r="O880" t="str">
            <v>PETAPAHAN TOAR</v>
          </cell>
          <cell r="P880">
            <v>2017</v>
          </cell>
          <cell r="Q880">
            <v>0</v>
          </cell>
          <cell r="R880">
            <v>0</v>
          </cell>
          <cell r="S880">
            <v>0</v>
          </cell>
          <cell r="T880" t="str">
            <v>APBD</v>
          </cell>
          <cell r="U880">
            <v>199650000</v>
          </cell>
          <cell r="V880">
            <v>0</v>
          </cell>
          <cell r="W880">
            <v>0</v>
          </cell>
        </row>
        <row r="881">
          <cell r="F881">
            <v>0</v>
          </cell>
          <cell r="G881">
            <v>0</v>
          </cell>
          <cell r="H881" t="str">
            <v>REHABILITASI SUMUR POMPANISASI IRIGASI KINALI I</v>
          </cell>
          <cell r="I881" t="str">
            <v>04.14.01.02.06</v>
          </cell>
          <cell r="J881">
            <v>0</v>
          </cell>
          <cell r="K881">
            <v>0</v>
          </cell>
          <cell r="L881">
            <v>0</v>
          </cell>
          <cell r="M881">
            <v>0</v>
          </cell>
          <cell r="N881">
            <v>0</v>
          </cell>
          <cell r="O881" t="str">
            <v>KINALI I</v>
          </cell>
          <cell r="P881">
            <v>2017</v>
          </cell>
          <cell r="Q881">
            <v>0</v>
          </cell>
          <cell r="R881">
            <v>0</v>
          </cell>
          <cell r="S881">
            <v>0</v>
          </cell>
          <cell r="T881" t="str">
            <v>APBD</v>
          </cell>
          <cell r="U881">
            <v>194627000</v>
          </cell>
          <cell r="V881">
            <v>0</v>
          </cell>
          <cell r="W881">
            <v>0</v>
          </cell>
        </row>
        <row r="882">
          <cell r="F882">
            <v>0</v>
          </cell>
          <cell r="G882">
            <v>0</v>
          </cell>
          <cell r="H882" t="str">
            <v>REHABILITASI SUMUR POMPANISASI IRIGASI KINALI II</v>
          </cell>
          <cell r="I882" t="str">
            <v>04.14.01.02.06</v>
          </cell>
          <cell r="J882">
            <v>0</v>
          </cell>
          <cell r="K882">
            <v>0</v>
          </cell>
          <cell r="L882">
            <v>0</v>
          </cell>
          <cell r="M882">
            <v>0</v>
          </cell>
          <cell r="N882">
            <v>0</v>
          </cell>
          <cell r="O882" t="str">
            <v>KINALI II</v>
          </cell>
          <cell r="P882">
            <v>2017</v>
          </cell>
          <cell r="Q882">
            <v>0</v>
          </cell>
          <cell r="R882">
            <v>0</v>
          </cell>
          <cell r="S882">
            <v>0</v>
          </cell>
          <cell r="T882" t="str">
            <v>APBD</v>
          </cell>
          <cell r="U882">
            <v>197270000</v>
          </cell>
          <cell r="V882">
            <v>0</v>
          </cell>
          <cell r="W882">
            <v>0</v>
          </cell>
        </row>
        <row r="883">
          <cell r="F883">
            <v>0</v>
          </cell>
          <cell r="G883">
            <v>0</v>
          </cell>
          <cell r="H883" t="str">
            <v>REHABILITASI SUMUR POMPANISASI IRIGASI SEBERANG TALUK I</v>
          </cell>
          <cell r="I883" t="str">
            <v>04.14.01.02.06</v>
          </cell>
          <cell r="J883">
            <v>0</v>
          </cell>
          <cell r="K883">
            <v>0</v>
          </cell>
          <cell r="L883">
            <v>0</v>
          </cell>
          <cell r="M883">
            <v>0</v>
          </cell>
          <cell r="N883">
            <v>0</v>
          </cell>
          <cell r="O883" t="str">
            <v>SEBERANG TALUK I</v>
          </cell>
          <cell r="P883">
            <v>2017</v>
          </cell>
          <cell r="Q883">
            <v>0</v>
          </cell>
          <cell r="R883">
            <v>0</v>
          </cell>
          <cell r="S883">
            <v>0</v>
          </cell>
          <cell r="T883" t="str">
            <v>APBD</v>
          </cell>
          <cell r="U883">
            <v>197290000</v>
          </cell>
          <cell r="V883">
            <v>0</v>
          </cell>
          <cell r="W883">
            <v>0</v>
          </cell>
        </row>
        <row r="884">
          <cell r="F884">
            <v>0</v>
          </cell>
          <cell r="G884">
            <v>0</v>
          </cell>
          <cell r="H884" t="str">
            <v>REHABILITASI SUMUR POMPANISASI IRIGASI PULAU BAYUR</v>
          </cell>
          <cell r="I884" t="str">
            <v>04.14.01.02.06</v>
          </cell>
          <cell r="J884">
            <v>0</v>
          </cell>
          <cell r="K884">
            <v>0</v>
          </cell>
          <cell r="L884">
            <v>0</v>
          </cell>
          <cell r="M884">
            <v>0</v>
          </cell>
          <cell r="N884">
            <v>0</v>
          </cell>
          <cell r="O884" t="str">
            <v>PULAU BAYUR</v>
          </cell>
          <cell r="P884">
            <v>2017</v>
          </cell>
          <cell r="Q884">
            <v>0</v>
          </cell>
          <cell r="R884">
            <v>0</v>
          </cell>
          <cell r="S884">
            <v>0</v>
          </cell>
          <cell r="T884" t="str">
            <v>APBD</v>
          </cell>
          <cell r="U884">
            <v>192452000</v>
          </cell>
          <cell r="V884">
            <v>0</v>
          </cell>
          <cell r="W884">
            <v>0</v>
          </cell>
        </row>
        <row r="885">
          <cell r="F885">
            <v>0</v>
          </cell>
          <cell r="G885">
            <v>0</v>
          </cell>
          <cell r="H885" t="str">
            <v>REHABILITASI BPA KAMPUNG DURIAN DESA SUNGAI MANAU</v>
          </cell>
          <cell r="I885" t="str">
            <v>04.14.02.04.05</v>
          </cell>
          <cell r="J885">
            <v>0</v>
          </cell>
          <cell r="K885">
            <v>0</v>
          </cell>
          <cell r="L885">
            <v>0</v>
          </cell>
          <cell r="M885">
            <v>0</v>
          </cell>
          <cell r="N885">
            <v>0</v>
          </cell>
          <cell r="O885" t="str">
            <v>SUNGAI MANAU</v>
          </cell>
          <cell r="P885">
            <v>2017</v>
          </cell>
          <cell r="Q885">
            <v>0</v>
          </cell>
          <cell r="R885">
            <v>0</v>
          </cell>
          <cell r="S885">
            <v>0</v>
          </cell>
          <cell r="T885" t="str">
            <v>APBD</v>
          </cell>
          <cell r="U885">
            <v>199341000</v>
          </cell>
          <cell r="V885">
            <v>0</v>
          </cell>
          <cell r="W885">
            <v>0</v>
          </cell>
        </row>
        <row r="886">
          <cell r="F886">
            <v>0</v>
          </cell>
          <cell r="G886">
            <v>0</v>
          </cell>
          <cell r="H886" t="str">
            <v>REHABILITASI CEK DAM DESA SUKARAJA</v>
          </cell>
          <cell r="I886" t="str">
            <v>04.14.04.05.06</v>
          </cell>
          <cell r="J886">
            <v>0</v>
          </cell>
          <cell r="K886">
            <v>0</v>
          </cell>
          <cell r="L886">
            <v>0</v>
          </cell>
          <cell r="M886">
            <v>0</v>
          </cell>
          <cell r="N886">
            <v>0</v>
          </cell>
          <cell r="O886" t="str">
            <v>SUKARAJA</v>
          </cell>
          <cell r="P886">
            <v>2017</v>
          </cell>
          <cell r="Q886">
            <v>0</v>
          </cell>
          <cell r="R886">
            <v>0</v>
          </cell>
          <cell r="S886">
            <v>0</v>
          </cell>
          <cell r="T886" t="str">
            <v>APBD</v>
          </cell>
          <cell r="U886">
            <v>199372000</v>
          </cell>
          <cell r="V886">
            <v>0</v>
          </cell>
          <cell r="W886">
            <v>0</v>
          </cell>
        </row>
        <row r="887">
          <cell r="F887">
            <v>0</v>
          </cell>
          <cell r="G887">
            <v>0</v>
          </cell>
          <cell r="H887" t="str">
            <v>PEMBANGUNAN SALURAN DRAINASE DESA SUNGAI MANAU</v>
          </cell>
          <cell r="I887" t="str">
            <v>04.14.02.04.05</v>
          </cell>
          <cell r="J887">
            <v>0</v>
          </cell>
          <cell r="K887">
            <v>0</v>
          </cell>
          <cell r="L887">
            <v>0</v>
          </cell>
          <cell r="M887">
            <v>0</v>
          </cell>
          <cell r="N887">
            <v>0</v>
          </cell>
          <cell r="O887" t="str">
            <v>SUNGAI MANAU</v>
          </cell>
          <cell r="P887">
            <v>2018</v>
          </cell>
          <cell r="Q887">
            <v>0</v>
          </cell>
          <cell r="R887">
            <v>0</v>
          </cell>
          <cell r="S887">
            <v>0</v>
          </cell>
          <cell r="T887" t="str">
            <v>APBD</v>
          </cell>
          <cell r="U887">
            <v>306438000</v>
          </cell>
          <cell r="V887">
            <v>0</v>
          </cell>
          <cell r="W887">
            <v>0</v>
          </cell>
        </row>
        <row r="888">
          <cell r="F888">
            <v>0</v>
          </cell>
          <cell r="G888">
            <v>0</v>
          </cell>
          <cell r="H888" t="str">
            <v>DRAINASE JALAN DESA SUNGAI KUNING</v>
          </cell>
          <cell r="I888" t="str">
            <v>04.14.02.04.05</v>
          </cell>
          <cell r="J888">
            <v>0</v>
          </cell>
          <cell r="K888">
            <v>0</v>
          </cell>
          <cell r="L888">
            <v>0</v>
          </cell>
          <cell r="M888">
            <v>0</v>
          </cell>
          <cell r="N888">
            <v>0</v>
          </cell>
          <cell r="O888" t="str">
            <v>SUNGAI KUNING</v>
          </cell>
          <cell r="P888">
            <v>2018</v>
          </cell>
          <cell r="Q888">
            <v>0</v>
          </cell>
          <cell r="R888">
            <v>0</v>
          </cell>
          <cell r="S888">
            <v>0</v>
          </cell>
          <cell r="T888" t="str">
            <v>APBD</v>
          </cell>
          <cell r="U888">
            <v>195017900</v>
          </cell>
          <cell r="V888">
            <v>0</v>
          </cell>
          <cell r="W888">
            <v>0</v>
          </cell>
        </row>
        <row r="889">
          <cell r="F889">
            <v>0</v>
          </cell>
          <cell r="G889">
            <v>0</v>
          </cell>
          <cell r="H889" t="str">
            <v xml:space="preserve"> DRAINASE JALAN LINGKAR KOPAH</v>
          </cell>
          <cell r="I889" t="str">
            <v>04.14.02.04.05</v>
          </cell>
          <cell r="J889">
            <v>0</v>
          </cell>
          <cell r="K889">
            <v>0</v>
          </cell>
          <cell r="L889">
            <v>0</v>
          </cell>
          <cell r="M889">
            <v>0</v>
          </cell>
          <cell r="N889">
            <v>0</v>
          </cell>
          <cell r="O889" t="str">
            <v>JALAN LINGKAR KOPAH</v>
          </cell>
          <cell r="P889">
            <v>2018</v>
          </cell>
          <cell r="Q889">
            <v>0</v>
          </cell>
          <cell r="R889">
            <v>0</v>
          </cell>
          <cell r="S889">
            <v>0</v>
          </cell>
          <cell r="T889" t="str">
            <v>APBD</v>
          </cell>
          <cell r="U889">
            <v>194877555</v>
          </cell>
          <cell r="V889">
            <v>0</v>
          </cell>
          <cell r="W889">
            <v>0</v>
          </cell>
        </row>
        <row r="890">
          <cell r="F890">
            <v>0</v>
          </cell>
          <cell r="G890">
            <v>0</v>
          </cell>
          <cell r="H890" t="str">
            <v>SALURAN DRAINASE SUNGAI SINAMBEK (TUGU CERANO)</v>
          </cell>
          <cell r="I890" t="str">
            <v>04.14.02.04.05</v>
          </cell>
          <cell r="J890">
            <v>0</v>
          </cell>
          <cell r="K890">
            <v>0</v>
          </cell>
          <cell r="L890">
            <v>0</v>
          </cell>
          <cell r="M890">
            <v>0</v>
          </cell>
          <cell r="N890">
            <v>0</v>
          </cell>
          <cell r="O890" t="str">
            <v>SUNGAI SINAMBEK (TUGU CERANO)</v>
          </cell>
          <cell r="P890">
            <v>2018</v>
          </cell>
          <cell r="Q890">
            <v>0</v>
          </cell>
          <cell r="R890">
            <v>0</v>
          </cell>
          <cell r="S890">
            <v>0</v>
          </cell>
          <cell r="T890" t="str">
            <v>APBD</v>
          </cell>
          <cell r="U890">
            <v>196750000</v>
          </cell>
          <cell r="V890">
            <v>0</v>
          </cell>
          <cell r="W890">
            <v>0</v>
          </cell>
        </row>
        <row r="891">
          <cell r="F891">
            <v>0</v>
          </cell>
          <cell r="G891">
            <v>0</v>
          </cell>
          <cell r="H891" t="str">
            <v>DRAINASE DARI EMBUNG PEMDA KE SUNGAI SINAMBEK</v>
          </cell>
          <cell r="I891" t="str">
            <v>04.14.02.04.05</v>
          </cell>
          <cell r="J891">
            <v>0</v>
          </cell>
          <cell r="K891">
            <v>0</v>
          </cell>
          <cell r="L891">
            <v>0</v>
          </cell>
          <cell r="M891">
            <v>0</v>
          </cell>
          <cell r="N891">
            <v>0</v>
          </cell>
          <cell r="O891" t="str">
            <v>EMBUNG PEMDA KE SUNGAI SINAMBEK</v>
          </cell>
          <cell r="P891">
            <v>2018</v>
          </cell>
          <cell r="Q891">
            <v>0</v>
          </cell>
          <cell r="R891">
            <v>0</v>
          </cell>
          <cell r="S891">
            <v>0</v>
          </cell>
          <cell r="T891" t="str">
            <v>APBD</v>
          </cell>
          <cell r="U891">
            <v>197460000</v>
          </cell>
          <cell r="V891">
            <v>0</v>
          </cell>
          <cell r="W891">
            <v>0</v>
          </cell>
        </row>
        <row r="892">
          <cell r="F892">
            <v>0</v>
          </cell>
          <cell r="G892">
            <v>0</v>
          </cell>
          <cell r="H892" t="str">
            <v>LOANING SUNGAI JAO KEL. SIMPANG TIGA</v>
          </cell>
          <cell r="I892" t="str">
            <v>04.14.04.05.04</v>
          </cell>
          <cell r="J892">
            <v>0</v>
          </cell>
          <cell r="K892">
            <v>0</v>
          </cell>
          <cell r="L892">
            <v>0</v>
          </cell>
          <cell r="M892">
            <v>0</v>
          </cell>
          <cell r="N892">
            <v>0</v>
          </cell>
          <cell r="O892" t="str">
            <v>SUNGAI JAO KEL. SIMPANG TIGA</v>
          </cell>
          <cell r="P892">
            <v>2018</v>
          </cell>
          <cell r="Q892">
            <v>0</v>
          </cell>
          <cell r="R892">
            <v>0</v>
          </cell>
          <cell r="S892">
            <v>0</v>
          </cell>
          <cell r="T892" t="str">
            <v>APBD</v>
          </cell>
          <cell r="U892">
            <v>197590000</v>
          </cell>
          <cell r="V892">
            <v>0</v>
          </cell>
          <cell r="W892">
            <v>0</v>
          </cell>
        </row>
        <row r="893">
          <cell r="F893">
            <v>0</v>
          </cell>
          <cell r="G893">
            <v>0</v>
          </cell>
          <cell r="H893" t="str">
            <v>LOANING SUNGAI MESJID DESA MUARO TOMBANG</v>
          </cell>
          <cell r="I893" t="str">
            <v>04.14.04.05.04</v>
          </cell>
          <cell r="J893">
            <v>0</v>
          </cell>
          <cell r="K893">
            <v>0</v>
          </cell>
          <cell r="L893">
            <v>0</v>
          </cell>
          <cell r="M893">
            <v>0</v>
          </cell>
          <cell r="N893">
            <v>0</v>
          </cell>
          <cell r="O893" t="str">
            <v>SUNGAI MESJID DESA MUARO TOMBANG</v>
          </cell>
          <cell r="P893">
            <v>2018</v>
          </cell>
          <cell r="Q893">
            <v>0</v>
          </cell>
          <cell r="R893">
            <v>0</v>
          </cell>
          <cell r="S893">
            <v>0</v>
          </cell>
          <cell r="T893" t="str">
            <v>APBD</v>
          </cell>
          <cell r="U893">
            <v>197585000</v>
          </cell>
          <cell r="V893">
            <v>0</v>
          </cell>
          <cell r="W893">
            <v>0</v>
          </cell>
        </row>
        <row r="894">
          <cell r="F894">
            <v>0</v>
          </cell>
          <cell r="G894">
            <v>0</v>
          </cell>
          <cell r="H894" t="str">
            <v>LOANING SUNGAI JERING KEL. SIMPANG TIGA</v>
          </cell>
          <cell r="I894" t="str">
            <v>04.14.04.05.04</v>
          </cell>
          <cell r="J894">
            <v>0</v>
          </cell>
          <cell r="K894">
            <v>0</v>
          </cell>
          <cell r="L894">
            <v>0</v>
          </cell>
          <cell r="M894">
            <v>0</v>
          </cell>
          <cell r="N894">
            <v>0</v>
          </cell>
          <cell r="O894" t="str">
            <v>SUNGAI JERING KEL. SIMPANG TIGA</v>
          </cell>
          <cell r="P894">
            <v>2018</v>
          </cell>
          <cell r="Q894">
            <v>0</v>
          </cell>
          <cell r="R894">
            <v>0</v>
          </cell>
          <cell r="S894">
            <v>0</v>
          </cell>
          <cell r="T894" t="str">
            <v>APBD</v>
          </cell>
          <cell r="U894">
            <v>197620000</v>
          </cell>
          <cell r="V894">
            <v>0</v>
          </cell>
          <cell r="W894">
            <v>0</v>
          </cell>
        </row>
        <row r="895">
          <cell r="F895">
            <v>0</v>
          </cell>
          <cell r="G895">
            <v>0</v>
          </cell>
          <cell r="H895" t="str">
            <v>LOANING SUNGAI GERINGGING DESA GERINGGING BARU</v>
          </cell>
          <cell r="I895" t="str">
            <v>04.14.04.05.04</v>
          </cell>
          <cell r="J895">
            <v>0</v>
          </cell>
          <cell r="K895">
            <v>0</v>
          </cell>
          <cell r="L895">
            <v>0</v>
          </cell>
          <cell r="M895">
            <v>0</v>
          </cell>
          <cell r="N895">
            <v>0</v>
          </cell>
          <cell r="O895" t="str">
            <v>SUNGAI GERINGGING DESA GERINGGING BARU</v>
          </cell>
          <cell r="P895">
            <v>2018</v>
          </cell>
          <cell r="Q895">
            <v>0</v>
          </cell>
          <cell r="R895">
            <v>0</v>
          </cell>
          <cell r="S895">
            <v>0</v>
          </cell>
          <cell r="T895" t="str">
            <v>APBD</v>
          </cell>
          <cell r="U895">
            <v>197600000</v>
          </cell>
          <cell r="V895">
            <v>0</v>
          </cell>
          <cell r="W895">
            <v>0</v>
          </cell>
        </row>
        <row r="896">
          <cell r="F896">
            <v>0</v>
          </cell>
          <cell r="G896">
            <v>0</v>
          </cell>
          <cell r="H896" t="str">
            <v xml:space="preserve"> LOANING SUNGAI NANUN DESA BERINGIN</v>
          </cell>
          <cell r="I896" t="str">
            <v>04.14.04.05.04</v>
          </cell>
          <cell r="J896">
            <v>0</v>
          </cell>
          <cell r="K896">
            <v>0</v>
          </cell>
          <cell r="L896">
            <v>0</v>
          </cell>
          <cell r="M896">
            <v>0</v>
          </cell>
          <cell r="N896">
            <v>0</v>
          </cell>
          <cell r="O896" t="str">
            <v>SUNGAI NANUN DESA BERINGIN</v>
          </cell>
          <cell r="P896">
            <v>2018</v>
          </cell>
          <cell r="Q896">
            <v>0</v>
          </cell>
          <cell r="R896">
            <v>0</v>
          </cell>
          <cell r="S896">
            <v>0</v>
          </cell>
          <cell r="T896" t="str">
            <v>APBD</v>
          </cell>
          <cell r="U896">
            <v>197150000</v>
          </cell>
          <cell r="V896">
            <v>0</v>
          </cell>
          <cell r="W896">
            <v>0</v>
          </cell>
        </row>
        <row r="897">
          <cell r="F897">
            <v>0</v>
          </cell>
          <cell r="G897">
            <v>0</v>
          </cell>
          <cell r="H897" t="str">
            <v>TURAP PENAHAN TEBING SUNGAI KUANTAN DAN TRIBUN UTAMA GELANGGANG PACU JALUR TEPIAN PANTAI DESA LUBUK TERENTANG</v>
          </cell>
          <cell r="I897" t="str">
            <v>04.14.04.05.08</v>
          </cell>
          <cell r="J897">
            <v>0</v>
          </cell>
          <cell r="K897">
            <v>0</v>
          </cell>
          <cell r="L897">
            <v>0</v>
          </cell>
          <cell r="M897">
            <v>0</v>
          </cell>
          <cell r="N897">
            <v>0</v>
          </cell>
          <cell r="O897" t="str">
            <v>GELANGGANG PACU JALUR TEPIAN PANTAI DESA LUBUK TERENTANG</v>
          </cell>
          <cell r="P897">
            <v>2018</v>
          </cell>
          <cell r="Q897">
            <v>0</v>
          </cell>
          <cell r="R897">
            <v>0</v>
          </cell>
          <cell r="S897">
            <v>0</v>
          </cell>
          <cell r="T897" t="str">
            <v>APBD</v>
          </cell>
          <cell r="U897">
            <v>1765249000</v>
          </cell>
          <cell r="V897">
            <v>0</v>
          </cell>
          <cell r="W897">
            <v>0</v>
          </cell>
        </row>
        <row r="898">
          <cell r="F898">
            <v>0</v>
          </cell>
          <cell r="G898">
            <v>0</v>
          </cell>
          <cell r="H898" t="str">
            <v>TURAP PENAHAN TEBING SUNGAI KUANTAN DAN TRIBUN UTAMA GELANGGANG PACU JALUR TEPIAN PINCURAN SATI BENAI</v>
          </cell>
          <cell r="I898" t="str">
            <v>04.14.04.05.08</v>
          </cell>
          <cell r="J898">
            <v>0</v>
          </cell>
          <cell r="K898">
            <v>0</v>
          </cell>
          <cell r="L898">
            <v>0</v>
          </cell>
          <cell r="M898">
            <v>0</v>
          </cell>
          <cell r="N898">
            <v>0</v>
          </cell>
          <cell r="O898" t="str">
            <v>GELANGGANG PACU JALUR TEPIAN PINCURAN SATI BENAI</v>
          </cell>
          <cell r="P898">
            <v>2018</v>
          </cell>
          <cell r="Q898">
            <v>0</v>
          </cell>
          <cell r="R898">
            <v>0</v>
          </cell>
          <cell r="S898">
            <v>0</v>
          </cell>
          <cell r="T898" t="str">
            <v>APBD</v>
          </cell>
          <cell r="U898">
            <v>1906019000</v>
          </cell>
          <cell r="V898">
            <v>0</v>
          </cell>
          <cell r="W898">
            <v>0</v>
          </cell>
        </row>
        <row r="899">
          <cell r="F899">
            <v>0</v>
          </cell>
          <cell r="G899">
            <v>0</v>
          </cell>
          <cell r="H899" t="str">
            <v>TURAP PENAHAN TEBING SUNGAI KUANTAN DAN TRIBUN UTAMA GELANGGANG PACU JALUR TEPIAN H. SAIDINA ALI LUBUK JAMBI</v>
          </cell>
          <cell r="I899" t="str">
            <v>04.14.04.05.08</v>
          </cell>
          <cell r="J899">
            <v>0</v>
          </cell>
          <cell r="K899">
            <v>0</v>
          </cell>
          <cell r="L899">
            <v>0</v>
          </cell>
          <cell r="M899">
            <v>0</v>
          </cell>
          <cell r="N899">
            <v>0</v>
          </cell>
          <cell r="O899" t="str">
            <v>GELANGGANG PACU JALUR TEPIAN H. SAIDINA ALI LUBUK JAMBI</v>
          </cell>
          <cell r="P899">
            <v>2018</v>
          </cell>
          <cell r="Q899">
            <v>0</v>
          </cell>
          <cell r="R899">
            <v>0</v>
          </cell>
          <cell r="S899">
            <v>0</v>
          </cell>
          <cell r="T899" t="str">
            <v>APBD</v>
          </cell>
          <cell r="U899">
            <v>1667398225</v>
          </cell>
          <cell r="V899">
            <v>0</v>
          </cell>
          <cell r="W899">
            <v>0</v>
          </cell>
        </row>
        <row r="900">
          <cell r="F900">
            <v>0</v>
          </cell>
          <cell r="G900">
            <v>0</v>
          </cell>
          <cell r="H900" t="str">
            <v>BRONJONG PENAHAN TEBING KELURAHAN PASAR BARU BASERAH</v>
          </cell>
          <cell r="I900" t="str">
            <v>04.14.04.05.08</v>
          </cell>
          <cell r="J900">
            <v>0</v>
          </cell>
          <cell r="K900">
            <v>0</v>
          </cell>
          <cell r="L900">
            <v>0</v>
          </cell>
          <cell r="M900">
            <v>0</v>
          </cell>
          <cell r="N900">
            <v>0</v>
          </cell>
          <cell r="O900" t="str">
            <v>KELURAHAN PASAR BARU BASERAH</v>
          </cell>
          <cell r="P900">
            <v>2018</v>
          </cell>
          <cell r="Q900">
            <v>0</v>
          </cell>
          <cell r="R900">
            <v>0</v>
          </cell>
          <cell r="S900">
            <v>0</v>
          </cell>
          <cell r="T900" t="str">
            <v>APBD</v>
          </cell>
          <cell r="U900">
            <v>197475000</v>
          </cell>
          <cell r="V900">
            <v>0</v>
          </cell>
          <cell r="W900">
            <v>0</v>
          </cell>
        </row>
        <row r="901">
          <cell r="F901">
            <v>0</v>
          </cell>
          <cell r="G901">
            <v>0</v>
          </cell>
          <cell r="H901" t="str">
            <v>BRONJONG PENAHAN TEBING SUNGAI TOAR</v>
          </cell>
          <cell r="I901" t="str">
            <v>04.14.04.05.08</v>
          </cell>
          <cell r="J901">
            <v>0</v>
          </cell>
          <cell r="K901">
            <v>0</v>
          </cell>
          <cell r="L901">
            <v>0</v>
          </cell>
          <cell r="M901">
            <v>0</v>
          </cell>
          <cell r="N901">
            <v>0</v>
          </cell>
          <cell r="O901" t="str">
            <v>SUNGAI TOAR</v>
          </cell>
          <cell r="P901">
            <v>2018</v>
          </cell>
          <cell r="Q901">
            <v>0</v>
          </cell>
          <cell r="R901">
            <v>0</v>
          </cell>
          <cell r="S901">
            <v>0</v>
          </cell>
          <cell r="T901" t="str">
            <v>APBD</v>
          </cell>
          <cell r="U901">
            <v>197500000</v>
          </cell>
          <cell r="V901">
            <v>0</v>
          </cell>
          <cell r="W901">
            <v>0</v>
          </cell>
        </row>
        <row r="902">
          <cell r="F902">
            <v>0</v>
          </cell>
          <cell r="G902">
            <v>0</v>
          </cell>
          <cell r="H902" t="str">
            <v>BRONJONG PENAHAN TEBING SUNGAI SINGINGI KEL. MUARA LEMBU</v>
          </cell>
          <cell r="I902" t="str">
            <v>04.14.04.05.08</v>
          </cell>
          <cell r="J902">
            <v>0</v>
          </cell>
          <cell r="K902">
            <v>0</v>
          </cell>
          <cell r="L902">
            <v>0</v>
          </cell>
          <cell r="M902">
            <v>0</v>
          </cell>
          <cell r="N902">
            <v>0</v>
          </cell>
          <cell r="O902" t="str">
            <v>SUNGAI SINGINGI KEL. MUARA LEMBU</v>
          </cell>
          <cell r="P902">
            <v>2018</v>
          </cell>
          <cell r="Q902">
            <v>0</v>
          </cell>
          <cell r="R902">
            <v>0</v>
          </cell>
          <cell r="S902">
            <v>0</v>
          </cell>
          <cell r="T902" t="str">
            <v>APBD</v>
          </cell>
          <cell r="U902">
            <v>197525000</v>
          </cell>
          <cell r="V902">
            <v>0</v>
          </cell>
          <cell r="W902">
            <v>0</v>
          </cell>
        </row>
        <row r="903">
          <cell r="F903">
            <v>0</v>
          </cell>
          <cell r="G903">
            <v>0</v>
          </cell>
          <cell r="H903" t="str">
            <v>BRONJONG DAN NORMALISASI SUNGAI KLESOT DESA PASIR MAS</v>
          </cell>
          <cell r="I903" t="str">
            <v>04.14.04.05.08</v>
          </cell>
          <cell r="J903">
            <v>0</v>
          </cell>
          <cell r="K903">
            <v>0</v>
          </cell>
          <cell r="L903">
            <v>0</v>
          </cell>
          <cell r="M903">
            <v>0</v>
          </cell>
          <cell r="N903">
            <v>0</v>
          </cell>
          <cell r="O903" t="str">
            <v>SUNGAI KLESOT DESA PASIR MAS</v>
          </cell>
          <cell r="P903">
            <v>2018</v>
          </cell>
          <cell r="Q903">
            <v>0</v>
          </cell>
          <cell r="R903">
            <v>0</v>
          </cell>
          <cell r="S903">
            <v>0</v>
          </cell>
          <cell r="T903" t="str">
            <v>APBD</v>
          </cell>
          <cell r="U903">
            <v>197450000</v>
          </cell>
          <cell r="V903">
            <v>0</v>
          </cell>
          <cell r="W903">
            <v>0</v>
          </cell>
        </row>
        <row r="904">
          <cell r="F904">
            <v>0</v>
          </cell>
          <cell r="G904">
            <v>0</v>
          </cell>
          <cell r="H904" t="str">
            <v xml:space="preserve"> BRONJONG SUNGAI MAKAM DESA LANGSAT HULU</v>
          </cell>
          <cell r="I904" t="str">
            <v>04.14.04.05.08</v>
          </cell>
          <cell r="J904">
            <v>0</v>
          </cell>
          <cell r="K904">
            <v>0</v>
          </cell>
          <cell r="L904">
            <v>0</v>
          </cell>
          <cell r="M904">
            <v>0</v>
          </cell>
          <cell r="N904">
            <v>0</v>
          </cell>
          <cell r="O904" t="str">
            <v>SUNGAI MAKAM DESA LANGSAT HULU</v>
          </cell>
          <cell r="P904">
            <v>2018</v>
          </cell>
          <cell r="Q904">
            <v>0</v>
          </cell>
          <cell r="R904">
            <v>0</v>
          </cell>
          <cell r="S904">
            <v>0</v>
          </cell>
          <cell r="T904" t="str">
            <v>APBD</v>
          </cell>
          <cell r="U904">
            <v>197620000</v>
          </cell>
          <cell r="V904">
            <v>0</v>
          </cell>
          <cell r="W904">
            <v>0</v>
          </cell>
        </row>
        <row r="905">
          <cell r="F905">
            <v>0</v>
          </cell>
          <cell r="G905">
            <v>0</v>
          </cell>
          <cell r="H905" t="str">
            <v>BRONJONG PENAHAN TEBING SUNGAI LIBUAI DUSUN PENGHIJAUAN DESA PASAR BARU PANGEAN</v>
          </cell>
          <cell r="I905" t="str">
            <v>04.14.04.05.08</v>
          </cell>
          <cell r="J905">
            <v>0</v>
          </cell>
          <cell r="K905">
            <v>0</v>
          </cell>
          <cell r="L905">
            <v>0</v>
          </cell>
          <cell r="M905">
            <v>0</v>
          </cell>
          <cell r="N905">
            <v>0</v>
          </cell>
          <cell r="O905" t="str">
            <v>SUNGAI LIBUAI DUSUN PENGHIJAUAN DESA PASAR BARU PANGEAN</v>
          </cell>
          <cell r="P905">
            <v>2018</v>
          </cell>
          <cell r="Q905">
            <v>0</v>
          </cell>
          <cell r="R905">
            <v>0</v>
          </cell>
          <cell r="S905">
            <v>0</v>
          </cell>
          <cell r="T905" t="str">
            <v>APBD</v>
          </cell>
          <cell r="U905">
            <v>197450000</v>
          </cell>
          <cell r="V905">
            <v>0</v>
          </cell>
          <cell r="W905">
            <v>0</v>
          </cell>
        </row>
        <row r="906">
          <cell r="F906">
            <v>0</v>
          </cell>
          <cell r="G906">
            <v>0</v>
          </cell>
          <cell r="H906" t="str">
            <v>TURAP PENAHAN TEBING SUNGAI KUANTAN DAN DERMAGA OBJEK WISATA AIR TERJUN TUJUH TINGKAT BATANG KOBAN</v>
          </cell>
          <cell r="I906" t="str">
            <v>04.14.04.05.08</v>
          </cell>
          <cell r="J906">
            <v>0</v>
          </cell>
          <cell r="K906">
            <v>0</v>
          </cell>
          <cell r="L906">
            <v>0</v>
          </cell>
          <cell r="M906">
            <v>0</v>
          </cell>
          <cell r="N906">
            <v>0</v>
          </cell>
          <cell r="O906" t="str">
            <v>DERMAGA OBJEK WISATA AIR TERJUN TUJUH TINGKAT BATANG KOBAN</v>
          </cell>
          <cell r="P906">
            <v>2018</v>
          </cell>
          <cell r="Q906">
            <v>0</v>
          </cell>
          <cell r="R906">
            <v>0</v>
          </cell>
          <cell r="S906">
            <v>0</v>
          </cell>
          <cell r="T906" t="str">
            <v>APBD</v>
          </cell>
          <cell r="U906">
            <v>1904605999</v>
          </cell>
          <cell r="V906">
            <v>0</v>
          </cell>
          <cell r="W906">
            <v>0</v>
          </cell>
        </row>
        <row r="907">
          <cell r="F907">
            <v>0</v>
          </cell>
          <cell r="G907">
            <v>0</v>
          </cell>
          <cell r="H907" t="str">
            <v>BRONJONG SUNGAI ALAHAN DESA KOTO LUBUK JAMBI</v>
          </cell>
          <cell r="I907" t="str">
            <v>04.14.04.05.08</v>
          </cell>
          <cell r="J907">
            <v>0</v>
          </cell>
          <cell r="K907">
            <v>0</v>
          </cell>
          <cell r="L907">
            <v>0</v>
          </cell>
          <cell r="M907">
            <v>0</v>
          </cell>
          <cell r="N907">
            <v>0</v>
          </cell>
          <cell r="O907" t="str">
            <v>SUNGAI ALAHAN DESA KOTO LUBUK JAMBI</v>
          </cell>
          <cell r="P907">
            <v>2018</v>
          </cell>
          <cell r="Q907">
            <v>0</v>
          </cell>
          <cell r="R907">
            <v>0</v>
          </cell>
          <cell r="S907">
            <v>0</v>
          </cell>
          <cell r="T907" t="str">
            <v>APBD</v>
          </cell>
          <cell r="U907">
            <v>197400000</v>
          </cell>
          <cell r="V907">
            <v>0</v>
          </cell>
          <cell r="W907">
            <v>0</v>
          </cell>
        </row>
        <row r="908">
          <cell r="F908">
            <v>0</v>
          </cell>
          <cell r="G908">
            <v>0</v>
          </cell>
          <cell r="H908" t="str">
            <v>PENAHAN TEBING SUNGAI MADUHUM DESA PULAU ARO</v>
          </cell>
          <cell r="I908" t="str">
            <v>04.14.04.05.08</v>
          </cell>
          <cell r="J908">
            <v>0</v>
          </cell>
          <cell r="K908">
            <v>0</v>
          </cell>
          <cell r="L908">
            <v>0</v>
          </cell>
          <cell r="M908">
            <v>0</v>
          </cell>
          <cell r="N908">
            <v>0</v>
          </cell>
          <cell r="O908" t="str">
            <v>SUNGAI MADUHUM DESA PULAU ARO</v>
          </cell>
          <cell r="P908">
            <v>2018</v>
          </cell>
          <cell r="Q908">
            <v>0</v>
          </cell>
          <cell r="R908">
            <v>0</v>
          </cell>
          <cell r="S908">
            <v>0</v>
          </cell>
          <cell r="T908" t="str">
            <v>APBD</v>
          </cell>
          <cell r="U908">
            <v>197050000</v>
          </cell>
          <cell r="V908">
            <v>0</v>
          </cell>
          <cell r="W908">
            <v>0</v>
          </cell>
        </row>
        <row r="909">
          <cell r="F909">
            <v>0</v>
          </cell>
          <cell r="G909">
            <v>0</v>
          </cell>
          <cell r="H909" t="str">
            <v>JARINGAN IRIGASI DI BASERAH I</v>
          </cell>
          <cell r="I909" t="str">
            <v>04.14.01.01.04</v>
          </cell>
          <cell r="J909">
            <v>0</v>
          </cell>
          <cell r="K909">
            <v>0</v>
          </cell>
          <cell r="L909">
            <v>0</v>
          </cell>
          <cell r="M909">
            <v>0</v>
          </cell>
          <cell r="N909">
            <v>0</v>
          </cell>
          <cell r="O909" t="str">
            <v>BASERAH I</v>
          </cell>
          <cell r="P909">
            <v>2018</v>
          </cell>
          <cell r="Q909">
            <v>0</v>
          </cell>
          <cell r="R909">
            <v>0</v>
          </cell>
          <cell r="S909">
            <v>0</v>
          </cell>
          <cell r="T909" t="str">
            <v>APBD</v>
          </cell>
          <cell r="U909">
            <v>394503000</v>
          </cell>
          <cell r="V909">
            <v>0</v>
          </cell>
          <cell r="W909">
            <v>0</v>
          </cell>
        </row>
        <row r="910">
          <cell r="F910">
            <v>0</v>
          </cell>
          <cell r="G910">
            <v>0</v>
          </cell>
          <cell r="H910" t="str">
            <v>JARINGAN IRIGASI DI BASERAH II</v>
          </cell>
          <cell r="I910" t="str">
            <v>04.14.01.01.04</v>
          </cell>
          <cell r="J910">
            <v>0</v>
          </cell>
          <cell r="K910">
            <v>0</v>
          </cell>
          <cell r="L910">
            <v>0</v>
          </cell>
          <cell r="M910">
            <v>0</v>
          </cell>
          <cell r="N910">
            <v>0</v>
          </cell>
          <cell r="O910" t="str">
            <v>BASERAH II</v>
          </cell>
          <cell r="P910">
            <v>2018</v>
          </cell>
          <cell r="Q910">
            <v>0</v>
          </cell>
          <cell r="R910">
            <v>0</v>
          </cell>
          <cell r="S910">
            <v>0</v>
          </cell>
          <cell r="T910" t="str">
            <v>APBD</v>
          </cell>
          <cell r="U910">
            <v>395751000</v>
          </cell>
          <cell r="V910">
            <v>0</v>
          </cell>
          <cell r="W910">
            <v>0</v>
          </cell>
        </row>
        <row r="911">
          <cell r="F911">
            <v>0</v>
          </cell>
          <cell r="G911">
            <v>0</v>
          </cell>
          <cell r="H911" t="str">
            <v>REHABILITASI BPA DESA BANJAR GUNTUNG</v>
          </cell>
          <cell r="I911" t="str">
            <v>04.14.01.02.04</v>
          </cell>
          <cell r="J911">
            <v>0</v>
          </cell>
          <cell r="K911">
            <v>0</v>
          </cell>
          <cell r="L911">
            <v>0</v>
          </cell>
          <cell r="M911">
            <v>0</v>
          </cell>
          <cell r="N911">
            <v>0</v>
          </cell>
          <cell r="O911" t="str">
            <v>BANJAR GUNTUNG</v>
          </cell>
          <cell r="P911">
            <v>2018</v>
          </cell>
          <cell r="Q911">
            <v>0</v>
          </cell>
          <cell r="R911">
            <v>0</v>
          </cell>
          <cell r="S911">
            <v>0</v>
          </cell>
          <cell r="T911" t="str">
            <v>APBD</v>
          </cell>
          <cell r="U911">
            <v>477488000</v>
          </cell>
          <cell r="V911">
            <v>0</v>
          </cell>
          <cell r="W911">
            <v>0</v>
          </cell>
        </row>
        <row r="912">
          <cell r="F912">
            <v>0</v>
          </cell>
          <cell r="G912">
            <v>0</v>
          </cell>
          <cell r="H912" t="str">
            <v>SALURAN PEMBUANG DAN REHABILITASI BPA DESA BANDAR ALAI</v>
          </cell>
          <cell r="I912" t="str">
            <v>04.14.01.02.04</v>
          </cell>
          <cell r="J912">
            <v>0</v>
          </cell>
          <cell r="K912">
            <v>0</v>
          </cell>
          <cell r="L912">
            <v>0</v>
          </cell>
          <cell r="M912">
            <v>0</v>
          </cell>
          <cell r="N912">
            <v>0</v>
          </cell>
          <cell r="O912" t="str">
            <v>BANDAR ALAI</v>
          </cell>
          <cell r="P912">
            <v>2018</v>
          </cell>
          <cell r="Q912">
            <v>0</v>
          </cell>
          <cell r="R912">
            <v>0</v>
          </cell>
          <cell r="S912">
            <v>0</v>
          </cell>
          <cell r="T912" t="str">
            <v>APBD</v>
          </cell>
          <cell r="U912">
            <v>197625000</v>
          </cell>
          <cell r="V912">
            <v>0</v>
          </cell>
          <cell r="W912">
            <v>0</v>
          </cell>
        </row>
        <row r="913">
          <cell r="F913">
            <v>0</v>
          </cell>
          <cell r="G913">
            <v>0</v>
          </cell>
          <cell r="H913" t="str">
            <v>REHABILITASI BPA DESA TEBERAU PANJANG</v>
          </cell>
          <cell r="I913" t="str">
            <v>04.14.01.02.04</v>
          </cell>
          <cell r="J913">
            <v>0</v>
          </cell>
          <cell r="K913">
            <v>0</v>
          </cell>
          <cell r="L913">
            <v>0</v>
          </cell>
          <cell r="M913">
            <v>0</v>
          </cell>
          <cell r="N913">
            <v>0</v>
          </cell>
          <cell r="O913" t="str">
            <v>TEBERAU PANJANG</v>
          </cell>
          <cell r="P913">
            <v>2018</v>
          </cell>
          <cell r="Q913">
            <v>0</v>
          </cell>
          <cell r="R913">
            <v>0</v>
          </cell>
          <cell r="S913">
            <v>0</v>
          </cell>
          <cell r="T913" t="str">
            <v>APBD</v>
          </cell>
          <cell r="U913">
            <v>197580000</v>
          </cell>
          <cell r="V913">
            <v>0</v>
          </cell>
          <cell r="W913">
            <v>0</v>
          </cell>
        </row>
        <row r="914">
          <cell r="F914">
            <v>0</v>
          </cell>
          <cell r="G914">
            <v>0</v>
          </cell>
          <cell r="H914" t="str">
            <v>PENINGKATAN JARINGAN IRIGASI DI PISANG BEREBUS</v>
          </cell>
          <cell r="I914" t="str">
            <v>04.14.01.01.04</v>
          </cell>
          <cell r="J914">
            <v>0</v>
          </cell>
          <cell r="K914">
            <v>0</v>
          </cell>
          <cell r="L914">
            <v>0</v>
          </cell>
          <cell r="M914">
            <v>0</v>
          </cell>
          <cell r="N914">
            <v>0</v>
          </cell>
          <cell r="O914" t="str">
            <v>PISANG BEREBUS</v>
          </cell>
          <cell r="P914">
            <v>2018</v>
          </cell>
          <cell r="Q914">
            <v>0</v>
          </cell>
          <cell r="R914">
            <v>0</v>
          </cell>
          <cell r="S914">
            <v>0</v>
          </cell>
          <cell r="T914" t="str">
            <v>APBD</v>
          </cell>
          <cell r="U914">
            <v>197550000</v>
          </cell>
          <cell r="V914">
            <v>0</v>
          </cell>
          <cell r="W914">
            <v>0</v>
          </cell>
        </row>
        <row r="915">
          <cell r="F915">
            <v>0</v>
          </cell>
          <cell r="G915">
            <v>0</v>
          </cell>
          <cell r="H915" t="str">
            <v>PENINGKATAN JARINGAN IRIGASI DI PULAU ARO</v>
          </cell>
          <cell r="I915" t="str">
            <v>04.14.01.01.04</v>
          </cell>
          <cell r="J915">
            <v>0</v>
          </cell>
          <cell r="K915">
            <v>0</v>
          </cell>
          <cell r="L915">
            <v>0</v>
          </cell>
          <cell r="M915">
            <v>0</v>
          </cell>
          <cell r="N915">
            <v>0</v>
          </cell>
          <cell r="O915" t="str">
            <v>PULAU ARO</v>
          </cell>
          <cell r="P915">
            <v>2018</v>
          </cell>
          <cell r="Q915">
            <v>0</v>
          </cell>
          <cell r="R915">
            <v>0</v>
          </cell>
          <cell r="S915">
            <v>0</v>
          </cell>
          <cell r="T915" t="str">
            <v>APBD</v>
          </cell>
          <cell r="U915">
            <v>197050000</v>
          </cell>
          <cell r="V915">
            <v>0</v>
          </cell>
          <cell r="W915">
            <v>0</v>
          </cell>
        </row>
        <row r="916">
          <cell r="F916">
            <v>0</v>
          </cell>
          <cell r="G916">
            <v>0</v>
          </cell>
          <cell r="H916" t="str">
            <v>REHABILITASI JARINGAN IRIGASI DI SEBERANG TALUK I</v>
          </cell>
          <cell r="I916" t="str">
            <v>04.14.01.01.04</v>
          </cell>
          <cell r="J916">
            <v>0</v>
          </cell>
          <cell r="K916">
            <v>0</v>
          </cell>
          <cell r="L916">
            <v>0</v>
          </cell>
          <cell r="M916">
            <v>0</v>
          </cell>
          <cell r="N916">
            <v>0</v>
          </cell>
          <cell r="O916" t="str">
            <v>SEBERANG TALUK I</v>
          </cell>
          <cell r="P916">
            <v>2018</v>
          </cell>
          <cell r="Q916">
            <v>0</v>
          </cell>
          <cell r="R916">
            <v>0</v>
          </cell>
          <cell r="S916">
            <v>0</v>
          </cell>
          <cell r="T916" t="str">
            <v>APBD</v>
          </cell>
          <cell r="U916">
            <v>196450000</v>
          </cell>
          <cell r="V916">
            <v>0</v>
          </cell>
          <cell r="W916">
            <v>0</v>
          </cell>
        </row>
        <row r="917">
          <cell r="F917">
            <v>0</v>
          </cell>
          <cell r="G917">
            <v>0</v>
          </cell>
          <cell r="H917" t="str">
            <v>REHABILITASI JARINGAN IRIGASI DI KINALI</v>
          </cell>
          <cell r="I917" t="str">
            <v>04.14.01.01.04</v>
          </cell>
          <cell r="J917">
            <v>0</v>
          </cell>
          <cell r="K917">
            <v>0</v>
          </cell>
          <cell r="L917">
            <v>0</v>
          </cell>
          <cell r="M917">
            <v>0</v>
          </cell>
          <cell r="N917">
            <v>0</v>
          </cell>
          <cell r="O917" t="str">
            <v>KINALI</v>
          </cell>
          <cell r="P917">
            <v>2018</v>
          </cell>
          <cell r="Q917">
            <v>0</v>
          </cell>
          <cell r="R917">
            <v>0</v>
          </cell>
          <cell r="S917">
            <v>0</v>
          </cell>
          <cell r="T917" t="str">
            <v>APBD</v>
          </cell>
          <cell r="U917">
            <v>197550000</v>
          </cell>
          <cell r="V917">
            <v>0</v>
          </cell>
          <cell r="W917">
            <v>0</v>
          </cell>
        </row>
        <row r="918">
          <cell r="F918">
            <v>0</v>
          </cell>
          <cell r="G918">
            <v>0</v>
          </cell>
          <cell r="H918" t="str">
            <v>REHABILITASI JARINGAN IRIGASI DI SENTAJO I</v>
          </cell>
          <cell r="I918" t="str">
            <v>04.14.01.01.04</v>
          </cell>
          <cell r="J918">
            <v>0</v>
          </cell>
          <cell r="K918">
            <v>0</v>
          </cell>
          <cell r="L918">
            <v>0</v>
          </cell>
          <cell r="M918">
            <v>0</v>
          </cell>
          <cell r="N918">
            <v>0</v>
          </cell>
          <cell r="O918" t="str">
            <v>SENTAJO I</v>
          </cell>
          <cell r="P918">
            <v>2018</v>
          </cell>
          <cell r="Q918">
            <v>0</v>
          </cell>
          <cell r="R918">
            <v>0</v>
          </cell>
          <cell r="S918">
            <v>0</v>
          </cell>
          <cell r="T918" t="str">
            <v>APBD</v>
          </cell>
          <cell r="U918">
            <v>197625000</v>
          </cell>
          <cell r="V918">
            <v>0</v>
          </cell>
          <cell r="W918">
            <v>0</v>
          </cell>
        </row>
        <row r="919">
          <cell r="F919">
            <v>0</v>
          </cell>
          <cell r="G919">
            <v>0</v>
          </cell>
          <cell r="H919" t="str">
            <v>PENINGKATAN JARINGAN IRIGASI DI LUBUK AMBACANG II (DAK)</v>
          </cell>
          <cell r="I919" t="str">
            <v>04.14.01.01.04</v>
          </cell>
          <cell r="J919">
            <v>0</v>
          </cell>
          <cell r="K919">
            <v>0</v>
          </cell>
          <cell r="L919">
            <v>0</v>
          </cell>
          <cell r="M919">
            <v>0</v>
          </cell>
          <cell r="N919">
            <v>0</v>
          </cell>
          <cell r="O919" t="str">
            <v>LUBUK AMBACANG II</v>
          </cell>
          <cell r="P919">
            <v>2018</v>
          </cell>
          <cell r="Q919">
            <v>0</v>
          </cell>
          <cell r="R919">
            <v>0</v>
          </cell>
          <cell r="S919">
            <v>0</v>
          </cell>
          <cell r="T919" t="str">
            <v>APBD</v>
          </cell>
          <cell r="U919">
            <v>3272375000</v>
          </cell>
          <cell r="V919">
            <v>0</v>
          </cell>
          <cell r="W919">
            <v>0</v>
          </cell>
        </row>
        <row r="920">
          <cell r="F920">
            <v>0</v>
          </cell>
          <cell r="G920">
            <v>0</v>
          </cell>
          <cell r="H920" t="str">
            <v>REHABILITASI CEK DAM SEI.SIRIH</v>
          </cell>
          <cell r="I920" t="str">
            <v>04.14.04.05.06</v>
          </cell>
          <cell r="J920">
            <v>0</v>
          </cell>
          <cell r="K920">
            <v>0</v>
          </cell>
          <cell r="L920">
            <v>0</v>
          </cell>
          <cell r="M920">
            <v>0</v>
          </cell>
          <cell r="N920">
            <v>0</v>
          </cell>
          <cell r="O920" t="str">
            <v>SEI.SIRIH</v>
          </cell>
          <cell r="P920">
            <v>2018</v>
          </cell>
          <cell r="Q920">
            <v>0</v>
          </cell>
          <cell r="R920">
            <v>0</v>
          </cell>
          <cell r="S920">
            <v>0</v>
          </cell>
          <cell r="T920" t="str">
            <v>APBD</v>
          </cell>
          <cell r="U920">
            <v>197590000</v>
          </cell>
          <cell r="V920">
            <v>0</v>
          </cell>
          <cell r="W920">
            <v>0</v>
          </cell>
        </row>
        <row r="921">
          <cell r="F921">
            <v>0</v>
          </cell>
          <cell r="G921">
            <v>0</v>
          </cell>
          <cell r="H921" t="str">
            <v>PENGAMAN TEBING SUNGAI LOGAS</v>
          </cell>
          <cell r="I921" t="str">
            <v>04.14.04.05.08</v>
          </cell>
          <cell r="J921">
            <v>0</v>
          </cell>
          <cell r="K921">
            <v>0</v>
          </cell>
          <cell r="L921">
            <v>0</v>
          </cell>
          <cell r="M921">
            <v>0</v>
          </cell>
          <cell r="N921">
            <v>0</v>
          </cell>
          <cell r="O921" t="str">
            <v>SUNGAI LOGAS</v>
          </cell>
          <cell r="P921">
            <v>2018</v>
          </cell>
          <cell r="Q921">
            <v>0</v>
          </cell>
          <cell r="R921">
            <v>0</v>
          </cell>
          <cell r="S921">
            <v>0</v>
          </cell>
          <cell r="T921" t="str">
            <v>APBD</v>
          </cell>
          <cell r="U921">
            <v>197570000</v>
          </cell>
          <cell r="V921">
            <v>0</v>
          </cell>
          <cell r="W921">
            <v>0</v>
          </cell>
        </row>
        <row r="922">
          <cell r="F922">
            <v>0</v>
          </cell>
          <cell r="G922">
            <v>0</v>
          </cell>
          <cell r="H922" t="str">
            <v>NORMALISASI SUNGAI LINTANG SINAMBEK - MUARO SENTAJO KECAMATAN SENTAJO RAYA</v>
          </cell>
          <cell r="I922" t="str">
            <v>04.14.04.05.01</v>
          </cell>
          <cell r="J922">
            <v>0</v>
          </cell>
          <cell r="K922">
            <v>0</v>
          </cell>
          <cell r="L922">
            <v>0</v>
          </cell>
          <cell r="M922">
            <v>0</v>
          </cell>
          <cell r="N922">
            <v>0</v>
          </cell>
          <cell r="O922" t="str">
            <v>SINAMBEK - MUARO SENTAJO</v>
          </cell>
          <cell r="P922">
            <v>2018</v>
          </cell>
          <cell r="Q922">
            <v>0</v>
          </cell>
          <cell r="R922">
            <v>0</v>
          </cell>
          <cell r="S922">
            <v>0</v>
          </cell>
          <cell r="T922" t="str">
            <v>APBD</v>
          </cell>
          <cell r="U922">
            <v>196850000</v>
          </cell>
          <cell r="V922">
            <v>0</v>
          </cell>
          <cell r="W922">
            <v>0</v>
          </cell>
        </row>
        <row r="923">
          <cell r="G923">
            <v>0</v>
          </cell>
          <cell r="H923">
            <v>0</v>
          </cell>
          <cell r="I923">
            <v>0</v>
          </cell>
          <cell r="J923">
            <v>0</v>
          </cell>
          <cell r="K923">
            <v>0</v>
          </cell>
          <cell r="L923">
            <v>0</v>
          </cell>
          <cell r="M923">
            <v>0</v>
          </cell>
          <cell r="N923">
            <v>0</v>
          </cell>
          <cell r="O923">
            <v>0</v>
          </cell>
          <cell r="P923">
            <v>0</v>
          </cell>
          <cell r="Q923">
            <v>0</v>
          </cell>
          <cell r="R923">
            <v>0</v>
          </cell>
          <cell r="S923">
            <v>0</v>
          </cell>
          <cell r="T923">
            <v>0</v>
          </cell>
          <cell r="U923">
            <v>0</v>
          </cell>
          <cell r="V923">
            <v>0</v>
          </cell>
          <cell r="W923">
            <v>0</v>
          </cell>
        </row>
        <row r="924">
          <cell r="G924" t="str">
            <v>1.4.3</v>
          </cell>
          <cell r="H924" t="str">
            <v>INSTALASI</v>
          </cell>
          <cell r="I924">
            <v>0</v>
          </cell>
          <cell r="J924">
            <v>0</v>
          </cell>
          <cell r="K924">
            <v>0</v>
          </cell>
          <cell r="L924">
            <v>0</v>
          </cell>
          <cell r="M924">
            <v>0</v>
          </cell>
          <cell r="N924">
            <v>0</v>
          </cell>
          <cell r="O924">
            <v>0</v>
          </cell>
          <cell r="P924">
            <v>0</v>
          </cell>
          <cell r="Q924">
            <v>0</v>
          </cell>
          <cell r="R924">
            <v>0</v>
          </cell>
          <cell r="S924">
            <v>0</v>
          </cell>
          <cell r="T924">
            <v>0</v>
          </cell>
          <cell r="U924">
            <v>889466700.18037653</v>
          </cell>
          <cell r="V924">
            <v>0</v>
          </cell>
          <cell r="W924">
            <v>0</v>
          </cell>
        </row>
        <row r="925">
          <cell r="F925" t="str">
            <v>4.15.06</v>
          </cell>
          <cell r="G925">
            <v>0</v>
          </cell>
          <cell r="H925" t="str">
            <v>INSTALASI LISTRIK</v>
          </cell>
          <cell r="I925">
            <v>0</v>
          </cell>
          <cell r="J925">
            <v>0</v>
          </cell>
          <cell r="K925">
            <v>0</v>
          </cell>
          <cell r="L925">
            <v>0</v>
          </cell>
          <cell r="M925">
            <v>0</v>
          </cell>
          <cell r="N925">
            <v>0</v>
          </cell>
          <cell r="O925">
            <v>0</v>
          </cell>
          <cell r="P925">
            <v>2011</v>
          </cell>
          <cell r="Q925">
            <v>0</v>
          </cell>
          <cell r="R925">
            <v>0</v>
          </cell>
          <cell r="S925">
            <v>0</v>
          </cell>
          <cell r="T925" t="str">
            <v>APBD</v>
          </cell>
          <cell r="U925">
            <v>14872500</v>
          </cell>
          <cell r="V925">
            <v>0</v>
          </cell>
          <cell r="W925">
            <v>0</v>
          </cell>
        </row>
        <row r="926">
          <cell r="F926" t="str">
            <v>4.15.06</v>
          </cell>
          <cell r="G926">
            <v>0</v>
          </cell>
          <cell r="H926" t="str">
            <v>INSTALASI LISTRIK</v>
          </cell>
          <cell r="I926">
            <v>0</v>
          </cell>
          <cell r="J926">
            <v>0</v>
          </cell>
          <cell r="K926">
            <v>0</v>
          </cell>
          <cell r="L926">
            <v>0</v>
          </cell>
          <cell r="M926">
            <v>0</v>
          </cell>
          <cell r="N926">
            <v>0</v>
          </cell>
          <cell r="O926">
            <v>0</v>
          </cell>
          <cell r="P926">
            <v>2012</v>
          </cell>
          <cell r="Q926">
            <v>0</v>
          </cell>
          <cell r="R926">
            <v>0</v>
          </cell>
          <cell r="S926">
            <v>0</v>
          </cell>
          <cell r="T926" t="str">
            <v>APBD</v>
          </cell>
          <cell r="U926">
            <v>97700000</v>
          </cell>
          <cell r="V926">
            <v>0</v>
          </cell>
          <cell r="W926">
            <v>0</v>
          </cell>
        </row>
        <row r="927">
          <cell r="F927" t="str">
            <v>4.15.06</v>
          </cell>
          <cell r="G927">
            <v>0</v>
          </cell>
          <cell r="H927" t="str">
            <v>INSTALASI LISTRIK</v>
          </cell>
          <cell r="I927">
            <v>0</v>
          </cell>
          <cell r="J927">
            <v>0</v>
          </cell>
          <cell r="K927">
            <v>0</v>
          </cell>
          <cell r="L927">
            <v>0</v>
          </cell>
          <cell r="M927">
            <v>0</v>
          </cell>
          <cell r="N927">
            <v>0</v>
          </cell>
          <cell r="O927">
            <v>0</v>
          </cell>
          <cell r="P927">
            <v>2012</v>
          </cell>
          <cell r="Q927">
            <v>0</v>
          </cell>
          <cell r="R927">
            <v>0</v>
          </cell>
          <cell r="S927">
            <v>0</v>
          </cell>
          <cell r="T927" t="str">
            <v>APBD</v>
          </cell>
          <cell r="U927">
            <v>98837000</v>
          </cell>
          <cell r="V927">
            <v>0</v>
          </cell>
          <cell r="W927">
            <v>0</v>
          </cell>
        </row>
        <row r="928">
          <cell r="F928" t="str">
            <v>4.15.06</v>
          </cell>
          <cell r="G928">
            <v>0</v>
          </cell>
          <cell r="H928" t="str">
            <v>INSTALASI LISTRIK</v>
          </cell>
          <cell r="I928">
            <v>0</v>
          </cell>
          <cell r="J928">
            <v>0</v>
          </cell>
          <cell r="K928">
            <v>0</v>
          </cell>
          <cell r="L928">
            <v>0</v>
          </cell>
          <cell r="M928">
            <v>0</v>
          </cell>
          <cell r="N928">
            <v>0</v>
          </cell>
          <cell r="O928">
            <v>0</v>
          </cell>
          <cell r="P928">
            <v>2012</v>
          </cell>
          <cell r="Q928">
            <v>0</v>
          </cell>
          <cell r="R928">
            <v>0</v>
          </cell>
          <cell r="S928">
            <v>0</v>
          </cell>
          <cell r="T928" t="str">
            <v>APBD</v>
          </cell>
          <cell r="U928">
            <v>98808000</v>
          </cell>
          <cell r="V928">
            <v>0</v>
          </cell>
          <cell r="W928">
            <v>0</v>
          </cell>
        </row>
        <row r="929">
          <cell r="F929" t="str">
            <v>4.15.06</v>
          </cell>
          <cell r="G929">
            <v>0</v>
          </cell>
          <cell r="H929" t="str">
            <v>INSTALASI LISTRIK</v>
          </cell>
          <cell r="I929">
            <v>0</v>
          </cell>
          <cell r="J929">
            <v>0</v>
          </cell>
          <cell r="K929">
            <v>0</v>
          </cell>
          <cell r="L929">
            <v>0</v>
          </cell>
          <cell r="M929">
            <v>0</v>
          </cell>
          <cell r="N929">
            <v>0</v>
          </cell>
          <cell r="O929">
            <v>0</v>
          </cell>
          <cell r="P929">
            <v>2012</v>
          </cell>
          <cell r="Q929">
            <v>0</v>
          </cell>
          <cell r="R929">
            <v>0</v>
          </cell>
          <cell r="S929">
            <v>0</v>
          </cell>
          <cell r="T929" t="str">
            <v>APBD</v>
          </cell>
          <cell r="U929">
            <v>99133000</v>
          </cell>
          <cell r="V929">
            <v>0</v>
          </cell>
          <cell r="W929">
            <v>0</v>
          </cell>
        </row>
        <row r="930">
          <cell r="F930" t="str">
            <v>4.15.06</v>
          </cell>
          <cell r="G930">
            <v>0</v>
          </cell>
          <cell r="H930" t="str">
            <v>INSTALASI LISTRIK</v>
          </cell>
          <cell r="I930">
            <v>0</v>
          </cell>
          <cell r="J930">
            <v>0</v>
          </cell>
          <cell r="K930">
            <v>0</v>
          </cell>
          <cell r="L930">
            <v>0</v>
          </cell>
          <cell r="M930">
            <v>0</v>
          </cell>
          <cell r="N930">
            <v>0</v>
          </cell>
          <cell r="O930">
            <v>0</v>
          </cell>
          <cell r="P930">
            <v>2013</v>
          </cell>
          <cell r="Q930">
            <v>0</v>
          </cell>
          <cell r="R930">
            <v>0</v>
          </cell>
          <cell r="S930">
            <v>0</v>
          </cell>
          <cell r="T930" t="str">
            <v>APBD</v>
          </cell>
          <cell r="U930">
            <v>85228200.18037653</v>
          </cell>
          <cell r="V930">
            <v>0</v>
          </cell>
          <cell r="W930">
            <v>0</v>
          </cell>
        </row>
        <row r="931">
          <cell r="F931" t="str">
            <v>4.15.06</v>
          </cell>
          <cell r="G931">
            <v>0</v>
          </cell>
          <cell r="H931" t="str">
            <v xml:space="preserve">PENGADAAN DAN PEMASANGAN JARINGAN TM DAN TR + TRAVO SPLN UPTD PAB INUMAN </v>
          </cell>
          <cell r="I931">
            <v>0</v>
          </cell>
          <cell r="J931">
            <v>0</v>
          </cell>
          <cell r="K931">
            <v>0</v>
          </cell>
          <cell r="L931">
            <v>0</v>
          </cell>
          <cell r="M931">
            <v>0</v>
          </cell>
          <cell r="N931">
            <v>0</v>
          </cell>
          <cell r="O931">
            <v>0</v>
          </cell>
          <cell r="P931">
            <v>2015</v>
          </cell>
          <cell r="Q931">
            <v>0</v>
          </cell>
          <cell r="R931">
            <v>0</v>
          </cell>
          <cell r="S931">
            <v>0</v>
          </cell>
          <cell r="T931" t="str">
            <v>APBD</v>
          </cell>
          <cell r="U931">
            <v>394888000</v>
          </cell>
          <cell r="V931">
            <v>0</v>
          </cell>
          <cell r="W931">
            <v>0</v>
          </cell>
        </row>
        <row r="932">
          <cell r="G932">
            <v>0</v>
          </cell>
          <cell r="H932">
            <v>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row>
        <row r="933">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row>
        <row r="934">
          <cell r="G934" t="str">
            <v>1.4.4</v>
          </cell>
          <cell r="H934" t="str">
            <v xml:space="preserve">JARINGAN </v>
          </cell>
          <cell r="I934">
            <v>0</v>
          </cell>
          <cell r="J934">
            <v>0</v>
          </cell>
          <cell r="K934">
            <v>0</v>
          </cell>
          <cell r="L934">
            <v>0</v>
          </cell>
          <cell r="M934">
            <v>0</v>
          </cell>
          <cell r="N934">
            <v>0</v>
          </cell>
          <cell r="O934">
            <v>0</v>
          </cell>
          <cell r="P934">
            <v>0</v>
          </cell>
          <cell r="Q934">
            <v>0</v>
          </cell>
          <cell r="R934">
            <v>0</v>
          </cell>
          <cell r="S934">
            <v>0</v>
          </cell>
          <cell r="T934">
            <v>0</v>
          </cell>
          <cell r="U934">
            <v>54991004906.995781</v>
          </cell>
          <cell r="V934">
            <v>0</v>
          </cell>
          <cell r="W934">
            <v>0</v>
          </cell>
        </row>
        <row r="935">
          <cell r="F935" t="str">
            <v>4.16.01</v>
          </cell>
          <cell r="G935">
            <v>0</v>
          </cell>
          <cell r="H935" t="str">
            <v>PENGADAAN KONSTRUKSI BENDUNGAN</v>
          </cell>
          <cell r="I935">
            <v>0</v>
          </cell>
          <cell r="J935">
            <v>0</v>
          </cell>
          <cell r="K935">
            <v>0</v>
          </cell>
          <cell r="L935">
            <v>0</v>
          </cell>
          <cell r="M935">
            <v>0</v>
          </cell>
          <cell r="N935">
            <v>0</v>
          </cell>
          <cell r="O935" t="str">
            <v>KUANSING</v>
          </cell>
          <cell r="P935">
            <v>2007</v>
          </cell>
          <cell r="Q935">
            <v>0</v>
          </cell>
          <cell r="R935">
            <v>0</v>
          </cell>
          <cell r="S935">
            <v>0</v>
          </cell>
          <cell r="T935" t="str">
            <v>APBD</v>
          </cell>
          <cell r="U935">
            <v>10790891754</v>
          </cell>
          <cell r="V935" t="str">
            <v>B</v>
          </cell>
          <cell r="W935">
            <v>0</v>
          </cell>
        </row>
        <row r="936">
          <cell r="F936" t="str">
            <v>4.16.01</v>
          </cell>
          <cell r="G936">
            <v>0</v>
          </cell>
          <cell r="H936" t="str">
            <v>PENGADAAN KONSTRUKSI ALIRAN SUNGAI</v>
          </cell>
          <cell r="I936" t="str">
            <v>04.16.01.01.05</v>
          </cell>
          <cell r="J936">
            <v>0</v>
          </cell>
          <cell r="K936">
            <v>0</v>
          </cell>
          <cell r="L936">
            <v>0</v>
          </cell>
          <cell r="M936">
            <v>0</v>
          </cell>
          <cell r="N936">
            <v>0</v>
          </cell>
          <cell r="O936" t="str">
            <v>KUANSING</v>
          </cell>
          <cell r="P936">
            <v>2007</v>
          </cell>
          <cell r="Q936">
            <v>0</v>
          </cell>
          <cell r="R936">
            <v>0</v>
          </cell>
          <cell r="S936">
            <v>0</v>
          </cell>
          <cell r="T936" t="str">
            <v>APBD</v>
          </cell>
          <cell r="U936">
            <v>1519697850</v>
          </cell>
          <cell r="V936" t="str">
            <v>B</v>
          </cell>
          <cell r="W936">
            <v>0</v>
          </cell>
        </row>
        <row r="937">
          <cell r="F937" t="str">
            <v>4.16.01</v>
          </cell>
          <cell r="G937">
            <v>0</v>
          </cell>
          <cell r="H937" t="str">
            <v>PENGADAAN KONSTRUKSI JARINGAN IRIGASI</v>
          </cell>
          <cell r="I937" t="str">
            <v>04.16.01.01.05</v>
          </cell>
          <cell r="J937">
            <v>0</v>
          </cell>
          <cell r="K937">
            <v>0</v>
          </cell>
          <cell r="L937">
            <v>0</v>
          </cell>
          <cell r="M937">
            <v>0</v>
          </cell>
          <cell r="N937">
            <v>0</v>
          </cell>
          <cell r="O937" t="str">
            <v>KUANSING</v>
          </cell>
          <cell r="P937">
            <v>2007</v>
          </cell>
          <cell r="Q937">
            <v>0</v>
          </cell>
          <cell r="R937">
            <v>0</v>
          </cell>
          <cell r="S937">
            <v>0</v>
          </cell>
          <cell r="T937" t="str">
            <v>APBD</v>
          </cell>
          <cell r="U937">
            <v>9817024325</v>
          </cell>
          <cell r="V937" t="str">
            <v>B</v>
          </cell>
          <cell r="W937">
            <v>0</v>
          </cell>
        </row>
        <row r="938">
          <cell r="F938" t="str">
            <v>4.16.01</v>
          </cell>
          <cell r="G938">
            <v>0</v>
          </cell>
          <cell r="H938" t="str">
            <v>PENGADAAN KONSTRUKSI JARINGAN IRIGASI (OPERASI DAN PEMELIHARAAN PENGAIRAN SEBANYAK 25 DI SE KAB. KUANTAN SINGINGI</v>
          </cell>
          <cell r="I938" t="str">
            <v>04.16.01.01.05</v>
          </cell>
          <cell r="J938">
            <v>0</v>
          </cell>
          <cell r="K938">
            <v>0</v>
          </cell>
          <cell r="L938">
            <v>0</v>
          </cell>
          <cell r="M938">
            <v>0</v>
          </cell>
          <cell r="N938">
            <v>0</v>
          </cell>
          <cell r="O938" t="str">
            <v>KUANSING</v>
          </cell>
          <cell r="P938">
            <v>2007</v>
          </cell>
          <cell r="Q938">
            <v>0</v>
          </cell>
          <cell r="R938">
            <v>0</v>
          </cell>
          <cell r="S938">
            <v>0</v>
          </cell>
          <cell r="T938" t="str">
            <v>APBD</v>
          </cell>
          <cell r="U938">
            <v>2336767000</v>
          </cell>
          <cell r="V938" t="str">
            <v>B</v>
          </cell>
          <cell r="W938">
            <v>0</v>
          </cell>
        </row>
        <row r="939">
          <cell r="F939" t="str">
            <v>4.16.01</v>
          </cell>
          <cell r="G939">
            <v>0</v>
          </cell>
          <cell r="H939" t="str">
            <v>PENGADAAN KONSTRUKSI JARINGAN IRIGASI (REHABILITASI/ PEMELIHARAAN JARINGAN IRIGASI DI KEC. PANGEAN, BENAI, KUANTAN TENGAH DAN GUNUNG TOAR</v>
          </cell>
          <cell r="I939" t="str">
            <v>04.16.01.01.05</v>
          </cell>
          <cell r="J939">
            <v>0</v>
          </cell>
          <cell r="K939">
            <v>0</v>
          </cell>
          <cell r="L939">
            <v>0</v>
          </cell>
          <cell r="M939">
            <v>0</v>
          </cell>
          <cell r="N939">
            <v>0</v>
          </cell>
          <cell r="O939" t="str">
            <v>KUANSING</v>
          </cell>
          <cell r="P939">
            <v>2007</v>
          </cell>
          <cell r="Q939">
            <v>0</v>
          </cell>
          <cell r="R939">
            <v>0</v>
          </cell>
          <cell r="S939">
            <v>0</v>
          </cell>
          <cell r="T939" t="str">
            <v>APBD</v>
          </cell>
          <cell r="U939">
            <v>1300003636.4000001</v>
          </cell>
          <cell r="V939" t="str">
            <v>B</v>
          </cell>
          <cell r="W939">
            <v>0</v>
          </cell>
        </row>
        <row r="940">
          <cell r="F940" t="str">
            <v>4.16.01</v>
          </cell>
          <cell r="G940">
            <v>0</v>
          </cell>
          <cell r="H940" t="str">
            <v>PENGADAAN KONSTRUKSI JARINGAN IRIGASI (REHABILITASI/ PEMELIHARAAN JARINGAN IRIGASI DI KEC. PANGEAN, BENAI, KUANTAN TENGAH DAN GUNUNG TOAR</v>
          </cell>
          <cell r="I940" t="str">
            <v>04.16.01.01.05</v>
          </cell>
          <cell r="J940">
            <v>0</v>
          </cell>
          <cell r="K940">
            <v>0</v>
          </cell>
          <cell r="L940">
            <v>0</v>
          </cell>
          <cell r="M940">
            <v>0</v>
          </cell>
          <cell r="N940">
            <v>0</v>
          </cell>
          <cell r="O940" t="str">
            <v>KUANSING</v>
          </cell>
          <cell r="P940">
            <v>2007</v>
          </cell>
          <cell r="Q940">
            <v>0</v>
          </cell>
          <cell r="R940">
            <v>0</v>
          </cell>
          <cell r="S940">
            <v>0</v>
          </cell>
          <cell r="T940" t="str">
            <v>APBD</v>
          </cell>
          <cell r="U940">
            <v>130000363.59999999</v>
          </cell>
          <cell r="V940" t="str">
            <v>B</v>
          </cell>
          <cell r="W940">
            <v>0</v>
          </cell>
        </row>
        <row r="941">
          <cell r="F941" t="str">
            <v>4.16.01</v>
          </cell>
          <cell r="G941">
            <v>0</v>
          </cell>
          <cell r="H941" t="str">
            <v>PENGADAAN KONSTRUKSI JARINGAN IRIGASI (PEMELIHARAAN SALURAN IRIGASI DAN SUNGAI)</v>
          </cell>
          <cell r="I941" t="str">
            <v>04.16.01.01.05</v>
          </cell>
          <cell r="J941">
            <v>0</v>
          </cell>
          <cell r="K941">
            <v>0</v>
          </cell>
          <cell r="L941">
            <v>0</v>
          </cell>
          <cell r="M941">
            <v>0</v>
          </cell>
          <cell r="N941">
            <v>0</v>
          </cell>
          <cell r="O941" t="str">
            <v>KUANSING</v>
          </cell>
          <cell r="P941">
            <v>2007</v>
          </cell>
          <cell r="Q941">
            <v>0</v>
          </cell>
          <cell r="R941">
            <v>0</v>
          </cell>
          <cell r="S941">
            <v>0</v>
          </cell>
          <cell r="T941" t="str">
            <v>APBD</v>
          </cell>
          <cell r="U941">
            <v>993901000</v>
          </cell>
          <cell r="V941" t="str">
            <v>B</v>
          </cell>
          <cell r="W941">
            <v>0</v>
          </cell>
        </row>
        <row r="942">
          <cell r="F942" t="str">
            <v>4.16.01</v>
          </cell>
          <cell r="G942">
            <v>0</v>
          </cell>
          <cell r="H942" t="str">
            <v>PENGADAAN KONSTRUKSI JARINGAN AIR BERSIH/AIR MINUM (PENGELOLAAN JARINGAN PIPA PVC/ WATER METER/POMPA AIR BERSIH KOMPLEK PERKANTORAN &amp; GEDUNG ABD. RAUF DALAM KONDISI TANGGAP DARURAT (SWAKELOLA)</v>
          </cell>
          <cell r="I942" t="str">
            <v>04.16.01.04.04</v>
          </cell>
          <cell r="J942">
            <v>0</v>
          </cell>
          <cell r="K942">
            <v>0</v>
          </cell>
          <cell r="L942">
            <v>0</v>
          </cell>
          <cell r="M942">
            <v>0</v>
          </cell>
          <cell r="N942">
            <v>0</v>
          </cell>
          <cell r="O942" t="str">
            <v>KUANSING</v>
          </cell>
          <cell r="P942">
            <v>2007</v>
          </cell>
          <cell r="Q942">
            <v>0</v>
          </cell>
          <cell r="R942">
            <v>0</v>
          </cell>
          <cell r="S942">
            <v>0</v>
          </cell>
          <cell r="T942" t="str">
            <v>APBD</v>
          </cell>
          <cell r="U942">
            <v>474381180</v>
          </cell>
          <cell r="V942" t="str">
            <v>B</v>
          </cell>
          <cell r="W942">
            <v>0</v>
          </cell>
        </row>
        <row r="943">
          <cell r="F943" t="str">
            <v>4.16.01</v>
          </cell>
          <cell r="G943">
            <v>0</v>
          </cell>
          <cell r="H943" t="str">
            <v>PENGADAAN KONSTRUKSI SALURAN PEMBUANG AIR (DRAINASE DI KEC. KUANTAN TENGAH, BENAI, INUMAN, GUNUNG TOAR, SINGINGI HILIR, LOGAS TANAH DARAT)</v>
          </cell>
          <cell r="I943" t="str">
            <v>04.16.01.04.04</v>
          </cell>
          <cell r="J943">
            <v>0</v>
          </cell>
          <cell r="K943">
            <v>0</v>
          </cell>
          <cell r="L943">
            <v>0</v>
          </cell>
          <cell r="M943">
            <v>0</v>
          </cell>
          <cell r="N943">
            <v>0</v>
          </cell>
          <cell r="O943" t="str">
            <v>KUANSING</v>
          </cell>
          <cell r="P943">
            <v>2007</v>
          </cell>
          <cell r="Q943">
            <v>0</v>
          </cell>
          <cell r="R943">
            <v>0</v>
          </cell>
          <cell r="S943">
            <v>0</v>
          </cell>
          <cell r="T943" t="str">
            <v>APBD</v>
          </cell>
          <cell r="U943">
            <v>2703573800</v>
          </cell>
          <cell r="V943" t="str">
            <v>B</v>
          </cell>
          <cell r="W943">
            <v>0</v>
          </cell>
        </row>
        <row r="944">
          <cell r="F944" t="str">
            <v>4.16.01</v>
          </cell>
          <cell r="G944">
            <v>0</v>
          </cell>
          <cell r="H944" t="str">
            <v>PENGADAAN KONSTRUKSI ALIRAN SUNGAI (PEMBANGUNAN DERMAGA PELELANGAN KARET DESA PANTAI)</v>
          </cell>
          <cell r="I944" t="str">
            <v>04.16.01.01.05</v>
          </cell>
          <cell r="J944">
            <v>0</v>
          </cell>
          <cell r="K944">
            <v>0</v>
          </cell>
          <cell r="L944">
            <v>0</v>
          </cell>
          <cell r="M944">
            <v>0</v>
          </cell>
          <cell r="N944">
            <v>0</v>
          </cell>
          <cell r="O944" t="str">
            <v>KUANSING</v>
          </cell>
          <cell r="P944">
            <v>2007</v>
          </cell>
          <cell r="Q944">
            <v>0</v>
          </cell>
          <cell r="R944">
            <v>0</v>
          </cell>
          <cell r="S944">
            <v>0</v>
          </cell>
          <cell r="T944" t="str">
            <v>APBD</v>
          </cell>
          <cell r="U944">
            <v>44799000</v>
          </cell>
          <cell r="V944" t="str">
            <v>B</v>
          </cell>
          <cell r="W944">
            <v>0</v>
          </cell>
        </row>
        <row r="945">
          <cell r="F945" t="str">
            <v>4.16.01</v>
          </cell>
          <cell r="G945">
            <v>0</v>
          </cell>
          <cell r="H945" t="str">
            <v>PEMB. SALURAN AIR HUJAN PADA BANGUNAN KANTOR PARIWISATA, BPIPDL, PETERNAKAN DAN INFOKOM</v>
          </cell>
          <cell r="I945" t="str">
            <v>04.16.01.04.04</v>
          </cell>
          <cell r="J945">
            <v>0</v>
          </cell>
          <cell r="K945">
            <v>0</v>
          </cell>
          <cell r="L945">
            <v>0</v>
          </cell>
          <cell r="M945">
            <v>0</v>
          </cell>
          <cell r="N945">
            <v>0</v>
          </cell>
          <cell r="O945" t="str">
            <v>KUANSING</v>
          </cell>
          <cell r="P945">
            <v>2008</v>
          </cell>
          <cell r="Q945">
            <v>0</v>
          </cell>
          <cell r="R945">
            <v>0</v>
          </cell>
          <cell r="S945">
            <v>0</v>
          </cell>
          <cell r="T945" t="str">
            <v>APBD</v>
          </cell>
          <cell r="U945">
            <v>387073802.91121233</v>
          </cell>
          <cell r="V945" t="str">
            <v>B</v>
          </cell>
          <cell r="W945">
            <v>0</v>
          </cell>
        </row>
        <row r="946">
          <cell r="F946" t="str">
            <v>4.16.01</v>
          </cell>
          <cell r="G946">
            <v>0</v>
          </cell>
          <cell r="H946" t="str">
            <v>PERLUASAN TEMPAT PARKIR KAWASAN WISATA DANAU KEBUN NOPI LB. JAMBI</v>
          </cell>
          <cell r="I946" t="str">
            <v>04.16.01.04.04</v>
          </cell>
          <cell r="J946">
            <v>0</v>
          </cell>
          <cell r="K946">
            <v>0</v>
          </cell>
          <cell r="L946">
            <v>0</v>
          </cell>
          <cell r="M946">
            <v>0</v>
          </cell>
          <cell r="N946">
            <v>0</v>
          </cell>
          <cell r="O946" t="str">
            <v>KUANSING</v>
          </cell>
          <cell r="P946">
            <v>2008</v>
          </cell>
          <cell r="Q946">
            <v>0</v>
          </cell>
          <cell r="R946">
            <v>0</v>
          </cell>
          <cell r="S946">
            <v>0</v>
          </cell>
          <cell r="T946" t="str">
            <v>APBD</v>
          </cell>
          <cell r="U946">
            <v>993199090.17379224</v>
          </cell>
          <cell r="V946" t="str">
            <v>B</v>
          </cell>
          <cell r="W946">
            <v>0</v>
          </cell>
        </row>
        <row r="947">
          <cell r="F947" t="str">
            <v>4.16.01</v>
          </cell>
          <cell r="G947">
            <v>0</v>
          </cell>
          <cell r="H947" t="str">
            <v>PEMASANGAN BRONJONG SEI. ULO</v>
          </cell>
          <cell r="I947" t="str">
            <v>04.16.01.04.04</v>
          </cell>
          <cell r="J947">
            <v>0</v>
          </cell>
          <cell r="K947">
            <v>0</v>
          </cell>
          <cell r="L947">
            <v>0</v>
          </cell>
          <cell r="M947">
            <v>0</v>
          </cell>
          <cell r="N947">
            <v>0</v>
          </cell>
          <cell r="O947" t="str">
            <v>KUANSING</v>
          </cell>
          <cell r="P947">
            <v>2008</v>
          </cell>
          <cell r="Q947">
            <v>0</v>
          </cell>
          <cell r="R947">
            <v>0</v>
          </cell>
          <cell r="S947">
            <v>0</v>
          </cell>
          <cell r="T947" t="str">
            <v>APBD</v>
          </cell>
          <cell r="U947">
            <v>254393659.82620782</v>
          </cell>
          <cell r="V947" t="str">
            <v>B</v>
          </cell>
          <cell r="W947">
            <v>0</v>
          </cell>
        </row>
        <row r="948">
          <cell r="F948" t="str">
            <v>4.16.01</v>
          </cell>
          <cell r="G948">
            <v>0</v>
          </cell>
          <cell r="H948" t="str">
            <v>PEMB. TURAP PENAHAN TEBING SEI. INDRAGIRI (PANCANG STAR) TELUK KUANTAN 100 M'</v>
          </cell>
          <cell r="I948" t="str">
            <v>04.16.01.04.04</v>
          </cell>
          <cell r="J948">
            <v>0</v>
          </cell>
          <cell r="K948">
            <v>0</v>
          </cell>
          <cell r="L948">
            <v>0</v>
          </cell>
          <cell r="M948">
            <v>0</v>
          </cell>
          <cell r="N948">
            <v>0</v>
          </cell>
          <cell r="O948" t="str">
            <v>KUANSING</v>
          </cell>
          <cell r="P948">
            <v>2008</v>
          </cell>
          <cell r="Q948">
            <v>0</v>
          </cell>
          <cell r="R948">
            <v>0</v>
          </cell>
          <cell r="S948">
            <v>0</v>
          </cell>
          <cell r="T948" t="str">
            <v>APBD</v>
          </cell>
          <cell r="U948">
            <v>240015540</v>
          </cell>
          <cell r="V948" t="str">
            <v>B</v>
          </cell>
          <cell r="W948">
            <v>0</v>
          </cell>
        </row>
        <row r="949">
          <cell r="F949" t="str">
            <v>4.16.01</v>
          </cell>
          <cell r="G949">
            <v>0</v>
          </cell>
          <cell r="H949" t="str">
            <v>PEMBANGUNAN TALUD SEI. GEMURUH TELUK KUANTAN 450 M'</v>
          </cell>
          <cell r="I949" t="str">
            <v>04.16.01.04.04</v>
          </cell>
          <cell r="J949">
            <v>0</v>
          </cell>
          <cell r="K949">
            <v>0</v>
          </cell>
          <cell r="L949">
            <v>0</v>
          </cell>
          <cell r="M949">
            <v>0</v>
          </cell>
          <cell r="N949">
            <v>0</v>
          </cell>
          <cell r="O949" t="str">
            <v>KUANSING</v>
          </cell>
          <cell r="P949">
            <v>2008</v>
          </cell>
          <cell r="Q949">
            <v>0</v>
          </cell>
          <cell r="R949">
            <v>0</v>
          </cell>
          <cell r="S949">
            <v>0</v>
          </cell>
          <cell r="T949" t="str">
            <v>APBD</v>
          </cell>
          <cell r="U949">
            <v>162000000</v>
          </cell>
          <cell r="V949" t="str">
            <v>B</v>
          </cell>
          <cell r="W949">
            <v>0</v>
          </cell>
        </row>
        <row r="950">
          <cell r="F950" t="str">
            <v>4.16.01</v>
          </cell>
          <cell r="G950">
            <v>0</v>
          </cell>
          <cell r="H950" t="str">
            <v>NORMALISASI SUNGAI LIMANGAN</v>
          </cell>
          <cell r="I950" t="str">
            <v>04.16.01.01.05</v>
          </cell>
          <cell r="J950">
            <v>0</v>
          </cell>
          <cell r="K950">
            <v>0</v>
          </cell>
          <cell r="L950">
            <v>0</v>
          </cell>
          <cell r="M950">
            <v>0</v>
          </cell>
          <cell r="N950">
            <v>0</v>
          </cell>
          <cell r="O950" t="str">
            <v>SINGINGI</v>
          </cell>
          <cell r="P950">
            <v>2008</v>
          </cell>
          <cell r="Q950">
            <v>0</v>
          </cell>
          <cell r="R950">
            <v>0</v>
          </cell>
          <cell r="S950">
            <v>0</v>
          </cell>
          <cell r="T950" t="str">
            <v>APBD</v>
          </cell>
          <cell r="U950">
            <v>133560660.74659312</v>
          </cell>
          <cell r="V950" t="str">
            <v>B</v>
          </cell>
          <cell r="W950">
            <v>0</v>
          </cell>
        </row>
        <row r="951">
          <cell r="F951" t="str">
            <v>4.16.01</v>
          </cell>
          <cell r="G951">
            <v>0</v>
          </cell>
          <cell r="H951" t="str">
            <v>NORMALISASI SEI. MUARO TOMBANG</v>
          </cell>
          <cell r="I951" t="str">
            <v>04.16.01.01.05</v>
          </cell>
          <cell r="J951">
            <v>0</v>
          </cell>
          <cell r="K951">
            <v>0</v>
          </cell>
          <cell r="L951">
            <v>0</v>
          </cell>
          <cell r="M951">
            <v>0</v>
          </cell>
          <cell r="N951">
            <v>0</v>
          </cell>
          <cell r="O951" t="str">
            <v>KUANTAN MUDIK</v>
          </cell>
          <cell r="P951">
            <v>2008</v>
          </cell>
          <cell r="Q951">
            <v>0</v>
          </cell>
          <cell r="R951">
            <v>0</v>
          </cell>
          <cell r="S951">
            <v>0</v>
          </cell>
          <cell r="T951" t="str">
            <v>APBD</v>
          </cell>
          <cell r="U951">
            <v>133367239.25340688</v>
          </cell>
          <cell r="V951" t="str">
            <v>B</v>
          </cell>
          <cell r="W951">
            <v>0</v>
          </cell>
        </row>
        <row r="952">
          <cell r="F952" t="str">
            <v>4.16.01</v>
          </cell>
          <cell r="G952">
            <v>0</v>
          </cell>
          <cell r="H952" t="str">
            <v>PEMBUATAN BANGUNAN PENGATUR AIR DI PISANG BEREBUS</v>
          </cell>
          <cell r="I952" t="str">
            <v>04.16.01.01.05</v>
          </cell>
          <cell r="J952">
            <v>0</v>
          </cell>
          <cell r="K952">
            <v>0</v>
          </cell>
          <cell r="L952">
            <v>0</v>
          </cell>
          <cell r="M952">
            <v>0</v>
          </cell>
          <cell r="N952">
            <v>0</v>
          </cell>
          <cell r="O952" t="str">
            <v>GUNUNG TOAR</v>
          </cell>
          <cell r="P952">
            <v>2008</v>
          </cell>
          <cell r="Q952">
            <v>0</v>
          </cell>
          <cell r="R952">
            <v>0</v>
          </cell>
          <cell r="S952">
            <v>0</v>
          </cell>
          <cell r="T952" t="str">
            <v>APBD</v>
          </cell>
          <cell r="U952">
            <v>266240349.76335436</v>
          </cell>
          <cell r="V952" t="str">
            <v>B</v>
          </cell>
          <cell r="W952">
            <v>0</v>
          </cell>
        </row>
        <row r="953">
          <cell r="F953" t="str">
            <v>4.16.01</v>
          </cell>
          <cell r="G953">
            <v>0</v>
          </cell>
          <cell r="H953" t="str">
            <v>PEMBUATAN SALURAN PASANGAN DI PKL. INDARUNG (40/60)</v>
          </cell>
          <cell r="I953" t="str">
            <v>04.16.01.01.05</v>
          </cell>
          <cell r="J953">
            <v>0</v>
          </cell>
          <cell r="K953">
            <v>0</v>
          </cell>
          <cell r="L953">
            <v>0</v>
          </cell>
          <cell r="M953">
            <v>0</v>
          </cell>
          <cell r="N953">
            <v>0</v>
          </cell>
          <cell r="O953" t="str">
            <v>SINGINGI</v>
          </cell>
          <cell r="P953">
            <v>2008</v>
          </cell>
          <cell r="Q953">
            <v>0</v>
          </cell>
          <cell r="R953">
            <v>0</v>
          </cell>
          <cell r="S953">
            <v>0</v>
          </cell>
          <cell r="T953" t="str">
            <v>APBD</v>
          </cell>
          <cell r="U953">
            <v>391678610.4209711</v>
          </cell>
          <cell r="V953" t="str">
            <v>B</v>
          </cell>
          <cell r="W953">
            <v>0</v>
          </cell>
        </row>
        <row r="954">
          <cell r="F954" t="str">
            <v>4.16.01</v>
          </cell>
          <cell r="G954">
            <v>0</v>
          </cell>
          <cell r="H954" t="str">
            <v>PEMBUATAN BANGUNAN PENGATUR AIR DESA DANAU KOTO RAJO</v>
          </cell>
          <cell r="I954" t="str">
            <v>04.16.01.01.05</v>
          </cell>
          <cell r="J954">
            <v>0</v>
          </cell>
          <cell r="K954">
            <v>0</v>
          </cell>
          <cell r="L954">
            <v>0</v>
          </cell>
          <cell r="M954">
            <v>0</v>
          </cell>
          <cell r="N954">
            <v>0</v>
          </cell>
          <cell r="O954" t="str">
            <v>KUANTAN HILIR</v>
          </cell>
          <cell r="P954">
            <v>2008</v>
          </cell>
          <cell r="Q954">
            <v>0</v>
          </cell>
          <cell r="R954">
            <v>0</v>
          </cell>
          <cell r="S954">
            <v>0</v>
          </cell>
          <cell r="T954" t="str">
            <v>APBD</v>
          </cell>
          <cell r="U954">
            <v>78630016.685688838</v>
          </cell>
          <cell r="V954" t="str">
            <v>B</v>
          </cell>
          <cell r="W954">
            <v>0</v>
          </cell>
        </row>
        <row r="955">
          <cell r="F955" t="str">
            <v>4.16.01</v>
          </cell>
          <cell r="G955">
            <v>0</v>
          </cell>
          <cell r="H955" t="str">
            <v>PEMBERSIHAN GENANGAN &amp; LOANING BENDUNG ID PERHENTIAN LUAS</v>
          </cell>
          <cell r="I955" t="str">
            <v>04.16.01.01.05</v>
          </cell>
          <cell r="J955">
            <v>0</v>
          </cell>
          <cell r="K955">
            <v>0</v>
          </cell>
          <cell r="L955">
            <v>0</v>
          </cell>
          <cell r="M955">
            <v>0</v>
          </cell>
          <cell r="N955">
            <v>0</v>
          </cell>
          <cell r="O955" t="str">
            <v>LOGAS TANAH DARAT'</v>
          </cell>
          <cell r="P955">
            <v>2008</v>
          </cell>
          <cell r="Q955">
            <v>0</v>
          </cell>
          <cell r="R955">
            <v>0</v>
          </cell>
          <cell r="S955">
            <v>0</v>
          </cell>
          <cell r="T955" t="str">
            <v>APBD</v>
          </cell>
          <cell r="U955">
            <v>162801023.12998566</v>
          </cell>
          <cell r="V955" t="str">
            <v>B</v>
          </cell>
          <cell r="W955">
            <v>0</v>
          </cell>
        </row>
        <row r="956">
          <cell r="F956" t="str">
            <v>4.16.01</v>
          </cell>
          <cell r="G956">
            <v>0</v>
          </cell>
          <cell r="H956" t="str">
            <v>PENGADAAN KONSTRUKSI JARINGAN IRIGASI</v>
          </cell>
          <cell r="I956" t="str">
            <v>04.16.01.01.05</v>
          </cell>
          <cell r="J956">
            <v>0</v>
          </cell>
          <cell r="K956">
            <v>0</v>
          </cell>
          <cell r="L956">
            <v>0</v>
          </cell>
          <cell r="M956">
            <v>0</v>
          </cell>
          <cell r="N956">
            <v>0</v>
          </cell>
          <cell r="O956">
            <v>0</v>
          </cell>
          <cell r="P956">
            <v>2008</v>
          </cell>
          <cell r="Q956">
            <v>0</v>
          </cell>
          <cell r="R956">
            <v>0</v>
          </cell>
          <cell r="S956">
            <v>0</v>
          </cell>
          <cell r="T956" t="str">
            <v>APBD</v>
          </cell>
          <cell r="U956">
            <v>1346900000</v>
          </cell>
          <cell r="V956">
            <v>0</v>
          </cell>
          <cell r="W956">
            <v>0</v>
          </cell>
        </row>
        <row r="957">
          <cell r="F957" t="str">
            <v>4.16.01</v>
          </cell>
          <cell r="G957">
            <v>0</v>
          </cell>
          <cell r="H957" t="str">
            <v>REHABILITASI BENDUNG DI LB. AMBACANG II</v>
          </cell>
          <cell r="I957" t="str">
            <v>04.16.01.01.05</v>
          </cell>
          <cell r="J957">
            <v>0</v>
          </cell>
          <cell r="K957">
            <v>0</v>
          </cell>
          <cell r="L957">
            <v>0</v>
          </cell>
          <cell r="M957">
            <v>0</v>
          </cell>
          <cell r="N957">
            <v>0</v>
          </cell>
          <cell r="O957" t="str">
            <v>HULU KUANTAN</v>
          </cell>
          <cell r="P957">
            <v>2008</v>
          </cell>
          <cell r="Q957">
            <v>0</v>
          </cell>
          <cell r="R957">
            <v>0</v>
          </cell>
          <cell r="S957">
            <v>0</v>
          </cell>
          <cell r="T957" t="str">
            <v>APBD</v>
          </cell>
          <cell r="U957">
            <v>103501800</v>
          </cell>
          <cell r="V957" t="str">
            <v>B</v>
          </cell>
          <cell r="W957">
            <v>0</v>
          </cell>
        </row>
        <row r="958">
          <cell r="F958" t="str">
            <v>4.16.01</v>
          </cell>
          <cell r="G958">
            <v>0</v>
          </cell>
          <cell r="H958" t="str">
            <v>REHABILITASI BENDUNG DI RUMBIO TALUK</v>
          </cell>
          <cell r="I958" t="str">
            <v>04.16.01.01.05</v>
          </cell>
          <cell r="J958">
            <v>0</v>
          </cell>
          <cell r="K958">
            <v>0</v>
          </cell>
          <cell r="L958">
            <v>0</v>
          </cell>
          <cell r="M958">
            <v>0</v>
          </cell>
          <cell r="N958">
            <v>0</v>
          </cell>
          <cell r="O958" t="str">
            <v>KUANTAN TENGAH</v>
          </cell>
          <cell r="P958">
            <v>2008</v>
          </cell>
          <cell r="Q958">
            <v>0</v>
          </cell>
          <cell r="R958">
            <v>0</v>
          </cell>
          <cell r="S958">
            <v>0</v>
          </cell>
          <cell r="T958" t="str">
            <v>APBD</v>
          </cell>
          <cell r="U958">
            <v>126169200</v>
          </cell>
          <cell r="V958" t="str">
            <v>B</v>
          </cell>
          <cell r="W958">
            <v>0</v>
          </cell>
        </row>
        <row r="959">
          <cell r="F959" t="str">
            <v>4.16.01</v>
          </cell>
          <cell r="G959">
            <v>0</v>
          </cell>
          <cell r="H959" t="str">
            <v>REHABILITASI SALURAN PASANGAN DI BASERAH I</v>
          </cell>
          <cell r="I959" t="str">
            <v>04.16.01.01.05</v>
          </cell>
          <cell r="J959">
            <v>0</v>
          </cell>
          <cell r="K959">
            <v>0</v>
          </cell>
          <cell r="L959">
            <v>0</v>
          </cell>
          <cell r="M959">
            <v>0</v>
          </cell>
          <cell r="N959">
            <v>0</v>
          </cell>
          <cell r="O959" t="str">
            <v>KUANTAN HILIR</v>
          </cell>
          <cell r="P959">
            <v>2008</v>
          </cell>
          <cell r="Q959">
            <v>0</v>
          </cell>
          <cell r="R959">
            <v>0</v>
          </cell>
          <cell r="S959">
            <v>0</v>
          </cell>
          <cell r="T959" t="str">
            <v>APBD</v>
          </cell>
          <cell r="U959">
            <v>166466700</v>
          </cell>
          <cell r="V959" t="str">
            <v>B</v>
          </cell>
          <cell r="W959">
            <v>0</v>
          </cell>
        </row>
        <row r="960">
          <cell r="F960" t="str">
            <v>4.16.01</v>
          </cell>
          <cell r="G960">
            <v>0</v>
          </cell>
          <cell r="H960" t="str">
            <v>REHABILITASI SALURAN PASANGAN DI SENTAJO II</v>
          </cell>
          <cell r="I960" t="str">
            <v>04.16.01.01.05</v>
          </cell>
          <cell r="J960">
            <v>0</v>
          </cell>
          <cell r="K960">
            <v>0</v>
          </cell>
          <cell r="L960">
            <v>0</v>
          </cell>
          <cell r="M960">
            <v>0</v>
          </cell>
          <cell r="N960">
            <v>0</v>
          </cell>
          <cell r="O960" t="str">
            <v>KUANTAN TENGAH</v>
          </cell>
          <cell r="P960">
            <v>2008</v>
          </cell>
          <cell r="Q960">
            <v>0</v>
          </cell>
          <cell r="R960">
            <v>0</v>
          </cell>
          <cell r="S960">
            <v>0</v>
          </cell>
          <cell r="T960" t="str">
            <v>APBD</v>
          </cell>
          <cell r="U960">
            <v>103188000</v>
          </cell>
          <cell r="V960" t="str">
            <v>B</v>
          </cell>
          <cell r="W960">
            <v>0</v>
          </cell>
        </row>
        <row r="961">
          <cell r="F961" t="str">
            <v>4.16.01</v>
          </cell>
          <cell r="G961">
            <v>0</v>
          </cell>
          <cell r="H961" t="str">
            <v>REHABILITASI BANGUNAN BENDUNG ID GUNUNG KESIANGAN</v>
          </cell>
          <cell r="I961" t="str">
            <v>04.16.01.01.05</v>
          </cell>
          <cell r="J961">
            <v>0</v>
          </cell>
          <cell r="K961">
            <v>0</v>
          </cell>
          <cell r="L961">
            <v>0</v>
          </cell>
          <cell r="M961">
            <v>0</v>
          </cell>
          <cell r="N961">
            <v>0</v>
          </cell>
          <cell r="O961" t="str">
            <v>GUNUNG KESIANGAN</v>
          </cell>
          <cell r="P961">
            <v>2008</v>
          </cell>
          <cell r="Q961">
            <v>0</v>
          </cell>
          <cell r="R961">
            <v>0</v>
          </cell>
          <cell r="S961">
            <v>0</v>
          </cell>
          <cell r="T961" t="str">
            <v>APBD</v>
          </cell>
          <cell r="U961">
            <v>170169300</v>
          </cell>
          <cell r="V961" t="str">
            <v>B</v>
          </cell>
          <cell r="W961">
            <v>0</v>
          </cell>
        </row>
        <row r="962">
          <cell r="F962" t="str">
            <v>4.16.01</v>
          </cell>
          <cell r="G962">
            <v>0</v>
          </cell>
          <cell r="H962" t="str">
            <v>REHABILITASI SALURAN PASANGAN DI KINALI</v>
          </cell>
          <cell r="I962" t="str">
            <v>04.16.01.01.05</v>
          </cell>
          <cell r="J962">
            <v>0</v>
          </cell>
          <cell r="K962">
            <v>0</v>
          </cell>
          <cell r="L962">
            <v>0</v>
          </cell>
          <cell r="M962">
            <v>0</v>
          </cell>
          <cell r="N962">
            <v>0</v>
          </cell>
          <cell r="O962" t="str">
            <v>KUANTAN MUDIK</v>
          </cell>
          <cell r="P962">
            <v>2008</v>
          </cell>
          <cell r="Q962">
            <v>0</v>
          </cell>
          <cell r="R962">
            <v>0</v>
          </cell>
          <cell r="S962">
            <v>0</v>
          </cell>
          <cell r="T962" t="str">
            <v>APBD</v>
          </cell>
          <cell r="U962">
            <v>88200000</v>
          </cell>
          <cell r="V962" t="str">
            <v>B</v>
          </cell>
          <cell r="W962">
            <v>0</v>
          </cell>
        </row>
        <row r="963">
          <cell r="F963" t="str">
            <v>4.16.01</v>
          </cell>
          <cell r="G963">
            <v>0</v>
          </cell>
          <cell r="H963" t="str">
            <v>PENINGKATAN SALURAN IRIGASI DI SEBERANG GUNUNG</v>
          </cell>
          <cell r="I963" t="str">
            <v>04.16.01.01.05</v>
          </cell>
          <cell r="J963">
            <v>0</v>
          </cell>
          <cell r="K963">
            <v>0</v>
          </cell>
          <cell r="L963">
            <v>0</v>
          </cell>
          <cell r="M963">
            <v>0</v>
          </cell>
          <cell r="N963">
            <v>0</v>
          </cell>
          <cell r="O963" t="str">
            <v>GUNUNG TOAR</v>
          </cell>
          <cell r="P963">
            <v>2008</v>
          </cell>
          <cell r="Q963">
            <v>0</v>
          </cell>
          <cell r="R963">
            <v>0</v>
          </cell>
          <cell r="S963">
            <v>0</v>
          </cell>
          <cell r="T963" t="str">
            <v>APBD</v>
          </cell>
          <cell r="U963">
            <v>103501800</v>
          </cell>
          <cell r="V963" t="str">
            <v>B</v>
          </cell>
          <cell r="W963">
            <v>0</v>
          </cell>
        </row>
        <row r="964">
          <cell r="F964" t="str">
            <v>4.16.01</v>
          </cell>
          <cell r="G964">
            <v>0</v>
          </cell>
          <cell r="H964" t="str">
            <v>PENINGKATAN SALURAN IRIGASI ID GUNUNG KESIANGAN</v>
          </cell>
          <cell r="I964" t="str">
            <v>04.16.01.01.05</v>
          </cell>
          <cell r="J964">
            <v>0</v>
          </cell>
          <cell r="K964">
            <v>0</v>
          </cell>
          <cell r="L964">
            <v>0</v>
          </cell>
          <cell r="M964">
            <v>0</v>
          </cell>
          <cell r="N964">
            <v>0</v>
          </cell>
          <cell r="O964" t="str">
            <v>GUNUNG KESIANGAN</v>
          </cell>
          <cell r="P964">
            <v>2008</v>
          </cell>
          <cell r="Q964">
            <v>0</v>
          </cell>
          <cell r="R964">
            <v>0</v>
          </cell>
          <cell r="S964">
            <v>0</v>
          </cell>
          <cell r="T964" t="str">
            <v>APBD</v>
          </cell>
          <cell r="U964">
            <v>100798200</v>
          </cell>
          <cell r="V964" t="str">
            <v>B</v>
          </cell>
          <cell r="W964">
            <v>0</v>
          </cell>
        </row>
        <row r="965">
          <cell r="F965" t="str">
            <v>4.16.01</v>
          </cell>
          <cell r="G965">
            <v>0</v>
          </cell>
          <cell r="H965" t="str">
            <v>PENINGKATAN SALURAN IRIGASI DI SEI. PAING</v>
          </cell>
          <cell r="I965" t="str">
            <v>04.16.01.01.05</v>
          </cell>
          <cell r="J965">
            <v>0</v>
          </cell>
          <cell r="K965">
            <v>0</v>
          </cell>
          <cell r="L965">
            <v>0</v>
          </cell>
          <cell r="M965">
            <v>0</v>
          </cell>
          <cell r="N965">
            <v>0</v>
          </cell>
          <cell r="O965" t="str">
            <v>KUANTAN TENGAH</v>
          </cell>
          <cell r="P965">
            <v>2008</v>
          </cell>
          <cell r="Q965">
            <v>0</v>
          </cell>
          <cell r="R965">
            <v>0</v>
          </cell>
          <cell r="S965">
            <v>0</v>
          </cell>
          <cell r="T965" t="str">
            <v>APBD</v>
          </cell>
          <cell r="U965">
            <v>99850500</v>
          </cell>
          <cell r="V965" t="str">
            <v>B</v>
          </cell>
          <cell r="W965">
            <v>0</v>
          </cell>
        </row>
        <row r="966">
          <cell r="F966" t="str">
            <v>4.16.01</v>
          </cell>
          <cell r="G966">
            <v>0</v>
          </cell>
          <cell r="H966" t="str">
            <v>PENINGKATAN SALURAN IRIGASI DI BASERAH II</v>
          </cell>
          <cell r="I966" t="str">
            <v>04.16.01.01.05</v>
          </cell>
          <cell r="J966">
            <v>0</v>
          </cell>
          <cell r="K966">
            <v>0</v>
          </cell>
          <cell r="L966">
            <v>0</v>
          </cell>
          <cell r="M966">
            <v>0</v>
          </cell>
          <cell r="N966">
            <v>0</v>
          </cell>
          <cell r="O966" t="str">
            <v>KUANTAN HILIR</v>
          </cell>
          <cell r="P966">
            <v>2008</v>
          </cell>
          <cell r="Q966">
            <v>0</v>
          </cell>
          <cell r="R966">
            <v>0</v>
          </cell>
          <cell r="S966">
            <v>0</v>
          </cell>
          <cell r="T966" t="str">
            <v>APBD</v>
          </cell>
          <cell r="U966">
            <v>155017800</v>
          </cell>
          <cell r="V966" t="str">
            <v>B</v>
          </cell>
          <cell r="W966">
            <v>0</v>
          </cell>
        </row>
        <row r="967">
          <cell r="F967" t="str">
            <v>4.16.01</v>
          </cell>
          <cell r="G967">
            <v>0</v>
          </cell>
          <cell r="H967" t="str">
            <v>REHABILITASI BENDUNG DI LB. AMBACANG II</v>
          </cell>
          <cell r="I967" t="str">
            <v>04.16.01.01.05</v>
          </cell>
          <cell r="J967">
            <v>0</v>
          </cell>
          <cell r="K967">
            <v>0</v>
          </cell>
          <cell r="L967">
            <v>0</v>
          </cell>
          <cell r="M967">
            <v>0</v>
          </cell>
          <cell r="N967">
            <v>0</v>
          </cell>
          <cell r="O967" t="str">
            <v>HULU KUANTAN</v>
          </cell>
          <cell r="P967">
            <v>2008</v>
          </cell>
          <cell r="Q967">
            <v>0</v>
          </cell>
          <cell r="R967">
            <v>0</v>
          </cell>
          <cell r="S967">
            <v>0</v>
          </cell>
          <cell r="T967" t="str">
            <v>APBD</v>
          </cell>
          <cell r="U967">
            <v>11500000</v>
          </cell>
          <cell r="V967" t="str">
            <v>B</v>
          </cell>
          <cell r="W967">
            <v>0</v>
          </cell>
        </row>
        <row r="968">
          <cell r="F968" t="str">
            <v>4.16.01</v>
          </cell>
          <cell r="G968">
            <v>0</v>
          </cell>
          <cell r="H968" t="str">
            <v>REHABILITASI BENDUNG DI RUMBIO TALUK</v>
          </cell>
          <cell r="I968" t="str">
            <v>04.16.01.01.05</v>
          </cell>
          <cell r="J968">
            <v>0</v>
          </cell>
          <cell r="K968">
            <v>0</v>
          </cell>
          <cell r="L968">
            <v>0</v>
          </cell>
          <cell r="M968">
            <v>0</v>
          </cell>
          <cell r="N968">
            <v>0</v>
          </cell>
          <cell r="O968" t="str">
            <v>KUANTAN TENGAH</v>
          </cell>
          <cell r="P968">
            <v>2008</v>
          </cell>
          <cell r="Q968">
            <v>0</v>
          </cell>
          <cell r="R968">
            <v>0</v>
          </cell>
          <cell r="S968">
            <v>0</v>
          </cell>
          <cell r="T968" t="str">
            <v>APBD</v>
          </cell>
          <cell r="U968">
            <v>14018800</v>
          </cell>
          <cell r="V968" t="str">
            <v>B</v>
          </cell>
          <cell r="W968">
            <v>0</v>
          </cell>
        </row>
        <row r="969">
          <cell r="F969" t="str">
            <v>4.16.01</v>
          </cell>
          <cell r="G969">
            <v>0</v>
          </cell>
          <cell r="H969" t="str">
            <v>REHABILITASI SALURAN PASANGAN DI BASERAH I</v>
          </cell>
          <cell r="I969" t="str">
            <v>04.16.01.01.05</v>
          </cell>
          <cell r="J969">
            <v>0</v>
          </cell>
          <cell r="K969">
            <v>0</v>
          </cell>
          <cell r="L969">
            <v>0</v>
          </cell>
          <cell r="M969">
            <v>0</v>
          </cell>
          <cell r="N969">
            <v>0</v>
          </cell>
          <cell r="O969" t="str">
            <v>KUANTAN HILIR</v>
          </cell>
          <cell r="P969">
            <v>2008</v>
          </cell>
          <cell r="Q969">
            <v>0</v>
          </cell>
          <cell r="R969">
            <v>0</v>
          </cell>
          <cell r="S969">
            <v>0</v>
          </cell>
          <cell r="T969" t="str">
            <v>APBD</v>
          </cell>
          <cell r="U969">
            <v>18496300</v>
          </cell>
          <cell r="V969" t="str">
            <v>B</v>
          </cell>
          <cell r="W969">
            <v>0</v>
          </cell>
        </row>
        <row r="970">
          <cell r="F970" t="str">
            <v>4.16.01</v>
          </cell>
          <cell r="G970">
            <v>0</v>
          </cell>
          <cell r="H970" t="str">
            <v>REHABILITASI SALURAN PASANGAN DI SENTAJO II</v>
          </cell>
          <cell r="I970" t="str">
            <v>04.16.01.01.05</v>
          </cell>
          <cell r="J970">
            <v>0</v>
          </cell>
          <cell r="K970">
            <v>0</v>
          </cell>
          <cell r="L970">
            <v>0</v>
          </cell>
          <cell r="M970">
            <v>0</v>
          </cell>
          <cell r="N970">
            <v>0</v>
          </cell>
          <cell r="O970" t="str">
            <v>KUANTAN TENGAH</v>
          </cell>
          <cell r="P970">
            <v>2008</v>
          </cell>
          <cell r="Q970">
            <v>0</v>
          </cell>
          <cell r="R970">
            <v>0</v>
          </cell>
          <cell r="S970">
            <v>0</v>
          </cell>
          <cell r="T970" t="str">
            <v>APBD</v>
          </cell>
          <cell r="U970">
            <v>11250000</v>
          </cell>
          <cell r="V970" t="str">
            <v>B</v>
          </cell>
          <cell r="W970">
            <v>0</v>
          </cell>
        </row>
        <row r="971">
          <cell r="F971" t="str">
            <v>4.16.01</v>
          </cell>
          <cell r="G971">
            <v>0</v>
          </cell>
          <cell r="H971" t="str">
            <v>REHABILITASI BANGUNAN BENDUNG ID GUNUNG KESIANGAN</v>
          </cell>
          <cell r="I971" t="str">
            <v>04.16.01.01.05</v>
          </cell>
          <cell r="J971">
            <v>0</v>
          </cell>
          <cell r="K971">
            <v>0</v>
          </cell>
          <cell r="L971">
            <v>0</v>
          </cell>
          <cell r="M971">
            <v>0</v>
          </cell>
          <cell r="N971">
            <v>0</v>
          </cell>
          <cell r="O971" t="str">
            <v>GUNUNG KESIANGAN</v>
          </cell>
          <cell r="P971">
            <v>2008</v>
          </cell>
          <cell r="Q971">
            <v>0</v>
          </cell>
          <cell r="R971">
            <v>0</v>
          </cell>
          <cell r="S971">
            <v>0</v>
          </cell>
          <cell r="T971" t="str">
            <v>APBD</v>
          </cell>
          <cell r="U971">
            <v>18907700</v>
          </cell>
          <cell r="V971" t="str">
            <v>B</v>
          </cell>
          <cell r="W971">
            <v>0</v>
          </cell>
        </row>
        <row r="972">
          <cell r="F972" t="str">
            <v>4.16.01</v>
          </cell>
          <cell r="G972">
            <v>0</v>
          </cell>
          <cell r="H972" t="str">
            <v>REHABILITASI SALURAN PASANGAN DI KINALI</v>
          </cell>
          <cell r="I972" t="str">
            <v>04.16.01.01.05</v>
          </cell>
          <cell r="J972">
            <v>0</v>
          </cell>
          <cell r="K972">
            <v>0</v>
          </cell>
          <cell r="L972">
            <v>0</v>
          </cell>
          <cell r="M972">
            <v>0</v>
          </cell>
          <cell r="N972">
            <v>0</v>
          </cell>
          <cell r="O972" t="str">
            <v>KUANTAN MUDIK</v>
          </cell>
          <cell r="P972">
            <v>2008</v>
          </cell>
          <cell r="Q972">
            <v>0</v>
          </cell>
          <cell r="R972">
            <v>0</v>
          </cell>
          <cell r="S972">
            <v>0</v>
          </cell>
          <cell r="T972" t="str">
            <v>APBD</v>
          </cell>
          <cell r="U972">
            <v>9800000</v>
          </cell>
          <cell r="V972" t="str">
            <v>B</v>
          </cell>
          <cell r="W972">
            <v>0</v>
          </cell>
        </row>
        <row r="973">
          <cell r="F973" t="str">
            <v>4.16.01</v>
          </cell>
          <cell r="G973">
            <v>0</v>
          </cell>
          <cell r="H973" t="str">
            <v>PENINGKATAN SALURAN IRIGASI DI SEBERANG GUNUNG</v>
          </cell>
          <cell r="I973" t="str">
            <v>04.16.01.01.05</v>
          </cell>
          <cell r="J973">
            <v>0</v>
          </cell>
          <cell r="K973">
            <v>0</v>
          </cell>
          <cell r="L973">
            <v>0</v>
          </cell>
          <cell r="M973">
            <v>0</v>
          </cell>
          <cell r="N973">
            <v>0</v>
          </cell>
          <cell r="O973" t="str">
            <v>GUNUNG TOAR</v>
          </cell>
          <cell r="P973">
            <v>2008</v>
          </cell>
          <cell r="Q973">
            <v>0</v>
          </cell>
          <cell r="R973">
            <v>0</v>
          </cell>
          <cell r="S973">
            <v>0</v>
          </cell>
          <cell r="T973" t="str">
            <v>APBD</v>
          </cell>
          <cell r="U973">
            <v>11700000</v>
          </cell>
          <cell r="V973" t="str">
            <v>B</v>
          </cell>
          <cell r="W973">
            <v>0</v>
          </cell>
        </row>
        <row r="974">
          <cell r="F974" t="str">
            <v>4.16.01</v>
          </cell>
          <cell r="G974">
            <v>0</v>
          </cell>
          <cell r="H974" t="str">
            <v>PENINGKATAN SALURAN IRIGASI ID GUNUNG KESIANGAN</v>
          </cell>
          <cell r="I974" t="str">
            <v>04.16.01.01.05</v>
          </cell>
          <cell r="J974">
            <v>0</v>
          </cell>
          <cell r="K974">
            <v>0</v>
          </cell>
          <cell r="L974">
            <v>0</v>
          </cell>
          <cell r="M974">
            <v>0</v>
          </cell>
          <cell r="N974">
            <v>0</v>
          </cell>
          <cell r="O974" t="str">
            <v>GUNUNG KESIANGAN</v>
          </cell>
          <cell r="P974">
            <v>2008</v>
          </cell>
          <cell r="Q974">
            <v>0</v>
          </cell>
          <cell r="R974">
            <v>0</v>
          </cell>
          <cell r="S974">
            <v>0</v>
          </cell>
          <cell r="T974" t="str">
            <v>APBD</v>
          </cell>
          <cell r="U974">
            <v>11000000</v>
          </cell>
          <cell r="V974" t="str">
            <v>B</v>
          </cell>
          <cell r="W974">
            <v>0</v>
          </cell>
        </row>
        <row r="975">
          <cell r="F975" t="str">
            <v>4.16.01</v>
          </cell>
          <cell r="G975">
            <v>0</v>
          </cell>
          <cell r="H975" t="str">
            <v>PENINGKATAN SALURAN IRIGASI DI SEI. PAING</v>
          </cell>
          <cell r="I975" t="str">
            <v>04.16.01.01.05</v>
          </cell>
          <cell r="J975">
            <v>0</v>
          </cell>
          <cell r="K975">
            <v>0</v>
          </cell>
          <cell r="L975">
            <v>0</v>
          </cell>
          <cell r="M975">
            <v>0</v>
          </cell>
          <cell r="N975">
            <v>0</v>
          </cell>
          <cell r="O975" t="str">
            <v>KUANTAN TENGAH</v>
          </cell>
          <cell r="P975">
            <v>2008</v>
          </cell>
          <cell r="Q975">
            <v>0</v>
          </cell>
          <cell r="R975">
            <v>0</v>
          </cell>
          <cell r="S975">
            <v>0</v>
          </cell>
          <cell r="T975" t="str">
            <v>APBD</v>
          </cell>
          <cell r="U975">
            <v>11094500</v>
          </cell>
          <cell r="V975" t="str">
            <v>B</v>
          </cell>
          <cell r="W975">
            <v>0</v>
          </cell>
        </row>
        <row r="976">
          <cell r="F976" t="str">
            <v>4.16.01</v>
          </cell>
          <cell r="G976">
            <v>0</v>
          </cell>
          <cell r="H976" t="str">
            <v>PENINGKATAN SALURAN IRIGASI DI BASERAH II</v>
          </cell>
          <cell r="I976" t="str">
            <v>04.16.01.01.05</v>
          </cell>
          <cell r="J976">
            <v>0</v>
          </cell>
          <cell r="K976">
            <v>0</v>
          </cell>
          <cell r="L976">
            <v>0</v>
          </cell>
          <cell r="M976">
            <v>0</v>
          </cell>
          <cell r="N976">
            <v>0</v>
          </cell>
          <cell r="O976" t="str">
            <v>KUANTAN HILIR</v>
          </cell>
          <cell r="P976">
            <v>2008</v>
          </cell>
          <cell r="Q976">
            <v>0</v>
          </cell>
          <cell r="R976">
            <v>0</v>
          </cell>
          <cell r="S976">
            <v>0</v>
          </cell>
          <cell r="T976" t="str">
            <v>APBD</v>
          </cell>
          <cell r="U976">
            <v>17224400</v>
          </cell>
          <cell r="V976" t="str">
            <v>B</v>
          </cell>
          <cell r="W976">
            <v>0</v>
          </cell>
        </row>
        <row r="977">
          <cell r="F977" t="str">
            <v>4.16.01</v>
          </cell>
          <cell r="G977">
            <v>0</v>
          </cell>
          <cell r="H977" t="str">
            <v>PENGADAAN KONSTRUKSI JARINGAN AIR BERSIH/AIR MINUM (KEGIATAN SARANA DAN PRASARANA AIR BERSIH DALAM KONDISI TANGGAP DARURAT)</v>
          </cell>
          <cell r="I977" t="str">
            <v>04.16.01.01.05</v>
          </cell>
          <cell r="J977">
            <v>0</v>
          </cell>
          <cell r="K977">
            <v>0</v>
          </cell>
          <cell r="L977">
            <v>0</v>
          </cell>
          <cell r="M977">
            <v>0</v>
          </cell>
          <cell r="N977">
            <v>0</v>
          </cell>
          <cell r="O977">
            <v>0</v>
          </cell>
          <cell r="P977">
            <v>2008</v>
          </cell>
          <cell r="Q977">
            <v>0</v>
          </cell>
          <cell r="R977">
            <v>0</v>
          </cell>
          <cell r="S977">
            <v>0</v>
          </cell>
          <cell r="T977" t="str">
            <v>APBD</v>
          </cell>
          <cell r="U977">
            <v>487790000</v>
          </cell>
          <cell r="V977">
            <v>0</v>
          </cell>
          <cell r="W977">
            <v>0</v>
          </cell>
        </row>
        <row r="978">
          <cell r="F978" t="str">
            <v>4.16.01</v>
          </cell>
          <cell r="G978">
            <v>0</v>
          </cell>
          <cell r="H978" t="str">
            <v>PENGADAAN KONSTRUKSI BANGUNAN AIR (PEMBANGUNAN PAKET IPA DI KEC. CERENTI, DAN PANGEAN)</v>
          </cell>
          <cell r="I978" t="str">
            <v>04.16.01.01.05</v>
          </cell>
          <cell r="J978">
            <v>0</v>
          </cell>
          <cell r="K978">
            <v>0</v>
          </cell>
          <cell r="L978">
            <v>0</v>
          </cell>
          <cell r="M978">
            <v>0</v>
          </cell>
          <cell r="N978">
            <v>0</v>
          </cell>
          <cell r="O978">
            <v>0</v>
          </cell>
          <cell r="P978">
            <v>2008</v>
          </cell>
          <cell r="Q978">
            <v>0</v>
          </cell>
          <cell r="R978">
            <v>0</v>
          </cell>
          <cell r="S978">
            <v>0</v>
          </cell>
          <cell r="T978" t="str">
            <v>APBD</v>
          </cell>
          <cell r="U978">
            <v>2611532728</v>
          </cell>
          <cell r="V978">
            <v>0</v>
          </cell>
          <cell r="W978">
            <v>0</v>
          </cell>
        </row>
        <row r="979">
          <cell r="F979" t="str">
            <v>4.16.01</v>
          </cell>
          <cell r="G979">
            <v>0</v>
          </cell>
          <cell r="H979" t="str">
            <v>PENGADAAN KONSTRUKSI JARINGAN AIR KOTOR (PEMBANGUNAN MCK DI KEC. CERENTI DAN PANGEAN)</v>
          </cell>
          <cell r="I979" t="str">
            <v>04.16.01.01.05</v>
          </cell>
          <cell r="J979">
            <v>0</v>
          </cell>
          <cell r="K979">
            <v>0</v>
          </cell>
          <cell r="L979">
            <v>0</v>
          </cell>
          <cell r="M979">
            <v>0</v>
          </cell>
          <cell r="N979">
            <v>0</v>
          </cell>
          <cell r="O979" t="str">
            <v>CERENTI</v>
          </cell>
          <cell r="P979">
            <v>2008</v>
          </cell>
          <cell r="Q979">
            <v>0</v>
          </cell>
          <cell r="R979">
            <v>0</v>
          </cell>
          <cell r="S979">
            <v>0</v>
          </cell>
          <cell r="T979" t="str">
            <v>APBD</v>
          </cell>
          <cell r="U979">
            <v>278070909</v>
          </cell>
          <cell r="V979" t="str">
            <v>B</v>
          </cell>
          <cell r="W979">
            <v>0</v>
          </cell>
        </row>
        <row r="980">
          <cell r="F980" t="str">
            <v>4.16.01</v>
          </cell>
          <cell r="G980">
            <v>0</v>
          </cell>
          <cell r="H980" t="str">
            <v>PENGADAAN KONSTRUKSI BANGUNAN AIR (PEMBANGUNAN PAKET IPA DAN PERAWATAN INSTALASI PENGOLAHAN AIR SERTA OPTIMALISASI MESIN GENSET DI KEC. CERENTI, DAN PANGEAN)</v>
          </cell>
          <cell r="I980" t="str">
            <v>04.16.01.01.05</v>
          </cell>
          <cell r="J980">
            <v>0</v>
          </cell>
          <cell r="K980">
            <v>0</v>
          </cell>
          <cell r="L980">
            <v>0</v>
          </cell>
          <cell r="M980">
            <v>0</v>
          </cell>
          <cell r="N980">
            <v>0</v>
          </cell>
          <cell r="O980" t="str">
            <v>CERENTI</v>
          </cell>
          <cell r="P980">
            <v>2008</v>
          </cell>
          <cell r="Q980">
            <v>0</v>
          </cell>
          <cell r="R980">
            <v>0</v>
          </cell>
          <cell r="S980">
            <v>0</v>
          </cell>
          <cell r="T980" t="str">
            <v>APBD</v>
          </cell>
          <cell r="U980">
            <v>261153272</v>
          </cell>
          <cell r="V980" t="str">
            <v>B</v>
          </cell>
          <cell r="W980">
            <v>0</v>
          </cell>
        </row>
        <row r="981">
          <cell r="F981" t="str">
            <v>4.16.01</v>
          </cell>
          <cell r="G981">
            <v>0</v>
          </cell>
          <cell r="H981" t="str">
            <v>PENGADAAN KONSTRUKSI JARINGAN AIR (PEMBANGUNAN SISTEM PRASARANA SANITASI 8 DESA DI KEC. CERENTI DAN PANGEAN)</v>
          </cell>
          <cell r="I981" t="str">
            <v>04.16.01.01.05</v>
          </cell>
          <cell r="J981">
            <v>0</v>
          </cell>
          <cell r="K981">
            <v>0</v>
          </cell>
          <cell r="L981">
            <v>0</v>
          </cell>
          <cell r="M981">
            <v>0</v>
          </cell>
          <cell r="N981">
            <v>0</v>
          </cell>
          <cell r="O981" t="str">
            <v>CERENTI</v>
          </cell>
          <cell r="P981">
            <v>2008</v>
          </cell>
          <cell r="Q981">
            <v>0</v>
          </cell>
          <cell r="R981">
            <v>0</v>
          </cell>
          <cell r="S981">
            <v>0</v>
          </cell>
          <cell r="T981" t="str">
            <v>APBD</v>
          </cell>
          <cell r="U981">
            <v>27807091</v>
          </cell>
          <cell r="V981" t="str">
            <v>B</v>
          </cell>
          <cell r="W981">
            <v>0</v>
          </cell>
        </row>
        <row r="982">
          <cell r="F982" t="str">
            <v>4.16.01</v>
          </cell>
          <cell r="G982">
            <v>0</v>
          </cell>
          <cell r="H982" t="str">
            <v>PENGADAAN KONSTRUKSI JARINGAN AIR BERSIH/AIR MINUM (PENGADAAN DAN PEMASANGAN PIPA PVC SERTA KELENGKAPANNYA DAN WATER METER SAMBUNGAN RUMAH/ SR)</v>
          </cell>
          <cell r="I982" t="str">
            <v>04.16.01.01.05</v>
          </cell>
          <cell r="J982">
            <v>0</v>
          </cell>
          <cell r="K982">
            <v>0</v>
          </cell>
          <cell r="L982">
            <v>0</v>
          </cell>
          <cell r="M982">
            <v>0</v>
          </cell>
          <cell r="N982">
            <v>0</v>
          </cell>
          <cell r="O982">
            <v>0</v>
          </cell>
          <cell r="P982">
            <v>2008</v>
          </cell>
          <cell r="Q982">
            <v>0</v>
          </cell>
          <cell r="R982">
            <v>0</v>
          </cell>
          <cell r="S982">
            <v>0</v>
          </cell>
          <cell r="T982" t="str">
            <v>APBD</v>
          </cell>
          <cell r="U982">
            <v>1208559000</v>
          </cell>
          <cell r="V982">
            <v>0</v>
          </cell>
          <cell r="W982">
            <v>0</v>
          </cell>
        </row>
        <row r="983">
          <cell r="F983" t="str">
            <v>4.16.01</v>
          </cell>
          <cell r="G983">
            <v>0</v>
          </cell>
          <cell r="H983" t="str">
            <v>PENGADAAN KONSTRUKSI JARINGAN AIR KOTOR (PEMBANGUNAN MCK DI 8 DESA KEC. INUMAN)</v>
          </cell>
          <cell r="I983" t="str">
            <v>04.16.01.01.05</v>
          </cell>
          <cell r="J983">
            <v>0</v>
          </cell>
          <cell r="K983">
            <v>0</v>
          </cell>
          <cell r="L983">
            <v>0</v>
          </cell>
          <cell r="M983">
            <v>0</v>
          </cell>
          <cell r="N983">
            <v>0</v>
          </cell>
          <cell r="O983">
            <v>0</v>
          </cell>
          <cell r="P983">
            <v>2008</v>
          </cell>
          <cell r="Q983">
            <v>0</v>
          </cell>
          <cell r="R983">
            <v>0</v>
          </cell>
          <cell r="S983">
            <v>0</v>
          </cell>
          <cell r="T983" t="str">
            <v>APBD</v>
          </cell>
          <cell r="U983">
            <v>278624000</v>
          </cell>
          <cell r="V983" t="str">
            <v>B</v>
          </cell>
          <cell r="W983">
            <v>0</v>
          </cell>
        </row>
        <row r="984">
          <cell r="F984" t="str">
            <v>4.16.01</v>
          </cell>
          <cell r="G984">
            <v>0</v>
          </cell>
          <cell r="H984" t="str">
            <v>PENGADAAN KONSTRUKSI SALURAN PEMBUANG AIR</v>
          </cell>
          <cell r="I984" t="str">
            <v>04.16.01.01.05</v>
          </cell>
          <cell r="J984">
            <v>0</v>
          </cell>
          <cell r="K984">
            <v>0</v>
          </cell>
          <cell r="L984">
            <v>0</v>
          </cell>
          <cell r="M984">
            <v>0</v>
          </cell>
          <cell r="N984">
            <v>0</v>
          </cell>
          <cell r="O984">
            <v>0</v>
          </cell>
          <cell r="P984">
            <v>2008</v>
          </cell>
          <cell r="Q984">
            <v>0</v>
          </cell>
          <cell r="R984">
            <v>0</v>
          </cell>
          <cell r="S984">
            <v>0</v>
          </cell>
          <cell r="T984" t="str">
            <v>APBD</v>
          </cell>
          <cell r="U984">
            <v>58546000</v>
          </cell>
          <cell r="V984">
            <v>0</v>
          </cell>
          <cell r="W984">
            <v>0</v>
          </cell>
        </row>
        <row r="985">
          <cell r="F985" t="str">
            <v>4.16.01</v>
          </cell>
          <cell r="G985">
            <v>0</v>
          </cell>
          <cell r="H985" t="str">
            <v>PENGADAAN KONSTRUKSI SALURAN PEMBUANG AIR</v>
          </cell>
          <cell r="I985" t="str">
            <v>04.16.01.01.05</v>
          </cell>
          <cell r="J985">
            <v>0</v>
          </cell>
          <cell r="K985">
            <v>0</v>
          </cell>
          <cell r="L985">
            <v>0</v>
          </cell>
          <cell r="M985">
            <v>0</v>
          </cell>
          <cell r="N985">
            <v>0</v>
          </cell>
          <cell r="O985">
            <v>0</v>
          </cell>
          <cell r="P985">
            <v>2008</v>
          </cell>
          <cell r="Q985">
            <v>0</v>
          </cell>
          <cell r="R985">
            <v>0</v>
          </cell>
          <cell r="S985">
            <v>0</v>
          </cell>
          <cell r="T985" t="str">
            <v>APBD</v>
          </cell>
          <cell r="U985">
            <v>962466046.16631413</v>
          </cell>
          <cell r="V985" t="str">
            <v>B</v>
          </cell>
          <cell r="W985">
            <v>0</v>
          </cell>
        </row>
        <row r="986">
          <cell r="F986" t="str">
            <v>4.16.01</v>
          </cell>
          <cell r="G986">
            <v>0</v>
          </cell>
          <cell r="H986" t="str">
            <v>REHABILITASI JARINGAN IRIGASI DI PANGKALAN INDARUNG</v>
          </cell>
          <cell r="I986" t="str">
            <v>04.16.01.01.05</v>
          </cell>
          <cell r="J986">
            <v>0</v>
          </cell>
          <cell r="K986">
            <v>0</v>
          </cell>
          <cell r="L986">
            <v>0</v>
          </cell>
          <cell r="M986">
            <v>0</v>
          </cell>
          <cell r="N986">
            <v>0</v>
          </cell>
          <cell r="O986" t="str">
            <v>PANGKALAN INDARUNG</v>
          </cell>
          <cell r="P986">
            <v>2013</v>
          </cell>
          <cell r="Q986">
            <v>0</v>
          </cell>
          <cell r="R986">
            <v>0</v>
          </cell>
          <cell r="S986">
            <v>0</v>
          </cell>
          <cell r="T986" t="str">
            <v>APBD</v>
          </cell>
          <cell r="U986">
            <v>188000000</v>
          </cell>
          <cell r="V986">
            <v>0</v>
          </cell>
          <cell r="W986">
            <v>0</v>
          </cell>
        </row>
        <row r="987">
          <cell r="F987" t="str">
            <v>4.16.01</v>
          </cell>
          <cell r="G987">
            <v>0</v>
          </cell>
          <cell r="H987" t="str">
            <v>BPA DAN SALURAN PEMBUANG DESA SEI. PL. BUSUK</v>
          </cell>
          <cell r="I987" t="str">
            <v>04.16.01.01.05</v>
          </cell>
          <cell r="J987">
            <v>0</v>
          </cell>
          <cell r="K987">
            <v>0</v>
          </cell>
          <cell r="L987">
            <v>0</v>
          </cell>
          <cell r="M987">
            <v>0</v>
          </cell>
          <cell r="N987">
            <v>0</v>
          </cell>
          <cell r="O987" t="str">
            <v>SEI. PL. BUSUK</v>
          </cell>
          <cell r="P987">
            <v>2013</v>
          </cell>
          <cell r="Q987">
            <v>0</v>
          </cell>
          <cell r="R987">
            <v>0</v>
          </cell>
          <cell r="S987">
            <v>0</v>
          </cell>
          <cell r="T987" t="str">
            <v>APBD</v>
          </cell>
          <cell r="U987">
            <v>390003200</v>
          </cell>
          <cell r="V987">
            <v>0</v>
          </cell>
          <cell r="W987">
            <v>0</v>
          </cell>
        </row>
        <row r="988">
          <cell r="F988" t="str">
            <v>4.16.01</v>
          </cell>
          <cell r="G988">
            <v>0</v>
          </cell>
          <cell r="H988" t="str">
            <v>REHABILITASI SALURAN PASANGAN DI SIMANDOLAK I (635)</v>
          </cell>
          <cell r="I988" t="str">
            <v>04.16.01.01.05</v>
          </cell>
          <cell r="J988">
            <v>0</v>
          </cell>
          <cell r="K988">
            <v>0</v>
          </cell>
          <cell r="L988">
            <v>0</v>
          </cell>
          <cell r="M988">
            <v>0</v>
          </cell>
          <cell r="N988">
            <v>0</v>
          </cell>
          <cell r="O988" t="str">
            <v>SIMANDOLAK I</v>
          </cell>
          <cell r="P988">
            <v>2013</v>
          </cell>
          <cell r="Q988">
            <v>0</v>
          </cell>
          <cell r="R988">
            <v>0</v>
          </cell>
          <cell r="S988">
            <v>0</v>
          </cell>
          <cell r="T988" t="str">
            <v>APBD</v>
          </cell>
          <cell r="U988">
            <v>94800000</v>
          </cell>
          <cell r="V988">
            <v>0</v>
          </cell>
          <cell r="W988">
            <v>0</v>
          </cell>
        </row>
        <row r="989">
          <cell r="F989" t="str">
            <v>4.16.01</v>
          </cell>
          <cell r="G989">
            <v>0</v>
          </cell>
          <cell r="H989" t="str">
            <v>PENANGANAN KERUSAKAN TANGGUL BENDUNGAN DI PAUH PANGEAN (PENANGGULANGAN BENCANA ALAM)</v>
          </cell>
          <cell r="I989" t="str">
            <v>04.16.01.01.05</v>
          </cell>
          <cell r="J989">
            <v>0</v>
          </cell>
          <cell r="K989">
            <v>0</v>
          </cell>
          <cell r="L989">
            <v>0</v>
          </cell>
          <cell r="M989">
            <v>0</v>
          </cell>
          <cell r="N989">
            <v>0</v>
          </cell>
          <cell r="O989" t="str">
            <v>PAUH PANGEAN</v>
          </cell>
          <cell r="P989">
            <v>2013</v>
          </cell>
          <cell r="Q989">
            <v>0</v>
          </cell>
          <cell r="R989">
            <v>0</v>
          </cell>
          <cell r="S989">
            <v>0</v>
          </cell>
          <cell r="T989" t="str">
            <v>APBD</v>
          </cell>
          <cell r="U989">
            <v>369945000</v>
          </cell>
          <cell r="V989">
            <v>0</v>
          </cell>
          <cell r="W989">
            <v>0</v>
          </cell>
        </row>
        <row r="990">
          <cell r="F990" t="str">
            <v>4.16.01</v>
          </cell>
          <cell r="G990">
            <v>0</v>
          </cell>
          <cell r="H990" t="str">
            <v>PEMBUATAN TANGGUL DARURAT BENDUNG IRIGASI PANGKALAN INDARUNG (PENANGGULANGAN BENCANA ALAM)</v>
          </cell>
          <cell r="I990" t="str">
            <v>04.16.01.01.05</v>
          </cell>
          <cell r="J990">
            <v>0</v>
          </cell>
          <cell r="K990">
            <v>0</v>
          </cell>
          <cell r="L990">
            <v>0</v>
          </cell>
          <cell r="M990">
            <v>0</v>
          </cell>
          <cell r="N990">
            <v>0</v>
          </cell>
          <cell r="O990" t="str">
            <v>PANGKALAN INDARUNG</v>
          </cell>
          <cell r="P990">
            <v>2013</v>
          </cell>
          <cell r="Q990">
            <v>0</v>
          </cell>
          <cell r="R990">
            <v>0</v>
          </cell>
          <cell r="S990">
            <v>0</v>
          </cell>
          <cell r="T990" t="str">
            <v>APBD</v>
          </cell>
          <cell r="U990">
            <v>156828000</v>
          </cell>
          <cell r="V990">
            <v>0</v>
          </cell>
          <cell r="W990">
            <v>0</v>
          </cell>
        </row>
        <row r="991">
          <cell r="F991" t="str">
            <v>4.16.01</v>
          </cell>
          <cell r="G991">
            <v>0</v>
          </cell>
          <cell r="H991" t="str">
            <v>PENGADAAN PEMASANGAN PIPA PVC KE RUMAH DINAS JABATAN,PERUMAHAN DOKTER DAN PERKANTORAN PEMDA (KANTOR INFOKOM,PARIWISATA, BLHPI DAN PETERNAKAN)</v>
          </cell>
          <cell r="I991" t="str">
            <v>04.16.01.01.05</v>
          </cell>
          <cell r="J991">
            <v>0</v>
          </cell>
          <cell r="K991">
            <v>0</v>
          </cell>
          <cell r="L991">
            <v>0</v>
          </cell>
          <cell r="M991">
            <v>0</v>
          </cell>
          <cell r="N991">
            <v>0</v>
          </cell>
          <cell r="O991" t="str">
            <v>PERUMAHAN DOKTER DAN PERKANTORAN PEMDA</v>
          </cell>
          <cell r="P991">
            <v>2009</v>
          </cell>
          <cell r="Q991">
            <v>0</v>
          </cell>
          <cell r="R991">
            <v>0</v>
          </cell>
          <cell r="S991">
            <v>0</v>
          </cell>
          <cell r="T991" t="str">
            <v>APBD</v>
          </cell>
          <cell r="U991">
            <v>766949312.29735994</v>
          </cell>
          <cell r="V991">
            <v>0</v>
          </cell>
          <cell r="W991">
            <v>0</v>
          </cell>
        </row>
        <row r="992">
          <cell r="F992" t="str">
            <v>4.16.01</v>
          </cell>
          <cell r="G992">
            <v>0</v>
          </cell>
          <cell r="H992" t="str">
            <v>PEMBANGUNAN PAKET IPA BARU KAP. 10 L/DT LOKASI BASERAH</v>
          </cell>
          <cell r="I992" t="str">
            <v>04.16.01.01.05</v>
          </cell>
          <cell r="J992">
            <v>0</v>
          </cell>
          <cell r="K992">
            <v>0</v>
          </cell>
          <cell r="L992">
            <v>0</v>
          </cell>
          <cell r="M992">
            <v>0</v>
          </cell>
          <cell r="N992">
            <v>0</v>
          </cell>
          <cell r="O992" t="str">
            <v>BASERAH</v>
          </cell>
          <cell r="P992">
            <v>2009</v>
          </cell>
          <cell r="Q992">
            <v>0</v>
          </cell>
          <cell r="R992">
            <v>0</v>
          </cell>
          <cell r="S992">
            <v>0</v>
          </cell>
          <cell r="T992" t="str">
            <v>APBD</v>
          </cell>
          <cell r="U992">
            <v>1568052481.3917563</v>
          </cell>
          <cell r="V992">
            <v>0</v>
          </cell>
          <cell r="W992">
            <v>0</v>
          </cell>
        </row>
        <row r="993">
          <cell r="F993" t="str">
            <v>4.16.01</v>
          </cell>
          <cell r="G993">
            <v>0</v>
          </cell>
          <cell r="H993" t="str">
            <v xml:space="preserve">WATER METER &amp; POMPA </v>
          </cell>
          <cell r="I993" t="str">
            <v>04.16.01.04.04</v>
          </cell>
          <cell r="J993">
            <v>0</v>
          </cell>
          <cell r="K993">
            <v>0</v>
          </cell>
          <cell r="L993">
            <v>0</v>
          </cell>
          <cell r="M993">
            <v>0</v>
          </cell>
          <cell r="N993">
            <v>0</v>
          </cell>
          <cell r="O993">
            <v>0</v>
          </cell>
          <cell r="P993">
            <v>2010</v>
          </cell>
          <cell r="Q993">
            <v>0</v>
          </cell>
          <cell r="R993">
            <v>0</v>
          </cell>
          <cell r="S993">
            <v>0</v>
          </cell>
          <cell r="T993" t="str">
            <v>APBD</v>
          </cell>
          <cell r="U993">
            <v>474869332.85883301</v>
          </cell>
          <cell r="V993">
            <v>0</v>
          </cell>
          <cell r="W993">
            <v>0</v>
          </cell>
        </row>
        <row r="994">
          <cell r="F994" t="str">
            <v>4.16.01</v>
          </cell>
          <cell r="G994">
            <v>0</v>
          </cell>
          <cell r="H994" t="str">
            <v>PIPA PVC</v>
          </cell>
          <cell r="I994" t="str">
            <v>04.16.01.04.04</v>
          </cell>
          <cell r="J994">
            <v>0</v>
          </cell>
          <cell r="K994">
            <v>0</v>
          </cell>
          <cell r="L994">
            <v>0</v>
          </cell>
          <cell r="M994">
            <v>0</v>
          </cell>
          <cell r="N994">
            <v>0</v>
          </cell>
          <cell r="O994">
            <v>0</v>
          </cell>
          <cell r="P994">
            <v>2010</v>
          </cell>
          <cell r="Q994">
            <v>0</v>
          </cell>
          <cell r="R994">
            <v>0</v>
          </cell>
          <cell r="S994">
            <v>0</v>
          </cell>
          <cell r="T994" t="str">
            <v>APBD</v>
          </cell>
          <cell r="U994">
            <v>406454267.44035602</v>
          </cell>
          <cell r="V994">
            <v>0</v>
          </cell>
          <cell r="W994">
            <v>0</v>
          </cell>
        </row>
        <row r="995">
          <cell r="F995" t="str">
            <v>4.16.01</v>
          </cell>
          <cell r="G995">
            <v>0</v>
          </cell>
          <cell r="H995" t="str">
            <v>PENGADAAN POMPAINJEKSI BAHAN KIMIA</v>
          </cell>
          <cell r="I995" t="str">
            <v>04.16.01.01.02</v>
          </cell>
          <cell r="J995">
            <v>0</v>
          </cell>
          <cell r="K995">
            <v>0</v>
          </cell>
          <cell r="L995">
            <v>0</v>
          </cell>
          <cell r="M995">
            <v>0</v>
          </cell>
          <cell r="N995">
            <v>0</v>
          </cell>
          <cell r="O995">
            <v>0</v>
          </cell>
          <cell r="P995">
            <v>2011</v>
          </cell>
          <cell r="Q995">
            <v>0</v>
          </cell>
          <cell r="R995">
            <v>0</v>
          </cell>
          <cell r="S995">
            <v>0</v>
          </cell>
          <cell r="T995">
            <v>0</v>
          </cell>
          <cell r="U995">
            <v>49225000</v>
          </cell>
          <cell r="V995">
            <v>0</v>
          </cell>
          <cell r="W995">
            <v>0</v>
          </cell>
        </row>
        <row r="996">
          <cell r="F996" t="str">
            <v>4.16.01</v>
          </cell>
          <cell r="G996">
            <v>0</v>
          </cell>
          <cell r="H996" t="str">
            <v>PENGADAAN DAN PEMASANGAN PIPA PVC DAN WATER METER SAMBUNGAN RUMAH (SR) UNIT KAB. KUANTAN SINGINGI</v>
          </cell>
          <cell r="I996" t="str">
            <v>04.16.01.04.04</v>
          </cell>
          <cell r="J996" t="str">
            <v>0001</v>
          </cell>
          <cell r="K996">
            <v>0</v>
          </cell>
          <cell r="L996">
            <v>0</v>
          </cell>
          <cell r="M996">
            <v>0</v>
          </cell>
          <cell r="N996">
            <v>0</v>
          </cell>
          <cell r="O996" t="str">
            <v xml:space="preserve">TELUK KUANTAN </v>
          </cell>
          <cell r="P996">
            <v>2011</v>
          </cell>
          <cell r="Q996">
            <v>0</v>
          </cell>
          <cell r="R996">
            <v>0</v>
          </cell>
          <cell r="S996">
            <v>0</v>
          </cell>
          <cell r="T996" t="str">
            <v>APBD</v>
          </cell>
          <cell r="U996">
            <v>360271116.84319699</v>
          </cell>
          <cell r="V996">
            <v>0</v>
          </cell>
          <cell r="W996">
            <v>0</v>
          </cell>
        </row>
        <row r="997">
          <cell r="F997" t="str">
            <v>4.16.01</v>
          </cell>
          <cell r="G997">
            <v>0</v>
          </cell>
          <cell r="H997" t="str">
            <v>PENGADAAN POMPA IMTEK 30 LT/DT</v>
          </cell>
          <cell r="I997" t="str">
            <v>04.16.01.01.02</v>
          </cell>
          <cell r="J997" t="str">
            <v>0001</v>
          </cell>
          <cell r="K997">
            <v>0</v>
          </cell>
          <cell r="L997">
            <v>0</v>
          </cell>
          <cell r="M997">
            <v>0</v>
          </cell>
          <cell r="N997">
            <v>0</v>
          </cell>
          <cell r="O997" t="str">
            <v xml:space="preserve">TELUK KUANTAN </v>
          </cell>
          <cell r="P997">
            <v>2011</v>
          </cell>
          <cell r="Q997">
            <v>0</v>
          </cell>
          <cell r="R997">
            <v>0</v>
          </cell>
          <cell r="S997">
            <v>0</v>
          </cell>
          <cell r="T997" t="str">
            <v>APBD</v>
          </cell>
          <cell r="U997">
            <v>105422055.34248437</v>
          </cell>
          <cell r="V997">
            <v>0</v>
          </cell>
          <cell r="W997">
            <v>0</v>
          </cell>
        </row>
        <row r="998">
          <cell r="F998" t="str">
            <v>4.16.01</v>
          </cell>
          <cell r="G998">
            <v>0</v>
          </cell>
          <cell r="H998" t="str">
            <v>PENGADAAN POMPA IMTEK 20 LT/DT</v>
          </cell>
          <cell r="I998" t="str">
            <v>04.16.01.01.02</v>
          </cell>
          <cell r="J998" t="str">
            <v>0002</v>
          </cell>
          <cell r="K998">
            <v>0</v>
          </cell>
          <cell r="L998">
            <v>0</v>
          </cell>
          <cell r="M998">
            <v>0</v>
          </cell>
          <cell r="N998">
            <v>0</v>
          </cell>
          <cell r="O998" t="str">
            <v xml:space="preserve">TELUK KUANTAN </v>
          </cell>
          <cell r="P998">
            <v>2011</v>
          </cell>
          <cell r="Q998">
            <v>0</v>
          </cell>
          <cell r="R998">
            <v>0</v>
          </cell>
          <cell r="S998">
            <v>0</v>
          </cell>
          <cell r="T998" t="str">
            <v>APBD</v>
          </cell>
          <cell r="U998">
            <v>82118232.582566783</v>
          </cell>
          <cell r="V998">
            <v>0</v>
          </cell>
          <cell r="W998">
            <v>0</v>
          </cell>
        </row>
        <row r="999">
          <cell r="F999" t="str">
            <v>4.16.01</v>
          </cell>
          <cell r="G999">
            <v>0</v>
          </cell>
          <cell r="H999" t="str">
            <v>PENGADAAN POMPA IMTEK 10 LT/DT</v>
          </cell>
          <cell r="I999" t="str">
            <v>04.16.01.01.02</v>
          </cell>
          <cell r="J999" t="str">
            <v>0003</v>
          </cell>
          <cell r="K999">
            <v>0</v>
          </cell>
          <cell r="L999">
            <v>0</v>
          </cell>
          <cell r="M999">
            <v>0</v>
          </cell>
          <cell r="N999">
            <v>0</v>
          </cell>
          <cell r="O999" t="str">
            <v xml:space="preserve">TELUK KUANTAN </v>
          </cell>
          <cell r="P999">
            <v>2011</v>
          </cell>
          <cell r="Q999">
            <v>0</v>
          </cell>
          <cell r="R999">
            <v>0</v>
          </cell>
          <cell r="S999">
            <v>0</v>
          </cell>
          <cell r="T999" t="str">
            <v>APBD</v>
          </cell>
          <cell r="U999">
            <v>162793847.5657101</v>
          </cell>
          <cell r="V999">
            <v>0</v>
          </cell>
          <cell r="W999">
            <v>0</v>
          </cell>
        </row>
        <row r="1000">
          <cell r="F1000" t="str">
            <v>4.16.01</v>
          </cell>
          <cell r="G1000">
            <v>0</v>
          </cell>
          <cell r="H1000" t="str">
            <v>PENGADAAN POMPA DISTRIBUSI 20 LT/DT</v>
          </cell>
          <cell r="I1000" t="str">
            <v>04.16.01.01.02</v>
          </cell>
          <cell r="J1000" t="str">
            <v>0004</v>
          </cell>
          <cell r="K1000">
            <v>0</v>
          </cell>
          <cell r="L1000">
            <v>0</v>
          </cell>
          <cell r="M1000">
            <v>0</v>
          </cell>
          <cell r="N1000">
            <v>0</v>
          </cell>
          <cell r="O1000" t="str">
            <v xml:space="preserve">TELUK KUANTAN </v>
          </cell>
          <cell r="P1000">
            <v>2011</v>
          </cell>
          <cell r="Q1000">
            <v>0</v>
          </cell>
          <cell r="R1000">
            <v>0</v>
          </cell>
          <cell r="S1000">
            <v>0</v>
          </cell>
          <cell r="T1000" t="str">
            <v>APBD</v>
          </cell>
          <cell r="U1000">
            <v>45039631.159846455</v>
          </cell>
          <cell r="V1000">
            <v>0</v>
          </cell>
          <cell r="W1000">
            <v>0</v>
          </cell>
        </row>
        <row r="1001">
          <cell r="F1001" t="str">
            <v>4.16.01</v>
          </cell>
          <cell r="G1001">
            <v>0</v>
          </cell>
          <cell r="H1001" t="str">
            <v>PENGADAAN POMPA DISTRIBUSI 10 LT/DT</v>
          </cell>
          <cell r="I1001" t="str">
            <v>04.16.01.01.02</v>
          </cell>
          <cell r="J1001" t="str">
            <v>0005</v>
          </cell>
          <cell r="K1001">
            <v>0</v>
          </cell>
          <cell r="L1001">
            <v>0</v>
          </cell>
          <cell r="M1001">
            <v>0</v>
          </cell>
          <cell r="N1001">
            <v>0</v>
          </cell>
          <cell r="O1001" t="str">
            <v xml:space="preserve">TELUK KUANTAN </v>
          </cell>
          <cell r="P1001">
            <v>2011</v>
          </cell>
          <cell r="Q1001">
            <v>0</v>
          </cell>
          <cell r="R1001">
            <v>0</v>
          </cell>
          <cell r="S1001">
            <v>0</v>
          </cell>
          <cell r="T1001" t="str">
            <v>APBD</v>
          </cell>
          <cell r="U1001">
            <v>38395822.261578523</v>
          </cell>
          <cell r="V1001">
            <v>0</v>
          </cell>
          <cell r="W1001">
            <v>0</v>
          </cell>
        </row>
        <row r="1002">
          <cell r="F1002" t="str">
            <v>4.16.01</v>
          </cell>
          <cell r="G1002">
            <v>0</v>
          </cell>
          <cell r="H1002" t="str">
            <v>PENGADAAN DAN PEMASANGAN PIPA PVC &amp; ACCESORIS (DDUB)</v>
          </cell>
          <cell r="I1002" t="str">
            <v>04.16.01.04.01</v>
          </cell>
          <cell r="J1002" t="str">
            <v>0001</v>
          </cell>
          <cell r="K1002">
            <v>0</v>
          </cell>
          <cell r="L1002">
            <v>0</v>
          </cell>
          <cell r="M1002">
            <v>0</v>
          </cell>
          <cell r="N1002">
            <v>0</v>
          </cell>
          <cell r="O1002" t="str">
            <v xml:space="preserve">INUMAN </v>
          </cell>
          <cell r="P1002">
            <v>2012</v>
          </cell>
          <cell r="Q1002">
            <v>0</v>
          </cell>
          <cell r="R1002">
            <v>0</v>
          </cell>
          <cell r="S1002">
            <v>0</v>
          </cell>
          <cell r="T1002" t="str">
            <v>APBD</v>
          </cell>
          <cell r="U1002">
            <v>493388676.94870102</v>
          </cell>
          <cell r="V1002">
            <v>0</v>
          </cell>
          <cell r="W1002">
            <v>0</v>
          </cell>
        </row>
        <row r="1003">
          <cell r="F1003" t="str">
            <v>4.16.01</v>
          </cell>
          <cell r="G1003">
            <v>0</v>
          </cell>
          <cell r="H1003" t="str">
            <v>PENGADAAN DAN PEMASANGAN JARINGAN DISTRIBUSI DAN WATER</v>
          </cell>
          <cell r="I1003" t="str">
            <v>04.16.01.02.01</v>
          </cell>
          <cell r="J1003" t="str">
            <v>0002</v>
          </cell>
          <cell r="K1003">
            <v>0</v>
          </cell>
          <cell r="L1003">
            <v>0</v>
          </cell>
          <cell r="M1003">
            <v>0</v>
          </cell>
          <cell r="N1003">
            <v>0</v>
          </cell>
          <cell r="O1003" t="str">
            <v xml:space="preserve">LOGAS TANAH DARAT </v>
          </cell>
          <cell r="P1003">
            <v>2012</v>
          </cell>
          <cell r="Q1003">
            <v>0</v>
          </cell>
          <cell r="R1003">
            <v>0</v>
          </cell>
          <cell r="S1003">
            <v>0</v>
          </cell>
          <cell r="T1003" t="str">
            <v>APBD</v>
          </cell>
          <cell r="U1003">
            <v>388878394.88692087</v>
          </cell>
          <cell r="V1003">
            <v>0</v>
          </cell>
          <cell r="W1003">
            <v>0</v>
          </cell>
        </row>
        <row r="1004">
          <cell r="F1004" t="str">
            <v>4.16.01</v>
          </cell>
          <cell r="G1004">
            <v>0</v>
          </cell>
          <cell r="H1004" t="str">
            <v>PENGADAAN DAN PEMASANGAN TIANG KABEL POMPA INTAKE</v>
          </cell>
          <cell r="I1004" t="str">
            <v>04.16.01.02.01</v>
          </cell>
          <cell r="J1004" t="str">
            <v>0003</v>
          </cell>
          <cell r="K1004">
            <v>0</v>
          </cell>
          <cell r="L1004">
            <v>0</v>
          </cell>
          <cell r="M1004">
            <v>0</v>
          </cell>
          <cell r="N1004">
            <v>0</v>
          </cell>
          <cell r="O1004" t="str">
            <v xml:space="preserve">KUANTAN HILIR </v>
          </cell>
          <cell r="P1004">
            <v>2012</v>
          </cell>
          <cell r="Q1004">
            <v>0</v>
          </cell>
          <cell r="R1004">
            <v>0</v>
          </cell>
          <cell r="S1004">
            <v>0</v>
          </cell>
          <cell r="T1004" t="str">
            <v>APBD</v>
          </cell>
          <cell r="U1004">
            <v>30012703.490769427</v>
          </cell>
          <cell r="V1004">
            <v>0</v>
          </cell>
          <cell r="W1004">
            <v>0</v>
          </cell>
        </row>
        <row r="1005">
          <cell r="F1005" t="str">
            <v>4.16.01</v>
          </cell>
          <cell r="G1005">
            <v>0</v>
          </cell>
          <cell r="H1005" t="str">
            <v>PENGADAAN DAN PEMASANGAN WATER METER INDUK DIAMETER</v>
          </cell>
          <cell r="I1005" t="str">
            <v>04.16.01.02.01</v>
          </cell>
          <cell r="J1005" t="str">
            <v>0004</v>
          </cell>
          <cell r="K1005">
            <v>0</v>
          </cell>
          <cell r="L1005">
            <v>0</v>
          </cell>
          <cell r="M1005">
            <v>0</v>
          </cell>
          <cell r="N1005">
            <v>0</v>
          </cell>
          <cell r="O1005" t="str">
            <v xml:space="preserve">KUANTAN TENGAH </v>
          </cell>
          <cell r="P1005">
            <v>2012</v>
          </cell>
          <cell r="Q1005">
            <v>0</v>
          </cell>
          <cell r="R1005">
            <v>0</v>
          </cell>
          <cell r="S1005">
            <v>0</v>
          </cell>
          <cell r="T1005" t="str">
            <v>APBD</v>
          </cell>
          <cell r="U1005">
            <v>49449125.880956002</v>
          </cell>
          <cell r="V1005">
            <v>0</v>
          </cell>
          <cell r="W1005">
            <v>0</v>
          </cell>
        </row>
        <row r="1006">
          <cell r="F1006" t="str">
            <v>4.16.01</v>
          </cell>
          <cell r="G1006">
            <v>0</v>
          </cell>
          <cell r="H1006" t="str">
            <v>PENGADAAN DAN PEMASANGAN JARINGAN DISTRIBUSI DAN WATER</v>
          </cell>
          <cell r="I1006" t="str">
            <v>04.16.01.02.01</v>
          </cell>
          <cell r="J1006" t="str">
            <v>0005</v>
          </cell>
          <cell r="K1006">
            <v>0</v>
          </cell>
          <cell r="L1006">
            <v>0</v>
          </cell>
          <cell r="M1006">
            <v>0</v>
          </cell>
          <cell r="N1006">
            <v>0</v>
          </cell>
          <cell r="O1006" t="str">
            <v xml:space="preserve">KUANTAN TENGAH </v>
          </cell>
          <cell r="P1006">
            <v>2012</v>
          </cell>
          <cell r="Q1006">
            <v>0</v>
          </cell>
          <cell r="R1006">
            <v>0</v>
          </cell>
          <cell r="S1006">
            <v>0</v>
          </cell>
          <cell r="T1006" t="str">
            <v>APBD</v>
          </cell>
          <cell r="U1006">
            <v>482796398.79265285</v>
          </cell>
          <cell r="V1006">
            <v>0</v>
          </cell>
          <cell r="W1006">
            <v>0</v>
          </cell>
        </row>
        <row r="1007">
          <cell r="F1007" t="str">
            <v>4.16.01</v>
          </cell>
          <cell r="G1007">
            <v>0</v>
          </cell>
          <cell r="H1007" t="str">
            <v>PEMASANGAN JARINGAN TM DAN TR + TRAFO STANDAR PLN BPAM PANGEAN</v>
          </cell>
          <cell r="I1007" t="str">
            <v>04.16.02.02.01</v>
          </cell>
          <cell r="J1007" t="str">
            <v>0001</v>
          </cell>
          <cell r="K1007">
            <v>0</v>
          </cell>
          <cell r="L1007">
            <v>0</v>
          </cell>
          <cell r="M1007">
            <v>0</v>
          </cell>
          <cell r="N1007">
            <v>0</v>
          </cell>
          <cell r="O1007" t="str">
            <v>PANGEAN</v>
          </cell>
          <cell r="P1007">
            <v>2013</v>
          </cell>
          <cell r="Q1007">
            <v>0</v>
          </cell>
          <cell r="R1007">
            <v>0</v>
          </cell>
          <cell r="S1007">
            <v>0</v>
          </cell>
          <cell r="T1007" t="str">
            <v>APBD</v>
          </cell>
          <cell r="U1007">
            <v>198265000</v>
          </cell>
          <cell r="V1007">
            <v>0</v>
          </cell>
          <cell r="W1007">
            <v>0</v>
          </cell>
        </row>
        <row r="1008">
          <cell r="F1008" t="str">
            <v>4.16.01</v>
          </cell>
          <cell r="G1008">
            <v>0</v>
          </cell>
          <cell r="H1008" t="str">
            <v>PEMASANGAN JARINGAN TM DAN TR + TRAFO STANDAR PLN BPAM SINGINGI HILIR</v>
          </cell>
          <cell r="I1008" t="str">
            <v>04.16.02.02.01</v>
          </cell>
          <cell r="J1008" t="str">
            <v>0002</v>
          </cell>
          <cell r="K1008">
            <v>0</v>
          </cell>
          <cell r="L1008">
            <v>0</v>
          </cell>
          <cell r="M1008">
            <v>0</v>
          </cell>
          <cell r="N1008">
            <v>0</v>
          </cell>
          <cell r="O1008" t="str">
            <v>SINGINGI HILIR</v>
          </cell>
          <cell r="P1008">
            <v>2013</v>
          </cell>
          <cell r="Q1008">
            <v>0</v>
          </cell>
          <cell r="R1008">
            <v>0</v>
          </cell>
          <cell r="S1008">
            <v>0</v>
          </cell>
          <cell r="T1008" t="str">
            <v>APBD</v>
          </cell>
          <cell r="U1008">
            <v>198168000</v>
          </cell>
          <cell r="V1008">
            <v>0</v>
          </cell>
          <cell r="W1008">
            <v>0</v>
          </cell>
        </row>
        <row r="1009">
          <cell r="F1009" t="str">
            <v>4.16.01</v>
          </cell>
          <cell r="G1009">
            <v>0</v>
          </cell>
          <cell r="H1009" t="str">
            <v>REHABILITASI DRAINASE PEMBUANG BPAM TELUK KUANTAN</v>
          </cell>
          <cell r="I1009" t="str">
            <v>04.16.01.03.04</v>
          </cell>
          <cell r="J1009" t="str">
            <v>0001</v>
          </cell>
          <cell r="K1009">
            <v>0</v>
          </cell>
          <cell r="L1009">
            <v>0</v>
          </cell>
          <cell r="M1009">
            <v>0</v>
          </cell>
          <cell r="N1009">
            <v>0</v>
          </cell>
          <cell r="O1009" t="str">
            <v>TELUK KUANTAN</v>
          </cell>
          <cell r="P1009">
            <v>2013</v>
          </cell>
          <cell r="Q1009">
            <v>0</v>
          </cell>
          <cell r="R1009">
            <v>0</v>
          </cell>
          <cell r="S1009">
            <v>0</v>
          </cell>
          <cell r="T1009" t="str">
            <v>APBD</v>
          </cell>
          <cell r="U1009">
            <v>74529390.572603837</v>
          </cell>
          <cell r="V1009">
            <v>0</v>
          </cell>
          <cell r="W1009">
            <v>0</v>
          </cell>
        </row>
        <row r="1010">
          <cell r="F1010" t="str">
            <v>4.16.01</v>
          </cell>
          <cell r="G1010">
            <v>0</v>
          </cell>
          <cell r="H1010" t="str">
            <v>PENGADAAN DAN PEMASANGAN JARINGAN PIPA DISTRIBUSI DAN SAMBUNGAN RUMAH KECAMATAN CERENTI</v>
          </cell>
          <cell r="I1010" t="str">
            <v>04.16.01.04.01</v>
          </cell>
          <cell r="J1010" t="str">
            <v>0001</v>
          </cell>
          <cell r="K1010">
            <v>0</v>
          </cell>
          <cell r="L1010">
            <v>0</v>
          </cell>
          <cell r="M1010">
            <v>0</v>
          </cell>
          <cell r="N1010">
            <v>0</v>
          </cell>
          <cell r="O1010" t="str">
            <v>CERENTI</v>
          </cell>
          <cell r="P1010">
            <v>2013</v>
          </cell>
          <cell r="Q1010">
            <v>0</v>
          </cell>
          <cell r="R1010">
            <v>0</v>
          </cell>
          <cell r="S1010">
            <v>0</v>
          </cell>
          <cell r="T1010" t="str">
            <v>APBD</v>
          </cell>
          <cell r="U1010">
            <v>412452000</v>
          </cell>
          <cell r="V1010">
            <v>0</v>
          </cell>
          <cell r="W1010">
            <v>0</v>
          </cell>
        </row>
        <row r="1011">
          <cell r="F1011" t="str">
            <v>4.16.01</v>
          </cell>
          <cell r="G1011">
            <v>0</v>
          </cell>
          <cell r="H1011" t="str">
            <v>PEMBANGUNAN TEMBOK PENAHAN BAK RESERVOAR BPAM DI PERKANTORAN PEMDA</v>
          </cell>
          <cell r="I1011" t="str">
            <v>04.16.01.04.04</v>
          </cell>
          <cell r="J1011" t="str">
            <v>0001</v>
          </cell>
          <cell r="K1011">
            <v>0</v>
          </cell>
          <cell r="L1011">
            <v>0</v>
          </cell>
          <cell r="M1011">
            <v>0</v>
          </cell>
          <cell r="N1011">
            <v>0</v>
          </cell>
          <cell r="O1011" t="str">
            <v>TELUK KUANTAN</v>
          </cell>
          <cell r="P1011">
            <v>2013</v>
          </cell>
          <cell r="Q1011">
            <v>0</v>
          </cell>
          <cell r="R1011">
            <v>0</v>
          </cell>
          <cell r="S1011">
            <v>0</v>
          </cell>
          <cell r="T1011" t="str">
            <v>APBD</v>
          </cell>
          <cell r="U1011">
            <v>718008000</v>
          </cell>
          <cell r="V1011">
            <v>0</v>
          </cell>
          <cell r="W1011">
            <v>0</v>
          </cell>
        </row>
        <row r="1012">
          <cell r="F1012" t="str">
            <v>4.16.01</v>
          </cell>
          <cell r="G1012">
            <v>0</v>
          </cell>
          <cell r="H1012" t="str">
            <v>PIPA PVC  DAN PENAMBAHAN DAYA LISTRIK UNTUK POMPA</v>
          </cell>
          <cell r="I1012" t="str">
            <v>04.16.02.02.04</v>
          </cell>
          <cell r="J1012" t="str">
            <v>0001</v>
          </cell>
          <cell r="K1012">
            <v>0</v>
          </cell>
          <cell r="L1012">
            <v>0</v>
          </cell>
          <cell r="M1012">
            <v>0</v>
          </cell>
          <cell r="N1012">
            <v>0</v>
          </cell>
          <cell r="O1012">
            <v>0</v>
          </cell>
          <cell r="P1012">
            <v>2013</v>
          </cell>
          <cell r="Q1012">
            <v>0</v>
          </cell>
          <cell r="R1012">
            <v>0</v>
          </cell>
          <cell r="S1012">
            <v>0</v>
          </cell>
          <cell r="T1012" t="str">
            <v>APBD</v>
          </cell>
          <cell r="U1012">
            <v>221324968.6019634</v>
          </cell>
          <cell r="V1012">
            <v>0</v>
          </cell>
          <cell r="W1012">
            <v>0</v>
          </cell>
        </row>
        <row r="1013">
          <cell r="F1013" t="str">
            <v>4.16.01</v>
          </cell>
          <cell r="G1013">
            <v>0</v>
          </cell>
          <cell r="H1013" t="str">
            <v>PENGADAAN DAN PEMASANGAN JARINGAN PIPA DISTRIBUSI KEC. KUANTAN MUDIK (LANJUTAN)</v>
          </cell>
          <cell r="I1013" t="str">
            <v>04.16.01.01.02</v>
          </cell>
          <cell r="J1013" t="str">
            <v>0001</v>
          </cell>
          <cell r="K1013">
            <v>0</v>
          </cell>
          <cell r="L1013">
            <v>0</v>
          </cell>
          <cell r="M1013">
            <v>0</v>
          </cell>
          <cell r="N1013">
            <v>0</v>
          </cell>
          <cell r="O1013" t="str">
            <v>KEC. KUANTAN MUDIK</v>
          </cell>
          <cell r="P1013">
            <v>2014</v>
          </cell>
          <cell r="Q1013">
            <v>0</v>
          </cell>
          <cell r="R1013">
            <v>0</v>
          </cell>
          <cell r="S1013">
            <v>0</v>
          </cell>
          <cell r="T1013" t="str">
            <v>APBD</v>
          </cell>
          <cell r="U1013">
            <v>246003000</v>
          </cell>
          <cell r="V1013">
            <v>0</v>
          </cell>
          <cell r="W1013">
            <v>0</v>
          </cell>
        </row>
        <row r="1014">
          <cell r="F1014" t="str">
            <v>4.16.01</v>
          </cell>
          <cell r="G1014">
            <v>0</v>
          </cell>
          <cell r="H1014" t="str">
            <v>PENGADAAN DAN PEMASANGAN JARINGAN PIPA DISTRIBUSI KEC. INUMAN (LANJUTAN)</v>
          </cell>
          <cell r="I1014" t="str">
            <v>04.16.01.01.02</v>
          </cell>
          <cell r="J1014" t="str">
            <v>0002</v>
          </cell>
          <cell r="K1014">
            <v>0</v>
          </cell>
          <cell r="L1014">
            <v>0</v>
          </cell>
          <cell r="M1014">
            <v>0</v>
          </cell>
          <cell r="N1014">
            <v>0</v>
          </cell>
          <cell r="O1014" t="str">
            <v>KEC. INUMAN</v>
          </cell>
          <cell r="P1014">
            <v>2014</v>
          </cell>
          <cell r="Q1014">
            <v>0</v>
          </cell>
          <cell r="R1014">
            <v>0</v>
          </cell>
          <cell r="S1014">
            <v>0</v>
          </cell>
          <cell r="T1014" t="str">
            <v>APBD</v>
          </cell>
          <cell r="U1014">
            <v>601050000</v>
          </cell>
          <cell r="V1014">
            <v>0</v>
          </cell>
          <cell r="W1014">
            <v>0</v>
          </cell>
        </row>
        <row r="1015">
          <cell r="F1015" t="str">
            <v>4.16.01</v>
          </cell>
          <cell r="G1015">
            <v>0</v>
          </cell>
          <cell r="H1015" t="str">
            <v>PENGADAAN DAN PEMASANGAN JARINGAN PIPA DISTRIBUSI KEC. KUANTAN TENGAH (LANJUTAN)</v>
          </cell>
          <cell r="I1015" t="str">
            <v>04.16.01.01.02</v>
          </cell>
          <cell r="J1015" t="str">
            <v>0003</v>
          </cell>
          <cell r="K1015">
            <v>0</v>
          </cell>
          <cell r="L1015">
            <v>0</v>
          </cell>
          <cell r="M1015">
            <v>0</v>
          </cell>
          <cell r="N1015">
            <v>0</v>
          </cell>
          <cell r="O1015" t="str">
            <v>KEC. KUANTAN TENGAH</v>
          </cell>
          <cell r="P1015">
            <v>2014</v>
          </cell>
          <cell r="Q1015">
            <v>0</v>
          </cell>
          <cell r="R1015">
            <v>0</v>
          </cell>
          <cell r="S1015">
            <v>0</v>
          </cell>
          <cell r="T1015" t="str">
            <v>APBD</v>
          </cell>
          <cell r="U1015">
            <v>198898000</v>
          </cell>
          <cell r="V1015">
            <v>0</v>
          </cell>
          <cell r="W1015">
            <v>0</v>
          </cell>
        </row>
        <row r="1016">
          <cell r="F1016" t="str">
            <v>4.16.01</v>
          </cell>
          <cell r="G1016">
            <v>0</v>
          </cell>
          <cell r="H1016" t="str">
            <v>PENGADAAN DAN PEMASANGAN VALVE DAN ACSESORIES BPAM KEC. KUANTAN TENGAH (LANJUTAN)</v>
          </cell>
          <cell r="I1016" t="str">
            <v>04.16.01.01.02</v>
          </cell>
          <cell r="J1016" t="str">
            <v>0004</v>
          </cell>
          <cell r="K1016">
            <v>0</v>
          </cell>
          <cell r="L1016">
            <v>0</v>
          </cell>
          <cell r="M1016">
            <v>0</v>
          </cell>
          <cell r="N1016">
            <v>0</v>
          </cell>
          <cell r="O1016" t="str">
            <v>KEC. KUANTAN TENGAH</v>
          </cell>
          <cell r="P1016">
            <v>2014</v>
          </cell>
          <cell r="Q1016">
            <v>0</v>
          </cell>
          <cell r="R1016">
            <v>0</v>
          </cell>
          <cell r="S1016">
            <v>0</v>
          </cell>
          <cell r="T1016" t="str">
            <v>APBD</v>
          </cell>
          <cell r="U1016">
            <v>142292000</v>
          </cell>
          <cell r="V1016">
            <v>0</v>
          </cell>
          <cell r="W1016">
            <v>0</v>
          </cell>
        </row>
        <row r="1017">
          <cell r="F1017" t="str">
            <v>4.16.01</v>
          </cell>
          <cell r="G1017">
            <v>0</v>
          </cell>
          <cell r="H1017" t="str">
            <v>PERBAIKAN DAN RENOVASI JARINGAN PADA IPA BPAM TELUK KUANTAN (LANJUTAN)</v>
          </cell>
          <cell r="I1017" t="str">
            <v>04.16.01.01.02</v>
          </cell>
          <cell r="J1017" t="str">
            <v>0005</v>
          </cell>
          <cell r="K1017">
            <v>0</v>
          </cell>
          <cell r="L1017">
            <v>0</v>
          </cell>
          <cell r="M1017">
            <v>0</v>
          </cell>
          <cell r="N1017">
            <v>0</v>
          </cell>
          <cell r="O1017" t="str">
            <v>KEC. KUANTAN TENGAH</v>
          </cell>
          <cell r="P1017">
            <v>2014</v>
          </cell>
          <cell r="Q1017">
            <v>0</v>
          </cell>
          <cell r="R1017">
            <v>0</v>
          </cell>
          <cell r="S1017">
            <v>0</v>
          </cell>
          <cell r="T1017" t="str">
            <v>APBD</v>
          </cell>
          <cell r="U1017">
            <v>144231000</v>
          </cell>
          <cell r="V1017">
            <v>0</v>
          </cell>
          <cell r="W1017">
            <v>0</v>
          </cell>
        </row>
        <row r="1018">
          <cell r="F1018" t="str">
            <v>4.16.01</v>
          </cell>
          <cell r="G1018">
            <v>0</v>
          </cell>
          <cell r="H1018" t="str">
            <v>PENGADAAN POMPA DISTRIBUSI KAP 50 LT/DT</v>
          </cell>
          <cell r="I1018" t="str">
            <v>04.16.01.01.02</v>
          </cell>
          <cell r="J1018" t="str">
            <v>0001</v>
          </cell>
          <cell r="K1018">
            <v>0</v>
          </cell>
          <cell r="L1018">
            <v>0</v>
          </cell>
          <cell r="M1018">
            <v>0</v>
          </cell>
          <cell r="N1018">
            <v>0</v>
          </cell>
          <cell r="O1018" t="str">
            <v>KEC. KUANTAN TENGAH</v>
          </cell>
          <cell r="P1018">
            <v>2014</v>
          </cell>
          <cell r="Q1018">
            <v>0</v>
          </cell>
          <cell r="R1018">
            <v>0</v>
          </cell>
          <cell r="S1018">
            <v>0</v>
          </cell>
          <cell r="T1018" t="str">
            <v>APBD</v>
          </cell>
          <cell r="U1018">
            <v>114261885.15693964</v>
          </cell>
          <cell r="V1018">
            <v>0</v>
          </cell>
          <cell r="W1018">
            <v>0</v>
          </cell>
        </row>
        <row r="1019">
          <cell r="F1019" t="str">
            <v>4.16.01</v>
          </cell>
          <cell r="G1019">
            <v>0</v>
          </cell>
          <cell r="H1019" t="str">
            <v>PENGADAAN POMPA DISTRIBUSI KAP 30 LT/DT</v>
          </cell>
          <cell r="I1019" t="str">
            <v>04.16.01.01.02</v>
          </cell>
          <cell r="J1019" t="str">
            <v>0002</v>
          </cell>
          <cell r="K1019">
            <v>0</v>
          </cell>
          <cell r="L1019">
            <v>0</v>
          </cell>
          <cell r="M1019">
            <v>0</v>
          </cell>
          <cell r="N1019">
            <v>0</v>
          </cell>
          <cell r="O1019" t="str">
            <v>KEC. KUANTAN TENGAH</v>
          </cell>
          <cell r="P1019">
            <v>2014</v>
          </cell>
          <cell r="Q1019">
            <v>0</v>
          </cell>
          <cell r="R1019">
            <v>0</v>
          </cell>
          <cell r="S1019">
            <v>0</v>
          </cell>
          <cell r="T1019" t="str">
            <v>APBD</v>
          </cell>
          <cell r="U1019">
            <v>74728376.872205257</v>
          </cell>
          <cell r="V1019">
            <v>0</v>
          </cell>
          <cell r="W1019">
            <v>0</v>
          </cell>
        </row>
        <row r="1020">
          <cell r="F1020" t="str">
            <v>4.16.01</v>
          </cell>
          <cell r="G1020">
            <v>0</v>
          </cell>
          <cell r="H1020" t="str">
            <v>PENGADAAN POMPA INJEKSI BAHAN KIMIA</v>
          </cell>
          <cell r="I1020" t="str">
            <v>04.16.01.01.02</v>
          </cell>
          <cell r="J1020" t="str">
            <v>0001</v>
          </cell>
          <cell r="K1020">
            <v>0</v>
          </cell>
          <cell r="L1020">
            <v>0</v>
          </cell>
          <cell r="M1020">
            <v>0</v>
          </cell>
          <cell r="N1020">
            <v>0</v>
          </cell>
          <cell r="O1020" t="str">
            <v>KEC. KUANTAN TENGAH</v>
          </cell>
          <cell r="P1020">
            <v>2014</v>
          </cell>
          <cell r="Q1020">
            <v>0</v>
          </cell>
          <cell r="R1020">
            <v>0</v>
          </cell>
          <cell r="S1020">
            <v>0</v>
          </cell>
          <cell r="T1020" t="str">
            <v>APBD</v>
          </cell>
          <cell r="U1020">
            <v>19068737.970855102</v>
          </cell>
          <cell r="V1020">
            <v>0</v>
          </cell>
          <cell r="W1020">
            <v>0</v>
          </cell>
        </row>
        <row r="1021">
          <cell r="F1021" t="str">
            <v>4.16.01</v>
          </cell>
          <cell r="G1021">
            <v>0</v>
          </cell>
          <cell r="H1021" t="str">
            <v>PENGADAAN DAN PEMASANGAN PIPA DISTRIBUSI DAN SAMBUNGAN RUMAH (DDUPB)</v>
          </cell>
          <cell r="I1021" t="str">
            <v>04.16.01.04.01</v>
          </cell>
          <cell r="J1021" t="str">
            <v>0001</v>
          </cell>
          <cell r="K1021">
            <v>0</v>
          </cell>
          <cell r="L1021">
            <v>0</v>
          </cell>
          <cell r="M1021">
            <v>0</v>
          </cell>
          <cell r="N1021">
            <v>0</v>
          </cell>
          <cell r="O1021" t="str">
            <v xml:space="preserve">KECAMATAN </v>
          </cell>
          <cell r="P1021">
            <v>2015</v>
          </cell>
          <cell r="Q1021">
            <v>0</v>
          </cell>
          <cell r="R1021">
            <v>0</v>
          </cell>
          <cell r="S1021">
            <v>0</v>
          </cell>
          <cell r="T1021" t="str">
            <v>APBD</v>
          </cell>
          <cell r="U1021">
            <v>137833000</v>
          </cell>
          <cell r="V1021">
            <v>0</v>
          </cell>
          <cell r="W1021">
            <v>0</v>
          </cell>
        </row>
        <row r="1022">
          <cell r="F1022" t="str">
            <v>4.16.01</v>
          </cell>
          <cell r="G1022">
            <v>0</v>
          </cell>
          <cell r="H1022" t="str">
            <v xml:space="preserve">PENGADAAN DAN PEMASANGAN PIPA DISTRIBUSI DAN SAMBUNGAN RUMAH DESA BERINGIN TALUK </v>
          </cell>
          <cell r="I1022" t="str">
            <v>04.16.01.04.01</v>
          </cell>
          <cell r="J1022" t="str">
            <v>0002</v>
          </cell>
          <cell r="K1022">
            <v>0</v>
          </cell>
          <cell r="L1022">
            <v>0</v>
          </cell>
          <cell r="M1022">
            <v>0</v>
          </cell>
          <cell r="N1022">
            <v>0</v>
          </cell>
          <cell r="O1022" t="str">
            <v xml:space="preserve">DESA BERINGIN TALUK </v>
          </cell>
          <cell r="P1022">
            <v>2016</v>
          </cell>
          <cell r="Q1022">
            <v>0</v>
          </cell>
          <cell r="R1022">
            <v>0</v>
          </cell>
          <cell r="S1022">
            <v>0</v>
          </cell>
          <cell r="T1022" t="str">
            <v>APBD</v>
          </cell>
          <cell r="U1022">
            <v>365000000</v>
          </cell>
          <cell r="V1022">
            <v>0</v>
          </cell>
          <cell r="W1022">
            <v>0</v>
          </cell>
        </row>
        <row r="1023">
          <cell r="F1023" t="str">
            <v>4.16.01</v>
          </cell>
          <cell r="G1023">
            <v>0</v>
          </cell>
          <cell r="H1023" t="str">
            <v xml:space="preserve">PENGADAAN DAN PEMASANGAN PIPA DISTRIBUSI DAN SAMBUNGAN RUMAH DESA KOTO TALUK </v>
          </cell>
          <cell r="I1023" t="str">
            <v>04.16.01.04.01</v>
          </cell>
          <cell r="J1023" t="str">
            <v>0003</v>
          </cell>
          <cell r="K1023">
            <v>0</v>
          </cell>
          <cell r="L1023">
            <v>0</v>
          </cell>
          <cell r="M1023">
            <v>0</v>
          </cell>
          <cell r="N1023">
            <v>0</v>
          </cell>
          <cell r="O1023" t="str">
            <v xml:space="preserve">DESA KOTO TALUK </v>
          </cell>
          <cell r="P1023">
            <v>2016</v>
          </cell>
          <cell r="Q1023">
            <v>0</v>
          </cell>
          <cell r="R1023">
            <v>0</v>
          </cell>
          <cell r="S1023">
            <v>0</v>
          </cell>
          <cell r="T1023" t="str">
            <v>APBD</v>
          </cell>
          <cell r="U1023">
            <v>577777000</v>
          </cell>
          <cell r="V1023">
            <v>0</v>
          </cell>
          <cell r="W1023">
            <v>0</v>
          </cell>
        </row>
        <row r="1024">
          <cell r="F1024" t="str">
            <v>4.16.01</v>
          </cell>
          <cell r="G1024">
            <v>0</v>
          </cell>
          <cell r="H1024" t="str">
            <v xml:space="preserve">PENGADAAN DAN PEMASANGAN PIPA DISTRIBUSI DAN SAMBUNGAN RUMAH SEI. JERING </v>
          </cell>
          <cell r="I1024" t="str">
            <v>04.16.01.04.01</v>
          </cell>
          <cell r="J1024" t="str">
            <v>0004</v>
          </cell>
          <cell r="K1024">
            <v>0</v>
          </cell>
          <cell r="L1024">
            <v>0</v>
          </cell>
          <cell r="M1024">
            <v>0</v>
          </cell>
          <cell r="N1024">
            <v>0</v>
          </cell>
          <cell r="O1024" t="str">
            <v xml:space="preserve">SEI. JERING </v>
          </cell>
          <cell r="P1024">
            <v>2016</v>
          </cell>
          <cell r="Q1024">
            <v>0</v>
          </cell>
          <cell r="R1024">
            <v>0</v>
          </cell>
          <cell r="S1024">
            <v>0</v>
          </cell>
          <cell r="T1024" t="str">
            <v>APBD</v>
          </cell>
          <cell r="U1024">
            <v>555000000</v>
          </cell>
          <cell r="V1024">
            <v>0</v>
          </cell>
          <cell r="W1024">
            <v>0</v>
          </cell>
        </row>
        <row r="1025">
          <cell r="F1025">
            <v>0</v>
          </cell>
          <cell r="G1025">
            <v>0</v>
          </cell>
          <cell r="H1025" t="str">
            <v>PEMASANGAN PIPA DISTRIBUSI AIR BERSIH KEC.KUANTAN MUDIK</v>
          </cell>
          <cell r="I1025" t="str">
            <v>04.16.01.04.01</v>
          </cell>
          <cell r="J1025">
            <v>0</v>
          </cell>
          <cell r="K1025">
            <v>0</v>
          </cell>
          <cell r="L1025">
            <v>0</v>
          </cell>
          <cell r="M1025">
            <v>0</v>
          </cell>
          <cell r="N1025">
            <v>0</v>
          </cell>
          <cell r="O1025" t="str">
            <v>KEC.KUANTAN MUDIK</v>
          </cell>
          <cell r="P1025">
            <v>2017</v>
          </cell>
          <cell r="Q1025">
            <v>0</v>
          </cell>
          <cell r="R1025">
            <v>0</v>
          </cell>
          <cell r="S1025">
            <v>0</v>
          </cell>
          <cell r="T1025" t="str">
            <v>APBD</v>
          </cell>
          <cell r="U1025">
            <v>441507000</v>
          </cell>
          <cell r="V1025">
            <v>0</v>
          </cell>
          <cell r="W1025">
            <v>0</v>
          </cell>
        </row>
        <row r="1026">
          <cell r="F1026">
            <v>0</v>
          </cell>
          <cell r="G1026">
            <v>0</v>
          </cell>
          <cell r="H1026" t="str">
            <v>PIPA DISTRIBUSI AIR BERSIH</v>
          </cell>
          <cell r="I1026" t="str">
            <v>04.16.01.04.01</v>
          </cell>
          <cell r="J1026">
            <v>0</v>
          </cell>
          <cell r="K1026">
            <v>0</v>
          </cell>
          <cell r="L1026">
            <v>0</v>
          </cell>
          <cell r="M1026">
            <v>0</v>
          </cell>
          <cell r="N1026">
            <v>0</v>
          </cell>
          <cell r="O1026" t="str">
            <v>KECAMATAN INUMAN</v>
          </cell>
          <cell r="P1026">
            <v>2018</v>
          </cell>
          <cell r="Q1026">
            <v>0</v>
          </cell>
          <cell r="R1026">
            <v>0</v>
          </cell>
          <cell r="S1026">
            <v>0</v>
          </cell>
          <cell r="T1026" t="str">
            <v>APBD</v>
          </cell>
          <cell r="U1026">
            <v>329615000</v>
          </cell>
          <cell r="V1026" t="str">
            <v>B</v>
          </cell>
          <cell r="W1026">
            <v>0</v>
          </cell>
        </row>
        <row r="1027">
          <cell r="F1027">
            <v>0</v>
          </cell>
          <cell r="G1027">
            <v>0</v>
          </cell>
          <cell r="H1027" t="str">
            <v>PIPA DISTRIBUSI AIR BERSIH</v>
          </cell>
          <cell r="I1027" t="str">
            <v>04.16.01.04.01</v>
          </cell>
          <cell r="J1027">
            <v>0</v>
          </cell>
          <cell r="K1027">
            <v>0</v>
          </cell>
          <cell r="L1027">
            <v>0</v>
          </cell>
          <cell r="M1027">
            <v>0</v>
          </cell>
          <cell r="N1027">
            <v>0</v>
          </cell>
          <cell r="O1027" t="str">
            <v>KECAMATAN KUANTAN HILIR</v>
          </cell>
          <cell r="P1027">
            <v>2018</v>
          </cell>
          <cell r="Q1027">
            <v>0</v>
          </cell>
          <cell r="R1027">
            <v>0</v>
          </cell>
          <cell r="S1027">
            <v>0</v>
          </cell>
          <cell r="T1027" t="str">
            <v>APBD</v>
          </cell>
          <cell r="U1027">
            <v>329996000</v>
          </cell>
          <cell r="V1027" t="str">
            <v>B</v>
          </cell>
          <cell r="W1027">
            <v>0</v>
          </cell>
        </row>
        <row r="1028">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row>
      </sheetData>
      <sheetData sheetId="15"/>
      <sheetData sheetId="16"/>
      <sheetData sheetId="17"/>
      <sheetData sheetId="18"/>
      <sheetData sheetId="19"/>
      <sheetData sheetId="20"/>
      <sheetData sheetId="21"/>
      <sheetData sheetId="22"/>
      <sheetData sheetId="23"/>
      <sheetData sheetId="24">
        <row r="4">
          <cell r="A4" t="str">
            <v>No. Ruas</v>
          </cell>
          <cell r="B4" t="str">
            <v>Nama Ruas</v>
          </cell>
        </row>
        <row r="5">
          <cell r="A5">
            <v>1</v>
          </cell>
          <cell r="B5" t="str">
            <v>SEB. TELUK KUANTAN - SEB. BENAI</v>
          </cell>
        </row>
        <row r="6">
          <cell r="A6">
            <v>2</v>
          </cell>
          <cell r="B6" t="str">
            <v>JAKE - GERINGGING BARU</v>
          </cell>
        </row>
        <row r="7">
          <cell r="A7">
            <v>3</v>
          </cell>
          <cell r="B7" t="str">
            <v>JAKE - KOTO KOMBU</v>
          </cell>
        </row>
        <row r="8">
          <cell r="A8">
            <v>4</v>
          </cell>
          <cell r="B8" t="str">
            <v>SENTAJO - MUARA LANGSAT</v>
          </cell>
        </row>
        <row r="9">
          <cell r="A9">
            <v>5</v>
          </cell>
          <cell r="B9" t="str">
            <v>SIMP. JAKE - TRANS SKP II PETAI</v>
          </cell>
        </row>
        <row r="10">
          <cell r="A10">
            <v>6</v>
          </cell>
          <cell r="B10" t="str">
            <v>KOTO SENTAJO - RIMBO GAJAH MATI</v>
          </cell>
        </row>
        <row r="11">
          <cell r="A11">
            <v>7</v>
          </cell>
          <cell r="B11" t="str">
            <v>KP. BARU SENTAJO - TEBING TINGGI</v>
          </cell>
        </row>
        <row r="12">
          <cell r="A12">
            <v>8</v>
          </cell>
          <cell r="B12" t="str">
            <v>KP. BARU SENTAJO - BENAI</v>
          </cell>
        </row>
        <row r="13">
          <cell r="A13">
            <v>9</v>
          </cell>
          <cell r="B13" t="str">
            <v>CEBERLIN - PINTU GOBANG</v>
          </cell>
        </row>
        <row r="14">
          <cell r="A14">
            <v>10</v>
          </cell>
          <cell r="B14" t="str">
            <v>SEB. TELUK KUANTAN - DUTA PALMA</v>
          </cell>
        </row>
        <row r="15">
          <cell r="A15">
            <v>11</v>
          </cell>
          <cell r="B15" t="str">
            <v>JEMB. PL. BUNGIN - SIMP. PANGKALAN</v>
          </cell>
        </row>
        <row r="16">
          <cell r="A16">
            <v>12</v>
          </cell>
          <cell r="B16" t="str">
            <v>SKP 8 TRANS I - TESO</v>
          </cell>
        </row>
        <row r="17">
          <cell r="A17">
            <v>13</v>
          </cell>
          <cell r="B17" t="str">
            <v>SIMP. BERINGIN - BERINGIN</v>
          </cell>
        </row>
        <row r="18">
          <cell r="A18">
            <v>14</v>
          </cell>
          <cell r="B18" t="str">
            <v>JK. RUAS 01/01 - MUNSALO</v>
          </cell>
        </row>
        <row r="19">
          <cell r="A19">
            <v>15</v>
          </cell>
          <cell r="B19" t="str">
            <v>SIMP. CAMBAI - MUNSALO</v>
          </cell>
        </row>
        <row r="20">
          <cell r="A20">
            <v>16</v>
          </cell>
          <cell r="B20" t="str">
            <v>JL. DESA PL. BARU - SEI. KUANTAN</v>
          </cell>
        </row>
        <row r="21">
          <cell r="A21">
            <v>17</v>
          </cell>
          <cell r="B21" t="str">
            <v>SINAMBEK - STADION OLAHRAGA</v>
          </cell>
        </row>
        <row r="22">
          <cell r="A22">
            <v>18</v>
          </cell>
          <cell r="B22" t="str">
            <v>JL. DESA PL. KOPUNG - SEI. KUANTAN</v>
          </cell>
        </row>
        <row r="23">
          <cell r="A23">
            <v>19</v>
          </cell>
          <cell r="B23" t="str">
            <v>KEBUN NENAS - PERKANTORAN PEMDA</v>
          </cell>
        </row>
        <row r="24">
          <cell r="A24">
            <v>20</v>
          </cell>
          <cell r="B24" t="str">
            <v>DESA KOTO TUO - SEI. KUANTAN</v>
          </cell>
        </row>
        <row r="25">
          <cell r="A25">
            <v>21</v>
          </cell>
          <cell r="B25" t="str">
            <v>SIMP. PERKANTORAN PEMDA - BUNDARAN DPRD</v>
          </cell>
        </row>
        <row r="26">
          <cell r="A26">
            <v>22</v>
          </cell>
          <cell r="B26" t="str">
            <v>JK. RUAS 008/008 - PINTU GOBANG</v>
          </cell>
        </row>
        <row r="27">
          <cell r="A27">
            <v>23</v>
          </cell>
          <cell r="B27" t="str">
            <v>KP. BARU SENTAJO - RIMBO GAJAH MATI</v>
          </cell>
        </row>
        <row r="28">
          <cell r="A28">
            <v>24</v>
          </cell>
          <cell r="B28" t="str">
            <v>PERUMNAS - SIMPANG PERKANTORAN PEMDA</v>
          </cell>
        </row>
        <row r="29">
          <cell r="A29">
            <v>25</v>
          </cell>
          <cell r="B29" t="str">
            <v>SEI. RIMBIO - PINTU GOBANG</v>
          </cell>
        </row>
        <row r="30">
          <cell r="A30">
            <v>26</v>
          </cell>
          <cell r="B30" t="str">
            <v>KOTO KARI - RUAS JK. 008/008</v>
          </cell>
        </row>
        <row r="31">
          <cell r="A31">
            <v>27</v>
          </cell>
          <cell r="B31" t="str">
            <v>JL. SEB. TELUK - SIBEROBAH</v>
          </cell>
        </row>
        <row r="32">
          <cell r="A32">
            <v>28</v>
          </cell>
          <cell r="B32" t="str">
            <v>PL. KOMANG SENTAJO - KOTO SENTAJO</v>
          </cell>
        </row>
        <row r="33">
          <cell r="A33">
            <v>29</v>
          </cell>
          <cell r="B33" t="str">
            <v>JL. STM (BELIBIS)</v>
          </cell>
        </row>
        <row r="34">
          <cell r="A34">
            <v>30</v>
          </cell>
          <cell r="B34" t="str">
            <v>JL. PULAU KOMANG - PENYEBERANGAN KOPAH</v>
          </cell>
        </row>
        <row r="35">
          <cell r="A35">
            <v>31</v>
          </cell>
          <cell r="B35" t="str">
            <v>JAO - BATANG KUANTAN</v>
          </cell>
        </row>
        <row r="36">
          <cell r="A36">
            <v>32</v>
          </cell>
          <cell r="B36" t="str">
            <v>JL. SUDIRMAN - JP. KM. 164 + 500</v>
          </cell>
        </row>
        <row r="37">
          <cell r="A37">
            <v>33</v>
          </cell>
          <cell r="B37" t="str">
            <v>JL. KESEHATAN - MESJID</v>
          </cell>
        </row>
        <row r="38">
          <cell r="A38">
            <v>34</v>
          </cell>
          <cell r="B38" t="str">
            <v>JL. TUGU BARAT - JL. SUDIRMAN</v>
          </cell>
        </row>
        <row r="39">
          <cell r="A39">
            <v>35</v>
          </cell>
          <cell r="B39" t="str">
            <v>JL. TUGU TIMUR - JL. SUDIRMAN</v>
          </cell>
        </row>
        <row r="40">
          <cell r="A40">
            <v>36</v>
          </cell>
          <cell r="B40" t="str">
            <v>JL. LINGKAR JATI 1 - JL. SUDIRMAN</v>
          </cell>
        </row>
        <row r="41">
          <cell r="A41">
            <v>37</v>
          </cell>
          <cell r="B41" t="str">
            <v>JL. LINGKAR JATI 2 - JL. SUDIRMAN</v>
          </cell>
        </row>
        <row r="42">
          <cell r="A42">
            <v>38</v>
          </cell>
          <cell r="B42" t="str">
            <v>JL. PETAPAHAN - JL. SUDIRMAN</v>
          </cell>
        </row>
        <row r="43">
          <cell r="A43">
            <v>39</v>
          </cell>
          <cell r="B43" t="str">
            <v>JL. SAKO - JL. SUDIRMAN</v>
          </cell>
        </row>
        <row r="44">
          <cell r="A44">
            <v>40</v>
          </cell>
          <cell r="B44" t="str">
            <v>JL. GUNUNG KESIANGAN - JL. SUDIRMAN</v>
          </cell>
        </row>
        <row r="45">
          <cell r="A45">
            <v>41</v>
          </cell>
          <cell r="B45" t="str">
            <v>JL. IMAM BONJOL - JL. KUANTAN</v>
          </cell>
        </row>
        <row r="46">
          <cell r="A46">
            <v>42</v>
          </cell>
          <cell r="B46" t="str">
            <v>KAMPUNG DATAR - PL. KOMANG</v>
          </cell>
        </row>
        <row r="47">
          <cell r="A47">
            <v>43</v>
          </cell>
          <cell r="B47" t="str">
            <v xml:space="preserve">jl. M. FADILLAH - JL. SUDIRMAN </v>
          </cell>
        </row>
        <row r="48">
          <cell r="A48">
            <v>44</v>
          </cell>
          <cell r="B48" t="str">
            <v>JL. LIMUNO - JL. SUDIRMAN</v>
          </cell>
        </row>
        <row r="49">
          <cell r="A49">
            <v>45</v>
          </cell>
          <cell r="B49" t="str">
            <v>JL. MERDEKA - JL. KARTINI</v>
          </cell>
        </row>
        <row r="50">
          <cell r="A50">
            <v>46</v>
          </cell>
          <cell r="B50" t="str">
            <v>JL. KARTINI - JL. DIPONEGORO</v>
          </cell>
        </row>
        <row r="51">
          <cell r="A51">
            <v>47</v>
          </cell>
          <cell r="B51" t="str">
            <v>JL. DIPONEGORO - JL. SUDIRMAN</v>
          </cell>
        </row>
        <row r="52">
          <cell r="A52">
            <v>48</v>
          </cell>
          <cell r="B52" t="str">
            <v>RUAS 43/43 - JL. PL. ARO</v>
          </cell>
        </row>
        <row r="53">
          <cell r="A53">
            <v>49</v>
          </cell>
          <cell r="B53" t="str">
            <v>JL. TOPAN - RUAS 41/41</v>
          </cell>
        </row>
        <row r="54">
          <cell r="A54">
            <v>50</v>
          </cell>
          <cell r="B54" t="str">
            <v>JL. JERING - RUAS 04/04</v>
          </cell>
        </row>
        <row r="55">
          <cell r="A55">
            <v>51</v>
          </cell>
          <cell r="B55" t="str">
            <v>JL. BERINGIN SAWAH - BERINGIN SAWAH</v>
          </cell>
        </row>
        <row r="56">
          <cell r="A56">
            <v>52</v>
          </cell>
          <cell r="B56" t="str">
            <v>TERMINAL - SENTAJO</v>
          </cell>
        </row>
        <row r="57">
          <cell r="A57">
            <v>53</v>
          </cell>
          <cell r="B57" t="str">
            <v>JL. PL. ARO - PL. ARO</v>
          </cell>
        </row>
        <row r="58">
          <cell r="A58">
            <v>54</v>
          </cell>
          <cell r="B58" t="str">
            <v>JL. SAWAH - PL. KOMANG</v>
          </cell>
        </row>
        <row r="59">
          <cell r="A59">
            <v>56</v>
          </cell>
          <cell r="B59" t="str">
            <v>JL. PDAM - DESA BERINGIN</v>
          </cell>
        </row>
        <row r="60">
          <cell r="A60">
            <v>57</v>
          </cell>
          <cell r="B60" t="str">
            <v>JL. KERAMAT - SD BERINGIN</v>
          </cell>
        </row>
        <row r="61">
          <cell r="A61">
            <v>58</v>
          </cell>
          <cell r="B61" t="str">
            <v>JL. BARANGAN - RUAS 041/041</v>
          </cell>
        </row>
        <row r="62">
          <cell r="A62">
            <v>59</v>
          </cell>
          <cell r="B62" t="str">
            <v>JL. BANGSAL - RUAS 041/041</v>
          </cell>
        </row>
        <row r="63">
          <cell r="A63">
            <v>60</v>
          </cell>
          <cell r="B63" t="str">
            <v>JL. PADAT KARYA I - JP. KM 162 + 300</v>
          </cell>
        </row>
        <row r="64">
          <cell r="A64">
            <v>61</v>
          </cell>
          <cell r="B64" t="str">
            <v>JL. PADAT KARYA II - BUNTU</v>
          </cell>
        </row>
        <row r="65">
          <cell r="A65">
            <v>62</v>
          </cell>
          <cell r="B65" t="str">
            <v>JL. PLN - JP. KM 159 + 300</v>
          </cell>
        </row>
        <row r="66">
          <cell r="A66">
            <v>63</v>
          </cell>
          <cell r="B66" t="str">
            <v>JL. PLTA - JK. RUAS 33/33 KM 0 + 100</v>
          </cell>
        </row>
        <row r="67">
          <cell r="A67">
            <v>64</v>
          </cell>
          <cell r="B67" t="str">
            <v>JL. SMK - SMK</v>
          </cell>
        </row>
        <row r="68">
          <cell r="A68">
            <v>65</v>
          </cell>
          <cell r="B68" t="str">
            <v>SIMP. STM BERINGIN - SAWAH</v>
          </cell>
        </row>
        <row r="69">
          <cell r="A69">
            <v>66</v>
          </cell>
          <cell r="B69" t="str">
            <v>JL. TELKOM - JK</v>
          </cell>
        </row>
        <row r="70">
          <cell r="A70">
            <v>67</v>
          </cell>
          <cell r="B70" t="str">
            <v>JL. INDUSTRI - JK. RUAS 231/231</v>
          </cell>
        </row>
        <row r="71">
          <cell r="A71">
            <v>68</v>
          </cell>
          <cell r="B71" t="str">
            <v xml:space="preserve">BUNDARAN DPRD - KANTOR  BUPATI </v>
          </cell>
        </row>
        <row r="72">
          <cell r="A72">
            <v>69</v>
          </cell>
          <cell r="B72" t="str">
            <v>SIMP. RSUD - RSUD</v>
          </cell>
        </row>
        <row r="73">
          <cell r="A73">
            <v>70</v>
          </cell>
          <cell r="B73" t="str">
            <v>SP. KTR. BUPATI  - BUNDARAN DPRD(VIA DISPORA)</v>
          </cell>
        </row>
        <row r="74">
          <cell r="A74">
            <v>71</v>
          </cell>
          <cell r="B74" t="str">
            <v>JL. KUANTAN</v>
          </cell>
        </row>
        <row r="75">
          <cell r="A75">
            <v>72</v>
          </cell>
          <cell r="B75" t="str">
            <v>JL. MENUJU SMP 2</v>
          </cell>
        </row>
        <row r="76">
          <cell r="A76">
            <v>73</v>
          </cell>
          <cell r="B76" t="str">
            <v>JL. LIMUNO SELATAN</v>
          </cell>
        </row>
        <row r="77">
          <cell r="A77">
            <v>74</v>
          </cell>
          <cell r="B77" t="str">
            <v>SIMP. PL. KEDUNDUNG  - PL. KEDUNDUNG</v>
          </cell>
        </row>
        <row r="78">
          <cell r="A78">
            <v>75</v>
          </cell>
          <cell r="B78" t="str">
            <v>BUNDARAN DPRD - JL. PROPINSI</v>
          </cell>
        </row>
        <row r="79">
          <cell r="A79">
            <v>76</v>
          </cell>
          <cell r="B79" t="str">
            <v>JL. PERINDAGKOP</v>
          </cell>
        </row>
        <row r="80">
          <cell r="A80">
            <v>77</v>
          </cell>
          <cell r="B80" t="str">
            <v>JP. KM 161 +250 (MESS POLISI) - JK. RUAS 041/041</v>
          </cell>
        </row>
        <row r="81">
          <cell r="A81">
            <v>78</v>
          </cell>
          <cell r="B81" t="str">
            <v>JL. SRDP - JK. RUAS  045/045</v>
          </cell>
        </row>
        <row r="82">
          <cell r="A82">
            <v>79</v>
          </cell>
          <cell r="B82" t="str">
            <v>JL. LINGKAR SEBERANG TELUK - JK. RUAS 004/004</v>
          </cell>
        </row>
        <row r="83">
          <cell r="A83">
            <v>80</v>
          </cell>
          <cell r="B83" t="str">
            <v>JL. MENUJU LOKASI TPA - JK. RUAS 004/004</v>
          </cell>
        </row>
        <row r="84">
          <cell r="A84">
            <v>81</v>
          </cell>
          <cell r="B84" t="str">
            <v>JL. LOKASI RUMAH ADAT - JP. KM 164 + 250</v>
          </cell>
        </row>
        <row r="85">
          <cell r="A85">
            <v>82</v>
          </cell>
          <cell r="B85" t="str">
            <v>JL. PL. BUNGIN - JP. KM 163 + 750 PBR(HASANAH)</v>
          </cell>
        </row>
        <row r="86">
          <cell r="A86">
            <v>83</v>
          </cell>
          <cell r="B86" t="str">
            <v>LUBUK JAMBI - LUBUK AMBACANG</v>
          </cell>
        </row>
        <row r="87">
          <cell r="A87">
            <v>85</v>
          </cell>
          <cell r="B87" t="str">
            <v>CENGAR - KOTO BENAI</v>
          </cell>
        </row>
        <row r="88">
          <cell r="A88">
            <v>86</v>
          </cell>
          <cell r="B88" t="str">
            <v>PANTAI - AIR BULUH</v>
          </cell>
        </row>
        <row r="89">
          <cell r="A89">
            <v>87</v>
          </cell>
          <cell r="B89" t="str">
            <v>SEI. BESAR - BTS. SUMBAR</v>
          </cell>
        </row>
        <row r="90">
          <cell r="A90">
            <v>88</v>
          </cell>
          <cell r="B90" t="str">
            <v>SIMP. CENGAR - BUKIT PAYUNG</v>
          </cell>
        </row>
        <row r="91">
          <cell r="A91">
            <v>90</v>
          </cell>
          <cell r="B91" t="str">
            <v>SANGAU - SIBEROBAH</v>
          </cell>
        </row>
        <row r="92">
          <cell r="A92">
            <v>91</v>
          </cell>
          <cell r="B92" t="str">
            <v>LUBUK JAMBI - SAIK</v>
          </cell>
        </row>
        <row r="93">
          <cell r="A93">
            <v>92</v>
          </cell>
          <cell r="B93" t="str">
            <v>SIMP. 4 PANGKALAN - MUARA PETAI</v>
          </cell>
        </row>
        <row r="94">
          <cell r="A94">
            <v>93</v>
          </cell>
          <cell r="B94" t="str">
            <v>SIMP. KINALI - BUKIT KAUMAN</v>
          </cell>
        </row>
        <row r="95">
          <cell r="A95">
            <v>94</v>
          </cell>
          <cell r="B95" t="str">
            <v>BUKIT KAUMAN - SEI. KELELAWAR</v>
          </cell>
        </row>
        <row r="96">
          <cell r="A96">
            <v>95</v>
          </cell>
          <cell r="B96" t="str">
            <v>KASANG - BUKIT KAUMAN</v>
          </cell>
        </row>
        <row r="97">
          <cell r="A97">
            <v>96</v>
          </cell>
          <cell r="B97" t="str">
            <v>KASANG - SIMP. 4 CENGAR</v>
          </cell>
        </row>
        <row r="98">
          <cell r="A98">
            <v>97</v>
          </cell>
          <cell r="B98" t="str">
            <v>SP. BANJAR GUNTUNG - BANJAR GUNTUNG</v>
          </cell>
        </row>
        <row r="99">
          <cell r="A99">
            <v>98</v>
          </cell>
          <cell r="B99" t="str">
            <v>JL. DESA TANJUNG - JK. RUAS 083/083</v>
          </cell>
        </row>
        <row r="100">
          <cell r="A100">
            <v>99</v>
          </cell>
          <cell r="B100" t="str">
            <v>JL. DESA SEI. ALA - SEI. KUANTAN</v>
          </cell>
        </row>
        <row r="101">
          <cell r="A101">
            <v>100</v>
          </cell>
          <cell r="B101" t="str">
            <v>JL. DESA BANJAR GUNTUNG - SEI. KUANTAN</v>
          </cell>
        </row>
        <row r="102">
          <cell r="A102">
            <v>101</v>
          </cell>
          <cell r="B102" t="str">
            <v>JL. DESA PL. RUMPUT - SEI. KUANTAN</v>
          </cell>
        </row>
        <row r="103">
          <cell r="A103">
            <v>102</v>
          </cell>
          <cell r="B103" t="str">
            <v>JL. DESA PETAPAHAN - JK. RUAS 106/106</v>
          </cell>
        </row>
        <row r="104">
          <cell r="A104">
            <v>103</v>
          </cell>
          <cell r="B104" t="str">
            <v>JL. DESA RANTAU SIALANG - SEI. KUANTAN</v>
          </cell>
        </row>
        <row r="105">
          <cell r="A105">
            <v>104</v>
          </cell>
          <cell r="B105" t="str">
            <v>JL. DESA PANGKALAN - JL. RUAS KM 37 + 500</v>
          </cell>
        </row>
        <row r="106">
          <cell r="A106">
            <v>105</v>
          </cell>
          <cell r="B106" t="str">
            <v>JL. KH. AHMAD DAHLAN - JL. BUNGA SETANGKAI</v>
          </cell>
        </row>
        <row r="107">
          <cell r="A107">
            <v>106</v>
          </cell>
          <cell r="B107" t="str">
            <v>JL. BUNGA SETANGKAI - JL. KH. MUKTAR</v>
          </cell>
        </row>
        <row r="108">
          <cell r="A108">
            <v>107</v>
          </cell>
          <cell r="B108" t="str">
            <v>JL. KH. DEWANTARA - SP. LUBUK JAMBI</v>
          </cell>
        </row>
        <row r="109">
          <cell r="A109">
            <v>108</v>
          </cell>
          <cell r="B109" t="str">
            <v>JL. LINGKAR PASAR 1 - JL. BUNGA SETANGKAI</v>
          </cell>
        </row>
        <row r="110">
          <cell r="A110">
            <v>109</v>
          </cell>
          <cell r="B110" t="str">
            <v>JL. LINGKAR PASAR II - JL. BUNGA SETANGKAI</v>
          </cell>
        </row>
        <row r="111">
          <cell r="A111">
            <v>110</v>
          </cell>
          <cell r="B111" t="str">
            <v>CENGAR - JL. RAPP</v>
          </cell>
        </row>
        <row r="112">
          <cell r="A112">
            <v>111</v>
          </cell>
          <cell r="B112" t="str">
            <v>MUARA PETAI - SETIANG</v>
          </cell>
        </row>
        <row r="113">
          <cell r="A113">
            <v>112</v>
          </cell>
          <cell r="B113" t="str">
            <v>KASANG - Ps LBK. JAMBI</v>
          </cell>
        </row>
        <row r="114">
          <cell r="A114">
            <v>113</v>
          </cell>
          <cell r="B114" t="str">
            <v>JL. DALAM KOTA KP. BARU TOAR - JP. KM 178 + 000</v>
          </cell>
        </row>
        <row r="115">
          <cell r="A115">
            <v>114</v>
          </cell>
          <cell r="B115" t="str">
            <v>KP. BARU TOAR - PENYEBERANGAN KERESEK</v>
          </cell>
        </row>
        <row r="116">
          <cell r="A116">
            <v>115</v>
          </cell>
          <cell r="B116" t="str">
            <v>GUNUNG - PL. MUNGKUR</v>
          </cell>
        </row>
        <row r="117">
          <cell r="A117">
            <v>116</v>
          </cell>
          <cell r="B117" t="str">
            <v>JL. DESA TEBERAU PANJANG - SEI. KUANTAN</v>
          </cell>
        </row>
        <row r="118">
          <cell r="A118">
            <v>117</v>
          </cell>
          <cell r="B118" t="str">
            <v>KAMPUNG BARU TOAR - GUNUNG</v>
          </cell>
        </row>
        <row r="119">
          <cell r="A119">
            <v>118</v>
          </cell>
          <cell r="B119" t="str">
            <v>LUBUK TERENTANG - PISANG BEREBUS</v>
          </cell>
        </row>
        <row r="120">
          <cell r="A120">
            <v>119</v>
          </cell>
          <cell r="B120" t="str">
            <v>SIMP. SEI. PINANG - TANJUNG</v>
          </cell>
        </row>
        <row r="121">
          <cell r="A121">
            <v>120</v>
          </cell>
          <cell r="B121" t="str">
            <v>SEI. MANAU - SEI. KELELAWAR</v>
          </cell>
        </row>
        <row r="122">
          <cell r="A122">
            <v>121</v>
          </cell>
          <cell r="B122" t="str">
            <v>SIMP. SEI. ALA - SEI. ALA</v>
          </cell>
        </row>
        <row r="123">
          <cell r="A123">
            <v>122</v>
          </cell>
          <cell r="B123" t="str">
            <v>SIMP. SEI. PINANG - TANJUNG</v>
          </cell>
        </row>
        <row r="124">
          <cell r="A124">
            <v>123</v>
          </cell>
          <cell r="B124" t="str">
            <v>SAIK - KOTO KOMBU</v>
          </cell>
        </row>
        <row r="125">
          <cell r="A125">
            <v>124</v>
          </cell>
          <cell r="B125" t="str">
            <v>MUDIK ULO - SUMPU</v>
          </cell>
        </row>
        <row r="126">
          <cell r="A126">
            <v>125</v>
          </cell>
          <cell r="B126" t="str">
            <v>LUBUK AMBACANG - AIR TERJUN BTG KOBAN</v>
          </cell>
        </row>
        <row r="127">
          <cell r="A127">
            <v>126</v>
          </cell>
          <cell r="B127" t="str">
            <v>MUDIK ULO - TANJUNG MEDANG</v>
          </cell>
        </row>
        <row r="128">
          <cell r="A128">
            <v>127</v>
          </cell>
          <cell r="B128" t="str">
            <v>KOTO KOMBU - LOKASI PLTA</v>
          </cell>
        </row>
        <row r="129">
          <cell r="A129">
            <v>128</v>
          </cell>
          <cell r="B129" t="str">
            <v>JL. DESA KOTO KOMBU - JK. RUAS 03/03</v>
          </cell>
        </row>
        <row r="130">
          <cell r="A130">
            <v>129</v>
          </cell>
          <cell r="B130" t="str">
            <v>BASERAH - PERHENTIAN LUAS</v>
          </cell>
        </row>
        <row r="131">
          <cell r="A131">
            <v>130</v>
          </cell>
          <cell r="B131" t="str">
            <v>KOTO RAJO - BASERAH</v>
          </cell>
        </row>
        <row r="132">
          <cell r="A132">
            <v>131</v>
          </cell>
          <cell r="B132" t="str">
            <v>SIMP. TERATAK BARU - TERATAK BARU</v>
          </cell>
        </row>
        <row r="133">
          <cell r="A133">
            <v>132</v>
          </cell>
          <cell r="B133" t="str">
            <v>DUSUN TUO - GUNUNG MELINTANG</v>
          </cell>
        </row>
        <row r="134">
          <cell r="A134">
            <v>133</v>
          </cell>
          <cell r="B134" t="str">
            <v>JL. SAKO - BINJAI</v>
          </cell>
        </row>
        <row r="135">
          <cell r="A135">
            <v>134</v>
          </cell>
          <cell r="B135" t="str">
            <v>KEPALA PULAU - PULAU MADINAH</v>
          </cell>
        </row>
        <row r="136">
          <cell r="A136">
            <v>135</v>
          </cell>
          <cell r="B136" t="str">
            <v>JP. KM 204 + 500 - PL KIJANG</v>
          </cell>
        </row>
        <row r="137">
          <cell r="A137">
            <v>136</v>
          </cell>
          <cell r="B137" t="str">
            <v>JK. RUAS 190/190 - PULAU BARU</v>
          </cell>
        </row>
        <row r="138">
          <cell r="A138">
            <v>137</v>
          </cell>
          <cell r="B138" t="str">
            <v>JL. DESA PENGALIHAN - KOTO RAJO</v>
          </cell>
        </row>
        <row r="139">
          <cell r="A139">
            <v>138</v>
          </cell>
          <cell r="B139" t="str">
            <v>JL. DESA LUMBOK - KOTO RAJO</v>
          </cell>
        </row>
        <row r="140">
          <cell r="A140">
            <v>139</v>
          </cell>
          <cell r="B140" t="str">
            <v>JL. DESA BERALO - SEI. SORIAK</v>
          </cell>
        </row>
        <row r="141">
          <cell r="A141">
            <v>140</v>
          </cell>
          <cell r="B141" t="str">
            <v>JL. DESA KAMPUNG TENGAH - PL. MADINAH</v>
          </cell>
        </row>
        <row r="142">
          <cell r="A142">
            <v>141</v>
          </cell>
          <cell r="B142" t="str">
            <v>JL. DESA PL. BARU - PELUKAHAN</v>
          </cell>
        </row>
        <row r="143">
          <cell r="A143">
            <v>142</v>
          </cell>
          <cell r="B143" t="str">
            <v>JL. DESA PL. KULUR - SEI. SORIK</v>
          </cell>
        </row>
        <row r="144">
          <cell r="A144">
            <v>143</v>
          </cell>
          <cell r="B144" t="str">
            <v>JL. DESA TANJUNG PETAI - SEI. SORIK</v>
          </cell>
        </row>
        <row r="145">
          <cell r="A145">
            <v>144</v>
          </cell>
          <cell r="B145" t="str">
            <v>JL. DESA DANAU - KOTO RAJO</v>
          </cell>
        </row>
        <row r="146">
          <cell r="A146">
            <v>145</v>
          </cell>
          <cell r="B146" t="str">
            <v>JL. DESA GUNUNG MELINTANG - JK. RUAS 087/087</v>
          </cell>
        </row>
        <row r="147">
          <cell r="A147">
            <v>146</v>
          </cell>
          <cell r="B147" t="str">
            <v>JL. A. YANI - JL. RAWANG BONTO</v>
          </cell>
        </row>
        <row r="148">
          <cell r="A148">
            <v>147</v>
          </cell>
          <cell r="B148" t="str">
            <v>JL. M. YAMIN - JL. PELAJAR I</v>
          </cell>
        </row>
        <row r="149">
          <cell r="A149">
            <v>148</v>
          </cell>
          <cell r="B149" t="str">
            <v>JL. PELAJAR</v>
          </cell>
        </row>
        <row r="150">
          <cell r="A150">
            <v>149</v>
          </cell>
          <cell r="B150" t="str">
            <v>JL. PELAJAR 2</v>
          </cell>
        </row>
        <row r="151">
          <cell r="A151">
            <v>150</v>
          </cell>
          <cell r="B151" t="str">
            <v>JL. PELAJAR 3</v>
          </cell>
        </row>
        <row r="152">
          <cell r="A152">
            <v>151</v>
          </cell>
          <cell r="B152" t="str">
            <v>JL. DR. SUTOMO 1</v>
          </cell>
        </row>
        <row r="153">
          <cell r="A153">
            <v>152</v>
          </cell>
          <cell r="B153" t="str">
            <v>JL. DR. SUTOMO 2</v>
          </cell>
        </row>
        <row r="154">
          <cell r="A154">
            <v>153</v>
          </cell>
          <cell r="B154" t="str">
            <v>JL. LINGKAR PASAR 2 - JL. PELAJAR 2</v>
          </cell>
        </row>
        <row r="155">
          <cell r="A155">
            <v>154</v>
          </cell>
          <cell r="B155" t="str">
            <v>JL. H. AGUS SALIM - JL. M. YAMIN</v>
          </cell>
        </row>
        <row r="156">
          <cell r="A156">
            <v>155</v>
          </cell>
          <cell r="B156" t="str">
            <v>JL. KARTINI - JL. PELAJAR 2</v>
          </cell>
        </row>
        <row r="157">
          <cell r="A157">
            <v>156</v>
          </cell>
          <cell r="B157" t="str">
            <v>JL. KARET 1 - JL. PELAJAR 2</v>
          </cell>
        </row>
        <row r="158">
          <cell r="A158">
            <v>157</v>
          </cell>
          <cell r="B158" t="str">
            <v>JL. KARET 2 -JL. KARET 1</v>
          </cell>
        </row>
        <row r="159">
          <cell r="A159">
            <v>158</v>
          </cell>
          <cell r="B159" t="str">
            <v>JL. KAMPUNG MEDAN - JL. PELAJAR 3</v>
          </cell>
        </row>
        <row r="160">
          <cell r="A160">
            <v>159</v>
          </cell>
          <cell r="B160" t="str">
            <v>KOTO RAJO - SEI. KUANTAN</v>
          </cell>
        </row>
        <row r="161">
          <cell r="A161">
            <v>160</v>
          </cell>
          <cell r="B161" t="str">
            <v>PULAU KUMPAI - PS. USANG BASERAH</v>
          </cell>
        </row>
        <row r="162">
          <cell r="A162">
            <v>161</v>
          </cell>
          <cell r="B162" t="str">
            <v>KOTO RAJO - PL. JAMBU</v>
          </cell>
        </row>
        <row r="163">
          <cell r="A163">
            <v>162</v>
          </cell>
          <cell r="B163" t="str">
            <v>KOTO BASERAH - BANUARAN (JBT. BASERAH)</v>
          </cell>
        </row>
        <row r="164">
          <cell r="A164">
            <v>163</v>
          </cell>
          <cell r="B164" t="str">
            <v>PANGEAN - PL. KUMPAI</v>
          </cell>
        </row>
        <row r="165">
          <cell r="A165">
            <v>164</v>
          </cell>
          <cell r="B165" t="str">
            <v>PANGEAN - BATAS PELALAWAN</v>
          </cell>
        </row>
        <row r="166">
          <cell r="A166">
            <v>165</v>
          </cell>
          <cell r="B166" t="str">
            <v>SAKO - TRANS SKP II</v>
          </cell>
        </row>
        <row r="167">
          <cell r="A167">
            <v>166</v>
          </cell>
          <cell r="B167" t="str">
            <v>PAUH ANGIT - PS. USANG PANGEAN</v>
          </cell>
        </row>
        <row r="168">
          <cell r="A168">
            <v>167</v>
          </cell>
          <cell r="B168" t="str">
            <v>JK. RUAS 190/190 KM 7 + 000 - TANAH BEKALI</v>
          </cell>
        </row>
        <row r="169">
          <cell r="A169">
            <v>168</v>
          </cell>
          <cell r="B169" t="str">
            <v>JK. RUAS 190/190 - PULAU DERAS</v>
          </cell>
        </row>
        <row r="170">
          <cell r="A170">
            <v>169</v>
          </cell>
          <cell r="B170" t="str">
            <v>JK. RUAS 190/190 - PADANG TANGGUNG</v>
          </cell>
        </row>
        <row r="171">
          <cell r="A171">
            <v>170</v>
          </cell>
          <cell r="B171" t="str">
            <v>JK. RUAS 190/190 - PADANG KUNYIT</v>
          </cell>
        </row>
        <row r="172">
          <cell r="A172">
            <v>171</v>
          </cell>
          <cell r="B172" t="str">
            <v>JL. DESA TANAH BEKALI - PL. DERAS</v>
          </cell>
        </row>
        <row r="173">
          <cell r="A173">
            <v>172</v>
          </cell>
          <cell r="B173" t="str">
            <v>JL. DESA PL. TENGAH - SIKAPING</v>
          </cell>
        </row>
        <row r="174">
          <cell r="A174">
            <v>173</v>
          </cell>
          <cell r="B174" t="str">
            <v>JL. DESA PL. RENGAS - PEMATANG</v>
          </cell>
        </row>
        <row r="175">
          <cell r="A175">
            <v>174</v>
          </cell>
          <cell r="B175" t="str">
            <v>JL. DESA SIKAPING - PL. INGU</v>
          </cell>
        </row>
        <row r="176">
          <cell r="A176">
            <v>175</v>
          </cell>
          <cell r="B176" t="str">
            <v>JL. DESA PAUH ANGIT - TANJUNG SIMANDOLAK</v>
          </cell>
        </row>
        <row r="177">
          <cell r="A177">
            <v>176</v>
          </cell>
          <cell r="B177" t="str">
            <v>JL. DESA PEMATANG - PL. TENGAH</v>
          </cell>
        </row>
        <row r="178">
          <cell r="A178">
            <v>177</v>
          </cell>
          <cell r="B178" t="str">
            <v>JL. DESA RAWANG BINJAI - JK. RUAS 185/185</v>
          </cell>
        </row>
        <row r="179">
          <cell r="A179">
            <v>178</v>
          </cell>
          <cell r="B179" t="str">
            <v>PAUH ANGIT - RAWANG BINJAI</v>
          </cell>
        </row>
        <row r="180">
          <cell r="A180">
            <v>179</v>
          </cell>
          <cell r="B180" t="str">
            <v>SAKO - LOGAS TANAH DARAT</v>
          </cell>
        </row>
        <row r="181">
          <cell r="A181">
            <v>180</v>
          </cell>
          <cell r="B181" t="str">
            <v>TUGU PULAI - PAUH ANGIT</v>
          </cell>
        </row>
        <row r="182">
          <cell r="A182">
            <v>181</v>
          </cell>
          <cell r="B182" t="str">
            <v>SIMP. RAMBAHAN - RAMBAHAN</v>
          </cell>
        </row>
        <row r="183">
          <cell r="A183">
            <v>182</v>
          </cell>
          <cell r="B183" t="str">
            <v>LOGAS TANAH DARAT - SEI. RAMBAI</v>
          </cell>
        </row>
        <row r="184">
          <cell r="A184">
            <v>183</v>
          </cell>
          <cell r="B184" t="str">
            <v>SUKARAJA - GIRI SAKO</v>
          </cell>
        </row>
        <row r="185">
          <cell r="A185">
            <v>184</v>
          </cell>
          <cell r="B185" t="str">
            <v>LOGAS TANAH DARAT - HULU TESO</v>
          </cell>
        </row>
        <row r="186">
          <cell r="A186">
            <v>185</v>
          </cell>
          <cell r="B186" t="str">
            <v>JL. DESA LUBUK KEBUN - SITUGAL</v>
          </cell>
        </row>
        <row r="187">
          <cell r="A187">
            <v>186</v>
          </cell>
          <cell r="B187" t="str">
            <v>SAKO MARGA SARI - KUANTAN SAKO</v>
          </cell>
        </row>
        <row r="188">
          <cell r="A188">
            <v>188</v>
          </cell>
          <cell r="B188" t="str">
            <v>MUARA LANGSAT - TRANS PETAI</v>
          </cell>
        </row>
        <row r="189">
          <cell r="A189">
            <v>189</v>
          </cell>
          <cell r="B189" t="str">
            <v>PKL. INDARUNG - SUMPU</v>
          </cell>
        </row>
        <row r="190">
          <cell r="A190">
            <v>190</v>
          </cell>
          <cell r="B190" t="str">
            <v>SAMBUNG - KEBUN LADO</v>
          </cell>
        </row>
        <row r="191">
          <cell r="A191">
            <v>191</v>
          </cell>
          <cell r="B191" t="str">
            <v>LOGAS - MUDIK ULO</v>
          </cell>
        </row>
        <row r="192">
          <cell r="A192">
            <v>192</v>
          </cell>
          <cell r="B192" t="str">
            <v>JP. KM 145 +575 - SIMP. KERANJI</v>
          </cell>
        </row>
        <row r="193">
          <cell r="A193">
            <v>193</v>
          </cell>
          <cell r="B193" t="str">
            <v>JK. KM 9 + 000 - RUAS 111/111</v>
          </cell>
        </row>
        <row r="194">
          <cell r="A194">
            <v>194</v>
          </cell>
          <cell r="B194" t="str">
            <v>JK. KM 7 + 000 - SUKA MAJU</v>
          </cell>
        </row>
        <row r="195">
          <cell r="A195">
            <v>195</v>
          </cell>
          <cell r="B195" t="str">
            <v>JL. DALAM DESA LOGAS</v>
          </cell>
        </row>
        <row r="196">
          <cell r="A196">
            <v>196</v>
          </cell>
          <cell r="B196" t="str">
            <v>JK. KM 68 + 550 - TRANS SAKO</v>
          </cell>
        </row>
        <row r="197">
          <cell r="A197">
            <v>197</v>
          </cell>
          <cell r="B197" t="str">
            <v>LOGAS - AIR MAS</v>
          </cell>
        </row>
        <row r="198">
          <cell r="A198">
            <v>198</v>
          </cell>
          <cell r="B198" t="str">
            <v>MUARA LEMBUH - SEI. SIRIH</v>
          </cell>
        </row>
        <row r="199">
          <cell r="A199">
            <v>199</v>
          </cell>
          <cell r="B199" t="str">
            <v>JP. KM 129 + 850 - JP KM 130 + 000</v>
          </cell>
        </row>
        <row r="200">
          <cell r="A200">
            <v>200</v>
          </cell>
          <cell r="B200" t="str">
            <v>JP KM 149 + 300 - RUAS 109 /109</v>
          </cell>
        </row>
        <row r="201">
          <cell r="A201">
            <v>201</v>
          </cell>
          <cell r="B201" t="str">
            <v>JK KM 127 + 135/135 - JK KM 27 135/135</v>
          </cell>
        </row>
        <row r="202">
          <cell r="A202">
            <v>203</v>
          </cell>
          <cell r="B202" t="str">
            <v>JL. PANGAKALAN INDARUNG - JL. RUAS 189/189</v>
          </cell>
        </row>
        <row r="203">
          <cell r="A203">
            <v>204</v>
          </cell>
          <cell r="B203" t="str">
            <v>JL. JEND. SUDIRMAN - JL. PROPINSI</v>
          </cell>
        </row>
        <row r="204">
          <cell r="A204">
            <v>205</v>
          </cell>
          <cell r="B204" t="str">
            <v>JL. A. YANI - JL. PROPINSI</v>
          </cell>
        </row>
        <row r="205">
          <cell r="A205">
            <v>206</v>
          </cell>
          <cell r="B205" t="str">
            <v>JL. DIPONEGORO - JL. PASAR USANG</v>
          </cell>
        </row>
        <row r="206">
          <cell r="A206">
            <v>207</v>
          </cell>
          <cell r="B206" t="str">
            <v>JL. IMAM BONJOL - JL. PADAT KARYA</v>
          </cell>
        </row>
        <row r="207">
          <cell r="A207">
            <v>208</v>
          </cell>
          <cell r="B207" t="str">
            <v>JL. PERTUAN GADIS - SEI. LEMBU</v>
          </cell>
        </row>
        <row r="208">
          <cell r="A208">
            <v>209</v>
          </cell>
          <cell r="B208" t="str">
            <v>JL. PADAT KARYA I - SEI. LEMBU</v>
          </cell>
        </row>
        <row r="209">
          <cell r="A209">
            <v>210</v>
          </cell>
          <cell r="B209" t="str">
            <v>JL. PADAT KARYA 2 - SEI. LEMBU</v>
          </cell>
        </row>
        <row r="210">
          <cell r="A210">
            <v>211</v>
          </cell>
          <cell r="B210" t="str">
            <v>JL. PADAT KARYA 3 - SEI. LEMBU</v>
          </cell>
        </row>
        <row r="211">
          <cell r="A211">
            <v>212</v>
          </cell>
          <cell r="B211" t="str">
            <v>JL. PADAT KARYA 4 - SEI. LEMBU</v>
          </cell>
        </row>
        <row r="212">
          <cell r="A212">
            <v>213</v>
          </cell>
          <cell r="B212" t="str">
            <v>JL. SRDP 1 - JL. DIPONEGORO</v>
          </cell>
        </row>
        <row r="213">
          <cell r="A213">
            <v>214</v>
          </cell>
          <cell r="B213" t="str">
            <v>JL. SMP - JL. A. YANI</v>
          </cell>
        </row>
        <row r="214">
          <cell r="A214">
            <v>215</v>
          </cell>
          <cell r="B214" t="str">
            <v>JL. SRDP 1 - SEI. LEMBU</v>
          </cell>
        </row>
        <row r="215">
          <cell r="A215">
            <v>216</v>
          </cell>
          <cell r="B215" t="str">
            <v xml:space="preserve">JL. AMD - JL. DIPONEGORO </v>
          </cell>
        </row>
        <row r="216">
          <cell r="A216">
            <v>217</v>
          </cell>
          <cell r="B216" t="str">
            <v>JL. SENTRAL - JL. A YANI</v>
          </cell>
        </row>
        <row r="217">
          <cell r="A217">
            <v>218</v>
          </cell>
          <cell r="B217" t="str">
            <v>JL. HANG LEKIR - SEI LEMBU</v>
          </cell>
        </row>
        <row r="218">
          <cell r="A218">
            <v>219</v>
          </cell>
          <cell r="B218" t="str">
            <v>JL. KARTINI - JL. DIPONEGORO</v>
          </cell>
        </row>
        <row r="219">
          <cell r="A219">
            <v>220</v>
          </cell>
          <cell r="B219" t="str">
            <v>JL. TENGKU UMAR - JL. SYEH AHMAD BUNDA</v>
          </cell>
        </row>
        <row r="220">
          <cell r="A220">
            <v>221</v>
          </cell>
          <cell r="B220" t="str">
            <v>JL. HANGTUAH - JL. A. YANI</v>
          </cell>
        </row>
        <row r="221">
          <cell r="A221">
            <v>222</v>
          </cell>
          <cell r="B221" t="str">
            <v>JL. LINGKAR DESA LOGAS</v>
          </cell>
        </row>
        <row r="222">
          <cell r="A222">
            <v>223</v>
          </cell>
          <cell r="B222" t="str">
            <v>JL. M. HATTA - SEI LEMBU</v>
          </cell>
        </row>
        <row r="223">
          <cell r="A223">
            <v>224</v>
          </cell>
          <cell r="B223" t="str">
            <v>JL. SUTOMO - SEI LEMBU</v>
          </cell>
        </row>
        <row r="224">
          <cell r="A224">
            <v>225</v>
          </cell>
          <cell r="B224" t="str">
            <v>JL. HANG JEBAT - JL. A. YANI</v>
          </cell>
        </row>
        <row r="225">
          <cell r="A225">
            <v>226</v>
          </cell>
          <cell r="B225" t="str">
            <v>JL. SYEH AHMAD BUNDA - JL. PERTUAN GADIS</v>
          </cell>
        </row>
        <row r="226">
          <cell r="A226">
            <v>227</v>
          </cell>
          <cell r="B226" t="str">
            <v>JL. CUT NYAK DIEN - JL. PERTUAN GADIS</v>
          </cell>
        </row>
        <row r="227">
          <cell r="A227">
            <v>228</v>
          </cell>
          <cell r="B227" t="str">
            <v>JL. SMA - SEI. LEMBU</v>
          </cell>
        </row>
        <row r="228">
          <cell r="A228">
            <v>229</v>
          </cell>
          <cell r="B228" t="str">
            <v>SIMP. HANDOYO - SUMBER DATAR</v>
          </cell>
        </row>
        <row r="229">
          <cell r="A229">
            <v>230</v>
          </cell>
          <cell r="B229" t="str">
            <v>LOGAS - SUMBER DATAR</v>
          </cell>
        </row>
        <row r="230">
          <cell r="A230">
            <v>231</v>
          </cell>
          <cell r="B230" t="str">
            <v>PASIR MAS - SAKO MARGASARI</v>
          </cell>
        </row>
        <row r="231">
          <cell r="A231">
            <v>232</v>
          </cell>
          <cell r="B231" t="str">
            <v>SP. SUMBER DATAR - SUMBER DATAR</v>
          </cell>
        </row>
        <row r="232">
          <cell r="A232">
            <v>233</v>
          </cell>
          <cell r="B232" t="str">
            <v>SP. KEBUN LADO - SEI. SIRIH</v>
          </cell>
        </row>
        <row r="233">
          <cell r="A233">
            <v>234</v>
          </cell>
          <cell r="B233" t="str">
            <v>JL. LINGKAR DESA KEBUN LADO</v>
          </cell>
        </row>
        <row r="234">
          <cell r="A234">
            <v>235</v>
          </cell>
          <cell r="B234" t="str">
            <v>AIR MAS - SEI. KERANJI</v>
          </cell>
        </row>
        <row r="235">
          <cell r="A235">
            <v>236</v>
          </cell>
          <cell r="B235" t="str">
            <v>SIMP. PETAI - PABRIK PT. WANASARI</v>
          </cell>
        </row>
        <row r="236">
          <cell r="A236">
            <v>237</v>
          </cell>
          <cell r="B236" t="str">
            <v>JL. SIMPANG KORAN - SUKAMAJU</v>
          </cell>
        </row>
        <row r="237">
          <cell r="A237">
            <v>238</v>
          </cell>
          <cell r="B237" t="str">
            <v>SIMP. RAYA - SEI. BULUH</v>
          </cell>
        </row>
        <row r="238">
          <cell r="A238">
            <v>239</v>
          </cell>
          <cell r="B238" t="str">
            <v>JL. PL. RAMBUTAN - SEI TAPI</v>
          </cell>
        </row>
        <row r="239">
          <cell r="A239">
            <v>240</v>
          </cell>
          <cell r="B239" t="str">
            <v>JL. PETAI - TASAM</v>
          </cell>
        </row>
        <row r="240">
          <cell r="A240">
            <v>241</v>
          </cell>
          <cell r="B240" t="str">
            <v>JK 112/112 KM 2 + 000 - TASAM</v>
          </cell>
        </row>
        <row r="241">
          <cell r="A241">
            <v>242</v>
          </cell>
          <cell r="B241" t="str">
            <v>JL. DALAM KOTA KOTO BARU - JP KM 108 - 650</v>
          </cell>
        </row>
        <row r="242">
          <cell r="A242">
            <v>243</v>
          </cell>
          <cell r="B242" t="str">
            <v>KOTO BARU - SEI. LANGSAT</v>
          </cell>
        </row>
        <row r="243">
          <cell r="A243">
            <v>244</v>
          </cell>
          <cell r="B243" t="str">
            <v>KOTO BARU - SUKA MAJU</v>
          </cell>
        </row>
        <row r="244">
          <cell r="A244">
            <v>245</v>
          </cell>
          <cell r="B244" t="str">
            <v>SIMP. 4 PT. WANASARI - SUKAMAJU</v>
          </cell>
        </row>
        <row r="245">
          <cell r="A245">
            <v>246</v>
          </cell>
          <cell r="B245" t="str">
            <v>SEI. SIRIH - SIMP. 4 PT. WANASARI</v>
          </cell>
        </row>
        <row r="246">
          <cell r="A246">
            <v>247</v>
          </cell>
          <cell r="B246" t="str">
            <v>SIMP. MUARA BAHAN - MUARA BAHAN</v>
          </cell>
        </row>
        <row r="247">
          <cell r="A247">
            <v>248</v>
          </cell>
          <cell r="B247" t="str">
            <v>SIM. KURAN - BATAS KAMPAR</v>
          </cell>
        </row>
        <row r="248">
          <cell r="A248">
            <v>249</v>
          </cell>
          <cell r="B248" t="str">
            <v>JK RUAS 199/199 KM 9 + 500 - TRANS SKP II PETAI</v>
          </cell>
        </row>
        <row r="249">
          <cell r="A249">
            <v>250</v>
          </cell>
          <cell r="B249" t="str">
            <v>JK RUAS 191/191 KM 9 + 500 - JK. RUAS 05/05 KM 5+000</v>
          </cell>
        </row>
        <row r="250">
          <cell r="A250">
            <v>251</v>
          </cell>
          <cell r="B250" t="str">
            <v>BERINGIN JAYA - SUKA MAJU</v>
          </cell>
        </row>
        <row r="251">
          <cell r="A251">
            <v>252</v>
          </cell>
          <cell r="B251" t="str">
            <v>KUANTAN SAKO - TRANS PETAI</v>
          </cell>
        </row>
        <row r="252">
          <cell r="A252">
            <v>253</v>
          </cell>
          <cell r="B252" t="str">
            <v>TANJUNG PAUH - SUKA MAJU</v>
          </cell>
        </row>
        <row r="253">
          <cell r="A253">
            <v>254</v>
          </cell>
          <cell r="B253" t="str">
            <v>MUARA BAHAN - SEI. BULUH</v>
          </cell>
        </row>
        <row r="254">
          <cell r="A254">
            <v>257</v>
          </cell>
          <cell r="B254" t="str">
            <v>BENAI - PL. LANCANG</v>
          </cell>
        </row>
        <row r="255">
          <cell r="A255">
            <v>258</v>
          </cell>
          <cell r="B255" t="str">
            <v>LEPAU GADING - PANGEAN</v>
          </cell>
        </row>
        <row r="256">
          <cell r="A256">
            <v>259</v>
          </cell>
          <cell r="B256" t="str">
            <v>SENTAJO - TERATAK AIR HITAM</v>
          </cell>
        </row>
        <row r="257">
          <cell r="A257">
            <v>260</v>
          </cell>
          <cell r="B257" t="str">
            <v>BENAI - KOTO RAJO</v>
          </cell>
        </row>
        <row r="258">
          <cell r="A258">
            <v>261</v>
          </cell>
          <cell r="B258" t="str">
            <v>BENAI - SIMPANG CENGAR II</v>
          </cell>
        </row>
        <row r="259">
          <cell r="A259">
            <v>262</v>
          </cell>
          <cell r="B259" t="str">
            <v>JK RUAS 24/24 KM - RAWANG BINJAI</v>
          </cell>
        </row>
        <row r="260">
          <cell r="A260">
            <v>263</v>
          </cell>
          <cell r="B260" t="str">
            <v>JK RUAS 85/85 - BANJAR LOPAK</v>
          </cell>
        </row>
        <row r="261">
          <cell r="A261">
            <v>264</v>
          </cell>
          <cell r="B261" t="str">
            <v>SIMP. DUTA PALMA - MUARA PETAI</v>
          </cell>
        </row>
        <row r="262">
          <cell r="A262">
            <v>265</v>
          </cell>
          <cell r="B262" t="str">
            <v>SIMP. DUTA PALMA - BATAS INHU</v>
          </cell>
        </row>
        <row r="263">
          <cell r="A263">
            <v>266</v>
          </cell>
          <cell r="B263" t="str">
            <v>JL. DALAM KOTA BENAI - JL. NASIONAL KM 173 +000</v>
          </cell>
        </row>
        <row r="264">
          <cell r="A264">
            <v>267</v>
          </cell>
          <cell r="B264" t="str">
            <v>JL. DESA UJUNG TANJUNG - JK 189/189</v>
          </cell>
        </row>
        <row r="265">
          <cell r="A265">
            <v>268</v>
          </cell>
          <cell r="B265" t="str">
            <v>JL. DALAM KOTA BENAI - KOTO BENAI</v>
          </cell>
        </row>
        <row r="266">
          <cell r="A266">
            <v>269</v>
          </cell>
          <cell r="B266" t="str">
            <v>JL. DESA GUNUNG KESIANGAN - JL. UJUNG TANJUNG</v>
          </cell>
        </row>
        <row r="267">
          <cell r="A267">
            <v>270</v>
          </cell>
          <cell r="B267" t="str">
            <v>JL. DESA PULAU KALIMANTING - PEMATANG</v>
          </cell>
        </row>
        <row r="268">
          <cell r="A268">
            <v>271</v>
          </cell>
          <cell r="B268" t="str">
            <v>JL. TJ. SIMANDOLAK - BANJAR LOPAK</v>
          </cell>
        </row>
        <row r="269">
          <cell r="A269">
            <v>272</v>
          </cell>
          <cell r="B269" t="str">
            <v>JL. DESA TALONTAM - PL. KOPUNG</v>
          </cell>
        </row>
        <row r="270">
          <cell r="A270">
            <v>273</v>
          </cell>
          <cell r="B270" t="str">
            <v>SIMANDOLAK - PENYEBERANGAN TANJUNG</v>
          </cell>
        </row>
        <row r="271">
          <cell r="A271">
            <v>274</v>
          </cell>
          <cell r="B271" t="str">
            <v>BENAI - RAPP</v>
          </cell>
        </row>
        <row r="272">
          <cell r="A272">
            <v>275</v>
          </cell>
          <cell r="B272" t="str">
            <v>BERINGIN JAYA - BINJAI</v>
          </cell>
        </row>
        <row r="273">
          <cell r="A273">
            <v>276</v>
          </cell>
          <cell r="B273" t="str">
            <v>BENAI - TEBING TINGGI</v>
          </cell>
        </row>
        <row r="274">
          <cell r="A274">
            <v>277</v>
          </cell>
          <cell r="B274" t="str">
            <v>GUNUNG KESIANGAN - PL. KALIMANTING</v>
          </cell>
        </row>
        <row r="275">
          <cell r="A275">
            <v>278</v>
          </cell>
          <cell r="B275" t="str">
            <v>JALUR PATAH - LANGSAT HULU</v>
          </cell>
        </row>
        <row r="276">
          <cell r="A276">
            <v>279</v>
          </cell>
          <cell r="B276" t="str">
            <v>TALONTAM - BANJAR BENAI</v>
          </cell>
        </row>
        <row r="277">
          <cell r="A277">
            <v>280</v>
          </cell>
          <cell r="B277" t="str">
            <v>GUNUNG KESIANGAN - RESETLEMEN PENDUDUK</v>
          </cell>
        </row>
        <row r="278">
          <cell r="A278">
            <v>281</v>
          </cell>
          <cell r="B278" t="str">
            <v>KOMPE BERANGIN - KP. BARU CERENTI</v>
          </cell>
        </row>
        <row r="279">
          <cell r="A279">
            <v>282</v>
          </cell>
          <cell r="B279" t="str">
            <v>NEES II CERENTI - KOMPE BERANGIN</v>
          </cell>
        </row>
        <row r="280">
          <cell r="A280">
            <v>283</v>
          </cell>
          <cell r="B280" t="str">
            <v>KOTO CERENTI - PULAU BAYUR</v>
          </cell>
        </row>
        <row r="281">
          <cell r="A281">
            <v>284</v>
          </cell>
          <cell r="B281" t="str">
            <v>SIKURAN - BANJAR NAN TIGO</v>
          </cell>
        </row>
        <row r="282">
          <cell r="A282">
            <v>285</v>
          </cell>
          <cell r="B282" t="str">
            <v>SEI. PERUPUK - TELUK PAUH</v>
          </cell>
        </row>
        <row r="283">
          <cell r="A283">
            <v>286</v>
          </cell>
          <cell r="B283" t="str">
            <v>PULAU JAMBU TELUK PAUH</v>
          </cell>
        </row>
        <row r="284">
          <cell r="A284">
            <v>287</v>
          </cell>
          <cell r="B284" t="str">
            <v>JL. DIPONEGORO  - JL. YOS SUDARSO</v>
          </cell>
        </row>
        <row r="285">
          <cell r="A285">
            <v>288</v>
          </cell>
          <cell r="B285" t="str">
            <v>JL. IMAM BONJOL -  JP KM 220 + 000</v>
          </cell>
        </row>
        <row r="286">
          <cell r="A286">
            <v>289</v>
          </cell>
          <cell r="B286" t="str">
            <v>JL. YOS SUDARSO - JL. HANG TUAH</v>
          </cell>
        </row>
        <row r="287">
          <cell r="A287">
            <v>290</v>
          </cell>
          <cell r="B287" t="str">
            <v>JL. HANG TUAH - JL. YOS SUDARSO</v>
          </cell>
        </row>
        <row r="288">
          <cell r="A288">
            <v>291</v>
          </cell>
          <cell r="B288" t="str">
            <v>JL. PADAT KARYA 1 - JK RUAS 220 + 300</v>
          </cell>
        </row>
        <row r="289">
          <cell r="A289">
            <v>292</v>
          </cell>
          <cell r="B289" t="str">
            <v>JL. PADAT KARYA 2 - JP KM 220 + 000</v>
          </cell>
        </row>
        <row r="290">
          <cell r="A290">
            <v>293</v>
          </cell>
          <cell r="B290" t="str">
            <v>TELUK PAUH - BATAS INHU</v>
          </cell>
        </row>
        <row r="291">
          <cell r="A291">
            <v>294</v>
          </cell>
          <cell r="B291" t="str">
            <v>TELUK PAUH - PESIKAIAN</v>
          </cell>
        </row>
        <row r="292">
          <cell r="A292">
            <v>295</v>
          </cell>
          <cell r="B292" t="str">
            <v>SEI. PERUPUK - PULAU BAYUR</v>
          </cell>
        </row>
        <row r="293">
          <cell r="A293">
            <v>296</v>
          </cell>
          <cell r="B293" t="str">
            <v>INUMAN - PULAU BUSUK</v>
          </cell>
        </row>
        <row r="294">
          <cell r="A294">
            <v>297</v>
          </cell>
          <cell r="B294" t="str">
            <v>INUMAN - GUNUNG MELINTANG</v>
          </cell>
        </row>
        <row r="295">
          <cell r="A295">
            <v>298</v>
          </cell>
          <cell r="B295" t="str">
            <v>INUMAN - PULAU KIJANG</v>
          </cell>
        </row>
        <row r="296">
          <cell r="A296">
            <v>299</v>
          </cell>
          <cell r="B296" t="str">
            <v>BANJAR NAN TIGO - PASAR INUMAN</v>
          </cell>
        </row>
        <row r="297">
          <cell r="A297">
            <v>300</v>
          </cell>
          <cell r="B297" t="str">
            <v>KOTO INUMAN - NEES II CERENTI</v>
          </cell>
        </row>
        <row r="298">
          <cell r="A298">
            <v>301</v>
          </cell>
          <cell r="B298" t="str">
            <v>INUMAN - BEDENG</v>
          </cell>
        </row>
        <row r="299">
          <cell r="A299">
            <v>302</v>
          </cell>
          <cell r="B299" t="str">
            <v>PULAU BUSUK - KOTO INUMAN</v>
          </cell>
        </row>
        <row r="300">
          <cell r="A300">
            <v>303</v>
          </cell>
          <cell r="B300" t="str">
            <v>JL. LINGKAR KOTO INUMAN</v>
          </cell>
        </row>
        <row r="301">
          <cell r="A301">
            <v>304</v>
          </cell>
          <cell r="B301" t="str">
            <v>BEDENG SIKURAN - PENYEB. PULAU PANJANG</v>
          </cell>
        </row>
        <row r="302">
          <cell r="A302">
            <v>305</v>
          </cell>
          <cell r="B302" t="str">
            <v>INUMAN - PULAU PANJANG</v>
          </cell>
        </row>
        <row r="303">
          <cell r="A303">
            <v>306</v>
          </cell>
          <cell r="B303" t="str">
            <v>BANJAR NAN TIGO - KOTO INUMAN</v>
          </cell>
        </row>
        <row r="304">
          <cell r="A304">
            <v>307</v>
          </cell>
          <cell r="B304" t="str">
            <v>JL. DESA PL. PANJANG - PL. PANJANG HILIR</v>
          </cell>
        </row>
        <row r="305">
          <cell r="A305">
            <v>308</v>
          </cell>
          <cell r="B305" t="str">
            <v>JL. DESA PULAU SIPAN - PL. PANJANG HULU</v>
          </cell>
        </row>
        <row r="306">
          <cell r="A306">
            <v>309</v>
          </cell>
          <cell r="B306" t="str">
            <v>JL. DESA SIGARUNTANG - JK RUAS 208/208</v>
          </cell>
        </row>
        <row r="307">
          <cell r="A307">
            <v>310</v>
          </cell>
          <cell r="B307" t="str">
            <v>INUMAN (JL. RAPP) - SITUGAL</v>
          </cell>
        </row>
      </sheetData>
      <sheetData sheetId="25"/>
      <sheetData sheetId="26"/>
      <sheetData sheetId="2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TANAH"/>
      <sheetName val="B. PELTN MSIN "/>
      <sheetName val="B. PELTN MSIN  (2)"/>
      <sheetName val="c. GB"/>
      <sheetName val="D. JIJ"/>
      <sheetName val="E.ATL"/>
      <sheetName val="F.AL"/>
      <sheetName val="BI"/>
      <sheetName val="2011"/>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PEM"/>
      <sheetName val="EKBANG"/>
      <sheetName val="PMD"/>
      <sheetName val="KESBANG"/>
      <sheetName val="CAPIL"/>
      <sheetName val="BAPPEDA"/>
      <sheetName val="BAWASDA"/>
      <sheetName val="DIKBUDPAR"/>
    </sheetNames>
    <sheetDataSet>
      <sheetData sheetId="0">
        <row r="5">
          <cell r="J5" t="str">
            <v>BAGIAN PEMERINTAHAN</v>
          </cell>
        </row>
      </sheetData>
      <sheetData sheetId="1">
        <row r="4">
          <cell r="J4" t="str">
            <v>BAGIAN EKONOMI PEMBANGUNAN</v>
          </cell>
        </row>
      </sheetData>
      <sheetData sheetId="2">
        <row r="5">
          <cell r="J5" t="str">
            <v>BAGIAN PEMBERDAYAAN MASYARAKAT DESA</v>
          </cell>
        </row>
      </sheetData>
      <sheetData sheetId="3">
        <row r="5">
          <cell r="J5" t="str">
            <v>KANTOR KESATUAN BANGSA DAN PERLINDUNGAN MASYARAKAT</v>
          </cell>
        </row>
      </sheetData>
      <sheetData sheetId="4">
        <row r="5">
          <cell r="J5" t="str">
            <v>KANTOR CATATAN SIPIL</v>
          </cell>
        </row>
      </sheetData>
      <sheetData sheetId="5">
        <row r="5">
          <cell r="J5" t="str">
            <v>B A P P E D A</v>
          </cell>
        </row>
      </sheetData>
      <sheetData sheetId="6">
        <row r="5">
          <cell r="J5" t="str">
            <v>B A W A S D A</v>
          </cell>
        </row>
      </sheetData>
      <sheetData sheetId="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iran Kas"/>
      <sheetName val="LRA"/>
      <sheetName val="Silpa"/>
      <sheetName val="UUDP 05"/>
      <sheetName val="Rekap Pdptn"/>
      <sheetName val="Pdptn"/>
      <sheetName val="Rekap Belanja"/>
      <sheetName val="Rekap Publik"/>
      <sheetName val="Publik"/>
      <sheetName val="Rekap Aprtr"/>
      <sheetName val="Aparatur"/>
      <sheetName val="Bant _ Tdk Trsangka"/>
      <sheetName val="Pembiayaan"/>
      <sheetName val="Gaji DPRD"/>
      <sheetName val="Bupati"/>
      <sheetName val="Setda"/>
      <sheetName val="Sekretaris"/>
      <sheetName val="Ast I"/>
      <sheetName val="Ast II"/>
      <sheetName val="KPUD"/>
      <sheetName val="Pemerintahan"/>
      <sheetName val="Hukum"/>
      <sheetName val="Ekbang"/>
      <sheetName val="PMD"/>
      <sheetName val="Kepegawaian"/>
      <sheetName val="Keuangan"/>
      <sheetName val="Umum"/>
      <sheetName val="Setwan"/>
      <sheetName val="Dispenda"/>
      <sheetName val="Bappeda"/>
      <sheetName val="Bawasda"/>
      <sheetName val="Kesbang"/>
      <sheetName val="Pertanian"/>
      <sheetName val="Tambang"/>
      <sheetName val="Hutan"/>
      <sheetName val="Perindag"/>
      <sheetName val="Kesehatan"/>
      <sheetName val="Dikbudpar"/>
      <sheetName val="PU"/>
      <sheetName val="Capil"/>
      <sheetName val="Lasusua"/>
      <sheetName val="Pakue"/>
      <sheetName val="B Putih"/>
      <sheetName val="R Angin"/>
      <sheetName val="Ngapa"/>
      <sheetName val="Kodeoha"/>
    </sheetNames>
    <sheetDataSet>
      <sheetData sheetId="0" refreshError="1"/>
      <sheetData sheetId="1" refreshError="1"/>
      <sheetData sheetId="2" refreshError="1"/>
      <sheetData sheetId="3" refreshError="1"/>
      <sheetData sheetId="4" refreshError="1"/>
      <sheetData sheetId="5"/>
      <sheetData sheetId="6"/>
      <sheetData sheetId="7" refreshError="1"/>
      <sheetData sheetId="8"/>
      <sheetData sheetId="9" refreshError="1"/>
      <sheetData sheetId="10"/>
      <sheetData sheetId="11"/>
      <sheetData sheetId="12"/>
      <sheetData sheetId="13" refreshError="1"/>
      <sheetData sheetId="14"/>
      <sheetData sheetId="15"/>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sheetData sheetId="4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namic Filtering"/>
      <sheetName val="KIB A AU eksekusi"/>
      <sheetName val="KIB A AU"/>
      <sheetName val="KIB A"/>
      <sheetName val="Sheet4"/>
      <sheetName val="Sheet5"/>
      <sheetName val="KIB B"/>
      <sheetName val="kode barang"/>
      <sheetName val="MASA MANFAAT"/>
      <sheetName val="KIB C"/>
      <sheetName val="KIB D"/>
      <sheetName val="KIB E"/>
      <sheetName val="KIB F"/>
      <sheetName val="Sheet2"/>
    </sheetNames>
    <sheetDataSet>
      <sheetData sheetId="0">
        <row r="2">
          <cell r="H2" t="str">
            <v/>
          </cell>
        </row>
        <row r="3">
          <cell r="H3" t="str">
            <v/>
          </cell>
        </row>
        <row r="4">
          <cell r="H4" t="str">
            <v/>
          </cell>
        </row>
        <row r="5">
          <cell r="H5" t="str">
            <v/>
          </cell>
        </row>
        <row r="6">
          <cell r="H6" t="str">
            <v/>
          </cell>
        </row>
        <row r="7">
          <cell r="H7" t="str">
            <v/>
          </cell>
        </row>
        <row r="8">
          <cell r="H8" t="str">
            <v/>
          </cell>
        </row>
        <row r="9">
          <cell r="H9" t="str">
            <v/>
          </cell>
        </row>
        <row r="10">
          <cell r="H10" t="str">
            <v/>
          </cell>
        </row>
        <row r="11">
          <cell r="H11" t="str">
            <v/>
          </cell>
        </row>
        <row r="12">
          <cell r="H12" t="str">
            <v/>
          </cell>
        </row>
        <row r="13">
          <cell r="H13" t="str">
            <v/>
          </cell>
        </row>
        <row r="14">
          <cell r="H14" t="str">
            <v/>
          </cell>
        </row>
        <row r="15">
          <cell r="H15" t="str">
            <v/>
          </cell>
        </row>
        <row r="16">
          <cell r="H16" t="str">
            <v/>
          </cell>
        </row>
        <row r="17">
          <cell r="H17" t="str">
            <v/>
          </cell>
        </row>
        <row r="18">
          <cell r="H18" t="str">
            <v/>
          </cell>
        </row>
        <row r="19">
          <cell r="H19" t="str">
            <v/>
          </cell>
        </row>
        <row r="20">
          <cell r="H20" t="str">
            <v/>
          </cell>
        </row>
        <row r="21">
          <cell r="H21" t="str">
            <v/>
          </cell>
        </row>
        <row r="22">
          <cell r="H22" t="str">
            <v/>
          </cell>
        </row>
        <row r="23">
          <cell r="H23" t="str">
            <v/>
          </cell>
        </row>
        <row r="24">
          <cell r="H24" t="str">
            <v/>
          </cell>
        </row>
        <row r="25">
          <cell r="H25" t="str">
            <v/>
          </cell>
        </row>
        <row r="26">
          <cell r="H26" t="str">
            <v/>
          </cell>
        </row>
        <row r="27">
          <cell r="H27" t="str">
            <v/>
          </cell>
        </row>
        <row r="28">
          <cell r="H28" t="str">
            <v/>
          </cell>
        </row>
        <row r="29">
          <cell r="H29" t="str">
            <v/>
          </cell>
        </row>
        <row r="30">
          <cell r="H30" t="str">
            <v/>
          </cell>
        </row>
        <row r="31">
          <cell r="H31" t="str">
            <v/>
          </cell>
        </row>
        <row r="32">
          <cell r="H32" t="str">
            <v/>
          </cell>
        </row>
        <row r="33">
          <cell r="H33" t="str">
            <v/>
          </cell>
        </row>
        <row r="34">
          <cell r="H34" t="str">
            <v/>
          </cell>
        </row>
        <row r="35">
          <cell r="H35" t="str">
            <v/>
          </cell>
        </row>
        <row r="36">
          <cell r="H36" t="str">
            <v/>
          </cell>
        </row>
        <row r="37">
          <cell r="H37" t="str">
            <v/>
          </cell>
        </row>
        <row r="38">
          <cell r="H38" t="str">
            <v/>
          </cell>
        </row>
        <row r="39">
          <cell r="H39" t="str">
            <v/>
          </cell>
        </row>
        <row r="40">
          <cell r="H40" t="str">
            <v/>
          </cell>
        </row>
        <row r="41">
          <cell r="H41" t="str">
            <v/>
          </cell>
        </row>
        <row r="42">
          <cell r="H42" t="str">
            <v/>
          </cell>
        </row>
        <row r="43">
          <cell r="H43" t="str">
            <v/>
          </cell>
        </row>
        <row r="44">
          <cell r="H44" t="str">
            <v/>
          </cell>
        </row>
        <row r="45">
          <cell r="H45" t="str">
            <v/>
          </cell>
        </row>
        <row r="46">
          <cell r="H46" t="str">
            <v/>
          </cell>
        </row>
        <row r="47">
          <cell r="H47" t="str">
            <v/>
          </cell>
        </row>
        <row r="48">
          <cell r="H48" t="str">
            <v/>
          </cell>
        </row>
        <row r="49">
          <cell r="H49" t="str">
            <v/>
          </cell>
        </row>
        <row r="50">
          <cell r="H50" t="str">
            <v/>
          </cell>
        </row>
        <row r="51">
          <cell r="H51" t="str">
            <v/>
          </cell>
        </row>
        <row r="52">
          <cell r="H52" t="str">
            <v/>
          </cell>
        </row>
        <row r="53">
          <cell r="H53" t="str">
            <v/>
          </cell>
        </row>
        <row r="54">
          <cell r="H54" t="str">
            <v/>
          </cell>
        </row>
        <row r="55">
          <cell r="H55" t="str">
            <v/>
          </cell>
        </row>
        <row r="56">
          <cell r="H56" t="str">
            <v/>
          </cell>
        </row>
        <row r="57">
          <cell r="H57" t="str">
            <v/>
          </cell>
        </row>
        <row r="58">
          <cell r="H58" t="str">
            <v/>
          </cell>
        </row>
        <row r="59">
          <cell r="H59" t="str">
            <v/>
          </cell>
        </row>
        <row r="60">
          <cell r="H60" t="str">
            <v/>
          </cell>
        </row>
        <row r="61">
          <cell r="H61" t="str">
            <v/>
          </cell>
        </row>
        <row r="62">
          <cell r="H62" t="str">
            <v/>
          </cell>
        </row>
        <row r="63">
          <cell r="H63" t="str">
            <v/>
          </cell>
        </row>
        <row r="64">
          <cell r="H64" t="str">
            <v/>
          </cell>
        </row>
        <row r="65">
          <cell r="H65" t="str">
            <v/>
          </cell>
        </row>
        <row r="66">
          <cell r="H66" t="str">
            <v/>
          </cell>
        </row>
        <row r="67">
          <cell r="H67" t="str">
            <v/>
          </cell>
        </row>
        <row r="68">
          <cell r="H68" t="str">
            <v/>
          </cell>
        </row>
        <row r="69">
          <cell r="H69" t="str">
            <v/>
          </cell>
        </row>
        <row r="70">
          <cell r="H70" t="str">
            <v/>
          </cell>
        </row>
        <row r="71">
          <cell r="H71" t="str">
            <v/>
          </cell>
        </row>
        <row r="72">
          <cell r="H72" t="str">
            <v/>
          </cell>
        </row>
        <row r="73">
          <cell r="H73" t="str">
            <v/>
          </cell>
        </row>
        <row r="74">
          <cell r="H74" t="str">
            <v/>
          </cell>
        </row>
        <row r="75">
          <cell r="H75" t="str">
            <v/>
          </cell>
        </row>
        <row r="76">
          <cell r="H76" t="str">
            <v/>
          </cell>
        </row>
        <row r="77">
          <cell r="H77" t="str">
            <v/>
          </cell>
        </row>
        <row r="78">
          <cell r="H78" t="str">
            <v/>
          </cell>
        </row>
        <row r="79">
          <cell r="H79" t="str">
            <v/>
          </cell>
        </row>
        <row r="80">
          <cell r="H80" t="str">
            <v/>
          </cell>
        </row>
        <row r="81">
          <cell r="H81" t="str">
            <v/>
          </cell>
        </row>
        <row r="82">
          <cell r="H82" t="str">
            <v/>
          </cell>
        </row>
        <row r="83">
          <cell r="H83" t="str">
            <v/>
          </cell>
        </row>
        <row r="84">
          <cell r="H84" t="str">
            <v/>
          </cell>
        </row>
        <row r="85">
          <cell r="H85" t="str">
            <v/>
          </cell>
        </row>
        <row r="86">
          <cell r="H86" t="str">
            <v/>
          </cell>
        </row>
        <row r="87">
          <cell r="H87" t="str">
            <v/>
          </cell>
        </row>
        <row r="88">
          <cell r="H88" t="str">
            <v/>
          </cell>
        </row>
        <row r="89">
          <cell r="H89" t="str">
            <v/>
          </cell>
        </row>
        <row r="90">
          <cell r="H90" t="str">
            <v/>
          </cell>
        </row>
        <row r="91">
          <cell r="H91" t="str">
            <v/>
          </cell>
        </row>
        <row r="92">
          <cell r="H92" t="str">
            <v/>
          </cell>
        </row>
        <row r="93">
          <cell r="H93" t="str">
            <v/>
          </cell>
        </row>
        <row r="94">
          <cell r="H94" t="str">
            <v/>
          </cell>
        </row>
        <row r="95">
          <cell r="H95" t="str">
            <v/>
          </cell>
        </row>
        <row r="96">
          <cell r="H96" t="str">
            <v/>
          </cell>
        </row>
        <row r="97">
          <cell r="H97" t="str">
            <v/>
          </cell>
        </row>
        <row r="98">
          <cell r="H98" t="str">
            <v/>
          </cell>
        </row>
        <row r="99">
          <cell r="H99" t="str">
            <v/>
          </cell>
        </row>
        <row r="100">
          <cell r="H100" t="str">
            <v/>
          </cell>
        </row>
        <row r="101">
          <cell r="H101" t="str">
            <v/>
          </cell>
        </row>
        <row r="102">
          <cell r="H102" t="str">
            <v/>
          </cell>
        </row>
        <row r="103">
          <cell r="H103" t="str">
            <v/>
          </cell>
        </row>
        <row r="104">
          <cell r="H104" t="str">
            <v/>
          </cell>
        </row>
        <row r="105">
          <cell r="H105" t="str">
            <v/>
          </cell>
        </row>
        <row r="106">
          <cell r="H106" t="str">
            <v/>
          </cell>
        </row>
        <row r="107">
          <cell r="H107" t="str">
            <v/>
          </cell>
        </row>
        <row r="108">
          <cell r="H108" t="str">
            <v/>
          </cell>
        </row>
        <row r="109">
          <cell r="H109" t="str">
            <v/>
          </cell>
        </row>
        <row r="110">
          <cell r="H110" t="str">
            <v/>
          </cell>
        </row>
        <row r="111">
          <cell r="H111" t="str">
            <v/>
          </cell>
        </row>
        <row r="112">
          <cell r="H112" t="str">
            <v/>
          </cell>
        </row>
        <row r="113">
          <cell r="H113" t="str">
            <v/>
          </cell>
        </row>
        <row r="114">
          <cell r="H114" t="str">
            <v/>
          </cell>
        </row>
        <row r="115">
          <cell r="H115" t="str">
            <v/>
          </cell>
        </row>
        <row r="116">
          <cell r="H116" t="str">
            <v/>
          </cell>
        </row>
        <row r="117">
          <cell r="H117" t="str">
            <v/>
          </cell>
        </row>
        <row r="118">
          <cell r="H118" t="str">
            <v/>
          </cell>
        </row>
        <row r="119">
          <cell r="H119" t="str">
            <v/>
          </cell>
        </row>
        <row r="120">
          <cell r="H120" t="str">
            <v/>
          </cell>
        </row>
        <row r="121">
          <cell r="H121" t="str">
            <v/>
          </cell>
        </row>
        <row r="122">
          <cell r="H122" t="str">
            <v/>
          </cell>
        </row>
        <row r="123">
          <cell r="H123" t="str">
            <v/>
          </cell>
        </row>
        <row r="124">
          <cell r="H124" t="str">
            <v/>
          </cell>
        </row>
        <row r="125">
          <cell r="H125" t="str">
            <v/>
          </cell>
        </row>
        <row r="126">
          <cell r="H126" t="str">
            <v/>
          </cell>
        </row>
        <row r="127">
          <cell r="H127" t="str">
            <v/>
          </cell>
        </row>
        <row r="128">
          <cell r="H128" t="str">
            <v/>
          </cell>
        </row>
        <row r="129">
          <cell r="H129" t="str">
            <v/>
          </cell>
        </row>
        <row r="130">
          <cell r="H130" t="str">
            <v/>
          </cell>
        </row>
        <row r="131">
          <cell r="H131" t="str">
            <v/>
          </cell>
        </row>
        <row r="132">
          <cell r="H132" t="str">
            <v/>
          </cell>
        </row>
        <row r="133">
          <cell r="H133" t="str">
            <v/>
          </cell>
        </row>
        <row r="134">
          <cell r="H134" t="str">
            <v/>
          </cell>
        </row>
        <row r="135">
          <cell r="H135" t="str">
            <v/>
          </cell>
        </row>
        <row r="136">
          <cell r="H136" t="str">
            <v/>
          </cell>
        </row>
        <row r="137">
          <cell r="H137" t="str">
            <v/>
          </cell>
        </row>
        <row r="138">
          <cell r="H138" t="str">
            <v/>
          </cell>
        </row>
        <row r="139">
          <cell r="H139" t="str">
            <v/>
          </cell>
        </row>
        <row r="140">
          <cell r="H140" t="str">
            <v/>
          </cell>
        </row>
        <row r="141">
          <cell r="H141" t="str">
            <v/>
          </cell>
        </row>
        <row r="142">
          <cell r="H142" t="str">
            <v/>
          </cell>
        </row>
        <row r="143">
          <cell r="H143" t="str">
            <v/>
          </cell>
        </row>
        <row r="144">
          <cell r="H144" t="str">
            <v/>
          </cell>
        </row>
        <row r="145">
          <cell r="H145" t="str">
            <v/>
          </cell>
        </row>
        <row r="146">
          <cell r="H146" t="str">
            <v/>
          </cell>
        </row>
        <row r="147">
          <cell r="H147" t="str">
            <v/>
          </cell>
        </row>
        <row r="148">
          <cell r="H148" t="str">
            <v/>
          </cell>
        </row>
        <row r="149">
          <cell r="H149" t="str">
            <v/>
          </cell>
        </row>
        <row r="150">
          <cell r="H150" t="str">
            <v/>
          </cell>
        </row>
        <row r="151">
          <cell r="H151" t="str">
            <v/>
          </cell>
        </row>
        <row r="152">
          <cell r="H152" t="str">
            <v/>
          </cell>
        </row>
        <row r="153">
          <cell r="H153" t="str">
            <v/>
          </cell>
        </row>
        <row r="154">
          <cell r="H154" t="str">
            <v/>
          </cell>
        </row>
        <row r="155">
          <cell r="H155" t="str">
            <v/>
          </cell>
        </row>
        <row r="156">
          <cell r="H156" t="str">
            <v/>
          </cell>
        </row>
        <row r="157">
          <cell r="H157" t="str">
            <v/>
          </cell>
        </row>
        <row r="158">
          <cell r="H158" t="str">
            <v/>
          </cell>
        </row>
        <row r="159">
          <cell r="H159" t="str">
            <v/>
          </cell>
        </row>
        <row r="160">
          <cell r="H160" t="str">
            <v/>
          </cell>
        </row>
        <row r="161">
          <cell r="H161" t="str">
            <v/>
          </cell>
        </row>
        <row r="162">
          <cell r="H162" t="str">
            <v/>
          </cell>
        </row>
        <row r="163">
          <cell r="H163" t="str">
            <v/>
          </cell>
        </row>
        <row r="164">
          <cell r="H164" t="str">
            <v/>
          </cell>
        </row>
        <row r="165">
          <cell r="H165" t="str">
            <v/>
          </cell>
        </row>
        <row r="166">
          <cell r="H166" t="str">
            <v/>
          </cell>
        </row>
        <row r="167">
          <cell r="H167" t="str">
            <v/>
          </cell>
        </row>
        <row r="168">
          <cell r="H168" t="str">
            <v/>
          </cell>
        </row>
        <row r="169">
          <cell r="H169" t="str">
            <v/>
          </cell>
        </row>
        <row r="170">
          <cell r="H170" t="str">
            <v/>
          </cell>
        </row>
        <row r="171">
          <cell r="H171" t="str">
            <v/>
          </cell>
        </row>
        <row r="172">
          <cell r="H172" t="str">
            <v/>
          </cell>
        </row>
        <row r="173">
          <cell r="H173" t="str">
            <v/>
          </cell>
        </row>
        <row r="174">
          <cell r="H174" t="str">
            <v/>
          </cell>
        </row>
        <row r="175">
          <cell r="H175" t="str">
            <v/>
          </cell>
        </row>
        <row r="176">
          <cell r="H176" t="str">
            <v/>
          </cell>
        </row>
        <row r="177">
          <cell r="H177" t="str">
            <v/>
          </cell>
        </row>
        <row r="178">
          <cell r="H178" t="str">
            <v/>
          </cell>
        </row>
        <row r="179">
          <cell r="H179" t="str">
            <v/>
          </cell>
        </row>
        <row r="180">
          <cell r="H180" t="str">
            <v/>
          </cell>
        </row>
        <row r="181">
          <cell r="H181" t="str">
            <v/>
          </cell>
        </row>
        <row r="182">
          <cell r="H182" t="str">
            <v/>
          </cell>
        </row>
        <row r="183">
          <cell r="H183" t="str">
            <v/>
          </cell>
        </row>
        <row r="184">
          <cell r="H184" t="str">
            <v/>
          </cell>
        </row>
        <row r="185">
          <cell r="H185" t="str">
            <v/>
          </cell>
        </row>
        <row r="186">
          <cell r="H186" t="str">
            <v/>
          </cell>
        </row>
        <row r="187">
          <cell r="H187" t="str">
            <v/>
          </cell>
        </row>
        <row r="188">
          <cell r="H188" t="str">
            <v/>
          </cell>
        </row>
        <row r="189">
          <cell r="H189" t="str">
            <v/>
          </cell>
        </row>
        <row r="190">
          <cell r="H190" t="str">
            <v/>
          </cell>
        </row>
        <row r="191">
          <cell r="H191" t="str">
            <v/>
          </cell>
        </row>
        <row r="192">
          <cell r="H192" t="str">
            <v/>
          </cell>
        </row>
        <row r="193">
          <cell r="H193" t="str">
            <v/>
          </cell>
        </row>
        <row r="194">
          <cell r="H194" t="str">
            <v/>
          </cell>
        </row>
        <row r="195">
          <cell r="H195" t="str">
            <v/>
          </cell>
        </row>
        <row r="196">
          <cell r="H196" t="str">
            <v/>
          </cell>
        </row>
        <row r="197">
          <cell r="H197" t="str">
            <v/>
          </cell>
        </row>
        <row r="198">
          <cell r="H198" t="str">
            <v/>
          </cell>
        </row>
        <row r="199">
          <cell r="H199" t="str">
            <v/>
          </cell>
        </row>
        <row r="200">
          <cell r="H200" t="str">
            <v/>
          </cell>
        </row>
        <row r="201">
          <cell r="H201" t="str">
            <v/>
          </cell>
        </row>
        <row r="202">
          <cell r="H202" t="str">
            <v/>
          </cell>
        </row>
        <row r="203">
          <cell r="H203" t="str">
            <v/>
          </cell>
        </row>
        <row r="204">
          <cell r="H204" t="str">
            <v/>
          </cell>
        </row>
        <row r="205">
          <cell r="H205" t="str">
            <v/>
          </cell>
        </row>
        <row r="206">
          <cell r="H206" t="str">
            <v/>
          </cell>
        </row>
        <row r="207">
          <cell r="H207" t="str">
            <v/>
          </cell>
        </row>
        <row r="208">
          <cell r="H208" t="str">
            <v/>
          </cell>
        </row>
        <row r="209">
          <cell r="H209" t="str">
            <v/>
          </cell>
        </row>
        <row r="210">
          <cell r="H210" t="str">
            <v/>
          </cell>
        </row>
        <row r="211">
          <cell r="H211" t="str">
            <v/>
          </cell>
        </row>
        <row r="212">
          <cell r="H212" t="str">
            <v/>
          </cell>
        </row>
        <row r="213">
          <cell r="H213" t="str">
            <v/>
          </cell>
        </row>
        <row r="214">
          <cell r="H214" t="str">
            <v/>
          </cell>
        </row>
        <row r="215">
          <cell r="H215" t="str">
            <v/>
          </cell>
        </row>
        <row r="216">
          <cell r="H216" t="str">
            <v/>
          </cell>
        </row>
        <row r="217">
          <cell r="H217" t="str">
            <v/>
          </cell>
        </row>
        <row r="218">
          <cell r="H218" t="str">
            <v/>
          </cell>
        </row>
        <row r="219">
          <cell r="H219" t="str">
            <v/>
          </cell>
        </row>
        <row r="220">
          <cell r="H220" t="str">
            <v/>
          </cell>
        </row>
        <row r="221">
          <cell r="H221" t="str">
            <v/>
          </cell>
        </row>
        <row r="222">
          <cell r="H222" t="str">
            <v/>
          </cell>
        </row>
        <row r="223">
          <cell r="H223" t="str">
            <v/>
          </cell>
        </row>
        <row r="224">
          <cell r="H224" t="str">
            <v/>
          </cell>
        </row>
        <row r="225">
          <cell r="H225" t="str">
            <v/>
          </cell>
        </row>
        <row r="226">
          <cell r="H226" t="str">
            <v/>
          </cell>
        </row>
        <row r="227">
          <cell r="H227" t="str">
            <v/>
          </cell>
        </row>
        <row r="228">
          <cell r="H228" t="str">
            <v/>
          </cell>
        </row>
        <row r="229">
          <cell r="H229" t="str">
            <v/>
          </cell>
        </row>
        <row r="230">
          <cell r="H230" t="str">
            <v/>
          </cell>
        </row>
        <row r="231">
          <cell r="H231" t="str">
            <v/>
          </cell>
        </row>
        <row r="232">
          <cell r="H232" t="str">
            <v/>
          </cell>
        </row>
        <row r="233">
          <cell r="H233" t="str">
            <v/>
          </cell>
        </row>
        <row r="234">
          <cell r="H234" t="str">
            <v/>
          </cell>
        </row>
        <row r="235">
          <cell r="H235" t="str">
            <v/>
          </cell>
        </row>
        <row r="236">
          <cell r="H236" t="str">
            <v/>
          </cell>
        </row>
        <row r="237">
          <cell r="H237" t="str">
            <v/>
          </cell>
        </row>
        <row r="238">
          <cell r="H238" t="str">
            <v/>
          </cell>
        </row>
        <row r="239">
          <cell r="H239" t="str">
            <v/>
          </cell>
        </row>
        <row r="240">
          <cell r="H240" t="str">
            <v/>
          </cell>
        </row>
        <row r="241">
          <cell r="H241" t="str">
            <v/>
          </cell>
        </row>
        <row r="242">
          <cell r="H242" t="str">
            <v/>
          </cell>
        </row>
        <row r="243">
          <cell r="H243" t="str">
            <v/>
          </cell>
        </row>
        <row r="244">
          <cell r="H244" t="str">
            <v/>
          </cell>
        </row>
        <row r="245">
          <cell r="H245" t="str">
            <v/>
          </cell>
        </row>
        <row r="246">
          <cell r="H246" t="str">
            <v/>
          </cell>
        </row>
        <row r="247">
          <cell r="H247" t="str">
            <v/>
          </cell>
        </row>
        <row r="248">
          <cell r="H248" t="str">
            <v/>
          </cell>
        </row>
        <row r="249">
          <cell r="H249" t="str">
            <v/>
          </cell>
        </row>
        <row r="250">
          <cell r="H250" t="str">
            <v/>
          </cell>
        </row>
        <row r="251">
          <cell r="H251" t="str">
            <v/>
          </cell>
        </row>
        <row r="252">
          <cell r="H252" t="str">
            <v/>
          </cell>
        </row>
        <row r="253">
          <cell r="H253" t="str">
            <v/>
          </cell>
        </row>
        <row r="254">
          <cell r="H254" t="str">
            <v/>
          </cell>
        </row>
        <row r="255">
          <cell r="H255" t="str">
            <v/>
          </cell>
        </row>
        <row r="256">
          <cell r="H256" t="str">
            <v/>
          </cell>
        </row>
        <row r="257">
          <cell r="H257" t="str">
            <v/>
          </cell>
        </row>
        <row r="258">
          <cell r="H258" t="str">
            <v/>
          </cell>
        </row>
        <row r="259">
          <cell r="H259" t="str">
            <v/>
          </cell>
        </row>
        <row r="260">
          <cell r="H260" t="str">
            <v/>
          </cell>
        </row>
        <row r="261">
          <cell r="H261" t="str">
            <v/>
          </cell>
        </row>
        <row r="262">
          <cell r="H262" t="str">
            <v/>
          </cell>
        </row>
        <row r="263">
          <cell r="H263" t="str">
            <v/>
          </cell>
        </row>
        <row r="264">
          <cell r="H264" t="str">
            <v/>
          </cell>
        </row>
        <row r="265">
          <cell r="H265" t="str">
            <v/>
          </cell>
        </row>
        <row r="266">
          <cell r="H266" t="str">
            <v/>
          </cell>
        </row>
        <row r="267">
          <cell r="H267" t="str">
            <v/>
          </cell>
        </row>
        <row r="268">
          <cell r="H268" t="str">
            <v/>
          </cell>
        </row>
        <row r="269">
          <cell r="H269" t="str">
            <v/>
          </cell>
        </row>
        <row r="270">
          <cell r="H270" t="str">
            <v/>
          </cell>
        </row>
        <row r="271">
          <cell r="H271" t="str">
            <v/>
          </cell>
        </row>
        <row r="272">
          <cell r="H272" t="str">
            <v/>
          </cell>
        </row>
        <row r="273">
          <cell r="H273" t="str">
            <v/>
          </cell>
        </row>
        <row r="274">
          <cell r="H274" t="str">
            <v/>
          </cell>
        </row>
        <row r="275">
          <cell r="H275" t="str">
            <v/>
          </cell>
        </row>
        <row r="276">
          <cell r="H276" t="str">
            <v/>
          </cell>
        </row>
        <row r="277">
          <cell r="H277" t="str">
            <v/>
          </cell>
        </row>
        <row r="278">
          <cell r="H278" t="str">
            <v/>
          </cell>
        </row>
        <row r="279">
          <cell r="H279" t="str">
            <v/>
          </cell>
        </row>
        <row r="280">
          <cell r="H280" t="str">
            <v/>
          </cell>
        </row>
        <row r="281">
          <cell r="H281" t="str">
            <v/>
          </cell>
        </row>
        <row r="282">
          <cell r="H282" t="str">
            <v/>
          </cell>
        </row>
        <row r="283">
          <cell r="H283" t="str">
            <v/>
          </cell>
        </row>
        <row r="284">
          <cell r="H284" t="str">
            <v/>
          </cell>
        </row>
        <row r="285">
          <cell r="H285" t="str">
            <v/>
          </cell>
        </row>
        <row r="286">
          <cell r="H286" t="str">
            <v/>
          </cell>
        </row>
        <row r="287">
          <cell r="H287" t="str">
            <v/>
          </cell>
        </row>
        <row r="288">
          <cell r="H288" t="str">
            <v/>
          </cell>
        </row>
        <row r="289">
          <cell r="H289" t="str">
            <v/>
          </cell>
        </row>
        <row r="290">
          <cell r="H290" t="str">
            <v/>
          </cell>
        </row>
        <row r="291">
          <cell r="H291" t="str">
            <v/>
          </cell>
        </row>
        <row r="292">
          <cell r="H292" t="str">
            <v/>
          </cell>
        </row>
        <row r="293">
          <cell r="H293" t="str">
            <v/>
          </cell>
        </row>
        <row r="294">
          <cell r="H294" t="str">
            <v/>
          </cell>
        </row>
        <row r="295">
          <cell r="H295" t="str">
            <v/>
          </cell>
        </row>
        <row r="296">
          <cell r="H296" t="str">
            <v/>
          </cell>
        </row>
        <row r="297">
          <cell r="H297" t="str">
            <v/>
          </cell>
        </row>
        <row r="298">
          <cell r="H298" t="str">
            <v/>
          </cell>
        </row>
        <row r="299">
          <cell r="H299" t="str">
            <v/>
          </cell>
        </row>
        <row r="300">
          <cell r="H300" t="str">
            <v/>
          </cell>
        </row>
        <row r="301">
          <cell r="H301" t="str">
            <v/>
          </cell>
        </row>
        <row r="302">
          <cell r="H302" t="str">
            <v/>
          </cell>
        </row>
        <row r="303">
          <cell r="H303" t="str">
            <v/>
          </cell>
        </row>
        <row r="304">
          <cell r="H304" t="str">
            <v/>
          </cell>
        </row>
        <row r="305">
          <cell r="H305" t="str">
            <v/>
          </cell>
        </row>
        <row r="306">
          <cell r="H306" t="str">
            <v/>
          </cell>
        </row>
        <row r="307">
          <cell r="H307" t="str">
            <v/>
          </cell>
        </row>
        <row r="308">
          <cell r="H308" t="str">
            <v/>
          </cell>
        </row>
        <row r="309">
          <cell r="H309" t="str">
            <v/>
          </cell>
        </row>
        <row r="310">
          <cell r="H310" t="str">
            <v/>
          </cell>
        </row>
        <row r="311">
          <cell r="H311" t="str">
            <v/>
          </cell>
        </row>
        <row r="312">
          <cell r="H312" t="str">
            <v/>
          </cell>
        </row>
        <row r="313">
          <cell r="H313" t="str">
            <v/>
          </cell>
        </row>
        <row r="314">
          <cell r="H314" t="str">
            <v/>
          </cell>
        </row>
        <row r="315">
          <cell r="H315" t="str">
            <v/>
          </cell>
        </row>
        <row r="316">
          <cell r="H316" t="str">
            <v/>
          </cell>
        </row>
        <row r="317">
          <cell r="H317" t="str">
            <v/>
          </cell>
        </row>
        <row r="318">
          <cell r="H318" t="str">
            <v/>
          </cell>
        </row>
        <row r="319">
          <cell r="H319" t="str">
            <v/>
          </cell>
        </row>
        <row r="320">
          <cell r="H320" t="str">
            <v/>
          </cell>
        </row>
        <row r="321">
          <cell r="H321" t="str">
            <v/>
          </cell>
        </row>
        <row r="322">
          <cell r="H322" t="str">
            <v/>
          </cell>
        </row>
        <row r="323">
          <cell r="H323" t="str">
            <v/>
          </cell>
        </row>
        <row r="324">
          <cell r="H324" t="str">
            <v/>
          </cell>
        </row>
        <row r="325">
          <cell r="H325" t="str">
            <v/>
          </cell>
        </row>
        <row r="326">
          <cell r="H326" t="str">
            <v/>
          </cell>
        </row>
        <row r="327">
          <cell r="H327" t="str">
            <v/>
          </cell>
        </row>
        <row r="328">
          <cell r="H328" t="str">
            <v/>
          </cell>
        </row>
        <row r="329">
          <cell r="H329" t="str">
            <v/>
          </cell>
        </row>
        <row r="330">
          <cell r="H330" t="str">
            <v/>
          </cell>
        </row>
        <row r="331">
          <cell r="H331" t="str">
            <v/>
          </cell>
        </row>
        <row r="332">
          <cell r="H332" t="str">
            <v/>
          </cell>
        </row>
        <row r="333">
          <cell r="H333" t="str">
            <v/>
          </cell>
        </row>
        <row r="334">
          <cell r="H334" t="str">
            <v/>
          </cell>
        </row>
        <row r="335">
          <cell r="H335" t="str">
            <v/>
          </cell>
        </row>
        <row r="336">
          <cell r="H336" t="str">
            <v/>
          </cell>
        </row>
        <row r="337">
          <cell r="H337" t="str">
            <v/>
          </cell>
        </row>
        <row r="338">
          <cell r="H338" t="str">
            <v/>
          </cell>
        </row>
        <row r="339">
          <cell r="H339" t="str">
            <v/>
          </cell>
        </row>
        <row r="340">
          <cell r="H340" t="str">
            <v/>
          </cell>
        </row>
        <row r="341">
          <cell r="H341" t="str">
            <v/>
          </cell>
        </row>
        <row r="342">
          <cell r="H342" t="str">
            <v/>
          </cell>
        </row>
        <row r="343">
          <cell r="H343" t="str">
            <v/>
          </cell>
        </row>
        <row r="344">
          <cell r="H344" t="str">
            <v/>
          </cell>
        </row>
        <row r="345">
          <cell r="H345" t="str">
            <v/>
          </cell>
        </row>
        <row r="346">
          <cell r="H346" t="str">
            <v/>
          </cell>
        </row>
        <row r="347">
          <cell r="H347" t="str">
            <v/>
          </cell>
        </row>
        <row r="348">
          <cell r="H348" t="str">
            <v/>
          </cell>
        </row>
        <row r="349">
          <cell r="H349" t="str">
            <v/>
          </cell>
        </row>
        <row r="350">
          <cell r="H350" t="str">
            <v/>
          </cell>
        </row>
        <row r="351">
          <cell r="H351" t="str">
            <v/>
          </cell>
        </row>
        <row r="352">
          <cell r="H352" t="str">
            <v/>
          </cell>
        </row>
        <row r="353">
          <cell r="H353" t="str">
            <v/>
          </cell>
        </row>
        <row r="354">
          <cell r="H354" t="str">
            <v/>
          </cell>
        </row>
        <row r="355">
          <cell r="H355" t="str">
            <v/>
          </cell>
        </row>
        <row r="356">
          <cell r="H356" t="str">
            <v/>
          </cell>
        </row>
        <row r="357">
          <cell r="H357" t="str">
            <v/>
          </cell>
        </row>
        <row r="358">
          <cell r="H358" t="str">
            <v/>
          </cell>
        </row>
        <row r="359">
          <cell r="H359" t="str">
            <v/>
          </cell>
        </row>
        <row r="360">
          <cell r="H360" t="str">
            <v/>
          </cell>
        </row>
        <row r="361">
          <cell r="H361" t="str">
            <v/>
          </cell>
        </row>
        <row r="362">
          <cell r="H362" t="str">
            <v/>
          </cell>
        </row>
        <row r="363">
          <cell r="H363" t="str">
            <v/>
          </cell>
        </row>
        <row r="364">
          <cell r="H364" t="str">
            <v/>
          </cell>
        </row>
        <row r="365">
          <cell r="H365" t="str">
            <v/>
          </cell>
        </row>
        <row r="366">
          <cell r="H366" t="str">
            <v/>
          </cell>
        </row>
        <row r="367">
          <cell r="H367" t="str">
            <v/>
          </cell>
        </row>
        <row r="368">
          <cell r="H368" t="str">
            <v/>
          </cell>
        </row>
        <row r="369">
          <cell r="H369" t="str">
            <v/>
          </cell>
        </row>
        <row r="370">
          <cell r="H370" t="str">
            <v/>
          </cell>
        </row>
        <row r="371">
          <cell r="H371" t="str">
            <v/>
          </cell>
        </row>
        <row r="372">
          <cell r="H372" t="str">
            <v/>
          </cell>
        </row>
        <row r="373">
          <cell r="H373" t="str">
            <v/>
          </cell>
        </row>
        <row r="374">
          <cell r="H374" t="str">
            <v/>
          </cell>
        </row>
        <row r="375">
          <cell r="H375" t="str">
            <v/>
          </cell>
        </row>
        <row r="376">
          <cell r="H376" t="str">
            <v/>
          </cell>
        </row>
        <row r="377">
          <cell r="H377" t="str">
            <v/>
          </cell>
        </row>
        <row r="378">
          <cell r="H378" t="str">
            <v/>
          </cell>
        </row>
        <row r="379">
          <cell r="H379" t="str">
            <v/>
          </cell>
        </row>
        <row r="380">
          <cell r="H380" t="str">
            <v/>
          </cell>
        </row>
        <row r="381">
          <cell r="H381" t="str">
            <v/>
          </cell>
        </row>
        <row r="382">
          <cell r="H382" t="str">
            <v/>
          </cell>
        </row>
        <row r="383">
          <cell r="H383" t="str">
            <v/>
          </cell>
        </row>
        <row r="384">
          <cell r="H384" t="str">
            <v/>
          </cell>
        </row>
        <row r="385">
          <cell r="H385" t="str">
            <v/>
          </cell>
        </row>
        <row r="386">
          <cell r="H386" t="str">
            <v/>
          </cell>
        </row>
        <row r="387">
          <cell r="H387" t="str">
            <v/>
          </cell>
        </row>
        <row r="388">
          <cell r="H388" t="str">
            <v/>
          </cell>
        </row>
        <row r="389">
          <cell r="H389" t="str">
            <v/>
          </cell>
        </row>
        <row r="390">
          <cell r="H390" t="str">
            <v/>
          </cell>
        </row>
        <row r="391">
          <cell r="H391" t="str">
            <v/>
          </cell>
        </row>
        <row r="392">
          <cell r="H392" t="str">
            <v/>
          </cell>
        </row>
        <row r="393">
          <cell r="H393" t="str">
            <v/>
          </cell>
        </row>
        <row r="394">
          <cell r="H394" t="str">
            <v/>
          </cell>
        </row>
        <row r="395">
          <cell r="H395" t="str">
            <v/>
          </cell>
        </row>
        <row r="396">
          <cell r="H396" t="str">
            <v/>
          </cell>
        </row>
        <row r="397">
          <cell r="H397" t="str">
            <v/>
          </cell>
        </row>
        <row r="398">
          <cell r="H398" t="str">
            <v/>
          </cell>
        </row>
        <row r="399">
          <cell r="H399" t="str">
            <v/>
          </cell>
        </row>
        <row r="400">
          <cell r="H400" t="str">
            <v/>
          </cell>
        </row>
        <row r="401">
          <cell r="H401" t="str">
            <v/>
          </cell>
        </row>
        <row r="402">
          <cell r="H402" t="str">
            <v/>
          </cell>
        </row>
        <row r="403">
          <cell r="H403" t="str">
            <v/>
          </cell>
        </row>
        <row r="404">
          <cell r="H404" t="str">
            <v/>
          </cell>
        </row>
        <row r="405">
          <cell r="H405" t="str">
            <v/>
          </cell>
        </row>
        <row r="406">
          <cell r="H406" t="str">
            <v/>
          </cell>
        </row>
        <row r="407">
          <cell r="H407" t="str">
            <v/>
          </cell>
        </row>
        <row r="408">
          <cell r="H408" t="str">
            <v/>
          </cell>
        </row>
        <row r="409">
          <cell r="H409" t="str">
            <v/>
          </cell>
        </row>
        <row r="410">
          <cell r="H410" t="str">
            <v/>
          </cell>
        </row>
        <row r="411">
          <cell r="H411" t="str">
            <v/>
          </cell>
        </row>
        <row r="412">
          <cell r="H412" t="str">
            <v/>
          </cell>
        </row>
        <row r="413">
          <cell r="H413" t="str">
            <v/>
          </cell>
        </row>
        <row r="414">
          <cell r="H414" t="str">
            <v/>
          </cell>
        </row>
        <row r="415">
          <cell r="H415" t="str">
            <v/>
          </cell>
        </row>
        <row r="416">
          <cell r="H416" t="str">
            <v/>
          </cell>
        </row>
        <row r="417">
          <cell r="H417" t="str">
            <v/>
          </cell>
        </row>
        <row r="418">
          <cell r="H418" t="str">
            <v/>
          </cell>
        </row>
        <row r="419">
          <cell r="H419" t="str">
            <v/>
          </cell>
        </row>
        <row r="420">
          <cell r="H420" t="str">
            <v/>
          </cell>
        </row>
        <row r="421">
          <cell r="H421" t="str">
            <v/>
          </cell>
        </row>
        <row r="422">
          <cell r="H422" t="str">
            <v/>
          </cell>
        </row>
        <row r="423">
          <cell r="H423" t="str">
            <v/>
          </cell>
        </row>
        <row r="424">
          <cell r="H424" t="str">
            <v/>
          </cell>
        </row>
        <row r="425">
          <cell r="H425" t="str">
            <v/>
          </cell>
        </row>
        <row r="426">
          <cell r="H426" t="str">
            <v/>
          </cell>
        </row>
        <row r="427">
          <cell r="H427" t="str">
            <v/>
          </cell>
        </row>
        <row r="428">
          <cell r="H428" t="str">
            <v/>
          </cell>
        </row>
        <row r="429">
          <cell r="H429" t="str">
            <v/>
          </cell>
        </row>
        <row r="430">
          <cell r="H430" t="str">
            <v/>
          </cell>
        </row>
        <row r="431">
          <cell r="H431" t="str">
            <v/>
          </cell>
        </row>
        <row r="432">
          <cell r="H432" t="str">
            <v/>
          </cell>
        </row>
        <row r="433">
          <cell r="H433" t="str">
            <v/>
          </cell>
        </row>
        <row r="434">
          <cell r="H434" t="str">
            <v/>
          </cell>
        </row>
        <row r="435">
          <cell r="H435" t="str">
            <v/>
          </cell>
        </row>
        <row r="436">
          <cell r="H436" t="str">
            <v/>
          </cell>
        </row>
        <row r="437">
          <cell r="H437" t="str">
            <v/>
          </cell>
        </row>
        <row r="438">
          <cell r="H438" t="str">
            <v/>
          </cell>
        </row>
        <row r="439">
          <cell r="H439" t="str">
            <v/>
          </cell>
        </row>
        <row r="440">
          <cell r="H440" t="str">
            <v/>
          </cell>
        </row>
        <row r="441">
          <cell r="H441" t="str">
            <v/>
          </cell>
        </row>
        <row r="442">
          <cell r="H442" t="str">
            <v/>
          </cell>
        </row>
        <row r="443">
          <cell r="H443" t="str">
            <v/>
          </cell>
        </row>
        <row r="444">
          <cell r="H444" t="str">
            <v/>
          </cell>
        </row>
        <row r="445">
          <cell r="H445" t="str">
            <v/>
          </cell>
        </row>
        <row r="446">
          <cell r="H446" t="str">
            <v/>
          </cell>
        </row>
        <row r="447">
          <cell r="H447" t="str">
            <v/>
          </cell>
        </row>
        <row r="448">
          <cell r="H448" t="str">
            <v/>
          </cell>
        </row>
        <row r="449">
          <cell r="H449" t="str">
            <v/>
          </cell>
        </row>
        <row r="450">
          <cell r="H450" t="str">
            <v/>
          </cell>
        </row>
        <row r="451">
          <cell r="H451" t="str">
            <v/>
          </cell>
        </row>
        <row r="452">
          <cell r="H452" t="str">
            <v/>
          </cell>
        </row>
        <row r="453">
          <cell r="H453" t="str">
            <v/>
          </cell>
        </row>
        <row r="454">
          <cell r="H454" t="str">
            <v/>
          </cell>
        </row>
        <row r="455">
          <cell r="H455" t="str">
            <v/>
          </cell>
        </row>
        <row r="456">
          <cell r="H456" t="str">
            <v/>
          </cell>
        </row>
        <row r="457">
          <cell r="H457" t="str">
            <v/>
          </cell>
        </row>
        <row r="458">
          <cell r="H458" t="str">
            <v/>
          </cell>
        </row>
        <row r="459">
          <cell r="H459" t="str">
            <v/>
          </cell>
        </row>
        <row r="460">
          <cell r="H460" t="str">
            <v/>
          </cell>
        </row>
        <row r="461">
          <cell r="H461" t="str">
            <v/>
          </cell>
        </row>
        <row r="462">
          <cell r="H462" t="str">
            <v/>
          </cell>
        </row>
        <row r="463">
          <cell r="H463" t="str">
            <v/>
          </cell>
        </row>
        <row r="464">
          <cell r="H464" t="str">
            <v/>
          </cell>
        </row>
        <row r="465">
          <cell r="H465" t="str">
            <v/>
          </cell>
        </row>
        <row r="466">
          <cell r="H466" t="str">
            <v/>
          </cell>
        </row>
        <row r="467">
          <cell r="H467" t="str">
            <v/>
          </cell>
        </row>
        <row r="468">
          <cell r="H468" t="str">
            <v/>
          </cell>
        </row>
        <row r="469">
          <cell r="H469" t="str">
            <v/>
          </cell>
        </row>
        <row r="470">
          <cell r="H470" t="str">
            <v/>
          </cell>
        </row>
        <row r="471">
          <cell r="H471" t="str">
            <v/>
          </cell>
        </row>
        <row r="472">
          <cell r="H472" t="str">
            <v/>
          </cell>
        </row>
        <row r="473">
          <cell r="H473" t="str">
            <v/>
          </cell>
        </row>
        <row r="474">
          <cell r="H474" t="str">
            <v/>
          </cell>
        </row>
        <row r="475">
          <cell r="H475" t="str">
            <v/>
          </cell>
        </row>
        <row r="476">
          <cell r="H476" t="str">
            <v/>
          </cell>
        </row>
        <row r="477">
          <cell r="H477" t="str">
            <v/>
          </cell>
        </row>
        <row r="478">
          <cell r="H478" t="str">
            <v/>
          </cell>
        </row>
        <row r="479">
          <cell r="H479" t="str">
            <v/>
          </cell>
        </row>
        <row r="480">
          <cell r="H480" t="str">
            <v/>
          </cell>
        </row>
        <row r="481">
          <cell r="H481" t="str">
            <v/>
          </cell>
        </row>
        <row r="482">
          <cell r="H482" t="str">
            <v/>
          </cell>
        </row>
        <row r="483">
          <cell r="H483" t="str">
            <v/>
          </cell>
        </row>
        <row r="484">
          <cell r="H484" t="str">
            <v/>
          </cell>
        </row>
        <row r="485">
          <cell r="H485" t="str">
            <v/>
          </cell>
        </row>
        <row r="486">
          <cell r="H486" t="str">
            <v/>
          </cell>
        </row>
        <row r="487">
          <cell r="H487" t="str">
            <v/>
          </cell>
        </row>
        <row r="488">
          <cell r="H488" t="str">
            <v/>
          </cell>
        </row>
        <row r="489">
          <cell r="H489" t="str">
            <v/>
          </cell>
        </row>
        <row r="490">
          <cell r="H490" t="str">
            <v/>
          </cell>
        </row>
        <row r="491">
          <cell r="H491" t="str">
            <v/>
          </cell>
        </row>
        <row r="492">
          <cell r="H492" t="str">
            <v/>
          </cell>
        </row>
        <row r="493">
          <cell r="H493" t="str">
            <v/>
          </cell>
        </row>
        <row r="494">
          <cell r="H494" t="str">
            <v/>
          </cell>
        </row>
        <row r="495">
          <cell r="H495" t="str">
            <v/>
          </cell>
        </row>
        <row r="496">
          <cell r="H496" t="str">
            <v/>
          </cell>
        </row>
        <row r="497">
          <cell r="H497" t="str">
            <v/>
          </cell>
        </row>
        <row r="498">
          <cell r="H498" t="str">
            <v/>
          </cell>
        </row>
        <row r="499">
          <cell r="H499" t="str">
            <v/>
          </cell>
        </row>
        <row r="500">
          <cell r="H500" t="str">
            <v/>
          </cell>
        </row>
        <row r="501">
          <cell r="H501" t="str">
            <v/>
          </cell>
        </row>
        <row r="502">
          <cell r="H502" t="str">
            <v/>
          </cell>
        </row>
        <row r="503">
          <cell r="H503" t="str">
            <v/>
          </cell>
        </row>
        <row r="504">
          <cell r="H504" t="str">
            <v/>
          </cell>
        </row>
        <row r="505">
          <cell r="H505" t="str">
            <v/>
          </cell>
        </row>
        <row r="506">
          <cell r="H506" t="str">
            <v/>
          </cell>
        </row>
        <row r="507">
          <cell r="H507" t="str">
            <v/>
          </cell>
        </row>
        <row r="508">
          <cell r="H508" t="str">
            <v/>
          </cell>
        </row>
        <row r="509">
          <cell r="H509" t="str">
            <v/>
          </cell>
        </row>
        <row r="510">
          <cell r="H510" t="str">
            <v/>
          </cell>
        </row>
        <row r="511">
          <cell r="H511" t="str">
            <v/>
          </cell>
        </row>
        <row r="512">
          <cell r="H512" t="str">
            <v/>
          </cell>
        </row>
        <row r="513">
          <cell r="H513" t="str">
            <v/>
          </cell>
        </row>
        <row r="514">
          <cell r="H514" t="str">
            <v/>
          </cell>
        </row>
        <row r="515">
          <cell r="H515" t="str">
            <v/>
          </cell>
        </row>
        <row r="516">
          <cell r="H516" t="str">
            <v/>
          </cell>
        </row>
        <row r="517">
          <cell r="H517" t="str">
            <v/>
          </cell>
        </row>
        <row r="518">
          <cell r="H518" t="str">
            <v/>
          </cell>
        </row>
        <row r="519">
          <cell r="H519" t="str">
            <v/>
          </cell>
        </row>
        <row r="520">
          <cell r="H520" t="str">
            <v/>
          </cell>
        </row>
        <row r="521">
          <cell r="H521" t="str">
            <v/>
          </cell>
        </row>
        <row r="522">
          <cell r="H522" t="str">
            <v/>
          </cell>
        </row>
        <row r="523">
          <cell r="H523" t="str">
            <v/>
          </cell>
        </row>
        <row r="524">
          <cell r="H524" t="str">
            <v/>
          </cell>
        </row>
        <row r="525">
          <cell r="H525" t="str">
            <v/>
          </cell>
        </row>
        <row r="526">
          <cell r="H526" t="str">
            <v/>
          </cell>
        </row>
        <row r="527">
          <cell r="H527" t="str">
            <v/>
          </cell>
        </row>
        <row r="528">
          <cell r="H528" t="str">
            <v/>
          </cell>
        </row>
        <row r="529">
          <cell r="H529" t="str">
            <v/>
          </cell>
        </row>
        <row r="530">
          <cell r="H530" t="str">
            <v/>
          </cell>
        </row>
        <row r="531">
          <cell r="H531" t="str">
            <v/>
          </cell>
        </row>
        <row r="532">
          <cell r="H532" t="str">
            <v/>
          </cell>
        </row>
        <row r="533">
          <cell r="H533" t="str">
            <v/>
          </cell>
        </row>
        <row r="534">
          <cell r="H534" t="str">
            <v/>
          </cell>
        </row>
        <row r="535">
          <cell r="H535" t="str">
            <v/>
          </cell>
        </row>
        <row r="536">
          <cell r="H536" t="str">
            <v/>
          </cell>
        </row>
        <row r="537">
          <cell r="H537" t="str">
            <v/>
          </cell>
        </row>
        <row r="538">
          <cell r="H538" t="str">
            <v/>
          </cell>
        </row>
        <row r="539">
          <cell r="H539" t="str">
            <v/>
          </cell>
        </row>
        <row r="540">
          <cell r="H540" t="str">
            <v/>
          </cell>
        </row>
        <row r="541">
          <cell r="H541" t="str">
            <v/>
          </cell>
        </row>
        <row r="542">
          <cell r="H542" t="str">
            <v/>
          </cell>
        </row>
        <row r="543">
          <cell r="H543" t="str">
            <v/>
          </cell>
        </row>
        <row r="544">
          <cell r="H544" t="str">
            <v/>
          </cell>
        </row>
        <row r="545">
          <cell r="H545" t="str">
            <v/>
          </cell>
        </row>
        <row r="546">
          <cell r="H546" t="str">
            <v/>
          </cell>
        </row>
        <row r="547">
          <cell r="H547" t="str">
            <v/>
          </cell>
        </row>
        <row r="548">
          <cell r="H548" t="str">
            <v/>
          </cell>
        </row>
        <row r="549">
          <cell r="H549" t="str">
            <v/>
          </cell>
        </row>
        <row r="550">
          <cell r="H550" t="str">
            <v/>
          </cell>
        </row>
        <row r="551">
          <cell r="H551" t="str">
            <v/>
          </cell>
        </row>
        <row r="552">
          <cell r="H552" t="str">
            <v/>
          </cell>
        </row>
        <row r="553">
          <cell r="H553" t="str">
            <v/>
          </cell>
        </row>
        <row r="554">
          <cell r="H554" t="str">
            <v/>
          </cell>
        </row>
        <row r="555">
          <cell r="H555" t="str">
            <v/>
          </cell>
        </row>
        <row r="556">
          <cell r="H556" t="str">
            <v/>
          </cell>
        </row>
        <row r="557">
          <cell r="H557" t="str">
            <v/>
          </cell>
        </row>
        <row r="558">
          <cell r="H558" t="str">
            <v/>
          </cell>
        </row>
        <row r="559">
          <cell r="H559" t="str">
            <v/>
          </cell>
        </row>
        <row r="560">
          <cell r="H560" t="str">
            <v/>
          </cell>
        </row>
        <row r="561">
          <cell r="H561" t="str">
            <v/>
          </cell>
        </row>
        <row r="562">
          <cell r="H562" t="str">
            <v/>
          </cell>
        </row>
        <row r="563">
          <cell r="H563" t="str">
            <v/>
          </cell>
        </row>
        <row r="564">
          <cell r="H564" t="str">
            <v/>
          </cell>
        </row>
        <row r="565">
          <cell r="H565" t="str">
            <v/>
          </cell>
        </row>
        <row r="566">
          <cell r="H566" t="str">
            <v/>
          </cell>
        </row>
        <row r="567">
          <cell r="H567" t="str">
            <v/>
          </cell>
        </row>
        <row r="568">
          <cell r="H568" t="str">
            <v/>
          </cell>
        </row>
        <row r="569">
          <cell r="H569" t="str">
            <v/>
          </cell>
        </row>
        <row r="570">
          <cell r="H570" t="str">
            <v/>
          </cell>
        </row>
        <row r="571">
          <cell r="H571" t="str">
            <v/>
          </cell>
        </row>
        <row r="572">
          <cell r="H572" t="str">
            <v/>
          </cell>
        </row>
        <row r="573">
          <cell r="H573" t="str">
            <v/>
          </cell>
        </row>
        <row r="574">
          <cell r="H574" t="str">
            <v/>
          </cell>
        </row>
        <row r="575">
          <cell r="H575" t="str">
            <v/>
          </cell>
        </row>
        <row r="576">
          <cell r="H576" t="str">
            <v/>
          </cell>
        </row>
        <row r="577">
          <cell r="H577" t="str">
            <v/>
          </cell>
        </row>
        <row r="578">
          <cell r="H578" t="str">
            <v/>
          </cell>
        </row>
        <row r="579">
          <cell r="H579" t="str">
            <v/>
          </cell>
        </row>
        <row r="580">
          <cell r="H580" t="str">
            <v/>
          </cell>
        </row>
        <row r="581">
          <cell r="H581" t="str">
            <v/>
          </cell>
        </row>
        <row r="582">
          <cell r="H582" t="str">
            <v/>
          </cell>
        </row>
        <row r="583">
          <cell r="H583" t="str">
            <v/>
          </cell>
        </row>
        <row r="584">
          <cell r="H584" t="str">
            <v/>
          </cell>
        </row>
        <row r="585">
          <cell r="H585" t="str">
            <v/>
          </cell>
        </row>
        <row r="586">
          <cell r="H586" t="str">
            <v/>
          </cell>
        </row>
        <row r="587">
          <cell r="H587" t="str">
            <v/>
          </cell>
        </row>
        <row r="588">
          <cell r="H588" t="str">
            <v/>
          </cell>
        </row>
        <row r="589">
          <cell r="H589" t="str">
            <v/>
          </cell>
        </row>
        <row r="590">
          <cell r="H590" t="str">
            <v/>
          </cell>
        </row>
        <row r="591">
          <cell r="H591" t="str">
            <v/>
          </cell>
        </row>
        <row r="592">
          <cell r="H592" t="str">
            <v/>
          </cell>
        </row>
        <row r="593">
          <cell r="H593" t="str">
            <v/>
          </cell>
        </row>
        <row r="594">
          <cell r="H594" t="str">
            <v/>
          </cell>
        </row>
        <row r="595">
          <cell r="H595" t="str">
            <v/>
          </cell>
        </row>
        <row r="596">
          <cell r="H596" t="str">
            <v/>
          </cell>
        </row>
        <row r="597">
          <cell r="H597" t="str">
            <v/>
          </cell>
        </row>
        <row r="598">
          <cell r="H598" t="str">
            <v/>
          </cell>
        </row>
        <row r="599">
          <cell r="H599" t="str">
            <v/>
          </cell>
        </row>
        <row r="600">
          <cell r="H600" t="str">
            <v/>
          </cell>
        </row>
        <row r="601">
          <cell r="H601" t="str">
            <v/>
          </cell>
        </row>
        <row r="602">
          <cell r="H602" t="str">
            <v/>
          </cell>
        </row>
        <row r="603">
          <cell r="H603" t="str">
            <v/>
          </cell>
        </row>
        <row r="604">
          <cell r="H604" t="str">
            <v/>
          </cell>
        </row>
        <row r="605">
          <cell r="H605" t="str">
            <v/>
          </cell>
        </row>
        <row r="606">
          <cell r="H606" t="str">
            <v/>
          </cell>
        </row>
        <row r="607">
          <cell r="H607" t="str">
            <v/>
          </cell>
        </row>
        <row r="608">
          <cell r="H608" t="str">
            <v/>
          </cell>
        </row>
        <row r="609">
          <cell r="H609" t="str">
            <v/>
          </cell>
        </row>
        <row r="610">
          <cell r="H610" t="str">
            <v/>
          </cell>
        </row>
        <row r="611">
          <cell r="H611" t="str">
            <v/>
          </cell>
        </row>
        <row r="612">
          <cell r="H612" t="str">
            <v/>
          </cell>
        </row>
        <row r="613">
          <cell r="H613" t="str">
            <v/>
          </cell>
        </row>
        <row r="614">
          <cell r="H614" t="str">
            <v/>
          </cell>
        </row>
        <row r="615">
          <cell r="H615" t="str">
            <v/>
          </cell>
        </row>
        <row r="616">
          <cell r="H616" t="str">
            <v/>
          </cell>
        </row>
        <row r="617">
          <cell r="H617" t="str">
            <v/>
          </cell>
        </row>
        <row r="618">
          <cell r="H618" t="str">
            <v/>
          </cell>
        </row>
        <row r="619">
          <cell r="H619" t="str">
            <v/>
          </cell>
        </row>
        <row r="620">
          <cell r="H620" t="str">
            <v/>
          </cell>
        </row>
        <row r="621">
          <cell r="H621" t="str">
            <v/>
          </cell>
        </row>
        <row r="622">
          <cell r="H622" t="str">
            <v/>
          </cell>
        </row>
        <row r="623">
          <cell r="H623" t="str">
            <v/>
          </cell>
        </row>
        <row r="624">
          <cell r="H624" t="str">
            <v/>
          </cell>
        </row>
        <row r="625">
          <cell r="H625" t="str">
            <v/>
          </cell>
        </row>
        <row r="626">
          <cell r="H626" t="str">
            <v/>
          </cell>
        </row>
        <row r="627">
          <cell r="H627" t="str">
            <v/>
          </cell>
        </row>
        <row r="628">
          <cell r="H628" t="str">
            <v/>
          </cell>
        </row>
        <row r="629">
          <cell r="H629" t="str">
            <v/>
          </cell>
        </row>
        <row r="630">
          <cell r="H630" t="str">
            <v/>
          </cell>
        </row>
        <row r="631">
          <cell r="H631" t="str">
            <v/>
          </cell>
        </row>
        <row r="632">
          <cell r="H632" t="str">
            <v/>
          </cell>
        </row>
        <row r="633">
          <cell r="H633" t="str">
            <v/>
          </cell>
        </row>
        <row r="634">
          <cell r="H634" t="str">
            <v/>
          </cell>
        </row>
        <row r="635">
          <cell r="H635" t="str">
            <v/>
          </cell>
        </row>
        <row r="636">
          <cell r="H636" t="str">
            <v/>
          </cell>
        </row>
        <row r="637">
          <cell r="H637" t="str">
            <v/>
          </cell>
        </row>
        <row r="638">
          <cell r="H638" t="str">
            <v/>
          </cell>
        </row>
        <row r="639">
          <cell r="H639" t="str">
            <v/>
          </cell>
        </row>
        <row r="640">
          <cell r="H640" t="str">
            <v/>
          </cell>
        </row>
        <row r="641">
          <cell r="H641" t="str">
            <v/>
          </cell>
        </row>
        <row r="642">
          <cell r="H642" t="str">
            <v/>
          </cell>
        </row>
        <row r="643">
          <cell r="H643" t="str">
            <v/>
          </cell>
        </row>
        <row r="644">
          <cell r="H644" t="str">
            <v/>
          </cell>
        </row>
        <row r="645">
          <cell r="H645" t="str">
            <v/>
          </cell>
        </row>
        <row r="646">
          <cell r="H646" t="str">
            <v/>
          </cell>
        </row>
        <row r="647">
          <cell r="H647" t="str">
            <v/>
          </cell>
        </row>
        <row r="648">
          <cell r="H648" t="str">
            <v/>
          </cell>
        </row>
        <row r="649">
          <cell r="H649" t="str">
            <v/>
          </cell>
        </row>
        <row r="650">
          <cell r="H650" t="str">
            <v/>
          </cell>
        </row>
        <row r="651">
          <cell r="H651" t="str">
            <v/>
          </cell>
        </row>
        <row r="652">
          <cell r="H652" t="str">
            <v/>
          </cell>
        </row>
        <row r="653">
          <cell r="H653" t="str">
            <v/>
          </cell>
        </row>
        <row r="654">
          <cell r="H654" t="str">
            <v/>
          </cell>
        </row>
        <row r="655">
          <cell r="H655" t="str">
            <v/>
          </cell>
        </row>
        <row r="656">
          <cell r="H656" t="str">
            <v/>
          </cell>
        </row>
        <row r="657">
          <cell r="H657" t="str">
            <v/>
          </cell>
        </row>
        <row r="658">
          <cell r="H658" t="str">
            <v/>
          </cell>
        </row>
        <row r="659">
          <cell r="H659" t="str">
            <v/>
          </cell>
        </row>
        <row r="660">
          <cell r="H660" t="str">
            <v/>
          </cell>
        </row>
        <row r="661">
          <cell r="H661" t="str">
            <v/>
          </cell>
        </row>
        <row r="662">
          <cell r="H662" t="str">
            <v/>
          </cell>
        </row>
        <row r="663">
          <cell r="H663" t="str">
            <v/>
          </cell>
        </row>
        <row r="664">
          <cell r="H664" t="str">
            <v/>
          </cell>
        </row>
        <row r="665">
          <cell r="H665" t="str">
            <v/>
          </cell>
        </row>
        <row r="666">
          <cell r="H666" t="str">
            <v/>
          </cell>
        </row>
        <row r="667">
          <cell r="H667" t="str">
            <v/>
          </cell>
        </row>
        <row r="668">
          <cell r="H668" t="str">
            <v/>
          </cell>
        </row>
        <row r="669">
          <cell r="H669" t="str">
            <v/>
          </cell>
        </row>
        <row r="670">
          <cell r="H670" t="str">
            <v/>
          </cell>
        </row>
        <row r="671">
          <cell r="H671" t="str">
            <v/>
          </cell>
        </row>
        <row r="672">
          <cell r="H672" t="str">
            <v/>
          </cell>
        </row>
        <row r="673">
          <cell r="H673" t="str">
            <v/>
          </cell>
        </row>
        <row r="674">
          <cell r="H674" t="str">
            <v/>
          </cell>
        </row>
        <row r="675">
          <cell r="H675" t="str">
            <v/>
          </cell>
        </row>
        <row r="676">
          <cell r="H676" t="str">
            <v/>
          </cell>
        </row>
        <row r="677">
          <cell r="H677" t="str">
            <v/>
          </cell>
        </row>
        <row r="678">
          <cell r="H678" t="str">
            <v/>
          </cell>
        </row>
        <row r="679">
          <cell r="H679" t="str">
            <v/>
          </cell>
        </row>
        <row r="680">
          <cell r="H680" t="str">
            <v/>
          </cell>
        </row>
        <row r="681">
          <cell r="H681" t="str">
            <v/>
          </cell>
        </row>
        <row r="682">
          <cell r="H682" t="str">
            <v/>
          </cell>
        </row>
        <row r="683">
          <cell r="H683" t="str">
            <v/>
          </cell>
        </row>
        <row r="684">
          <cell r="H684" t="str">
            <v/>
          </cell>
        </row>
        <row r="685">
          <cell r="H685" t="str">
            <v/>
          </cell>
        </row>
        <row r="686">
          <cell r="H686" t="str">
            <v/>
          </cell>
        </row>
        <row r="687">
          <cell r="H687" t="str">
            <v/>
          </cell>
        </row>
        <row r="688">
          <cell r="H688" t="str">
            <v/>
          </cell>
        </row>
        <row r="689">
          <cell r="H689" t="str">
            <v/>
          </cell>
        </row>
        <row r="690">
          <cell r="H690" t="str">
            <v/>
          </cell>
        </row>
        <row r="691">
          <cell r="H691" t="str">
            <v/>
          </cell>
        </row>
        <row r="692">
          <cell r="H692" t="str">
            <v/>
          </cell>
        </row>
        <row r="693">
          <cell r="H693" t="str">
            <v/>
          </cell>
        </row>
        <row r="694">
          <cell r="H694" t="str">
            <v/>
          </cell>
        </row>
        <row r="695">
          <cell r="H695" t="str">
            <v/>
          </cell>
        </row>
        <row r="696">
          <cell r="H696" t="str">
            <v/>
          </cell>
        </row>
        <row r="697">
          <cell r="H697" t="str">
            <v/>
          </cell>
        </row>
        <row r="698">
          <cell r="H698" t="str">
            <v/>
          </cell>
        </row>
        <row r="699">
          <cell r="H699" t="str">
            <v/>
          </cell>
        </row>
        <row r="700">
          <cell r="H700" t="str">
            <v/>
          </cell>
        </row>
        <row r="701">
          <cell r="H701" t="str">
            <v/>
          </cell>
        </row>
        <row r="702">
          <cell r="H702" t="str">
            <v/>
          </cell>
        </row>
        <row r="703">
          <cell r="H703" t="str">
            <v/>
          </cell>
        </row>
        <row r="704">
          <cell r="H704" t="str">
            <v/>
          </cell>
        </row>
        <row r="705">
          <cell r="H705" t="str">
            <v/>
          </cell>
        </row>
        <row r="706">
          <cell r="H706" t="str">
            <v/>
          </cell>
        </row>
        <row r="707">
          <cell r="H707" t="str">
            <v/>
          </cell>
        </row>
        <row r="708">
          <cell r="H708" t="str">
            <v/>
          </cell>
        </row>
        <row r="709">
          <cell r="H709" t="str">
            <v/>
          </cell>
        </row>
        <row r="710">
          <cell r="H710" t="str">
            <v/>
          </cell>
        </row>
        <row r="711">
          <cell r="H711" t="str">
            <v/>
          </cell>
        </row>
        <row r="712">
          <cell r="H712" t="str">
            <v/>
          </cell>
        </row>
        <row r="713">
          <cell r="H713" t="str">
            <v/>
          </cell>
        </row>
        <row r="714">
          <cell r="H714" t="str">
            <v/>
          </cell>
        </row>
        <row r="715">
          <cell r="H715" t="str">
            <v/>
          </cell>
        </row>
        <row r="716">
          <cell r="H716" t="str">
            <v/>
          </cell>
        </row>
        <row r="717">
          <cell r="H717" t="str">
            <v/>
          </cell>
        </row>
        <row r="718">
          <cell r="H718" t="str">
            <v/>
          </cell>
        </row>
        <row r="719">
          <cell r="H719" t="str">
            <v/>
          </cell>
        </row>
        <row r="720">
          <cell r="H720" t="str">
            <v/>
          </cell>
        </row>
        <row r="721">
          <cell r="H721" t="str">
            <v/>
          </cell>
        </row>
        <row r="722">
          <cell r="H722" t="str">
            <v/>
          </cell>
        </row>
        <row r="723">
          <cell r="H723" t="str">
            <v/>
          </cell>
        </row>
        <row r="724">
          <cell r="H724" t="str">
            <v/>
          </cell>
        </row>
        <row r="725">
          <cell r="H725" t="str">
            <v/>
          </cell>
        </row>
        <row r="726">
          <cell r="H726" t="str">
            <v/>
          </cell>
        </row>
        <row r="727">
          <cell r="H727" t="str">
            <v/>
          </cell>
        </row>
        <row r="728">
          <cell r="H728" t="str">
            <v/>
          </cell>
        </row>
        <row r="729">
          <cell r="H729" t="str">
            <v/>
          </cell>
        </row>
        <row r="730">
          <cell r="H730" t="str">
            <v/>
          </cell>
        </row>
        <row r="731">
          <cell r="H731" t="str">
            <v/>
          </cell>
        </row>
        <row r="732">
          <cell r="H732" t="str">
            <v/>
          </cell>
        </row>
        <row r="733">
          <cell r="H733" t="str">
            <v/>
          </cell>
        </row>
        <row r="734">
          <cell r="H734" t="str">
            <v/>
          </cell>
        </row>
        <row r="735">
          <cell r="H735" t="str">
            <v/>
          </cell>
        </row>
        <row r="736">
          <cell r="H736" t="str">
            <v/>
          </cell>
        </row>
        <row r="737">
          <cell r="H737" t="str">
            <v/>
          </cell>
        </row>
        <row r="738">
          <cell r="H738" t="str">
            <v/>
          </cell>
        </row>
        <row r="739">
          <cell r="H739" t="str">
            <v/>
          </cell>
        </row>
        <row r="740">
          <cell r="H740" t="str">
            <v/>
          </cell>
        </row>
        <row r="741">
          <cell r="H741" t="str">
            <v/>
          </cell>
        </row>
        <row r="742">
          <cell r="H742" t="str">
            <v/>
          </cell>
        </row>
        <row r="743">
          <cell r="H743" t="str">
            <v/>
          </cell>
        </row>
        <row r="744">
          <cell r="H744" t="str">
            <v/>
          </cell>
        </row>
        <row r="745">
          <cell r="H745" t="str">
            <v/>
          </cell>
        </row>
        <row r="746">
          <cell r="H746" t="str">
            <v/>
          </cell>
        </row>
        <row r="747">
          <cell r="H747" t="str">
            <v/>
          </cell>
        </row>
        <row r="748">
          <cell r="H748" t="str">
            <v/>
          </cell>
        </row>
        <row r="749">
          <cell r="H749" t="str">
            <v/>
          </cell>
        </row>
        <row r="750">
          <cell r="H750" t="str">
            <v/>
          </cell>
        </row>
        <row r="751">
          <cell r="H751" t="str">
            <v/>
          </cell>
        </row>
        <row r="752">
          <cell r="H752" t="str">
            <v/>
          </cell>
        </row>
        <row r="753">
          <cell r="H753" t="str">
            <v/>
          </cell>
        </row>
        <row r="754">
          <cell r="H754" t="str">
            <v/>
          </cell>
        </row>
        <row r="755">
          <cell r="H755" t="str">
            <v/>
          </cell>
        </row>
        <row r="756">
          <cell r="H756" t="str">
            <v/>
          </cell>
        </row>
        <row r="757">
          <cell r="H757" t="str">
            <v/>
          </cell>
        </row>
        <row r="758">
          <cell r="H758" t="str">
            <v/>
          </cell>
        </row>
        <row r="759">
          <cell r="H759" t="str">
            <v/>
          </cell>
        </row>
        <row r="760">
          <cell r="H760" t="str">
            <v/>
          </cell>
        </row>
        <row r="761">
          <cell r="H761" t="str">
            <v/>
          </cell>
        </row>
        <row r="762">
          <cell r="H762" t="str">
            <v/>
          </cell>
        </row>
        <row r="763">
          <cell r="H763" t="str">
            <v/>
          </cell>
        </row>
        <row r="764">
          <cell r="H764" t="str">
            <v/>
          </cell>
        </row>
        <row r="765">
          <cell r="H765" t="str">
            <v/>
          </cell>
        </row>
        <row r="766">
          <cell r="H766" t="str">
            <v/>
          </cell>
        </row>
        <row r="767">
          <cell r="H767" t="str">
            <v/>
          </cell>
        </row>
        <row r="768">
          <cell r="H768" t="str">
            <v/>
          </cell>
        </row>
        <row r="769">
          <cell r="H769" t="str">
            <v/>
          </cell>
        </row>
        <row r="770">
          <cell r="H770" t="str">
            <v/>
          </cell>
        </row>
        <row r="771">
          <cell r="H771" t="str">
            <v/>
          </cell>
        </row>
        <row r="772">
          <cell r="H772" t="str">
            <v/>
          </cell>
        </row>
        <row r="773">
          <cell r="H773" t="str">
            <v/>
          </cell>
        </row>
        <row r="774">
          <cell r="H774" t="str">
            <v/>
          </cell>
        </row>
        <row r="775">
          <cell r="H775" t="str">
            <v/>
          </cell>
        </row>
        <row r="776">
          <cell r="H776" t="str">
            <v/>
          </cell>
        </row>
        <row r="777">
          <cell r="H777" t="str">
            <v/>
          </cell>
        </row>
        <row r="778">
          <cell r="H778" t="str">
            <v/>
          </cell>
        </row>
        <row r="779">
          <cell r="H779" t="str">
            <v/>
          </cell>
        </row>
        <row r="780">
          <cell r="H780" t="str">
            <v/>
          </cell>
        </row>
        <row r="781">
          <cell r="H781" t="str">
            <v/>
          </cell>
        </row>
        <row r="782">
          <cell r="H782" t="str">
            <v/>
          </cell>
        </row>
        <row r="783">
          <cell r="H783" t="str">
            <v/>
          </cell>
        </row>
        <row r="784">
          <cell r="H784" t="str">
            <v/>
          </cell>
        </row>
        <row r="785">
          <cell r="H785" t="str">
            <v/>
          </cell>
        </row>
        <row r="786">
          <cell r="H786" t="str">
            <v/>
          </cell>
        </row>
        <row r="787">
          <cell r="H787" t="str">
            <v/>
          </cell>
        </row>
        <row r="788">
          <cell r="H788" t="str">
            <v/>
          </cell>
        </row>
        <row r="789">
          <cell r="H789" t="str">
            <v/>
          </cell>
        </row>
        <row r="790">
          <cell r="H790" t="str">
            <v/>
          </cell>
        </row>
        <row r="791">
          <cell r="H791" t="str">
            <v/>
          </cell>
        </row>
        <row r="792">
          <cell r="H792" t="str">
            <v/>
          </cell>
        </row>
        <row r="793">
          <cell r="H793" t="str">
            <v/>
          </cell>
        </row>
        <row r="794">
          <cell r="H794" t="str">
            <v/>
          </cell>
        </row>
        <row r="795">
          <cell r="H795" t="str">
            <v/>
          </cell>
        </row>
        <row r="796">
          <cell r="H796" t="str">
            <v/>
          </cell>
        </row>
        <row r="797">
          <cell r="H797" t="str">
            <v/>
          </cell>
        </row>
        <row r="798">
          <cell r="H798" t="str">
            <v/>
          </cell>
        </row>
        <row r="799">
          <cell r="H799" t="str">
            <v/>
          </cell>
        </row>
        <row r="800">
          <cell r="H800" t="str">
            <v/>
          </cell>
        </row>
        <row r="801">
          <cell r="H801" t="str">
            <v/>
          </cell>
        </row>
        <row r="802">
          <cell r="H802" t="str">
            <v/>
          </cell>
        </row>
        <row r="803">
          <cell r="H803" t="str">
            <v/>
          </cell>
        </row>
        <row r="804">
          <cell r="H804" t="str">
            <v/>
          </cell>
        </row>
        <row r="805">
          <cell r="H805" t="str">
            <v/>
          </cell>
        </row>
        <row r="806">
          <cell r="H806" t="str">
            <v/>
          </cell>
        </row>
        <row r="807">
          <cell r="H807" t="str">
            <v/>
          </cell>
        </row>
        <row r="808">
          <cell r="H808" t="str">
            <v/>
          </cell>
        </row>
        <row r="809">
          <cell r="H809" t="str">
            <v/>
          </cell>
        </row>
        <row r="810">
          <cell r="H810" t="str">
            <v/>
          </cell>
        </row>
        <row r="811">
          <cell r="H811" t="str">
            <v/>
          </cell>
        </row>
        <row r="812">
          <cell r="H812" t="str">
            <v/>
          </cell>
        </row>
        <row r="813">
          <cell r="H813" t="str">
            <v/>
          </cell>
        </row>
        <row r="814">
          <cell r="H814" t="str">
            <v/>
          </cell>
        </row>
        <row r="815">
          <cell r="H815" t="str">
            <v/>
          </cell>
        </row>
        <row r="816">
          <cell r="H816" t="str">
            <v/>
          </cell>
        </row>
        <row r="817">
          <cell r="H817" t="str">
            <v/>
          </cell>
        </row>
        <row r="818">
          <cell r="H818" t="str">
            <v/>
          </cell>
        </row>
        <row r="819">
          <cell r="H819" t="str">
            <v/>
          </cell>
        </row>
        <row r="820">
          <cell r="H820" t="str">
            <v/>
          </cell>
        </row>
        <row r="821">
          <cell r="H821" t="str">
            <v/>
          </cell>
        </row>
        <row r="822">
          <cell r="H822" t="str">
            <v/>
          </cell>
        </row>
        <row r="823">
          <cell r="H823" t="str">
            <v/>
          </cell>
        </row>
        <row r="824">
          <cell r="H824" t="str">
            <v/>
          </cell>
        </row>
        <row r="825">
          <cell r="H825" t="str">
            <v/>
          </cell>
        </row>
        <row r="826">
          <cell r="H826" t="str">
            <v/>
          </cell>
        </row>
        <row r="827">
          <cell r="H827" t="str">
            <v/>
          </cell>
        </row>
        <row r="828">
          <cell r="H828" t="str">
            <v/>
          </cell>
        </row>
        <row r="829">
          <cell r="H829" t="str">
            <v/>
          </cell>
        </row>
        <row r="830">
          <cell r="H830" t="str">
            <v/>
          </cell>
        </row>
        <row r="831">
          <cell r="H831" t="str">
            <v/>
          </cell>
        </row>
        <row r="832">
          <cell r="H832" t="str">
            <v/>
          </cell>
        </row>
        <row r="833">
          <cell r="H833" t="str">
            <v/>
          </cell>
        </row>
        <row r="834">
          <cell r="H834" t="str">
            <v/>
          </cell>
        </row>
        <row r="835">
          <cell r="H835" t="str">
            <v/>
          </cell>
        </row>
        <row r="836">
          <cell r="H836" t="str">
            <v/>
          </cell>
        </row>
        <row r="837">
          <cell r="H837" t="str">
            <v/>
          </cell>
        </row>
        <row r="838">
          <cell r="H838" t="str">
            <v/>
          </cell>
        </row>
        <row r="839">
          <cell r="H839" t="str">
            <v/>
          </cell>
        </row>
        <row r="840">
          <cell r="H840" t="str">
            <v/>
          </cell>
        </row>
        <row r="841">
          <cell r="H841" t="str">
            <v/>
          </cell>
        </row>
        <row r="842">
          <cell r="H842" t="str">
            <v/>
          </cell>
        </row>
        <row r="843">
          <cell r="H843" t="str">
            <v/>
          </cell>
        </row>
        <row r="844">
          <cell r="H844" t="str">
            <v/>
          </cell>
        </row>
        <row r="845">
          <cell r="H845" t="str">
            <v/>
          </cell>
        </row>
        <row r="846">
          <cell r="H846" t="str">
            <v/>
          </cell>
        </row>
        <row r="847">
          <cell r="H847" t="str">
            <v/>
          </cell>
        </row>
        <row r="848">
          <cell r="H848" t="str">
            <v/>
          </cell>
        </row>
        <row r="849">
          <cell r="H849" t="str">
            <v/>
          </cell>
        </row>
        <row r="850">
          <cell r="H850" t="str">
            <v/>
          </cell>
        </row>
        <row r="851">
          <cell r="H851" t="str">
            <v/>
          </cell>
        </row>
        <row r="852">
          <cell r="H852" t="str">
            <v/>
          </cell>
        </row>
        <row r="853">
          <cell r="H853" t="str">
            <v/>
          </cell>
        </row>
        <row r="854">
          <cell r="H854" t="str">
            <v/>
          </cell>
        </row>
        <row r="855">
          <cell r="H855" t="str">
            <v/>
          </cell>
        </row>
        <row r="856">
          <cell r="H856" t="str">
            <v/>
          </cell>
        </row>
        <row r="857">
          <cell r="H857" t="str">
            <v/>
          </cell>
        </row>
        <row r="858">
          <cell r="H858" t="str">
            <v/>
          </cell>
        </row>
        <row r="859">
          <cell r="H859" t="str">
            <v/>
          </cell>
        </row>
        <row r="860">
          <cell r="H860" t="str">
            <v/>
          </cell>
        </row>
        <row r="861">
          <cell r="H861" t="str">
            <v/>
          </cell>
        </row>
        <row r="862">
          <cell r="H862" t="str">
            <v/>
          </cell>
        </row>
        <row r="863">
          <cell r="H863" t="str">
            <v/>
          </cell>
        </row>
        <row r="864">
          <cell r="H864" t="str">
            <v/>
          </cell>
        </row>
        <row r="865">
          <cell r="H865" t="str">
            <v/>
          </cell>
        </row>
        <row r="866">
          <cell r="H866" t="str">
            <v/>
          </cell>
        </row>
        <row r="867">
          <cell r="H867" t="str">
            <v/>
          </cell>
        </row>
        <row r="868">
          <cell r="H868" t="str">
            <v/>
          </cell>
        </row>
        <row r="869">
          <cell r="H869" t="str">
            <v/>
          </cell>
        </row>
        <row r="870">
          <cell r="H870" t="str">
            <v/>
          </cell>
        </row>
        <row r="871">
          <cell r="H871" t="str">
            <v/>
          </cell>
        </row>
        <row r="872">
          <cell r="H872" t="str">
            <v/>
          </cell>
        </row>
        <row r="873">
          <cell r="H873" t="str">
            <v/>
          </cell>
        </row>
        <row r="874">
          <cell r="H874" t="str">
            <v/>
          </cell>
        </row>
        <row r="875">
          <cell r="H875" t="str">
            <v/>
          </cell>
        </row>
        <row r="876">
          <cell r="H876" t="str">
            <v/>
          </cell>
        </row>
        <row r="877">
          <cell r="H877" t="str">
            <v/>
          </cell>
        </row>
        <row r="878">
          <cell r="H878" t="str">
            <v/>
          </cell>
        </row>
        <row r="879">
          <cell r="H879" t="str">
            <v/>
          </cell>
        </row>
        <row r="880">
          <cell r="H880" t="str">
            <v/>
          </cell>
        </row>
        <row r="881">
          <cell r="H881" t="str">
            <v/>
          </cell>
        </row>
        <row r="882">
          <cell r="H882" t="str">
            <v/>
          </cell>
        </row>
        <row r="883">
          <cell r="H883" t="str">
            <v/>
          </cell>
        </row>
        <row r="884">
          <cell r="H884" t="str">
            <v/>
          </cell>
        </row>
        <row r="885">
          <cell r="H885" t="str">
            <v/>
          </cell>
        </row>
        <row r="886">
          <cell r="H886" t="str">
            <v/>
          </cell>
        </row>
        <row r="887">
          <cell r="H887" t="str">
            <v/>
          </cell>
        </row>
        <row r="888">
          <cell r="H888" t="str">
            <v/>
          </cell>
        </row>
        <row r="889">
          <cell r="H889" t="str">
            <v/>
          </cell>
        </row>
        <row r="890">
          <cell r="H890" t="str">
            <v/>
          </cell>
        </row>
        <row r="891">
          <cell r="H891" t="str">
            <v/>
          </cell>
        </row>
        <row r="892">
          <cell r="H892" t="str">
            <v/>
          </cell>
        </row>
        <row r="893">
          <cell r="H893" t="str">
            <v/>
          </cell>
        </row>
        <row r="894">
          <cell r="H894" t="str">
            <v/>
          </cell>
        </row>
        <row r="895">
          <cell r="H895" t="str">
            <v/>
          </cell>
        </row>
        <row r="896">
          <cell r="H896" t="str">
            <v/>
          </cell>
        </row>
        <row r="897">
          <cell r="H897" t="str">
            <v/>
          </cell>
        </row>
        <row r="898">
          <cell r="H898" t="str">
            <v/>
          </cell>
        </row>
        <row r="899">
          <cell r="H899" t="str">
            <v/>
          </cell>
        </row>
        <row r="900">
          <cell r="H900" t="str">
            <v/>
          </cell>
        </row>
        <row r="901">
          <cell r="H901" t="str">
            <v/>
          </cell>
        </row>
        <row r="902">
          <cell r="H902" t="str">
            <v/>
          </cell>
        </row>
        <row r="903">
          <cell r="H903" t="str">
            <v/>
          </cell>
        </row>
        <row r="904">
          <cell r="H904" t="str">
            <v/>
          </cell>
        </row>
        <row r="905">
          <cell r="H905" t="str">
            <v/>
          </cell>
        </row>
        <row r="906">
          <cell r="H906" t="str">
            <v/>
          </cell>
        </row>
        <row r="907">
          <cell r="H907" t="str">
            <v/>
          </cell>
        </row>
        <row r="908">
          <cell r="H908" t="str">
            <v/>
          </cell>
        </row>
        <row r="909">
          <cell r="H909" t="str">
            <v/>
          </cell>
        </row>
        <row r="910">
          <cell r="H910" t="str">
            <v/>
          </cell>
        </row>
        <row r="911">
          <cell r="H911" t="str">
            <v/>
          </cell>
        </row>
        <row r="912">
          <cell r="H912" t="str">
            <v/>
          </cell>
        </row>
        <row r="913">
          <cell r="H913" t="str">
            <v/>
          </cell>
        </row>
        <row r="914">
          <cell r="H914" t="str">
            <v/>
          </cell>
        </row>
        <row r="915">
          <cell r="H915" t="str">
            <v/>
          </cell>
        </row>
        <row r="916">
          <cell r="H916" t="str">
            <v/>
          </cell>
        </row>
        <row r="917">
          <cell r="H917" t="str">
            <v/>
          </cell>
        </row>
        <row r="918">
          <cell r="H918" t="str">
            <v/>
          </cell>
        </row>
        <row r="919">
          <cell r="H919" t="str">
            <v/>
          </cell>
        </row>
        <row r="920">
          <cell r="H920" t="str">
            <v/>
          </cell>
        </row>
        <row r="921">
          <cell r="H921" t="str">
            <v/>
          </cell>
        </row>
        <row r="922">
          <cell r="H922" t="str">
            <v/>
          </cell>
        </row>
        <row r="923">
          <cell r="H923" t="str">
            <v/>
          </cell>
        </row>
        <row r="924">
          <cell r="H924" t="str">
            <v/>
          </cell>
        </row>
        <row r="925">
          <cell r="H925" t="str">
            <v/>
          </cell>
        </row>
        <row r="926">
          <cell r="H926" t="str">
            <v/>
          </cell>
        </row>
        <row r="927">
          <cell r="H927" t="str">
            <v/>
          </cell>
        </row>
        <row r="928">
          <cell r="H928" t="str">
            <v/>
          </cell>
        </row>
        <row r="929">
          <cell r="H929" t="str">
            <v/>
          </cell>
        </row>
        <row r="930">
          <cell r="H930" t="str">
            <v/>
          </cell>
        </row>
        <row r="931">
          <cell r="H931" t="str">
            <v/>
          </cell>
        </row>
        <row r="932">
          <cell r="H932" t="str">
            <v/>
          </cell>
        </row>
        <row r="933">
          <cell r="H933" t="str">
            <v/>
          </cell>
        </row>
        <row r="934">
          <cell r="H934" t="str">
            <v/>
          </cell>
        </row>
        <row r="935">
          <cell r="H935" t="str">
            <v/>
          </cell>
        </row>
        <row r="936">
          <cell r="H936" t="str">
            <v/>
          </cell>
        </row>
        <row r="937">
          <cell r="H937" t="str">
            <v/>
          </cell>
        </row>
        <row r="938">
          <cell r="H938" t="str">
            <v/>
          </cell>
        </row>
        <row r="939">
          <cell r="H939" t="str">
            <v/>
          </cell>
        </row>
        <row r="940">
          <cell r="H940" t="str">
            <v/>
          </cell>
        </row>
        <row r="941">
          <cell r="H941" t="str">
            <v/>
          </cell>
        </row>
        <row r="942">
          <cell r="H942" t="str">
            <v/>
          </cell>
        </row>
        <row r="943">
          <cell r="H943" t="str">
            <v/>
          </cell>
        </row>
        <row r="944">
          <cell r="H944" t="str">
            <v/>
          </cell>
        </row>
        <row r="945">
          <cell r="H945" t="str">
            <v/>
          </cell>
        </row>
        <row r="946">
          <cell r="H946" t="str">
            <v/>
          </cell>
        </row>
        <row r="947">
          <cell r="H947" t="str">
            <v/>
          </cell>
        </row>
        <row r="948">
          <cell r="H948" t="str">
            <v/>
          </cell>
        </row>
        <row r="949">
          <cell r="H949" t="str">
            <v/>
          </cell>
        </row>
        <row r="950">
          <cell r="H950" t="str">
            <v/>
          </cell>
        </row>
        <row r="951">
          <cell r="H951" t="str">
            <v/>
          </cell>
        </row>
        <row r="952">
          <cell r="H952" t="str">
            <v/>
          </cell>
        </row>
        <row r="953">
          <cell r="H953" t="str">
            <v/>
          </cell>
        </row>
        <row r="954">
          <cell r="H954" t="str">
            <v/>
          </cell>
        </row>
        <row r="955">
          <cell r="H955" t="str">
            <v/>
          </cell>
        </row>
        <row r="956">
          <cell r="H956" t="str">
            <v/>
          </cell>
        </row>
        <row r="957">
          <cell r="H957" t="str">
            <v/>
          </cell>
        </row>
        <row r="958">
          <cell r="H958" t="str">
            <v/>
          </cell>
        </row>
        <row r="959">
          <cell r="H959" t="str">
            <v/>
          </cell>
        </row>
        <row r="960">
          <cell r="H960" t="str">
            <v/>
          </cell>
        </row>
        <row r="961">
          <cell r="H961" t="str">
            <v/>
          </cell>
        </row>
        <row r="962">
          <cell r="H962" t="str">
            <v/>
          </cell>
        </row>
        <row r="963">
          <cell r="H963" t="str">
            <v/>
          </cell>
        </row>
        <row r="964">
          <cell r="H964" t="str">
            <v/>
          </cell>
        </row>
        <row r="965">
          <cell r="H965" t="str">
            <v/>
          </cell>
        </row>
        <row r="966">
          <cell r="H966" t="str">
            <v/>
          </cell>
        </row>
        <row r="967">
          <cell r="H967" t="str">
            <v/>
          </cell>
        </row>
        <row r="968">
          <cell r="H968" t="str">
            <v/>
          </cell>
        </row>
        <row r="969">
          <cell r="H969" t="str">
            <v/>
          </cell>
        </row>
        <row r="970">
          <cell r="H970" t="str">
            <v/>
          </cell>
        </row>
        <row r="971">
          <cell r="H971" t="str">
            <v/>
          </cell>
        </row>
        <row r="972">
          <cell r="H972" t="str">
            <v/>
          </cell>
        </row>
        <row r="973">
          <cell r="H973" t="str">
            <v/>
          </cell>
        </row>
        <row r="974">
          <cell r="H974" t="str">
            <v/>
          </cell>
        </row>
        <row r="975">
          <cell r="H975" t="str">
            <v/>
          </cell>
        </row>
        <row r="976">
          <cell r="H976" t="str">
            <v/>
          </cell>
        </row>
        <row r="977">
          <cell r="H977" t="str">
            <v/>
          </cell>
        </row>
        <row r="978">
          <cell r="H978" t="str">
            <v/>
          </cell>
        </row>
        <row r="979">
          <cell r="H979" t="str">
            <v/>
          </cell>
        </row>
        <row r="980">
          <cell r="H980" t="str">
            <v/>
          </cell>
        </row>
        <row r="981">
          <cell r="H981" t="str">
            <v/>
          </cell>
        </row>
        <row r="982">
          <cell r="H982" t="str">
            <v/>
          </cell>
        </row>
        <row r="983">
          <cell r="H983" t="str">
            <v/>
          </cell>
        </row>
        <row r="984">
          <cell r="H984" t="str">
            <v/>
          </cell>
        </row>
        <row r="985">
          <cell r="H985" t="str">
            <v/>
          </cell>
        </row>
        <row r="986">
          <cell r="H986" t="str">
            <v/>
          </cell>
        </row>
        <row r="987">
          <cell r="H987" t="str">
            <v/>
          </cell>
        </row>
        <row r="988">
          <cell r="H988" t="str">
            <v/>
          </cell>
        </row>
        <row r="989">
          <cell r="H989" t="str">
            <v/>
          </cell>
        </row>
        <row r="990">
          <cell r="H990" t="str">
            <v/>
          </cell>
        </row>
        <row r="991">
          <cell r="H991" t="str">
            <v/>
          </cell>
        </row>
        <row r="992">
          <cell r="H992" t="str">
            <v/>
          </cell>
        </row>
        <row r="993">
          <cell r="H993" t="str">
            <v/>
          </cell>
        </row>
        <row r="994">
          <cell r="H994" t="str">
            <v/>
          </cell>
        </row>
        <row r="995">
          <cell r="H995" t="str">
            <v/>
          </cell>
        </row>
        <row r="996">
          <cell r="H996" t="str">
            <v/>
          </cell>
        </row>
        <row r="997">
          <cell r="H997" t="str">
            <v/>
          </cell>
        </row>
        <row r="998">
          <cell r="H998" t="str">
            <v/>
          </cell>
        </row>
        <row r="999">
          <cell r="H999" t="str">
            <v/>
          </cell>
        </row>
        <row r="1000">
          <cell r="H1000" t="str">
            <v/>
          </cell>
        </row>
        <row r="1001">
          <cell r="H1001" t="str">
            <v/>
          </cell>
        </row>
        <row r="1002">
          <cell r="H1002" t="str">
            <v/>
          </cell>
        </row>
        <row r="1003">
          <cell r="H1003" t="str">
            <v/>
          </cell>
        </row>
        <row r="1004">
          <cell r="H1004" t="str">
            <v/>
          </cell>
        </row>
        <row r="1005">
          <cell r="H1005" t="str">
            <v/>
          </cell>
        </row>
        <row r="1006">
          <cell r="H1006" t="str">
            <v/>
          </cell>
        </row>
        <row r="1007">
          <cell r="H1007" t="str">
            <v/>
          </cell>
        </row>
        <row r="1008">
          <cell r="H1008" t="str">
            <v/>
          </cell>
        </row>
        <row r="1009">
          <cell r="H1009" t="str">
            <v/>
          </cell>
        </row>
        <row r="1010">
          <cell r="H1010" t="str">
            <v/>
          </cell>
        </row>
        <row r="1011">
          <cell r="H1011" t="str">
            <v/>
          </cell>
        </row>
        <row r="1012">
          <cell r="H1012" t="str">
            <v/>
          </cell>
        </row>
        <row r="1013">
          <cell r="H1013" t="str">
            <v/>
          </cell>
        </row>
        <row r="1014">
          <cell r="H1014" t="str">
            <v/>
          </cell>
        </row>
        <row r="1015">
          <cell r="H1015" t="str">
            <v/>
          </cell>
        </row>
        <row r="1016">
          <cell r="H1016" t="str">
            <v/>
          </cell>
        </row>
        <row r="1017">
          <cell r="H1017" t="str">
            <v/>
          </cell>
        </row>
        <row r="1018">
          <cell r="H1018" t="str">
            <v/>
          </cell>
        </row>
        <row r="1019">
          <cell r="H1019" t="str">
            <v/>
          </cell>
        </row>
        <row r="1020">
          <cell r="H1020" t="str">
            <v/>
          </cell>
        </row>
        <row r="1021">
          <cell r="H1021" t="str">
            <v/>
          </cell>
        </row>
        <row r="1022">
          <cell r="H1022" t="str">
            <v/>
          </cell>
        </row>
        <row r="1023">
          <cell r="H1023" t="str">
            <v/>
          </cell>
        </row>
        <row r="1024">
          <cell r="H1024" t="str">
            <v/>
          </cell>
        </row>
        <row r="1025">
          <cell r="H1025" t="str">
            <v/>
          </cell>
        </row>
        <row r="1026">
          <cell r="H1026" t="str">
            <v/>
          </cell>
        </row>
        <row r="1027">
          <cell r="H1027" t="str">
            <v/>
          </cell>
        </row>
        <row r="1028">
          <cell r="H1028" t="str">
            <v/>
          </cell>
        </row>
        <row r="1029">
          <cell r="H1029" t="str">
            <v/>
          </cell>
        </row>
        <row r="1030">
          <cell r="H1030" t="str">
            <v/>
          </cell>
        </row>
        <row r="1031">
          <cell r="H1031" t="str">
            <v/>
          </cell>
        </row>
        <row r="1032">
          <cell r="H1032" t="str">
            <v/>
          </cell>
        </row>
        <row r="1033">
          <cell r="H1033" t="str">
            <v/>
          </cell>
        </row>
        <row r="1034">
          <cell r="H1034" t="str">
            <v/>
          </cell>
        </row>
        <row r="1035">
          <cell r="H1035" t="str">
            <v/>
          </cell>
        </row>
        <row r="1036">
          <cell r="H1036" t="str">
            <v/>
          </cell>
        </row>
        <row r="1037">
          <cell r="H1037" t="str">
            <v/>
          </cell>
        </row>
        <row r="1038">
          <cell r="H1038" t="str">
            <v/>
          </cell>
        </row>
        <row r="1039">
          <cell r="H1039" t="str">
            <v/>
          </cell>
        </row>
        <row r="1040">
          <cell r="H1040" t="str">
            <v/>
          </cell>
        </row>
        <row r="1041">
          <cell r="H1041" t="str">
            <v/>
          </cell>
        </row>
        <row r="1042">
          <cell r="H1042" t="str">
            <v/>
          </cell>
        </row>
        <row r="1043">
          <cell r="H1043" t="str">
            <v/>
          </cell>
        </row>
        <row r="1044">
          <cell r="H1044" t="str">
            <v/>
          </cell>
        </row>
        <row r="1045">
          <cell r="H1045" t="str">
            <v/>
          </cell>
        </row>
        <row r="1046">
          <cell r="H1046" t="str">
            <v/>
          </cell>
        </row>
        <row r="1047">
          <cell r="H1047" t="str">
            <v/>
          </cell>
        </row>
        <row r="1048">
          <cell r="H1048" t="str">
            <v/>
          </cell>
        </row>
        <row r="1049">
          <cell r="H1049" t="str">
            <v/>
          </cell>
        </row>
        <row r="1050">
          <cell r="H1050" t="str">
            <v/>
          </cell>
        </row>
        <row r="1051">
          <cell r="H1051" t="str">
            <v/>
          </cell>
        </row>
        <row r="1052">
          <cell r="H1052" t="str">
            <v/>
          </cell>
        </row>
        <row r="1053">
          <cell r="H1053" t="str">
            <v/>
          </cell>
        </row>
        <row r="1054">
          <cell r="H1054" t="str">
            <v/>
          </cell>
        </row>
        <row r="1055">
          <cell r="H1055" t="str">
            <v/>
          </cell>
        </row>
        <row r="1056">
          <cell r="H1056" t="str">
            <v/>
          </cell>
        </row>
        <row r="1057">
          <cell r="H1057" t="str">
            <v/>
          </cell>
        </row>
        <row r="1058">
          <cell r="H1058" t="str">
            <v/>
          </cell>
        </row>
        <row r="1059">
          <cell r="H1059" t="str">
            <v/>
          </cell>
        </row>
        <row r="1060">
          <cell r="H1060" t="str">
            <v/>
          </cell>
        </row>
        <row r="1061">
          <cell r="H1061" t="str">
            <v/>
          </cell>
        </row>
        <row r="1062">
          <cell r="H1062" t="str">
            <v/>
          </cell>
        </row>
        <row r="1063">
          <cell r="H1063" t="str">
            <v/>
          </cell>
        </row>
        <row r="1064">
          <cell r="H1064" t="str">
            <v/>
          </cell>
        </row>
        <row r="1065">
          <cell r="H1065" t="str">
            <v/>
          </cell>
        </row>
        <row r="1066">
          <cell r="H1066" t="str">
            <v/>
          </cell>
        </row>
        <row r="1067">
          <cell r="H1067" t="str">
            <v/>
          </cell>
        </row>
        <row r="1068">
          <cell r="H1068" t="str">
            <v/>
          </cell>
        </row>
        <row r="1069">
          <cell r="H1069" t="str">
            <v/>
          </cell>
        </row>
        <row r="1070">
          <cell r="H1070" t="str">
            <v/>
          </cell>
        </row>
        <row r="1071">
          <cell r="H1071" t="str">
            <v/>
          </cell>
        </row>
        <row r="1072">
          <cell r="H1072" t="str">
            <v/>
          </cell>
        </row>
        <row r="1073">
          <cell r="H1073" t="str">
            <v/>
          </cell>
        </row>
        <row r="1074">
          <cell r="H1074" t="str">
            <v/>
          </cell>
        </row>
        <row r="1075">
          <cell r="H1075" t="str">
            <v/>
          </cell>
        </row>
        <row r="1076">
          <cell r="H1076" t="str">
            <v/>
          </cell>
        </row>
        <row r="1077">
          <cell r="H1077" t="str">
            <v/>
          </cell>
        </row>
        <row r="1078">
          <cell r="H1078" t="str">
            <v/>
          </cell>
        </row>
        <row r="1079">
          <cell r="H1079" t="str">
            <v/>
          </cell>
        </row>
        <row r="1080">
          <cell r="H1080" t="str">
            <v/>
          </cell>
        </row>
        <row r="1081">
          <cell r="H1081" t="str">
            <v/>
          </cell>
        </row>
        <row r="1082">
          <cell r="H1082" t="str">
            <v/>
          </cell>
        </row>
        <row r="1083">
          <cell r="H1083" t="str">
            <v/>
          </cell>
        </row>
        <row r="1084">
          <cell r="H1084" t="str">
            <v/>
          </cell>
        </row>
        <row r="1085">
          <cell r="H1085" t="str">
            <v/>
          </cell>
        </row>
        <row r="1086">
          <cell r="H1086" t="str">
            <v/>
          </cell>
        </row>
        <row r="1087">
          <cell r="H1087" t="str">
            <v/>
          </cell>
        </row>
        <row r="1088">
          <cell r="H1088" t="str">
            <v/>
          </cell>
        </row>
        <row r="1089">
          <cell r="H1089" t="str">
            <v/>
          </cell>
        </row>
        <row r="1090">
          <cell r="H1090" t="str">
            <v/>
          </cell>
        </row>
        <row r="1091">
          <cell r="H1091" t="str">
            <v/>
          </cell>
        </row>
        <row r="1092">
          <cell r="H1092" t="str">
            <v/>
          </cell>
        </row>
        <row r="1093">
          <cell r="H1093" t="str">
            <v/>
          </cell>
        </row>
        <row r="1094">
          <cell r="H1094" t="str">
            <v/>
          </cell>
        </row>
        <row r="1095">
          <cell r="H1095" t="str">
            <v/>
          </cell>
        </row>
        <row r="1096">
          <cell r="H1096" t="str">
            <v/>
          </cell>
        </row>
        <row r="1097">
          <cell r="H1097" t="str">
            <v/>
          </cell>
        </row>
        <row r="1098">
          <cell r="H1098" t="str">
            <v/>
          </cell>
        </row>
        <row r="1099">
          <cell r="H1099" t="str">
            <v/>
          </cell>
        </row>
        <row r="1100">
          <cell r="H1100" t="str">
            <v/>
          </cell>
        </row>
        <row r="1101">
          <cell r="H1101" t="str">
            <v/>
          </cell>
        </row>
        <row r="1102">
          <cell r="H1102" t="str">
            <v/>
          </cell>
        </row>
        <row r="1103">
          <cell r="H1103" t="str">
            <v/>
          </cell>
        </row>
        <row r="1104">
          <cell r="H1104" t="str">
            <v/>
          </cell>
        </row>
        <row r="1105">
          <cell r="H1105" t="str">
            <v/>
          </cell>
        </row>
        <row r="1106">
          <cell r="H1106" t="str">
            <v/>
          </cell>
        </row>
        <row r="1107">
          <cell r="H1107" t="str">
            <v/>
          </cell>
        </row>
        <row r="1108">
          <cell r="H1108" t="str">
            <v/>
          </cell>
        </row>
        <row r="1109">
          <cell r="H1109" t="str">
            <v/>
          </cell>
        </row>
        <row r="1110">
          <cell r="H1110" t="str">
            <v/>
          </cell>
        </row>
        <row r="1111">
          <cell r="H1111" t="str">
            <v/>
          </cell>
        </row>
        <row r="1112">
          <cell r="H1112" t="str">
            <v/>
          </cell>
        </row>
        <row r="1113">
          <cell r="H1113" t="str">
            <v/>
          </cell>
        </row>
        <row r="1114">
          <cell r="H1114" t="str">
            <v/>
          </cell>
        </row>
        <row r="1115">
          <cell r="H1115" t="str">
            <v/>
          </cell>
        </row>
        <row r="1116">
          <cell r="H1116" t="str">
            <v/>
          </cell>
        </row>
        <row r="1117">
          <cell r="H1117" t="str">
            <v/>
          </cell>
        </row>
        <row r="1118">
          <cell r="H1118" t="str">
            <v/>
          </cell>
        </row>
        <row r="1119">
          <cell r="H1119" t="str">
            <v/>
          </cell>
        </row>
        <row r="1120">
          <cell r="H1120" t="str">
            <v/>
          </cell>
        </row>
        <row r="1121">
          <cell r="H1121" t="str">
            <v/>
          </cell>
        </row>
        <row r="1122">
          <cell r="H1122" t="str">
            <v/>
          </cell>
        </row>
        <row r="1123">
          <cell r="H1123" t="str">
            <v/>
          </cell>
        </row>
        <row r="1124">
          <cell r="H1124" t="str">
            <v/>
          </cell>
        </row>
        <row r="1125">
          <cell r="H1125" t="str">
            <v/>
          </cell>
        </row>
        <row r="1126">
          <cell r="H1126" t="str">
            <v/>
          </cell>
        </row>
        <row r="1127">
          <cell r="H1127" t="str">
            <v/>
          </cell>
        </row>
        <row r="1128">
          <cell r="H1128" t="str">
            <v/>
          </cell>
        </row>
        <row r="1129">
          <cell r="H1129" t="str">
            <v/>
          </cell>
        </row>
        <row r="1130">
          <cell r="H1130" t="str">
            <v/>
          </cell>
        </row>
        <row r="1131">
          <cell r="H1131" t="str">
            <v/>
          </cell>
        </row>
        <row r="1132">
          <cell r="H1132" t="str">
            <v/>
          </cell>
        </row>
        <row r="1133">
          <cell r="H1133" t="str">
            <v/>
          </cell>
        </row>
        <row r="1134">
          <cell r="H1134" t="str">
            <v/>
          </cell>
        </row>
        <row r="1135">
          <cell r="H1135" t="str">
            <v/>
          </cell>
        </row>
        <row r="1136">
          <cell r="H1136" t="str">
            <v/>
          </cell>
        </row>
        <row r="1137">
          <cell r="H1137" t="str">
            <v/>
          </cell>
        </row>
        <row r="1138">
          <cell r="H1138" t="str">
            <v/>
          </cell>
        </row>
        <row r="1139">
          <cell r="H1139" t="str">
            <v/>
          </cell>
        </row>
        <row r="1140">
          <cell r="H1140" t="str">
            <v/>
          </cell>
        </row>
        <row r="1141">
          <cell r="H1141" t="str">
            <v/>
          </cell>
        </row>
        <row r="1142">
          <cell r="H1142" t="str">
            <v/>
          </cell>
        </row>
        <row r="1143">
          <cell r="H1143" t="str">
            <v/>
          </cell>
        </row>
        <row r="1144">
          <cell r="H1144" t="str">
            <v/>
          </cell>
        </row>
        <row r="1145">
          <cell r="H1145" t="str">
            <v/>
          </cell>
        </row>
        <row r="1146">
          <cell r="H1146" t="str">
            <v/>
          </cell>
        </row>
        <row r="1147">
          <cell r="H1147" t="str">
            <v/>
          </cell>
        </row>
        <row r="1148">
          <cell r="H1148" t="str">
            <v/>
          </cell>
        </row>
        <row r="1149">
          <cell r="H1149" t="str">
            <v/>
          </cell>
        </row>
        <row r="1150">
          <cell r="H1150" t="str">
            <v/>
          </cell>
        </row>
        <row r="1151">
          <cell r="H1151" t="str">
            <v/>
          </cell>
        </row>
        <row r="1152">
          <cell r="H1152" t="str">
            <v/>
          </cell>
        </row>
        <row r="1153">
          <cell r="H1153" t="str">
            <v/>
          </cell>
        </row>
        <row r="1154">
          <cell r="H1154" t="str">
            <v/>
          </cell>
        </row>
        <row r="1155">
          <cell r="H1155" t="str">
            <v/>
          </cell>
        </row>
        <row r="1156">
          <cell r="H1156" t="str">
            <v/>
          </cell>
        </row>
        <row r="1157">
          <cell r="H1157" t="str">
            <v/>
          </cell>
        </row>
        <row r="1158">
          <cell r="H1158" t="str">
            <v/>
          </cell>
        </row>
        <row r="1159">
          <cell r="H1159" t="str">
            <v/>
          </cell>
        </row>
        <row r="1160">
          <cell r="H1160" t="str">
            <v/>
          </cell>
        </row>
        <row r="1161">
          <cell r="H1161" t="str">
            <v/>
          </cell>
        </row>
        <row r="1162">
          <cell r="H1162" t="str">
            <v/>
          </cell>
        </row>
        <row r="1163">
          <cell r="H1163" t="str">
            <v/>
          </cell>
        </row>
        <row r="1164">
          <cell r="H1164" t="str">
            <v/>
          </cell>
        </row>
        <row r="1165">
          <cell r="H1165" t="str">
            <v/>
          </cell>
        </row>
        <row r="1166">
          <cell r="H1166" t="str">
            <v/>
          </cell>
        </row>
        <row r="1167">
          <cell r="H1167" t="str">
            <v/>
          </cell>
        </row>
        <row r="1168">
          <cell r="H1168" t="str">
            <v/>
          </cell>
        </row>
        <row r="1169">
          <cell r="H1169" t="str">
            <v/>
          </cell>
        </row>
        <row r="1170">
          <cell r="H1170" t="str">
            <v/>
          </cell>
        </row>
        <row r="1171">
          <cell r="H1171" t="str">
            <v/>
          </cell>
        </row>
        <row r="1172">
          <cell r="H1172" t="str">
            <v/>
          </cell>
        </row>
        <row r="1173">
          <cell r="H1173" t="str">
            <v/>
          </cell>
        </row>
        <row r="1174">
          <cell r="H1174" t="str">
            <v/>
          </cell>
        </row>
        <row r="1175">
          <cell r="H1175" t="str">
            <v/>
          </cell>
        </row>
        <row r="1176">
          <cell r="H1176" t="str">
            <v/>
          </cell>
        </row>
        <row r="1177">
          <cell r="H1177" t="str">
            <v/>
          </cell>
        </row>
        <row r="1178">
          <cell r="H1178" t="str">
            <v/>
          </cell>
        </row>
        <row r="1179">
          <cell r="H1179" t="str">
            <v/>
          </cell>
        </row>
        <row r="1180">
          <cell r="H1180" t="str">
            <v/>
          </cell>
        </row>
        <row r="1181">
          <cell r="H1181" t="str">
            <v/>
          </cell>
        </row>
        <row r="1182">
          <cell r="H1182" t="str">
            <v/>
          </cell>
        </row>
        <row r="1183">
          <cell r="H1183" t="str">
            <v/>
          </cell>
        </row>
        <row r="1184">
          <cell r="H1184" t="str">
            <v/>
          </cell>
        </row>
        <row r="1185">
          <cell r="H1185" t="str">
            <v/>
          </cell>
        </row>
        <row r="1186">
          <cell r="H1186" t="str">
            <v/>
          </cell>
        </row>
        <row r="1187">
          <cell r="H1187" t="str">
            <v/>
          </cell>
        </row>
        <row r="1188">
          <cell r="H1188" t="str">
            <v/>
          </cell>
        </row>
        <row r="1189">
          <cell r="H1189" t="str">
            <v/>
          </cell>
        </row>
        <row r="1190">
          <cell r="H1190" t="str">
            <v/>
          </cell>
        </row>
        <row r="1191">
          <cell r="H1191" t="str">
            <v/>
          </cell>
        </row>
        <row r="1192">
          <cell r="H1192" t="str">
            <v/>
          </cell>
        </row>
        <row r="1193">
          <cell r="H1193" t="str">
            <v/>
          </cell>
        </row>
        <row r="1194">
          <cell r="H1194" t="str">
            <v/>
          </cell>
        </row>
        <row r="1195">
          <cell r="H1195" t="str">
            <v/>
          </cell>
        </row>
        <row r="1196">
          <cell r="H1196" t="str">
            <v/>
          </cell>
        </row>
        <row r="1197">
          <cell r="H1197" t="str">
            <v/>
          </cell>
        </row>
        <row r="1198">
          <cell r="H1198" t="str">
            <v/>
          </cell>
        </row>
        <row r="1199">
          <cell r="H1199" t="str">
            <v/>
          </cell>
        </row>
        <row r="1200">
          <cell r="H1200" t="str">
            <v/>
          </cell>
        </row>
        <row r="1201">
          <cell r="H1201" t="str">
            <v/>
          </cell>
        </row>
        <row r="1202">
          <cell r="H1202" t="str">
            <v/>
          </cell>
        </row>
        <row r="1203">
          <cell r="H1203" t="str">
            <v/>
          </cell>
        </row>
        <row r="1204">
          <cell r="H1204" t="str">
            <v/>
          </cell>
        </row>
        <row r="1205">
          <cell r="H1205" t="str">
            <v/>
          </cell>
        </row>
        <row r="1206">
          <cell r="H1206" t="str">
            <v/>
          </cell>
        </row>
        <row r="1207">
          <cell r="H1207" t="str">
            <v/>
          </cell>
        </row>
        <row r="1208">
          <cell r="H1208" t="str">
            <v/>
          </cell>
        </row>
        <row r="1209">
          <cell r="H1209" t="str">
            <v/>
          </cell>
        </row>
        <row r="1210">
          <cell r="H1210" t="str">
            <v/>
          </cell>
        </row>
        <row r="1211">
          <cell r="H1211" t="str">
            <v/>
          </cell>
        </row>
        <row r="1212">
          <cell r="H1212" t="str">
            <v/>
          </cell>
        </row>
        <row r="1213">
          <cell r="H1213" t="str">
            <v/>
          </cell>
        </row>
        <row r="1214">
          <cell r="H1214" t="str">
            <v/>
          </cell>
        </row>
        <row r="1215">
          <cell r="H1215" t="str">
            <v/>
          </cell>
        </row>
        <row r="1216">
          <cell r="H1216" t="str">
            <v/>
          </cell>
        </row>
        <row r="1217">
          <cell r="H1217" t="str">
            <v/>
          </cell>
        </row>
        <row r="1218">
          <cell r="H1218" t="str">
            <v/>
          </cell>
        </row>
        <row r="1219">
          <cell r="H1219" t="str">
            <v/>
          </cell>
        </row>
        <row r="1220">
          <cell r="H1220" t="str">
            <v/>
          </cell>
        </row>
        <row r="1221">
          <cell r="H1221" t="str">
            <v/>
          </cell>
        </row>
        <row r="1222">
          <cell r="H1222" t="str">
            <v/>
          </cell>
        </row>
        <row r="1223">
          <cell r="H1223" t="str">
            <v/>
          </cell>
        </row>
        <row r="1224">
          <cell r="H1224" t="str">
            <v/>
          </cell>
        </row>
        <row r="1225">
          <cell r="H1225" t="str">
            <v/>
          </cell>
        </row>
        <row r="1226">
          <cell r="H1226" t="str">
            <v/>
          </cell>
        </row>
        <row r="1227">
          <cell r="H1227" t="str">
            <v/>
          </cell>
        </row>
        <row r="1228">
          <cell r="H1228" t="str">
            <v/>
          </cell>
        </row>
        <row r="1229">
          <cell r="H1229" t="str">
            <v/>
          </cell>
        </row>
        <row r="1230">
          <cell r="H1230" t="str">
            <v/>
          </cell>
        </row>
        <row r="1231">
          <cell r="H1231" t="str">
            <v/>
          </cell>
        </row>
        <row r="1232">
          <cell r="H1232" t="str">
            <v/>
          </cell>
        </row>
        <row r="1233">
          <cell r="H1233" t="str">
            <v/>
          </cell>
        </row>
        <row r="1234">
          <cell r="H1234" t="str">
            <v/>
          </cell>
        </row>
        <row r="1235">
          <cell r="H1235" t="str">
            <v/>
          </cell>
        </row>
        <row r="1236">
          <cell r="H1236" t="str">
            <v/>
          </cell>
        </row>
        <row r="1237">
          <cell r="H1237" t="str">
            <v/>
          </cell>
        </row>
        <row r="1238">
          <cell r="H1238" t="str">
            <v/>
          </cell>
        </row>
        <row r="1239">
          <cell r="H1239" t="str">
            <v/>
          </cell>
        </row>
        <row r="1240">
          <cell r="H1240" t="str">
            <v/>
          </cell>
        </row>
        <row r="1241">
          <cell r="H1241" t="str">
            <v/>
          </cell>
        </row>
        <row r="1242">
          <cell r="H1242" t="str">
            <v/>
          </cell>
        </row>
        <row r="1243">
          <cell r="H1243" t="str">
            <v/>
          </cell>
        </row>
        <row r="1244">
          <cell r="H1244" t="str">
            <v/>
          </cell>
        </row>
        <row r="1245">
          <cell r="H1245" t="str">
            <v/>
          </cell>
        </row>
        <row r="1246">
          <cell r="H1246" t="str">
            <v/>
          </cell>
        </row>
        <row r="1247">
          <cell r="H1247" t="str">
            <v/>
          </cell>
        </row>
        <row r="1248">
          <cell r="H1248" t="str">
            <v/>
          </cell>
        </row>
        <row r="1249">
          <cell r="H1249" t="str">
            <v/>
          </cell>
        </row>
        <row r="1250">
          <cell r="H1250" t="str">
            <v/>
          </cell>
        </row>
        <row r="1251">
          <cell r="H1251" t="str">
            <v/>
          </cell>
        </row>
        <row r="1252">
          <cell r="H1252" t="str">
            <v/>
          </cell>
        </row>
        <row r="1253">
          <cell r="H1253" t="str">
            <v/>
          </cell>
        </row>
        <row r="1254">
          <cell r="H1254" t="str">
            <v/>
          </cell>
        </row>
        <row r="1255">
          <cell r="H1255" t="str">
            <v/>
          </cell>
        </row>
        <row r="1256">
          <cell r="H1256" t="str">
            <v/>
          </cell>
        </row>
        <row r="1257">
          <cell r="H1257" t="str">
            <v/>
          </cell>
        </row>
        <row r="1258">
          <cell r="H1258" t="str">
            <v/>
          </cell>
        </row>
        <row r="1259">
          <cell r="H1259" t="str">
            <v/>
          </cell>
        </row>
        <row r="1260">
          <cell r="H1260" t="str">
            <v/>
          </cell>
        </row>
        <row r="1261">
          <cell r="H1261" t="str">
            <v/>
          </cell>
        </row>
        <row r="1262">
          <cell r="H1262" t="str">
            <v/>
          </cell>
        </row>
        <row r="1263">
          <cell r="H1263" t="str">
            <v/>
          </cell>
        </row>
        <row r="1264">
          <cell r="H1264" t="str">
            <v/>
          </cell>
        </row>
        <row r="1265">
          <cell r="H1265" t="str">
            <v/>
          </cell>
        </row>
        <row r="1266">
          <cell r="H1266" t="str">
            <v/>
          </cell>
        </row>
        <row r="1267">
          <cell r="H1267" t="str">
            <v/>
          </cell>
        </row>
        <row r="1268">
          <cell r="H1268" t="str">
            <v/>
          </cell>
        </row>
        <row r="1269">
          <cell r="H1269" t="str">
            <v/>
          </cell>
        </row>
        <row r="1270">
          <cell r="H1270" t="str">
            <v/>
          </cell>
        </row>
        <row r="1271">
          <cell r="H1271" t="str">
            <v/>
          </cell>
        </row>
        <row r="1272">
          <cell r="H1272" t="str">
            <v/>
          </cell>
        </row>
        <row r="1273">
          <cell r="H1273" t="str">
            <v/>
          </cell>
        </row>
        <row r="1274">
          <cell r="H1274" t="str">
            <v/>
          </cell>
        </row>
        <row r="1275">
          <cell r="H1275" t="str">
            <v/>
          </cell>
        </row>
        <row r="1276">
          <cell r="H1276" t="str">
            <v/>
          </cell>
        </row>
        <row r="1277">
          <cell r="H1277" t="str">
            <v/>
          </cell>
        </row>
        <row r="1278">
          <cell r="H1278" t="str">
            <v/>
          </cell>
        </row>
        <row r="1279">
          <cell r="H1279" t="str">
            <v/>
          </cell>
        </row>
        <row r="1280">
          <cell r="H1280" t="str">
            <v/>
          </cell>
        </row>
        <row r="1281">
          <cell r="H1281" t="str">
            <v/>
          </cell>
        </row>
        <row r="1282">
          <cell r="H1282" t="str">
            <v/>
          </cell>
        </row>
        <row r="1283">
          <cell r="H1283" t="str">
            <v/>
          </cell>
        </row>
        <row r="1284">
          <cell r="H1284" t="str">
            <v/>
          </cell>
        </row>
        <row r="1285">
          <cell r="H1285" t="str">
            <v/>
          </cell>
        </row>
        <row r="1286">
          <cell r="H1286" t="str">
            <v/>
          </cell>
        </row>
        <row r="1287">
          <cell r="H1287" t="str">
            <v/>
          </cell>
        </row>
        <row r="1288">
          <cell r="H1288" t="str">
            <v/>
          </cell>
        </row>
        <row r="1289">
          <cell r="H1289" t="str">
            <v/>
          </cell>
        </row>
        <row r="1290">
          <cell r="H1290" t="str">
            <v/>
          </cell>
        </row>
        <row r="1291">
          <cell r="H1291" t="str">
            <v/>
          </cell>
        </row>
        <row r="1292">
          <cell r="H1292" t="str">
            <v/>
          </cell>
        </row>
        <row r="1293">
          <cell r="H1293" t="str">
            <v/>
          </cell>
        </row>
        <row r="1294">
          <cell r="H1294" t="str">
            <v/>
          </cell>
        </row>
        <row r="1295">
          <cell r="H1295" t="str">
            <v/>
          </cell>
        </row>
        <row r="1296">
          <cell r="H1296" t="str">
            <v/>
          </cell>
        </row>
        <row r="1297">
          <cell r="H1297" t="str">
            <v/>
          </cell>
        </row>
        <row r="1298">
          <cell r="H1298" t="str">
            <v/>
          </cell>
        </row>
        <row r="1299">
          <cell r="H1299" t="str">
            <v/>
          </cell>
        </row>
        <row r="1300">
          <cell r="H1300" t="str">
            <v/>
          </cell>
        </row>
        <row r="1301">
          <cell r="H1301" t="str">
            <v/>
          </cell>
        </row>
        <row r="1302">
          <cell r="H1302" t="str">
            <v/>
          </cell>
        </row>
        <row r="1303">
          <cell r="H1303" t="str">
            <v/>
          </cell>
        </row>
        <row r="1304">
          <cell r="H1304" t="str">
            <v/>
          </cell>
        </row>
        <row r="1305">
          <cell r="H1305" t="str">
            <v/>
          </cell>
        </row>
        <row r="1306">
          <cell r="H1306" t="str">
            <v/>
          </cell>
        </row>
        <row r="1307">
          <cell r="H1307" t="str">
            <v/>
          </cell>
        </row>
        <row r="1308">
          <cell r="H1308" t="str">
            <v/>
          </cell>
        </row>
        <row r="1309">
          <cell r="H1309" t="str">
            <v/>
          </cell>
        </row>
        <row r="1310">
          <cell r="H1310" t="str">
            <v/>
          </cell>
        </row>
        <row r="1311">
          <cell r="H1311" t="str">
            <v/>
          </cell>
        </row>
        <row r="1312">
          <cell r="H1312" t="str">
            <v/>
          </cell>
        </row>
        <row r="1313">
          <cell r="H1313" t="str">
            <v/>
          </cell>
        </row>
        <row r="1314">
          <cell r="H1314" t="str">
            <v/>
          </cell>
        </row>
        <row r="1315">
          <cell r="H1315" t="str">
            <v/>
          </cell>
        </row>
        <row r="1316">
          <cell r="H1316" t="str">
            <v/>
          </cell>
        </row>
        <row r="1317">
          <cell r="H1317" t="str">
            <v/>
          </cell>
        </row>
        <row r="1318">
          <cell r="H1318" t="str">
            <v/>
          </cell>
        </row>
        <row r="1319">
          <cell r="H1319" t="str">
            <v/>
          </cell>
        </row>
        <row r="1320">
          <cell r="H1320" t="str">
            <v/>
          </cell>
        </row>
        <row r="1321">
          <cell r="H1321" t="str">
            <v/>
          </cell>
        </row>
        <row r="1322">
          <cell r="H1322" t="str">
            <v/>
          </cell>
        </row>
        <row r="1323">
          <cell r="H1323" t="str">
            <v/>
          </cell>
        </row>
        <row r="1324">
          <cell r="H1324" t="str">
            <v/>
          </cell>
        </row>
        <row r="1325">
          <cell r="H1325" t="str">
            <v/>
          </cell>
        </row>
        <row r="1326">
          <cell r="H1326" t="str">
            <v/>
          </cell>
        </row>
        <row r="1327">
          <cell r="H1327" t="str">
            <v/>
          </cell>
        </row>
        <row r="1328">
          <cell r="H1328" t="str">
            <v/>
          </cell>
        </row>
        <row r="1329">
          <cell r="H1329" t="str">
            <v/>
          </cell>
        </row>
        <row r="1330">
          <cell r="H1330" t="str">
            <v/>
          </cell>
        </row>
        <row r="1331">
          <cell r="H1331" t="str">
            <v/>
          </cell>
        </row>
        <row r="1332">
          <cell r="H1332" t="str">
            <v/>
          </cell>
        </row>
        <row r="1333">
          <cell r="H1333" t="str">
            <v/>
          </cell>
        </row>
        <row r="1334">
          <cell r="H1334" t="str">
            <v/>
          </cell>
        </row>
        <row r="1335">
          <cell r="H1335" t="str">
            <v/>
          </cell>
        </row>
        <row r="1336">
          <cell r="H1336" t="str">
            <v/>
          </cell>
        </row>
        <row r="1337">
          <cell r="H1337" t="str">
            <v/>
          </cell>
        </row>
        <row r="1338">
          <cell r="H1338" t="str">
            <v/>
          </cell>
        </row>
        <row r="1339">
          <cell r="H1339" t="str">
            <v/>
          </cell>
        </row>
        <row r="1340">
          <cell r="H1340" t="str">
            <v/>
          </cell>
        </row>
        <row r="1341">
          <cell r="H1341" t="str">
            <v/>
          </cell>
        </row>
        <row r="1342">
          <cell r="H1342" t="str">
            <v/>
          </cell>
        </row>
        <row r="1343">
          <cell r="H1343" t="str">
            <v/>
          </cell>
        </row>
        <row r="1344">
          <cell r="H1344" t="str">
            <v/>
          </cell>
        </row>
        <row r="1345">
          <cell r="H1345" t="str">
            <v/>
          </cell>
        </row>
        <row r="1346">
          <cell r="H1346" t="str">
            <v/>
          </cell>
        </row>
        <row r="1347">
          <cell r="H1347" t="str">
            <v/>
          </cell>
        </row>
        <row r="1348">
          <cell r="H1348" t="str">
            <v/>
          </cell>
        </row>
        <row r="1349">
          <cell r="H1349" t="str">
            <v/>
          </cell>
        </row>
        <row r="1350">
          <cell r="H1350" t="str">
            <v/>
          </cell>
        </row>
        <row r="1351">
          <cell r="H1351" t="str">
            <v/>
          </cell>
        </row>
        <row r="1352">
          <cell r="H1352" t="str">
            <v/>
          </cell>
        </row>
        <row r="1353">
          <cell r="H1353" t="str">
            <v/>
          </cell>
        </row>
        <row r="1354">
          <cell r="H1354" t="str">
            <v/>
          </cell>
        </row>
        <row r="1355">
          <cell r="H1355" t="str">
            <v/>
          </cell>
        </row>
        <row r="1356">
          <cell r="H1356" t="str">
            <v/>
          </cell>
        </row>
        <row r="1357">
          <cell r="H1357" t="str">
            <v/>
          </cell>
        </row>
        <row r="1358">
          <cell r="H1358" t="str">
            <v/>
          </cell>
        </row>
        <row r="1359">
          <cell r="H1359" t="str">
            <v/>
          </cell>
        </row>
        <row r="1360">
          <cell r="H1360" t="str">
            <v/>
          </cell>
        </row>
        <row r="1361">
          <cell r="H1361" t="str">
            <v/>
          </cell>
        </row>
        <row r="1362">
          <cell r="H1362" t="str">
            <v/>
          </cell>
        </row>
        <row r="1363">
          <cell r="H1363" t="str">
            <v/>
          </cell>
        </row>
        <row r="1364">
          <cell r="H1364" t="str">
            <v/>
          </cell>
        </row>
        <row r="1365">
          <cell r="H1365" t="str">
            <v/>
          </cell>
        </row>
        <row r="1366">
          <cell r="H1366" t="str">
            <v/>
          </cell>
        </row>
        <row r="1367">
          <cell r="H1367" t="str">
            <v/>
          </cell>
        </row>
        <row r="1368">
          <cell r="H1368" t="str">
            <v/>
          </cell>
        </row>
        <row r="1369">
          <cell r="H1369" t="str">
            <v/>
          </cell>
        </row>
        <row r="1370">
          <cell r="H1370" t="str">
            <v/>
          </cell>
        </row>
        <row r="1371">
          <cell r="H1371" t="str">
            <v/>
          </cell>
        </row>
        <row r="1372">
          <cell r="H1372" t="str">
            <v/>
          </cell>
        </row>
        <row r="1373">
          <cell r="H1373" t="str">
            <v/>
          </cell>
        </row>
        <row r="1374">
          <cell r="H1374" t="str">
            <v/>
          </cell>
        </row>
        <row r="1375">
          <cell r="H1375" t="str">
            <v/>
          </cell>
        </row>
        <row r="1376">
          <cell r="H1376" t="str">
            <v/>
          </cell>
        </row>
        <row r="1377">
          <cell r="H1377" t="str">
            <v/>
          </cell>
        </row>
        <row r="1378">
          <cell r="H1378" t="str">
            <v/>
          </cell>
        </row>
        <row r="1379">
          <cell r="H1379" t="str">
            <v/>
          </cell>
        </row>
        <row r="1380">
          <cell r="H1380" t="str">
            <v/>
          </cell>
        </row>
        <row r="1381">
          <cell r="H1381" t="str">
            <v/>
          </cell>
        </row>
        <row r="1382">
          <cell r="H1382" t="str">
            <v/>
          </cell>
        </row>
        <row r="1383">
          <cell r="H1383" t="str">
            <v/>
          </cell>
        </row>
        <row r="1384">
          <cell r="H1384" t="str">
            <v/>
          </cell>
        </row>
        <row r="1385">
          <cell r="H1385" t="str">
            <v/>
          </cell>
        </row>
        <row r="1386">
          <cell r="H1386" t="str">
            <v/>
          </cell>
        </row>
        <row r="1387">
          <cell r="H1387" t="str">
            <v/>
          </cell>
        </row>
        <row r="1388">
          <cell r="H1388" t="str">
            <v/>
          </cell>
        </row>
        <row r="1389">
          <cell r="H1389" t="str">
            <v/>
          </cell>
        </row>
        <row r="1390">
          <cell r="H1390" t="str">
            <v/>
          </cell>
        </row>
        <row r="1391">
          <cell r="H1391" t="str">
            <v/>
          </cell>
        </row>
        <row r="1392">
          <cell r="H1392" t="str">
            <v/>
          </cell>
        </row>
        <row r="1393">
          <cell r="H1393" t="str">
            <v/>
          </cell>
        </row>
        <row r="1394">
          <cell r="H1394" t="str">
            <v/>
          </cell>
        </row>
        <row r="1395">
          <cell r="H1395" t="str">
            <v/>
          </cell>
        </row>
        <row r="1396">
          <cell r="H1396" t="str">
            <v/>
          </cell>
        </row>
        <row r="1397">
          <cell r="H1397" t="str">
            <v/>
          </cell>
        </row>
        <row r="1398">
          <cell r="H1398" t="str">
            <v/>
          </cell>
        </row>
        <row r="1399">
          <cell r="H1399" t="str">
            <v/>
          </cell>
        </row>
        <row r="1400">
          <cell r="H1400" t="str">
            <v/>
          </cell>
        </row>
        <row r="1401">
          <cell r="H1401" t="str">
            <v/>
          </cell>
        </row>
        <row r="1402">
          <cell r="H1402" t="str">
            <v/>
          </cell>
        </row>
        <row r="1403">
          <cell r="H1403" t="str">
            <v/>
          </cell>
        </row>
        <row r="1404">
          <cell r="H1404" t="str">
            <v/>
          </cell>
        </row>
        <row r="1405">
          <cell r="H1405" t="str">
            <v/>
          </cell>
        </row>
        <row r="1406">
          <cell r="H1406" t="str">
            <v/>
          </cell>
        </row>
        <row r="1407">
          <cell r="H1407" t="str">
            <v/>
          </cell>
        </row>
        <row r="1408">
          <cell r="H1408" t="str">
            <v/>
          </cell>
        </row>
        <row r="1409">
          <cell r="H1409" t="str">
            <v/>
          </cell>
        </row>
        <row r="1410">
          <cell r="H1410" t="str">
            <v/>
          </cell>
        </row>
        <row r="1411">
          <cell r="H1411" t="str">
            <v/>
          </cell>
        </row>
        <row r="1412">
          <cell r="H1412" t="str">
            <v/>
          </cell>
        </row>
        <row r="1413">
          <cell r="H1413" t="str">
            <v/>
          </cell>
        </row>
        <row r="1414">
          <cell r="H1414" t="str">
            <v/>
          </cell>
        </row>
        <row r="1415">
          <cell r="H1415" t="str">
            <v/>
          </cell>
        </row>
        <row r="1416">
          <cell r="H1416" t="str">
            <v/>
          </cell>
        </row>
        <row r="1417">
          <cell r="H1417" t="str">
            <v/>
          </cell>
        </row>
        <row r="1418">
          <cell r="H1418" t="str">
            <v/>
          </cell>
        </row>
        <row r="1419">
          <cell r="H1419" t="str">
            <v/>
          </cell>
        </row>
        <row r="1420">
          <cell r="H1420" t="str">
            <v/>
          </cell>
        </row>
        <row r="1421">
          <cell r="H1421" t="str">
            <v/>
          </cell>
        </row>
        <row r="1422">
          <cell r="H1422" t="str">
            <v/>
          </cell>
        </row>
        <row r="1423">
          <cell r="H1423" t="str">
            <v/>
          </cell>
        </row>
        <row r="1424">
          <cell r="H1424" t="str">
            <v/>
          </cell>
        </row>
        <row r="1425">
          <cell r="H1425" t="str">
            <v/>
          </cell>
        </row>
        <row r="1426">
          <cell r="H1426" t="str">
            <v/>
          </cell>
        </row>
        <row r="1427">
          <cell r="H1427" t="str">
            <v/>
          </cell>
        </row>
        <row r="1428">
          <cell r="H1428" t="str">
            <v/>
          </cell>
        </row>
        <row r="1429">
          <cell r="H1429" t="str">
            <v/>
          </cell>
        </row>
        <row r="1430">
          <cell r="H1430" t="str">
            <v/>
          </cell>
        </row>
        <row r="1431">
          <cell r="H1431" t="str">
            <v/>
          </cell>
        </row>
        <row r="1432">
          <cell r="H1432" t="str">
            <v/>
          </cell>
        </row>
        <row r="1433">
          <cell r="H1433" t="str">
            <v/>
          </cell>
        </row>
        <row r="1434">
          <cell r="H1434" t="str">
            <v/>
          </cell>
        </row>
        <row r="1435">
          <cell r="H1435" t="str">
            <v/>
          </cell>
        </row>
        <row r="1436">
          <cell r="H1436" t="str">
            <v/>
          </cell>
        </row>
        <row r="1437">
          <cell r="H1437" t="str">
            <v/>
          </cell>
        </row>
        <row r="1438">
          <cell r="H1438" t="str">
            <v/>
          </cell>
        </row>
        <row r="1439">
          <cell r="H1439" t="str">
            <v/>
          </cell>
        </row>
        <row r="1440">
          <cell r="H1440" t="str">
            <v/>
          </cell>
        </row>
        <row r="1441">
          <cell r="H1441" t="str">
            <v/>
          </cell>
        </row>
        <row r="1442">
          <cell r="H1442" t="str">
            <v/>
          </cell>
        </row>
        <row r="1443">
          <cell r="H1443" t="str">
            <v/>
          </cell>
        </row>
        <row r="1444">
          <cell r="H1444" t="str">
            <v/>
          </cell>
        </row>
        <row r="1445">
          <cell r="H1445" t="str">
            <v/>
          </cell>
        </row>
        <row r="1446">
          <cell r="H1446" t="str">
            <v/>
          </cell>
        </row>
        <row r="1447">
          <cell r="H1447" t="str">
            <v/>
          </cell>
        </row>
        <row r="1448">
          <cell r="H1448" t="str">
            <v/>
          </cell>
        </row>
        <row r="1449">
          <cell r="H1449" t="str">
            <v/>
          </cell>
        </row>
        <row r="1450">
          <cell r="H1450" t="str">
            <v/>
          </cell>
        </row>
        <row r="1451">
          <cell r="H1451" t="str">
            <v/>
          </cell>
        </row>
        <row r="1452">
          <cell r="H1452" t="str">
            <v/>
          </cell>
        </row>
        <row r="1453">
          <cell r="H1453" t="str">
            <v/>
          </cell>
        </row>
        <row r="1454">
          <cell r="H1454" t="str">
            <v/>
          </cell>
        </row>
        <row r="1455">
          <cell r="H1455" t="str">
            <v/>
          </cell>
        </row>
        <row r="1456">
          <cell r="H1456" t="str">
            <v/>
          </cell>
        </row>
        <row r="1457">
          <cell r="H1457" t="str">
            <v/>
          </cell>
        </row>
        <row r="1458">
          <cell r="H1458" t="str">
            <v/>
          </cell>
        </row>
        <row r="1459">
          <cell r="H1459" t="str">
            <v/>
          </cell>
        </row>
        <row r="1460">
          <cell r="H1460" t="str">
            <v/>
          </cell>
        </row>
        <row r="1461">
          <cell r="H1461" t="str">
            <v/>
          </cell>
        </row>
        <row r="1462">
          <cell r="H1462" t="str">
            <v/>
          </cell>
        </row>
        <row r="1463">
          <cell r="H1463" t="str">
            <v/>
          </cell>
        </row>
        <row r="1464">
          <cell r="H1464" t="str">
            <v/>
          </cell>
        </row>
        <row r="1465">
          <cell r="H1465" t="str">
            <v/>
          </cell>
        </row>
        <row r="1466">
          <cell r="H1466" t="str">
            <v/>
          </cell>
        </row>
        <row r="1467">
          <cell r="H1467" t="str">
            <v/>
          </cell>
        </row>
        <row r="1468">
          <cell r="H1468" t="str">
            <v/>
          </cell>
        </row>
        <row r="1469">
          <cell r="H1469" t="str">
            <v/>
          </cell>
        </row>
        <row r="1470">
          <cell r="H1470" t="str">
            <v/>
          </cell>
        </row>
        <row r="1471">
          <cell r="H1471" t="str">
            <v/>
          </cell>
        </row>
        <row r="1472">
          <cell r="H1472" t="str">
            <v/>
          </cell>
        </row>
        <row r="1473">
          <cell r="H1473" t="str">
            <v/>
          </cell>
        </row>
        <row r="1474">
          <cell r="H1474" t="str">
            <v/>
          </cell>
        </row>
        <row r="1475">
          <cell r="H1475" t="str">
            <v/>
          </cell>
        </row>
        <row r="1476">
          <cell r="H1476" t="str">
            <v/>
          </cell>
        </row>
        <row r="1477">
          <cell r="H1477" t="str">
            <v/>
          </cell>
        </row>
        <row r="1478">
          <cell r="H1478" t="str">
            <v/>
          </cell>
        </row>
        <row r="1479">
          <cell r="H1479" t="str">
            <v/>
          </cell>
        </row>
        <row r="1480">
          <cell r="H1480" t="str">
            <v/>
          </cell>
        </row>
        <row r="1481">
          <cell r="H1481" t="str">
            <v/>
          </cell>
        </row>
        <row r="1482">
          <cell r="H1482" t="str">
            <v/>
          </cell>
        </row>
        <row r="1483">
          <cell r="H1483" t="str">
            <v/>
          </cell>
        </row>
        <row r="1484">
          <cell r="H1484" t="str">
            <v/>
          </cell>
        </row>
        <row r="1485">
          <cell r="H1485" t="str">
            <v/>
          </cell>
        </row>
        <row r="1486">
          <cell r="H1486" t="str">
            <v/>
          </cell>
        </row>
        <row r="1487">
          <cell r="H1487" t="str">
            <v/>
          </cell>
        </row>
        <row r="1488">
          <cell r="H1488" t="str">
            <v/>
          </cell>
        </row>
        <row r="1489">
          <cell r="H1489" t="str">
            <v/>
          </cell>
        </row>
        <row r="1490">
          <cell r="H1490" t="str">
            <v/>
          </cell>
        </row>
        <row r="1491">
          <cell r="H1491" t="str">
            <v/>
          </cell>
        </row>
        <row r="1492">
          <cell r="H1492" t="str">
            <v/>
          </cell>
        </row>
        <row r="1493">
          <cell r="H1493" t="str">
            <v/>
          </cell>
        </row>
        <row r="1494">
          <cell r="H1494" t="str">
            <v/>
          </cell>
        </row>
        <row r="1495">
          <cell r="H1495" t="str">
            <v/>
          </cell>
        </row>
        <row r="1496">
          <cell r="H1496" t="str">
            <v/>
          </cell>
        </row>
        <row r="1497">
          <cell r="H1497" t="str">
            <v/>
          </cell>
        </row>
        <row r="1498">
          <cell r="H1498" t="str">
            <v/>
          </cell>
        </row>
        <row r="1499">
          <cell r="H1499" t="str">
            <v/>
          </cell>
        </row>
        <row r="1500">
          <cell r="H1500" t="str">
            <v/>
          </cell>
        </row>
        <row r="1501">
          <cell r="H1501" t="str">
            <v/>
          </cell>
        </row>
        <row r="1502">
          <cell r="H1502" t="str">
            <v/>
          </cell>
        </row>
        <row r="1503">
          <cell r="H1503" t="str">
            <v/>
          </cell>
        </row>
        <row r="1504">
          <cell r="H1504" t="str">
            <v/>
          </cell>
        </row>
        <row r="1505">
          <cell r="H1505" t="str">
            <v/>
          </cell>
        </row>
        <row r="1506">
          <cell r="H1506" t="str">
            <v/>
          </cell>
        </row>
        <row r="1507">
          <cell r="H1507" t="str">
            <v/>
          </cell>
        </row>
        <row r="1508">
          <cell r="H1508" t="str">
            <v/>
          </cell>
        </row>
        <row r="1509">
          <cell r="H1509" t="str">
            <v/>
          </cell>
        </row>
        <row r="1510">
          <cell r="H1510" t="str">
            <v/>
          </cell>
        </row>
        <row r="1511">
          <cell r="H1511" t="str">
            <v/>
          </cell>
        </row>
        <row r="1512">
          <cell r="H1512" t="str">
            <v/>
          </cell>
        </row>
        <row r="1513">
          <cell r="H1513" t="str">
            <v/>
          </cell>
        </row>
        <row r="1514">
          <cell r="H1514" t="str">
            <v/>
          </cell>
        </row>
        <row r="1515">
          <cell r="H1515" t="str">
            <v/>
          </cell>
        </row>
        <row r="1516">
          <cell r="H1516" t="str">
            <v/>
          </cell>
        </row>
        <row r="1517">
          <cell r="H1517" t="str">
            <v/>
          </cell>
        </row>
        <row r="1518">
          <cell r="H1518" t="str">
            <v/>
          </cell>
        </row>
        <row r="1519">
          <cell r="H1519" t="str">
            <v/>
          </cell>
        </row>
        <row r="1520">
          <cell r="H1520" t="str">
            <v/>
          </cell>
        </row>
        <row r="1521">
          <cell r="H1521" t="str">
            <v/>
          </cell>
        </row>
        <row r="1522">
          <cell r="H1522" t="str">
            <v/>
          </cell>
        </row>
        <row r="1523">
          <cell r="H1523" t="str">
            <v/>
          </cell>
        </row>
        <row r="1524">
          <cell r="H1524" t="str">
            <v/>
          </cell>
        </row>
        <row r="1525">
          <cell r="H1525" t="str">
            <v/>
          </cell>
        </row>
        <row r="1526">
          <cell r="H1526" t="str">
            <v/>
          </cell>
        </row>
        <row r="1527">
          <cell r="H1527" t="str">
            <v/>
          </cell>
        </row>
        <row r="1528">
          <cell r="H1528" t="str">
            <v/>
          </cell>
        </row>
        <row r="1529">
          <cell r="H1529" t="str">
            <v/>
          </cell>
        </row>
        <row r="1530">
          <cell r="H1530" t="str">
            <v/>
          </cell>
        </row>
        <row r="1531">
          <cell r="H1531" t="str">
            <v/>
          </cell>
        </row>
        <row r="1532">
          <cell r="H1532" t="str">
            <v/>
          </cell>
        </row>
        <row r="1533">
          <cell r="H1533" t="str">
            <v/>
          </cell>
        </row>
        <row r="1534">
          <cell r="H1534" t="str">
            <v/>
          </cell>
        </row>
        <row r="1535">
          <cell r="H1535" t="str">
            <v/>
          </cell>
        </row>
        <row r="1536">
          <cell r="H1536" t="str">
            <v/>
          </cell>
        </row>
        <row r="1537">
          <cell r="H1537" t="str">
            <v/>
          </cell>
        </row>
        <row r="1538">
          <cell r="H1538" t="str">
            <v/>
          </cell>
        </row>
        <row r="1539">
          <cell r="H1539" t="str">
            <v/>
          </cell>
        </row>
        <row r="1540">
          <cell r="H1540" t="str">
            <v/>
          </cell>
        </row>
        <row r="1541">
          <cell r="H1541" t="str">
            <v/>
          </cell>
        </row>
        <row r="1542">
          <cell r="H1542" t="str">
            <v/>
          </cell>
        </row>
        <row r="1543">
          <cell r="H1543" t="str">
            <v/>
          </cell>
        </row>
        <row r="1544">
          <cell r="H1544" t="str">
            <v/>
          </cell>
        </row>
        <row r="1545">
          <cell r="H1545" t="str">
            <v/>
          </cell>
        </row>
        <row r="1546">
          <cell r="H1546" t="str">
            <v/>
          </cell>
        </row>
        <row r="1547">
          <cell r="H1547" t="str">
            <v/>
          </cell>
        </row>
        <row r="1548">
          <cell r="H1548" t="str">
            <v/>
          </cell>
        </row>
        <row r="1549">
          <cell r="H1549" t="str">
            <v/>
          </cell>
        </row>
        <row r="1550">
          <cell r="H1550" t="str">
            <v/>
          </cell>
        </row>
        <row r="1551">
          <cell r="H1551" t="str">
            <v/>
          </cell>
        </row>
        <row r="1552">
          <cell r="H1552" t="str">
            <v/>
          </cell>
        </row>
        <row r="1553">
          <cell r="H1553" t="str">
            <v/>
          </cell>
        </row>
        <row r="1554">
          <cell r="H1554" t="str">
            <v/>
          </cell>
        </row>
        <row r="1555">
          <cell r="H1555" t="str">
            <v/>
          </cell>
        </row>
        <row r="1556">
          <cell r="H1556" t="str">
            <v/>
          </cell>
        </row>
        <row r="1557">
          <cell r="H1557" t="str">
            <v/>
          </cell>
        </row>
        <row r="1558">
          <cell r="H1558" t="str">
            <v/>
          </cell>
        </row>
        <row r="1559">
          <cell r="H1559" t="str">
            <v/>
          </cell>
        </row>
        <row r="1560">
          <cell r="H1560" t="str">
            <v/>
          </cell>
        </row>
        <row r="1561">
          <cell r="H1561" t="str">
            <v/>
          </cell>
        </row>
        <row r="1562">
          <cell r="H1562" t="str">
            <v/>
          </cell>
        </row>
        <row r="1563">
          <cell r="H1563" t="str">
            <v/>
          </cell>
        </row>
        <row r="1564">
          <cell r="H1564" t="str">
            <v/>
          </cell>
        </row>
        <row r="1565">
          <cell r="H1565" t="str">
            <v/>
          </cell>
        </row>
        <row r="1566">
          <cell r="H1566" t="str">
            <v/>
          </cell>
        </row>
        <row r="1567">
          <cell r="H1567" t="str">
            <v/>
          </cell>
        </row>
        <row r="1568">
          <cell r="H1568" t="str">
            <v/>
          </cell>
        </row>
        <row r="1569">
          <cell r="H1569" t="str">
            <v/>
          </cell>
        </row>
        <row r="1570">
          <cell r="H1570" t="str">
            <v/>
          </cell>
        </row>
        <row r="1571">
          <cell r="H1571" t="str">
            <v/>
          </cell>
        </row>
        <row r="1572">
          <cell r="H1572" t="str">
            <v/>
          </cell>
        </row>
        <row r="1573">
          <cell r="H1573" t="str">
            <v/>
          </cell>
        </row>
        <row r="1574">
          <cell r="H1574" t="str">
            <v/>
          </cell>
        </row>
        <row r="1575">
          <cell r="H1575" t="str">
            <v/>
          </cell>
        </row>
        <row r="1576">
          <cell r="H1576" t="str">
            <v/>
          </cell>
        </row>
        <row r="1577">
          <cell r="H1577" t="str">
            <v/>
          </cell>
        </row>
        <row r="1578">
          <cell r="H1578" t="str">
            <v/>
          </cell>
        </row>
        <row r="1579">
          <cell r="H1579" t="str">
            <v/>
          </cell>
        </row>
        <row r="1580">
          <cell r="H1580" t="str">
            <v/>
          </cell>
        </row>
        <row r="1581">
          <cell r="H1581" t="str">
            <v/>
          </cell>
        </row>
        <row r="1582">
          <cell r="H1582" t="str">
            <v/>
          </cell>
        </row>
        <row r="1583">
          <cell r="H1583" t="str">
            <v/>
          </cell>
        </row>
        <row r="1584">
          <cell r="H1584" t="str">
            <v/>
          </cell>
        </row>
        <row r="1585">
          <cell r="H1585" t="str">
            <v/>
          </cell>
        </row>
        <row r="1586">
          <cell r="H1586" t="str">
            <v/>
          </cell>
        </row>
        <row r="1587">
          <cell r="H1587" t="str">
            <v/>
          </cell>
        </row>
        <row r="1588">
          <cell r="H1588" t="str">
            <v/>
          </cell>
        </row>
        <row r="1589">
          <cell r="H1589" t="str">
            <v/>
          </cell>
        </row>
        <row r="1590">
          <cell r="H1590" t="str">
            <v/>
          </cell>
        </row>
        <row r="1591">
          <cell r="H1591" t="str">
            <v/>
          </cell>
        </row>
        <row r="1592">
          <cell r="H1592" t="str">
            <v/>
          </cell>
        </row>
        <row r="1593">
          <cell r="H1593" t="str">
            <v/>
          </cell>
        </row>
        <row r="1594">
          <cell r="H1594" t="str">
            <v/>
          </cell>
        </row>
        <row r="1595">
          <cell r="H1595" t="str">
            <v/>
          </cell>
        </row>
        <row r="1596">
          <cell r="H1596" t="str">
            <v/>
          </cell>
        </row>
        <row r="1597">
          <cell r="H1597" t="str">
            <v/>
          </cell>
        </row>
        <row r="1598">
          <cell r="H1598" t="str">
            <v/>
          </cell>
        </row>
        <row r="1599">
          <cell r="H1599" t="str">
            <v/>
          </cell>
        </row>
        <row r="1600">
          <cell r="H1600" t="str">
            <v/>
          </cell>
        </row>
        <row r="1601">
          <cell r="H1601" t="str">
            <v/>
          </cell>
        </row>
        <row r="1602">
          <cell r="H1602" t="str">
            <v/>
          </cell>
        </row>
        <row r="1603">
          <cell r="H1603" t="str">
            <v/>
          </cell>
        </row>
        <row r="1604">
          <cell r="H1604" t="str">
            <v/>
          </cell>
        </row>
        <row r="1605">
          <cell r="H1605" t="str">
            <v/>
          </cell>
        </row>
        <row r="1606">
          <cell r="H1606" t="str">
            <v/>
          </cell>
        </row>
        <row r="1607">
          <cell r="H1607" t="str">
            <v/>
          </cell>
        </row>
        <row r="1608">
          <cell r="H1608" t="str">
            <v/>
          </cell>
        </row>
        <row r="1609">
          <cell r="H1609" t="str">
            <v/>
          </cell>
        </row>
        <row r="1610">
          <cell r="H1610" t="str">
            <v/>
          </cell>
        </row>
        <row r="1611">
          <cell r="H1611" t="str">
            <v/>
          </cell>
        </row>
        <row r="1612">
          <cell r="H1612" t="str">
            <v/>
          </cell>
        </row>
        <row r="1613">
          <cell r="H1613" t="str">
            <v/>
          </cell>
        </row>
        <row r="1614">
          <cell r="H1614" t="str">
            <v/>
          </cell>
        </row>
        <row r="1615">
          <cell r="H1615" t="str">
            <v/>
          </cell>
        </row>
        <row r="1616">
          <cell r="H1616" t="str">
            <v/>
          </cell>
        </row>
        <row r="1617">
          <cell r="H1617" t="str">
            <v/>
          </cell>
        </row>
        <row r="1618">
          <cell r="H1618" t="str">
            <v/>
          </cell>
        </row>
        <row r="1619">
          <cell r="H1619" t="str">
            <v/>
          </cell>
        </row>
        <row r="1620">
          <cell r="H1620" t="str">
            <v/>
          </cell>
        </row>
        <row r="1621">
          <cell r="H1621" t="str">
            <v/>
          </cell>
        </row>
        <row r="1622">
          <cell r="H1622" t="str">
            <v/>
          </cell>
        </row>
        <row r="1623">
          <cell r="H1623" t="str">
            <v/>
          </cell>
        </row>
        <row r="1624">
          <cell r="H1624" t="str">
            <v/>
          </cell>
        </row>
        <row r="1625">
          <cell r="H1625" t="str">
            <v/>
          </cell>
        </row>
        <row r="1626">
          <cell r="H1626" t="str">
            <v/>
          </cell>
        </row>
        <row r="1627">
          <cell r="H1627" t="str">
            <v/>
          </cell>
        </row>
        <row r="1628">
          <cell r="H1628" t="str">
            <v/>
          </cell>
        </row>
        <row r="1629">
          <cell r="H1629" t="str">
            <v/>
          </cell>
        </row>
        <row r="1630">
          <cell r="H1630" t="str">
            <v/>
          </cell>
        </row>
        <row r="1631">
          <cell r="H1631" t="str">
            <v/>
          </cell>
        </row>
        <row r="1632">
          <cell r="H1632" t="str">
            <v/>
          </cell>
        </row>
        <row r="1633">
          <cell r="H1633" t="str">
            <v/>
          </cell>
        </row>
        <row r="1634">
          <cell r="H1634" t="str">
            <v/>
          </cell>
        </row>
        <row r="1635">
          <cell r="H1635" t="str">
            <v/>
          </cell>
        </row>
        <row r="1636">
          <cell r="H1636" t="str">
            <v/>
          </cell>
        </row>
        <row r="1637">
          <cell r="H1637" t="str">
            <v/>
          </cell>
        </row>
        <row r="1638">
          <cell r="H1638" t="str">
            <v/>
          </cell>
        </row>
        <row r="1639">
          <cell r="H1639" t="str">
            <v/>
          </cell>
        </row>
        <row r="1640">
          <cell r="H1640" t="str">
            <v/>
          </cell>
        </row>
        <row r="1641">
          <cell r="H1641" t="str">
            <v/>
          </cell>
        </row>
        <row r="1642">
          <cell r="H1642" t="str">
            <v/>
          </cell>
        </row>
        <row r="1643">
          <cell r="H1643" t="str">
            <v/>
          </cell>
        </row>
        <row r="1644">
          <cell r="H1644" t="str">
            <v/>
          </cell>
        </row>
        <row r="1645">
          <cell r="H1645" t="str">
            <v/>
          </cell>
        </row>
        <row r="1646">
          <cell r="H1646" t="str">
            <v/>
          </cell>
        </row>
        <row r="1647">
          <cell r="H1647" t="str">
            <v/>
          </cell>
        </row>
        <row r="1648">
          <cell r="H1648" t="str">
            <v/>
          </cell>
        </row>
        <row r="1649">
          <cell r="H1649" t="str">
            <v/>
          </cell>
        </row>
        <row r="1650">
          <cell r="H1650" t="str">
            <v/>
          </cell>
        </row>
        <row r="1651">
          <cell r="H1651" t="str">
            <v/>
          </cell>
        </row>
        <row r="1652">
          <cell r="H1652" t="str">
            <v/>
          </cell>
        </row>
        <row r="1653">
          <cell r="H1653" t="str">
            <v/>
          </cell>
        </row>
        <row r="1654">
          <cell r="H1654" t="str">
            <v/>
          </cell>
        </row>
        <row r="1655">
          <cell r="H1655" t="str">
            <v/>
          </cell>
        </row>
        <row r="1656">
          <cell r="H1656" t="str">
            <v/>
          </cell>
        </row>
        <row r="1657">
          <cell r="H1657" t="str">
            <v/>
          </cell>
        </row>
        <row r="1658">
          <cell r="H1658" t="str">
            <v/>
          </cell>
        </row>
        <row r="1659">
          <cell r="H1659" t="str">
            <v/>
          </cell>
        </row>
        <row r="1660">
          <cell r="H1660" t="str">
            <v/>
          </cell>
        </row>
        <row r="1661">
          <cell r="H1661" t="str">
            <v/>
          </cell>
        </row>
        <row r="1662">
          <cell r="H1662" t="str">
            <v/>
          </cell>
        </row>
        <row r="1663">
          <cell r="H1663" t="str">
            <v/>
          </cell>
        </row>
        <row r="1664">
          <cell r="H1664" t="str">
            <v/>
          </cell>
        </row>
        <row r="1665">
          <cell r="H1665" t="str">
            <v/>
          </cell>
        </row>
        <row r="1666">
          <cell r="H1666" t="str">
            <v/>
          </cell>
        </row>
        <row r="1667">
          <cell r="H1667" t="str">
            <v/>
          </cell>
        </row>
        <row r="1668">
          <cell r="H1668" t="str">
            <v/>
          </cell>
        </row>
        <row r="1669">
          <cell r="H1669" t="str">
            <v/>
          </cell>
        </row>
        <row r="1670">
          <cell r="H1670" t="str">
            <v/>
          </cell>
        </row>
        <row r="1671">
          <cell r="H1671" t="str">
            <v/>
          </cell>
        </row>
        <row r="1672">
          <cell r="H1672" t="str">
            <v/>
          </cell>
        </row>
        <row r="1673">
          <cell r="H1673" t="str">
            <v/>
          </cell>
        </row>
        <row r="1674">
          <cell r="H1674" t="str">
            <v/>
          </cell>
        </row>
        <row r="1675">
          <cell r="H1675" t="str">
            <v/>
          </cell>
        </row>
        <row r="1676">
          <cell r="H1676" t="str">
            <v/>
          </cell>
        </row>
        <row r="1677">
          <cell r="H1677" t="str">
            <v/>
          </cell>
        </row>
        <row r="1678">
          <cell r="H1678" t="str">
            <v/>
          </cell>
        </row>
        <row r="1679">
          <cell r="H1679" t="str">
            <v/>
          </cell>
        </row>
        <row r="1680">
          <cell r="H1680" t="str">
            <v/>
          </cell>
        </row>
        <row r="1681">
          <cell r="H1681" t="str">
            <v/>
          </cell>
        </row>
        <row r="1682">
          <cell r="H1682" t="str">
            <v/>
          </cell>
        </row>
        <row r="1683">
          <cell r="H1683" t="str">
            <v/>
          </cell>
        </row>
        <row r="1684">
          <cell r="H1684" t="str">
            <v/>
          </cell>
        </row>
        <row r="1685">
          <cell r="H1685" t="str">
            <v/>
          </cell>
        </row>
        <row r="1686">
          <cell r="H1686" t="str">
            <v/>
          </cell>
        </row>
        <row r="1687">
          <cell r="H1687" t="str">
            <v/>
          </cell>
        </row>
        <row r="1688">
          <cell r="H1688" t="str">
            <v/>
          </cell>
        </row>
        <row r="1689">
          <cell r="H1689" t="str">
            <v/>
          </cell>
        </row>
        <row r="1690">
          <cell r="H1690" t="str">
            <v/>
          </cell>
        </row>
        <row r="1691">
          <cell r="H1691" t="str">
            <v/>
          </cell>
        </row>
        <row r="1692">
          <cell r="H1692" t="str">
            <v/>
          </cell>
        </row>
        <row r="1693">
          <cell r="H1693" t="str">
            <v/>
          </cell>
        </row>
        <row r="1694">
          <cell r="H1694" t="str">
            <v/>
          </cell>
        </row>
        <row r="1695">
          <cell r="H1695" t="str">
            <v/>
          </cell>
        </row>
        <row r="1696">
          <cell r="H1696" t="str">
            <v/>
          </cell>
        </row>
        <row r="1697">
          <cell r="H1697" t="str">
            <v/>
          </cell>
        </row>
        <row r="1698">
          <cell r="H1698" t="str">
            <v/>
          </cell>
        </row>
        <row r="1699">
          <cell r="H1699" t="str">
            <v/>
          </cell>
        </row>
        <row r="1700">
          <cell r="H1700" t="str">
            <v/>
          </cell>
        </row>
        <row r="1701">
          <cell r="H1701" t="str">
            <v/>
          </cell>
        </row>
        <row r="1702">
          <cell r="H1702" t="str">
            <v/>
          </cell>
        </row>
        <row r="1703">
          <cell r="H1703" t="str">
            <v/>
          </cell>
        </row>
        <row r="1704">
          <cell r="H1704" t="str">
            <v/>
          </cell>
        </row>
        <row r="1705">
          <cell r="H1705" t="str">
            <v/>
          </cell>
        </row>
        <row r="1706">
          <cell r="H1706" t="str">
            <v/>
          </cell>
        </row>
        <row r="1707">
          <cell r="H1707" t="str">
            <v/>
          </cell>
        </row>
        <row r="1708">
          <cell r="H1708" t="str">
            <v/>
          </cell>
        </row>
        <row r="1709">
          <cell r="H1709" t="str">
            <v/>
          </cell>
        </row>
        <row r="1710">
          <cell r="H1710" t="str">
            <v/>
          </cell>
        </row>
        <row r="1711">
          <cell r="H1711" t="str">
            <v/>
          </cell>
        </row>
        <row r="1712">
          <cell r="H1712" t="str">
            <v/>
          </cell>
        </row>
        <row r="1713">
          <cell r="H1713" t="str">
            <v/>
          </cell>
        </row>
        <row r="1714">
          <cell r="H1714" t="str">
            <v/>
          </cell>
        </row>
        <row r="1715">
          <cell r="H1715" t="str">
            <v/>
          </cell>
        </row>
        <row r="1716">
          <cell r="H1716" t="str">
            <v/>
          </cell>
        </row>
        <row r="1717">
          <cell r="H1717" t="str">
            <v/>
          </cell>
        </row>
        <row r="1718">
          <cell r="H1718" t="str">
            <v/>
          </cell>
        </row>
        <row r="1719">
          <cell r="H1719" t="str">
            <v/>
          </cell>
        </row>
        <row r="1720">
          <cell r="H1720" t="str">
            <v/>
          </cell>
        </row>
        <row r="1721">
          <cell r="H1721" t="str">
            <v/>
          </cell>
        </row>
        <row r="1722">
          <cell r="H1722" t="str">
            <v/>
          </cell>
        </row>
        <row r="1723">
          <cell r="H1723" t="str">
            <v/>
          </cell>
        </row>
        <row r="1724">
          <cell r="H1724" t="str">
            <v/>
          </cell>
        </row>
        <row r="1725">
          <cell r="H1725" t="str">
            <v/>
          </cell>
        </row>
        <row r="1726">
          <cell r="H1726" t="str">
            <v/>
          </cell>
        </row>
        <row r="1727">
          <cell r="H1727" t="str">
            <v/>
          </cell>
        </row>
        <row r="1728">
          <cell r="H1728" t="str">
            <v/>
          </cell>
        </row>
        <row r="1729">
          <cell r="H1729" t="str">
            <v/>
          </cell>
        </row>
        <row r="1730">
          <cell r="H1730" t="str">
            <v/>
          </cell>
        </row>
        <row r="1731">
          <cell r="H1731" t="str">
            <v/>
          </cell>
        </row>
        <row r="1732">
          <cell r="H1732" t="str">
            <v/>
          </cell>
        </row>
        <row r="1733">
          <cell r="H1733" t="str">
            <v/>
          </cell>
        </row>
        <row r="1734">
          <cell r="H1734" t="str">
            <v/>
          </cell>
        </row>
        <row r="1735">
          <cell r="H1735" t="str">
            <v/>
          </cell>
        </row>
        <row r="1736">
          <cell r="H1736" t="str">
            <v/>
          </cell>
        </row>
        <row r="1737">
          <cell r="H1737" t="str">
            <v/>
          </cell>
        </row>
        <row r="1738">
          <cell r="H1738" t="str">
            <v/>
          </cell>
        </row>
        <row r="1739">
          <cell r="H1739" t="str">
            <v/>
          </cell>
        </row>
        <row r="1740">
          <cell r="H1740" t="str">
            <v/>
          </cell>
        </row>
        <row r="1741">
          <cell r="H1741" t="str">
            <v/>
          </cell>
        </row>
        <row r="1742">
          <cell r="H1742" t="str">
            <v/>
          </cell>
        </row>
        <row r="1743">
          <cell r="H1743" t="str">
            <v/>
          </cell>
        </row>
        <row r="1744">
          <cell r="H1744" t="str">
            <v/>
          </cell>
        </row>
        <row r="1745">
          <cell r="H1745" t="str">
            <v/>
          </cell>
        </row>
        <row r="1746">
          <cell r="H1746" t="str">
            <v/>
          </cell>
        </row>
        <row r="1747">
          <cell r="H1747" t="str">
            <v/>
          </cell>
        </row>
        <row r="1748">
          <cell r="H1748" t="str">
            <v/>
          </cell>
        </row>
        <row r="1749">
          <cell r="H1749" t="str">
            <v/>
          </cell>
        </row>
        <row r="1750">
          <cell r="H1750" t="str">
            <v/>
          </cell>
        </row>
        <row r="1751">
          <cell r="H1751" t="str">
            <v/>
          </cell>
        </row>
        <row r="1752">
          <cell r="H1752" t="str">
            <v/>
          </cell>
        </row>
        <row r="1753">
          <cell r="H1753" t="str">
            <v/>
          </cell>
        </row>
        <row r="1754">
          <cell r="H1754" t="str">
            <v/>
          </cell>
        </row>
        <row r="1755">
          <cell r="H1755" t="str">
            <v/>
          </cell>
        </row>
        <row r="1756">
          <cell r="H1756" t="str">
            <v/>
          </cell>
        </row>
        <row r="1757">
          <cell r="H1757" t="str">
            <v/>
          </cell>
        </row>
        <row r="1758">
          <cell r="H1758" t="str">
            <v/>
          </cell>
        </row>
        <row r="1759">
          <cell r="H1759" t="str">
            <v/>
          </cell>
        </row>
        <row r="1760">
          <cell r="H1760" t="str">
            <v/>
          </cell>
        </row>
        <row r="1761">
          <cell r="H1761" t="str">
            <v/>
          </cell>
        </row>
        <row r="1762">
          <cell r="H1762" t="str">
            <v/>
          </cell>
        </row>
        <row r="1763">
          <cell r="H1763" t="str">
            <v/>
          </cell>
        </row>
        <row r="1764">
          <cell r="H1764" t="str">
            <v/>
          </cell>
        </row>
        <row r="1765">
          <cell r="H1765" t="str">
            <v/>
          </cell>
        </row>
        <row r="1766">
          <cell r="H1766" t="str">
            <v/>
          </cell>
        </row>
        <row r="1767">
          <cell r="H1767" t="str">
            <v/>
          </cell>
        </row>
        <row r="1768">
          <cell r="H1768" t="str">
            <v/>
          </cell>
        </row>
        <row r="1769">
          <cell r="H1769" t="str">
            <v/>
          </cell>
        </row>
        <row r="1770">
          <cell r="H1770" t="str">
            <v/>
          </cell>
        </row>
        <row r="1771">
          <cell r="H1771" t="str">
            <v/>
          </cell>
        </row>
        <row r="1772">
          <cell r="H1772" t="str">
            <v/>
          </cell>
        </row>
        <row r="1773">
          <cell r="H1773" t="str">
            <v/>
          </cell>
        </row>
        <row r="1774">
          <cell r="H1774" t="str">
            <v/>
          </cell>
        </row>
        <row r="1775">
          <cell r="H1775" t="str">
            <v/>
          </cell>
        </row>
        <row r="1776">
          <cell r="H1776" t="str">
            <v/>
          </cell>
        </row>
        <row r="1777">
          <cell r="H1777" t="str">
            <v/>
          </cell>
        </row>
        <row r="1778">
          <cell r="H1778" t="str">
            <v/>
          </cell>
        </row>
        <row r="1779">
          <cell r="H1779" t="str">
            <v/>
          </cell>
        </row>
        <row r="1780">
          <cell r="H1780" t="str">
            <v/>
          </cell>
        </row>
        <row r="1781">
          <cell r="H1781" t="str">
            <v/>
          </cell>
        </row>
        <row r="1782">
          <cell r="H1782" t="str">
            <v/>
          </cell>
        </row>
        <row r="1783">
          <cell r="H1783" t="str">
            <v/>
          </cell>
        </row>
        <row r="1784">
          <cell r="H1784" t="str">
            <v/>
          </cell>
        </row>
        <row r="1785">
          <cell r="H1785" t="str">
            <v/>
          </cell>
        </row>
        <row r="1786">
          <cell r="H1786" t="str">
            <v/>
          </cell>
        </row>
        <row r="1787">
          <cell r="H1787" t="str">
            <v/>
          </cell>
        </row>
        <row r="1788">
          <cell r="H1788" t="str">
            <v/>
          </cell>
        </row>
        <row r="1789">
          <cell r="H1789" t="str">
            <v/>
          </cell>
        </row>
        <row r="1790">
          <cell r="H1790" t="str">
            <v/>
          </cell>
        </row>
        <row r="1791">
          <cell r="H1791" t="str">
            <v/>
          </cell>
        </row>
        <row r="1792">
          <cell r="H1792" t="str">
            <v/>
          </cell>
        </row>
        <row r="1793">
          <cell r="H1793" t="str">
            <v/>
          </cell>
        </row>
        <row r="1794">
          <cell r="H1794" t="str">
            <v/>
          </cell>
        </row>
        <row r="1795">
          <cell r="H1795" t="str">
            <v/>
          </cell>
        </row>
        <row r="1796">
          <cell r="H1796" t="str">
            <v/>
          </cell>
        </row>
        <row r="1797">
          <cell r="H1797" t="str">
            <v/>
          </cell>
        </row>
        <row r="1798">
          <cell r="H1798" t="str">
            <v/>
          </cell>
        </row>
        <row r="1799">
          <cell r="H1799" t="str">
            <v/>
          </cell>
        </row>
        <row r="1800">
          <cell r="H1800" t="str">
            <v/>
          </cell>
        </row>
        <row r="1801">
          <cell r="H1801" t="str">
            <v/>
          </cell>
        </row>
        <row r="1802">
          <cell r="H1802" t="str">
            <v/>
          </cell>
        </row>
        <row r="1803">
          <cell r="H1803" t="str">
            <v/>
          </cell>
        </row>
        <row r="1804">
          <cell r="H1804" t="str">
            <v/>
          </cell>
        </row>
        <row r="1805">
          <cell r="H1805" t="str">
            <v/>
          </cell>
        </row>
        <row r="1806">
          <cell r="H1806" t="str">
            <v/>
          </cell>
        </row>
        <row r="1807">
          <cell r="H1807" t="str">
            <v/>
          </cell>
        </row>
        <row r="1808">
          <cell r="H1808" t="str">
            <v/>
          </cell>
        </row>
        <row r="1809">
          <cell r="H1809" t="str">
            <v/>
          </cell>
        </row>
        <row r="1810">
          <cell r="H1810" t="str">
            <v/>
          </cell>
        </row>
        <row r="1811">
          <cell r="H1811" t="str">
            <v/>
          </cell>
        </row>
        <row r="1812">
          <cell r="H1812" t="str">
            <v/>
          </cell>
        </row>
        <row r="1813">
          <cell r="H1813" t="str">
            <v/>
          </cell>
        </row>
        <row r="1814">
          <cell r="H1814" t="str">
            <v/>
          </cell>
        </row>
        <row r="1815">
          <cell r="H1815" t="str">
            <v/>
          </cell>
        </row>
        <row r="1816">
          <cell r="H1816" t="str">
            <v/>
          </cell>
        </row>
        <row r="1817">
          <cell r="H1817" t="str">
            <v/>
          </cell>
        </row>
        <row r="1818">
          <cell r="H1818" t="str">
            <v/>
          </cell>
        </row>
        <row r="1819">
          <cell r="H1819" t="str">
            <v/>
          </cell>
        </row>
        <row r="1820">
          <cell r="H1820" t="str">
            <v/>
          </cell>
        </row>
        <row r="1821">
          <cell r="H1821" t="str">
            <v/>
          </cell>
        </row>
        <row r="1822">
          <cell r="H1822" t="str">
            <v/>
          </cell>
        </row>
        <row r="1823">
          <cell r="H1823" t="str">
            <v/>
          </cell>
        </row>
        <row r="1824">
          <cell r="H1824" t="str">
            <v/>
          </cell>
        </row>
        <row r="1825">
          <cell r="H1825" t="str">
            <v/>
          </cell>
        </row>
        <row r="1826">
          <cell r="H1826" t="str">
            <v/>
          </cell>
        </row>
        <row r="1827">
          <cell r="H1827" t="str">
            <v/>
          </cell>
        </row>
        <row r="1828">
          <cell r="H1828" t="str">
            <v/>
          </cell>
        </row>
        <row r="1829">
          <cell r="H1829" t="str">
            <v/>
          </cell>
        </row>
        <row r="1830">
          <cell r="H1830" t="str">
            <v/>
          </cell>
        </row>
        <row r="1831">
          <cell r="H1831" t="str">
            <v/>
          </cell>
        </row>
        <row r="1832">
          <cell r="H1832" t="str">
            <v/>
          </cell>
        </row>
        <row r="1833">
          <cell r="H1833" t="str">
            <v/>
          </cell>
        </row>
        <row r="1834">
          <cell r="H1834" t="str">
            <v/>
          </cell>
        </row>
        <row r="1835">
          <cell r="H1835" t="str">
            <v/>
          </cell>
        </row>
        <row r="1836">
          <cell r="H1836" t="str">
            <v/>
          </cell>
        </row>
        <row r="1837">
          <cell r="H1837" t="str">
            <v/>
          </cell>
        </row>
        <row r="1838">
          <cell r="H1838" t="str">
            <v/>
          </cell>
        </row>
        <row r="1839">
          <cell r="H1839" t="str">
            <v/>
          </cell>
        </row>
        <row r="1840">
          <cell r="H1840" t="str">
            <v/>
          </cell>
        </row>
        <row r="1841">
          <cell r="H1841" t="str">
            <v/>
          </cell>
        </row>
        <row r="1842">
          <cell r="H1842" t="str">
            <v/>
          </cell>
        </row>
        <row r="1843">
          <cell r="H1843" t="str">
            <v/>
          </cell>
        </row>
        <row r="1844">
          <cell r="H1844" t="str">
            <v/>
          </cell>
        </row>
        <row r="1845">
          <cell r="H1845" t="str">
            <v/>
          </cell>
        </row>
        <row r="1846">
          <cell r="H1846" t="str">
            <v/>
          </cell>
        </row>
        <row r="1847">
          <cell r="H1847" t="str">
            <v/>
          </cell>
        </row>
        <row r="1848">
          <cell r="H1848" t="str">
            <v/>
          </cell>
        </row>
        <row r="1849">
          <cell r="H1849" t="str">
            <v/>
          </cell>
        </row>
        <row r="1850">
          <cell r="H1850" t="str">
            <v/>
          </cell>
        </row>
        <row r="1851">
          <cell r="H1851" t="str">
            <v/>
          </cell>
        </row>
        <row r="1852">
          <cell r="H1852" t="str">
            <v/>
          </cell>
        </row>
        <row r="1853">
          <cell r="H1853" t="str">
            <v/>
          </cell>
        </row>
        <row r="1854">
          <cell r="H1854" t="str">
            <v/>
          </cell>
        </row>
        <row r="1855">
          <cell r="H1855" t="str">
            <v/>
          </cell>
        </row>
        <row r="1856">
          <cell r="H1856" t="str">
            <v/>
          </cell>
        </row>
        <row r="1857">
          <cell r="H1857" t="str">
            <v/>
          </cell>
        </row>
        <row r="1858">
          <cell r="H1858" t="str">
            <v/>
          </cell>
        </row>
        <row r="1859">
          <cell r="H1859" t="str">
            <v/>
          </cell>
        </row>
        <row r="1860">
          <cell r="H1860" t="str">
            <v/>
          </cell>
        </row>
        <row r="1861">
          <cell r="H1861" t="str">
            <v/>
          </cell>
        </row>
        <row r="1862">
          <cell r="H1862" t="str">
            <v/>
          </cell>
        </row>
        <row r="1863">
          <cell r="H1863" t="str">
            <v/>
          </cell>
        </row>
        <row r="1864">
          <cell r="H1864" t="str">
            <v/>
          </cell>
        </row>
        <row r="1865">
          <cell r="H1865" t="str">
            <v/>
          </cell>
        </row>
        <row r="1866">
          <cell r="H1866" t="str">
            <v/>
          </cell>
        </row>
        <row r="1867">
          <cell r="H1867" t="str">
            <v/>
          </cell>
        </row>
        <row r="1868">
          <cell r="H1868" t="str">
            <v/>
          </cell>
        </row>
        <row r="1869">
          <cell r="H1869" t="str">
            <v/>
          </cell>
        </row>
        <row r="1870">
          <cell r="H1870" t="str">
            <v/>
          </cell>
        </row>
        <row r="1871">
          <cell r="H1871" t="str">
            <v/>
          </cell>
        </row>
        <row r="1872">
          <cell r="H1872" t="str">
            <v/>
          </cell>
        </row>
        <row r="1873">
          <cell r="H1873" t="str">
            <v/>
          </cell>
        </row>
        <row r="1874">
          <cell r="H1874" t="str">
            <v/>
          </cell>
        </row>
        <row r="1875">
          <cell r="H1875" t="str">
            <v/>
          </cell>
        </row>
        <row r="1876">
          <cell r="H1876" t="str">
            <v/>
          </cell>
        </row>
        <row r="1877">
          <cell r="H1877" t="str">
            <v/>
          </cell>
        </row>
        <row r="1878">
          <cell r="H1878" t="str">
            <v/>
          </cell>
        </row>
        <row r="1879">
          <cell r="H1879" t="str">
            <v/>
          </cell>
        </row>
        <row r="1880">
          <cell r="H1880" t="str">
            <v/>
          </cell>
        </row>
        <row r="1881">
          <cell r="H1881" t="str">
            <v/>
          </cell>
        </row>
        <row r="1882">
          <cell r="H1882" t="str">
            <v/>
          </cell>
        </row>
        <row r="1883">
          <cell r="H1883" t="str">
            <v/>
          </cell>
        </row>
        <row r="1884">
          <cell r="H1884" t="str">
            <v/>
          </cell>
        </row>
        <row r="1885">
          <cell r="H1885" t="str">
            <v/>
          </cell>
        </row>
        <row r="1886">
          <cell r="H1886" t="str">
            <v/>
          </cell>
        </row>
        <row r="1887">
          <cell r="H1887" t="str">
            <v/>
          </cell>
        </row>
        <row r="1888">
          <cell r="H1888" t="str">
            <v/>
          </cell>
        </row>
        <row r="1889">
          <cell r="H1889" t="str">
            <v/>
          </cell>
        </row>
        <row r="1890">
          <cell r="H1890" t="str">
            <v/>
          </cell>
        </row>
        <row r="1891">
          <cell r="H1891" t="str">
            <v/>
          </cell>
        </row>
        <row r="1892">
          <cell r="H1892" t="str">
            <v/>
          </cell>
        </row>
        <row r="1893">
          <cell r="H1893" t="str">
            <v/>
          </cell>
        </row>
        <row r="1894">
          <cell r="H1894" t="str">
            <v/>
          </cell>
        </row>
        <row r="1895">
          <cell r="H1895" t="str">
            <v/>
          </cell>
        </row>
        <row r="1896">
          <cell r="H1896" t="str">
            <v/>
          </cell>
        </row>
        <row r="1897">
          <cell r="H1897" t="str">
            <v/>
          </cell>
        </row>
        <row r="1898">
          <cell r="H1898" t="str">
            <v/>
          </cell>
        </row>
        <row r="1899">
          <cell r="H1899" t="str">
            <v/>
          </cell>
        </row>
        <row r="1900">
          <cell r="H1900" t="str">
            <v/>
          </cell>
        </row>
        <row r="1901">
          <cell r="H1901" t="str">
            <v/>
          </cell>
        </row>
        <row r="1902">
          <cell r="H1902" t="str">
            <v/>
          </cell>
        </row>
        <row r="1903">
          <cell r="H1903" t="str">
            <v/>
          </cell>
        </row>
        <row r="1904">
          <cell r="H1904" t="str">
            <v/>
          </cell>
        </row>
        <row r="1905">
          <cell r="H1905" t="str">
            <v/>
          </cell>
        </row>
        <row r="1906">
          <cell r="H1906" t="str">
            <v/>
          </cell>
        </row>
        <row r="1907">
          <cell r="H1907" t="str">
            <v/>
          </cell>
        </row>
        <row r="1908">
          <cell r="H1908" t="str">
            <v/>
          </cell>
        </row>
        <row r="1909">
          <cell r="H1909" t="str">
            <v/>
          </cell>
        </row>
        <row r="1910">
          <cell r="H1910" t="str">
            <v/>
          </cell>
        </row>
        <row r="1911">
          <cell r="H1911" t="str">
            <v/>
          </cell>
        </row>
        <row r="1912">
          <cell r="H1912" t="str">
            <v/>
          </cell>
        </row>
        <row r="1913">
          <cell r="H1913" t="str">
            <v/>
          </cell>
        </row>
        <row r="1914">
          <cell r="H1914" t="str">
            <v/>
          </cell>
        </row>
        <row r="1915">
          <cell r="H1915" t="str">
            <v/>
          </cell>
        </row>
        <row r="1916">
          <cell r="H1916" t="str">
            <v/>
          </cell>
        </row>
        <row r="1917">
          <cell r="H1917" t="str">
            <v/>
          </cell>
        </row>
        <row r="1918">
          <cell r="H1918" t="str">
            <v/>
          </cell>
        </row>
        <row r="1919">
          <cell r="H1919" t="str">
            <v/>
          </cell>
        </row>
        <row r="1920">
          <cell r="H1920" t="str">
            <v/>
          </cell>
        </row>
        <row r="1921">
          <cell r="H1921" t="str">
            <v/>
          </cell>
        </row>
        <row r="1922">
          <cell r="H1922" t="str">
            <v/>
          </cell>
        </row>
        <row r="1923">
          <cell r="H1923" t="str">
            <v/>
          </cell>
        </row>
        <row r="1924">
          <cell r="H1924" t="str">
            <v/>
          </cell>
        </row>
        <row r="1925">
          <cell r="H1925" t="str">
            <v/>
          </cell>
        </row>
        <row r="1926">
          <cell r="H1926" t="str">
            <v/>
          </cell>
        </row>
        <row r="1927">
          <cell r="H1927" t="str">
            <v/>
          </cell>
        </row>
        <row r="1928">
          <cell r="H1928" t="str">
            <v/>
          </cell>
        </row>
        <row r="1929">
          <cell r="H1929" t="str">
            <v/>
          </cell>
        </row>
        <row r="1930">
          <cell r="H1930" t="str">
            <v/>
          </cell>
        </row>
        <row r="1931">
          <cell r="H1931" t="str">
            <v/>
          </cell>
        </row>
        <row r="1932">
          <cell r="H1932" t="str">
            <v/>
          </cell>
        </row>
        <row r="1933">
          <cell r="H1933" t="str">
            <v/>
          </cell>
        </row>
        <row r="1934">
          <cell r="H1934" t="str">
            <v/>
          </cell>
        </row>
        <row r="1935">
          <cell r="H1935" t="str">
            <v/>
          </cell>
        </row>
        <row r="1936">
          <cell r="H1936" t="str">
            <v/>
          </cell>
        </row>
        <row r="1937">
          <cell r="H1937" t="str">
            <v/>
          </cell>
        </row>
        <row r="1938">
          <cell r="H1938" t="str">
            <v/>
          </cell>
        </row>
        <row r="1939">
          <cell r="H1939" t="str">
            <v/>
          </cell>
        </row>
        <row r="1940">
          <cell r="H1940" t="str">
            <v/>
          </cell>
        </row>
        <row r="1941">
          <cell r="H1941" t="str">
            <v/>
          </cell>
        </row>
        <row r="1942">
          <cell r="H1942" t="str">
            <v/>
          </cell>
        </row>
        <row r="1943">
          <cell r="H1943" t="str">
            <v/>
          </cell>
        </row>
        <row r="1944">
          <cell r="H1944" t="str">
            <v/>
          </cell>
        </row>
        <row r="1945">
          <cell r="H1945" t="str">
            <v/>
          </cell>
        </row>
        <row r="1946">
          <cell r="H1946" t="str">
            <v/>
          </cell>
        </row>
        <row r="1947">
          <cell r="H1947" t="str">
            <v/>
          </cell>
        </row>
        <row r="1948">
          <cell r="H1948" t="str">
            <v/>
          </cell>
        </row>
        <row r="1949">
          <cell r="H1949" t="str">
            <v/>
          </cell>
        </row>
        <row r="1950">
          <cell r="H1950" t="str">
            <v/>
          </cell>
        </row>
        <row r="1951">
          <cell r="H1951" t="str">
            <v/>
          </cell>
        </row>
        <row r="1952">
          <cell r="H1952" t="str">
            <v/>
          </cell>
        </row>
        <row r="1953">
          <cell r="H1953" t="str">
            <v/>
          </cell>
        </row>
        <row r="1954">
          <cell r="H1954" t="str">
            <v/>
          </cell>
        </row>
        <row r="1955">
          <cell r="H1955" t="str">
            <v/>
          </cell>
        </row>
        <row r="1956">
          <cell r="H1956" t="str">
            <v/>
          </cell>
        </row>
        <row r="1957">
          <cell r="H1957" t="str">
            <v/>
          </cell>
        </row>
        <row r="1958">
          <cell r="H1958" t="str">
            <v/>
          </cell>
        </row>
        <row r="1959">
          <cell r="H1959" t="str">
            <v/>
          </cell>
        </row>
        <row r="1960">
          <cell r="H1960" t="str">
            <v/>
          </cell>
        </row>
        <row r="1961">
          <cell r="H1961" t="str">
            <v/>
          </cell>
        </row>
        <row r="1962">
          <cell r="H1962" t="str">
            <v/>
          </cell>
        </row>
        <row r="1963">
          <cell r="H1963" t="str">
            <v/>
          </cell>
        </row>
        <row r="1964">
          <cell r="H1964" t="str">
            <v/>
          </cell>
        </row>
        <row r="1965">
          <cell r="H1965" t="str">
            <v/>
          </cell>
        </row>
        <row r="1966">
          <cell r="H1966" t="str">
            <v/>
          </cell>
        </row>
        <row r="1967">
          <cell r="H1967" t="str">
            <v/>
          </cell>
        </row>
        <row r="1968">
          <cell r="H1968" t="str">
            <v/>
          </cell>
        </row>
        <row r="1969">
          <cell r="H1969" t="str">
            <v/>
          </cell>
        </row>
        <row r="1970">
          <cell r="H1970" t="str">
            <v/>
          </cell>
        </row>
        <row r="1971">
          <cell r="H1971" t="str">
            <v/>
          </cell>
        </row>
        <row r="1972">
          <cell r="H1972" t="str">
            <v/>
          </cell>
        </row>
        <row r="1973">
          <cell r="H1973" t="str">
            <v/>
          </cell>
        </row>
        <row r="1974">
          <cell r="H1974" t="str">
            <v/>
          </cell>
        </row>
        <row r="1975">
          <cell r="H1975" t="str">
            <v/>
          </cell>
        </row>
        <row r="1976">
          <cell r="H1976" t="str">
            <v/>
          </cell>
        </row>
        <row r="1977">
          <cell r="H1977" t="str">
            <v/>
          </cell>
        </row>
        <row r="1978">
          <cell r="H1978" t="str">
            <v/>
          </cell>
        </row>
        <row r="1979">
          <cell r="H1979" t="str">
            <v/>
          </cell>
        </row>
        <row r="1980">
          <cell r="H1980" t="str">
            <v/>
          </cell>
        </row>
        <row r="1981">
          <cell r="H1981" t="str">
            <v/>
          </cell>
        </row>
        <row r="1982">
          <cell r="H1982" t="str">
            <v/>
          </cell>
        </row>
        <row r="1983">
          <cell r="H1983" t="str">
            <v/>
          </cell>
        </row>
        <row r="1984">
          <cell r="H1984" t="str">
            <v/>
          </cell>
        </row>
        <row r="1985">
          <cell r="H1985" t="str">
            <v/>
          </cell>
        </row>
        <row r="1986">
          <cell r="H1986" t="str">
            <v/>
          </cell>
        </row>
        <row r="1987">
          <cell r="H1987" t="str">
            <v/>
          </cell>
        </row>
        <row r="1988">
          <cell r="H1988" t="str">
            <v/>
          </cell>
        </row>
        <row r="1989">
          <cell r="H1989" t="str">
            <v/>
          </cell>
        </row>
        <row r="1990">
          <cell r="H1990" t="str">
            <v/>
          </cell>
        </row>
        <row r="1991">
          <cell r="H1991" t="str">
            <v/>
          </cell>
        </row>
        <row r="1992">
          <cell r="H1992" t="str">
            <v/>
          </cell>
        </row>
        <row r="1993">
          <cell r="H1993" t="str">
            <v/>
          </cell>
        </row>
        <row r="1994">
          <cell r="H1994" t="str">
            <v/>
          </cell>
        </row>
        <row r="1995">
          <cell r="H1995" t="str">
            <v/>
          </cell>
        </row>
        <row r="1996">
          <cell r="H1996" t="str">
            <v/>
          </cell>
        </row>
        <row r="1997">
          <cell r="H1997" t="str">
            <v/>
          </cell>
        </row>
        <row r="1998">
          <cell r="H1998" t="str">
            <v/>
          </cell>
        </row>
        <row r="1999">
          <cell r="H1999" t="str">
            <v/>
          </cell>
        </row>
        <row r="2000">
          <cell r="H2000" t="str">
            <v/>
          </cell>
        </row>
        <row r="2001">
          <cell r="H2001" t="str">
            <v/>
          </cell>
        </row>
        <row r="2002">
          <cell r="H2002" t="str">
            <v/>
          </cell>
        </row>
        <row r="2003">
          <cell r="H2003" t="str">
            <v/>
          </cell>
        </row>
        <row r="2004">
          <cell r="H2004" t="str">
            <v/>
          </cell>
        </row>
        <row r="2005">
          <cell r="H2005" t="str">
            <v/>
          </cell>
        </row>
        <row r="2006">
          <cell r="H2006" t="str">
            <v/>
          </cell>
        </row>
        <row r="2007">
          <cell r="H2007" t="str">
            <v/>
          </cell>
        </row>
        <row r="2008">
          <cell r="H2008" t="str">
            <v/>
          </cell>
        </row>
        <row r="2009">
          <cell r="H2009" t="str">
            <v/>
          </cell>
        </row>
        <row r="2010">
          <cell r="H2010" t="str">
            <v/>
          </cell>
        </row>
        <row r="2011">
          <cell r="H2011" t="str">
            <v/>
          </cell>
        </row>
        <row r="2012">
          <cell r="H2012" t="str">
            <v/>
          </cell>
        </row>
        <row r="2013">
          <cell r="H2013" t="str">
            <v/>
          </cell>
        </row>
        <row r="2014">
          <cell r="H2014" t="str">
            <v/>
          </cell>
        </row>
        <row r="2015">
          <cell r="H2015" t="str">
            <v/>
          </cell>
        </row>
        <row r="2016">
          <cell r="H2016" t="str">
            <v/>
          </cell>
        </row>
        <row r="2017">
          <cell r="H2017" t="str">
            <v/>
          </cell>
        </row>
        <row r="2018">
          <cell r="H2018" t="str">
            <v/>
          </cell>
        </row>
        <row r="2019">
          <cell r="H2019" t="str">
            <v/>
          </cell>
        </row>
        <row r="2020">
          <cell r="H2020" t="str">
            <v/>
          </cell>
        </row>
        <row r="2021">
          <cell r="H2021" t="str">
            <v/>
          </cell>
        </row>
        <row r="2022">
          <cell r="H2022" t="str">
            <v/>
          </cell>
        </row>
        <row r="2023">
          <cell r="H2023" t="str">
            <v/>
          </cell>
        </row>
        <row r="2024">
          <cell r="H2024" t="str">
            <v/>
          </cell>
        </row>
        <row r="2025">
          <cell r="H2025" t="str">
            <v/>
          </cell>
        </row>
        <row r="2026">
          <cell r="H2026" t="str">
            <v/>
          </cell>
        </row>
        <row r="2027">
          <cell r="H2027" t="str">
            <v/>
          </cell>
        </row>
        <row r="2028">
          <cell r="H2028" t="str">
            <v/>
          </cell>
        </row>
        <row r="2029">
          <cell r="H2029" t="str">
            <v/>
          </cell>
        </row>
        <row r="2030">
          <cell r="H2030" t="str">
            <v/>
          </cell>
        </row>
        <row r="2031">
          <cell r="H2031" t="str">
            <v/>
          </cell>
        </row>
        <row r="2032">
          <cell r="H2032" t="str">
            <v/>
          </cell>
        </row>
        <row r="2033">
          <cell r="H2033" t="str">
            <v/>
          </cell>
        </row>
        <row r="2034">
          <cell r="H2034" t="str">
            <v/>
          </cell>
        </row>
        <row r="2035">
          <cell r="H2035" t="str">
            <v/>
          </cell>
        </row>
        <row r="2036">
          <cell r="H2036" t="str">
            <v/>
          </cell>
        </row>
        <row r="2037">
          <cell r="H2037" t="str">
            <v/>
          </cell>
        </row>
        <row r="2038">
          <cell r="H2038" t="str">
            <v/>
          </cell>
        </row>
        <row r="2039">
          <cell r="H2039" t="str">
            <v/>
          </cell>
        </row>
        <row r="2040">
          <cell r="H2040" t="str">
            <v/>
          </cell>
        </row>
        <row r="2041">
          <cell r="H2041" t="str">
            <v/>
          </cell>
        </row>
        <row r="2042">
          <cell r="H2042" t="str">
            <v/>
          </cell>
        </row>
        <row r="2043">
          <cell r="H2043" t="str">
            <v/>
          </cell>
        </row>
        <row r="2044">
          <cell r="H2044" t="str">
            <v/>
          </cell>
        </row>
        <row r="2045">
          <cell r="H2045" t="str">
            <v/>
          </cell>
        </row>
        <row r="2046">
          <cell r="H2046" t="str">
            <v/>
          </cell>
        </row>
        <row r="2047">
          <cell r="H2047" t="str">
            <v/>
          </cell>
        </row>
        <row r="2048">
          <cell r="H2048" t="str">
            <v/>
          </cell>
        </row>
        <row r="2049">
          <cell r="H2049" t="str">
            <v/>
          </cell>
        </row>
        <row r="2050">
          <cell r="H2050" t="str">
            <v/>
          </cell>
        </row>
        <row r="2051">
          <cell r="H2051" t="str">
            <v/>
          </cell>
        </row>
        <row r="2052">
          <cell r="H2052" t="str">
            <v/>
          </cell>
        </row>
        <row r="2053">
          <cell r="H2053" t="str">
            <v/>
          </cell>
        </row>
        <row r="2054">
          <cell r="H2054" t="str">
            <v/>
          </cell>
        </row>
        <row r="2055">
          <cell r="H2055" t="str">
            <v/>
          </cell>
        </row>
        <row r="2056">
          <cell r="H2056" t="str">
            <v/>
          </cell>
        </row>
        <row r="2057">
          <cell r="H2057" t="str">
            <v/>
          </cell>
        </row>
        <row r="2058">
          <cell r="H2058" t="str">
            <v/>
          </cell>
        </row>
        <row r="2059">
          <cell r="H2059" t="str">
            <v/>
          </cell>
        </row>
        <row r="2060">
          <cell r="H2060" t="str">
            <v/>
          </cell>
        </row>
        <row r="2061">
          <cell r="H2061" t="str">
            <v/>
          </cell>
        </row>
        <row r="2062">
          <cell r="H2062" t="str">
            <v/>
          </cell>
        </row>
        <row r="2063">
          <cell r="H2063" t="str">
            <v/>
          </cell>
        </row>
        <row r="2064">
          <cell r="H2064" t="str">
            <v/>
          </cell>
        </row>
        <row r="2065">
          <cell r="H2065" t="str">
            <v/>
          </cell>
        </row>
        <row r="2066">
          <cell r="H2066" t="str">
            <v/>
          </cell>
        </row>
        <row r="2067">
          <cell r="H2067" t="str">
            <v/>
          </cell>
        </row>
        <row r="2068">
          <cell r="H2068" t="str">
            <v/>
          </cell>
        </row>
        <row r="2069">
          <cell r="H2069" t="str">
            <v/>
          </cell>
        </row>
        <row r="2070">
          <cell r="H2070" t="str">
            <v/>
          </cell>
        </row>
        <row r="2071">
          <cell r="H2071" t="str">
            <v/>
          </cell>
        </row>
        <row r="2072">
          <cell r="H2072" t="str">
            <v/>
          </cell>
        </row>
        <row r="2073">
          <cell r="H2073" t="str">
            <v/>
          </cell>
        </row>
        <row r="2074">
          <cell r="H2074" t="str">
            <v/>
          </cell>
        </row>
        <row r="2075">
          <cell r="H2075" t="str">
            <v/>
          </cell>
        </row>
        <row r="2076">
          <cell r="H2076" t="str">
            <v/>
          </cell>
        </row>
        <row r="2077">
          <cell r="H2077" t="str">
            <v/>
          </cell>
        </row>
        <row r="2078">
          <cell r="H2078" t="str">
            <v/>
          </cell>
        </row>
        <row r="2079">
          <cell r="H2079" t="str">
            <v/>
          </cell>
        </row>
        <row r="2080">
          <cell r="H2080" t="str">
            <v/>
          </cell>
        </row>
        <row r="2081">
          <cell r="H2081" t="str">
            <v/>
          </cell>
        </row>
        <row r="2082">
          <cell r="H2082" t="str">
            <v/>
          </cell>
        </row>
        <row r="2083">
          <cell r="H2083" t="str">
            <v/>
          </cell>
        </row>
        <row r="2084">
          <cell r="H2084" t="str">
            <v/>
          </cell>
        </row>
        <row r="2085">
          <cell r="H2085" t="str">
            <v/>
          </cell>
        </row>
        <row r="2086">
          <cell r="H2086" t="str">
            <v/>
          </cell>
        </row>
        <row r="2087">
          <cell r="H2087" t="str">
            <v/>
          </cell>
        </row>
        <row r="2088">
          <cell r="H2088" t="str">
            <v/>
          </cell>
        </row>
        <row r="2089">
          <cell r="H2089" t="str">
            <v/>
          </cell>
        </row>
        <row r="2090">
          <cell r="H2090" t="str">
            <v/>
          </cell>
        </row>
        <row r="2091">
          <cell r="H2091" t="str">
            <v/>
          </cell>
        </row>
        <row r="2092">
          <cell r="H2092" t="str">
            <v/>
          </cell>
        </row>
        <row r="2093">
          <cell r="H2093" t="str">
            <v/>
          </cell>
        </row>
        <row r="2094">
          <cell r="H2094" t="str">
            <v/>
          </cell>
        </row>
        <row r="2095">
          <cell r="H2095" t="str">
            <v/>
          </cell>
        </row>
        <row r="2096">
          <cell r="H2096" t="str">
            <v/>
          </cell>
        </row>
        <row r="2097">
          <cell r="H2097" t="str">
            <v/>
          </cell>
        </row>
        <row r="2098">
          <cell r="H2098" t="str">
            <v/>
          </cell>
        </row>
        <row r="2099">
          <cell r="H2099" t="str">
            <v/>
          </cell>
        </row>
        <row r="2100">
          <cell r="H2100" t="str">
            <v/>
          </cell>
        </row>
        <row r="2101">
          <cell r="H2101" t="str">
            <v/>
          </cell>
        </row>
        <row r="2102">
          <cell r="H2102" t="str">
            <v/>
          </cell>
        </row>
        <row r="2103">
          <cell r="H2103" t="str">
            <v/>
          </cell>
        </row>
        <row r="2104">
          <cell r="H2104" t="str">
            <v/>
          </cell>
        </row>
        <row r="2105">
          <cell r="H2105" t="str">
            <v/>
          </cell>
        </row>
        <row r="2106">
          <cell r="H2106" t="str">
            <v/>
          </cell>
        </row>
        <row r="2107">
          <cell r="H2107" t="str">
            <v/>
          </cell>
        </row>
        <row r="2108">
          <cell r="H2108" t="str">
            <v/>
          </cell>
        </row>
        <row r="2109">
          <cell r="H2109" t="str">
            <v/>
          </cell>
        </row>
        <row r="2110">
          <cell r="H2110" t="str">
            <v/>
          </cell>
        </row>
        <row r="2111">
          <cell r="H2111" t="str">
            <v/>
          </cell>
        </row>
        <row r="2112">
          <cell r="H2112" t="str">
            <v/>
          </cell>
        </row>
        <row r="2113">
          <cell r="H2113" t="str">
            <v/>
          </cell>
        </row>
        <row r="2114">
          <cell r="H2114" t="str">
            <v/>
          </cell>
        </row>
        <row r="2115">
          <cell r="H2115" t="str">
            <v/>
          </cell>
        </row>
        <row r="2116">
          <cell r="H2116" t="str">
            <v/>
          </cell>
        </row>
        <row r="2117">
          <cell r="H2117" t="str">
            <v/>
          </cell>
        </row>
        <row r="2118">
          <cell r="H2118" t="str">
            <v/>
          </cell>
        </row>
        <row r="2119">
          <cell r="H2119" t="str">
            <v/>
          </cell>
        </row>
        <row r="2120">
          <cell r="H2120" t="str">
            <v/>
          </cell>
        </row>
        <row r="2121">
          <cell r="H2121" t="str">
            <v/>
          </cell>
        </row>
        <row r="2122">
          <cell r="H2122" t="str">
            <v/>
          </cell>
        </row>
        <row r="2123">
          <cell r="H2123" t="str">
            <v/>
          </cell>
        </row>
        <row r="2124">
          <cell r="H2124" t="str">
            <v/>
          </cell>
        </row>
        <row r="2125">
          <cell r="H2125" t="str">
            <v/>
          </cell>
        </row>
        <row r="2126">
          <cell r="H2126" t="str">
            <v/>
          </cell>
        </row>
        <row r="2127">
          <cell r="H2127" t="str">
            <v/>
          </cell>
        </row>
        <row r="2128">
          <cell r="H2128" t="str">
            <v/>
          </cell>
        </row>
        <row r="2129">
          <cell r="H2129" t="str">
            <v/>
          </cell>
        </row>
        <row r="2130">
          <cell r="H2130" t="str">
            <v/>
          </cell>
        </row>
        <row r="2131">
          <cell r="H2131" t="str">
            <v/>
          </cell>
        </row>
        <row r="2132">
          <cell r="H2132" t="str">
            <v/>
          </cell>
        </row>
        <row r="2133">
          <cell r="H2133" t="str">
            <v/>
          </cell>
        </row>
        <row r="2134">
          <cell r="H2134" t="str">
            <v/>
          </cell>
        </row>
        <row r="2135">
          <cell r="H2135" t="str">
            <v/>
          </cell>
        </row>
        <row r="2136">
          <cell r="H2136" t="str">
            <v/>
          </cell>
        </row>
        <row r="2137">
          <cell r="H2137" t="str">
            <v/>
          </cell>
        </row>
        <row r="2138">
          <cell r="H2138" t="str">
            <v/>
          </cell>
        </row>
        <row r="2139">
          <cell r="H2139" t="str">
            <v/>
          </cell>
        </row>
        <row r="2140">
          <cell r="H2140" t="str">
            <v/>
          </cell>
        </row>
        <row r="2141">
          <cell r="H2141" t="str">
            <v/>
          </cell>
        </row>
        <row r="2142">
          <cell r="H2142" t="str">
            <v/>
          </cell>
        </row>
        <row r="2143">
          <cell r="H2143" t="str">
            <v/>
          </cell>
        </row>
        <row r="2144">
          <cell r="H2144" t="str">
            <v/>
          </cell>
        </row>
        <row r="2145">
          <cell r="H2145" t="str">
            <v/>
          </cell>
        </row>
        <row r="2146">
          <cell r="H2146" t="str">
            <v/>
          </cell>
        </row>
        <row r="2147">
          <cell r="H2147" t="str">
            <v/>
          </cell>
        </row>
        <row r="2148">
          <cell r="H2148" t="str">
            <v/>
          </cell>
        </row>
        <row r="2149">
          <cell r="H2149" t="str">
            <v/>
          </cell>
        </row>
        <row r="2150">
          <cell r="H2150" t="str">
            <v/>
          </cell>
        </row>
        <row r="2151">
          <cell r="H2151" t="str">
            <v/>
          </cell>
        </row>
        <row r="2152">
          <cell r="H2152" t="str">
            <v/>
          </cell>
        </row>
        <row r="2153">
          <cell r="H2153" t="str">
            <v/>
          </cell>
        </row>
        <row r="2154">
          <cell r="H2154" t="str">
            <v/>
          </cell>
        </row>
        <row r="2155">
          <cell r="H2155" t="str">
            <v/>
          </cell>
        </row>
        <row r="2156">
          <cell r="H2156" t="str">
            <v/>
          </cell>
        </row>
        <row r="2157">
          <cell r="H2157" t="str">
            <v/>
          </cell>
        </row>
        <row r="2158">
          <cell r="H2158" t="str">
            <v/>
          </cell>
        </row>
        <row r="2159">
          <cell r="H2159" t="str">
            <v/>
          </cell>
        </row>
        <row r="2160">
          <cell r="H2160" t="str">
            <v/>
          </cell>
        </row>
        <row r="2161">
          <cell r="H2161" t="str">
            <v/>
          </cell>
        </row>
        <row r="2162">
          <cell r="H2162" t="str">
            <v/>
          </cell>
        </row>
        <row r="2163">
          <cell r="H2163" t="str">
            <v/>
          </cell>
        </row>
        <row r="2164">
          <cell r="H2164" t="str">
            <v/>
          </cell>
        </row>
        <row r="2165">
          <cell r="H2165" t="str">
            <v/>
          </cell>
        </row>
        <row r="2166">
          <cell r="H2166" t="str">
            <v/>
          </cell>
        </row>
        <row r="2167">
          <cell r="H2167" t="str">
            <v/>
          </cell>
        </row>
        <row r="2168">
          <cell r="H2168" t="str">
            <v/>
          </cell>
        </row>
        <row r="2169">
          <cell r="H2169" t="str">
            <v/>
          </cell>
        </row>
        <row r="2170">
          <cell r="H2170" t="str">
            <v/>
          </cell>
        </row>
        <row r="2171">
          <cell r="H2171" t="str">
            <v/>
          </cell>
        </row>
        <row r="2172">
          <cell r="H2172" t="str">
            <v/>
          </cell>
        </row>
        <row r="2173">
          <cell r="H2173" t="str">
            <v/>
          </cell>
        </row>
        <row r="2174">
          <cell r="H2174" t="str">
            <v/>
          </cell>
        </row>
        <row r="2175">
          <cell r="H2175" t="str">
            <v/>
          </cell>
        </row>
        <row r="2176">
          <cell r="H2176" t="str">
            <v/>
          </cell>
        </row>
        <row r="2177">
          <cell r="H2177" t="str">
            <v/>
          </cell>
        </row>
        <row r="2178">
          <cell r="H2178" t="str">
            <v/>
          </cell>
        </row>
        <row r="2179">
          <cell r="H2179" t="str">
            <v/>
          </cell>
        </row>
        <row r="2180">
          <cell r="H2180" t="str">
            <v/>
          </cell>
        </row>
        <row r="2181">
          <cell r="H2181" t="str">
            <v/>
          </cell>
        </row>
        <row r="2182">
          <cell r="H2182" t="str">
            <v/>
          </cell>
        </row>
        <row r="2183">
          <cell r="H2183" t="str">
            <v/>
          </cell>
        </row>
        <row r="2184">
          <cell r="H2184" t="str">
            <v/>
          </cell>
        </row>
        <row r="2185">
          <cell r="H2185" t="str">
            <v/>
          </cell>
        </row>
        <row r="2186">
          <cell r="H2186" t="str">
            <v/>
          </cell>
        </row>
        <row r="2187">
          <cell r="H2187" t="str">
            <v/>
          </cell>
        </row>
        <row r="2188">
          <cell r="H2188" t="str">
            <v/>
          </cell>
        </row>
        <row r="2189">
          <cell r="H2189" t="str">
            <v/>
          </cell>
        </row>
        <row r="2190">
          <cell r="H2190" t="str">
            <v/>
          </cell>
        </row>
        <row r="2191">
          <cell r="H2191" t="str">
            <v/>
          </cell>
        </row>
        <row r="2192">
          <cell r="H2192" t="str">
            <v/>
          </cell>
        </row>
        <row r="2193">
          <cell r="H2193" t="str">
            <v/>
          </cell>
        </row>
        <row r="2194">
          <cell r="H2194" t="str">
            <v/>
          </cell>
        </row>
        <row r="2195">
          <cell r="H2195" t="str">
            <v/>
          </cell>
        </row>
        <row r="2196">
          <cell r="H2196" t="str">
            <v/>
          </cell>
        </row>
        <row r="2197">
          <cell r="H2197" t="str">
            <v/>
          </cell>
        </row>
        <row r="2198">
          <cell r="H2198" t="str">
            <v/>
          </cell>
        </row>
        <row r="2199">
          <cell r="H2199" t="str">
            <v/>
          </cell>
        </row>
        <row r="2200">
          <cell r="H2200" t="str">
            <v/>
          </cell>
        </row>
        <row r="2201">
          <cell r="H2201" t="str">
            <v/>
          </cell>
        </row>
        <row r="2202">
          <cell r="H2202" t="str">
            <v/>
          </cell>
        </row>
        <row r="2203">
          <cell r="H2203" t="str">
            <v/>
          </cell>
        </row>
        <row r="2204">
          <cell r="H2204" t="str">
            <v/>
          </cell>
        </row>
        <row r="2205">
          <cell r="H2205" t="str">
            <v/>
          </cell>
        </row>
        <row r="2206">
          <cell r="H2206" t="str">
            <v/>
          </cell>
        </row>
        <row r="2207">
          <cell r="H2207" t="str">
            <v/>
          </cell>
        </row>
        <row r="2208">
          <cell r="H2208" t="str">
            <v/>
          </cell>
        </row>
        <row r="2209">
          <cell r="H2209" t="str">
            <v/>
          </cell>
        </row>
        <row r="2210">
          <cell r="H2210" t="str">
            <v/>
          </cell>
        </row>
        <row r="2211">
          <cell r="H2211" t="str">
            <v/>
          </cell>
        </row>
        <row r="2212">
          <cell r="H2212" t="str">
            <v/>
          </cell>
        </row>
        <row r="2213">
          <cell r="H2213" t="str">
            <v/>
          </cell>
        </row>
        <row r="2214">
          <cell r="H2214" t="str">
            <v/>
          </cell>
        </row>
        <row r="2215">
          <cell r="H2215" t="str">
            <v/>
          </cell>
        </row>
        <row r="2216">
          <cell r="H2216" t="str">
            <v/>
          </cell>
        </row>
        <row r="2217">
          <cell r="H2217" t="str">
            <v/>
          </cell>
        </row>
        <row r="2218">
          <cell r="H2218" t="str">
            <v/>
          </cell>
        </row>
        <row r="2219">
          <cell r="H2219" t="str">
            <v/>
          </cell>
        </row>
        <row r="2220">
          <cell r="H2220" t="str">
            <v/>
          </cell>
        </row>
        <row r="2221">
          <cell r="H2221" t="str">
            <v/>
          </cell>
        </row>
        <row r="2222">
          <cell r="H2222" t="str">
            <v/>
          </cell>
        </row>
        <row r="2223">
          <cell r="H2223" t="str">
            <v/>
          </cell>
        </row>
        <row r="2224">
          <cell r="H2224" t="str">
            <v/>
          </cell>
        </row>
        <row r="2225">
          <cell r="H2225" t="str">
            <v/>
          </cell>
        </row>
        <row r="2226">
          <cell r="H2226" t="str">
            <v/>
          </cell>
        </row>
        <row r="2227">
          <cell r="H2227" t="str">
            <v/>
          </cell>
        </row>
        <row r="2228">
          <cell r="H2228" t="str">
            <v/>
          </cell>
        </row>
        <row r="2229">
          <cell r="H2229" t="str">
            <v/>
          </cell>
        </row>
        <row r="2230">
          <cell r="H2230" t="str">
            <v/>
          </cell>
        </row>
        <row r="2231">
          <cell r="H2231" t="str">
            <v/>
          </cell>
        </row>
        <row r="2232">
          <cell r="H2232" t="str">
            <v/>
          </cell>
        </row>
        <row r="2233">
          <cell r="H2233" t="str">
            <v/>
          </cell>
        </row>
        <row r="2234">
          <cell r="H2234" t="str">
            <v/>
          </cell>
        </row>
        <row r="2235">
          <cell r="H2235" t="str">
            <v/>
          </cell>
        </row>
        <row r="2236">
          <cell r="H2236" t="str">
            <v/>
          </cell>
        </row>
        <row r="2237">
          <cell r="H2237" t="str">
            <v/>
          </cell>
        </row>
        <row r="2238">
          <cell r="H2238" t="str">
            <v/>
          </cell>
        </row>
        <row r="2239">
          <cell r="H2239" t="str">
            <v/>
          </cell>
        </row>
        <row r="2240">
          <cell r="H2240" t="str">
            <v/>
          </cell>
        </row>
        <row r="2241">
          <cell r="H2241" t="str">
            <v/>
          </cell>
        </row>
        <row r="2242">
          <cell r="H2242" t="str">
            <v/>
          </cell>
        </row>
        <row r="2243">
          <cell r="H2243" t="str">
            <v/>
          </cell>
        </row>
        <row r="2244">
          <cell r="H2244" t="str">
            <v/>
          </cell>
        </row>
        <row r="2245">
          <cell r="H2245" t="str">
            <v/>
          </cell>
        </row>
        <row r="2246">
          <cell r="H2246" t="str">
            <v/>
          </cell>
        </row>
        <row r="2247">
          <cell r="H2247" t="str">
            <v/>
          </cell>
        </row>
        <row r="2248">
          <cell r="H2248" t="str">
            <v/>
          </cell>
        </row>
        <row r="2249">
          <cell r="H2249" t="str">
            <v/>
          </cell>
        </row>
        <row r="2250">
          <cell r="H2250" t="str">
            <v/>
          </cell>
        </row>
        <row r="2251">
          <cell r="H2251" t="str">
            <v/>
          </cell>
        </row>
        <row r="2252">
          <cell r="H2252" t="str">
            <v/>
          </cell>
        </row>
        <row r="2253">
          <cell r="H2253" t="str">
            <v/>
          </cell>
        </row>
        <row r="2254">
          <cell r="H2254" t="str">
            <v/>
          </cell>
        </row>
        <row r="2255">
          <cell r="H2255" t="str">
            <v/>
          </cell>
        </row>
        <row r="2256">
          <cell r="H2256" t="str">
            <v/>
          </cell>
        </row>
        <row r="2257">
          <cell r="H2257" t="str">
            <v/>
          </cell>
        </row>
        <row r="2258">
          <cell r="H2258" t="str">
            <v/>
          </cell>
        </row>
        <row r="2259">
          <cell r="H2259" t="str">
            <v/>
          </cell>
        </row>
        <row r="2260">
          <cell r="H2260" t="str">
            <v/>
          </cell>
        </row>
        <row r="2261">
          <cell r="H2261" t="str">
            <v/>
          </cell>
        </row>
        <row r="2262">
          <cell r="H2262" t="str">
            <v/>
          </cell>
        </row>
        <row r="2263">
          <cell r="H2263" t="str">
            <v/>
          </cell>
        </row>
        <row r="2264">
          <cell r="H2264" t="str">
            <v/>
          </cell>
        </row>
        <row r="2265">
          <cell r="H2265" t="str">
            <v/>
          </cell>
        </row>
        <row r="2266">
          <cell r="H2266" t="str">
            <v/>
          </cell>
        </row>
        <row r="2267">
          <cell r="H2267" t="str">
            <v/>
          </cell>
        </row>
        <row r="2268">
          <cell r="H2268" t="str">
            <v/>
          </cell>
        </row>
        <row r="2269">
          <cell r="H2269" t="str">
            <v/>
          </cell>
        </row>
        <row r="2270">
          <cell r="H2270" t="str">
            <v/>
          </cell>
        </row>
        <row r="2271">
          <cell r="H2271" t="str">
            <v/>
          </cell>
        </row>
        <row r="2272">
          <cell r="H2272" t="str">
            <v/>
          </cell>
        </row>
        <row r="2273">
          <cell r="H2273" t="str">
            <v/>
          </cell>
        </row>
        <row r="2274">
          <cell r="H2274" t="str">
            <v/>
          </cell>
        </row>
        <row r="2275">
          <cell r="H2275" t="str">
            <v/>
          </cell>
        </row>
        <row r="2276">
          <cell r="H2276" t="str">
            <v/>
          </cell>
        </row>
        <row r="2277">
          <cell r="H2277" t="str">
            <v/>
          </cell>
        </row>
        <row r="2278">
          <cell r="H2278" t="str">
            <v/>
          </cell>
        </row>
        <row r="2279">
          <cell r="H2279" t="str">
            <v/>
          </cell>
        </row>
        <row r="2280">
          <cell r="H2280" t="str">
            <v/>
          </cell>
        </row>
        <row r="2281">
          <cell r="H2281" t="str">
            <v/>
          </cell>
        </row>
        <row r="2282">
          <cell r="H2282" t="str">
            <v/>
          </cell>
        </row>
        <row r="2283">
          <cell r="H2283" t="str">
            <v/>
          </cell>
        </row>
        <row r="2284">
          <cell r="H2284" t="str">
            <v/>
          </cell>
        </row>
        <row r="2285">
          <cell r="H2285" t="str">
            <v/>
          </cell>
        </row>
        <row r="2286">
          <cell r="H2286" t="str">
            <v/>
          </cell>
        </row>
        <row r="2287">
          <cell r="H2287" t="str">
            <v/>
          </cell>
        </row>
        <row r="2288">
          <cell r="H2288" t="str">
            <v/>
          </cell>
        </row>
        <row r="2289">
          <cell r="H2289" t="str">
            <v/>
          </cell>
        </row>
        <row r="2290">
          <cell r="H2290" t="str">
            <v/>
          </cell>
        </row>
        <row r="2291">
          <cell r="H2291" t="str">
            <v/>
          </cell>
        </row>
        <row r="2292">
          <cell r="H2292" t="str">
            <v/>
          </cell>
        </row>
        <row r="2293">
          <cell r="H2293" t="str">
            <v/>
          </cell>
        </row>
        <row r="2294">
          <cell r="H2294" t="str">
            <v/>
          </cell>
        </row>
        <row r="2295">
          <cell r="H2295" t="str">
            <v/>
          </cell>
        </row>
        <row r="2296">
          <cell r="H2296" t="str">
            <v/>
          </cell>
        </row>
        <row r="2297">
          <cell r="H2297" t="str">
            <v/>
          </cell>
        </row>
        <row r="2298">
          <cell r="H2298" t="str">
            <v/>
          </cell>
        </row>
        <row r="2299">
          <cell r="H2299" t="str">
            <v/>
          </cell>
        </row>
        <row r="2300">
          <cell r="H2300" t="str">
            <v/>
          </cell>
        </row>
        <row r="2301">
          <cell r="H2301" t="str">
            <v/>
          </cell>
        </row>
        <row r="2302">
          <cell r="H2302" t="str">
            <v/>
          </cell>
        </row>
        <row r="2303">
          <cell r="H2303" t="str">
            <v/>
          </cell>
        </row>
        <row r="2304">
          <cell r="H2304" t="str">
            <v/>
          </cell>
        </row>
        <row r="2305">
          <cell r="H2305" t="str">
            <v/>
          </cell>
        </row>
        <row r="2306">
          <cell r="H2306" t="str">
            <v/>
          </cell>
        </row>
        <row r="2307">
          <cell r="H2307" t="str">
            <v/>
          </cell>
        </row>
        <row r="2308">
          <cell r="H2308" t="str">
            <v/>
          </cell>
        </row>
        <row r="2309">
          <cell r="H2309" t="str">
            <v/>
          </cell>
        </row>
        <row r="2310">
          <cell r="H2310" t="str">
            <v/>
          </cell>
        </row>
        <row r="2311">
          <cell r="H2311" t="str">
            <v/>
          </cell>
        </row>
        <row r="2312">
          <cell r="H2312" t="str">
            <v/>
          </cell>
        </row>
        <row r="2313">
          <cell r="H2313" t="str">
            <v/>
          </cell>
        </row>
        <row r="2314">
          <cell r="H2314" t="str">
            <v/>
          </cell>
        </row>
        <row r="2315">
          <cell r="H2315" t="str">
            <v/>
          </cell>
        </row>
        <row r="2316">
          <cell r="H2316" t="str">
            <v/>
          </cell>
        </row>
        <row r="2317">
          <cell r="H2317" t="str">
            <v/>
          </cell>
        </row>
        <row r="2318">
          <cell r="H2318" t="str">
            <v/>
          </cell>
        </row>
        <row r="2319">
          <cell r="H2319" t="str">
            <v/>
          </cell>
        </row>
        <row r="2320">
          <cell r="H2320" t="str">
            <v/>
          </cell>
        </row>
        <row r="2321">
          <cell r="H2321" t="str">
            <v/>
          </cell>
        </row>
        <row r="2322">
          <cell r="H2322" t="str">
            <v/>
          </cell>
        </row>
        <row r="2323">
          <cell r="H2323" t="str">
            <v/>
          </cell>
        </row>
        <row r="2324">
          <cell r="H2324" t="str">
            <v/>
          </cell>
        </row>
        <row r="2325">
          <cell r="H2325" t="str">
            <v/>
          </cell>
        </row>
        <row r="2326">
          <cell r="H2326" t="str">
            <v/>
          </cell>
        </row>
        <row r="2327">
          <cell r="H2327" t="str">
            <v/>
          </cell>
        </row>
        <row r="2328">
          <cell r="H2328" t="str">
            <v/>
          </cell>
        </row>
        <row r="2329">
          <cell r="H2329" t="str">
            <v/>
          </cell>
        </row>
        <row r="2330">
          <cell r="H2330" t="str">
            <v/>
          </cell>
        </row>
        <row r="2331">
          <cell r="H2331" t="str">
            <v/>
          </cell>
        </row>
        <row r="2332">
          <cell r="H2332" t="str">
            <v/>
          </cell>
        </row>
        <row r="2333">
          <cell r="H2333" t="str">
            <v/>
          </cell>
        </row>
        <row r="2334">
          <cell r="H2334" t="str">
            <v/>
          </cell>
        </row>
        <row r="2335">
          <cell r="H2335" t="str">
            <v/>
          </cell>
        </row>
        <row r="2336">
          <cell r="H2336" t="str">
            <v/>
          </cell>
        </row>
        <row r="2337">
          <cell r="H2337" t="str">
            <v/>
          </cell>
        </row>
        <row r="2338">
          <cell r="H2338" t="str">
            <v/>
          </cell>
        </row>
        <row r="2339">
          <cell r="H2339" t="str">
            <v/>
          </cell>
        </row>
        <row r="2340">
          <cell r="H2340" t="str">
            <v/>
          </cell>
        </row>
        <row r="2341">
          <cell r="H2341" t="str">
            <v/>
          </cell>
        </row>
        <row r="2342">
          <cell r="H2342" t="str">
            <v/>
          </cell>
        </row>
        <row r="2343">
          <cell r="H2343" t="str">
            <v/>
          </cell>
        </row>
        <row r="2344">
          <cell r="H2344" t="str">
            <v/>
          </cell>
        </row>
        <row r="2345">
          <cell r="H2345" t="str">
            <v/>
          </cell>
        </row>
        <row r="2346">
          <cell r="H2346" t="str">
            <v/>
          </cell>
        </row>
        <row r="2347">
          <cell r="H2347" t="str">
            <v/>
          </cell>
        </row>
        <row r="2348">
          <cell r="H2348" t="str">
            <v/>
          </cell>
        </row>
        <row r="2349">
          <cell r="H2349" t="str">
            <v/>
          </cell>
        </row>
        <row r="2350">
          <cell r="H2350" t="str">
            <v/>
          </cell>
        </row>
        <row r="2351">
          <cell r="H2351" t="str">
            <v/>
          </cell>
        </row>
        <row r="2352">
          <cell r="H2352" t="str">
            <v/>
          </cell>
        </row>
        <row r="2353">
          <cell r="H2353" t="str">
            <v/>
          </cell>
        </row>
        <row r="2354">
          <cell r="H2354" t="str">
            <v/>
          </cell>
        </row>
        <row r="2355">
          <cell r="H2355" t="str">
            <v/>
          </cell>
        </row>
        <row r="2356">
          <cell r="H2356" t="str">
            <v/>
          </cell>
        </row>
        <row r="2357">
          <cell r="H2357" t="str">
            <v/>
          </cell>
        </row>
        <row r="2358">
          <cell r="H2358" t="str">
            <v/>
          </cell>
        </row>
        <row r="2359">
          <cell r="H2359" t="str">
            <v/>
          </cell>
        </row>
        <row r="2360">
          <cell r="H2360" t="str">
            <v/>
          </cell>
        </row>
        <row r="2361">
          <cell r="H2361" t="str">
            <v/>
          </cell>
        </row>
        <row r="2362">
          <cell r="H2362" t="str">
            <v/>
          </cell>
        </row>
        <row r="2363">
          <cell r="H2363" t="str">
            <v/>
          </cell>
        </row>
        <row r="2364">
          <cell r="H2364" t="str">
            <v/>
          </cell>
        </row>
        <row r="2365">
          <cell r="H2365" t="str">
            <v/>
          </cell>
        </row>
        <row r="2366">
          <cell r="H2366" t="str">
            <v/>
          </cell>
        </row>
        <row r="2367">
          <cell r="H2367" t="str">
            <v/>
          </cell>
        </row>
        <row r="2368">
          <cell r="H2368" t="str">
            <v/>
          </cell>
        </row>
        <row r="2369">
          <cell r="H2369" t="str">
            <v/>
          </cell>
        </row>
        <row r="2370">
          <cell r="H2370" t="str">
            <v/>
          </cell>
        </row>
        <row r="2371">
          <cell r="H2371" t="str">
            <v/>
          </cell>
        </row>
        <row r="2372">
          <cell r="H2372" t="str">
            <v/>
          </cell>
        </row>
        <row r="2373">
          <cell r="H2373" t="str">
            <v/>
          </cell>
        </row>
        <row r="2374">
          <cell r="H2374" t="str">
            <v/>
          </cell>
        </row>
        <row r="2375">
          <cell r="H2375" t="str">
            <v/>
          </cell>
        </row>
        <row r="2376">
          <cell r="H2376" t="str">
            <v/>
          </cell>
        </row>
        <row r="2377">
          <cell r="H2377" t="str">
            <v/>
          </cell>
        </row>
        <row r="2378">
          <cell r="H2378" t="str">
            <v/>
          </cell>
        </row>
        <row r="2379">
          <cell r="H2379" t="str">
            <v/>
          </cell>
        </row>
        <row r="2380">
          <cell r="H2380" t="str">
            <v/>
          </cell>
        </row>
        <row r="2381">
          <cell r="H2381" t="str">
            <v/>
          </cell>
        </row>
        <row r="2382">
          <cell r="H2382" t="str">
            <v/>
          </cell>
        </row>
        <row r="2383">
          <cell r="H2383" t="str">
            <v/>
          </cell>
        </row>
        <row r="2384">
          <cell r="H2384" t="str">
            <v/>
          </cell>
        </row>
        <row r="2385">
          <cell r="H2385" t="str">
            <v/>
          </cell>
        </row>
        <row r="2386">
          <cell r="H2386" t="str">
            <v/>
          </cell>
        </row>
        <row r="2387">
          <cell r="H2387" t="str">
            <v/>
          </cell>
        </row>
        <row r="2388">
          <cell r="H2388" t="str">
            <v/>
          </cell>
        </row>
        <row r="2389">
          <cell r="H2389" t="str">
            <v/>
          </cell>
        </row>
        <row r="2390">
          <cell r="H2390" t="str">
            <v/>
          </cell>
        </row>
        <row r="2391">
          <cell r="H2391" t="str">
            <v/>
          </cell>
        </row>
        <row r="2392">
          <cell r="H2392" t="str">
            <v/>
          </cell>
        </row>
        <row r="2393">
          <cell r="H2393" t="str">
            <v/>
          </cell>
        </row>
        <row r="2394">
          <cell r="H2394" t="str">
            <v/>
          </cell>
        </row>
        <row r="2395">
          <cell r="H2395" t="str">
            <v/>
          </cell>
        </row>
        <row r="2396">
          <cell r="H2396" t="str">
            <v/>
          </cell>
        </row>
        <row r="2397">
          <cell r="H2397" t="str">
            <v/>
          </cell>
        </row>
        <row r="2398">
          <cell r="H2398" t="str">
            <v/>
          </cell>
        </row>
        <row r="2399">
          <cell r="H2399" t="str">
            <v/>
          </cell>
        </row>
        <row r="2400">
          <cell r="H2400" t="str">
            <v/>
          </cell>
        </row>
        <row r="2401">
          <cell r="H2401" t="str">
            <v/>
          </cell>
        </row>
        <row r="2402">
          <cell r="H2402" t="str">
            <v/>
          </cell>
        </row>
        <row r="2403">
          <cell r="H2403" t="str">
            <v/>
          </cell>
        </row>
        <row r="2404">
          <cell r="H2404" t="str">
            <v/>
          </cell>
        </row>
        <row r="2405">
          <cell r="H2405" t="str">
            <v/>
          </cell>
        </row>
        <row r="2406">
          <cell r="H2406" t="str">
            <v/>
          </cell>
        </row>
        <row r="2407">
          <cell r="H2407" t="str">
            <v/>
          </cell>
        </row>
        <row r="2408">
          <cell r="H2408" t="str">
            <v/>
          </cell>
        </row>
        <row r="2409">
          <cell r="H2409" t="str">
            <v/>
          </cell>
        </row>
        <row r="2410">
          <cell r="H2410" t="str">
            <v/>
          </cell>
        </row>
        <row r="2411">
          <cell r="H2411" t="str">
            <v/>
          </cell>
        </row>
        <row r="2412">
          <cell r="H2412" t="str">
            <v/>
          </cell>
        </row>
        <row r="2413">
          <cell r="H2413" t="str">
            <v/>
          </cell>
        </row>
        <row r="2414">
          <cell r="H2414" t="str">
            <v/>
          </cell>
        </row>
        <row r="2415">
          <cell r="H2415" t="str">
            <v/>
          </cell>
        </row>
        <row r="2416">
          <cell r="H2416" t="str">
            <v/>
          </cell>
        </row>
        <row r="2417">
          <cell r="H2417" t="str">
            <v/>
          </cell>
        </row>
        <row r="2418">
          <cell r="H2418" t="str">
            <v/>
          </cell>
        </row>
        <row r="2419">
          <cell r="H2419" t="str">
            <v/>
          </cell>
        </row>
        <row r="2420">
          <cell r="H2420" t="str">
            <v/>
          </cell>
        </row>
        <row r="2421">
          <cell r="H2421" t="str">
            <v/>
          </cell>
        </row>
        <row r="2422">
          <cell r="H2422" t="str">
            <v/>
          </cell>
        </row>
        <row r="2423">
          <cell r="H2423" t="str">
            <v/>
          </cell>
        </row>
        <row r="2424">
          <cell r="H2424" t="str">
            <v/>
          </cell>
        </row>
        <row r="2425">
          <cell r="H2425" t="str">
            <v/>
          </cell>
        </row>
        <row r="2426">
          <cell r="H2426" t="str">
            <v/>
          </cell>
        </row>
        <row r="2427">
          <cell r="H2427" t="str">
            <v/>
          </cell>
        </row>
        <row r="2428">
          <cell r="H2428" t="str">
            <v/>
          </cell>
        </row>
        <row r="2429">
          <cell r="H2429" t="str">
            <v/>
          </cell>
        </row>
        <row r="2430">
          <cell r="H2430" t="str">
            <v/>
          </cell>
        </row>
        <row r="2431">
          <cell r="H2431" t="str">
            <v/>
          </cell>
        </row>
        <row r="2432">
          <cell r="H2432" t="str">
            <v/>
          </cell>
        </row>
        <row r="2433">
          <cell r="H2433" t="str">
            <v/>
          </cell>
        </row>
        <row r="2434">
          <cell r="H2434" t="str">
            <v/>
          </cell>
        </row>
        <row r="2435">
          <cell r="H2435" t="str">
            <v/>
          </cell>
        </row>
        <row r="2436">
          <cell r="H2436" t="str">
            <v/>
          </cell>
        </row>
        <row r="2437">
          <cell r="H2437" t="str">
            <v/>
          </cell>
        </row>
        <row r="2438">
          <cell r="H2438" t="str">
            <v/>
          </cell>
        </row>
        <row r="2439">
          <cell r="H2439" t="str">
            <v/>
          </cell>
        </row>
        <row r="2440">
          <cell r="H2440" t="str">
            <v/>
          </cell>
        </row>
        <row r="2441">
          <cell r="H2441" t="str">
            <v/>
          </cell>
        </row>
        <row r="2442">
          <cell r="H2442" t="str">
            <v/>
          </cell>
        </row>
        <row r="2443">
          <cell r="H2443" t="str">
            <v/>
          </cell>
        </row>
        <row r="2444">
          <cell r="H2444" t="str">
            <v/>
          </cell>
        </row>
        <row r="2445">
          <cell r="H2445" t="str">
            <v/>
          </cell>
        </row>
        <row r="2446">
          <cell r="H2446" t="str">
            <v/>
          </cell>
        </row>
        <row r="2447">
          <cell r="H2447" t="str">
            <v/>
          </cell>
        </row>
        <row r="2448">
          <cell r="H2448" t="str">
            <v/>
          </cell>
        </row>
        <row r="2449">
          <cell r="H2449" t="str">
            <v/>
          </cell>
        </row>
        <row r="2450">
          <cell r="H2450" t="str">
            <v/>
          </cell>
        </row>
        <row r="2451">
          <cell r="H2451" t="str">
            <v/>
          </cell>
        </row>
        <row r="2452">
          <cell r="H2452" t="str">
            <v/>
          </cell>
        </row>
        <row r="2453">
          <cell r="H2453" t="str">
            <v/>
          </cell>
        </row>
        <row r="2454">
          <cell r="H2454" t="str">
            <v/>
          </cell>
        </row>
        <row r="2455">
          <cell r="H2455" t="str">
            <v/>
          </cell>
        </row>
        <row r="2456">
          <cell r="H2456" t="str">
            <v/>
          </cell>
        </row>
        <row r="2457">
          <cell r="H2457" t="str">
            <v/>
          </cell>
        </row>
        <row r="2458">
          <cell r="H2458" t="str">
            <v/>
          </cell>
        </row>
        <row r="2459">
          <cell r="H2459" t="str">
            <v/>
          </cell>
        </row>
        <row r="2460">
          <cell r="H2460" t="str">
            <v/>
          </cell>
        </row>
        <row r="2461">
          <cell r="H2461" t="str">
            <v/>
          </cell>
        </row>
        <row r="2462">
          <cell r="H2462" t="str">
            <v/>
          </cell>
        </row>
        <row r="2463">
          <cell r="H2463" t="str">
            <v/>
          </cell>
        </row>
        <row r="2464">
          <cell r="H2464" t="str">
            <v/>
          </cell>
        </row>
        <row r="2465">
          <cell r="H2465" t="str">
            <v/>
          </cell>
        </row>
        <row r="2466">
          <cell r="H2466" t="str">
            <v/>
          </cell>
        </row>
        <row r="2467">
          <cell r="H2467" t="str">
            <v/>
          </cell>
        </row>
        <row r="2468">
          <cell r="H2468" t="str">
            <v/>
          </cell>
        </row>
        <row r="2469">
          <cell r="H2469" t="str">
            <v/>
          </cell>
        </row>
        <row r="2470">
          <cell r="H2470" t="str">
            <v/>
          </cell>
        </row>
        <row r="2471">
          <cell r="H2471" t="str">
            <v/>
          </cell>
        </row>
        <row r="2472">
          <cell r="H2472" t="str">
            <v/>
          </cell>
        </row>
        <row r="2473">
          <cell r="H2473" t="str">
            <v/>
          </cell>
        </row>
        <row r="2474">
          <cell r="H2474" t="str">
            <v/>
          </cell>
        </row>
        <row r="2475">
          <cell r="H2475" t="str">
            <v/>
          </cell>
        </row>
        <row r="2476">
          <cell r="H2476" t="str">
            <v/>
          </cell>
        </row>
        <row r="2477">
          <cell r="H2477" t="str">
            <v/>
          </cell>
        </row>
        <row r="2478">
          <cell r="H2478" t="str">
            <v/>
          </cell>
        </row>
        <row r="2479">
          <cell r="H2479" t="str">
            <v/>
          </cell>
        </row>
        <row r="2480">
          <cell r="H2480" t="str">
            <v/>
          </cell>
        </row>
        <row r="2481">
          <cell r="H2481" t="str">
            <v/>
          </cell>
        </row>
        <row r="2482">
          <cell r="H2482" t="str">
            <v/>
          </cell>
        </row>
        <row r="2483">
          <cell r="H2483" t="str">
            <v/>
          </cell>
        </row>
        <row r="2484">
          <cell r="H2484" t="str">
            <v/>
          </cell>
        </row>
        <row r="2485">
          <cell r="H2485" t="str">
            <v/>
          </cell>
        </row>
        <row r="2486">
          <cell r="H2486" t="str">
            <v/>
          </cell>
        </row>
        <row r="2487">
          <cell r="H2487" t="str">
            <v/>
          </cell>
        </row>
        <row r="2488">
          <cell r="H2488" t="str">
            <v/>
          </cell>
        </row>
        <row r="2489">
          <cell r="H2489" t="str">
            <v/>
          </cell>
        </row>
        <row r="2490">
          <cell r="H2490" t="str">
            <v/>
          </cell>
        </row>
        <row r="2491">
          <cell r="H2491" t="str">
            <v/>
          </cell>
        </row>
        <row r="2492">
          <cell r="H2492" t="str">
            <v/>
          </cell>
        </row>
        <row r="2493">
          <cell r="H2493" t="str">
            <v/>
          </cell>
        </row>
        <row r="2494">
          <cell r="H2494" t="str">
            <v/>
          </cell>
        </row>
        <row r="2495">
          <cell r="H2495" t="str">
            <v/>
          </cell>
        </row>
        <row r="2496">
          <cell r="H2496" t="str">
            <v/>
          </cell>
        </row>
        <row r="2497">
          <cell r="H2497" t="str">
            <v/>
          </cell>
        </row>
        <row r="2498">
          <cell r="H2498" t="str">
            <v/>
          </cell>
        </row>
        <row r="2499">
          <cell r="H2499" t="str">
            <v/>
          </cell>
        </row>
        <row r="2500">
          <cell r="H2500" t="str">
            <v/>
          </cell>
        </row>
        <row r="2501">
          <cell r="H2501" t="str">
            <v/>
          </cell>
        </row>
        <row r="2502">
          <cell r="H2502" t="str">
            <v/>
          </cell>
        </row>
        <row r="2503">
          <cell r="H2503" t="str">
            <v/>
          </cell>
        </row>
        <row r="2504">
          <cell r="H2504" t="str">
            <v/>
          </cell>
        </row>
        <row r="2505">
          <cell r="H2505" t="str">
            <v/>
          </cell>
        </row>
        <row r="2506">
          <cell r="H2506" t="str">
            <v/>
          </cell>
        </row>
        <row r="2507">
          <cell r="H2507" t="str">
            <v/>
          </cell>
        </row>
        <row r="2508">
          <cell r="H2508" t="str">
            <v/>
          </cell>
        </row>
        <row r="2509">
          <cell r="H2509" t="str">
            <v/>
          </cell>
        </row>
        <row r="2510">
          <cell r="H2510" t="str">
            <v/>
          </cell>
        </row>
        <row r="2511">
          <cell r="H2511" t="str">
            <v/>
          </cell>
        </row>
        <row r="2512">
          <cell r="H2512" t="str">
            <v/>
          </cell>
        </row>
        <row r="2513">
          <cell r="H2513" t="str">
            <v/>
          </cell>
        </row>
        <row r="2514">
          <cell r="H2514" t="str">
            <v/>
          </cell>
        </row>
        <row r="2515">
          <cell r="H2515" t="str">
            <v/>
          </cell>
        </row>
        <row r="2516">
          <cell r="H2516" t="str">
            <v/>
          </cell>
        </row>
        <row r="2517">
          <cell r="H2517" t="str">
            <v/>
          </cell>
        </row>
        <row r="2518">
          <cell r="H2518" t="str">
            <v/>
          </cell>
        </row>
        <row r="2519">
          <cell r="H2519" t="str">
            <v/>
          </cell>
        </row>
        <row r="2520">
          <cell r="H2520" t="str">
            <v/>
          </cell>
        </row>
        <row r="2521">
          <cell r="H2521" t="str">
            <v/>
          </cell>
        </row>
        <row r="2522">
          <cell r="H2522" t="str">
            <v/>
          </cell>
        </row>
        <row r="2523">
          <cell r="H2523" t="str">
            <v/>
          </cell>
        </row>
        <row r="2524">
          <cell r="H2524" t="str">
            <v/>
          </cell>
        </row>
        <row r="2525">
          <cell r="H2525" t="str">
            <v/>
          </cell>
        </row>
        <row r="2526">
          <cell r="H2526" t="str">
            <v/>
          </cell>
        </row>
        <row r="2527">
          <cell r="H2527" t="str">
            <v/>
          </cell>
        </row>
        <row r="2528">
          <cell r="H2528" t="str">
            <v/>
          </cell>
        </row>
        <row r="2529">
          <cell r="H2529" t="str">
            <v/>
          </cell>
        </row>
        <row r="2530">
          <cell r="H2530" t="str">
            <v/>
          </cell>
        </row>
        <row r="2531">
          <cell r="H2531" t="str">
            <v/>
          </cell>
        </row>
        <row r="2532">
          <cell r="H2532" t="str">
            <v/>
          </cell>
        </row>
        <row r="2533">
          <cell r="H2533" t="str">
            <v/>
          </cell>
        </row>
        <row r="2534">
          <cell r="H2534" t="str">
            <v/>
          </cell>
        </row>
        <row r="2535">
          <cell r="H2535" t="str">
            <v/>
          </cell>
        </row>
        <row r="2536">
          <cell r="H2536" t="str">
            <v/>
          </cell>
        </row>
        <row r="2537">
          <cell r="H2537" t="str">
            <v/>
          </cell>
        </row>
        <row r="2538">
          <cell r="H2538" t="str">
            <v/>
          </cell>
        </row>
        <row r="2539">
          <cell r="H2539" t="str">
            <v/>
          </cell>
        </row>
        <row r="2540">
          <cell r="H2540" t="str">
            <v/>
          </cell>
        </row>
        <row r="2541">
          <cell r="H2541" t="str">
            <v/>
          </cell>
        </row>
        <row r="2542">
          <cell r="H2542" t="str">
            <v/>
          </cell>
        </row>
        <row r="2543">
          <cell r="H2543" t="str">
            <v/>
          </cell>
        </row>
        <row r="2544">
          <cell r="H2544" t="str">
            <v/>
          </cell>
        </row>
        <row r="2545">
          <cell r="H2545" t="str">
            <v/>
          </cell>
        </row>
        <row r="2546">
          <cell r="H2546" t="str">
            <v/>
          </cell>
        </row>
        <row r="2547">
          <cell r="H2547" t="str">
            <v/>
          </cell>
        </row>
        <row r="2548">
          <cell r="H2548" t="str">
            <v/>
          </cell>
        </row>
        <row r="2549">
          <cell r="H2549" t="str">
            <v/>
          </cell>
        </row>
        <row r="2550">
          <cell r="H2550" t="str">
            <v/>
          </cell>
        </row>
        <row r="2551">
          <cell r="H2551" t="str">
            <v/>
          </cell>
        </row>
        <row r="2552">
          <cell r="H2552" t="str">
            <v/>
          </cell>
        </row>
        <row r="2553">
          <cell r="H2553" t="str">
            <v/>
          </cell>
        </row>
        <row r="2554">
          <cell r="H2554" t="str">
            <v/>
          </cell>
        </row>
        <row r="2555">
          <cell r="H2555" t="str">
            <v/>
          </cell>
        </row>
        <row r="2556">
          <cell r="H2556" t="str">
            <v/>
          </cell>
        </row>
        <row r="2557">
          <cell r="H2557" t="str">
            <v/>
          </cell>
        </row>
        <row r="2558">
          <cell r="H2558" t="str">
            <v/>
          </cell>
        </row>
        <row r="2559">
          <cell r="H2559" t="str">
            <v/>
          </cell>
        </row>
        <row r="2560">
          <cell r="H2560" t="str">
            <v/>
          </cell>
        </row>
        <row r="2561">
          <cell r="H2561" t="str">
            <v/>
          </cell>
        </row>
        <row r="2562">
          <cell r="H2562" t="str">
            <v/>
          </cell>
        </row>
        <row r="2563">
          <cell r="H2563" t="str">
            <v/>
          </cell>
        </row>
        <row r="2564">
          <cell r="H2564" t="str">
            <v/>
          </cell>
        </row>
        <row r="2565">
          <cell r="H2565" t="str">
            <v/>
          </cell>
        </row>
        <row r="2566">
          <cell r="H2566" t="str">
            <v/>
          </cell>
        </row>
        <row r="2567">
          <cell r="H2567" t="str">
            <v/>
          </cell>
        </row>
        <row r="2568">
          <cell r="H2568" t="str">
            <v/>
          </cell>
        </row>
        <row r="2569">
          <cell r="H2569" t="str">
            <v/>
          </cell>
        </row>
        <row r="2570">
          <cell r="H2570" t="str">
            <v/>
          </cell>
        </row>
        <row r="2571">
          <cell r="H2571" t="str">
            <v/>
          </cell>
        </row>
        <row r="2572">
          <cell r="H2572" t="str">
            <v/>
          </cell>
        </row>
        <row r="2573">
          <cell r="H2573" t="str">
            <v/>
          </cell>
        </row>
        <row r="2574">
          <cell r="H2574" t="str">
            <v/>
          </cell>
        </row>
        <row r="2575">
          <cell r="H2575" t="str">
            <v/>
          </cell>
        </row>
        <row r="2576">
          <cell r="H2576" t="str">
            <v/>
          </cell>
        </row>
        <row r="2577">
          <cell r="H2577" t="str">
            <v/>
          </cell>
        </row>
        <row r="2578">
          <cell r="H2578" t="str">
            <v/>
          </cell>
        </row>
        <row r="2579">
          <cell r="H2579" t="str">
            <v/>
          </cell>
        </row>
        <row r="2580">
          <cell r="H2580" t="str">
            <v/>
          </cell>
        </row>
        <row r="2581">
          <cell r="H2581" t="str">
            <v/>
          </cell>
        </row>
        <row r="2582">
          <cell r="H2582" t="str">
            <v/>
          </cell>
        </row>
        <row r="2583">
          <cell r="H2583" t="str">
            <v/>
          </cell>
        </row>
        <row r="2584">
          <cell r="H2584" t="str">
            <v/>
          </cell>
        </row>
        <row r="2585">
          <cell r="H2585" t="str">
            <v/>
          </cell>
        </row>
        <row r="2586">
          <cell r="H2586" t="str">
            <v/>
          </cell>
        </row>
        <row r="2587">
          <cell r="H2587" t="str">
            <v/>
          </cell>
        </row>
        <row r="2588">
          <cell r="H2588" t="str">
            <v/>
          </cell>
        </row>
        <row r="2589">
          <cell r="H2589" t="str">
            <v/>
          </cell>
        </row>
        <row r="2590">
          <cell r="H2590" t="str">
            <v/>
          </cell>
        </row>
        <row r="2591">
          <cell r="H2591" t="str">
            <v/>
          </cell>
        </row>
        <row r="2592">
          <cell r="H2592" t="str">
            <v/>
          </cell>
        </row>
        <row r="2593">
          <cell r="H2593" t="str">
            <v/>
          </cell>
        </row>
        <row r="2594">
          <cell r="H2594" t="str">
            <v/>
          </cell>
        </row>
        <row r="2595">
          <cell r="H2595" t="str">
            <v/>
          </cell>
        </row>
        <row r="2596">
          <cell r="H2596" t="str">
            <v/>
          </cell>
        </row>
        <row r="2597">
          <cell r="H2597" t="str">
            <v/>
          </cell>
        </row>
        <row r="2598">
          <cell r="H2598" t="str">
            <v/>
          </cell>
        </row>
        <row r="2599">
          <cell r="H2599" t="str">
            <v/>
          </cell>
        </row>
        <row r="2600">
          <cell r="H2600" t="str">
            <v/>
          </cell>
        </row>
        <row r="2601">
          <cell r="H2601" t="str">
            <v/>
          </cell>
        </row>
        <row r="2602">
          <cell r="H2602" t="str">
            <v/>
          </cell>
        </row>
        <row r="2603">
          <cell r="H2603" t="str">
            <v/>
          </cell>
        </row>
        <row r="2604">
          <cell r="H2604" t="str">
            <v/>
          </cell>
        </row>
        <row r="2605">
          <cell r="H2605" t="str">
            <v/>
          </cell>
        </row>
        <row r="2606">
          <cell r="H2606" t="str">
            <v/>
          </cell>
        </row>
        <row r="2607">
          <cell r="H2607" t="str">
            <v/>
          </cell>
        </row>
        <row r="2608">
          <cell r="H2608" t="str">
            <v/>
          </cell>
        </row>
        <row r="2609">
          <cell r="H2609" t="str">
            <v/>
          </cell>
        </row>
        <row r="2610">
          <cell r="H2610" t="str">
            <v/>
          </cell>
        </row>
        <row r="2611">
          <cell r="H2611" t="str">
            <v/>
          </cell>
        </row>
        <row r="2612">
          <cell r="H2612" t="str">
            <v/>
          </cell>
        </row>
        <row r="2613">
          <cell r="H2613" t="str">
            <v/>
          </cell>
        </row>
        <row r="2614">
          <cell r="H2614" t="str">
            <v/>
          </cell>
        </row>
        <row r="2615">
          <cell r="H2615" t="str">
            <v/>
          </cell>
        </row>
        <row r="2616">
          <cell r="H2616" t="str">
            <v/>
          </cell>
        </row>
        <row r="2617">
          <cell r="H2617" t="str">
            <v/>
          </cell>
        </row>
        <row r="2618">
          <cell r="H2618" t="str">
            <v/>
          </cell>
        </row>
        <row r="2619">
          <cell r="H2619" t="str">
            <v/>
          </cell>
        </row>
        <row r="2620">
          <cell r="H2620" t="str">
            <v/>
          </cell>
        </row>
        <row r="2621">
          <cell r="H2621" t="str">
            <v/>
          </cell>
        </row>
        <row r="2622">
          <cell r="H2622" t="str">
            <v/>
          </cell>
        </row>
        <row r="2623">
          <cell r="H2623" t="str">
            <v/>
          </cell>
        </row>
        <row r="2624">
          <cell r="H2624" t="str">
            <v/>
          </cell>
        </row>
        <row r="2625">
          <cell r="H2625" t="str">
            <v/>
          </cell>
        </row>
        <row r="2626">
          <cell r="H2626" t="str">
            <v/>
          </cell>
        </row>
        <row r="2627">
          <cell r="H2627" t="str">
            <v/>
          </cell>
        </row>
        <row r="2628">
          <cell r="H2628" t="str">
            <v/>
          </cell>
        </row>
        <row r="2629">
          <cell r="H2629" t="str">
            <v/>
          </cell>
        </row>
        <row r="2630">
          <cell r="H2630" t="str">
            <v/>
          </cell>
        </row>
        <row r="2631">
          <cell r="H2631" t="str">
            <v/>
          </cell>
        </row>
        <row r="2632">
          <cell r="H2632" t="str">
            <v/>
          </cell>
        </row>
        <row r="2633">
          <cell r="H2633" t="str">
            <v/>
          </cell>
        </row>
        <row r="2634">
          <cell r="H2634" t="str">
            <v/>
          </cell>
        </row>
        <row r="2635">
          <cell r="H2635" t="str">
            <v/>
          </cell>
        </row>
        <row r="2636">
          <cell r="H2636" t="str">
            <v/>
          </cell>
        </row>
        <row r="2637">
          <cell r="H2637" t="str">
            <v/>
          </cell>
        </row>
        <row r="2638">
          <cell r="H2638" t="str">
            <v/>
          </cell>
        </row>
        <row r="2639">
          <cell r="H2639" t="str">
            <v/>
          </cell>
        </row>
        <row r="2640">
          <cell r="H2640" t="str">
            <v/>
          </cell>
        </row>
        <row r="2641">
          <cell r="H2641" t="str">
            <v/>
          </cell>
        </row>
        <row r="2642">
          <cell r="H2642" t="str">
            <v/>
          </cell>
        </row>
        <row r="2643">
          <cell r="H2643" t="str">
            <v/>
          </cell>
        </row>
        <row r="2644">
          <cell r="H2644" t="str">
            <v/>
          </cell>
        </row>
        <row r="2645">
          <cell r="H2645" t="str">
            <v/>
          </cell>
        </row>
        <row r="2646">
          <cell r="H2646" t="str">
            <v/>
          </cell>
        </row>
        <row r="2647">
          <cell r="H2647" t="str">
            <v/>
          </cell>
        </row>
        <row r="2648">
          <cell r="H2648" t="str">
            <v/>
          </cell>
        </row>
        <row r="2649">
          <cell r="H2649" t="str">
            <v/>
          </cell>
        </row>
        <row r="2650">
          <cell r="H2650" t="str">
            <v/>
          </cell>
        </row>
        <row r="2651">
          <cell r="H2651" t="str">
            <v/>
          </cell>
        </row>
        <row r="2652">
          <cell r="H2652" t="str">
            <v/>
          </cell>
        </row>
        <row r="2653">
          <cell r="H2653" t="str">
            <v/>
          </cell>
        </row>
        <row r="2654">
          <cell r="H2654" t="str">
            <v/>
          </cell>
        </row>
        <row r="2655">
          <cell r="H2655" t="str">
            <v/>
          </cell>
        </row>
        <row r="2656">
          <cell r="H2656" t="str">
            <v/>
          </cell>
        </row>
        <row r="2657">
          <cell r="H2657" t="str">
            <v/>
          </cell>
        </row>
        <row r="2658">
          <cell r="H2658" t="str">
            <v/>
          </cell>
        </row>
        <row r="2659">
          <cell r="H2659" t="str">
            <v/>
          </cell>
        </row>
        <row r="2660">
          <cell r="H2660" t="str">
            <v/>
          </cell>
        </row>
        <row r="2661">
          <cell r="H2661" t="str">
            <v/>
          </cell>
        </row>
        <row r="2662">
          <cell r="H2662" t="str">
            <v/>
          </cell>
        </row>
        <row r="2663">
          <cell r="H2663" t="str">
            <v/>
          </cell>
        </row>
        <row r="2664">
          <cell r="H2664" t="str">
            <v/>
          </cell>
        </row>
        <row r="2665">
          <cell r="H2665" t="str">
            <v/>
          </cell>
        </row>
        <row r="2666">
          <cell r="H2666" t="str">
            <v/>
          </cell>
        </row>
        <row r="2667">
          <cell r="H2667" t="str">
            <v/>
          </cell>
        </row>
        <row r="2668">
          <cell r="H2668" t="str">
            <v/>
          </cell>
        </row>
        <row r="2669">
          <cell r="H2669" t="str">
            <v/>
          </cell>
        </row>
        <row r="2670">
          <cell r="H2670" t="str">
            <v/>
          </cell>
        </row>
        <row r="2671">
          <cell r="H2671" t="str">
            <v/>
          </cell>
        </row>
        <row r="2672">
          <cell r="H2672" t="str">
            <v/>
          </cell>
        </row>
        <row r="2673">
          <cell r="H2673" t="str">
            <v/>
          </cell>
        </row>
        <row r="2674">
          <cell r="H2674" t="str">
            <v/>
          </cell>
        </row>
        <row r="2675">
          <cell r="H2675" t="str">
            <v/>
          </cell>
        </row>
        <row r="2676">
          <cell r="H2676" t="str">
            <v/>
          </cell>
        </row>
        <row r="2677">
          <cell r="H2677" t="str">
            <v/>
          </cell>
        </row>
        <row r="2678">
          <cell r="H2678" t="str">
            <v/>
          </cell>
        </row>
        <row r="2679">
          <cell r="H2679" t="str">
            <v/>
          </cell>
        </row>
        <row r="2680">
          <cell r="H2680" t="str">
            <v/>
          </cell>
        </row>
        <row r="2681">
          <cell r="H2681" t="str">
            <v/>
          </cell>
        </row>
        <row r="2682">
          <cell r="H2682" t="str">
            <v/>
          </cell>
        </row>
        <row r="2683">
          <cell r="H2683" t="str">
            <v/>
          </cell>
        </row>
        <row r="2684">
          <cell r="H2684" t="str">
            <v/>
          </cell>
        </row>
        <row r="2685">
          <cell r="H2685" t="str">
            <v/>
          </cell>
        </row>
        <row r="2686">
          <cell r="H2686" t="str">
            <v/>
          </cell>
        </row>
        <row r="2687">
          <cell r="H2687" t="str">
            <v/>
          </cell>
        </row>
        <row r="2688">
          <cell r="H2688" t="str">
            <v/>
          </cell>
        </row>
        <row r="2689">
          <cell r="H2689" t="str">
            <v/>
          </cell>
        </row>
        <row r="2690">
          <cell r="H2690" t="str">
            <v/>
          </cell>
        </row>
        <row r="2691">
          <cell r="H2691" t="str">
            <v/>
          </cell>
        </row>
        <row r="2692">
          <cell r="H2692" t="str">
            <v/>
          </cell>
        </row>
        <row r="2693">
          <cell r="H2693" t="str">
            <v/>
          </cell>
        </row>
        <row r="2694">
          <cell r="H2694" t="str">
            <v/>
          </cell>
        </row>
        <row r="2695">
          <cell r="H2695" t="str">
            <v/>
          </cell>
        </row>
        <row r="2696">
          <cell r="H2696" t="str">
            <v/>
          </cell>
        </row>
        <row r="2697">
          <cell r="H2697" t="str">
            <v/>
          </cell>
        </row>
        <row r="2698">
          <cell r="H2698" t="str">
            <v/>
          </cell>
        </row>
        <row r="2699">
          <cell r="H2699" t="str">
            <v/>
          </cell>
        </row>
        <row r="2700">
          <cell r="H2700" t="str">
            <v/>
          </cell>
        </row>
        <row r="2701">
          <cell r="H2701" t="str">
            <v/>
          </cell>
        </row>
        <row r="2702">
          <cell r="H2702" t="str">
            <v/>
          </cell>
        </row>
        <row r="2703">
          <cell r="H2703" t="str">
            <v/>
          </cell>
        </row>
        <row r="2704">
          <cell r="H2704" t="str">
            <v/>
          </cell>
        </row>
        <row r="2705">
          <cell r="H2705" t="str">
            <v/>
          </cell>
        </row>
        <row r="2706">
          <cell r="H2706" t="str">
            <v/>
          </cell>
        </row>
        <row r="2707">
          <cell r="H2707" t="str">
            <v/>
          </cell>
        </row>
        <row r="2708">
          <cell r="H2708" t="str">
            <v/>
          </cell>
        </row>
        <row r="2709">
          <cell r="H2709" t="str">
            <v/>
          </cell>
        </row>
        <row r="2710">
          <cell r="H2710" t="str">
            <v/>
          </cell>
        </row>
        <row r="2711">
          <cell r="H2711" t="str">
            <v/>
          </cell>
        </row>
        <row r="2712">
          <cell r="H2712" t="str">
            <v/>
          </cell>
        </row>
        <row r="2713">
          <cell r="H2713" t="str">
            <v/>
          </cell>
        </row>
        <row r="2714">
          <cell r="H2714" t="str">
            <v/>
          </cell>
        </row>
        <row r="2715">
          <cell r="H2715" t="str">
            <v/>
          </cell>
        </row>
        <row r="2716">
          <cell r="H2716" t="str">
            <v/>
          </cell>
        </row>
        <row r="2717">
          <cell r="H2717" t="str">
            <v/>
          </cell>
        </row>
        <row r="2718">
          <cell r="H2718" t="str">
            <v/>
          </cell>
        </row>
        <row r="2719">
          <cell r="H2719" t="str">
            <v/>
          </cell>
        </row>
        <row r="2720">
          <cell r="H2720" t="str">
            <v/>
          </cell>
        </row>
        <row r="2721">
          <cell r="H2721" t="str">
            <v/>
          </cell>
        </row>
        <row r="2722">
          <cell r="H2722" t="str">
            <v/>
          </cell>
        </row>
        <row r="2723">
          <cell r="H2723" t="str">
            <v/>
          </cell>
        </row>
        <row r="2724">
          <cell r="H2724" t="str">
            <v/>
          </cell>
        </row>
        <row r="2725">
          <cell r="H2725" t="str">
            <v/>
          </cell>
        </row>
        <row r="2726">
          <cell r="H2726" t="str">
            <v/>
          </cell>
        </row>
        <row r="2727">
          <cell r="H2727" t="str">
            <v/>
          </cell>
        </row>
        <row r="2728">
          <cell r="H2728" t="str">
            <v/>
          </cell>
        </row>
        <row r="2729">
          <cell r="H2729" t="str">
            <v/>
          </cell>
        </row>
        <row r="2730">
          <cell r="H2730" t="str">
            <v/>
          </cell>
        </row>
        <row r="2731">
          <cell r="H2731" t="str">
            <v/>
          </cell>
        </row>
        <row r="2732">
          <cell r="H2732" t="str">
            <v/>
          </cell>
        </row>
        <row r="2733">
          <cell r="H2733" t="str">
            <v/>
          </cell>
        </row>
        <row r="2734">
          <cell r="H2734" t="str">
            <v/>
          </cell>
        </row>
        <row r="2735">
          <cell r="H2735" t="str">
            <v/>
          </cell>
        </row>
        <row r="2736">
          <cell r="H2736" t="str">
            <v/>
          </cell>
        </row>
        <row r="2737">
          <cell r="H2737" t="str">
            <v/>
          </cell>
        </row>
        <row r="2738">
          <cell r="H2738" t="str">
            <v/>
          </cell>
        </row>
        <row r="2739">
          <cell r="H2739" t="str">
            <v/>
          </cell>
        </row>
        <row r="2740">
          <cell r="H2740" t="str">
            <v/>
          </cell>
        </row>
        <row r="2741">
          <cell r="H2741" t="str">
            <v/>
          </cell>
        </row>
        <row r="2742">
          <cell r="H2742" t="str">
            <v/>
          </cell>
        </row>
        <row r="2743">
          <cell r="H2743" t="str">
            <v/>
          </cell>
        </row>
        <row r="2744">
          <cell r="H2744" t="str">
            <v/>
          </cell>
        </row>
        <row r="2745">
          <cell r="H2745" t="str">
            <v/>
          </cell>
        </row>
        <row r="2746">
          <cell r="H2746" t="str">
            <v/>
          </cell>
        </row>
        <row r="2747">
          <cell r="H2747" t="str">
            <v/>
          </cell>
        </row>
        <row r="2748">
          <cell r="H2748" t="str">
            <v/>
          </cell>
        </row>
        <row r="2749">
          <cell r="H2749" t="str">
            <v/>
          </cell>
        </row>
        <row r="2750">
          <cell r="H2750" t="str">
            <v/>
          </cell>
        </row>
        <row r="2751">
          <cell r="H2751" t="str">
            <v/>
          </cell>
        </row>
        <row r="2752">
          <cell r="H2752" t="str">
            <v/>
          </cell>
        </row>
        <row r="2753">
          <cell r="H2753" t="str">
            <v/>
          </cell>
        </row>
        <row r="2754">
          <cell r="H2754" t="str">
            <v/>
          </cell>
        </row>
        <row r="2755">
          <cell r="H2755" t="str">
            <v/>
          </cell>
        </row>
        <row r="2756">
          <cell r="H2756" t="str">
            <v/>
          </cell>
        </row>
        <row r="2757">
          <cell r="H2757" t="str">
            <v/>
          </cell>
        </row>
        <row r="2758">
          <cell r="H2758" t="str">
            <v/>
          </cell>
        </row>
        <row r="2759">
          <cell r="H2759" t="str">
            <v/>
          </cell>
        </row>
        <row r="2760">
          <cell r="H2760" t="str">
            <v/>
          </cell>
        </row>
        <row r="2761">
          <cell r="H2761" t="str">
            <v/>
          </cell>
        </row>
        <row r="2762">
          <cell r="H2762" t="str">
            <v/>
          </cell>
        </row>
        <row r="2763">
          <cell r="H2763" t="str">
            <v/>
          </cell>
        </row>
        <row r="2764">
          <cell r="H2764" t="str">
            <v/>
          </cell>
        </row>
        <row r="2765">
          <cell r="H2765" t="str">
            <v/>
          </cell>
        </row>
        <row r="2766">
          <cell r="H2766" t="str">
            <v/>
          </cell>
        </row>
        <row r="2767">
          <cell r="H2767" t="str">
            <v/>
          </cell>
        </row>
        <row r="2768">
          <cell r="H2768" t="str">
            <v/>
          </cell>
        </row>
        <row r="2769">
          <cell r="H2769" t="str">
            <v/>
          </cell>
        </row>
        <row r="2770">
          <cell r="H2770" t="str">
            <v/>
          </cell>
        </row>
        <row r="2771">
          <cell r="H2771" t="str">
            <v/>
          </cell>
        </row>
        <row r="2772">
          <cell r="H2772" t="str">
            <v/>
          </cell>
        </row>
        <row r="2773">
          <cell r="H2773" t="str">
            <v/>
          </cell>
        </row>
        <row r="2774">
          <cell r="H2774" t="str">
            <v/>
          </cell>
        </row>
        <row r="2775">
          <cell r="H2775" t="str">
            <v/>
          </cell>
        </row>
        <row r="2776">
          <cell r="H2776" t="str">
            <v/>
          </cell>
        </row>
        <row r="2777">
          <cell r="H2777" t="str">
            <v/>
          </cell>
        </row>
        <row r="2778">
          <cell r="H2778" t="str">
            <v/>
          </cell>
        </row>
        <row r="2779">
          <cell r="H2779" t="str">
            <v/>
          </cell>
        </row>
        <row r="2780">
          <cell r="H2780" t="str">
            <v/>
          </cell>
        </row>
        <row r="2781">
          <cell r="H2781" t="str">
            <v/>
          </cell>
        </row>
        <row r="2782">
          <cell r="H2782" t="str">
            <v/>
          </cell>
        </row>
        <row r="2783">
          <cell r="H2783" t="str">
            <v/>
          </cell>
        </row>
        <row r="2784">
          <cell r="H2784" t="str">
            <v/>
          </cell>
        </row>
        <row r="2785">
          <cell r="H2785" t="str">
            <v/>
          </cell>
        </row>
        <row r="2786">
          <cell r="H2786" t="str">
            <v/>
          </cell>
        </row>
        <row r="2787">
          <cell r="H2787" t="str">
            <v/>
          </cell>
        </row>
        <row r="2788">
          <cell r="H2788" t="str">
            <v/>
          </cell>
        </row>
        <row r="2789">
          <cell r="H2789" t="str">
            <v/>
          </cell>
        </row>
        <row r="2790">
          <cell r="H2790" t="str">
            <v/>
          </cell>
        </row>
        <row r="2791">
          <cell r="H2791" t="str">
            <v/>
          </cell>
        </row>
        <row r="2792">
          <cell r="H2792" t="str">
            <v/>
          </cell>
        </row>
        <row r="2793">
          <cell r="H2793" t="str">
            <v/>
          </cell>
        </row>
        <row r="2794">
          <cell r="H2794" t="str">
            <v/>
          </cell>
        </row>
        <row r="2795">
          <cell r="H2795" t="str">
            <v/>
          </cell>
        </row>
        <row r="2796">
          <cell r="H2796" t="str">
            <v/>
          </cell>
        </row>
        <row r="2797">
          <cell r="H2797" t="str">
            <v/>
          </cell>
        </row>
        <row r="2798">
          <cell r="H2798" t="str">
            <v/>
          </cell>
        </row>
        <row r="2799">
          <cell r="H2799" t="str">
            <v/>
          </cell>
        </row>
        <row r="2800">
          <cell r="H2800" t="str">
            <v/>
          </cell>
        </row>
        <row r="2801">
          <cell r="H2801" t="str">
            <v/>
          </cell>
        </row>
        <row r="2802">
          <cell r="H2802" t="str">
            <v/>
          </cell>
        </row>
        <row r="2803">
          <cell r="H2803" t="str">
            <v/>
          </cell>
        </row>
        <row r="2804">
          <cell r="H2804" t="str">
            <v/>
          </cell>
        </row>
        <row r="2805">
          <cell r="H2805" t="str">
            <v/>
          </cell>
        </row>
        <row r="2806">
          <cell r="H2806" t="str">
            <v/>
          </cell>
        </row>
        <row r="2807">
          <cell r="H2807" t="str">
            <v/>
          </cell>
        </row>
        <row r="2808">
          <cell r="H2808" t="str">
            <v/>
          </cell>
        </row>
        <row r="2809">
          <cell r="H2809" t="str">
            <v/>
          </cell>
        </row>
        <row r="2810">
          <cell r="H2810" t="str">
            <v/>
          </cell>
        </row>
        <row r="2811">
          <cell r="H2811" t="str">
            <v/>
          </cell>
        </row>
        <row r="2812">
          <cell r="H2812" t="str">
            <v/>
          </cell>
        </row>
        <row r="2813">
          <cell r="H2813" t="str">
            <v/>
          </cell>
        </row>
        <row r="2814">
          <cell r="H2814" t="str">
            <v/>
          </cell>
        </row>
        <row r="2815">
          <cell r="H2815" t="str">
            <v/>
          </cell>
        </row>
        <row r="2816">
          <cell r="H2816" t="str">
            <v/>
          </cell>
        </row>
        <row r="2817">
          <cell r="H2817" t="str">
            <v/>
          </cell>
        </row>
        <row r="2818">
          <cell r="H2818" t="str">
            <v/>
          </cell>
        </row>
        <row r="2819">
          <cell r="H2819" t="str">
            <v/>
          </cell>
        </row>
        <row r="2820">
          <cell r="H2820" t="str">
            <v/>
          </cell>
        </row>
        <row r="2821">
          <cell r="H2821" t="str">
            <v/>
          </cell>
        </row>
        <row r="2822">
          <cell r="H2822" t="str">
            <v/>
          </cell>
        </row>
        <row r="2823">
          <cell r="H2823" t="str">
            <v/>
          </cell>
        </row>
        <row r="2824">
          <cell r="H2824" t="str">
            <v/>
          </cell>
        </row>
        <row r="2825">
          <cell r="H2825" t="str">
            <v/>
          </cell>
        </row>
        <row r="2826">
          <cell r="H2826" t="str">
            <v/>
          </cell>
        </row>
        <row r="2827">
          <cell r="H2827" t="str">
            <v/>
          </cell>
        </row>
        <row r="2828">
          <cell r="H2828" t="str">
            <v/>
          </cell>
        </row>
        <row r="2829">
          <cell r="H2829" t="str">
            <v/>
          </cell>
        </row>
        <row r="2830">
          <cell r="H2830" t="str">
            <v/>
          </cell>
        </row>
        <row r="2831">
          <cell r="H2831" t="str">
            <v/>
          </cell>
        </row>
        <row r="2832">
          <cell r="H2832" t="str">
            <v/>
          </cell>
        </row>
        <row r="2833">
          <cell r="H2833" t="str">
            <v/>
          </cell>
        </row>
        <row r="2834">
          <cell r="H2834" t="str">
            <v/>
          </cell>
        </row>
        <row r="2835">
          <cell r="H2835" t="str">
            <v/>
          </cell>
        </row>
        <row r="2836">
          <cell r="H2836" t="str">
            <v/>
          </cell>
        </row>
        <row r="2837">
          <cell r="H2837" t="str">
            <v/>
          </cell>
        </row>
        <row r="2838">
          <cell r="H2838" t="str">
            <v/>
          </cell>
        </row>
        <row r="2839">
          <cell r="H2839" t="str">
            <v/>
          </cell>
        </row>
        <row r="2840">
          <cell r="H2840" t="str">
            <v/>
          </cell>
        </row>
        <row r="2841">
          <cell r="H2841" t="str">
            <v/>
          </cell>
        </row>
        <row r="2842">
          <cell r="H2842" t="str">
            <v/>
          </cell>
        </row>
        <row r="2843">
          <cell r="H2843" t="str">
            <v/>
          </cell>
        </row>
        <row r="2844">
          <cell r="H2844" t="str">
            <v/>
          </cell>
        </row>
        <row r="2845">
          <cell r="H2845" t="str">
            <v/>
          </cell>
        </row>
        <row r="2846">
          <cell r="H2846" t="str">
            <v/>
          </cell>
        </row>
        <row r="2847">
          <cell r="H2847" t="str">
            <v/>
          </cell>
        </row>
        <row r="2848">
          <cell r="H2848" t="str">
            <v/>
          </cell>
        </row>
        <row r="2849">
          <cell r="H2849" t="str">
            <v/>
          </cell>
        </row>
        <row r="2850">
          <cell r="H2850" t="str">
            <v/>
          </cell>
        </row>
        <row r="2851">
          <cell r="H2851" t="str">
            <v/>
          </cell>
        </row>
        <row r="2852">
          <cell r="H2852" t="str">
            <v/>
          </cell>
        </row>
        <row r="2853">
          <cell r="H2853" t="str">
            <v/>
          </cell>
        </row>
        <row r="2854">
          <cell r="H2854" t="str">
            <v/>
          </cell>
        </row>
        <row r="2855">
          <cell r="H2855" t="str">
            <v/>
          </cell>
        </row>
        <row r="2856">
          <cell r="H2856" t="str">
            <v/>
          </cell>
        </row>
        <row r="2857">
          <cell r="H2857" t="str">
            <v/>
          </cell>
        </row>
        <row r="2858">
          <cell r="H2858" t="str">
            <v/>
          </cell>
        </row>
        <row r="2859">
          <cell r="H2859" t="str">
            <v/>
          </cell>
        </row>
        <row r="2860">
          <cell r="H2860" t="str">
            <v/>
          </cell>
        </row>
        <row r="2861">
          <cell r="H2861" t="str">
            <v/>
          </cell>
        </row>
        <row r="2862">
          <cell r="H2862" t="str">
            <v/>
          </cell>
        </row>
        <row r="2863">
          <cell r="H2863" t="str">
            <v/>
          </cell>
        </row>
        <row r="2864">
          <cell r="H2864" t="str">
            <v/>
          </cell>
        </row>
        <row r="2865">
          <cell r="H2865" t="str">
            <v/>
          </cell>
        </row>
        <row r="2866">
          <cell r="H2866" t="str">
            <v/>
          </cell>
        </row>
        <row r="2867">
          <cell r="H2867" t="str">
            <v/>
          </cell>
        </row>
        <row r="2868">
          <cell r="H2868" t="str">
            <v/>
          </cell>
        </row>
        <row r="2869">
          <cell r="H2869" t="str">
            <v/>
          </cell>
        </row>
        <row r="2870">
          <cell r="H2870" t="str">
            <v/>
          </cell>
        </row>
        <row r="2871">
          <cell r="H2871" t="str">
            <v/>
          </cell>
        </row>
        <row r="2872">
          <cell r="H2872" t="str">
            <v/>
          </cell>
        </row>
        <row r="2873">
          <cell r="H2873" t="str">
            <v/>
          </cell>
        </row>
        <row r="2874">
          <cell r="H2874" t="str">
            <v/>
          </cell>
        </row>
        <row r="2875">
          <cell r="H2875" t="str">
            <v/>
          </cell>
        </row>
        <row r="2876">
          <cell r="H2876" t="str">
            <v/>
          </cell>
        </row>
        <row r="2877">
          <cell r="H2877" t="str">
            <v/>
          </cell>
        </row>
        <row r="2878">
          <cell r="H2878" t="str">
            <v/>
          </cell>
        </row>
        <row r="2879">
          <cell r="H2879" t="str">
            <v/>
          </cell>
        </row>
        <row r="2880">
          <cell r="H2880" t="str">
            <v/>
          </cell>
        </row>
        <row r="2881">
          <cell r="H2881" t="str">
            <v/>
          </cell>
        </row>
        <row r="2882">
          <cell r="H2882" t="str">
            <v/>
          </cell>
        </row>
        <row r="2883">
          <cell r="H2883" t="str">
            <v/>
          </cell>
        </row>
        <row r="2884">
          <cell r="H2884" t="str">
            <v/>
          </cell>
        </row>
        <row r="2885">
          <cell r="H2885" t="str">
            <v/>
          </cell>
        </row>
        <row r="2886">
          <cell r="H2886" t="str">
            <v/>
          </cell>
        </row>
        <row r="2887">
          <cell r="H2887" t="str">
            <v/>
          </cell>
        </row>
        <row r="2888">
          <cell r="H2888" t="str">
            <v/>
          </cell>
        </row>
        <row r="2889">
          <cell r="H2889" t="str">
            <v/>
          </cell>
        </row>
        <row r="2890">
          <cell r="H2890" t="str">
            <v/>
          </cell>
        </row>
        <row r="2891">
          <cell r="H2891" t="str">
            <v/>
          </cell>
        </row>
        <row r="2892">
          <cell r="H2892" t="str">
            <v/>
          </cell>
        </row>
        <row r="2893">
          <cell r="H2893" t="str">
            <v/>
          </cell>
        </row>
        <row r="2894">
          <cell r="H2894" t="str">
            <v/>
          </cell>
        </row>
        <row r="2895">
          <cell r="H2895" t="str">
            <v/>
          </cell>
        </row>
        <row r="2896">
          <cell r="H2896" t="str">
            <v/>
          </cell>
        </row>
        <row r="2897">
          <cell r="H2897" t="str">
            <v/>
          </cell>
        </row>
        <row r="2898">
          <cell r="H2898" t="str">
            <v/>
          </cell>
        </row>
        <row r="2899">
          <cell r="H2899" t="str">
            <v/>
          </cell>
        </row>
        <row r="2900">
          <cell r="H2900" t="str">
            <v/>
          </cell>
        </row>
        <row r="2901">
          <cell r="H2901" t="str">
            <v/>
          </cell>
        </row>
        <row r="2902">
          <cell r="H2902" t="str">
            <v/>
          </cell>
        </row>
        <row r="2903">
          <cell r="H2903" t="str">
            <v/>
          </cell>
        </row>
        <row r="2904">
          <cell r="H2904" t="str">
            <v/>
          </cell>
        </row>
        <row r="2905">
          <cell r="H2905" t="str">
            <v/>
          </cell>
        </row>
        <row r="2906">
          <cell r="H2906" t="str">
            <v/>
          </cell>
        </row>
        <row r="2907">
          <cell r="H2907" t="str">
            <v/>
          </cell>
        </row>
        <row r="2908">
          <cell r="H2908" t="str">
            <v/>
          </cell>
        </row>
        <row r="2909">
          <cell r="H2909" t="str">
            <v/>
          </cell>
        </row>
        <row r="2910">
          <cell r="H2910" t="str">
            <v/>
          </cell>
        </row>
        <row r="2911">
          <cell r="H2911" t="str">
            <v/>
          </cell>
        </row>
        <row r="2912">
          <cell r="H2912" t="str">
            <v/>
          </cell>
        </row>
        <row r="2913">
          <cell r="H2913" t="str">
            <v/>
          </cell>
        </row>
        <row r="2914">
          <cell r="H2914" t="str">
            <v/>
          </cell>
        </row>
        <row r="2915">
          <cell r="H2915" t="str">
            <v/>
          </cell>
        </row>
        <row r="2916">
          <cell r="H2916" t="str">
            <v/>
          </cell>
        </row>
        <row r="2917">
          <cell r="H2917" t="str">
            <v/>
          </cell>
        </row>
        <row r="2918">
          <cell r="H2918" t="str">
            <v/>
          </cell>
        </row>
        <row r="2919">
          <cell r="H2919" t="str">
            <v/>
          </cell>
        </row>
        <row r="2920">
          <cell r="H2920" t="str">
            <v/>
          </cell>
        </row>
        <row r="2921">
          <cell r="H2921" t="str">
            <v/>
          </cell>
        </row>
        <row r="2922">
          <cell r="H2922" t="str">
            <v/>
          </cell>
        </row>
        <row r="2923">
          <cell r="H2923" t="str">
            <v/>
          </cell>
        </row>
        <row r="2924">
          <cell r="H2924" t="str">
            <v/>
          </cell>
        </row>
        <row r="2925">
          <cell r="H2925" t="str">
            <v/>
          </cell>
        </row>
        <row r="2926">
          <cell r="H2926" t="str">
            <v/>
          </cell>
        </row>
        <row r="2927">
          <cell r="H2927" t="str">
            <v/>
          </cell>
        </row>
        <row r="2928">
          <cell r="H2928" t="str">
            <v/>
          </cell>
        </row>
        <row r="2929">
          <cell r="H2929" t="str">
            <v/>
          </cell>
        </row>
        <row r="2930">
          <cell r="H2930" t="str">
            <v/>
          </cell>
        </row>
        <row r="2931">
          <cell r="H2931" t="str">
            <v/>
          </cell>
        </row>
        <row r="2932">
          <cell r="H2932" t="str">
            <v/>
          </cell>
        </row>
        <row r="2933">
          <cell r="H2933" t="str">
            <v/>
          </cell>
        </row>
        <row r="2934">
          <cell r="H2934" t="str">
            <v/>
          </cell>
        </row>
        <row r="2935">
          <cell r="H2935" t="str">
            <v/>
          </cell>
        </row>
        <row r="2936">
          <cell r="H2936" t="str">
            <v/>
          </cell>
        </row>
        <row r="2937">
          <cell r="H2937" t="str">
            <v/>
          </cell>
        </row>
        <row r="2938">
          <cell r="H2938" t="str">
            <v/>
          </cell>
        </row>
        <row r="2939">
          <cell r="H2939" t="str">
            <v/>
          </cell>
        </row>
        <row r="2940">
          <cell r="H2940" t="str">
            <v/>
          </cell>
        </row>
        <row r="2941">
          <cell r="H2941" t="str">
            <v/>
          </cell>
        </row>
        <row r="2942">
          <cell r="H2942" t="str">
            <v/>
          </cell>
        </row>
        <row r="2943">
          <cell r="H2943" t="str">
            <v/>
          </cell>
        </row>
        <row r="2944">
          <cell r="H2944" t="str">
            <v/>
          </cell>
        </row>
        <row r="2945">
          <cell r="H2945" t="str">
            <v/>
          </cell>
        </row>
        <row r="2946">
          <cell r="H2946" t="str">
            <v/>
          </cell>
        </row>
        <row r="2947">
          <cell r="H2947" t="str">
            <v/>
          </cell>
        </row>
        <row r="2948">
          <cell r="H2948" t="str">
            <v/>
          </cell>
        </row>
        <row r="2949">
          <cell r="H2949" t="str">
            <v/>
          </cell>
        </row>
        <row r="2950">
          <cell r="H2950" t="str">
            <v/>
          </cell>
        </row>
        <row r="2951">
          <cell r="H2951" t="str">
            <v/>
          </cell>
        </row>
        <row r="2952">
          <cell r="H2952" t="str">
            <v/>
          </cell>
        </row>
        <row r="2953">
          <cell r="H2953" t="str">
            <v/>
          </cell>
        </row>
        <row r="2954">
          <cell r="H2954" t="str">
            <v/>
          </cell>
        </row>
        <row r="2955">
          <cell r="H2955" t="str">
            <v/>
          </cell>
        </row>
        <row r="2956">
          <cell r="H2956" t="str">
            <v/>
          </cell>
        </row>
        <row r="2957">
          <cell r="H2957" t="str">
            <v/>
          </cell>
        </row>
        <row r="2958">
          <cell r="H2958" t="str">
            <v/>
          </cell>
        </row>
        <row r="2959">
          <cell r="H2959" t="str">
            <v/>
          </cell>
        </row>
        <row r="2960">
          <cell r="H2960" t="str">
            <v/>
          </cell>
        </row>
        <row r="2961">
          <cell r="H2961" t="str">
            <v/>
          </cell>
        </row>
        <row r="2962">
          <cell r="H2962" t="str">
            <v/>
          </cell>
        </row>
        <row r="2963">
          <cell r="H2963" t="str">
            <v/>
          </cell>
        </row>
        <row r="2964">
          <cell r="H2964" t="str">
            <v/>
          </cell>
        </row>
        <row r="2965">
          <cell r="H2965" t="str">
            <v/>
          </cell>
        </row>
        <row r="2966">
          <cell r="H2966" t="str">
            <v/>
          </cell>
        </row>
        <row r="2967">
          <cell r="H2967" t="str">
            <v/>
          </cell>
        </row>
        <row r="2968">
          <cell r="H2968" t="str">
            <v/>
          </cell>
        </row>
        <row r="2969">
          <cell r="H2969" t="str">
            <v/>
          </cell>
        </row>
        <row r="2970">
          <cell r="H2970" t="str">
            <v/>
          </cell>
        </row>
        <row r="2971">
          <cell r="H2971" t="str">
            <v/>
          </cell>
        </row>
        <row r="2972">
          <cell r="H2972" t="str">
            <v/>
          </cell>
        </row>
        <row r="2973">
          <cell r="H2973" t="str">
            <v/>
          </cell>
        </row>
        <row r="2974">
          <cell r="H2974" t="str">
            <v/>
          </cell>
        </row>
        <row r="2975">
          <cell r="H2975" t="str">
            <v/>
          </cell>
        </row>
        <row r="2976">
          <cell r="H2976" t="str">
            <v/>
          </cell>
        </row>
        <row r="2977">
          <cell r="H2977" t="str">
            <v/>
          </cell>
        </row>
        <row r="2978">
          <cell r="H2978" t="str">
            <v/>
          </cell>
        </row>
        <row r="2979">
          <cell r="H2979" t="str">
            <v/>
          </cell>
        </row>
        <row r="2980">
          <cell r="H2980" t="str">
            <v/>
          </cell>
        </row>
        <row r="2981">
          <cell r="H2981" t="str">
            <v/>
          </cell>
        </row>
        <row r="2982">
          <cell r="H2982" t="str">
            <v/>
          </cell>
        </row>
        <row r="2983">
          <cell r="H2983" t="str">
            <v/>
          </cell>
        </row>
        <row r="2984">
          <cell r="H2984" t="str">
            <v/>
          </cell>
        </row>
        <row r="2985">
          <cell r="H2985" t="str">
            <v/>
          </cell>
        </row>
        <row r="2986">
          <cell r="H2986" t="str">
            <v/>
          </cell>
        </row>
        <row r="2987">
          <cell r="H2987" t="str">
            <v/>
          </cell>
        </row>
        <row r="2988">
          <cell r="H2988" t="str">
            <v/>
          </cell>
        </row>
        <row r="2989">
          <cell r="H2989" t="str">
            <v/>
          </cell>
        </row>
        <row r="2990">
          <cell r="H2990" t="str">
            <v/>
          </cell>
        </row>
        <row r="2991">
          <cell r="H2991" t="str">
            <v/>
          </cell>
        </row>
        <row r="2992">
          <cell r="H2992" t="str">
            <v/>
          </cell>
        </row>
        <row r="2993">
          <cell r="H2993" t="str">
            <v/>
          </cell>
        </row>
        <row r="2994">
          <cell r="H2994" t="str">
            <v/>
          </cell>
        </row>
        <row r="2995">
          <cell r="H2995" t="str">
            <v/>
          </cell>
        </row>
        <row r="2996">
          <cell r="H2996" t="str">
            <v/>
          </cell>
        </row>
        <row r="2997">
          <cell r="H2997" t="str">
            <v/>
          </cell>
        </row>
        <row r="2998">
          <cell r="H2998" t="str">
            <v/>
          </cell>
        </row>
        <row r="2999">
          <cell r="H2999" t="str">
            <v/>
          </cell>
        </row>
        <row r="3000">
          <cell r="H3000" t="str">
            <v/>
          </cell>
        </row>
        <row r="3001">
          <cell r="H3001" t="str">
            <v/>
          </cell>
        </row>
        <row r="3002">
          <cell r="H3002" t="str">
            <v/>
          </cell>
        </row>
        <row r="3003">
          <cell r="H3003" t="str">
            <v/>
          </cell>
        </row>
        <row r="3004">
          <cell r="H3004" t="str">
            <v/>
          </cell>
        </row>
        <row r="3005">
          <cell r="H3005" t="str">
            <v/>
          </cell>
        </row>
        <row r="3006">
          <cell r="H3006" t="str">
            <v/>
          </cell>
        </row>
        <row r="3007">
          <cell r="H3007" t="str">
            <v/>
          </cell>
        </row>
        <row r="3008">
          <cell r="H3008" t="str">
            <v/>
          </cell>
        </row>
        <row r="3009">
          <cell r="H3009" t="str">
            <v/>
          </cell>
        </row>
        <row r="3010">
          <cell r="H3010" t="str">
            <v/>
          </cell>
        </row>
        <row r="3011">
          <cell r="H3011" t="str">
            <v/>
          </cell>
        </row>
        <row r="3012">
          <cell r="H3012" t="str">
            <v/>
          </cell>
        </row>
        <row r="3013">
          <cell r="H3013" t="str">
            <v/>
          </cell>
        </row>
        <row r="3014">
          <cell r="H3014" t="str">
            <v/>
          </cell>
        </row>
        <row r="3015">
          <cell r="H3015" t="str">
            <v/>
          </cell>
        </row>
        <row r="3016">
          <cell r="H3016" t="str">
            <v/>
          </cell>
        </row>
        <row r="3017">
          <cell r="H3017" t="str">
            <v/>
          </cell>
        </row>
        <row r="3018">
          <cell r="H3018" t="str">
            <v/>
          </cell>
        </row>
        <row r="3019">
          <cell r="H3019" t="str">
            <v/>
          </cell>
        </row>
        <row r="3020">
          <cell r="H3020" t="str">
            <v/>
          </cell>
        </row>
        <row r="3021">
          <cell r="H3021" t="str">
            <v/>
          </cell>
        </row>
        <row r="3022">
          <cell r="H3022" t="str">
            <v/>
          </cell>
        </row>
        <row r="3023">
          <cell r="H3023" t="str">
            <v/>
          </cell>
        </row>
        <row r="3024">
          <cell r="H3024" t="str">
            <v/>
          </cell>
        </row>
        <row r="3025">
          <cell r="H3025" t="str">
            <v/>
          </cell>
        </row>
        <row r="3026">
          <cell r="H3026" t="str">
            <v/>
          </cell>
        </row>
        <row r="3027">
          <cell r="H3027" t="str">
            <v/>
          </cell>
        </row>
        <row r="3028">
          <cell r="H3028" t="str">
            <v/>
          </cell>
        </row>
        <row r="3029">
          <cell r="H3029" t="str">
            <v/>
          </cell>
        </row>
        <row r="3030">
          <cell r="H3030" t="str">
            <v/>
          </cell>
        </row>
        <row r="3031">
          <cell r="H3031" t="str">
            <v/>
          </cell>
        </row>
        <row r="3032">
          <cell r="H3032" t="str">
            <v/>
          </cell>
        </row>
        <row r="3033">
          <cell r="H3033" t="str">
            <v/>
          </cell>
        </row>
        <row r="3034">
          <cell r="H3034" t="str">
            <v/>
          </cell>
        </row>
        <row r="3035">
          <cell r="H3035" t="str">
            <v/>
          </cell>
        </row>
        <row r="3036">
          <cell r="H3036" t="str">
            <v/>
          </cell>
        </row>
        <row r="3037">
          <cell r="H3037" t="str">
            <v/>
          </cell>
        </row>
        <row r="3038">
          <cell r="H3038" t="str">
            <v/>
          </cell>
        </row>
        <row r="3039">
          <cell r="H3039" t="str">
            <v/>
          </cell>
        </row>
        <row r="3040">
          <cell r="H3040" t="str">
            <v/>
          </cell>
        </row>
        <row r="3041">
          <cell r="H3041" t="str">
            <v/>
          </cell>
        </row>
        <row r="3042">
          <cell r="H3042" t="str">
            <v/>
          </cell>
        </row>
        <row r="3043">
          <cell r="H3043" t="str">
            <v/>
          </cell>
        </row>
        <row r="3044">
          <cell r="H3044" t="str">
            <v/>
          </cell>
        </row>
        <row r="3045">
          <cell r="H3045" t="str">
            <v/>
          </cell>
        </row>
        <row r="3046">
          <cell r="H3046" t="str">
            <v/>
          </cell>
        </row>
        <row r="3047">
          <cell r="H3047" t="str">
            <v/>
          </cell>
        </row>
        <row r="3048">
          <cell r="H3048" t="str">
            <v/>
          </cell>
        </row>
        <row r="3049">
          <cell r="H3049" t="str">
            <v/>
          </cell>
        </row>
        <row r="3050">
          <cell r="H3050" t="str">
            <v/>
          </cell>
        </row>
        <row r="3051">
          <cell r="H3051" t="str">
            <v/>
          </cell>
        </row>
        <row r="3052">
          <cell r="H3052" t="str">
            <v/>
          </cell>
        </row>
        <row r="3053">
          <cell r="H3053" t="str">
            <v/>
          </cell>
        </row>
        <row r="3054">
          <cell r="H3054" t="str">
            <v/>
          </cell>
        </row>
        <row r="3055">
          <cell r="H3055" t="str">
            <v/>
          </cell>
        </row>
        <row r="3056">
          <cell r="H3056" t="str">
            <v/>
          </cell>
        </row>
        <row r="3057">
          <cell r="H3057" t="str">
            <v/>
          </cell>
        </row>
        <row r="3058">
          <cell r="H3058" t="str">
            <v/>
          </cell>
        </row>
        <row r="3059">
          <cell r="H3059" t="str">
            <v/>
          </cell>
        </row>
        <row r="3060">
          <cell r="H3060" t="str">
            <v/>
          </cell>
        </row>
        <row r="3061">
          <cell r="H3061" t="str">
            <v/>
          </cell>
        </row>
        <row r="3062">
          <cell r="H3062" t="str">
            <v/>
          </cell>
        </row>
        <row r="3063">
          <cell r="H3063" t="str">
            <v/>
          </cell>
        </row>
        <row r="3064">
          <cell r="H3064" t="str">
            <v/>
          </cell>
        </row>
        <row r="3065">
          <cell r="H3065" t="str">
            <v/>
          </cell>
        </row>
        <row r="3066">
          <cell r="H3066" t="str">
            <v/>
          </cell>
        </row>
        <row r="3067">
          <cell r="H3067" t="str">
            <v/>
          </cell>
        </row>
        <row r="3068">
          <cell r="H3068" t="str">
            <v/>
          </cell>
        </row>
        <row r="3069">
          <cell r="H3069" t="str">
            <v/>
          </cell>
        </row>
        <row r="3070">
          <cell r="H3070" t="str">
            <v/>
          </cell>
        </row>
        <row r="3071">
          <cell r="H3071" t="str">
            <v/>
          </cell>
        </row>
        <row r="3072">
          <cell r="H3072" t="str">
            <v/>
          </cell>
        </row>
        <row r="3073">
          <cell r="H3073" t="str">
            <v/>
          </cell>
        </row>
        <row r="3074">
          <cell r="H3074" t="str">
            <v/>
          </cell>
        </row>
        <row r="3075">
          <cell r="H3075" t="str">
            <v/>
          </cell>
        </row>
        <row r="3076">
          <cell r="H3076" t="str">
            <v/>
          </cell>
        </row>
        <row r="3077">
          <cell r="H3077" t="str">
            <v/>
          </cell>
        </row>
        <row r="3078">
          <cell r="H3078" t="str">
            <v/>
          </cell>
        </row>
        <row r="3079">
          <cell r="H3079" t="str">
            <v/>
          </cell>
        </row>
        <row r="3080">
          <cell r="H3080" t="str">
            <v/>
          </cell>
        </row>
        <row r="3081">
          <cell r="H3081" t="str">
            <v/>
          </cell>
        </row>
        <row r="3082">
          <cell r="H3082" t="str">
            <v/>
          </cell>
        </row>
        <row r="3083">
          <cell r="H3083" t="str">
            <v/>
          </cell>
        </row>
        <row r="3084">
          <cell r="H3084" t="str">
            <v/>
          </cell>
        </row>
        <row r="3085">
          <cell r="H3085" t="str">
            <v/>
          </cell>
        </row>
        <row r="3086">
          <cell r="H3086" t="str">
            <v/>
          </cell>
        </row>
        <row r="3087">
          <cell r="H3087" t="str">
            <v/>
          </cell>
        </row>
        <row r="3088">
          <cell r="H3088" t="str">
            <v/>
          </cell>
        </row>
        <row r="3089">
          <cell r="H3089" t="str">
            <v/>
          </cell>
        </row>
        <row r="3090">
          <cell r="H3090" t="str">
            <v/>
          </cell>
        </row>
        <row r="3091">
          <cell r="H3091" t="str">
            <v/>
          </cell>
        </row>
        <row r="3092">
          <cell r="H3092" t="str">
            <v/>
          </cell>
        </row>
        <row r="3093">
          <cell r="H3093" t="str">
            <v/>
          </cell>
        </row>
        <row r="3094">
          <cell r="H3094" t="str">
            <v/>
          </cell>
        </row>
        <row r="3095">
          <cell r="H3095" t="str">
            <v/>
          </cell>
        </row>
        <row r="3096">
          <cell r="H3096" t="str">
            <v/>
          </cell>
        </row>
        <row r="3097">
          <cell r="H3097" t="str">
            <v/>
          </cell>
        </row>
        <row r="3098">
          <cell r="H3098" t="str">
            <v/>
          </cell>
        </row>
        <row r="3099">
          <cell r="H3099" t="str">
            <v/>
          </cell>
        </row>
        <row r="3100">
          <cell r="H3100" t="str">
            <v/>
          </cell>
        </row>
        <row r="3101">
          <cell r="H3101" t="str">
            <v/>
          </cell>
        </row>
        <row r="3102">
          <cell r="H3102" t="str">
            <v/>
          </cell>
        </row>
        <row r="3103">
          <cell r="H3103" t="str">
            <v/>
          </cell>
        </row>
        <row r="3104">
          <cell r="H3104" t="str">
            <v/>
          </cell>
        </row>
        <row r="3105">
          <cell r="H3105" t="str">
            <v/>
          </cell>
        </row>
        <row r="3106">
          <cell r="H3106" t="str">
            <v/>
          </cell>
        </row>
        <row r="3107">
          <cell r="H3107" t="str">
            <v/>
          </cell>
        </row>
        <row r="3108">
          <cell r="H3108" t="str">
            <v/>
          </cell>
        </row>
        <row r="3109">
          <cell r="H3109" t="str">
            <v/>
          </cell>
        </row>
        <row r="3110">
          <cell r="H3110" t="str">
            <v/>
          </cell>
        </row>
        <row r="3111">
          <cell r="H3111" t="str">
            <v/>
          </cell>
        </row>
        <row r="3112">
          <cell r="H3112" t="str">
            <v/>
          </cell>
        </row>
        <row r="3113">
          <cell r="H3113" t="str">
            <v/>
          </cell>
        </row>
        <row r="3114">
          <cell r="H3114" t="str">
            <v/>
          </cell>
        </row>
        <row r="3115">
          <cell r="H3115" t="str">
            <v/>
          </cell>
        </row>
        <row r="3116">
          <cell r="H3116" t="str">
            <v/>
          </cell>
        </row>
        <row r="3117">
          <cell r="H3117" t="str">
            <v/>
          </cell>
        </row>
        <row r="3118">
          <cell r="H3118" t="str">
            <v/>
          </cell>
        </row>
        <row r="3119">
          <cell r="H3119" t="str">
            <v/>
          </cell>
        </row>
        <row r="3120">
          <cell r="H3120" t="str">
            <v/>
          </cell>
        </row>
        <row r="3121">
          <cell r="H3121" t="str">
            <v/>
          </cell>
        </row>
        <row r="3122">
          <cell r="H3122" t="str">
            <v/>
          </cell>
        </row>
        <row r="3123">
          <cell r="H3123" t="str">
            <v/>
          </cell>
        </row>
        <row r="3124">
          <cell r="H3124" t="str">
            <v/>
          </cell>
        </row>
        <row r="3125">
          <cell r="H3125" t="str">
            <v/>
          </cell>
        </row>
        <row r="3126">
          <cell r="H3126" t="str">
            <v/>
          </cell>
        </row>
        <row r="3127">
          <cell r="H3127" t="str">
            <v/>
          </cell>
        </row>
        <row r="3128">
          <cell r="H3128" t="str">
            <v/>
          </cell>
        </row>
        <row r="3129">
          <cell r="H3129" t="str">
            <v/>
          </cell>
        </row>
        <row r="3130">
          <cell r="H3130" t="str">
            <v/>
          </cell>
        </row>
        <row r="3131">
          <cell r="H3131" t="str">
            <v/>
          </cell>
        </row>
        <row r="3132">
          <cell r="H3132" t="str">
            <v/>
          </cell>
        </row>
        <row r="3133">
          <cell r="H3133" t="str">
            <v/>
          </cell>
        </row>
        <row r="3134">
          <cell r="H3134" t="str">
            <v/>
          </cell>
        </row>
        <row r="3135">
          <cell r="H3135" t="str">
            <v/>
          </cell>
        </row>
        <row r="3136">
          <cell r="H3136" t="str">
            <v/>
          </cell>
        </row>
        <row r="3137">
          <cell r="H3137" t="str">
            <v/>
          </cell>
        </row>
        <row r="3138">
          <cell r="H3138" t="str">
            <v/>
          </cell>
        </row>
        <row r="3139">
          <cell r="H3139" t="str">
            <v/>
          </cell>
        </row>
        <row r="3140">
          <cell r="H3140" t="str">
            <v/>
          </cell>
        </row>
        <row r="3141">
          <cell r="H3141" t="str">
            <v/>
          </cell>
        </row>
        <row r="3142">
          <cell r="H3142" t="str">
            <v/>
          </cell>
        </row>
        <row r="3143">
          <cell r="H3143" t="str">
            <v/>
          </cell>
        </row>
        <row r="3144">
          <cell r="H3144" t="str">
            <v/>
          </cell>
        </row>
        <row r="3145">
          <cell r="H3145" t="str">
            <v/>
          </cell>
        </row>
        <row r="3146">
          <cell r="H3146" t="str">
            <v/>
          </cell>
        </row>
        <row r="3147">
          <cell r="H3147" t="str">
            <v/>
          </cell>
        </row>
        <row r="3148">
          <cell r="H3148" t="str">
            <v/>
          </cell>
        </row>
        <row r="3149">
          <cell r="H3149" t="str">
            <v/>
          </cell>
        </row>
        <row r="3150">
          <cell r="H3150" t="str">
            <v/>
          </cell>
        </row>
        <row r="3151">
          <cell r="H3151" t="str">
            <v/>
          </cell>
        </row>
        <row r="3152">
          <cell r="H3152" t="str">
            <v/>
          </cell>
        </row>
        <row r="3153">
          <cell r="H3153" t="str">
            <v/>
          </cell>
        </row>
        <row r="3154">
          <cell r="H3154" t="str">
            <v/>
          </cell>
        </row>
        <row r="3155">
          <cell r="H3155" t="str">
            <v/>
          </cell>
        </row>
        <row r="3156">
          <cell r="H3156" t="str">
            <v/>
          </cell>
        </row>
        <row r="3157">
          <cell r="H3157" t="str">
            <v/>
          </cell>
        </row>
        <row r="3158">
          <cell r="H3158" t="str">
            <v/>
          </cell>
        </row>
        <row r="3159">
          <cell r="H3159" t="str">
            <v/>
          </cell>
        </row>
        <row r="3160">
          <cell r="H3160" t="str">
            <v/>
          </cell>
        </row>
        <row r="3161">
          <cell r="H3161" t="str">
            <v/>
          </cell>
        </row>
        <row r="3162">
          <cell r="H3162" t="str">
            <v/>
          </cell>
        </row>
        <row r="3163">
          <cell r="H3163" t="str">
            <v/>
          </cell>
        </row>
        <row r="3164">
          <cell r="H3164" t="str">
            <v/>
          </cell>
        </row>
        <row r="3165">
          <cell r="H3165" t="str">
            <v/>
          </cell>
        </row>
        <row r="3166">
          <cell r="H3166" t="str">
            <v/>
          </cell>
        </row>
        <row r="3167">
          <cell r="H3167" t="str">
            <v/>
          </cell>
        </row>
        <row r="3168">
          <cell r="H3168" t="str">
            <v/>
          </cell>
        </row>
        <row r="3169">
          <cell r="H3169" t="str">
            <v/>
          </cell>
        </row>
        <row r="3170">
          <cell r="H3170" t="str">
            <v/>
          </cell>
        </row>
        <row r="3171">
          <cell r="H3171" t="str">
            <v/>
          </cell>
        </row>
        <row r="3172">
          <cell r="H3172" t="str">
            <v/>
          </cell>
        </row>
        <row r="3173">
          <cell r="H3173" t="str">
            <v/>
          </cell>
        </row>
        <row r="3174">
          <cell r="H3174" t="str">
            <v/>
          </cell>
        </row>
        <row r="3175">
          <cell r="H3175" t="str">
            <v/>
          </cell>
        </row>
        <row r="3176">
          <cell r="H3176" t="str">
            <v/>
          </cell>
        </row>
        <row r="3177">
          <cell r="H3177" t="str">
            <v/>
          </cell>
        </row>
        <row r="3178">
          <cell r="H3178" t="str">
            <v/>
          </cell>
        </row>
        <row r="3179">
          <cell r="H3179" t="str">
            <v/>
          </cell>
        </row>
        <row r="3180">
          <cell r="H3180" t="str">
            <v/>
          </cell>
        </row>
        <row r="3181">
          <cell r="H3181" t="str">
            <v/>
          </cell>
        </row>
        <row r="3182">
          <cell r="H3182" t="str">
            <v/>
          </cell>
        </row>
        <row r="3183">
          <cell r="H3183" t="str">
            <v/>
          </cell>
        </row>
        <row r="3184">
          <cell r="H3184" t="str">
            <v/>
          </cell>
        </row>
        <row r="3185">
          <cell r="H3185" t="str">
            <v/>
          </cell>
        </row>
        <row r="3186">
          <cell r="H3186" t="str">
            <v/>
          </cell>
        </row>
        <row r="3187">
          <cell r="H3187" t="str">
            <v/>
          </cell>
        </row>
        <row r="3188">
          <cell r="H3188" t="str">
            <v/>
          </cell>
        </row>
        <row r="3189">
          <cell r="H3189" t="str">
            <v/>
          </cell>
        </row>
        <row r="3190">
          <cell r="H3190" t="str">
            <v/>
          </cell>
        </row>
        <row r="3191">
          <cell r="H3191" t="str">
            <v/>
          </cell>
        </row>
        <row r="3192">
          <cell r="H3192" t="str">
            <v/>
          </cell>
        </row>
        <row r="3193">
          <cell r="H3193" t="str">
            <v/>
          </cell>
        </row>
        <row r="3194">
          <cell r="H3194" t="str">
            <v/>
          </cell>
        </row>
        <row r="3195">
          <cell r="H3195" t="str">
            <v/>
          </cell>
        </row>
        <row r="3196">
          <cell r="H3196" t="str">
            <v/>
          </cell>
        </row>
        <row r="3197">
          <cell r="H3197" t="str">
            <v/>
          </cell>
        </row>
        <row r="3198">
          <cell r="H3198" t="str">
            <v/>
          </cell>
        </row>
        <row r="3199">
          <cell r="H3199" t="str">
            <v/>
          </cell>
        </row>
        <row r="3200">
          <cell r="H3200" t="str">
            <v/>
          </cell>
        </row>
        <row r="3201">
          <cell r="H3201" t="str">
            <v/>
          </cell>
        </row>
        <row r="3202">
          <cell r="H3202" t="str">
            <v/>
          </cell>
        </row>
        <row r="3203">
          <cell r="H3203" t="str">
            <v/>
          </cell>
        </row>
        <row r="3204">
          <cell r="H3204" t="str">
            <v/>
          </cell>
        </row>
        <row r="3205">
          <cell r="H3205" t="str">
            <v/>
          </cell>
        </row>
        <row r="3206">
          <cell r="H3206" t="str">
            <v/>
          </cell>
        </row>
        <row r="3207">
          <cell r="H3207" t="str">
            <v/>
          </cell>
        </row>
        <row r="3208">
          <cell r="H3208" t="str">
            <v/>
          </cell>
        </row>
        <row r="3209">
          <cell r="H3209" t="str">
            <v/>
          </cell>
        </row>
        <row r="3210">
          <cell r="H3210" t="str">
            <v/>
          </cell>
        </row>
        <row r="3211">
          <cell r="H3211" t="str">
            <v/>
          </cell>
        </row>
        <row r="3212">
          <cell r="H3212" t="str">
            <v/>
          </cell>
        </row>
        <row r="3213">
          <cell r="H3213" t="str">
            <v/>
          </cell>
        </row>
        <row r="3214">
          <cell r="H3214" t="str">
            <v/>
          </cell>
        </row>
        <row r="3215">
          <cell r="H3215" t="str">
            <v/>
          </cell>
        </row>
        <row r="3216">
          <cell r="H3216" t="str">
            <v/>
          </cell>
        </row>
        <row r="3217">
          <cell r="H3217" t="str">
            <v/>
          </cell>
        </row>
        <row r="3218">
          <cell r="H3218" t="str">
            <v/>
          </cell>
        </row>
        <row r="3219">
          <cell r="H3219" t="str">
            <v/>
          </cell>
        </row>
        <row r="3220">
          <cell r="H3220" t="str">
            <v/>
          </cell>
        </row>
        <row r="3221">
          <cell r="H3221" t="str">
            <v/>
          </cell>
        </row>
        <row r="3222">
          <cell r="H3222" t="str">
            <v/>
          </cell>
        </row>
        <row r="3223">
          <cell r="H3223" t="str">
            <v/>
          </cell>
        </row>
        <row r="3224">
          <cell r="H3224" t="str">
            <v/>
          </cell>
        </row>
        <row r="3225">
          <cell r="H3225" t="str">
            <v/>
          </cell>
        </row>
        <row r="3226">
          <cell r="H3226" t="str">
            <v/>
          </cell>
        </row>
        <row r="3227">
          <cell r="H3227" t="str">
            <v/>
          </cell>
        </row>
        <row r="3228">
          <cell r="H3228" t="str">
            <v/>
          </cell>
        </row>
        <row r="3229">
          <cell r="H3229" t="str">
            <v/>
          </cell>
        </row>
        <row r="3230">
          <cell r="H3230" t="str">
            <v/>
          </cell>
        </row>
        <row r="3231">
          <cell r="H3231" t="str">
            <v/>
          </cell>
        </row>
        <row r="3232">
          <cell r="H3232" t="str">
            <v/>
          </cell>
        </row>
        <row r="3233">
          <cell r="H3233" t="str">
            <v/>
          </cell>
        </row>
        <row r="3234">
          <cell r="H3234" t="str">
            <v/>
          </cell>
        </row>
        <row r="3235">
          <cell r="H3235" t="str">
            <v/>
          </cell>
        </row>
        <row r="3236">
          <cell r="H3236" t="str">
            <v/>
          </cell>
        </row>
        <row r="3237">
          <cell r="H3237" t="str">
            <v/>
          </cell>
        </row>
        <row r="3238">
          <cell r="H3238" t="str">
            <v/>
          </cell>
        </row>
        <row r="3239">
          <cell r="H3239" t="str">
            <v/>
          </cell>
        </row>
        <row r="3240">
          <cell r="H3240" t="str">
            <v/>
          </cell>
        </row>
        <row r="3241">
          <cell r="H3241" t="str">
            <v/>
          </cell>
        </row>
        <row r="3242">
          <cell r="H3242" t="str">
            <v/>
          </cell>
        </row>
        <row r="3243">
          <cell r="H3243" t="str">
            <v/>
          </cell>
        </row>
        <row r="3244">
          <cell r="H3244" t="str">
            <v/>
          </cell>
        </row>
        <row r="3245">
          <cell r="H3245" t="str">
            <v/>
          </cell>
        </row>
        <row r="3246">
          <cell r="H3246" t="str">
            <v/>
          </cell>
        </row>
        <row r="3247">
          <cell r="H3247" t="str">
            <v/>
          </cell>
        </row>
        <row r="3248">
          <cell r="H3248" t="str">
            <v/>
          </cell>
        </row>
        <row r="3249">
          <cell r="H3249" t="str">
            <v/>
          </cell>
        </row>
        <row r="3250">
          <cell r="H3250" t="str">
            <v/>
          </cell>
        </row>
        <row r="3251">
          <cell r="H3251" t="str">
            <v/>
          </cell>
        </row>
        <row r="3252">
          <cell r="H3252" t="str">
            <v/>
          </cell>
        </row>
        <row r="3253">
          <cell r="H3253" t="str">
            <v/>
          </cell>
        </row>
        <row r="3254">
          <cell r="H3254" t="str">
            <v/>
          </cell>
        </row>
        <row r="3255">
          <cell r="H3255" t="str">
            <v/>
          </cell>
        </row>
        <row r="3256">
          <cell r="H3256" t="str">
            <v/>
          </cell>
        </row>
        <row r="3257">
          <cell r="H3257" t="str">
            <v/>
          </cell>
        </row>
        <row r="3258">
          <cell r="H3258" t="str">
            <v/>
          </cell>
        </row>
        <row r="3259">
          <cell r="H3259" t="str">
            <v/>
          </cell>
        </row>
        <row r="3260">
          <cell r="H3260" t="str">
            <v/>
          </cell>
        </row>
        <row r="3261">
          <cell r="H3261" t="str">
            <v/>
          </cell>
        </row>
        <row r="3262">
          <cell r="H3262" t="str">
            <v/>
          </cell>
        </row>
        <row r="3263">
          <cell r="H3263" t="str">
            <v/>
          </cell>
        </row>
        <row r="3264">
          <cell r="H3264" t="str">
            <v/>
          </cell>
        </row>
        <row r="3265">
          <cell r="H3265" t="str">
            <v/>
          </cell>
        </row>
        <row r="3266">
          <cell r="H3266" t="str">
            <v/>
          </cell>
        </row>
        <row r="3267">
          <cell r="H3267" t="str">
            <v/>
          </cell>
        </row>
        <row r="3268">
          <cell r="H3268" t="str">
            <v/>
          </cell>
        </row>
        <row r="3269">
          <cell r="H3269" t="str">
            <v/>
          </cell>
        </row>
        <row r="3270">
          <cell r="H3270" t="str">
            <v/>
          </cell>
        </row>
        <row r="3271">
          <cell r="H3271" t="str">
            <v/>
          </cell>
        </row>
        <row r="3272">
          <cell r="H3272" t="str">
            <v/>
          </cell>
        </row>
        <row r="3273">
          <cell r="H3273" t="str">
            <v/>
          </cell>
        </row>
        <row r="3274">
          <cell r="H3274" t="str">
            <v/>
          </cell>
        </row>
        <row r="3275">
          <cell r="H3275" t="str">
            <v/>
          </cell>
        </row>
        <row r="3276">
          <cell r="H3276" t="str">
            <v/>
          </cell>
        </row>
        <row r="3277">
          <cell r="H3277" t="str">
            <v/>
          </cell>
        </row>
        <row r="3278">
          <cell r="H3278" t="str">
            <v/>
          </cell>
        </row>
        <row r="3279">
          <cell r="H3279" t="str">
            <v/>
          </cell>
        </row>
        <row r="3280">
          <cell r="H3280" t="str">
            <v/>
          </cell>
        </row>
        <row r="3281">
          <cell r="H3281" t="str">
            <v/>
          </cell>
        </row>
        <row r="3282">
          <cell r="H3282" t="str">
            <v/>
          </cell>
        </row>
        <row r="3283">
          <cell r="H3283" t="str">
            <v/>
          </cell>
        </row>
        <row r="3284">
          <cell r="H3284" t="str">
            <v/>
          </cell>
        </row>
        <row r="3285">
          <cell r="H3285" t="str">
            <v/>
          </cell>
        </row>
        <row r="3286">
          <cell r="H3286" t="str">
            <v/>
          </cell>
        </row>
        <row r="3287">
          <cell r="H3287" t="str">
            <v/>
          </cell>
        </row>
        <row r="3288">
          <cell r="H3288" t="str">
            <v/>
          </cell>
        </row>
        <row r="3289">
          <cell r="H3289" t="str">
            <v/>
          </cell>
        </row>
        <row r="3290">
          <cell r="H3290" t="str">
            <v/>
          </cell>
        </row>
        <row r="3291">
          <cell r="H3291" t="str">
            <v/>
          </cell>
        </row>
        <row r="3292">
          <cell r="H3292" t="str">
            <v/>
          </cell>
        </row>
        <row r="3293">
          <cell r="H3293" t="str">
            <v/>
          </cell>
        </row>
        <row r="3294">
          <cell r="H3294" t="str">
            <v/>
          </cell>
        </row>
        <row r="3295">
          <cell r="H3295" t="str">
            <v/>
          </cell>
        </row>
        <row r="3296">
          <cell r="H3296" t="str">
            <v/>
          </cell>
        </row>
        <row r="3297">
          <cell r="H3297" t="str">
            <v/>
          </cell>
        </row>
        <row r="3298">
          <cell r="H3298" t="str">
            <v/>
          </cell>
        </row>
        <row r="3299">
          <cell r="H3299" t="str">
            <v/>
          </cell>
        </row>
        <row r="3300">
          <cell r="H3300" t="str">
            <v/>
          </cell>
        </row>
        <row r="3301">
          <cell r="H3301" t="str">
            <v/>
          </cell>
        </row>
        <row r="3302">
          <cell r="H3302" t="str">
            <v/>
          </cell>
        </row>
        <row r="3303">
          <cell r="H3303" t="str">
            <v/>
          </cell>
        </row>
        <row r="3304">
          <cell r="H3304" t="str">
            <v/>
          </cell>
        </row>
        <row r="3305">
          <cell r="H3305" t="str">
            <v/>
          </cell>
        </row>
        <row r="3306">
          <cell r="H3306" t="str">
            <v/>
          </cell>
        </row>
        <row r="3307">
          <cell r="H3307" t="str">
            <v/>
          </cell>
        </row>
        <row r="3308">
          <cell r="H3308" t="str">
            <v/>
          </cell>
        </row>
        <row r="3309">
          <cell r="H3309" t="str">
            <v/>
          </cell>
        </row>
        <row r="3310">
          <cell r="H3310" t="str">
            <v/>
          </cell>
        </row>
        <row r="3311">
          <cell r="H3311" t="str">
            <v/>
          </cell>
        </row>
        <row r="3312">
          <cell r="H3312" t="str">
            <v/>
          </cell>
        </row>
        <row r="3313">
          <cell r="H3313" t="str">
            <v/>
          </cell>
        </row>
        <row r="3314">
          <cell r="H3314" t="str">
            <v/>
          </cell>
        </row>
        <row r="3315">
          <cell r="H3315" t="str">
            <v/>
          </cell>
        </row>
        <row r="3316">
          <cell r="H3316" t="str">
            <v/>
          </cell>
        </row>
        <row r="3317">
          <cell r="H3317" t="str">
            <v/>
          </cell>
        </row>
        <row r="3318">
          <cell r="H3318" t="str">
            <v/>
          </cell>
        </row>
        <row r="3319">
          <cell r="H3319" t="str">
            <v/>
          </cell>
        </row>
        <row r="3320">
          <cell r="H3320" t="str">
            <v/>
          </cell>
        </row>
        <row r="3321">
          <cell r="H3321" t="str">
            <v/>
          </cell>
        </row>
        <row r="3322">
          <cell r="H3322" t="str">
            <v/>
          </cell>
        </row>
        <row r="3323">
          <cell r="H3323" t="str">
            <v/>
          </cell>
        </row>
        <row r="3324">
          <cell r="H3324" t="str">
            <v/>
          </cell>
        </row>
        <row r="3325">
          <cell r="H3325" t="str">
            <v/>
          </cell>
        </row>
        <row r="3326">
          <cell r="H3326" t="str">
            <v/>
          </cell>
        </row>
        <row r="3327">
          <cell r="H3327" t="str">
            <v/>
          </cell>
        </row>
        <row r="3328">
          <cell r="H3328" t="str">
            <v/>
          </cell>
        </row>
        <row r="3329">
          <cell r="H3329" t="str">
            <v/>
          </cell>
        </row>
        <row r="3330">
          <cell r="H3330" t="str">
            <v/>
          </cell>
        </row>
        <row r="3331">
          <cell r="H3331" t="str">
            <v/>
          </cell>
        </row>
        <row r="3332">
          <cell r="H3332" t="str">
            <v/>
          </cell>
        </row>
        <row r="3333">
          <cell r="H3333" t="str">
            <v/>
          </cell>
        </row>
        <row r="3334">
          <cell r="H3334" t="str">
            <v/>
          </cell>
        </row>
        <row r="3335">
          <cell r="H3335" t="str">
            <v/>
          </cell>
        </row>
        <row r="3336">
          <cell r="H3336" t="str">
            <v/>
          </cell>
        </row>
        <row r="3337">
          <cell r="H3337" t="str">
            <v/>
          </cell>
        </row>
        <row r="3338">
          <cell r="H3338" t="str">
            <v/>
          </cell>
        </row>
        <row r="3339">
          <cell r="H3339" t="str">
            <v/>
          </cell>
        </row>
        <row r="3340">
          <cell r="H3340" t="str">
            <v/>
          </cell>
        </row>
        <row r="3341">
          <cell r="H3341" t="str">
            <v/>
          </cell>
        </row>
        <row r="3342">
          <cell r="H3342" t="str">
            <v/>
          </cell>
        </row>
        <row r="3343">
          <cell r="H3343" t="str">
            <v/>
          </cell>
        </row>
        <row r="3344">
          <cell r="H3344" t="str">
            <v/>
          </cell>
        </row>
        <row r="3345">
          <cell r="H3345" t="str">
            <v/>
          </cell>
        </row>
        <row r="3346">
          <cell r="H3346" t="str">
            <v/>
          </cell>
        </row>
        <row r="3347">
          <cell r="H3347" t="str">
            <v/>
          </cell>
        </row>
        <row r="3348">
          <cell r="H3348" t="str">
            <v/>
          </cell>
        </row>
        <row r="3349">
          <cell r="H3349" t="str">
            <v/>
          </cell>
        </row>
        <row r="3350">
          <cell r="H3350" t="str">
            <v/>
          </cell>
        </row>
        <row r="3351">
          <cell r="H3351" t="str">
            <v/>
          </cell>
        </row>
        <row r="3352">
          <cell r="H3352" t="str">
            <v/>
          </cell>
        </row>
        <row r="3353">
          <cell r="H3353" t="str">
            <v/>
          </cell>
        </row>
        <row r="3354">
          <cell r="H3354" t="str">
            <v/>
          </cell>
        </row>
        <row r="3355">
          <cell r="H3355" t="str">
            <v/>
          </cell>
        </row>
        <row r="3356">
          <cell r="H3356" t="str">
            <v/>
          </cell>
        </row>
        <row r="3357">
          <cell r="H3357" t="str">
            <v/>
          </cell>
        </row>
        <row r="3358">
          <cell r="H3358" t="str">
            <v/>
          </cell>
        </row>
        <row r="3359">
          <cell r="H3359" t="str">
            <v/>
          </cell>
        </row>
        <row r="3360">
          <cell r="H3360" t="str">
            <v/>
          </cell>
        </row>
        <row r="3361">
          <cell r="H3361" t="str">
            <v/>
          </cell>
        </row>
        <row r="3362">
          <cell r="H3362" t="str">
            <v/>
          </cell>
        </row>
        <row r="3363">
          <cell r="H3363" t="str">
            <v/>
          </cell>
        </row>
        <row r="3364">
          <cell r="H3364" t="str">
            <v/>
          </cell>
        </row>
        <row r="3365">
          <cell r="H3365" t="str">
            <v/>
          </cell>
        </row>
        <row r="3366">
          <cell r="H3366" t="str">
            <v/>
          </cell>
        </row>
        <row r="3367">
          <cell r="H3367" t="str">
            <v/>
          </cell>
        </row>
        <row r="3368">
          <cell r="H3368" t="str">
            <v/>
          </cell>
        </row>
        <row r="3369">
          <cell r="H3369" t="str">
            <v/>
          </cell>
        </row>
        <row r="3370">
          <cell r="H3370" t="str">
            <v/>
          </cell>
        </row>
        <row r="3371">
          <cell r="H3371" t="str">
            <v/>
          </cell>
        </row>
        <row r="3372">
          <cell r="H3372" t="str">
            <v/>
          </cell>
        </row>
        <row r="3373">
          <cell r="H3373" t="str">
            <v/>
          </cell>
        </row>
        <row r="3374">
          <cell r="H3374" t="str">
            <v/>
          </cell>
        </row>
        <row r="3375">
          <cell r="H3375" t="str">
            <v/>
          </cell>
        </row>
        <row r="3376">
          <cell r="H3376" t="str">
            <v/>
          </cell>
        </row>
        <row r="3377">
          <cell r="H3377" t="str">
            <v/>
          </cell>
        </row>
        <row r="3378">
          <cell r="H3378" t="str">
            <v/>
          </cell>
        </row>
        <row r="3379">
          <cell r="H3379" t="str">
            <v/>
          </cell>
        </row>
        <row r="3380">
          <cell r="H3380" t="str">
            <v/>
          </cell>
        </row>
        <row r="3381">
          <cell r="H3381" t="str">
            <v/>
          </cell>
        </row>
        <row r="3382">
          <cell r="H3382" t="str">
            <v/>
          </cell>
        </row>
        <row r="3383">
          <cell r="H3383" t="str">
            <v/>
          </cell>
        </row>
        <row r="3384">
          <cell r="H3384" t="str">
            <v/>
          </cell>
        </row>
        <row r="3385">
          <cell r="H3385" t="str">
            <v/>
          </cell>
        </row>
        <row r="3386">
          <cell r="H3386" t="str">
            <v/>
          </cell>
        </row>
        <row r="3387">
          <cell r="H3387" t="str">
            <v/>
          </cell>
        </row>
        <row r="3388">
          <cell r="H3388" t="str">
            <v/>
          </cell>
        </row>
        <row r="3389">
          <cell r="H3389" t="str">
            <v/>
          </cell>
        </row>
        <row r="3390">
          <cell r="H3390" t="str">
            <v/>
          </cell>
        </row>
        <row r="3391">
          <cell r="H3391" t="str">
            <v/>
          </cell>
        </row>
        <row r="3392">
          <cell r="H3392" t="str">
            <v/>
          </cell>
        </row>
        <row r="3393">
          <cell r="H3393" t="str">
            <v/>
          </cell>
        </row>
        <row r="3394">
          <cell r="H3394" t="str">
            <v/>
          </cell>
        </row>
        <row r="3395">
          <cell r="H3395" t="str">
            <v/>
          </cell>
        </row>
        <row r="3396">
          <cell r="H3396" t="str">
            <v/>
          </cell>
        </row>
        <row r="3397">
          <cell r="H3397" t="str">
            <v/>
          </cell>
        </row>
        <row r="3398">
          <cell r="H3398" t="str">
            <v/>
          </cell>
        </row>
        <row r="3399">
          <cell r="H3399" t="str">
            <v/>
          </cell>
        </row>
        <row r="3400">
          <cell r="H3400" t="str">
            <v/>
          </cell>
        </row>
        <row r="3401">
          <cell r="H3401" t="str">
            <v/>
          </cell>
        </row>
        <row r="3402">
          <cell r="H3402" t="str">
            <v/>
          </cell>
        </row>
        <row r="3403">
          <cell r="H3403" t="str">
            <v/>
          </cell>
        </row>
        <row r="3404">
          <cell r="H3404" t="str">
            <v/>
          </cell>
        </row>
        <row r="3405">
          <cell r="H3405" t="str">
            <v/>
          </cell>
        </row>
        <row r="3406">
          <cell r="H3406" t="str">
            <v/>
          </cell>
        </row>
        <row r="3407">
          <cell r="H3407" t="str">
            <v/>
          </cell>
        </row>
        <row r="3408">
          <cell r="H3408" t="str">
            <v/>
          </cell>
        </row>
        <row r="3409">
          <cell r="H3409" t="str">
            <v/>
          </cell>
        </row>
        <row r="3410">
          <cell r="H3410" t="str">
            <v/>
          </cell>
        </row>
        <row r="3411">
          <cell r="H3411" t="str">
            <v/>
          </cell>
        </row>
        <row r="3412">
          <cell r="H3412" t="str">
            <v/>
          </cell>
        </row>
        <row r="3413">
          <cell r="H3413" t="str">
            <v/>
          </cell>
        </row>
        <row r="3414">
          <cell r="H3414" t="str">
            <v/>
          </cell>
        </row>
        <row r="3415">
          <cell r="H3415" t="str">
            <v/>
          </cell>
        </row>
        <row r="3416">
          <cell r="H3416" t="str">
            <v/>
          </cell>
        </row>
        <row r="3417">
          <cell r="H3417" t="str">
            <v/>
          </cell>
        </row>
        <row r="3418">
          <cell r="H3418" t="str">
            <v/>
          </cell>
        </row>
        <row r="3419">
          <cell r="H3419" t="str">
            <v/>
          </cell>
        </row>
        <row r="3420">
          <cell r="H3420" t="str">
            <v/>
          </cell>
        </row>
        <row r="3421">
          <cell r="H3421" t="str">
            <v/>
          </cell>
        </row>
        <row r="3422">
          <cell r="H3422" t="str">
            <v/>
          </cell>
        </row>
        <row r="3423">
          <cell r="H3423" t="str">
            <v/>
          </cell>
        </row>
        <row r="3424">
          <cell r="H3424" t="str">
            <v/>
          </cell>
        </row>
        <row r="3425">
          <cell r="H3425" t="str">
            <v/>
          </cell>
        </row>
        <row r="3426">
          <cell r="H3426" t="str">
            <v/>
          </cell>
        </row>
        <row r="3427">
          <cell r="H3427" t="str">
            <v/>
          </cell>
        </row>
        <row r="3428">
          <cell r="H3428" t="str">
            <v/>
          </cell>
        </row>
        <row r="3429">
          <cell r="H3429" t="str">
            <v/>
          </cell>
        </row>
        <row r="3430">
          <cell r="H3430" t="str">
            <v/>
          </cell>
        </row>
        <row r="3431">
          <cell r="H3431" t="str">
            <v/>
          </cell>
        </row>
        <row r="3432">
          <cell r="H3432" t="str">
            <v/>
          </cell>
        </row>
        <row r="3433">
          <cell r="H3433" t="str">
            <v/>
          </cell>
        </row>
        <row r="3434">
          <cell r="H3434" t="str">
            <v/>
          </cell>
        </row>
        <row r="3435">
          <cell r="H3435" t="str">
            <v/>
          </cell>
        </row>
        <row r="3436">
          <cell r="H3436" t="str">
            <v/>
          </cell>
        </row>
        <row r="3437">
          <cell r="H3437" t="str">
            <v/>
          </cell>
        </row>
        <row r="3438">
          <cell r="H3438" t="str">
            <v/>
          </cell>
        </row>
        <row r="3439">
          <cell r="H3439" t="str">
            <v/>
          </cell>
        </row>
        <row r="3440">
          <cell r="H3440" t="str">
            <v/>
          </cell>
        </row>
        <row r="3441">
          <cell r="H3441" t="str">
            <v/>
          </cell>
        </row>
        <row r="3442">
          <cell r="H3442" t="str">
            <v/>
          </cell>
        </row>
        <row r="3443">
          <cell r="H3443" t="str">
            <v/>
          </cell>
        </row>
        <row r="3444">
          <cell r="H3444" t="str">
            <v/>
          </cell>
        </row>
        <row r="3445">
          <cell r="H3445" t="str">
            <v/>
          </cell>
        </row>
        <row r="3446">
          <cell r="H3446" t="str">
            <v/>
          </cell>
        </row>
        <row r="3447">
          <cell r="H3447" t="str">
            <v/>
          </cell>
        </row>
        <row r="3448">
          <cell r="H3448" t="str">
            <v/>
          </cell>
        </row>
        <row r="3449">
          <cell r="H3449" t="str">
            <v/>
          </cell>
        </row>
        <row r="3450">
          <cell r="H3450" t="str">
            <v/>
          </cell>
        </row>
        <row r="3451">
          <cell r="H3451" t="str">
            <v/>
          </cell>
        </row>
        <row r="3452">
          <cell r="H3452" t="str">
            <v/>
          </cell>
        </row>
        <row r="3453">
          <cell r="H3453" t="str">
            <v/>
          </cell>
        </row>
        <row r="3454">
          <cell r="H3454" t="str">
            <v/>
          </cell>
        </row>
        <row r="3455">
          <cell r="H3455" t="str">
            <v/>
          </cell>
        </row>
        <row r="3456">
          <cell r="H3456" t="str">
            <v/>
          </cell>
        </row>
        <row r="3457">
          <cell r="H3457" t="str">
            <v/>
          </cell>
        </row>
        <row r="3458">
          <cell r="H3458" t="str">
            <v/>
          </cell>
        </row>
        <row r="3459">
          <cell r="H3459" t="str">
            <v/>
          </cell>
        </row>
        <row r="3460">
          <cell r="H3460" t="str">
            <v/>
          </cell>
        </row>
        <row r="3461">
          <cell r="H3461" t="str">
            <v/>
          </cell>
        </row>
        <row r="3462">
          <cell r="H3462" t="str">
            <v/>
          </cell>
        </row>
        <row r="3463">
          <cell r="H3463" t="str">
            <v/>
          </cell>
        </row>
        <row r="3464">
          <cell r="H3464" t="str">
            <v/>
          </cell>
        </row>
        <row r="3465">
          <cell r="H3465" t="str">
            <v/>
          </cell>
        </row>
        <row r="3466">
          <cell r="H3466" t="str">
            <v/>
          </cell>
        </row>
        <row r="3467">
          <cell r="H3467" t="str">
            <v/>
          </cell>
        </row>
        <row r="3468">
          <cell r="H3468" t="str">
            <v/>
          </cell>
        </row>
        <row r="3469">
          <cell r="H3469" t="str">
            <v/>
          </cell>
        </row>
        <row r="3470">
          <cell r="H3470" t="str">
            <v/>
          </cell>
        </row>
        <row r="3471">
          <cell r="H3471" t="str">
            <v/>
          </cell>
        </row>
        <row r="3472">
          <cell r="H3472" t="str">
            <v/>
          </cell>
        </row>
        <row r="3473">
          <cell r="H3473" t="str">
            <v/>
          </cell>
        </row>
        <row r="3474">
          <cell r="H3474" t="str">
            <v/>
          </cell>
        </row>
        <row r="3475">
          <cell r="H3475" t="str">
            <v/>
          </cell>
        </row>
        <row r="3476">
          <cell r="H3476" t="str">
            <v/>
          </cell>
        </row>
        <row r="3477">
          <cell r="H3477" t="str">
            <v/>
          </cell>
        </row>
        <row r="3478">
          <cell r="H3478" t="str">
            <v/>
          </cell>
        </row>
        <row r="3479">
          <cell r="H3479" t="str">
            <v/>
          </cell>
        </row>
        <row r="3480">
          <cell r="H3480" t="str">
            <v/>
          </cell>
        </row>
        <row r="3481">
          <cell r="H3481" t="str">
            <v/>
          </cell>
        </row>
        <row r="3482">
          <cell r="H3482" t="str">
            <v/>
          </cell>
        </row>
        <row r="3483">
          <cell r="H3483" t="str">
            <v/>
          </cell>
        </row>
        <row r="3484">
          <cell r="H3484" t="str">
            <v/>
          </cell>
        </row>
        <row r="3485">
          <cell r="H3485" t="str">
            <v/>
          </cell>
        </row>
        <row r="3486">
          <cell r="H3486" t="str">
            <v/>
          </cell>
        </row>
        <row r="3487">
          <cell r="H3487" t="str">
            <v/>
          </cell>
        </row>
        <row r="3488">
          <cell r="H3488" t="str">
            <v/>
          </cell>
        </row>
        <row r="3489">
          <cell r="H3489" t="str">
            <v/>
          </cell>
        </row>
        <row r="3490">
          <cell r="H3490" t="str">
            <v/>
          </cell>
        </row>
        <row r="3491">
          <cell r="H3491" t="str">
            <v/>
          </cell>
        </row>
        <row r="3492">
          <cell r="H3492" t="str">
            <v/>
          </cell>
        </row>
        <row r="3493">
          <cell r="H3493" t="str">
            <v/>
          </cell>
        </row>
        <row r="3494">
          <cell r="H3494" t="str">
            <v/>
          </cell>
        </row>
        <row r="3495">
          <cell r="H3495" t="str">
            <v/>
          </cell>
        </row>
        <row r="3496">
          <cell r="H3496" t="str">
            <v/>
          </cell>
        </row>
        <row r="3497">
          <cell r="H3497" t="str">
            <v/>
          </cell>
        </row>
        <row r="3498">
          <cell r="H3498" t="str">
            <v/>
          </cell>
        </row>
        <row r="3499">
          <cell r="H3499" t="str">
            <v/>
          </cell>
        </row>
        <row r="3500">
          <cell r="H3500" t="str">
            <v/>
          </cell>
        </row>
        <row r="3501">
          <cell r="H3501" t="str">
            <v/>
          </cell>
        </row>
        <row r="3502">
          <cell r="H3502" t="str">
            <v/>
          </cell>
        </row>
        <row r="3503">
          <cell r="H3503" t="str">
            <v/>
          </cell>
        </row>
        <row r="3504">
          <cell r="H3504" t="str">
            <v/>
          </cell>
        </row>
        <row r="3505">
          <cell r="H3505" t="str">
            <v/>
          </cell>
        </row>
        <row r="3506">
          <cell r="H3506" t="str">
            <v/>
          </cell>
        </row>
        <row r="3507">
          <cell r="H3507" t="str">
            <v/>
          </cell>
        </row>
        <row r="3508">
          <cell r="H3508" t="str">
            <v/>
          </cell>
        </row>
        <row r="3509">
          <cell r="H3509" t="str">
            <v/>
          </cell>
        </row>
        <row r="3510">
          <cell r="H3510" t="str">
            <v/>
          </cell>
        </row>
        <row r="3511">
          <cell r="H3511" t="str">
            <v/>
          </cell>
        </row>
        <row r="3512">
          <cell r="H3512" t="str">
            <v/>
          </cell>
        </row>
        <row r="3513">
          <cell r="H3513" t="str">
            <v/>
          </cell>
        </row>
        <row r="3514">
          <cell r="H3514" t="str">
            <v/>
          </cell>
        </row>
        <row r="3515">
          <cell r="H3515" t="str">
            <v/>
          </cell>
        </row>
        <row r="3516">
          <cell r="H3516" t="str">
            <v/>
          </cell>
        </row>
        <row r="3517">
          <cell r="H3517" t="str">
            <v/>
          </cell>
        </row>
        <row r="3518">
          <cell r="H3518" t="str">
            <v/>
          </cell>
        </row>
        <row r="3519">
          <cell r="H3519" t="str">
            <v/>
          </cell>
        </row>
        <row r="3520">
          <cell r="H3520" t="str">
            <v/>
          </cell>
        </row>
        <row r="3521">
          <cell r="H3521" t="str">
            <v/>
          </cell>
        </row>
        <row r="3522">
          <cell r="H3522" t="str">
            <v/>
          </cell>
        </row>
        <row r="3523">
          <cell r="H3523" t="str">
            <v/>
          </cell>
        </row>
        <row r="3524">
          <cell r="H3524" t="str">
            <v/>
          </cell>
        </row>
        <row r="3525">
          <cell r="H3525" t="str">
            <v/>
          </cell>
        </row>
        <row r="3526">
          <cell r="H3526" t="str">
            <v/>
          </cell>
        </row>
        <row r="3527">
          <cell r="H3527" t="str">
            <v/>
          </cell>
        </row>
        <row r="3528">
          <cell r="H3528" t="str">
            <v/>
          </cell>
        </row>
        <row r="3529">
          <cell r="H3529" t="str">
            <v/>
          </cell>
        </row>
        <row r="3530">
          <cell r="H3530" t="str">
            <v/>
          </cell>
        </row>
        <row r="3531">
          <cell r="H3531" t="str">
            <v/>
          </cell>
        </row>
        <row r="3532">
          <cell r="H3532" t="str">
            <v/>
          </cell>
        </row>
        <row r="3533">
          <cell r="H3533" t="str">
            <v/>
          </cell>
        </row>
        <row r="3534">
          <cell r="H3534" t="str">
            <v/>
          </cell>
        </row>
        <row r="3535">
          <cell r="H3535" t="str">
            <v/>
          </cell>
        </row>
        <row r="3536">
          <cell r="H3536" t="str">
            <v/>
          </cell>
        </row>
        <row r="3537">
          <cell r="H3537" t="str">
            <v/>
          </cell>
        </row>
        <row r="3538">
          <cell r="H3538" t="str">
            <v/>
          </cell>
        </row>
        <row r="3539">
          <cell r="H3539" t="str">
            <v/>
          </cell>
        </row>
        <row r="3540">
          <cell r="H3540" t="str">
            <v/>
          </cell>
        </row>
        <row r="3541">
          <cell r="H3541" t="str">
            <v/>
          </cell>
        </row>
        <row r="3542">
          <cell r="H3542" t="str">
            <v/>
          </cell>
        </row>
        <row r="3543">
          <cell r="H3543" t="str">
            <v/>
          </cell>
        </row>
        <row r="3544">
          <cell r="H3544" t="str">
            <v/>
          </cell>
        </row>
        <row r="3545">
          <cell r="H3545" t="str">
            <v/>
          </cell>
        </row>
        <row r="3546">
          <cell r="H3546" t="str">
            <v/>
          </cell>
        </row>
        <row r="3547">
          <cell r="H3547" t="str">
            <v/>
          </cell>
        </row>
        <row r="3548">
          <cell r="H3548" t="str">
            <v/>
          </cell>
        </row>
        <row r="3549">
          <cell r="H3549" t="str">
            <v/>
          </cell>
        </row>
        <row r="3550">
          <cell r="H3550" t="str">
            <v/>
          </cell>
        </row>
        <row r="3551">
          <cell r="H3551" t="str">
            <v/>
          </cell>
        </row>
        <row r="3552">
          <cell r="H3552" t="str">
            <v/>
          </cell>
        </row>
        <row r="3553">
          <cell r="H3553" t="str">
            <v/>
          </cell>
        </row>
        <row r="3554">
          <cell r="H3554" t="str">
            <v/>
          </cell>
        </row>
        <row r="3555">
          <cell r="H3555" t="str">
            <v/>
          </cell>
        </row>
        <row r="3556">
          <cell r="H3556" t="str">
            <v/>
          </cell>
        </row>
        <row r="3557">
          <cell r="H3557" t="str">
            <v/>
          </cell>
        </row>
        <row r="3558">
          <cell r="H3558" t="str">
            <v/>
          </cell>
        </row>
        <row r="3559">
          <cell r="H3559" t="str">
            <v/>
          </cell>
        </row>
        <row r="3560">
          <cell r="H3560" t="str">
            <v/>
          </cell>
        </row>
        <row r="3561">
          <cell r="H3561" t="str">
            <v/>
          </cell>
        </row>
        <row r="3562">
          <cell r="H3562" t="str">
            <v/>
          </cell>
        </row>
        <row r="3563">
          <cell r="H3563" t="str">
            <v/>
          </cell>
        </row>
        <row r="3564">
          <cell r="H3564" t="str">
            <v/>
          </cell>
        </row>
        <row r="3565">
          <cell r="H3565" t="str">
            <v/>
          </cell>
        </row>
        <row r="3566">
          <cell r="H3566" t="str">
            <v/>
          </cell>
        </row>
        <row r="3567">
          <cell r="H3567" t="str">
            <v/>
          </cell>
        </row>
        <row r="3568">
          <cell r="H3568" t="str">
            <v/>
          </cell>
        </row>
        <row r="3569">
          <cell r="H3569" t="str">
            <v/>
          </cell>
        </row>
        <row r="3570">
          <cell r="H3570" t="str">
            <v/>
          </cell>
        </row>
        <row r="3571">
          <cell r="H3571" t="str">
            <v/>
          </cell>
        </row>
        <row r="3572">
          <cell r="H3572" t="str">
            <v/>
          </cell>
        </row>
        <row r="3573">
          <cell r="H3573" t="str">
            <v/>
          </cell>
        </row>
        <row r="3574">
          <cell r="H3574" t="str">
            <v/>
          </cell>
        </row>
        <row r="3575">
          <cell r="H3575" t="str">
            <v/>
          </cell>
        </row>
        <row r="3576">
          <cell r="H3576" t="str">
            <v/>
          </cell>
        </row>
        <row r="3577">
          <cell r="H3577" t="str">
            <v/>
          </cell>
        </row>
        <row r="3578">
          <cell r="H3578" t="str">
            <v/>
          </cell>
        </row>
        <row r="3579">
          <cell r="H3579" t="str">
            <v/>
          </cell>
        </row>
        <row r="3580">
          <cell r="H3580" t="str">
            <v/>
          </cell>
        </row>
        <row r="3581">
          <cell r="H3581" t="str">
            <v/>
          </cell>
        </row>
        <row r="3582">
          <cell r="H3582" t="str">
            <v/>
          </cell>
        </row>
        <row r="3583">
          <cell r="H3583" t="str">
            <v/>
          </cell>
        </row>
        <row r="3584">
          <cell r="H3584" t="str">
            <v/>
          </cell>
        </row>
        <row r="3585">
          <cell r="H3585" t="str">
            <v/>
          </cell>
        </row>
        <row r="3586">
          <cell r="H3586" t="str">
            <v/>
          </cell>
        </row>
        <row r="3587">
          <cell r="H3587" t="str">
            <v/>
          </cell>
        </row>
        <row r="3588">
          <cell r="H3588" t="str">
            <v/>
          </cell>
        </row>
        <row r="3589">
          <cell r="H3589" t="str">
            <v/>
          </cell>
        </row>
        <row r="3590">
          <cell r="H3590" t="str">
            <v/>
          </cell>
        </row>
        <row r="3591">
          <cell r="H3591" t="str">
            <v/>
          </cell>
        </row>
        <row r="3592">
          <cell r="H3592" t="str">
            <v/>
          </cell>
        </row>
        <row r="3593">
          <cell r="H3593" t="str">
            <v/>
          </cell>
        </row>
        <row r="3594">
          <cell r="H3594" t="str">
            <v/>
          </cell>
        </row>
        <row r="3595">
          <cell r="H3595" t="str">
            <v/>
          </cell>
        </row>
        <row r="3596">
          <cell r="H3596" t="str">
            <v/>
          </cell>
        </row>
        <row r="3597">
          <cell r="H3597" t="str">
            <v/>
          </cell>
        </row>
        <row r="3598">
          <cell r="H3598" t="str">
            <v/>
          </cell>
        </row>
        <row r="3599">
          <cell r="H3599" t="str">
            <v/>
          </cell>
        </row>
        <row r="3600">
          <cell r="H3600" t="str">
            <v/>
          </cell>
        </row>
        <row r="3601">
          <cell r="H3601" t="str">
            <v/>
          </cell>
        </row>
        <row r="3602">
          <cell r="H3602" t="str">
            <v/>
          </cell>
        </row>
        <row r="3603">
          <cell r="H3603" t="str">
            <v/>
          </cell>
        </row>
        <row r="3604">
          <cell r="H3604" t="str">
            <v/>
          </cell>
        </row>
        <row r="3605">
          <cell r="H3605" t="str">
            <v/>
          </cell>
        </row>
        <row r="3606">
          <cell r="H3606" t="str">
            <v/>
          </cell>
        </row>
        <row r="3607">
          <cell r="H3607" t="str">
            <v/>
          </cell>
        </row>
        <row r="3608">
          <cell r="H3608" t="str">
            <v/>
          </cell>
        </row>
        <row r="3609">
          <cell r="H3609" t="str">
            <v/>
          </cell>
        </row>
        <row r="3610">
          <cell r="H3610" t="str">
            <v/>
          </cell>
        </row>
        <row r="3611">
          <cell r="H3611" t="str">
            <v/>
          </cell>
        </row>
        <row r="3612">
          <cell r="H3612" t="str">
            <v/>
          </cell>
        </row>
        <row r="3613">
          <cell r="H3613" t="str">
            <v/>
          </cell>
        </row>
        <row r="3614">
          <cell r="H3614" t="str">
            <v/>
          </cell>
        </row>
        <row r="3615">
          <cell r="H3615" t="str">
            <v/>
          </cell>
        </row>
        <row r="3616">
          <cell r="H3616" t="str">
            <v/>
          </cell>
        </row>
        <row r="3617">
          <cell r="H3617" t="str">
            <v/>
          </cell>
        </row>
        <row r="3618">
          <cell r="H3618" t="str">
            <v/>
          </cell>
        </row>
        <row r="3619">
          <cell r="H3619" t="str">
            <v/>
          </cell>
        </row>
        <row r="3620">
          <cell r="H3620" t="str">
            <v/>
          </cell>
        </row>
        <row r="3621">
          <cell r="H3621" t="str">
            <v/>
          </cell>
        </row>
        <row r="3622">
          <cell r="H3622" t="str">
            <v/>
          </cell>
        </row>
        <row r="3623">
          <cell r="H3623" t="str">
            <v/>
          </cell>
        </row>
        <row r="3624">
          <cell r="H3624" t="str">
            <v/>
          </cell>
        </row>
        <row r="3625">
          <cell r="H3625" t="str">
            <v/>
          </cell>
        </row>
        <row r="3626">
          <cell r="H3626" t="str">
            <v/>
          </cell>
        </row>
        <row r="3627">
          <cell r="H3627" t="str">
            <v/>
          </cell>
        </row>
        <row r="3628">
          <cell r="H3628" t="str">
            <v/>
          </cell>
        </row>
        <row r="3629">
          <cell r="H3629" t="str">
            <v/>
          </cell>
        </row>
        <row r="3630">
          <cell r="H3630" t="str">
            <v/>
          </cell>
        </row>
        <row r="3631">
          <cell r="H3631" t="str">
            <v/>
          </cell>
        </row>
        <row r="3632">
          <cell r="H3632" t="str">
            <v/>
          </cell>
        </row>
        <row r="3633">
          <cell r="H3633" t="str">
            <v/>
          </cell>
        </row>
        <row r="3634">
          <cell r="H3634" t="str">
            <v/>
          </cell>
        </row>
        <row r="3635">
          <cell r="H3635" t="str">
            <v/>
          </cell>
        </row>
        <row r="3636">
          <cell r="H3636" t="str">
            <v/>
          </cell>
        </row>
        <row r="3637">
          <cell r="H3637" t="str">
            <v/>
          </cell>
        </row>
        <row r="3638">
          <cell r="H3638" t="str">
            <v/>
          </cell>
        </row>
        <row r="3639">
          <cell r="H3639" t="str">
            <v/>
          </cell>
        </row>
        <row r="3640">
          <cell r="H3640" t="str">
            <v/>
          </cell>
        </row>
        <row r="3641">
          <cell r="H3641" t="str">
            <v/>
          </cell>
        </row>
        <row r="3642">
          <cell r="H3642" t="str">
            <v/>
          </cell>
        </row>
        <row r="3643">
          <cell r="H3643" t="str">
            <v/>
          </cell>
        </row>
        <row r="3644">
          <cell r="H3644" t="str">
            <v/>
          </cell>
        </row>
        <row r="3645">
          <cell r="H3645" t="str">
            <v/>
          </cell>
        </row>
        <row r="3646">
          <cell r="H3646" t="str">
            <v/>
          </cell>
        </row>
        <row r="3647">
          <cell r="H3647" t="str">
            <v/>
          </cell>
        </row>
        <row r="3648">
          <cell r="H3648" t="str">
            <v/>
          </cell>
        </row>
        <row r="3649">
          <cell r="H3649" t="str">
            <v/>
          </cell>
        </row>
        <row r="3650">
          <cell r="H3650" t="str">
            <v/>
          </cell>
        </row>
        <row r="3651">
          <cell r="H3651" t="str">
            <v/>
          </cell>
        </row>
        <row r="3652">
          <cell r="H3652" t="str">
            <v/>
          </cell>
        </row>
        <row r="3653">
          <cell r="H3653" t="str">
            <v/>
          </cell>
        </row>
        <row r="3654">
          <cell r="H3654" t="str">
            <v/>
          </cell>
        </row>
        <row r="3655">
          <cell r="H3655" t="str">
            <v/>
          </cell>
        </row>
        <row r="3656">
          <cell r="H3656" t="str">
            <v/>
          </cell>
        </row>
        <row r="3657">
          <cell r="H3657" t="str">
            <v/>
          </cell>
        </row>
        <row r="3658">
          <cell r="H3658" t="str">
            <v/>
          </cell>
        </row>
        <row r="3659">
          <cell r="H3659" t="str">
            <v/>
          </cell>
        </row>
        <row r="3660">
          <cell r="H3660" t="str">
            <v/>
          </cell>
        </row>
        <row r="3661">
          <cell r="H3661" t="str">
            <v/>
          </cell>
        </row>
        <row r="3662">
          <cell r="H3662" t="str">
            <v/>
          </cell>
        </row>
        <row r="3663">
          <cell r="H3663" t="str">
            <v/>
          </cell>
        </row>
        <row r="3664">
          <cell r="H3664" t="str">
            <v/>
          </cell>
        </row>
        <row r="3665">
          <cell r="H3665" t="str">
            <v/>
          </cell>
        </row>
        <row r="3666">
          <cell r="H3666" t="str">
            <v/>
          </cell>
        </row>
        <row r="3667">
          <cell r="H3667" t="str">
            <v/>
          </cell>
        </row>
        <row r="3668">
          <cell r="H3668" t="str">
            <v/>
          </cell>
        </row>
        <row r="3669">
          <cell r="H3669" t="str">
            <v/>
          </cell>
        </row>
        <row r="3670">
          <cell r="H3670" t="str">
            <v/>
          </cell>
        </row>
        <row r="3671">
          <cell r="H3671" t="str">
            <v/>
          </cell>
        </row>
        <row r="3672">
          <cell r="H3672" t="str">
            <v/>
          </cell>
        </row>
        <row r="3673">
          <cell r="H3673" t="str">
            <v/>
          </cell>
        </row>
        <row r="3674">
          <cell r="H3674" t="str">
            <v/>
          </cell>
        </row>
        <row r="3675">
          <cell r="H3675" t="str">
            <v/>
          </cell>
        </row>
        <row r="3676">
          <cell r="H3676" t="str">
            <v/>
          </cell>
        </row>
        <row r="3677">
          <cell r="H3677" t="str">
            <v/>
          </cell>
        </row>
        <row r="3678">
          <cell r="H3678" t="str">
            <v/>
          </cell>
        </row>
        <row r="3679">
          <cell r="H3679" t="str">
            <v/>
          </cell>
        </row>
        <row r="3680">
          <cell r="H3680" t="str">
            <v/>
          </cell>
        </row>
        <row r="3681">
          <cell r="H3681" t="str">
            <v/>
          </cell>
        </row>
        <row r="3682">
          <cell r="H3682" t="str">
            <v/>
          </cell>
        </row>
        <row r="3683">
          <cell r="H3683" t="str">
            <v/>
          </cell>
        </row>
        <row r="3684">
          <cell r="H3684" t="str">
            <v/>
          </cell>
        </row>
        <row r="3685">
          <cell r="H3685" t="str">
            <v/>
          </cell>
        </row>
        <row r="3686">
          <cell r="H3686" t="str">
            <v/>
          </cell>
        </row>
        <row r="3687">
          <cell r="H3687" t="str">
            <v/>
          </cell>
        </row>
        <row r="3688">
          <cell r="H3688" t="str">
            <v/>
          </cell>
        </row>
        <row r="3689">
          <cell r="H3689" t="str">
            <v/>
          </cell>
        </row>
        <row r="3690">
          <cell r="H3690" t="str">
            <v/>
          </cell>
        </row>
        <row r="3691">
          <cell r="H3691" t="str">
            <v/>
          </cell>
        </row>
        <row r="3692">
          <cell r="H3692" t="str">
            <v/>
          </cell>
        </row>
        <row r="3693">
          <cell r="H3693" t="str">
            <v/>
          </cell>
        </row>
        <row r="3694">
          <cell r="H3694" t="str">
            <v/>
          </cell>
        </row>
        <row r="3695">
          <cell r="H3695" t="str">
            <v/>
          </cell>
        </row>
        <row r="3696">
          <cell r="H3696" t="str">
            <v/>
          </cell>
        </row>
        <row r="3697">
          <cell r="H3697" t="str">
            <v/>
          </cell>
        </row>
        <row r="3698">
          <cell r="H3698" t="str">
            <v/>
          </cell>
        </row>
        <row r="3699">
          <cell r="H3699" t="str">
            <v/>
          </cell>
        </row>
        <row r="3700">
          <cell r="H3700" t="str">
            <v/>
          </cell>
        </row>
        <row r="3701">
          <cell r="H3701" t="str">
            <v/>
          </cell>
        </row>
        <row r="3702">
          <cell r="H3702" t="str">
            <v/>
          </cell>
        </row>
        <row r="3703">
          <cell r="H3703" t="str">
            <v/>
          </cell>
        </row>
        <row r="3704">
          <cell r="H3704" t="str">
            <v/>
          </cell>
        </row>
        <row r="3705">
          <cell r="H3705" t="str">
            <v/>
          </cell>
        </row>
        <row r="3706">
          <cell r="H3706" t="str">
            <v/>
          </cell>
        </row>
        <row r="3707">
          <cell r="H3707" t="str">
            <v/>
          </cell>
        </row>
        <row r="3708">
          <cell r="H3708" t="str">
            <v/>
          </cell>
        </row>
        <row r="3709">
          <cell r="H3709" t="str">
            <v/>
          </cell>
        </row>
        <row r="3710">
          <cell r="H3710" t="str">
            <v/>
          </cell>
        </row>
        <row r="3711">
          <cell r="H3711" t="str">
            <v/>
          </cell>
        </row>
        <row r="3712">
          <cell r="H3712" t="str">
            <v/>
          </cell>
        </row>
        <row r="3713">
          <cell r="H3713" t="str">
            <v/>
          </cell>
        </row>
        <row r="3714">
          <cell r="H3714" t="str">
            <v/>
          </cell>
        </row>
        <row r="3715">
          <cell r="H3715" t="str">
            <v/>
          </cell>
        </row>
        <row r="3716">
          <cell r="H3716" t="str">
            <v/>
          </cell>
        </row>
        <row r="3717">
          <cell r="H3717" t="str">
            <v/>
          </cell>
        </row>
        <row r="3718">
          <cell r="H3718" t="str">
            <v/>
          </cell>
        </row>
        <row r="3719">
          <cell r="H3719" t="str">
            <v/>
          </cell>
        </row>
        <row r="3720">
          <cell r="H3720" t="str">
            <v/>
          </cell>
        </row>
        <row r="3721">
          <cell r="H3721" t="str">
            <v/>
          </cell>
        </row>
        <row r="3722">
          <cell r="H3722" t="str">
            <v/>
          </cell>
        </row>
        <row r="3723">
          <cell r="H3723" t="str">
            <v/>
          </cell>
        </row>
        <row r="3724">
          <cell r="H3724" t="str">
            <v/>
          </cell>
        </row>
        <row r="3725">
          <cell r="H3725" t="str">
            <v/>
          </cell>
        </row>
        <row r="3726">
          <cell r="H3726" t="str">
            <v/>
          </cell>
        </row>
        <row r="3727">
          <cell r="H3727" t="str">
            <v/>
          </cell>
        </row>
        <row r="3728">
          <cell r="H3728" t="str">
            <v/>
          </cell>
        </row>
        <row r="3729">
          <cell r="H3729" t="str">
            <v/>
          </cell>
        </row>
        <row r="3730">
          <cell r="H3730" t="str">
            <v/>
          </cell>
        </row>
        <row r="3731">
          <cell r="H3731" t="str">
            <v/>
          </cell>
        </row>
        <row r="3732">
          <cell r="H3732" t="str">
            <v/>
          </cell>
        </row>
        <row r="3733">
          <cell r="H3733" t="str">
            <v/>
          </cell>
        </row>
        <row r="3734">
          <cell r="H3734" t="str">
            <v/>
          </cell>
        </row>
        <row r="3735">
          <cell r="H3735" t="str">
            <v/>
          </cell>
        </row>
        <row r="3736">
          <cell r="H3736" t="str">
            <v/>
          </cell>
        </row>
        <row r="3737">
          <cell r="H3737" t="str">
            <v/>
          </cell>
        </row>
        <row r="3738">
          <cell r="H3738" t="str">
            <v/>
          </cell>
        </row>
        <row r="3739">
          <cell r="H3739" t="str">
            <v/>
          </cell>
        </row>
        <row r="3740">
          <cell r="H3740" t="str">
            <v/>
          </cell>
        </row>
        <row r="3741">
          <cell r="H3741" t="str">
            <v/>
          </cell>
        </row>
        <row r="3742">
          <cell r="H3742" t="str">
            <v/>
          </cell>
        </row>
        <row r="3743">
          <cell r="H3743" t="str">
            <v/>
          </cell>
        </row>
        <row r="3744">
          <cell r="H3744" t="str">
            <v/>
          </cell>
        </row>
        <row r="3745">
          <cell r="H3745" t="str">
            <v/>
          </cell>
        </row>
        <row r="3746">
          <cell r="H3746" t="str">
            <v/>
          </cell>
        </row>
        <row r="3747">
          <cell r="H3747" t="str">
            <v/>
          </cell>
        </row>
        <row r="3748">
          <cell r="H3748" t="str">
            <v/>
          </cell>
        </row>
        <row r="3749">
          <cell r="H3749" t="str">
            <v/>
          </cell>
        </row>
        <row r="3750">
          <cell r="H3750" t="str">
            <v/>
          </cell>
        </row>
        <row r="3751">
          <cell r="H3751" t="str">
            <v/>
          </cell>
        </row>
        <row r="3752">
          <cell r="H3752" t="str">
            <v/>
          </cell>
        </row>
        <row r="3753">
          <cell r="H3753" t="str">
            <v/>
          </cell>
        </row>
        <row r="3754">
          <cell r="H3754" t="str">
            <v/>
          </cell>
        </row>
        <row r="3755">
          <cell r="H3755" t="str">
            <v/>
          </cell>
        </row>
        <row r="3756">
          <cell r="H3756" t="str">
            <v/>
          </cell>
        </row>
        <row r="3757">
          <cell r="H3757" t="str">
            <v/>
          </cell>
        </row>
        <row r="3758">
          <cell r="H3758" t="str">
            <v/>
          </cell>
        </row>
        <row r="3759">
          <cell r="H3759" t="str">
            <v/>
          </cell>
        </row>
        <row r="3760">
          <cell r="H3760" t="str">
            <v/>
          </cell>
        </row>
        <row r="3761">
          <cell r="H3761" t="str">
            <v/>
          </cell>
        </row>
        <row r="3762">
          <cell r="H3762" t="str">
            <v/>
          </cell>
        </row>
        <row r="3763">
          <cell r="H3763" t="str">
            <v/>
          </cell>
        </row>
        <row r="3764">
          <cell r="H3764" t="str">
            <v/>
          </cell>
        </row>
        <row r="3765">
          <cell r="H3765" t="str">
            <v/>
          </cell>
        </row>
        <row r="3766">
          <cell r="H3766" t="str">
            <v/>
          </cell>
        </row>
        <row r="3767">
          <cell r="H3767" t="str">
            <v/>
          </cell>
        </row>
        <row r="3768">
          <cell r="H3768" t="str">
            <v/>
          </cell>
        </row>
        <row r="3769">
          <cell r="H3769" t="str">
            <v/>
          </cell>
        </row>
        <row r="3770">
          <cell r="H3770" t="str">
            <v/>
          </cell>
        </row>
        <row r="3771">
          <cell r="H3771" t="str">
            <v/>
          </cell>
        </row>
        <row r="3772">
          <cell r="H3772" t="str">
            <v/>
          </cell>
        </row>
        <row r="3773">
          <cell r="H3773" t="str">
            <v/>
          </cell>
        </row>
        <row r="3774">
          <cell r="H3774" t="str">
            <v/>
          </cell>
        </row>
        <row r="3775">
          <cell r="H3775" t="str">
            <v/>
          </cell>
        </row>
        <row r="3776">
          <cell r="H3776" t="str">
            <v/>
          </cell>
        </row>
        <row r="3777">
          <cell r="H3777" t="str">
            <v/>
          </cell>
        </row>
        <row r="3778">
          <cell r="H3778" t="str">
            <v/>
          </cell>
        </row>
        <row r="3779">
          <cell r="H3779" t="str">
            <v/>
          </cell>
        </row>
        <row r="3780">
          <cell r="H3780" t="str">
            <v/>
          </cell>
        </row>
        <row r="3781">
          <cell r="H3781" t="str">
            <v/>
          </cell>
        </row>
        <row r="3782">
          <cell r="H3782" t="str">
            <v/>
          </cell>
        </row>
        <row r="3783">
          <cell r="H3783" t="str">
            <v/>
          </cell>
        </row>
        <row r="3784">
          <cell r="H3784" t="str">
            <v/>
          </cell>
        </row>
        <row r="3785">
          <cell r="H3785" t="str">
            <v/>
          </cell>
        </row>
        <row r="3786">
          <cell r="H3786" t="str">
            <v/>
          </cell>
        </row>
        <row r="3787">
          <cell r="H3787" t="str">
            <v/>
          </cell>
        </row>
        <row r="3788">
          <cell r="H3788" t="str">
            <v/>
          </cell>
        </row>
        <row r="3789">
          <cell r="H3789" t="str">
            <v/>
          </cell>
        </row>
        <row r="3790">
          <cell r="H3790" t="str">
            <v/>
          </cell>
        </row>
        <row r="3791">
          <cell r="H3791" t="str">
            <v/>
          </cell>
        </row>
        <row r="3792">
          <cell r="H3792" t="str">
            <v/>
          </cell>
        </row>
        <row r="3793">
          <cell r="H3793" t="str">
            <v/>
          </cell>
        </row>
        <row r="3794">
          <cell r="H3794" t="str">
            <v/>
          </cell>
        </row>
        <row r="3795">
          <cell r="H3795" t="str">
            <v/>
          </cell>
        </row>
        <row r="3796">
          <cell r="H3796" t="str">
            <v/>
          </cell>
        </row>
        <row r="3797">
          <cell r="H3797" t="str">
            <v/>
          </cell>
        </row>
        <row r="3798">
          <cell r="H3798" t="str">
            <v/>
          </cell>
        </row>
        <row r="3799">
          <cell r="H3799" t="str">
            <v/>
          </cell>
        </row>
        <row r="3800">
          <cell r="H3800" t="str">
            <v/>
          </cell>
        </row>
        <row r="3801">
          <cell r="H3801" t="str">
            <v/>
          </cell>
        </row>
        <row r="3802">
          <cell r="H3802" t="str">
            <v/>
          </cell>
        </row>
        <row r="3803">
          <cell r="H3803" t="str">
            <v/>
          </cell>
        </row>
        <row r="3804">
          <cell r="H3804" t="str">
            <v/>
          </cell>
        </row>
        <row r="3805">
          <cell r="H3805" t="str">
            <v/>
          </cell>
        </row>
        <row r="3806">
          <cell r="H3806" t="str">
            <v/>
          </cell>
        </row>
        <row r="3807">
          <cell r="H3807" t="str">
            <v/>
          </cell>
        </row>
        <row r="3808">
          <cell r="H3808" t="str">
            <v/>
          </cell>
        </row>
        <row r="3809">
          <cell r="H3809" t="str">
            <v/>
          </cell>
        </row>
        <row r="3810">
          <cell r="H3810" t="str">
            <v/>
          </cell>
        </row>
        <row r="3811">
          <cell r="H3811" t="str">
            <v/>
          </cell>
        </row>
        <row r="3812">
          <cell r="H3812" t="str">
            <v/>
          </cell>
        </row>
        <row r="3813">
          <cell r="H3813" t="str">
            <v/>
          </cell>
        </row>
        <row r="3814">
          <cell r="H3814" t="str">
            <v/>
          </cell>
        </row>
        <row r="3815">
          <cell r="H3815" t="str">
            <v/>
          </cell>
        </row>
        <row r="3816">
          <cell r="H3816" t="str">
            <v/>
          </cell>
        </row>
        <row r="3817">
          <cell r="H3817" t="str">
            <v/>
          </cell>
        </row>
        <row r="3818">
          <cell r="H3818" t="str">
            <v/>
          </cell>
        </row>
        <row r="3819">
          <cell r="H3819" t="str">
            <v/>
          </cell>
        </row>
        <row r="3820">
          <cell r="H3820" t="str">
            <v/>
          </cell>
        </row>
        <row r="3821">
          <cell r="H3821" t="str">
            <v/>
          </cell>
        </row>
        <row r="3822">
          <cell r="H3822" t="str">
            <v/>
          </cell>
        </row>
        <row r="3823">
          <cell r="H3823" t="str">
            <v/>
          </cell>
        </row>
        <row r="3824">
          <cell r="H3824" t="str">
            <v/>
          </cell>
        </row>
        <row r="3825">
          <cell r="H3825" t="str">
            <v/>
          </cell>
        </row>
        <row r="3826">
          <cell r="H3826" t="str">
            <v/>
          </cell>
        </row>
        <row r="3827">
          <cell r="H3827" t="str">
            <v/>
          </cell>
        </row>
        <row r="3828">
          <cell r="H3828" t="str">
            <v/>
          </cell>
        </row>
        <row r="3829">
          <cell r="H3829" t="str">
            <v/>
          </cell>
        </row>
        <row r="3830">
          <cell r="H3830" t="str">
            <v/>
          </cell>
        </row>
        <row r="3831">
          <cell r="H3831" t="str">
            <v/>
          </cell>
        </row>
        <row r="3832">
          <cell r="H3832" t="str">
            <v/>
          </cell>
        </row>
        <row r="3833">
          <cell r="H3833" t="str">
            <v/>
          </cell>
        </row>
        <row r="3834">
          <cell r="H3834" t="str">
            <v/>
          </cell>
        </row>
        <row r="3835">
          <cell r="H3835" t="str">
            <v/>
          </cell>
        </row>
        <row r="3836">
          <cell r="H3836" t="str">
            <v/>
          </cell>
        </row>
        <row r="3837">
          <cell r="H3837" t="str">
            <v/>
          </cell>
        </row>
        <row r="3838">
          <cell r="H3838" t="str">
            <v/>
          </cell>
        </row>
        <row r="3839">
          <cell r="H3839" t="str">
            <v/>
          </cell>
        </row>
        <row r="3840">
          <cell r="H3840" t="str">
            <v/>
          </cell>
        </row>
        <row r="3841">
          <cell r="H3841" t="str">
            <v/>
          </cell>
        </row>
        <row r="3842">
          <cell r="H3842" t="str">
            <v/>
          </cell>
        </row>
        <row r="3843">
          <cell r="H3843" t="str">
            <v/>
          </cell>
        </row>
        <row r="3844">
          <cell r="H3844" t="str">
            <v/>
          </cell>
        </row>
        <row r="3845">
          <cell r="H3845" t="str">
            <v/>
          </cell>
        </row>
        <row r="3846">
          <cell r="H3846" t="str">
            <v/>
          </cell>
        </row>
        <row r="3847">
          <cell r="H3847" t="str">
            <v/>
          </cell>
        </row>
        <row r="3848">
          <cell r="H3848" t="str">
            <v/>
          </cell>
        </row>
        <row r="3849">
          <cell r="H3849" t="str">
            <v/>
          </cell>
        </row>
        <row r="3850">
          <cell r="H3850" t="str">
            <v/>
          </cell>
        </row>
        <row r="3851">
          <cell r="H3851" t="str">
            <v/>
          </cell>
        </row>
        <row r="3852">
          <cell r="H3852" t="str">
            <v/>
          </cell>
        </row>
        <row r="3853">
          <cell r="H3853" t="str">
            <v/>
          </cell>
        </row>
        <row r="3854">
          <cell r="H3854" t="str">
            <v/>
          </cell>
        </row>
        <row r="3855">
          <cell r="H3855" t="str">
            <v/>
          </cell>
        </row>
        <row r="3856">
          <cell r="H3856" t="str">
            <v/>
          </cell>
        </row>
        <row r="3857">
          <cell r="H3857" t="str">
            <v/>
          </cell>
        </row>
        <row r="3858">
          <cell r="H3858" t="str">
            <v/>
          </cell>
        </row>
        <row r="3859">
          <cell r="H3859" t="str">
            <v/>
          </cell>
        </row>
        <row r="3860">
          <cell r="H3860" t="str">
            <v/>
          </cell>
        </row>
        <row r="3861">
          <cell r="H3861" t="str">
            <v/>
          </cell>
        </row>
        <row r="3862">
          <cell r="H3862" t="str">
            <v/>
          </cell>
        </row>
        <row r="3863">
          <cell r="H3863" t="str">
            <v/>
          </cell>
        </row>
        <row r="3864">
          <cell r="H3864" t="str">
            <v/>
          </cell>
        </row>
        <row r="3865">
          <cell r="H3865" t="str">
            <v/>
          </cell>
        </row>
        <row r="3866">
          <cell r="H3866" t="str">
            <v/>
          </cell>
        </row>
        <row r="3867">
          <cell r="H3867" t="str">
            <v/>
          </cell>
        </row>
        <row r="3868">
          <cell r="H3868" t="str">
            <v/>
          </cell>
        </row>
        <row r="3869">
          <cell r="H3869" t="str">
            <v/>
          </cell>
        </row>
        <row r="3870">
          <cell r="H3870" t="str">
            <v/>
          </cell>
        </row>
        <row r="3871">
          <cell r="H3871" t="str">
            <v/>
          </cell>
        </row>
        <row r="3872">
          <cell r="H3872" t="str">
            <v/>
          </cell>
        </row>
        <row r="3873">
          <cell r="H3873" t="str">
            <v/>
          </cell>
        </row>
        <row r="3874">
          <cell r="H3874" t="str">
            <v/>
          </cell>
        </row>
        <row r="3875">
          <cell r="H3875" t="str">
            <v/>
          </cell>
        </row>
        <row r="3876">
          <cell r="H3876" t="str">
            <v/>
          </cell>
        </row>
        <row r="3877">
          <cell r="H3877" t="str">
            <v/>
          </cell>
        </row>
        <row r="3878">
          <cell r="H3878" t="str">
            <v/>
          </cell>
        </row>
        <row r="3879">
          <cell r="H3879" t="str">
            <v/>
          </cell>
        </row>
        <row r="3880">
          <cell r="H3880" t="str">
            <v/>
          </cell>
        </row>
        <row r="3881">
          <cell r="H3881" t="str">
            <v/>
          </cell>
        </row>
        <row r="3882">
          <cell r="H3882" t="str">
            <v/>
          </cell>
        </row>
        <row r="3883">
          <cell r="H3883" t="str">
            <v/>
          </cell>
        </row>
        <row r="3884">
          <cell r="H3884" t="str">
            <v/>
          </cell>
        </row>
        <row r="3885">
          <cell r="H3885" t="str">
            <v/>
          </cell>
        </row>
        <row r="3886">
          <cell r="H3886" t="str">
            <v/>
          </cell>
        </row>
        <row r="3887">
          <cell r="H3887" t="str">
            <v/>
          </cell>
        </row>
        <row r="3888">
          <cell r="H3888" t="str">
            <v/>
          </cell>
        </row>
        <row r="3889">
          <cell r="H3889" t="str">
            <v/>
          </cell>
        </row>
        <row r="3890">
          <cell r="H3890" t="str">
            <v/>
          </cell>
        </row>
        <row r="3891">
          <cell r="H3891" t="str">
            <v/>
          </cell>
        </row>
        <row r="3892">
          <cell r="H3892" t="str">
            <v/>
          </cell>
        </row>
        <row r="3893">
          <cell r="H3893" t="str">
            <v/>
          </cell>
        </row>
        <row r="3894">
          <cell r="H3894" t="str">
            <v/>
          </cell>
        </row>
        <row r="3895">
          <cell r="H3895" t="str">
            <v/>
          </cell>
        </row>
        <row r="3896">
          <cell r="H3896" t="str">
            <v/>
          </cell>
        </row>
        <row r="3897">
          <cell r="H3897" t="str">
            <v/>
          </cell>
        </row>
        <row r="3898">
          <cell r="H3898" t="str">
            <v/>
          </cell>
        </row>
        <row r="3899">
          <cell r="H3899" t="str">
            <v/>
          </cell>
        </row>
        <row r="3900">
          <cell r="H3900" t="str">
            <v/>
          </cell>
        </row>
        <row r="3901">
          <cell r="H3901" t="str">
            <v/>
          </cell>
        </row>
        <row r="3902">
          <cell r="H3902" t="str">
            <v/>
          </cell>
        </row>
        <row r="3903">
          <cell r="H3903" t="str">
            <v/>
          </cell>
        </row>
        <row r="3904">
          <cell r="H3904" t="str">
            <v/>
          </cell>
        </row>
        <row r="3905">
          <cell r="H3905" t="str">
            <v/>
          </cell>
        </row>
        <row r="3906">
          <cell r="H3906" t="str">
            <v/>
          </cell>
        </row>
        <row r="3907">
          <cell r="H3907" t="str">
            <v/>
          </cell>
        </row>
        <row r="3908">
          <cell r="H3908" t="str">
            <v/>
          </cell>
        </row>
        <row r="3909">
          <cell r="H3909" t="str">
            <v/>
          </cell>
        </row>
        <row r="3910">
          <cell r="H3910" t="str">
            <v/>
          </cell>
        </row>
        <row r="3911">
          <cell r="H3911" t="str">
            <v/>
          </cell>
        </row>
        <row r="3912">
          <cell r="H3912" t="str">
            <v/>
          </cell>
        </row>
        <row r="3913">
          <cell r="H3913" t="str">
            <v/>
          </cell>
        </row>
        <row r="3914">
          <cell r="H3914" t="str">
            <v/>
          </cell>
        </row>
        <row r="3915">
          <cell r="H3915" t="str">
            <v/>
          </cell>
        </row>
        <row r="3916">
          <cell r="H3916" t="str">
            <v/>
          </cell>
        </row>
        <row r="3917">
          <cell r="H3917" t="str">
            <v/>
          </cell>
        </row>
        <row r="3918">
          <cell r="H3918" t="str">
            <v/>
          </cell>
        </row>
        <row r="3919">
          <cell r="H3919" t="str">
            <v/>
          </cell>
        </row>
        <row r="3920">
          <cell r="H3920" t="str">
            <v/>
          </cell>
        </row>
        <row r="3921">
          <cell r="H3921" t="str">
            <v/>
          </cell>
        </row>
        <row r="3922">
          <cell r="H3922" t="str">
            <v/>
          </cell>
        </row>
        <row r="3923">
          <cell r="H3923" t="str">
            <v/>
          </cell>
        </row>
        <row r="3924">
          <cell r="H3924" t="str">
            <v/>
          </cell>
        </row>
        <row r="3925">
          <cell r="H3925" t="str">
            <v/>
          </cell>
        </row>
        <row r="3926">
          <cell r="H3926" t="str">
            <v/>
          </cell>
        </row>
        <row r="3927">
          <cell r="H3927" t="str">
            <v/>
          </cell>
        </row>
        <row r="3928">
          <cell r="H3928" t="str">
            <v/>
          </cell>
        </row>
        <row r="3929">
          <cell r="H3929" t="str">
            <v/>
          </cell>
        </row>
        <row r="3930">
          <cell r="H3930" t="str">
            <v/>
          </cell>
        </row>
        <row r="3931">
          <cell r="H3931" t="str">
            <v/>
          </cell>
        </row>
        <row r="3932">
          <cell r="H3932" t="str">
            <v/>
          </cell>
        </row>
        <row r="3933">
          <cell r="H3933" t="str">
            <v/>
          </cell>
        </row>
        <row r="3934">
          <cell r="H3934" t="str">
            <v/>
          </cell>
        </row>
        <row r="3935">
          <cell r="H3935" t="str">
            <v/>
          </cell>
        </row>
        <row r="3936">
          <cell r="H3936" t="str">
            <v/>
          </cell>
        </row>
        <row r="3937">
          <cell r="H3937" t="str">
            <v/>
          </cell>
        </row>
        <row r="3938">
          <cell r="H3938" t="str">
            <v/>
          </cell>
        </row>
        <row r="3939">
          <cell r="H3939" t="str">
            <v/>
          </cell>
        </row>
        <row r="3940">
          <cell r="H3940" t="str">
            <v/>
          </cell>
        </row>
        <row r="3941">
          <cell r="H3941" t="str">
            <v/>
          </cell>
        </row>
        <row r="3942">
          <cell r="H3942" t="str">
            <v/>
          </cell>
        </row>
        <row r="3943">
          <cell r="H3943" t="str">
            <v/>
          </cell>
        </row>
        <row r="3944">
          <cell r="H3944" t="str">
            <v/>
          </cell>
        </row>
        <row r="3945">
          <cell r="H3945" t="str">
            <v/>
          </cell>
        </row>
        <row r="3946">
          <cell r="H3946" t="str">
            <v/>
          </cell>
        </row>
        <row r="3947">
          <cell r="H3947" t="str">
            <v/>
          </cell>
        </row>
        <row r="3948">
          <cell r="H3948" t="str">
            <v/>
          </cell>
        </row>
        <row r="3949">
          <cell r="H3949" t="str">
            <v/>
          </cell>
        </row>
        <row r="3950">
          <cell r="H3950" t="str">
            <v/>
          </cell>
        </row>
        <row r="3951">
          <cell r="H3951" t="str">
            <v/>
          </cell>
        </row>
        <row r="3952">
          <cell r="H3952" t="str">
            <v/>
          </cell>
        </row>
        <row r="3953">
          <cell r="H3953" t="str">
            <v/>
          </cell>
        </row>
        <row r="3954">
          <cell r="H3954" t="str">
            <v/>
          </cell>
        </row>
        <row r="3955">
          <cell r="H3955" t="str">
            <v/>
          </cell>
        </row>
        <row r="3956">
          <cell r="H3956" t="str">
            <v/>
          </cell>
        </row>
        <row r="3957">
          <cell r="H3957" t="str">
            <v/>
          </cell>
        </row>
        <row r="3958">
          <cell r="H3958" t="str">
            <v/>
          </cell>
        </row>
        <row r="3959">
          <cell r="H3959" t="str">
            <v/>
          </cell>
        </row>
        <row r="3960">
          <cell r="H3960" t="str">
            <v/>
          </cell>
        </row>
        <row r="3961">
          <cell r="H3961" t="str">
            <v/>
          </cell>
        </row>
        <row r="3962">
          <cell r="H3962" t="str">
            <v/>
          </cell>
        </row>
        <row r="3963">
          <cell r="H3963" t="str">
            <v/>
          </cell>
        </row>
        <row r="3964">
          <cell r="H3964" t="str">
            <v/>
          </cell>
        </row>
        <row r="3965">
          <cell r="H3965" t="str">
            <v/>
          </cell>
        </row>
        <row r="3966">
          <cell r="H3966" t="str">
            <v/>
          </cell>
        </row>
        <row r="3967">
          <cell r="H3967" t="str">
            <v/>
          </cell>
        </row>
        <row r="3968">
          <cell r="H3968" t="str">
            <v/>
          </cell>
        </row>
        <row r="3969">
          <cell r="H3969" t="str">
            <v/>
          </cell>
        </row>
        <row r="3970">
          <cell r="H3970" t="str">
            <v/>
          </cell>
        </row>
        <row r="3971">
          <cell r="H3971" t="str">
            <v/>
          </cell>
        </row>
        <row r="3972">
          <cell r="H3972" t="str">
            <v/>
          </cell>
        </row>
        <row r="3973">
          <cell r="H3973" t="str">
            <v/>
          </cell>
        </row>
        <row r="3974">
          <cell r="H3974" t="str">
            <v/>
          </cell>
        </row>
        <row r="3975">
          <cell r="H3975" t="str">
            <v/>
          </cell>
        </row>
        <row r="3976">
          <cell r="H3976" t="str">
            <v/>
          </cell>
        </row>
        <row r="3977">
          <cell r="H3977" t="str">
            <v/>
          </cell>
        </row>
        <row r="3978">
          <cell r="H3978" t="str">
            <v/>
          </cell>
        </row>
        <row r="3979">
          <cell r="H3979" t="str">
            <v/>
          </cell>
        </row>
        <row r="3980">
          <cell r="H3980" t="str">
            <v/>
          </cell>
        </row>
        <row r="3981">
          <cell r="H3981" t="str">
            <v/>
          </cell>
        </row>
        <row r="3982">
          <cell r="H3982" t="str">
            <v/>
          </cell>
        </row>
        <row r="3983">
          <cell r="H3983" t="str">
            <v/>
          </cell>
        </row>
        <row r="3984">
          <cell r="H3984" t="str">
            <v/>
          </cell>
        </row>
        <row r="3985">
          <cell r="H3985" t="str">
            <v/>
          </cell>
        </row>
        <row r="3986">
          <cell r="H3986" t="str">
            <v/>
          </cell>
        </row>
        <row r="3987">
          <cell r="H3987" t="str">
            <v/>
          </cell>
        </row>
        <row r="3988">
          <cell r="H3988" t="str">
            <v/>
          </cell>
        </row>
        <row r="3989">
          <cell r="H3989" t="str">
            <v/>
          </cell>
        </row>
        <row r="3990">
          <cell r="H3990" t="str">
            <v/>
          </cell>
        </row>
        <row r="3991">
          <cell r="H3991" t="str">
            <v/>
          </cell>
        </row>
        <row r="3992">
          <cell r="H3992" t="str">
            <v/>
          </cell>
        </row>
        <row r="3993">
          <cell r="H3993" t="str">
            <v/>
          </cell>
        </row>
        <row r="3994">
          <cell r="H3994" t="str">
            <v/>
          </cell>
        </row>
        <row r="3995">
          <cell r="H3995" t="str">
            <v/>
          </cell>
        </row>
        <row r="3996">
          <cell r="H3996" t="str">
            <v/>
          </cell>
        </row>
        <row r="3997">
          <cell r="H3997" t="str">
            <v/>
          </cell>
        </row>
        <row r="3998">
          <cell r="H3998" t="str">
            <v/>
          </cell>
        </row>
        <row r="3999">
          <cell r="H3999" t="str">
            <v/>
          </cell>
        </row>
        <row r="4000">
          <cell r="H4000" t="str">
            <v/>
          </cell>
        </row>
        <row r="4001">
          <cell r="H4001" t="str">
            <v/>
          </cell>
        </row>
        <row r="4002">
          <cell r="H4002" t="str">
            <v/>
          </cell>
        </row>
        <row r="4003">
          <cell r="H4003" t="str">
            <v/>
          </cell>
        </row>
        <row r="4004">
          <cell r="H4004" t="str">
            <v/>
          </cell>
        </row>
        <row r="4005">
          <cell r="H4005" t="str">
            <v/>
          </cell>
        </row>
        <row r="4006">
          <cell r="H4006" t="str">
            <v/>
          </cell>
        </row>
        <row r="4007">
          <cell r="H4007" t="str">
            <v/>
          </cell>
        </row>
        <row r="4008">
          <cell r="H4008" t="str">
            <v/>
          </cell>
        </row>
        <row r="4009">
          <cell r="H4009" t="str">
            <v/>
          </cell>
        </row>
        <row r="4010">
          <cell r="H4010" t="str">
            <v/>
          </cell>
        </row>
        <row r="4011">
          <cell r="H4011" t="str">
            <v/>
          </cell>
        </row>
        <row r="4012">
          <cell r="H4012" t="str">
            <v/>
          </cell>
        </row>
        <row r="4013">
          <cell r="H4013" t="str">
            <v/>
          </cell>
        </row>
        <row r="4014">
          <cell r="H4014" t="str">
            <v/>
          </cell>
        </row>
        <row r="4015">
          <cell r="H4015" t="str">
            <v/>
          </cell>
        </row>
        <row r="4016">
          <cell r="H4016" t="str">
            <v/>
          </cell>
        </row>
        <row r="4017">
          <cell r="H4017" t="str">
            <v/>
          </cell>
        </row>
        <row r="4018">
          <cell r="H4018" t="str">
            <v/>
          </cell>
        </row>
        <row r="4019">
          <cell r="H4019" t="str">
            <v/>
          </cell>
        </row>
        <row r="4020">
          <cell r="H4020" t="str">
            <v/>
          </cell>
        </row>
        <row r="4021">
          <cell r="H4021" t="str">
            <v/>
          </cell>
        </row>
        <row r="4022">
          <cell r="H4022" t="str">
            <v/>
          </cell>
        </row>
        <row r="4023">
          <cell r="H4023" t="str">
            <v/>
          </cell>
        </row>
        <row r="4024">
          <cell r="H4024" t="str">
            <v/>
          </cell>
        </row>
        <row r="4025">
          <cell r="H4025" t="str">
            <v/>
          </cell>
        </row>
        <row r="4026">
          <cell r="H4026" t="str">
            <v/>
          </cell>
        </row>
        <row r="4027">
          <cell r="H4027" t="str">
            <v/>
          </cell>
        </row>
        <row r="4028">
          <cell r="H4028" t="str">
            <v/>
          </cell>
        </row>
        <row r="4029">
          <cell r="H4029" t="str">
            <v/>
          </cell>
        </row>
        <row r="4030">
          <cell r="H4030" t="str">
            <v/>
          </cell>
        </row>
        <row r="4031">
          <cell r="H4031" t="str">
            <v/>
          </cell>
        </row>
        <row r="4032">
          <cell r="H4032" t="str">
            <v/>
          </cell>
        </row>
        <row r="4033">
          <cell r="H4033" t="str">
            <v/>
          </cell>
        </row>
        <row r="4034">
          <cell r="H4034" t="str">
            <v/>
          </cell>
        </row>
        <row r="4035">
          <cell r="H4035" t="str">
            <v/>
          </cell>
        </row>
        <row r="4036">
          <cell r="H4036" t="str">
            <v/>
          </cell>
        </row>
        <row r="4037">
          <cell r="H4037" t="str">
            <v/>
          </cell>
        </row>
        <row r="4038">
          <cell r="H4038" t="str">
            <v/>
          </cell>
        </row>
        <row r="4039">
          <cell r="H4039" t="str">
            <v/>
          </cell>
        </row>
        <row r="4040">
          <cell r="H4040" t="str">
            <v/>
          </cell>
        </row>
        <row r="4041">
          <cell r="H4041" t="str">
            <v/>
          </cell>
        </row>
        <row r="4042">
          <cell r="H4042" t="str">
            <v/>
          </cell>
        </row>
        <row r="4043">
          <cell r="H4043" t="str">
            <v/>
          </cell>
        </row>
        <row r="4044">
          <cell r="H4044" t="str">
            <v/>
          </cell>
        </row>
        <row r="4045">
          <cell r="H4045" t="str">
            <v/>
          </cell>
        </row>
        <row r="4046">
          <cell r="H4046" t="str">
            <v/>
          </cell>
        </row>
        <row r="4047">
          <cell r="H4047" t="str">
            <v/>
          </cell>
        </row>
        <row r="4048">
          <cell r="H4048" t="str">
            <v/>
          </cell>
        </row>
        <row r="4049">
          <cell r="H4049" t="str">
            <v/>
          </cell>
        </row>
        <row r="4050">
          <cell r="H4050" t="str">
            <v/>
          </cell>
        </row>
        <row r="4051">
          <cell r="H4051" t="str">
            <v/>
          </cell>
        </row>
        <row r="4052">
          <cell r="H4052" t="str">
            <v/>
          </cell>
        </row>
        <row r="4053">
          <cell r="H4053" t="str">
            <v/>
          </cell>
        </row>
        <row r="4054">
          <cell r="H4054" t="str">
            <v/>
          </cell>
        </row>
        <row r="4055">
          <cell r="H4055" t="str">
            <v/>
          </cell>
        </row>
        <row r="4056">
          <cell r="H4056" t="str">
            <v/>
          </cell>
        </row>
        <row r="4057">
          <cell r="H4057" t="str">
            <v/>
          </cell>
        </row>
        <row r="4058">
          <cell r="H4058" t="str">
            <v/>
          </cell>
        </row>
        <row r="4059">
          <cell r="H4059" t="str">
            <v/>
          </cell>
        </row>
        <row r="4060">
          <cell r="H4060" t="str">
            <v/>
          </cell>
        </row>
        <row r="4061">
          <cell r="H4061" t="str">
            <v/>
          </cell>
        </row>
        <row r="4062">
          <cell r="H4062" t="str">
            <v/>
          </cell>
        </row>
        <row r="4063">
          <cell r="H4063" t="str">
            <v/>
          </cell>
        </row>
        <row r="4064">
          <cell r="H4064" t="str">
            <v/>
          </cell>
        </row>
        <row r="4065">
          <cell r="H4065" t="str">
            <v/>
          </cell>
        </row>
        <row r="4066">
          <cell r="H4066" t="str">
            <v/>
          </cell>
        </row>
        <row r="4067">
          <cell r="H4067" t="str">
            <v/>
          </cell>
        </row>
        <row r="4068">
          <cell r="H4068" t="str">
            <v/>
          </cell>
        </row>
        <row r="4069">
          <cell r="H4069" t="str">
            <v/>
          </cell>
        </row>
        <row r="4070">
          <cell r="H4070" t="str">
            <v/>
          </cell>
        </row>
        <row r="4071">
          <cell r="H4071" t="str">
            <v/>
          </cell>
        </row>
        <row r="4072">
          <cell r="H4072" t="str">
            <v/>
          </cell>
        </row>
        <row r="4073">
          <cell r="H4073" t="str">
            <v/>
          </cell>
        </row>
        <row r="4074">
          <cell r="H4074" t="str">
            <v/>
          </cell>
        </row>
        <row r="4075">
          <cell r="H4075" t="str">
            <v/>
          </cell>
        </row>
        <row r="4076">
          <cell r="H4076" t="str">
            <v/>
          </cell>
        </row>
        <row r="4077">
          <cell r="H4077" t="str">
            <v/>
          </cell>
        </row>
        <row r="4078">
          <cell r="H4078" t="str">
            <v/>
          </cell>
        </row>
        <row r="4079">
          <cell r="H4079" t="str">
            <v/>
          </cell>
        </row>
        <row r="4080">
          <cell r="H4080" t="str">
            <v/>
          </cell>
        </row>
        <row r="4081">
          <cell r="H4081" t="str">
            <v/>
          </cell>
        </row>
        <row r="4082">
          <cell r="H4082" t="str">
            <v/>
          </cell>
        </row>
        <row r="4083">
          <cell r="H4083" t="str">
            <v/>
          </cell>
        </row>
        <row r="4084">
          <cell r="H4084" t="str">
            <v/>
          </cell>
        </row>
        <row r="4085">
          <cell r="H4085" t="str">
            <v/>
          </cell>
        </row>
        <row r="4086">
          <cell r="H4086" t="str">
            <v/>
          </cell>
        </row>
        <row r="4087">
          <cell r="H4087" t="str">
            <v/>
          </cell>
        </row>
        <row r="4088">
          <cell r="H4088" t="str">
            <v/>
          </cell>
        </row>
        <row r="4089">
          <cell r="H4089" t="str">
            <v/>
          </cell>
        </row>
        <row r="4090">
          <cell r="H4090" t="str">
            <v/>
          </cell>
        </row>
        <row r="4091">
          <cell r="H4091" t="str">
            <v/>
          </cell>
        </row>
        <row r="4092">
          <cell r="H4092" t="str">
            <v/>
          </cell>
        </row>
        <row r="4093">
          <cell r="H4093" t="str">
            <v/>
          </cell>
        </row>
        <row r="4094">
          <cell r="H4094" t="str">
            <v/>
          </cell>
        </row>
        <row r="4095">
          <cell r="H4095" t="str">
            <v/>
          </cell>
        </row>
        <row r="4096">
          <cell r="H4096" t="str">
            <v/>
          </cell>
        </row>
        <row r="4097">
          <cell r="H4097" t="str">
            <v/>
          </cell>
        </row>
        <row r="4098">
          <cell r="H4098" t="str">
            <v/>
          </cell>
        </row>
        <row r="4099">
          <cell r="H4099" t="str">
            <v/>
          </cell>
        </row>
        <row r="4100">
          <cell r="H4100" t="str">
            <v/>
          </cell>
        </row>
        <row r="4101">
          <cell r="H4101" t="str">
            <v/>
          </cell>
        </row>
        <row r="4102">
          <cell r="H4102" t="str">
            <v/>
          </cell>
        </row>
        <row r="4103">
          <cell r="H4103" t="str">
            <v/>
          </cell>
        </row>
        <row r="4104">
          <cell r="H4104" t="str">
            <v/>
          </cell>
        </row>
        <row r="4105">
          <cell r="H4105" t="str">
            <v/>
          </cell>
        </row>
        <row r="4106">
          <cell r="H4106" t="str">
            <v/>
          </cell>
        </row>
        <row r="4107">
          <cell r="H4107" t="str">
            <v/>
          </cell>
        </row>
        <row r="4108">
          <cell r="H4108" t="str">
            <v/>
          </cell>
        </row>
        <row r="4109">
          <cell r="H4109" t="str">
            <v/>
          </cell>
        </row>
        <row r="4110">
          <cell r="H4110" t="str">
            <v/>
          </cell>
        </row>
        <row r="4111">
          <cell r="H4111" t="str">
            <v/>
          </cell>
        </row>
        <row r="4112">
          <cell r="H4112" t="str">
            <v/>
          </cell>
        </row>
        <row r="4113">
          <cell r="H4113" t="str">
            <v/>
          </cell>
        </row>
        <row r="4114">
          <cell r="H4114" t="str">
            <v/>
          </cell>
        </row>
        <row r="4115">
          <cell r="H4115" t="str">
            <v/>
          </cell>
        </row>
        <row r="4116">
          <cell r="H4116" t="str">
            <v/>
          </cell>
        </row>
        <row r="4117">
          <cell r="H4117" t="str">
            <v/>
          </cell>
        </row>
        <row r="4118">
          <cell r="H4118" t="str">
            <v/>
          </cell>
        </row>
        <row r="4119">
          <cell r="H4119" t="str">
            <v/>
          </cell>
        </row>
        <row r="4120">
          <cell r="H4120" t="str">
            <v/>
          </cell>
        </row>
        <row r="4121">
          <cell r="H4121" t="str">
            <v/>
          </cell>
        </row>
        <row r="4122">
          <cell r="H4122" t="str">
            <v/>
          </cell>
        </row>
        <row r="4123">
          <cell r="H4123" t="str">
            <v/>
          </cell>
        </row>
        <row r="4124">
          <cell r="H4124" t="str">
            <v/>
          </cell>
        </row>
        <row r="4125">
          <cell r="H4125" t="str">
            <v/>
          </cell>
        </row>
        <row r="4126">
          <cell r="H4126" t="str">
            <v/>
          </cell>
        </row>
        <row r="4127">
          <cell r="H4127" t="str">
            <v/>
          </cell>
        </row>
        <row r="4128">
          <cell r="H4128" t="str">
            <v/>
          </cell>
        </row>
        <row r="4129">
          <cell r="H4129" t="str">
            <v/>
          </cell>
        </row>
        <row r="4130">
          <cell r="H4130" t="str">
            <v/>
          </cell>
        </row>
        <row r="4131">
          <cell r="H4131" t="str">
            <v/>
          </cell>
        </row>
        <row r="4132">
          <cell r="H4132" t="str">
            <v/>
          </cell>
        </row>
        <row r="4133">
          <cell r="H4133" t="str">
            <v/>
          </cell>
        </row>
        <row r="4134">
          <cell r="H4134" t="str">
            <v/>
          </cell>
        </row>
        <row r="4135">
          <cell r="H4135" t="str">
            <v/>
          </cell>
        </row>
        <row r="4136">
          <cell r="H4136" t="str">
            <v/>
          </cell>
        </row>
        <row r="4137">
          <cell r="H4137" t="str">
            <v/>
          </cell>
        </row>
        <row r="4138">
          <cell r="H4138" t="str">
            <v/>
          </cell>
        </row>
        <row r="4139">
          <cell r="H4139" t="str">
            <v/>
          </cell>
        </row>
        <row r="4140">
          <cell r="H4140" t="str">
            <v/>
          </cell>
        </row>
        <row r="4141">
          <cell r="H4141" t="str">
            <v/>
          </cell>
        </row>
        <row r="4142">
          <cell r="H4142" t="str">
            <v/>
          </cell>
        </row>
        <row r="4143">
          <cell r="H4143" t="str">
            <v/>
          </cell>
        </row>
        <row r="4144">
          <cell r="H4144" t="str">
            <v/>
          </cell>
        </row>
        <row r="4145">
          <cell r="H4145" t="str">
            <v/>
          </cell>
        </row>
        <row r="4146">
          <cell r="H4146" t="str">
            <v/>
          </cell>
        </row>
        <row r="4147">
          <cell r="H4147" t="str">
            <v/>
          </cell>
        </row>
        <row r="4148">
          <cell r="H4148" t="str">
            <v/>
          </cell>
        </row>
        <row r="4149">
          <cell r="H4149" t="str">
            <v/>
          </cell>
        </row>
        <row r="4150">
          <cell r="H4150" t="str">
            <v/>
          </cell>
        </row>
        <row r="4151">
          <cell r="H4151" t="str">
            <v/>
          </cell>
        </row>
        <row r="4152">
          <cell r="H4152" t="str">
            <v/>
          </cell>
        </row>
        <row r="4153">
          <cell r="H4153" t="str">
            <v/>
          </cell>
        </row>
        <row r="4154">
          <cell r="H4154" t="str">
            <v/>
          </cell>
        </row>
        <row r="4155">
          <cell r="H4155" t="str">
            <v/>
          </cell>
        </row>
        <row r="4156">
          <cell r="H4156" t="str">
            <v/>
          </cell>
        </row>
        <row r="4157">
          <cell r="H4157" t="str">
            <v/>
          </cell>
        </row>
        <row r="4158">
          <cell r="H4158" t="str">
            <v/>
          </cell>
        </row>
        <row r="4159">
          <cell r="H4159" t="str">
            <v/>
          </cell>
        </row>
        <row r="4160">
          <cell r="H4160" t="str">
            <v/>
          </cell>
        </row>
        <row r="4161">
          <cell r="H4161" t="str">
            <v/>
          </cell>
        </row>
        <row r="4162">
          <cell r="H4162" t="str">
            <v/>
          </cell>
        </row>
        <row r="4163">
          <cell r="H4163" t="str">
            <v/>
          </cell>
        </row>
        <row r="4164">
          <cell r="H4164" t="str">
            <v/>
          </cell>
        </row>
        <row r="4165">
          <cell r="H4165" t="str">
            <v/>
          </cell>
        </row>
        <row r="4166">
          <cell r="H4166" t="str">
            <v/>
          </cell>
        </row>
        <row r="4167">
          <cell r="H4167" t="str">
            <v/>
          </cell>
        </row>
        <row r="4168">
          <cell r="H4168" t="str">
            <v/>
          </cell>
        </row>
        <row r="4169">
          <cell r="H4169" t="str">
            <v/>
          </cell>
        </row>
        <row r="4170">
          <cell r="H4170" t="str">
            <v/>
          </cell>
        </row>
        <row r="4171">
          <cell r="H4171" t="str">
            <v/>
          </cell>
        </row>
        <row r="4172">
          <cell r="H4172" t="str">
            <v/>
          </cell>
        </row>
        <row r="4173">
          <cell r="H4173" t="str">
            <v/>
          </cell>
        </row>
        <row r="4174">
          <cell r="H4174" t="str">
            <v/>
          </cell>
        </row>
        <row r="4175">
          <cell r="H4175" t="str">
            <v/>
          </cell>
        </row>
        <row r="4176">
          <cell r="H4176" t="str">
            <v/>
          </cell>
        </row>
        <row r="4177">
          <cell r="H4177" t="str">
            <v/>
          </cell>
        </row>
        <row r="4178">
          <cell r="H4178" t="str">
            <v/>
          </cell>
        </row>
        <row r="4179">
          <cell r="H4179" t="str">
            <v/>
          </cell>
        </row>
        <row r="4180">
          <cell r="H4180" t="str">
            <v/>
          </cell>
        </row>
        <row r="4181">
          <cell r="H4181" t="str">
            <v/>
          </cell>
        </row>
        <row r="4182">
          <cell r="H4182" t="str">
            <v/>
          </cell>
        </row>
        <row r="4183">
          <cell r="H4183" t="str">
            <v/>
          </cell>
        </row>
        <row r="4184">
          <cell r="H4184" t="str">
            <v/>
          </cell>
        </row>
        <row r="4185">
          <cell r="H4185" t="str">
            <v/>
          </cell>
        </row>
        <row r="4186">
          <cell r="H4186" t="str">
            <v/>
          </cell>
        </row>
        <row r="4187">
          <cell r="H4187" t="str">
            <v/>
          </cell>
        </row>
        <row r="4188">
          <cell r="H4188" t="str">
            <v/>
          </cell>
        </row>
        <row r="4189">
          <cell r="H4189" t="str">
            <v/>
          </cell>
        </row>
        <row r="4190">
          <cell r="H4190" t="str">
            <v/>
          </cell>
        </row>
        <row r="4191">
          <cell r="H4191" t="str">
            <v/>
          </cell>
        </row>
        <row r="4192">
          <cell r="H4192" t="str">
            <v/>
          </cell>
        </row>
        <row r="4193">
          <cell r="H4193" t="str">
            <v/>
          </cell>
        </row>
        <row r="4194">
          <cell r="H4194" t="str">
            <v/>
          </cell>
        </row>
        <row r="4195">
          <cell r="H4195" t="str">
            <v/>
          </cell>
        </row>
        <row r="4196">
          <cell r="H4196" t="str">
            <v/>
          </cell>
        </row>
        <row r="4197">
          <cell r="H4197" t="str">
            <v/>
          </cell>
        </row>
        <row r="4198">
          <cell r="H4198" t="str">
            <v/>
          </cell>
        </row>
        <row r="4199">
          <cell r="H4199" t="str">
            <v/>
          </cell>
        </row>
        <row r="4200">
          <cell r="H4200" t="str">
            <v/>
          </cell>
        </row>
        <row r="4201">
          <cell r="H4201" t="str">
            <v/>
          </cell>
        </row>
        <row r="4202">
          <cell r="H4202" t="str">
            <v/>
          </cell>
        </row>
        <row r="4203">
          <cell r="H4203" t="str">
            <v/>
          </cell>
        </row>
        <row r="4204">
          <cell r="H4204" t="str">
            <v/>
          </cell>
        </row>
        <row r="4205">
          <cell r="H4205" t="str">
            <v/>
          </cell>
        </row>
        <row r="4206">
          <cell r="H4206" t="str">
            <v/>
          </cell>
        </row>
        <row r="4207">
          <cell r="H4207" t="str">
            <v/>
          </cell>
        </row>
        <row r="4208">
          <cell r="H4208" t="str">
            <v/>
          </cell>
        </row>
        <row r="4209">
          <cell r="H4209" t="str">
            <v/>
          </cell>
        </row>
        <row r="4210">
          <cell r="H4210" t="str">
            <v/>
          </cell>
        </row>
        <row r="4211">
          <cell r="H4211" t="str">
            <v/>
          </cell>
        </row>
        <row r="4212">
          <cell r="H4212" t="str">
            <v/>
          </cell>
        </row>
        <row r="4213">
          <cell r="H4213" t="str">
            <v/>
          </cell>
        </row>
        <row r="4214">
          <cell r="H4214" t="str">
            <v/>
          </cell>
        </row>
        <row r="4215">
          <cell r="H4215" t="str">
            <v/>
          </cell>
        </row>
        <row r="4216">
          <cell r="H4216" t="str">
            <v/>
          </cell>
        </row>
        <row r="4217">
          <cell r="H4217" t="str">
            <v/>
          </cell>
        </row>
        <row r="4218">
          <cell r="H4218" t="str">
            <v/>
          </cell>
        </row>
        <row r="4219">
          <cell r="H4219" t="str">
            <v/>
          </cell>
        </row>
        <row r="4220">
          <cell r="H4220" t="str">
            <v/>
          </cell>
        </row>
        <row r="4221">
          <cell r="H4221" t="str">
            <v/>
          </cell>
        </row>
        <row r="4222">
          <cell r="H4222" t="str">
            <v/>
          </cell>
        </row>
        <row r="4223">
          <cell r="H4223" t="str">
            <v/>
          </cell>
        </row>
        <row r="4224">
          <cell r="H4224" t="str">
            <v/>
          </cell>
        </row>
        <row r="4225">
          <cell r="H4225" t="str">
            <v/>
          </cell>
        </row>
        <row r="4226">
          <cell r="H4226" t="str">
            <v/>
          </cell>
        </row>
        <row r="4227">
          <cell r="H4227" t="str">
            <v/>
          </cell>
        </row>
        <row r="4228">
          <cell r="H4228" t="str">
            <v/>
          </cell>
        </row>
        <row r="4229">
          <cell r="H4229" t="str">
            <v/>
          </cell>
        </row>
        <row r="4230">
          <cell r="H4230" t="str">
            <v/>
          </cell>
        </row>
        <row r="4231">
          <cell r="H4231" t="str">
            <v/>
          </cell>
        </row>
        <row r="4232">
          <cell r="H4232" t="str">
            <v/>
          </cell>
        </row>
        <row r="4233">
          <cell r="H4233" t="str">
            <v/>
          </cell>
        </row>
        <row r="4234">
          <cell r="H4234" t="str">
            <v/>
          </cell>
        </row>
        <row r="4235">
          <cell r="H4235" t="str">
            <v/>
          </cell>
        </row>
        <row r="4236">
          <cell r="H4236" t="str">
            <v/>
          </cell>
        </row>
        <row r="4237">
          <cell r="H4237" t="str">
            <v/>
          </cell>
        </row>
        <row r="4238">
          <cell r="H4238" t="str">
            <v/>
          </cell>
        </row>
        <row r="4239">
          <cell r="H4239" t="str">
            <v/>
          </cell>
        </row>
        <row r="4240">
          <cell r="H4240" t="str">
            <v/>
          </cell>
        </row>
        <row r="4241">
          <cell r="H4241" t="str">
            <v/>
          </cell>
        </row>
        <row r="4242">
          <cell r="H4242" t="str">
            <v/>
          </cell>
        </row>
        <row r="4243">
          <cell r="H4243" t="str">
            <v/>
          </cell>
        </row>
        <row r="4244">
          <cell r="H4244" t="str">
            <v/>
          </cell>
        </row>
        <row r="4245">
          <cell r="H4245" t="str">
            <v/>
          </cell>
        </row>
        <row r="4246">
          <cell r="H4246" t="str">
            <v/>
          </cell>
        </row>
        <row r="4247">
          <cell r="H4247" t="str">
            <v/>
          </cell>
        </row>
        <row r="4248">
          <cell r="H4248" t="str">
            <v/>
          </cell>
        </row>
        <row r="4249">
          <cell r="H4249" t="str">
            <v/>
          </cell>
        </row>
        <row r="4250">
          <cell r="H4250" t="str">
            <v/>
          </cell>
        </row>
        <row r="4251">
          <cell r="H4251" t="str">
            <v/>
          </cell>
        </row>
        <row r="4252">
          <cell r="H4252" t="str">
            <v/>
          </cell>
        </row>
        <row r="4253">
          <cell r="H4253" t="str">
            <v/>
          </cell>
        </row>
        <row r="4254">
          <cell r="H4254" t="str">
            <v/>
          </cell>
        </row>
        <row r="4255">
          <cell r="H4255" t="str">
            <v/>
          </cell>
        </row>
        <row r="4256">
          <cell r="H4256" t="str">
            <v/>
          </cell>
        </row>
        <row r="4257">
          <cell r="H4257" t="str">
            <v/>
          </cell>
        </row>
        <row r="4258">
          <cell r="H4258" t="str">
            <v/>
          </cell>
        </row>
        <row r="4259">
          <cell r="H4259" t="str">
            <v/>
          </cell>
        </row>
        <row r="4260">
          <cell r="H4260" t="str">
            <v/>
          </cell>
        </row>
        <row r="4261">
          <cell r="H4261" t="str">
            <v/>
          </cell>
        </row>
        <row r="4262">
          <cell r="H4262" t="str">
            <v/>
          </cell>
        </row>
        <row r="4263">
          <cell r="H4263" t="str">
            <v/>
          </cell>
        </row>
        <row r="4264">
          <cell r="H4264" t="str">
            <v/>
          </cell>
        </row>
        <row r="4265">
          <cell r="H4265" t="str">
            <v/>
          </cell>
        </row>
        <row r="4266">
          <cell r="H4266" t="str">
            <v/>
          </cell>
        </row>
        <row r="4267">
          <cell r="H4267" t="str">
            <v/>
          </cell>
        </row>
        <row r="4268">
          <cell r="H4268" t="str">
            <v/>
          </cell>
        </row>
        <row r="4269">
          <cell r="H4269" t="str">
            <v/>
          </cell>
        </row>
        <row r="4270">
          <cell r="H4270" t="str">
            <v/>
          </cell>
        </row>
        <row r="4271">
          <cell r="H4271" t="str">
            <v/>
          </cell>
        </row>
        <row r="4272">
          <cell r="H4272" t="str">
            <v/>
          </cell>
        </row>
        <row r="4273">
          <cell r="H4273" t="str">
            <v/>
          </cell>
        </row>
        <row r="4274">
          <cell r="H4274" t="str">
            <v/>
          </cell>
        </row>
        <row r="4275">
          <cell r="H4275" t="str">
            <v/>
          </cell>
        </row>
        <row r="4276">
          <cell r="H4276" t="str">
            <v/>
          </cell>
        </row>
        <row r="4277">
          <cell r="H4277" t="str">
            <v/>
          </cell>
        </row>
        <row r="4278">
          <cell r="H4278" t="str">
            <v/>
          </cell>
        </row>
        <row r="4279">
          <cell r="H4279" t="str">
            <v/>
          </cell>
        </row>
        <row r="4280">
          <cell r="H4280" t="str">
            <v/>
          </cell>
        </row>
        <row r="4281">
          <cell r="H4281" t="str">
            <v/>
          </cell>
        </row>
        <row r="4282">
          <cell r="H4282" t="str">
            <v/>
          </cell>
        </row>
        <row r="4283">
          <cell r="H4283" t="str">
            <v/>
          </cell>
        </row>
        <row r="4284">
          <cell r="H4284" t="str">
            <v/>
          </cell>
        </row>
        <row r="4285">
          <cell r="H4285" t="str">
            <v/>
          </cell>
        </row>
        <row r="4286">
          <cell r="H4286" t="str">
            <v/>
          </cell>
        </row>
        <row r="4287">
          <cell r="H4287" t="str">
            <v/>
          </cell>
        </row>
        <row r="4288">
          <cell r="H4288" t="str">
            <v/>
          </cell>
        </row>
        <row r="4289">
          <cell r="H4289" t="str">
            <v/>
          </cell>
        </row>
        <row r="4290">
          <cell r="H4290" t="str">
            <v/>
          </cell>
        </row>
        <row r="4291">
          <cell r="H4291" t="str">
            <v/>
          </cell>
        </row>
        <row r="4292">
          <cell r="H4292" t="str">
            <v/>
          </cell>
        </row>
        <row r="4293">
          <cell r="H4293" t="str">
            <v/>
          </cell>
        </row>
        <row r="4294">
          <cell r="H4294" t="str">
            <v/>
          </cell>
        </row>
        <row r="4295">
          <cell r="H4295" t="str">
            <v/>
          </cell>
        </row>
        <row r="4296">
          <cell r="H4296" t="str">
            <v/>
          </cell>
        </row>
        <row r="4297">
          <cell r="H4297" t="str">
            <v/>
          </cell>
        </row>
        <row r="4298">
          <cell r="H4298" t="str">
            <v/>
          </cell>
        </row>
        <row r="4299">
          <cell r="H4299" t="str">
            <v/>
          </cell>
        </row>
        <row r="4300">
          <cell r="H4300" t="str">
            <v/>
          </cell>
        </row>
        <row r="4301">
          <cell r="H4301" t="str">
            <v/>
          </cell>
        </row>
        <row r="4302">
          <cell r="H4302" t="str">
            <v/>
          </cell>
        </row>
        <row r="4303">
          <cell r="H4303" t="str">
            <v/>
          </cell>
        </row>
        <row r="4304">
          <cell r="H4304" t="str">
            <v/>
          </cell>
        </row>
        <row r="4305">
          <cell r="H4305" t="str">
            <v/>
          </cell>
        </row>
        <row r="4306">
          <cell r="H4306" t="str">
            <v/>
          </cell>
        </row>
        <row r="4307">
          <cell r="H4307" t="str">
            <v/>
          </cell>
        </row>
        <row r="4308">
          <cell r="H4308" t="str">
            <v/>
          </cell>
        </row>
        <row r="4309">
          <cell r="H4309" t="str">
            <v/>
          </cell>
        </row>
        <row r="4310">
          <cell r="H4310" t="str">
            <v/>
          </cell>
        </row>
        <row r="4311">
          <cell r="H4311" t="str">
            <v/>
          </cell>
        </row>
        <row r="4312">
          <cell r="H4312" t="str">
            <v/>
          </cell>
        </row>
        <row r="4313">
          <cell r="H4313" t="str">
            <v/>
          </cell>
        </row>
        <row r="4314">
          <cell r="H4314" t="str">
            <v/>
          </cell>
        </row>
        <row r="4315">
          <cell r="H4315" t="str">
            <v/>
          </cell>
        </row>
        <row r="4316">
          <cell r="H4316" t="str">
            <v/>
          </cell>
        </row>
        <row r="4317">
          <cell r="H4317" t="str">
            <v/>
          </cell>
        </row>
        <row r="4318">
          <cell r="H4318" t="str">
            <v/>
          </cell>
        </row>
        <row r="4319">
          <cell r="H4319" t="str">
            <v/>
          </cell>
        </row>
        <row r="4320">
          <cell r="H4320" t="str">
            <v/>
          </cell>
        </row>
        <row r="4321">
          <cell r="H4321" t="str">
            <v/>
          </cell>
        </row>
        <row r="4322">
          <cell r="H4322" t="str">
            <v/>
          </cell>
        </row>
        <row r="4323">
          <cell r="H4323" t="str">
            <v/>
          </cell>
        </row>
        <row r="4324">
          <cell r="H4324" t="str">
            <v/>
          </cell>
        </row>
        <row r="4325">
          <cell r="H4325" t="str">
            <v/>
          </cell>
        </row>
        <row r="4326">
          <cell r="H4326" t="str">
            <v/>
          </cell>
        </row>
        <row r="4327">
          <cell r="H4327" t="str">
            <v/>
          </cell>
        </row>
        <row r="4328">
          <cell r="H4328" t="str">
            <v/>
          </cell>
        </row>
        <row r="4329">
          <cell r="H4329" t="str">
            <v/>
          </cell>
        </row>
        <row r="4330">
          <cell r="H4330" t="str">
            <v/>
          </cell>
        </row>
        <row r="4331">
          <cell r="H4331" t="str">
            <v/>
          </cell>
        </row>
        <row r="4332">
          <cell r="H4332" t="str">
            <v/>
          </cell>
        </row>
        <row r="4333">
          <cell r="H4333" t="str">
            <v/>
          </cell>
        </row>
        <row r="4334">
          <cell r="H4334" t="str">
            <v/>
          </cell>
        </row>
        <row r="4335">
          <cell r="H4335" t="str">
            <v/>
          </cell>
        </row>
        <row r="4336">
          <cell r="H4336" t="str">
            <v/>
          </cell>
        </row>
        <row r="4337">
          <cell r="H4337" t="str">
            <v/>
          </cell>
        </row>
        <row r="4338">
          <cell r="H4338" t="str">
            <v/>
          </cell>
        </row>
        <row r="4339">
          <cell r="H4339" t="str">
            <v/>
          </cell>
        </row>
        <row r="4340">
          <cell r="H4340" t="str">
            <v/>
          </cell>
        </row>
        <row r="4341">
          <cell r="H4341" t="str">
            <v/>
          </cell>
        </row>
        <row r="4342">
          <cell r="H4342" t="str">
            <v/>
          </cell>
        </row>
        <row r="4343">
          <cell r="H4343" t="str">
            <v/>
          </cell>
        </row>
        <row r="4344">
          <cell r="H4344" t="str">
            <v/>
          </cell>
        </row>
        <row r="4345">
          <cell r="H4345" t="str">
            <v/>
          </cell>
        </row>
        <row r="4346">
          <cell r="H4346" t="str">
            <v/>
          </cell>
        </row>
        <row r="4347">
          <cell r="H4347" t="str">
            <v/>
          </cell>
        </row>
        <row r="4348">
          <cell r="H4348" t="str">
            <v/>
          </cell>
        </row>
        <row r="4349">
          <cell r="H4349" t="str">
            <v/>
          </cell>
        </row>
        <row r="4350">
          <cell r="H4350" t="str">
            <v/>
          </cell>
        </row>
        <row r="4351">
          <cell r="H4351" t="str">
            <v/>
          </cell>
        </row>
        <row r="4352">
          <cell r="H4352" t="str">
            <v/>
          </cell>
        </row>
        <row r="4353">
          <cell r="H4353" t="str">
            <v/>
          </cell>
        </row>
        <row r="4354">
          <cell r="H4354" t="str">
            <v/>
          </cell>
        </row>
        <row r="4355">
          <cell r="H4355" t="str">
            <v/>
          </cell>
        </row>
        <row r="4356">
          <cell r="H4356" t="str">
            <v/>
          </cell>
        </row>
        <row r="4357">
          <cell r="H4357" t="str">
            <v/>
          </cell>
        </row>
        <row r="4358">
          <cell r="H4358" t="str">
            <v/>
          </cell>
        </row>
        <row r="4359">
          <cell r="H4359" t="str">
            <v/>
          </cell>
        </row>
        <row r="4360">
          <cell r="H4360" t="str">
            <v/>
          </cell>
        </row>
        <row r="4361">
          <cell r="H4361" t="str">
            <v/>
          </cell>
        </row>
        <row r="4362">
          <cell r="H4362" t="str">
            <v/>
          </cell>
        </row>
        <row r="4363">
          <cell r="H4363" t="str">
            <v/>
          </cell>
        </row>
        <row r="4364">
          <cell r="H4364" t="str">
            <v/>
          </cell>
        </row>
        <row r="4365">
          <cell r="H4365" t="str">
            <v/>
          </cell>
        </row>
        <row r="4366">
          <cell r="H4366" t="str">
            <v/>
          </cell>
        </row>
        <row r="4367">
          <cell r="H4367" t="str">
            <v/>
          </cell>
        </row>
        <row r="4368">
          <cell r="H4368" t="str">
            <v/>
          </cell>
        </row>
        <row r="4369">
          <cell r="H4369" t="str">
            <v/>
          </cell>
        </row>
        <row r="4370">
          <cell r="H4370" t="str">
            <v/>
          </cell>
        </row>
        <row r="4371">
          <cell r="H4371" t="str">
            <v/>
          </cell>
        </row>
        <row r="4372">
          <cell r="H4372" t="str">
            <v/>
          </cell>
        </row>
        <row r="4373">
          <cell r="H4373" t="str">
            <v/>
          </cell>
        </row>
        <row r="4374">
          <cell r="H4374" t="str">
            <v/>
          </cell>
        </row>
        <row r="4375">
          <cell r="H4375" t="str">
            <v/>
          </cell>
        </row>
        <row r="4376">
          <cell r="H4376" t="str">
            <v/>
          </cell>
        </row>
        <row r="4377">
          <cell r="H4377" t="str">
            <v/>
          </cell>
        </row>
        <row r="4378">
          <cell r="H4378" t="str">
            <v/>
          </cell>
        </row>
        <row r="4379">
          <cell r="H4379" t="str">
            <v/>
          </cell>
        </row>
        <row r="4380">
          <cell r="H4380" t="str">
            <v/>
          </cell>
        </row>
        <row r="4381">
          <cell r="H4381" t="str">
            <v/>
          </cell>
        </row>
        <row r="4382">
          <cell r="H4382" t="str">
            <v/>
          </cell>
        </row>
        <row r="4383">
          <cell r="H4383" t="str">
            <v/>
          </cell>
        </row>
        <row r="4384">
          <cell r="H4384" t="str">
            <v/>
          </cell>
        </row>
        <row r="4385">
          <cell r="H4385" t="str">
            <v/>
          </cell>
        </row>
        <row r="4386">
          <cell r="H4386" t="str">
            <v/>
          </cell>
        </row>
        <row r="4387">
          <cell r="H4387" t="str">
            <v/>
          </cell>
        </row>
        <row r="4388">
          <cell r="H4388" t="str">
            <v/>
          </cell>
        </row>
        <row r="4389">
          <cell r="H4389" t="str">
            <v/>
          </cell>
        </row>
        <row r="4390">
          <cell r="H4390" t="str">
            <v/>
          </cell>
        </row>
        <row r="4391">
          <cell r="H4391" t="str">
            <v/>
          </cell>
        </row>
        <row r="4392">
          <cell r="H4392" t="str">
            <v/>
          </cell>
        </row>
        <row r="4393">
          <cell r="H4393" t="str">
            <v/>
          </cell>
        </row>
        <row r="4394">
          <cell r="H4394" t="str">
            <v/>
          </cell>
        </row>
        <row r="4395">
          <cell r="H4395" t="str">
            <v/>
          </cell>
        </row>
        <row r="4396">
          <cell r="H4396" t="str">
            <v/>
          </cell>
        </row>
        <row r="4397">
          <cell r="H4397" t="str">
            <v/>
          </cell>
        </row>
        <row r="4398">
          <cell r="H4398" t="str">
            <v/>
          </cell>
        </row>
        <row r="4399">
          <cell r="H4399" t="str">
            <v/>
          </cell>
        </row>
        <row r="4400">
          <cell r="H4400" t="str">
            <v/>
          </cell>
        </row>
        <row r="4401">
          <cell r="H4401" t="str">
            <v/>
          </cell>
        </row>
        <row r="4402">
          <cell r="H4402" t="str">
            <v/>
          </cell>
        </row>
        <row r="4403">
          <cell r="H4403" t="str">
            <v/>
          </cell>
        </row>
        <row r="4404">
          <cell r="H4404" t="str">
            <v/>
          </cell>
        </row>
        <row r="4405">
          <cell r="H4405" t="str">
            <v/>
          </cell>
        </row>
        <row r="4406">
          <cell r="H4406" t="str">
            <v/>
          </cell>
        </row>
        <row r="4407">
          <cell r="H4407" t="str">
            <v/>
          </cell>
        </row>
        <row r="4408">
          <cell r="H4408" t="str">
            <v/>
          </cell>
        </row>
        <row r="4409">
          <cell r="H4409" t="str">
            <v/>
          </cell>
        </row>
        <row r="4410">
          <cell r="H4410" t="str">
            <v/>
          </cell>
        </row>
        <row r="4411">
          <cell r="H4411" t="str">
            <v/>
          </cell>
        </row>
        <row r="4412">
          <cell r="H4412" t="str">
            <v/>
          </cell>
        </row>
        <row r="4413">
          <cell r="H4413" t="str">
            <v/>
          </cell>
        </row>
        <row r="4414">
          <cell r="H4414" t="str">
            <v/>
          </cell>
        </row>
        <row r="4415">
          <cell r="H4415" t="str">
            <v/>
          </cell>
        </row>
        <row r="4416">
          <cell r="H4416" t="str">
            <v/>
          </cell>
        </row>
        <row r="4417">
          <cell r="H4417" t="str">
            <v/>
          </cell>
        </row>
        <row r="4418">
          <cell r="H4418" t="str">
            <v/>
          </cell>
        </row>
        <row r="4419">
          <cell r="H4419" t="str">
            <v/>
          </cell>
        </row>
        <row r="4420">
          <cell r="H4420" t="str">
            <v/>
          </cell>
        </row>
        <row r="4421">
          <cell r="H4421" t="str">
            <v/>
          </cell>
        </row>
        <row r="4422">
          <cell r="H4422" t="str">
            <v/>
          </cell>
        </row>
        <row r="4423">
          <cell r="H4423" t="str">
            <v/>
          </cell>
        </row>
        <row r="4424">
          <cell r="H4424" t="str">
            <v/>
          </cell>
        </row>
        <row r="4425">
          <cell r="H4425" t="str">
            <v/>
          </cell>
        </row>
        <row r="4426">
          <cell r="H4426" t="str">
            <v/>
          </cell>
        </row>
        <row r="4427">
          <cell r="H4427" t="str">
            <v/>
          </cell>
        </row>
        <row r="4428">
          <cell r="H4428" t="str">
            <v/>
          </cell>
        </row>
        <row r="4429">
          <cell r="H4429" t="str">
            <v/>
          </cell>
        </row>
        <row r="4430">
          <cell r="H4430" t="str">
            <v/>
          </cell>
        </row>
        <row r="4431">
          <cell r="H4431" t="str">
            <v/>
          </cell>
        </row>
        <row r="4432">
          <cell r="H4432" t="str">
            <v/>
          </cell>
        </row>
        <row r="4433">
          <cell r="H4433" t="str">
            <v/>
          </cell>
        </row>
        <row r="4434">
          <cell r="H4434" t="str">
            <v/>
          </cell>
        </row>
        <row r="4435">
          <cell r="H4435" t="str">
            <v/>
          </cell>
        </row>
        <row r="4436">
          <cell r="H4436" t="str">
            <v/>
          </cell>
        </row>
        <row r="4437">
          <cell r="H4437" t="str">
            <v/>
          </cell>
        </row>
        <row r="4438">
          <cell r="H4438" t="str">
            <v/>
          </cell>
        </row>
        <row r="4439">
          <cell r="H4439" t="str">
            <v/>
          </cell>
        </row>
        <row r="4440">
          <cell r="H4440" t="str">
            <v/>
          </cell>
        </row>
        <row r="4441">
          <cell r="H4441" t="str">
            <v/>
          </cell>
        </row>
        <row r="4442">
          <cell r="H4442" t="str">
            <v/>
          </cell>
        </row>
        <row r="4443">
          <cell r="H4443" t="str">
            <v/>
          </cell>
        </row>
        <row r="4444">
          <cell r="H4444" t="str">
            <v/>
          </cell>
        </row>
        <row r="4445">
          <cell r="H4445" t="str">
            <v/>
          </cell>
        </row>
        <row r="4446">
          <cell r="H4446" t="str">
            <v/>
          </cell>
        </row>
        <row r="4447">
          <cell r="H4447" t="str">
            <v/>
          </cell>
        </row>
        <row r="4448">
          <cell r="H4448" t="str">
            <v/>
          </cell>
        </row>
        <row r="4449">
          <cell r="H4449" t="str">
            <v/>
          </cell>
        </row>
        <row r="4450">
          <cell r="H4450" t="str">
            <v/>
          </cell>
        </row>
        <row r="4451">
          <cell r="H4451" t="str">
            <v/>
          </cell>
        </row>
        <row r="4452">
          <cell r="H4452" t="str">
            <v/>
          </cell>
        </row>
        <row r="4453">
          <cell r="H4453" t="str">
            <v/>
          </cell>
        </row>
        <row r="4454">
          <cell r="H4454" t="str">
            <v/>
          </cell>
        </row>
        <row r="4455">
          <cell r="H4455" t="str">
            <v/>
          </cell>
        </row>
        <row r="4456">
          <cell r="H4456" t="str">
            <v/>
          </cell>
        </row>
        <row r="4457">
          <cell r="H4457" t="str">
            <v/>
          </cell>
        </row>
        <row r="4458">
          <cell r="H4458" t="str">
            <v/>
          </cell>
        </row>
        <row r="4459">
          <cell r="H4459" t="str">
            <v/>
          </cell>
        </row>
        <row r="4460">
          <cell r="H4460" t="str">
            <v/>
          </cell>
        </row>
        <row r="4461">
          <cell r="H4461" t="str">
            <v/>
          </cell>
        </row>
        <row r="4462">
          <cell r="H4462" t="str">
            <v/>
          </cell>
        </row>
        <row r="4463">
          <cell r="H4463" t="str">
            <v/>
          </cell>
        </row>
        <row r="4464">
          <cell r="H4464" t="str">
            <v/>
          </cell>
        </row>
        <row r="4465">
          <cell r="H4465" t="str">
            <v/>
          </cell>
        </row>
        <row r="4466">
          <cell r="H4466" t="str">
            <v/>
          </cell>
        </row>
        <row r="4467">
          <cell r="H4467" t="str">
            <v/>
          </cell>
        </row>
        <row r="4468">
          <cell r="H4468" t="str">
            <v/>
          </cell>
        </row>
        <row r="4469">
          <cell r="H4469" t="str">
            <v/>
          </cell>
        </row>
        <row r="4470">
          <cell r="H4470" t="str">
            <v/>
          </cell>
        </row>
        <row r="4471">
          <cell r="H4471" t="str">
            <v/>
          </cell>
        </row>
        <row r="4472">
          <cell r="H4472" t="str">
            <v/>
          </cell>
        </row>
        <row r="4473">
          <cell r="H4473" t="str">
            <v/>
          </cell>
        </row>
        <row r="4474">
          <cell r="H4474" t="str">
            <v/>
          </cell>
        </row>
        <row r="4475">
          <cell r="H4475" t="str">
            <v/>
          </cell>
        </row>
        <row r="4476">
          <cell r="H4476" t="str">
            <v/>
          </cell>
        </row>
        <row r="4477">
          <cell r="H4477" t="str">
            <v/>
          </cell>
        </row>
        <row r="4478">
          <cell r="H4478" t="str">
            <v/>
          </cell>
        </row>
        <row r="4479">
          <cell r="H4479" t="str">
            <v/>
          </cell>
        </row>
        <row r="4480">
          <cell r="H4480" t="str">
            <v/>
          </cell>
        </row>
        <row r="4481">
          <cell r="H4481" t="str">
            <v/>
          </cell>
        </row>
        <row r="4482">
          <cell r="H4482" t="str">
            <v/>
          </cell>
        </row>
        <row r="4483">
          <cell r="H4483" t="str">
            <v/>
          </cell>
        </row>
        <row r="4484">
          <cell r="H4484" t="str">
            <v/>
          </cell>
        </row>
        <row r="4485">
          <cell r="H4485" t="str">
            <v/>
          </cell>
        </row>
        <row r="4486">
          <cell r="H4486" t="str">
            <v/>
          </cell>
        </row>
        <row r="4487">
          <cell r="H4487" t="str">
            <v/>
          </cell>
        </row>
        <row r="4488">
          <cell r="H4488" t="str">
            <v/>
          </cell>
        </row>
        <row r="4489">
          <cell r="H4489" t="str">
            <v/>
          </cell>
        </row>
        <row r="4490">
          <cell r="H4490" t="str">
            <v/>
          </cell>
        </row>
        <row r="4491">
          <cell r="H4491" t="str">
            <v/>
          </cell>
        </row>
        <row r="4492">
          <cell r="H4492" t="str">
            <v/>
          </cell>
        </row>
        <row r="4493">
          <cell r="H4493" t="str">
            <v/>
          </cell>
        </row>
        <row r="4494">
          <cell r="H4494" t="str">
            <v/>
          </cell>
        </row>
        <row r="4495">
          <cell r="H4495" t="str">
            <v/>
          </cell>
        </row>
        <row r="4496">
          <cell r="H4496" t="str">
            <v/>
          </cell>
        </row>
        <row r="4497">
          <cell r="H4497" t="str">
            <v/>
          </cell>
        </row>
        <row r="4498">
          <cell r="H4498" t="str">
            <v/>
          </cell>
        </row>
        <row r="4499">
          <cell r="H4499" t="str">
            <v/>
          </cell>
        </row>
        <row r="4500">
          <cell r="H4500" t="str">
            <v/>
          </cell>
        </row>
        <row r="4501">
          <cell r="H4501" t="str">
            <v/>
          </cell>
        </row>
        <row r="4502">
          <cell r="H4502" t="str">
            <v/>
          </cell>
        </row>
        <row r="4503">
          <cell r="H4503" t="str">
            <v/>
          </cell>
        </row>
        <row r="4504">
          <cell r="H4504" t="str">
            <v/>
          </cell>
        </row>
        <row r="4505">
          <cell r="H4505" t="str">
            <v/>
          </cell>
        </row>
        <row r="4506">
          <cell r="H4506" t="str">
            <v/>
          </cell>
        </row>
        <row r="4507">
          <cell r="H4507" t="str">
            <v/>
          </cell>
        </row>
        <row r="4508">
          <cell r="H4508" t="str">
            <v/>
          </cell>
        </row>
        <row r="4509">
          <cell r="H4509" t="str">
            <v/>
          </cell>
        </row>
        <row r="4510">
          <cell r="H4510" t="str">
            <v/>
          </cell>
        </row>
        <row r="4511">
          <cell r="H4511" t="str">
            <v/>
          </cell>
        </row>
        <row r="4512">
          <cell r="H4512" t="str">
            <v/>
          </cell>
        </row>
        <row r="4513">
          <cell r="H4513" t="str">
            <v/>
          </cell>
        </row>
        <row r="4514">
          <cell r="H4514" t="str">
            <v/>
          </cell>
        </row>
        <row r="4515">
          <cell r="H4515" t="str">
            <v/>
          </cell>
        </row>
        <row r="4516">
          <cell r="H4516" t="str">
            <v/>
          </cell>
        </row>
        <row r="4517">
          <cell r="H4517" t="str">
            <v/>
          </cell>
        </row>
        <row r="4518">
          <cell r="H4518" t="str">
            <v/>
          </cell>
        </row>
        <row r="4519">
          <cell r="H4519" t="str">
            <v/>
          </cell>
        </row>
        <row r="4520">
          <cell r="H4520" t="str">
            <v/>
          </cell>
        </row>
        <row r="4521">
          <cell r="H4521" t="str">
            <v/>
          </cell>
        </row>
        <row r="4522">
          <cell r="H4522" t="str">
            <v/>
          </cell>
        </row>
        <row r="4523">
          <cell r="H4523" t="str">
            <v/>
          </cell>
        </row>
        <row r="4524">
          <cell r="H4524" t="str">
            <v/>
          </cell>
        </row>
        <row r="4525">
          <cell r="H4525" t="str">
            <v/>
          </cell>
        </row>
        <row r="4526">
          <cell r="H4526" t="str">
            <v/>
          </cell>
        </row>
        <row r="4527">
          <cell r="H4527" t="str">
            <v/>
          </cell>
        </row>
        <row r="4528">
          <cell r="H4528" t="str">
            <v/>
          </cell>
        </row>
        <row r="4529">
          <cell r="H4529" t="str">
            <v/>
          </cell>
        </row>
        <row r="4530">
          <cell r="H4530" t="str">
            <v/>
          </cell>
        </row>
        <row r="4531">
          <cell r="H4531" t="str">
            <v/>
          </cell>
        </row>
        <row r="4532">
          <cell r="H4532" t="str">
            <v/>
          </cell>
        </row>
        <row r="4533">
          <cell r="H4533" t="str">
            <v/>
          </cell>
        </row>
        <row r="4534">
          <cell r="H4534" t="str">
            <v/>
          </cell>
        </row>
        <row r="4535">
          <cell r="H4535" t="str">
            <v/>
          </cell>
        </row>
        <row r="4536">
          <cell r="H4536" t="str">
            <v/>
          </cell>
        </row>
        <row r="4537">
          <cell r="H4537" t="str">
            <v/>
          </cell>
        </row>
        <row r="4538">
          <cell r="H4538" t="str">
            <v/>
          </cell>
        </row>
        <row r="4539">
          <cell r="H4539" t="str">
            <v/>
          </cell>
        </row>
        <row r="4540">
          <cell r="H4540" t="str">
            <v/>
          </cell>
        </row>
        <row r="4541">
          <cell r="H4541" t="str">
            <v/>
          </cell>
        </row>
        <row r="4542">
          <cell r="H4542" t="str">
            <v/>
          </cell>
        </row>
        <row r="4543">
          <cell r="H4543" t="str">
            <v/>
          </cell>
        </row>
        <row r="4544">
          <cell r="H4544" t="str">
            <v/>
          </cell>
        </row>
        <row r="4545">
          <cell r="H4545" t="str">
            <v/>
          </cell>
        </row>
        <row r="4546">
          <cell r="H4546" t="str">
            <v/>
          </cell>
        </row>
        <row r="4547">
          <cell r="H4547" t="str">
            <v/>
          </cell>
        </row>
        <row r="4548">
          <cell r="H4548" t="str">
            <v/>
          </cell>
        </row>
        <row r="4549">
          <cell r="H4549" t="str">
            <v/>
          </cell>
        </row>
        <row r="4550">
          <cell r="H4550" t="str">
            <v/>
          </cell>
        </row>
        <row r="4551">
          <cell r="H4551" t="str">
            <v/>
          </cell>
        </row>
        <row r="4552">
          <cell r="H4552" t="str">
            <v/>
          </cell>
        </row>
        <row r="4553">
          <cell r="H4553" t="str">
            <v/>
          </cell>
        </row>
        <row r="4554">
          <cell r="H4554" t="str">
            <v/>
          </cell>
        </row>
        <row r="4555">
          <cell r="H4555" t="str">
            <v/>
          </cell>
        </row>
        <row r="4556">
          <cell r="H4556" t="str">
            <v/>
          </cell>
        </row>
        <row r="4557">
          <cell r="H4557" t="str">
            <v/>
          </cell>
        </row>
        <row r="4558">
          <cell r="H4558" t="str">
            <v/>
          </cell>
        </row>
        <row r="4559">
          <cell r="H4559" t="str">
            <v/>
          </cell>
        </row>
        <row r="4560">
          <cell r="H4560" t="str">
            <v/>
          </cell>
        </row>
        <row r="4561">
          <cell r="H4561" t="str">
            <v/>
          </cell>
        </row>
        <row r="4562">
          <cell r="H4562" t="str">
            <v/>
          </cell>
        </row>
        <row r="4563">
          <cell r="H4563" t="str">
            <v/>
          </cell>
        </row>
        <row r="4564">
          <cell r="H4564" t="str">
            <v/>
          </cell>
        </row>
        <row r="4565">
          <cell r="H4565" t="str">
            <v/>
          </cell>
        </row>
        <row r="4566">
          <cell r="H4566" t="str">
            <v/>
          </cell>
        </row>
        <row r="4567">
          <cell r="H4567" t="str">
            <v/>
          </cell>
        </row>
        <row r="4568">
          <cell r="H4568" t="str">
            <v/>
          </cell>
        </row>
        <row r="4569">
          <cell r="H4569" t="str">
            <v/>
          </cell>
        </row>
        <row r="4570">
          <cell r="H4570" t="str">
            <v/>
          </cell>
        </row>
        <row r="4571">
          <cell r="H4571" t="str">
            <v/>
          </cell>
        </row>
        <row r="4572">
          <cell r="H4572" t="str">
            <v/>
          </cell>
        </row>
        <row r="4573">
          <cell r="H4573" t="str">
            <v/>
          </cell>
        </row>
        <row r="4574">
          <cell r="H4574" t="str">
            <v/>
          </cell>
        </row>
        <row r="4575">
          <cell r="H4575" t="str">
            <v/>
          </cell>
        </row>
        <row r="4576">
          <cell r="H4576" t="str">
            <v/>
          </cell>
        </row>
        <row r="4577">
          <cell r="H4577" t="str">
            <v/>
          </cell>
        </row>
        <row r="4578">
          <cell r="H4578" t="str">
            <v/>
          </cell>
        </row>
        <row r="4579">
          <cell r="H4579" t="str">
            <v/>
          </cell>
        </row>
        <row r="4580">
          <cell r="H4580" t="str">
            <v/>
          </cell>
        </row>
        <row r="4581">
          <cell r="H4581" t="str">
            <v/>
          </cell>
        </row>
        <row r="4582">
          <cell r="H4582" t="str">
            <v/>
          </cell>
        </row>
        <row r="4583">
          <cell r="H4583" t="str">
            <v/>
          </cell>
        </row>
        <row r="4584">
          <cell r="H4584" t="str">
            <v/>
          </cell>
        </row>
        <row r="4585">
          <cell r="H4585" t="str">
            <v/>
          </cell>
        </row>
        <row r="4586">
          <cell r="H4586" t="str">
            <v/>
          </cell>
        </row>
        <row r="4587">
          <cell r="H4587" t="str">
            <v/>
          </cell>
        </row>
        <row r="4588">
          <cell r="H4588" t="str">
            <v/>
          </cell>
        </row>
        <row r="4589">
          <cell r="H4589" t="str">
            <v/>
          </cell>
        </row>
        <row r="4590">
          <cell r="H4590" t="str">
            <v/>
          </cell>
        </row>
        <row r="4591">
          <cell r="H4591" t="str">
            <v/>
          </cell>
        </row>
        <row r="4592">
          <cell r="H4592" t="str">
            <v/>
          </cell>
        </row>
        <row r="4593">
          <cell r="H4593" t="str">
            <v/>
          </cell>
        </row>
        <row r="4594">
          <cell r="H4594" t="str">
            <v/>
          </cell>
        </row>
        <row r="4595">
          <cell r="H4595" t="str">
            <v/>
          </cell>
        </row>
        <row r="4596">
          <cell r="H4596" t="str">
            <v/>
          </cell>
        </row>
        <row r="4597">
          <cell r="H4597" t="str">
            <v/>
          </cell>
        </row>
        <row r="4598">
          <cell r="H4598" t="str">
            <v/>
          </cell>
        </row>
        <row r="4599">
          <cell r="H4599" t="str">
            <v/>
          </cell>
        </row>
        <row r="4600">
          <cell r="H4600" t="str">
            <v/>
          </cell>
        </row>
        <row r="4601">
          <cell r="H4601" t="str">
            <v/>
          </cell>
        </row>
        <row r="4602">
          <cell r="H4602" t="str">
            <v/>
          </cell>
        </row>
        <row r="4603">
          <cell r="H4603" t="str">
            <v/>
          </cell>
        </row>
        <row r="4604">
          <cell r="H4604" t="str">
            <v/>
          </cell>
        </row>
        <row r="4605">
          <cell r="H4605" t="str">
            <v/>
          </cell>
        </row>
        <row r="4606">
          <cell r="H4606" t="str">
            <v/>
          </cell>
        </row>
        <row r="4607">
          <cell r="H4607" t="str">
            <v/>
          </cell>
        </row>
        <row r="4608">
          <cell r="H4608" t="str">
            <v/>
          </cell>
        </row>
        <row r="4609">
          <cell r="H4609" t="str">
            <v/>
          </cell>
        </row>
        <row r="4610">
          <cell r="H4610" t="str">
            <v/>
          </cell>
        </row>
        <row r="4611">
          <cell r="H4611" t="str">
            <v/>
          </cell>
        </row>
        <row r="4612">
          <cell r="H4612" t="str">
            <v/>
          </cell>
        </row>
        <row r="4613">
          <cell r="H4613" t="str">
            <v/>
          </cell>
        </row>
        <row r="4614">
          <cell r="H4614" t="str">
            <v/>
          </cell>
        </row>
        <row r="4615">
          <cell r="H4615" t="str">
            <v/>
          </cell>
        </row>
        <row r="4616">
          <cell r="H4616" t="str">
            <v/>
          </cell>
        </row>
        <row r="4617">
          <cell r="H4617" t="str">
            <v/>
          </cell>
        </row>
        <row r="4618">
          <cell r="H4618" t="str">
            <v/>
          </cell>
        </row>
        <row r="4619">
          <cell r="H4619" t="str">
            <v/>
          </cell>
        </row>
        <row r="4620">
          <cell r="H4620" t="str">
            <v/>
          </cell>
        </row>
        <row r="4621">
          <cell r="H4621" t="str">
            <v/>
          </cell>
        </row>
        <row r="4622">
          <cell r="H4622" t="str">
            <v/>
          </cell>
        </row>
        <row r="4623">
          <cell r="H4623" t="str">
            <v/>
          </cell>
        </row>
        <row r="4624">
          <cell r="H4624" t="str">
            <v/>
          </cell>
        </row>
        <row r="4625">
          <cell r="H4625" t="str">
            <v/>
          </cell>
        </row>
        <row r="4626">
          <cell r="H4626" t="str">
            <v/>
          </cell>
        </row>
        <row r="4627">
          <cell r="H4627" t="str">
            <v/>
          </cell>
        </row>
        <row r="4628">
          <cell r="H4628" t="str">
            <v/>
          </cell>
        </row>
        <row r="4629">
          <cell r="H4629" t="str">
            <v/>
          </cell>
        </row>
        <row r="4630">
          <cell r="H4630" t="str">
            <v/>
          </cell>
        </row>
        <row r="4631">
          <cell r="H4631" t="str">
            <v/>
          </cell>
        </row>
        <row r="4632">
          <cell r="H4632" t="str">
            <v/>
          </cell>
        </row>
        <row r="4633">
          <cell r="H4633" t="str">
            <v/>
          </cell>
        </row>
        <row r="4634">
          <cell r="H4634" t="str">
            <v/>
          </cell>
        </row>
        <row r="4635">
          <cell r="H4635" t="str">
            <v/>
          </cell>
        </row>
        <row r="4636">
          <cell r="H4636" t="str">
            <v/>
          </cell>
        </row>
        <row r="4637">
          <cell r="H4637" t="str">
            <v/>
          </cell>
        </row>
        <row r="4638">
          <cell r="H4638" t="str">
            <v/>
          </cell>
        </row>
        <row r="4639">
          <cell r="H4639" t="str">
            <v/>
          </cell>
        </row>
        <row r="4640">
          <cell r="H4640" t="str">
            <v/>
          </cell>
        </row>
        <row r="4641">
          <cell r="H4641" t="str">
            <v/>
          </cell>
        </row>
        <row r="4642">
          <cell r="H4642" t="str">
            <v/>
          </cell>
        </row>
        <row r="4643">
          <cell r="H4643" t="str">
            <v/>
          </cell>
        </row>
        <row r="4644">
          <cell r="H4644" t="str">
            <v/>
          </cell>
        </row>
        <row r="4645">
          <cell r="H4645" t="str">
            <v/>
          </cell>
        </row>
        <row r="4646">
          <cell r="H4646" t="str">
            <v/>
          </cell>
        </row>
        <row r="4647">
          <cell r="H4647" t="str">
            <v/>
          </cell>
        </row>
        <row r="4648">
          <cell r="H4648" t="str">
            <v/>
          </cell>
        </row>
        <row r="4649">
          <cell r="H4649" t="str">
            <v/>
          </cell>
        </row>
        <row r="4650">
          <cell r="H4650" t="str">
            <v/>
          </cell>
        </row>
        <row r="4651">
          <cell r="H4651" t="str">
            <v/>
          </cell>
        </row>
        <row r="4652">
          <cell r="H4652" t="str">
            <v/>
          </cell>
        </row>
        <row r="4653">
          <cell r="H4653" t="str">
            <v/>
          </cell>
        </row>
        <row r="4654">
          <cell r="H4654" t="str">
            <v/>
          </cell>
        </row>
        <row r="4655">
          <cell r="H4655" t="str">
            <v/>
          </cell>
        </row>
        <row r="4656">
          <cell r="H4656" t="str">
            <v/>
          </cell>
        </row>
        <row r="4657">
          <cell r="H4657" t="str">
            <v/>
          </cell>
        </row>
        <row r="4658">
          <cell r="H4658" t="str">
            <v/>
          </cell>
        </row>
        <row r="4659">
          <cell r="H4659" t="str">
            <v/>
          </cell>
        </row>
        <row r="4660">
          <cell r="H4660" t="str">
            <v/>
          </cell>
        </row>
        <row r="4661">
          <cell r="H4661" t="str">
            <v/>
          </cell>
        </row>
        <row r="4662">
          <cell r="H4662" t="str">
            <v/>
          </cell>
        </row>
        <row r="4663">
          <cell r="H4663" t="str">
            <v/>
          </cell>
        </row>
        <row r="4664">
          <cell r="H4664" t="str">
            <v/>
          </cell>
        </row>
        <row r="4665">
          <cell r="H4665" t="str">
            <v/>
          </cell>
        </row>
        <row r="4666">
          <cell r="H4666" t="str">
            <v/>
          </cell>
        </row>
        <row r="4667">
          <cell r="H4667" t="str">
            <v/>
          </cell>
        </row>
        <row r="4668">
          <cell r="H4668" t="str">
            <v/>
          </cell>
        </row>
        <row r="4669">
          <cell r="H4669" t="str">
            <v/>
          </cell>
        </row>
        <row r="4670">
          <cell r="H4670" t="str">
            <v/>
          </cell>
        </row>
        <row r="4671">
          <cell r="H4671" t="str">
            <v/>
          </cell>
        </row>
        <row r="4672">
          <cell r="H4672" t="str">
            <v/>
          </cell>
        </row>
        <row r="4673">
          <cell r="H4673" t="str">
            <v/>
          </cell>
        </row>
        <row r="4674">
          <cell r="H4674" t="str">
            <v/>
          </cell>
        </row>
        <row r="4675">
          <cell r="H4675" t="str">
            <v/>
          </cell>
        </row>
        <row r="4676">
          <cell r="H4676" t="str">
            <v/>
          </cell>
        </row>
        <row r="4677">
          <cell r="H4677" t="str">
            <v/>
          </cell>
        </row>
        <row r="4678">
          <cell r="H4678" t="str">
            <v/>
          </cell>
        </row>
        <row r="4679">
          <cell r="H4679" t="str">
            <v/>
          </cell>
        </row>
        <row r="4680">
          <cell r="H4680" t="str">
            <v/>
          </cell>
        </row>
        <row r="4681">
          <cell r="H4681" t="str">
            <v/>
          </cell>
        </row>
        <row r="4682">
          <cell r="H4682" t="str">
            <v/>
          </cell>
        </row>
        <row r="4683">
          <cell r="H4683" t="str">
            <v/>
          </cell>
        </row>
        <row r="4684">
          <cell r="H4684" t="str">
            <v/>
          </cell>
        </row>
        <row r="4685">
          <cell r="H4685" t="str">
            <v/>
          </cell>
        </row>
        <row r="4686">
          <cell r="H4686" t="str">
            <v/>
          </cell>
        </row>
        <row r="4687">
          <cell r="H4687" t="str">
            <v/>
          </cell>
        </row>
        <row r="4688">
          <cell r="H4688" t="str">
            <v/>
          </cell>
        </row>
        <row r="4689">
          <cell r="H4689" t="str">
            <v/>
          </cell>
        </row>
        <row r="4690">
          <cell r="H4690" t="str">
            <v/>
          </cell>
        </row>
        <row r="4691">
          <cell r="H4691" t="str">
            <v/>
          </cell>
        </row>
        <row r="4692">
          <cell r="H4692" t="str">
            <v/>
          </cell>
        </row>
        <row r="4693">
          <cell r="H4693" t="str">
            <v/>
          </cell>
        </row>
        <row r="4694">
          <cell r="H4694" t="str">
            <v/>
          </cell>
        </row>
        <row r="4695">
          <cell r="H4695" t="str">
            <v/>
          </cell>
        </row>
        <row r="4696">
          <cell r="H4696" t="str">
            <v/>
          </cell>
        </row>
        <row r="4697">
          <cell r="H4697" t="str">
            <v/>
          </cell>
        </row>
        <row r="4698">
          <cell r="H4698" t="str">
            <v/>
          </cell>
        </row>
        <row r="4699">
          <cell r="H4699" t="str">
            <v/>
          </cell>
        </row>
        <row r="4700">
          <cell r="H4700" t="str">
            <v/>
          </cell>
        </row>
        <row r="4701">
          <cell r="H4701" t="str">
            <v/>
          </cell>
        </row>
        <row r="4702">
          <cell r="H4702" t="str">
            <v/>
          </cell>
        </row>
        <row r="4703">
          <cell r="H4703" t="str">
            <v/>
          </cell>
        </row>
        <row r="4704">
          <cell r="H4704" t="str">
            <v/>
          </cell>
        </row>
        <row r="4705">
          <cell r="H4705" t="str">
            <v/>
          </cell>
        </row>
        <row r="4706">
          <cell r="H4706" t="str">
            <v/>
          </cell>
        </row>
        <row r="4707">
          <cell r="H4707" t="str">
            <v/>
          </cell>
        </row>
        <row r="4708">
          <cell r="H4708" t="str">
            <v/>
          </cell>
        </row>
        <row r="4709">
          <cell r="H4709" t="str">
            <v/>
          </cell>
        </row>
        <row r="4710">
          <cell r="H4710" t="str">
            <v/>
          </cell>
        </row>
        <row r="4711">
          <cell r="H4711" t="str">
            <v/>
          </cell>
        </row>
        <row r="4712">
          <cell r="H4712" t="str">
            <v/>
          </cell>
        </row>
        <row r="4713">
          <cell r="H4713" t="str">
            <v/>
          </cell>
        </row>
        <row r="4714">
          <cell r="H4714" t="str">
            <v/>
          </cell>
        </row>
        <row r="4715">
          <cell r="H4715" t="str">
            <v/>
          </cell>
        </row>
        <row r="4716">
          <cell r="H4716" t="str">
            <v/>
          </cell>
        </row>
        <row r="4717">
          <cell r="H4717" t="str">
            <v/>
          </cell>
        </row>
        <row r="4718">
          <cell r="H4718" t="str">
            <v/>
          </cell>
        </row>
        <row r="4719">
          <cell r="H4719" t="str">
            <v/>
          </cell>
        </row>
        <row r="4720">
          <cell r="H4720" t="str">
            <v/>
          </cell>
        </row>
        <row r="4721">
          <cell r="H4721" t="str">
            <v/>
          </cell>
        </row>
        <row r="4722">
          <cell r="H4722" t="str">
            <v/>
          </cell>
        </row>
        <row r="4723">
          <cell r="H4723" t="str">
            <v/>
          </cell>
        </row>
        <row r="4724">
          <cell r="H4724" t="str">
            <v/>
          </cell>
        </row>
        <row r="4725">
          <cell r="H4725" t="str">
            <v/>
          </cell>
        </row>
        <row r="4726">
          <cell r="H4726" t="str">
            <v/>
          </cell>
        </row>
        <row r="4727">
          <cell r="H4727" t="str">
            <v/>
          </cell>
        </row>
        <row r="4728">
          <cell r="H4728" t="str">
            <v/>
          </cell>
        </row>
        <row r="4729">
          <cell r="H4729" t="str">
            <v/>
          </cell>
        </row>
        <row r="4730">
          <cell r="H4730" t="str">
            <v/>
          </cell>
        </row>
        <row r="4731">
          <cell r="H4731" t="str">
            <v/>
          </cell>
        </row>
        <row r="4732">
          <cell r="H4732" t="str">
            <v/>
          </cell>
        </row>
        <row r="4733">
          <cell r="H4733" t="str">
            <v/>
          </cell>
        </row>
        <row r="4734">
          <cell r="H4734" t="str">
            <v/>
          </cell>
        </row>
        <row r="4735">
          <cell r="H4735" t="str">
            <v/>
          </cell>
        </row>
        <row r="4736">
          <cell r="H4736" t="str">
            <v/>
          </cell>
        </row>
        <row r="4737">
          <cell r="H4737" t="str">
            <v/>
          </cell>
        </row>
        <row r="4738">
          <cell r="H4738" t="str">
            <v/>
          </cell>
        </row>
        <row r="4739">
          <cell r="H4739" t="str">
            <v/>
          </cell>
        </row>
        <row r="4740">
          <cell r="H4740" t="str">
            <v/>
          </cell>
        </row>
        <row r="4741">
          <cell r="H4741" t="str">
            <v/>
          </cell>
        </row>
        <row r="4742">
          <cell r="H4742" t="str">
            <v/>
          </cell>
        </row>
        <row r="4743">
          <cell r="H4743" t="str">
            <v/>
          </cell>
        </row>
        <row r="4744">
          <cell r="H4744" t="str">
            <v/>
          </cell>
        </row>
        <row r="4745">
          <cell r="H4745" t="str">
            <v/>
          </cell>
        </row>
        <row r="4746">
          <cell r="H4746" t="str">
            <v/>
          </cell>
        </row>
        <row r="4747">
          <cell r="H4747" t="str">
            <v/>
          </cell>
        </row>
        <row r="4748">
          <cell r="H4748" t="str">
            <v/>
          </cell>
        </row>
        <row r="4749">
          <cell r="H4749" t="str">
            <v/>
          </cell>
        </row>
        <row r="4750">
          <cell r="H4750" t="str">
            <v/>
          </cell>
        </row>
        <row r="4751">
          <cell r="H4751" t="str">
            <v/>
          </cell>
        </row>
        <row r="4752">
          <cell r="H4752" t="str">
            <v/>
          </cell>
        </row>
        <row r="4753">
          <cell r="H4753" t="str">
            <v/>
          </cell>
        </row>
        <row r="4754">
          <cell r="H4754" t="str">
            <v/>
          </cell>
        </row>
        <row r="4755">
          <cell r="H4755" t="str">
            <v/>
          </cell>
        </row>
        <row r="4756">
          <cell r="H4756" t="str">
            <v/>
          </cell>
        </row>
        <row r="4757">
          <cell r="H4757" t="str">
            <v/>
          </cell>
        </row>
        <row r="4758">
          <cell r="H4758" t="str">
            <v/>
          </cell>
        </row>
        <row r="4759">
          <cell r="H4759" t="str">
            <v/>
          </cell>
        </row>
        <row r="4760">
          <cell r="H4760" t="str">
            <v/>
          </cell>
        </row>
        <row r="4761">
          <cell r="H4761" t="str">
            <v/>
          </cell>
        </row>
        <row r="4762">
          <cell r="H4762" t="str">
            <v/>
          </cell>
        </row>
        <row r="4763">
          <cell r="H4763" t="str">
            <v/>
          </cell>
        </row>
        <row r="4764">
          <cell r="H4764" t="str">
            <v/>
          </cell>
        </row>
        <row r="4765">
          <cell r="H4765" t="str">
            <v/>
          </cell>
        </row>
        <row r="4766">
          <cell r="H4766" t="str">
            <v/>
          </cell>
        </row>
        <row r="4767">
          <cell r="H4767" t="str">
            <v/>
          </cell>
        </row>
        <row r="4768">
          <cell r="H4768" t="str">
            <v/>
          </cell>
        </row>
        <row r="4769">
          <cell r="H4769" t="str">
            <v/>
          </cell>
        </row>
        <row r="4770">
          <cell r="H4770" t="str">
            <v/>
          </cell>
        </row>
        <row r="4771">
          <cell r="H4771" t="str">
            <v/>
          </cell>
        </row>
        <row r="4772">
          <cell r="H4772" t="str">
            <v/>
          </cell>
        </row>
        <row r="4773">
          <cell r="H4773" t="str">
            <v/>
          </cell>
        </row>
        <row r="4774">
          <cell r="H4774" t="str">
            <v/>
          </cell>
        </row>
        <row r="4775">
          <cell r="H4775" t="str">
            <v/>
          </cell>
        </row>
        <row r="4776">
          <cell r="H4776" t="str">
            <v/>
          </cell>
        </row>
        <row r="4777">
          <cell r="H4777" t="str">
            <v/>
          </cell>
        </row>
        <row r="4778">
          <cell r="H4778" t="str">
            <v/>
          </cell>
        </row>
        <row r="4779">
          <cell r="H4779" t="str">
            <v/>
          </cell>
        </row>
        <row r="4780">
          <cell r="H4780" t="str">
            <v/>
          </cell>
        </row>
        <row r="4781">
          <cell r="H4781" t="str">
            <v/>
          </cell>
        </row>
        <row r="4782">
          <cell r="H4782" t="str">
            <v/>
          </cell>
        </row>
        <row r="4783">
          <cell r="H4783" t="str">
            <v/>
          </cell>
        </row>
        <row r="4784">
          <cell r="H4784" t="str">
            <v/>
          </cell>
        </row>
        <row r="4785">
          <cell r="H4785" t="str">
            <v/>
          </cell>
        </row>
        <row r="4786">
          <cell r="H4786" t="str">
            <v/>
          </cell>
        </row>
        <row r="4787">
          <cell r="H4787" t="str">
            <v/>
          </cell>
        </row>
        <row r="4788">
          <cell r="H4788" t="str">
            <v/>
          </cell>
        </row>
        <row r="4789">
          <cell r="H4789" t="str">
            <v/>
          </cell>
        </row>
        <row r="4790">
          <cell r="H4790" t="str">
            <v/>
          </cell>
        </row>
        <row r="4791">
          <cell r="H4791" t="str">
            <v/>
          </cell>
        </row>
        <row r="4792">
          <cell r="H4792" t="str">
            <v/>
          </cell>
        </row>
        <row r="4793">
          <cell r="H4793" t="str">
            <v/>
          </cell>
        </row>
        <row r="4794">
          <cell r="H4794" t="str">
            <v/>
          </cell>
        </row>
        <row r="4795">
          <cell r="H4795" t="str">
            <v/>
          </cell>
        </row>
        <row r="4796">
          <cell r="H4796" t="str">
            <v/>
          </cell>
        </row>
        <row r="4797">
          <cell r="H4797" t="str">
            <v/>
          </cell>
        </row>
        <row r="4798">
          <cell r="H4798" t="str">
            <v/>
          </cell>
        </row>
        <row r="4799">
          <cell r="H4799" t="str">
            <v/>
          </cell>
        </row>
        <row r="4800">
          <cell r="H4800" t="str">
            <v/>
          </cell>
        </row>
        <row r="4801">
          <cell r="H4801" t="str">
            <v/>
          </cell>
        </row>
        <row r="4802">
          <cell r="H4802" t="str">
            <v/>
          </cell>
        </row>
        <row r="4803">
          <cell r="H4803" t="str">
            <v/>
          </cell>
        </row>
        <row r="4804">
          <cell r="H4804" t="str">
            <v/>
          </cell>
        </row>
        <row r="4805">
          <cell r="H4805" t="str">
            <v/>
          </cell>
        </row>
        <row r="4806">
          <cell r="H4806" t="str">
            <v/>
          </cell>
        </row>
        <row r="4807">
          <cell r="H4807" t="str">
            <v/>
          </cell>
        </row>
        <row r="4808">
          <cell r="H4808" t="str">
            <v/>
          </cell>
        </row>
        <row r="4809">
          <cell r="H4809" t="str">
            <v/>
          </cell>
        </row>
        <row r="4810">
          <cell r="H4810" t="str">
            <v/>
          </cell>
        </row>
        <row r="4811">
          <cell r="H4811" t="str">
            <v/>
          </cell>
        </row>
        <row r="4812">
          <cell r="H4812" t="str">
            <v/>
          </cell>
        </row>
        <row r="4813">
          <cell r="H4813" t="str">
            <v/>
          </cell>
        </row>
        <row r="4814">
          <cell r="H4814" t="str">
            <v/>
          </cell>
        </row>
        <row r="4815">
          <cell r="H4815" t="str">
            <v/>
          </cell>
        </row>
        <row r="4816">
          <cell r="H4816" t="str">
            <v/>
          </cell>
        </row>
        <row r="4817">
          <cell r="H4817" t="str">
            <v/>
          </cell>
        </row>
        <row r="4818">
          <cell r="H4818" t="str">
            <v/>
          </cell>
        </row>
        <row r="4819">
          <cell r="H4819" t="str">
            <v/>
          </cell>
        </row>
        <row r="4820">
          <cell r="H4820" t="str">
            <v/>
          </cell>
        </row>
        <row r="4821">
          <cell r="H4821" t="str">
            <v/>
          </cell>
        </row>
        <row r="4822">
          <cell r="H4822" t="str">
            <v/>
          </cell>
        </row>
        <row r="4823">
          <cell r="H4823" t="str">
            <v/>
          </cell>
        </row>
        <row r="4824">
          <cell r="H4824" t="str">
            <v/>
          </cell>
        </row>
        <row r="4825">
          <cell r="H4825" t="str">
            <v/>
          </cell>
        </row>
        <row r="4826">
          <cell r="H4826" t="str">
            <v/>
          </cell>
        </row>
        <row r="4827">
          <cell r="H4827" t="str">
            <v/>
          </cell>
        </row>
        <row r="4828">
          <cell r="H4828" t="str">
            <v/>
          </cell>
        </row>
        <row r="4829">
          <cell r="H4829" t="str">
            <v/>
          </cell>
        </row>
        <row r="4830">
          <cell r="H4830" t="str">
            <v/>
          </cell>
        </row>
        <row r="4831">
          <cell r="H4831" t="str">
            <v/>
          </cell>
        </row>
        <row r="4832">
          <cell r="H4832" t="str">
            <v/>
          </cell>
        </row>
        <row r="4833">
          <cell r="H4833" t="str">
            <v/>
          </cell>
        </row>
        <row r="4834">
          <cell r="H4834" t="str">
            <v/>
          </cell>
        </row>
        <row r="4835">
          <cell r="H4835" t="str">
            <v/>
          </cell>
        </row>
        <row r="4836">
          <cell r="H4836" t="str">
            <v/>
          </cell>
        </row>
        <row r="4837">
          <cell r="H4837" t="str">
            <v/>
          </cell>
        </row>
        <row r="4838">
          <cell r="H4838" t="str">
            <v/>
          </cell>
        </row>
        <row r="4839">
          <cell r="H4839" t="str">
            <v/>
          </cell>
        </row>
        <row r="4840">
          <cell r="H4840" t="str">
            <v/>
          </cell>
        </row>
        <row r="4841">
          <cell r="H4841" t="str">
            <v/>
          </cell>
        </row>
        <row r="4842">
          <cell r="H4842" t="str">
            <v/>
          </cell>
        </row>
        <row r="4843">
          <cell r="H4843" t="str">
            <v/>
          </cell>
        </row>
        <row r="4844">
          <cell r="H4844" t="str">
            <v/>
          </cell>
        </row>
        <row r="4845">
          <cell r="H4845" t="str">
            <v/>
          </cell>
        </row>
        <row r="4846">
          <cell r="H4846" t="str">
            <v/>
          </cell>
        </row>
        <row r="4847">
          <cell r="H4847" t="str">
            <v/>
          </cell>
        </row>
        <row r="4848">
          <cell r="H4848" t="str">
            <v/>
          </cell>
        </row>
        <row r="4849">
          <cell r="H4849" t="str">
            <v/>
          </cell>
        </row>
        <row r="4850">
          <cell r="H4850" t="str">
            <v/>
          </cell>
        </row>
        <row r="4851">
          <cell r="H4851" t="str">
            <v/>
          </cell>
        </row>
        <row r="4852">
          <cell r="H4852" t="str">
            <v/>
          </cell>
        </row>
        <row r="4853">
          <cell r="H4853" t="str">
            <v/>
          </cell>
        </row>
        <row r="4854">
          <cell r="H4854" t="str">
            <v/>
          </cell>
        </row>
        <row r="4855">
          <cell r="H4855" t="str">
            <v/>
          </cell>
        </row>
        <row r="4856">
          <cell r="H4856" t="str">
            <v/>
          </cell>
        </row>
        <row r="4857">
          <cell r="H4857" t="str">
            <v/>
          </cell>
        </row>
        <row r="4858">
          <cell r="H4858" t="str">
            <v/>
          </cell>
        </row>
        <row r="4859">
          <cell r="H4859" t="str">
            <v/>
          </cell>
        </row>
        <row r="4860">
          <cell r="H4860" t="str">
            <v/>
          </cell>
        </row>
        <row r="4861">
          <cell r="H4861" t="str">
            <v/>
          </cell>
        </row>
        <row r="4862">
          <cell r="H4862" t="str">
            <v/>
          </cell>
        </row>
        <row r="4863">
          <cell r="H4863" t="str">
            <v/>
          </cell>
        </row>
        <row r="4864">
          <cell r="H4864" t="str">
            <v/>
          </cell>
        </row>
        <row r="4865">
          <cell r="H4865" t="str">
            <v/>
          </cell>
        </row>
        <row r="4866">
          <cell r="H4866" t="str">
            <v/>
          </cell>
        </row>
        <row r="4867">
          <cell r="H4867" t="str">
            <v/>
          </cell>
        </row>
        <row r="4868">
          <cell r="H4868" t="str">
            <v/>
          </cell>
        </row>
        <row r="4869">
          <cell r="H4869" t="str">
            <v/>
          </cell>
        </row>
        <row r="4870">
          <cell r="H4870" t="str">
            <v/>
          </cell>
        </row>
        <row r="4871">
          <cell r="H4871" t="str">
            <v/>
          </cell>
        </row>
        <row r="4872">
          <cell r="H4872" t="str">
            <v/>
          </cell>
        </row>
        <row r="4873">
          <cell r="H4873" t="str">
            <v/>
          </cell>
        </row>
        <row r="4874">
          <cell r="H4874" t="str">
            <v/>
          </cell>
        </row>
        <row r="4875">
          <cell r="H4875" t="str">
            <v/>
          </cell>
        </row>
        <row r="4876">
          <cell r="H4876" t="str">
            <v/>
          </cell>
        </row>
        <row r="4877">
          <cell r="H4877" t="str">
            <v/>
          </cell>
        </row>
        <row r="4878">
          <cell r="H4878" t="str">
            <v/>
          </cell>
        </row>
        <row r="4879">
          <cell r="H4879" t="str">
            <v/>
          </cell>
        </row>
        <row r="4880">
          <cell r="H4880" t="str">
            <v/>
          </cell>
        </row>
        <row r="4881">
          <cell r="H4881" t="str">
            <v/>
          </cell>
        </row>
        <row r="4882">
          <cell r="H4882" t="str">
            <v/>
          </cell>
        </row>
        <row r="4883">
          <cell r="H4883" t="str">
            <v/>
          </cell>
        </row>
        <row r="4884">
          <cell r="H4884" t="str">
            <v/>
          </cell>
        </row>
        <row r="4885">
          <cell r="H4885" t="str">
            <v/>
          </cell>
        </row>
        <row r="4886">
          <cell r="H4886" t="str">
            <v/>
          </cell>
        </row>
        <row r="4887">
          <cell r="H4887" t="str">
            <v/>
          </cell>
        </row>
        <row r="4888">
          <cell r="H4888" t="str">
            <v/>
          </cell>
        </row>
        <row r="4889">
          <cell r="H4889" t="str">
            <v/>
          </cell>
        </row>
        <row r="4890">
          <cell r="H4890" t="str">
            <v/>
          </cell>
        </row>
        <row r="4891">
          <cell r="H4891" t="str">
            <v/>
          </cell>
        </row>
        <row r="4892">
          <cell r="H4892" t="str">
            <v/>
          </cell>
        </row>
        <row r="4893">
          <cell r="H4893" t="str">
            <v/>
          </cell>
        </row>
        <row r="4894">
          <cell r="H4894" t="str">
            <v/>
          </cell>
        </row>
        <row r="4895">
          <cell r="H4895" t="str">
            <v/>
          </cell>
        </row>
        <row r="4896">
          <cell r="H4896" t="str">
            <v/>
          </cell>
        </row>
        <row r="4897">
          <cell r="H4897" t="str">
            <v/>
          </cell>
        </row>
        <row r="4898">
          <cell r="H4898" t="str">
            <v/>
          </cell>
        </row>
        <row r="4899">
          <cell r="H4899" t="str">
            <v/>
          </cell>
        </row>
        <row r="4900">
          <cell r="H4900" t="str">
            <v/>
          </cell>
        </row>
        <row r="4901">
          <cell r="H4901" t="str">
            <v/>
          </cell>
        </row>
        <row r="4902">
          <cell r="H4902" t="str">
            <v/>
          </cell>
        </row>
        <row r="4903">
          <cell r="H4903" t="str">
            <v/>
          </cell>
        </row>
        <row r="4904">
          <cell r="H4904" t="str">
            <v/>
          </cell>
        </row>
        <row r="4905">
          <cell r="H4905" t="str">
            <v/>
          </cell>
        </row>
        <row r="4906">
          <cell r="H4906" t="str">
            <v/>
          </cell>
        </row>
        <row r="4907">
          <cell r="H4907" t="str">
            <v/>
          </cell>
        </row>
        <row r="4908">
          <cell r="H4908" t="str">
            <v/>
          </cell>
        </row>
        <row r="4909">
          <cell r="H4909" t="str">
            <v/>
          </cell>
        </row>
        <row r="4910">
          <cell r="H4910" t="str">
            <v/>
          </cell>
        </row>
        <row r="4911">
          <cell r="H4911" t="str">
            <v/>
          </cell>
        </row>
        <row r="4912">
          <cell r="H4912" t="str">
            <v/>
          </cell>
        </row>
        <row r="4913">
          <cell r="H4913" t="str">
            <v/>
          </cell>
        </row>
        <row r="4914">
          <cell r="H4914" t="str">
            <v/>
          </cell>
        </row>
        <row r="4915">
          <cell r="H4915" t="str">
            <v/>
          </cell>
        </row>
        <row r="4916">
          <cell r="H4916" t="str">
            <v/>
          </cell>
        </row>
        <row r="4917">
          <cell r="H4917" t="str">
            <v/>
          </cell>
        </row>
        <row r="4918">
          <cell r="H4918" t="str">
            <v/>
          </cell>
        </row>
        <row r="4919">
          <cell r="H4919" t="str">
            <v/>
          </cell>
        </row>
        <row r="4920">
          <cell r="H4920" t="str">
            <v/>
          </cell>
        </row>
        <row r="4921">
          <cell r="H4921" t="str">
            <v/>
          </cell>
        </row>
        <row r="4922">
          <cell r="H4922" t="str">
            <v/>
          </cell>
        </row>
        <row r="4923">
          <cell r="H4923" t="str">
            <v/>
          </cell>
        </row>
        <row r="4924">
          <cell r="H4924" t="str">
            <v/>
          </cell>
        </row>
        <row r="4925">
          <cell r="H4925" t="str">
            <v/>
          </cell>
        </row>
        <row r="4926">
          <cell r="H4926" t="str">
            <v/>
          </cell>
        </row>
        <row r="4927">
          <cell r="H4927" t="str">
            <v/>
          </cell>
        </row>
        <row r="4928">
          <cell r="H4928" t="str">
            <v/>
          </cell>
        </row>
        <row r="4929">
          <cell r="H4929" t="str">
            <v/>
          </cell>
        </row>
        <row r="4930">
          <cell r="H4930" t="str">
            <v/>
          </cell>
        </row>
        <row r="4931">
          <cell r="H4931" t="str">
            <v/>
          </cell>
        </row>
        <row r="4932">
          <cell r="H4932" t="str">
            <v/>
          </cell>
        </row>
        <row r="4933">
          <cell r="H4933" t="str">
            <v/>
          </cell>
        </row>
        <row r="4934">
          <cell r="H4934" t="str">
            <v/>
          </cell>
        </row>
        <row r="4935">
          <cell r="H4935" t="str">
            <v/>
          </cell>
        </row>
        <row r="4936">
          <cell r="H4936" t="str">
            <v/>
          </cell>
        </row>
        <row r="4937">
          <cell r="H4937" t="str">
            <v/>
          </cell>
        </row>
        <row r="4938">
          <cell r="H4938" t="str">
            <v/>
          </cell>
        </row>
        <row r="4939">
          <cell r="H4939" t="str">
            <v/>
          </cell>
        </row>
        <row r="4940">
          <cell r="H4940" t="str">
            <v/>
          </cell>
        </row>
        <row r="4941">
          <cell r="H4941" t="str">
            <v/>
          </cell>
        </row>
        <row r="4942">
          <cell r="H4942" t="str">
            <v/>
          </cell>
        </row>
        <row r="4943">
          <cell r="H4943" t="str">
            <v/>
          </cell>
        </row>
        <row r="4944">
          <cell r="H4944" t="str">
            <v/>
          </cell>
        </row>
        <row r="4945">
          <cell r="H4945" t="str">
            <v/>
          </cell>
        </row>
        <row r="4946">
          <cell r="H4946" t="str">
            <v/>
          </cell>
        </row>
        <row r="4947">
          <cell r="H4947" t="str">
            <v/>
          </cell>
        </row>
        <row r="4948">
          <cell r="H4948" t="str">
            <v/>
          </cell>
        </row>
        <row r="4949">
          <cell r="H4949" t="str">
            <v/>
          </cell>
        </row>
        <row r="4950">
          <cell r="H4950" t="str">
            <v/>
          </cell>
        </row>
        <row r="4951">
          <cell r="H4951" t="str">
            <v/>
          </cell>
        </row>
        <row r="4952">
          <cell r="H4952" t="str">
            <v/>
          </cell>
        </row>
        <row r="4953">
          <cell r="H4953" t="str">
            <v/>
          </cell>
        </row>
        <row r="4954">
          <cell r="H4954" t="str">
            <v/>
          </cell>
        </row>
        <row r="4955">
          <cell r="H4955" t="str">
            <v/>
          </cell>
        </row>
        <row r="4956">
          <cell r="H4956" t="str">
            <v/>
          </cell>
        </row>
        <row r="4957">
          <cell r="H4957" t="str">
            <v/>
          </cell>
        </row>
        <row r="4958">
          <cell r="H4958" t="str">
            <v/>
          </cell>
        </row>
        <row r="4959">
          <cell r="H4959" t="str">
            <v/>
          </cell>
        </row>
        <row r="4960">
          <cell r="H4960" t="str">
            <v/>
          </cell>
        </row>
        <row r="4961">
          <cell r="H4961" t="str">
            <v/>
          </cell>
        </row>
        <row r="4962">
          <cell r="H4962" t="str">
            <v/>
          </cell>
        </row>
        <row r="4963">
          <cell r="H4963" t="str">
            <v/>
          </cell>
        </row>
        <row r="4964">
          <cell r="H4964" t="str">
            <v/>
          </cell>
        </row>
        <row r="4965">
          <cell r="H4965" t="str">
            <v/>
          </cell>
        </row>
        <row r="4966">
          <cell r="H4966" t="str">
            <v/>
          </cell>
        </row>
        <row r="4967">
          <cell r="H4967" t="str">
            <v/>
          </cell>
        </row>
        <row r="4968">
          <cell r="H4968" t="str">
            <v/>
          </cell>
        </row>
        <row r="4969">
          <cell r="H4969" t="str">
            <v/>
          </cell>
        </row>
        <row r="4970">
          <cell r="H4970" t="str">
            <v/>
          </cell>
        </row>
        <row r="4971">
          <cell r="H4971" t="str">
            <v/>
          </cell>
        </row>
        <row r="4972">
          <cell r="H4972" t="str">
            <v/>
          </cell>
        </row>
        <row r="4973">
          <cell r="H4973" t="str">
            <v/>
          </cell>
        </row>
        <row r="4974">
          <cell r="H4974" t="str">
            <v/>
          </cell>
        </row>
        <row r="4975">
          <cell r="H4975" t="str">
            <v/>
          </cell>
        </row>
        <row r="4976">
          <cell r="H4976" t="str">
            <v/>
          </cell>
        </row>
        <row r="4977">
          <cell r="H4977" t="str">
            <v/>
          </cell>
        </row>
        <row r="4978">
          <cell r="H4978" t="str">
            <v/>
          </cell>
        </row>
        <row r="4979">
          <cell r="H4979" t="str">
            <v/>
          </cell>
        </row>
        <row r="4980">
          <cell r="H4980" t="str">
            <v/>
          </cell>
        </row>
        <row r="4981">
          <cell r="H4981" t="str">
            <v/>
          </cell>
        </row>
        <row r="4982">
          <cell r="H4982" t="str">
            <v/>
          </cell>
        </row>
        <row r="4983">
          <cell r="H4983" t="str">
            <v/>
          </cell>
        </row>
        <row r="4984">
          <cell r="H4984" t="str">
            <v/>
          </cell>
        </row>
        <row r="4985">
          <cell r="H4985" t="str">
            <v/>
          </cell>
        </row>
        <row r="4986">
          <cell r="H4986" t="str">
            <v/>
          </cell>
        </row>
        <row r="4987">
          <cell r="H4987" t="str">
            <v/>
          </cell>
        </row>
        <row r="4988">
          <cell r="H4988" t="str">
            <v/>
          </cell>
        </row>
        <row r="4989">
          <cell r="H4989" t="str">
            <v/>
          </cell>
        </row>
        <row r="4990">
          <cell r="H4990" t="str">
            <v/>
          </cell>
        </row>
        <row r="4991">
          <cell r="H4991" t="str">
            <v/>
          </cell>
        </row>
        <row r="4992">
          <cell r="H4992" t="str">
            <v/>
          </cell>
        </row>
        <row r="4993">
          <cell r="H4993" t="str">
            <v/>
          </cell>
        </row>
        <row r="4994">
          <cell r="H4994" t="str">
            <v/>
          </cell>
        </row>
        <row r="4995">
          <cell r="H4995" t="str">
            <v/>
          </cell>
        </row>
        <row r="4996">
          <cell r="H4996" t="str">
            <v/>
          </cell>
        </row>
        <row r="4997">
          <cell r="H4997" t="str">
            <v/>
          </cell>
        </row>
        <row r="4998">
          <cell r="H4998" t="str">
            <v/>
          </cell>
        </row>
        <row r="4999">
          <cell r="H4999" t="str">
            <v/>
          </cell>
        </row>
        <row r="5000">
          <cell r="H5000" t="str">
            <v/>
          </cell>
        </row>
        <row r="5001">
          <cell r="H5001" t="str">
            <v/>
          </cell>
        </row>
        <row r="5002">
          <cell r="H5002" t="str">
            <v/>
          </cell>
        </row>
        <row r="5003">
          <cell r="H5003" t="str">
            <v/>
          </cell>
        </row>
        <row r="5004">
          <cell r="H5004" t="str">
            <v/>
          </cell>
        </row>
        <row r="5005">
          <cell r="H5005" t="str">
            <v/>
          </cell>
        </row>
        <row r="5006">
          <cell r="H5006" t="str">
            <v/>
          </cell>
        </row>
        <row r="5007">
          <cell r="H5007" t="str">
            <v/>
          </cell>
        </row>
        <row r="5008">
          <cell r="H5008" t="str">
            <v/>
          </cell>
        </row>
        <row r="5009">
          <cell r="H5009" t="str">
            <v/>
          </cell>
        </row>
        <row r="5010">
          <cell r="H5010" t="str">
            <v/>
          </cell>
        </row>
        <row r="5011">
          <cell r="H5011" t="str">
            <v/>
          </cell>
        </row>
        <row r="5012">
          <cell r="H5012" t="str">
            <v/>
          </cell>
        </row>
        <row r="5013">
          <cell r="H5013" t="str">
            <v/>
          </cell>
        </row>
        <row r="5014">
          <cell r="H5014" t="str">
            <v/>
          </cell>
        </row>
        <row r="5015">
          <cell r="H5015" t="str">
            <v/>
          </cell>
        </row>
        <row r="5016">
          <cell r="H5016" t="str">
            <v/>
          </cell>
        </row>
        <row r="5017">
          <cell r="H5017" t="str">
            <v/>
          </cell>
        </row>
        <row r="5018">
          <cell r="H5018" t="str">
            <v/>
          </cell>
        </row>
        <row r="5019">
          <cell r="H5019" t="str">
            <v/>
          </cell>
        </row>
        <row r="5020">
          <cell r="H5020" t="str">
            <v/>
          </cell>
        </row>
        <row r="5021">
          <cell r="H5021" t="str">
            <v/>
          </cell>
        </row>
        <row r="5022">
          <cell r="H5022" t="str">
            <v/>
          </cell>
        </row>
        <row r="5023">
          <cell r="H5023" t="str">
            <v/>
          </cell>
        </row>
        <row r="5024">
          <cell r="H5024" t="str">
            <v/>
          </cell>
        </row>
        <row r="5025">
          <cell r="H5025" t="str">
            <v/>
          </cell>
        </row>
        <row r="5026">
          <cell r="H5026" t="str">
            <v/>
          </cell>
        </row>
        <row r="5027">
          <cell r="H5027" t="str">
            <v/>
          </cell>
        </row>
        <row r="5028">
          <cell r="H5028" t="str">
            <v/>
          </cell>
        </row>
        <row r="5029">
          <cell r="H5029" t="str">
            <v/>
          </cell>
        </row>
        <row r="5030">
          <cell r="H5030" t="str">
            <v/>
          </cell>
        </row>
        <row r="5031">
          <cell r="H5031" t="str">
            <v/>
          </cell>
        </row>
        <row r="5032">
          <cell r="H5032" t="str">
            <v/>
          </cell>
        </row>
        <row r="5033">
          <cell r="H5033" t="str">
            <v/>
          </cell>
        </row>
        <row r="5034">
          <cell r="H5034" t="str">
            <v/>
          </cell>
        </row>
        <row r="5035">
          <cell r="H5035" t="str">
            <v/>
          </cell>
        </row>
        <row r="5036">
          <cell r="H5036" t="str">
            <v/>
          </cell>
        </row>
        <row r="5037">
          <cell r="H5037" t="str">
            <v/>
          </cell>
        </row>
        <row r="5038">
          <cell r="H5038" t="str">
            <v/>
          </cell>
        </row>
        <row r="5039">
          <cell r="H5039" t="str">
            <v/>
          </cell>
        </row>
        <row r="5040">
          <cell r="H5040" t="str">
            <v/>
          </cell>
        </row>
        <row r="5041">
          <cell r="H5041" t="str">
            <v/>
          </cell>
        </row>
        <row r="5042">
          <cell r="H5042" t="str">
            <v/>
          </cell>
        </row>
        <row r="5043">
          <cell r="H5043" t="str">
            <v/>
          </cell>
        </row>
        <row r="5044">
          <cell r="H5044" t="str">
            <v/>
          </cell>
        </row>
        <row r="5045">
          <cell r="H5045" t="str">
            <v/>
          </cell>
        </row>
        <row r="5046">
          <cell r="H5046" t="str">
            <v/>
          </cell>
        </row>
        <row r="5047">
          <cell r="H5047" t="str">
            <v/>
          </cell>
        </row>
        <row r="5048">
          <cell r="H5048" t="str">
            <v/>
          </cell>
        </row>
        <row r="5049">
          <cell r="H5049" t="str">
            <v/>
          </cell>
        </row>
        <row r="5050">
          <cell r="H5050" t="str">
            <v/>
          </cell>
        </row>
        <row r="5051">
          <cell r="H5051" t="str">
            <v/>
          </cell>
        </row>
        <row r="5052">
          <cell r="H5052" t="str">
            <v/>
          </cell>
        </row>
        <row r="5053">
          <cell r="H5053" t="str">
            <v/>
          </cell>
        </row>
        <row r="5054">
          <cell r="H5054" t="str">
            <v/>
          </cell>
        </row>
        <row r="5055">
          <cell r="H5055" t="str">
            <v/>
          </cell>
        </row>
        <row r="5056">
          <cell r="H5056" t="str">
            <v/>
          </cell>
        </row>
        <row r="5057">
          <cell r="H5057" t="str">
            <v/>
          </cell>
        </row>
        <row r="5058">
          <cell r="H5058" t="str">
            <v/>
          </cell>
        </row>
        <row r="5059">
          <cell r="H5059" t="str">
            <v/>
          </cell>
        </row>
        <row r="5060">
          <cell r="H5060" t="str">
            <v/>
          </cell>
        </row>
        <row r="5061">
          <cell r="H5061" t="str">
            <v/>
          </cell>
        </row>
        <row r="5062">
          <cell r="H5062" t="str">
            <v/>
          </cell>
        </row>
        <row r="5063">
          <cell r="H5063" t="str">
            <v/>
          </cell>
        </row>
        <row r="5064">
          <cell r="H5064" t="str">
            <v/>
          </cell>
        </row>
        <row r="5065">
          <cell r="H5065" t="str">
            <v/>
          </cell>
        </row>
        <row r="5066">
          <cell r="H5066" t="str">
            <v/>
          </cell>
        </row>
        <row r="5067">
          <cell r="H5067" t="str">
            <v/>
          </cell>
        </row>
        <row r="5068">
          <cell r="H5068" t="str">
            <v/>
          </cell>
        </row>
        <row r="5069">
          <cell r="H5069" t="str">
            <v/>
          </cell>
        </row>
        <row r="5070">
          <cell r="H5070" t="str">
            <v/>
          </cell>
        </row>
        <row r="5071">
          <cell r="H5071" t="str">
            <v/>
          </cell>
        </row>
        <row r="5072">
          <cell r="H5072" t="str">
            <v/>
          </cell>
        </row>
        <row r="5073">
          <cell r="H5073" t="str">
            <v/>
          </cell>
        </row>
        <row r="5074">
          <cell r="H5074" t="str">
            <v/>
          </cell>
        </row>
        <row r="5075">
          <cell r="H5075" t="str">
            <v/>
          </cell>
        </row>
        <row r="5076">
          <cell r="H5076" t="str">
            <v/>
          </cell>
        </row>
        <row r="5077">
          <cell r="H5077" t="str">
            <v/>
          </cell>
        </row>
        <row r="5078">
          <cell r="H5078" t="str">
            <v/>
          </cell>
        </row>
        <row r="5079">
          <cell r="H5079" t="str">
            <v/>
          </cell>
        </row>
        <row r="5080">
          <cell r="H5080" t="str">
            <v/>
          </cell>
        </row>
        <row r="5081">
          <cell r="H5081" t="str">
            <v/>
          </cell>
        </row>
        <row r="5082">
          <cell r="H5082" t="str">
            <v/>
          </cell>
        </row>
        <row r="5083">
          <cell r="H5083" t="str">
            <v/>
          </cell>
        </row>
        <row r="5084">
          <cell r="H5084" t="str">
            <v/>
          </cell>
        </row>
        <row r="5085">
          <cell r="H5085" t="str">
            <v/>
          </cell>
        </row>
        <row r="5086">
          <cell r="H5086" t="str">
            <v/>
          </cell>
        </row>
        <row r="5087">
          <cell r="H5087" t="str">
            <v/>
          </cell>
        </row>
        <row r="5088">
          <cell r="H5088" t="str">
            <v/>
          </cell>
        </row>
        <row r="5089">
          <cell r="H5089" t="str">
            <v/>
          </cell>
        </row>
        <row r="5090">
          <cell r="H5090" t="str">
            <v/>
          </cell>
        </row>
        <row r="5091">
          <cell r="H5091" t="str">
            <v/>
          </cell>
        </row>
        <row r="5092">
          <cell r="H5092" t="str">
            <v/>
          </cell>
        </row>
        <row r="5093">
          <cell r="H5093" t="str">
            <v/>
          </cell>
        </row>
        <row r="5094">
          <cell r="H5094" t="str">
            <v/>
          </cell>
        </row>
        <row r="5095">
          <cell r="H5095" t="str">
            <v/>
          </cell>
        </row>
        <row r="5096">
          <cell r="H5096" t="str">
            <v/>
          </cell>
        </row>
        <row r="5097">
          <cell r="H5097" t="str">
            <v/>
          </cell>
        </row>
        <row r="5098">
          <cell r="H5098" t="str">
            <v/>
          </cell>
        </row>
        <row r="5099">
          <cell r="H5099" t="str">
            <v/>
          </cell>
        </row>
        <row r="5100">
          <cell r="H5100" t="str">
            <v/>
          </cell>
        </row>
        <row r="5101">
          <cell r="H5101" t="str">
            <v/>
          </cell>
        </row>
        <row r="5102">
          <cell r="H5102" t="str">
            <v/>
          </cell>
        </row>
        <row r="5103">
          <cell r="H5103" t="str">
            <v/>
          </cell>
        </row>
        <row r="5104">
          <cell r="H5104" t="str">
            <v/>
          </cell>
        </row>
        <row r="5105">
          <cell r="H5105" t="str">
            <v/>
          </cell>
        </row>
        <row r="5106">
          <cell r="H5106" t="str">
            <v/>
          </cell>
        </row>
        <row r="5107">
          <cell r="H5107" t="str">
            <v/>
          </cell>
        </row>
        <row r="5108">
          <cell r="H5108" t="str">
            <v/>
          </cell>
        </row>
        <row r="5109">
          <cell r="H5109" t="str">
            <v/>
          </cell>
        </row>
        <row r="5110">
          <cell r="H5110" t="str">
            <v/>
          </cell>
        </row>
        <row r="5111">
          <cell r="H5111" t="str">
            <v/>
          </cell>
        </row>
        <row r="5112">
          <cell r="H5112" t="str">
            <v/>
          </cell>
        </row>
        <row r="5113">
          <cell r="H5113" t="str">
            <v/>
          </cell>
        </row>
        <row r="5114">
          <cell r="H5114" t="str">
            <v/>
          </cell>
        </row>
        <row r="5115">
          <cell r="H5115" t="str">
            <v/>
          </cell>
        </row>
        <row r="5116">
          <cell r="H5116" t="str">
            <v/>
          </cell>
        </row>
        <row r="5117">
          <cell r="H5117" t="str">
            <v/>
          </cell>
        </row>
        <row r="5118">
          <cell r="H5118" t="str">
            <v/>
          </cell>
        </row>
        <row r="5119">
          <cell r="H5119" t="str">
            <v/>
          </cell>
        </row>
        <row r="5120">
          <cell r="H5120" t="str">
            <v/>
          </cell>
        </row>
        <row r="5121">
          <cell r="H5121" t="str">
            <v/>
          </cell>
        </row>
        <row r="5122">
          <cell r="H5122" t="str">
            <v/>
          </cell>
        </row>
        <row r="5123">
          <cell r="H5123" t="str">
            <v/>
          </cell>
        </row>
        <row r="5124">
          <cell r="H5124" t="str">
            <v/>
          </cell>
        </row>
        <row r="5125">
          <cell r="H5125" t="str">
            <v/>
          </cell>
        </row>
        <row r="5126">
          <cell r="H5126" t="str">
            <v/>
          </cell>
        </row>
        <row r="5127">
          <cell r="H5127" t="str">
            <v/>
          </cell>
        </row>
        <row r="5128">
          <cell r="H5128" t="str">
            <v/>
          </cell>
        </row>
        <row r="5129">
          <cell r="H5129" t="str">
            <v/>
          </cell>
        </row>
        <row r="5130">
          <cell r="H5130" t="str">
            <v/>
          </cell>
        </row>
        <row r="5131">
          <cell r="H5131" t="str">
            <v/>
          </cell>
        </row>
        <row r="5132">
          <cell r="H5132" t="str">
            <v/>
          </cell>
        </row>
        <row r="5133">
          <cell r="H5133" t="str">
            <v/>
          </cell>
        </row>
        <row r="5134">
          <cell r="H5134" t="str">
            <v/>
          </cell>
        </row>
        <row r="5135">
          <cell r="H5135" t="str">
            <v/>
          </cell>
        </row>
        <row r="5136">
          <cell r="H5136" t="str">
            <v/>
          </cell>
        </row>
        <row r="5137">
          <cell r="H5137" t="str">
            <v/>
          </cell>
        </row>
        <row r="5138">
          <cell r="H5138" t="str">
            <v/>
          </cell>
        </row>
        <row r="5139">
          <cell r="H5139" t="str">
            <v/>
          </cell>
        </row>
        <row r="5140">
          <cell r="H5140" t="str">
            <v/>
          </cell>
        </row>
        <row r="5141">
          <cell r="H5141" t="str">
            <v/>
          </cell>
        </row>
        <row r="5142">
          <cell r="H5142" t="str">
            <v/>
          </cell>
        </row>
        <row r="5143">
          <cell r="H5143" t="str">
            <v/>
          </cell>
        </row>
        <row r="5144">
          <cell r="H5144" t="str">
            <v/>
          </cell>
        </row>
        <row r="5145">
          <cell r="H5145" t="str">
            <v/>
          </cell>
        </row>
        <row r="5146">
          <cell r="H5146" t="str">
            <v/>
          </cell>
        </row>
        <row r="5147">
          <cell r="H5147" t="str">
            <v/>
          </cell>
        </row>
        <row r="5148">
          <cell r="H5148" t="str">
            <v/>
          </cell>
        </row>
        <row r="5149">
          <cell r="H5149" t="str">
            <v/>
          </cell>
        </row>
        <row r="5150">
          <cell r="H5150" t="str">
            <v/>
          </cell>
        </row>
        <row r="5151">
          <cell r="H5151" t="str">
            <v/>
          </cell>
        </row>
        <row r="5152">
          <cell r="H5152" t="str">
            <v/>
          </cell>
        </row>
        <row r="5153">
          <cell r="H5153" t="str">
            <v/>
          </cell>
        </row>
        <row r="5154">
          <cell r="H5154" t="str">
            <v/>
          </cell>
        </row>
        <row r="5155">
          <cell r="H5155" t="str">
            <v/>
          </cell>
        </row>
        <row r="5156">
          <cell r="H5156" t="str">
            <v/>
          </cell>
        </row>
        <row r="5157">
          <cell r="H5157" t="str">
            <v/>
          </cell>
        </row>
        <row r="5158">
          <cell r="H5158" t="str">
            <v/>
          </cell>
        </row>
        <row r="5159">
          <cell r="H5159" t="str">
            <v/>
          </cell>
        </row>
        <row r="5160">
          <cell r="H5160" t="str">
            <v/>
          </cell>
        </row>
        <row r="5161">
          <cell r="H5161" t="str">
            <v/>
          </cell>
        </row>
        <row r="5162">
          <cell r="H5162" t="str">
            <v/>
          </cell>
        </row>
        <row r="5163">
          <cell r="H5163" t="str">
            <v/>
          </cell>
        </row>
        <row r="5164">
          <cell r="H5164" t="str">
            <v/>
          </cell>
        </row>
        <row r="5165">
          <cell r="H5165" t="str">
            <v/>
          </cell>
        </row>
        <row r="5166">
          <cell r="H5166" t="str">
            <v/>
          </cell>
        </row>
        <row r="5167">
          <cell r="H5167" t="str">
            <v/>
          </cell>
        </row>
        <row r="5168">
          <cell r="H5168" t="str">
            <v/>
          </cell>
        </row>
        <row r="5169">
          <cell r="H5169" t="str">
            <v/>
          </cell>
        </row>
        <row r="5170">
          <cell r="H5170" t="str">
            <v/>
          </cell>
        </row>
        <row r="5171">
          <cell r="H5171" t="str">
            <v/>
          </cell>
        </row>
        <row r="5172">
          <cell r="H5172" t="str">
            <v/>
          </cell>
        </row>
        <row r="5173">
          <cell r="H5173" t="str">
            <v/>
          </cell>
        </row>
        <row r="5174">
          <cell r="H5174" t="str">
            <v/>
          </cell>
        </row>
        <row r="5175">
          <cell r="H5175" t="str">
            <v/>
          </cell>
        </row>
        <row r="5176">
          <cell r="H5176" t="str">
            <v/>
          </cell>
        </row>
        <row r="5177">
          <cell r="H5177" t="str">
            <v/>
          </cell>
        </row>
        <row r="5178">
          <cell r="H5178" t="str">
            <v/>
          </cell>
        </row>
        <row r="5179">
          <cell r="H5179" t="str">
            <v/>
          </cell>
        </row>
        <row r="5180">
          <cell r="H5180" t="str">
            <v/>
          </cell>
        </row>
        <row r="5181">
          <cell r="H5181" t="str">
            <v/>
          </cell>
        </row>
        <row r="5182">
          <cell r="H5182" t="str">
            <v/>
          </cell>
        </row>
        <row r="5183">
          <cell r="H5183" t="str">
            <v/>
          </cell>
        </row>
        <row r="5184">
          <cell r="H5184" t="str">
            <v/>
          </cell>
        </row>
        <row r="5185">
          <cell r="H5185" t="str">
            <v/>
          </cell>
        </row>
        <row r="5186">
          <cell r="H5186" t="str">
            <v/>
          </cell>
        </row>
        <row r="5187">
          <cell r="H5187" t="str">
            <v/>
          </cell>
        </row>
        <row r="5188">
          <cell r="H5188" t="str">
            <v/>
          </cell>
        </row>
        <row r="5189">
          <cell r="H5189" t="str">
            <v/>
          </cell>
        </row>
        <row r="5190">
          <cell r="H5190" t="str">
            <v/>
          </cell>
        </row>
        <row r="5191">
          <cell r="H5191" t="str">
            <v/>
          </cell>
        </row>
        <row r="5192">
          <cell r="H5192" t="str">
            <v/>
          </cell>
        </row>
        <row r="5193">
          <cell r="H5193" t="str">
            <v/>
          </cell>
        </row>
        <row r="5194">
          <cell r="H5194" t="str">
            <v/>
          </cell>
        </row>
        <row r="5195">
          <cell r="H5195" t="str">
            <v/>
          </cell>
        </row>
        <row r="5196">
          <cell r="H5196" t="str">
            <v/>
          </cell>
        </row>
        <row r="5197">
          <cell r="H5197" t="str">
            <v/>
          </cell>
        </row>
        <row r="5198">
          <cell r="H5198" t="str">
            <v/>
          </cell>
        </row>
        <row r="5199">
          <cell r="H5199" t="str">
            <v/>
          </cell>
        </row>
        <row r="5200">
          <cell r="H5200" t="str">
            <v/>
          </cell>
        </row>
        <row r="5201">
          <cell r="H5201" t="str">
            <v/>
          </cell>
        </row>
        <row r="5202">
          <cell r="H5202" t="str">
            <v/>
          </cell>
        </row>
        <row r="5203">
          <cell r="H5203" t="str">
            <v/>
          </cell>
        </row>
        <row r="5204">
          <cell r="H5204" t="str">
            <v/>
          </cell>
        </row>
        <row r="5205">
          <cell r="H5205" t="str">
            <v/>
          </cell>
        </row>
        <row r="5206">
          <cell r="H5206" t="str">
            <v/>
          </cell>
        </row>
        <row r="5207">
          <cell r="H5207" t="str">
            <v/>
          </cell>
        </row>
        <row r="5208">
          <cell r="H5208" t="str">
            <v/>
          </cell>
        </row>
        <row r="5209">
          <cell r="H5209" t="str">
            <v/>
          </cell>
        </row>
        <row r="5210">
          <cell r="H5210" t="str">
            <v/>
          </cell>
        </row>
        <row r="5211">
          <cell r="H5211" t="str">
            <v/>
          </cell>
        </row>
        <row r="5212">
          <cell r="H5212" t="str">
            <v/>
          </cell>
        </row>
        <row r="5213">
          <cell r="H5213" t="str">
            <v/>
          </cell>
        </row>
        <row r="5214">
          <cell r="H5214" t="str">
            <v/>
          </cell>
        </row>
        <row r="5215">
          <cell r="H5215" t="str">
            <v/>
          </cell>
        </row>
        <row r="5216">
          <cell r="H5216" t="str">
            <v/>
          </cell>
        </row>
        <row r="5217">
          <cell r="H5217" t="str">
            <v/>
          </cell>
        </row>
        <row r="5218">
          <cell r="H5218" t="str">
            <v/>
          </cell>
        </row>
        <row r="5219">
          <cell r="H5219" t="str">
            <v/>
          </cell>
        </row>
        <row r="5220">
          <cell r="H5220" t="str">
            <v/>
          </cell>
        </row>
        <row r="5221">
          <cell r="H5221" t="str">
            <v/>
          </cell>
        </row>
        <row r="5222">
          <cell r="H5222" t="str">
            <v/>
          </cell>
        </row>
        <row r="5223">
          <cell r="H5223" t="str">
            <v/>
          </cell>
        </row>
        <row r="5224">
          <cell r="H5224" t="str">
            <v/>
          </cell>
        </row>
        <row r="5225">
          <cell r="H5225" t="str">
            <v/>
          </cell>
        </row>
        <row r="5226">
          <cell r="H5226" t="str">
            <v/>
          </cell>
        </row>
        <row r="5227">
          <cell r="H5227" t="str">
            <v/>
          </cell>
        </row>
        <row r="5228">
          <cell r="H5228" t="str">
            <v/>
          </cell>
        </row>
        <row r="5229">
          <cell r="H5229" t="str">
            <v/>
          </cell>
        </row>
        <row r="5230">
          <cell r="H5230" t="str">
            <v/>
          </cell>
        </row>
        <row r="5231">
          <cell r="H5231" t="str">
            <v/>
          </cell>
        </row>
        <row r="5232">
          <cell r="H5232" t="str">
            <v/>
          </cell>
        </row>
        <row r="5233">
          <cell r="H5233" t="str">
            <v/>
          </cell>
        </row>
        <row r="5234">
          <cell r="H5234" t="str">
            <v/>
          </cell>
        </row>
        <row r="5235">
          <cell r="H5235" t="str">
            <v/>
          </cell>
        </row>
        <row r="5236">
          <cell r="H5236" t="str">
            <v/>
          </cell>
        </row>
        <row r="5237">
          <cell r="H5237" t="str">
            <v/>
          </cell>
        </row>
        <row r="5238">
          <cell r="H5238" t="str">
            <v/>
          </cell>
        </row>
        <row r="5239">
          <cell r="H5239" t="str">
            <v/>
          </cell>
        </row>
        <row r="5240">
          <cell r="H5240" t="str">
            <v/>
          </cell>
        </row>
        <row r="5241">
          <cell r="H5241" t="str">
            <v/>
          </cell>
        </row>
        <row r="5242">
          <cell r="H5242" t="str">
            <v/>
          </cell>
        </row>
        <row r="5243">
          <cell r="H5243" t="str">
            <v/>
          </cell>
        </row>
        <row r="5244">
          <cell r="H5244" t="str">
            <v/>
          </cell>
        </row>
        <row r="5245">
          <cell r="H5245" t="str">
            <v/>
          </cell>
        </row>
        <row r="5246">
          <cell r="H5246" t="str">
            <v/>
          </cell>
        </row>
        <row r="5247">
          <cell r="H5247" t="str">
            <v/>
          </cell>
        </row>
        <row r="5248">
          <cell r="H5248" t="str">
            <v/>
          </cell>
        </row>
        <row r="5249">
          <cell r="H5249" t="str">
            <v/>
          </cell>
        </row>
        <row r="5250">
          <cell r="H5250" t="str">
            <v/>
          </cell>
        </row>
        <row r="5251">
          <cell r="H5251" t="str">
            <v/>
          </cell>
        </row>
        <row r="5252">
          <cell r="H5252" t="str">
            <v/>
          </cell>
        </row>
        <row r="5253">
          <cell r="H5253" t="str">
            <v/>
          </cell>
        </row>
        <row r="5254">
          <cell r="H5254" t="str">
            <v/>
          </cell>
        </row>
        <row r="5255">
          <cell r="H5255" t="str">
            <v/>
          </cell>
        </row>
        <row r="5256">
          <cell r="H5256" t="str">
            <v/>
          </cell>
        </row>
        <row r="5257">
          <cell r="H5257" t="str">
            <v/>
          </cell>
        </row>
        <row r="5258">
          <cell r="H5258" t="str">
            <v/>
          </cell>
        </row>
        <row r="5259">
          <cell r="H5259" t="str">
            <v/>
          </cell>
        </row>
        <row r="5260">
          <cell r="H5260" t="str">
            <v/>
          </cell>
        </row>
        <row r="5261">
          <cell r="H5261" t="str">
            <v/>
          </cell>
        </row>
        <row r="5262">
          <cell r="H5262" t="str">
            <v/>
          </cell>
        </row>
        <row r="5263">
          <cell r="H5263" t="str">
            <v/>
          </cell>
        </row>
        <row r="5264">
          <cell r="H5264" t="str">
            <v/>
          </cell>
        </row>
        <row r="5265">
          <cell r="H5265" t="str">
            <v/>
          </cell>
        </row>
        <row r="5266">
          <cell r="H5266" t="str">
            <v/>
          </cell>
        </row>
        <row r="5267">
          <cell r="H5267" t="str">
            <v/>
          </cell>
        </row>
        <row r="5268">
          <cell r="H5268" t="str">
            <v/>
          </cell>
        </row>
        <row r="5269">
          <cell r="H5269" t="str">
            <v/>
          </cell>
        </row>
        <row r="5270">
          <cell r="H5270" t="str">
            <v/>
          </cell>
        </row>
        <row r="5271">
          <cell r="H5271" t="str">
            <v/>
          </cell>
        </row>
        <row r="5272">
          <cell r="H5272" t="str">
            <v/>
          </cell>
        </row>
        <row r="5273">
          <cell r="H5273" t="str">
            <v/>
          </cell>
        </row>
        <row r="5274">
          <cell r="H5274" t="str">
            <v/>
          </cell>
        </row>
        <row r="5275">
          <cell r="H5275" t="str">
            <v/>
          </cell>
        </row>
        <row r="5276">
          <cell r="H5276" t="str">
            <v/>
          </cell>
        </row>
        <row r="5277">
          <cell r="H5277" t="str">
            <v/>
          </cell>
        </row>
        <row r="5278">
          <cell r="H5278" t="str">
            <v/>
          </cell>
        </row>
        <row r="5279">
          <cell r="H5279" t="str">
            <v/>
          </cell>
        </row>
        <row r="5280">
          <cell r="H5280" t="str">
            <v/>
          </cell>
        </row>
        <row r="5281">
          <cell r="H5281" t="str">
            <v/>
          </cell>
        </row>
        <row r="5282">
          <cell r="H5282" t="str">
            <v/>
          </cell>
        </row>
        <row r="5283">
          <cell r="H5283" t="str">
            <v/>
          </cell>
        </row>
        <row r="5284">
          <cell r="H5284" t="str">
            <v/>
          </cell>
        </row>
        <row r="5285">
          <cell r="H5285" t="str">
            <v/>
          </cell>
        </row>
        <row r="5286">
          <cell r="H5286" t="str">
            <v/>
          </cell>
        </row>
        <row r="5287">
          <cell r="H5287" t="str">
            <v/>
          </cell>
        </row>
        <row r="5288">
          <cell r="H5288" t="str">
            <v/>
          </cell>
        </row>
        <row r="5289">
          <cell r="H5289" t="str">
            <v/>
          </cell>
        </row>
        <row r="5290">
          <cell r="H5290" t="str">
            <v/>
          </cell>
        </row>
        <row r="5291">
          <cell r="H5291" t="str">
            <v/>
          </cell>
        </row>
        <row r="5292">
          <cell r="H5292" t="str">
            <v/>
          </cell>
        </row>
        <row r="5293">
          <cell r="H5293" t="str">
            <v/>
          </cell>
        </row>
        <row r="5294">
          <cell r="H5294" t="str">
            <v/>
          </cell>
        </row>
        <row r="5295">
          <cell r="H5295" t="str">
            <v/>
          </cell>
        </row>
        <row r="5296">
          <cell r="H5296" t="str">
            <v/>
          </cell>
        </row>
        <row r="5297">
          <cell r="H5297" t="str">
            <v/>
          </cell>
        </row>
        <row r="5298">
          <cell r="H5298" t="str">
            <v/>
          </cell>
        </row>
        <row r="5299">
          <cell r="H5299" t="str">
            <v/>
          </cell>
        </row>
        <row r="5300">
          <cell r="H5300" t="str">
            <v/>
          </cell>
        </row>
        <row r="5301">
          <cell r="H5301" t="str">
            <v/>
          </cell>
        </row>
        <row r="5302">
          <cell r="H5302" t="str">
            <v/>
          </cell>
        </row>
        <row r="5303">
          <cell r="H5303" t="str">
            <v/>
          </cell>
        </row>
        <row r="5304">
          <cell r="H5304" t="str">
            <v/>
          </cell>
        </row>
        <row r="5305">
          <cell r="H5305" t="str">
            <v/>
          </cell>
        </row>
        <row r="5306">
          <cell r="H5306" t="str">
            <v/>
          </cell>
        </row>
        <row r="5307">
          <cell r="H5307" t="str">
            <v/>
          </cell>
        </row>
        <row r="5308">
          <cell r="H5308" t="str">
            <v/>
          </cell>
        </row>
        <row r="5309">
          <cell r="H5309" t="str">
            <v/>
          </cell>
        </row>
        <row r="5310">
          <cell r="H5310" t="str">
            <v/>
          </cell>
        </row>
        <row r="5311">
          <cell r="H5311" t="str">
            <v/>
          </cell>
        </row>
        <row r="5312">
          <cell r="H5312" t="str">
            <v/>
          </cell>
        </row>
        <row r="5313">
          <cell r="H5313" t="str">
            <v/>
          </cell>
        </row>
        <row r="5314">
          <cell r="H5314" t="str">
            <v/>
          </cell>
        </row>
        <row r="5315">
          <cell r="H5315" t="str">
            <v/>
          </cell>
        </row>
        <row r="5316">
          <cell r="H5316" t="str">
            <v/>
          </cell>
        </row>
        <row r="5317">
          <cell r="H5317" t="str">
            <v/>
          </cell>
        </row>
        <row r="5318">
          <cell r="H5318" t="str">
            <v/>
          </cell>
        </row>
        <row r="5319">
          <cell r="H5319" t="str">
            <v/>
          </cell>
        </row>
        <row r="5320">
          <cell r="H5320" t="str">
            <v/>
          </cell>
        </row>
        <row r="5321">
          <cell r="H5321" t="str">
            <v/>
          </cell>
        </row>
        <row r="5322">
          <cell r="H5322" t="str">
            <v/>
          </cell>
        </row>
        <row r="5323">
          <cell r="H5323" t="str">
            <v/>
          </cell>
        </row>
        <row r="5324">
          <cell r="H5324" t="str">
            <v/>
          </cell>
        </row>
        <row r="5325">
          <cell r="H5325" t="str">
            <v/>
          </cell>
        </row>
        <row r="5326">
          <cell r="H5326" t="str">
            <v/>
          </cell>
        </row>
        <row r="5327">
          <cell r="H5327" t="str">
            <v/>
          </cell>
        </row>
        <row r="5328">
          <cell r="H5328" t="str">
            <v/>
          </cell>
        </row>
        <row r="5329">
          <cell r="H5329" t="str">
            <v/>
          </cell>
        </row>
        <row r="5330">
          <cell r="H5330" t="str">
            <v/>
          </cell>
        </row>
        <row r="5331">
          <cell r="H5331" t="str">
            <v/>
          </cell>
        </row>
        <row r="5332">
          <cell r="H5332" t="str">
            <v/>
          </cell>
        </row>
        <row r="5333">
          <cell r="H5333" t="str">
            <v/>
          </cell>
        </row>
        <row r="5334">
          <cell r="H5334" t="str">
            <v/>
          </cell>
        </row>
        <row r="5335">
          <cell r="H5335" t="str">
            <v/>
          </cell>
        </row>
        <row r="5336">
          <cell r="H5336" t="str">
            <v/>
          </cell>
        </row>
        <row r="5337">
          <cell r="H5337" t="str">
            <v/>
          </cell>
        </row>
        <row r="5338">
          <cell r="H5338" t="str">
            <v/>
          </cell>
        </row>
        <row r="5339">
          <cell r="H5339" t="str">
            <v/>
          </cell>
        </row>
        <row r="5340">
          <cell r="H5340" t="str">
            <v/>
          </cell>
        </row>
        <row r="5341">
          <cell r="H5341" t="str">
            <v/>
          </cell>
        </row>
        <row r="5342">
          <cell r="H5342" t="str">
            <v/>
          </cell>
        </row>
        <row r="5343">
          <cell r="H5343" t="str">
            <v/>
          </cell>
        </row>
        <row r="5344">
          <cell r="H5344" t="str">
            <v/>
          </cell>
        </row>
        <row r="5345">
          <cell r="H5345" t="str">
            <v/>
          </cell>
        </row>
        <row r="5346">
          <cell r="H5346" t="str">
            <v/>
          </cell>
        </row>
        <row r="5347">
          <cell r="H5347" t="str">
            <v/>
          </cell>
        </row>
        <row r="5348">
          <cell r="H5348" t="str">
            <v/>
          </cell>
        </row>
        <row r="5349">
          <cell r="H5349" t="str">
            <v/>
          </cell>
        </row>
        <row r="5350">
          <cell r="H5350" t="str">
            <v/>
          </cell>
        </row>
        <row r="5351">
          <cell r="H5351" t="str">
            <v/>
          </cell>
        </row>
        <row r="5352">
          <cell r="H5352" t="str">
            <v/>
          </cell>
        </row>
        <row r="5353">
          <cell r="H5353" t="str">
            <v/>
          </cell>
        </row>
        <row r="5354">
          <cell r="H5354" t="str">
            <v/>
          </cell>
        </row>
        <row r="5355">
          <cell r="H5355" t="str">
            <v/>
          </cell>
        </row>
        <row r="5356">
          <cell r="H5356" t="str">
            <v/>
          </cell>
        </row>
        <row r="5357">
          <cell r="H5357" t="str">
            <v/>
          </cell>
        </row>
        <row r="5358">
          <cell r="H5358" t="str">
            <v/>
          </cell>
        </row>
        <row r="5359">
          <cell r="H5359" t="str">
            <v/>
          </cell>
        </row>
        <row r="5360">
          <cell r="H5360" t="str">
            <v/>
          </cell>
        </row>
        <row r="5361">
          <cell r="H5361" t="str">
            <v/>
          </cell>
        </row>
        <row r="5362">
          <cell r="H5362" t="str">
            <v/>
          </cell>
        </row>
        <row r="5363">
          <cell r="H5363" t="str">
            <v/>
          </cell>
        </row>
        <row r="5364">
          <cell r="H5364" t="str">
            <v/>
          </cell>
        </row>
        <row r="5365">
          <cell r="H5365" t="str">
            <v/>
          </cell>
        </row>
        <row r="5366">
          <cell r="H5366" t="str">
            <v/>
          </cell>
        </row>
        <row r="5367">
          <cell r="H5367" t="str">
            <v/>
          </cell>
        </row>
        <row r="5368">
          <cell r="H5368" t="str">
            <v/>
          </cell>
        </row>
        <row r="5369">
          <cell r="H5369" t="str">
            <v/>
          </cell>
        </row>
        <row r="5370">
          <cell r="H5370" t="str">
            <v/>
          </cell>
        </row>
        <row r="5371">
          <cell r="H5371" t="str">
            <v/>
          </cell>
        </row>
        <row r="5372">
          <cell r="H5372" t="str">
            <v/>
          </cell>
        </row>
        <row r="5373">
          <cell r="H5373" t="str">
            <v/>
          </cell>
        </row>
        <row r="5374">
          <cell r="H5374" t="str">
            <v/>
          </cell>
        </row>
        <row r="5375">
          <cell r="H5375" t="str">
            <v/>
          </cell>
        </row>
        <row r="5376">
          <cell r="H5376" t="str">
            <v/>
          </cell>
        </row>
        <row r="5377">
          <cell r="H5377" t="str">
            <v/>
          </cell>
        </row>
        <row r="5378">
          <cell r="H5378" t="str">
            <v/>
          </cell>
        </row>
        <row r="5379">
          <cell r="H5379" t="str">
            <v/>
          </cell>
        </row>
        <row r="5380">
          <cell r="H5380" t="str">
            <v/>
          </cell>
        </row>
        <row r="5381">
          <cell r="H5381" t="str">
            <v/>
          </cell>
        </row>
        <row r="5382">
          <cell r="H5382" t="str">
            <v/>
          </cell>
        </row>
        <row r="5383">
          <cell r="H5383" t="str">
            <v/>
          </cell>
        </row>
        <row r="5384">
          <cell r="H5384" t="str">
            <v/>
          </cell>
        </row>
        <row r="5385">
          <cell r="H5385" t="str">
            <v/>
          </cell>
        </row>
        <row r="5386">
          <cell r="H5386" t="str">
            <v/>
          </cell>
        </row>
        <row r="5387">
          <cell r="H5387" t="str">
            <v/>
          </cell>
        </row>
        <row r="5388">
          <cell r="H5388" t="str">
            <v/>
          </cell>
        </row>
        <row r="5389">
          <cell r="H5389" t="str">
            <v/>
          </cell>
        </row>
        <row r="5390">
          <cell r="H5390" t="str">
            <v/>
          </cell>
        </row>
        <row r="5391">
          <cell r="H5391" t="str">
            <v/>
          </cell>
        </row>
        <row r="5392">
          <cell r="H5392" t="str">
            <v/>
          </cell>
        </row>
        <row r="5393">
          <cell r="H5393" t="str">
            <v/>
          </cell>
        </row>
        <row r="5394">
          <cell r="H5394" t="str">
            <v/>
          </cell>
        </row>
        <row r="5395">
          <cell r="H5395" t="str">
            <v/>
          </cell>
        </row>
        <row r="5396">
          <cell r="H5396" t="str">
            <v/>
          </cell>
        </row>
        <row r="5397">
          <cell r="H5397" t="str">
            <v/>
          </cell>
        </row>
        <row r="5398">
          <cell r="H5398" t="str">
            <v/>
          </cell>
        </row>
        <row r="5399">
          <cell r="H5399" t="str">
            <v/>
          </cell>
        </row>
        <row r="5400">
          <cell r="H5400" t="str">
            <v/>
          </cell>
        </row>
        <row r="5401">
          <cell r="H5401" t="str">
            <v/>
          </cell>
        </row>
        <row r="5402">
          <cell r="H5402" t="str">
            <v/>
          </cell>
        </row>
        <row r="5403">
          <cell r="H5403" t="str">
            <v/>
          </cell>
        </row>
        <row r="5404">
          <cell r="H5404" t="str">
            <v/>
          </cell>
        </row>
        <row r="5405">
          <cell r="H5405" t="str">
            <v/>
          </cell>
        </row>
        <row r="5406">
          <cell r="H5406" t="str">
            <v/>
          </cell>
        </row>
        <row r="5407">
          <cell r="H5407" t="str">
            <v/>
          </cell>
        </row>
        <row r="5408">
          <cell r="H5408" t="str">
            <v/>
          </cell>
        </row>
        <row r="5409">
          <cell r="H5409" t="str">
            <v/>
          </cell>
        </row>
        <row r="5410">
          <cell r="H5410" t="str">
            <v/>
          </cell>
        </row>
        <row r="5411">
          <cell r="H5411" t="str">
            <v/>
          </cell>
        </row>
        <row r="5412">
          <cell r="H5412" t="str">
            <v/>
          </cell>
        </row>
        <row r="5413">
          <cell r="H5413" t="str">
            <v/>
          </cell>
        </row>
        <row r="5414">
          <cell r="H5414" t="str">
            <v/>
          </cell>
        </row>
        <row r="5415">
          <cell r="H5415" t="str">
            <v/>
          </cell>
        </row>
        <row r="5416">
          <cell r="H5416" t="str">
            <v/>
          </cell>
        </row>
        <row r="5417">
          <cell r="H5417" t="str">
            <v/>
          </cell>
        </row>
        <row r="5418">
          <cell r="H5418" t="str">
            <v/>
          </cell>
        </row>
        <row r="5419">
          <cell r="H5419" t="str">
            <v/>
          </cell>
        </row>
        <row r="5420">
          <cell r="H5420" t="str">
            <v/>
          </cell>
        </row>
        <row r="5421">
          <cell r="H5421" t="str">
            <v/>
          </cell>
        </row>
        <row r="5422">
          <cell r="H5422" t="str">
            <v/>
          </cell>
        </row>
        <row r="5423">
          <cell r="H5423" t="str">
            <v/>
          </cell>
        </row>
        <row r="5424">
          <cell r="H5424" t="str">
            <v/>
          </cell>
        </row>
        <row r="5425">
          <cell r="H5425" t="str">
            <v/>
          </cell>
        </row>
        <row r="5426">
          <cell r="H5426" t="str">
            <v/>
          </cell>
        </row>
        <row r="5427">
          <cell r="H5427" t="str">
            <v/>
          </cell>
        </row>
        <row r="5428">
          <cell r="H5428" t="str">
            <v/>
          </cell>
        </row>
        <row r="5429">
          <cell r="H5429" t="str">
            <v/>
          </cell>
        </row>
        <row r="5430">
          <cell r="H5430" t="str">
            <v/>
          </cell>
        </row>
        <row r="5431">
          <cell r="H5431" t="str">
            <v/>
          </cell>
        </row>
        <row r="5432">
          <cell r="H5432" t="str">
            <v/>
          </cell>
        </row>
        <row r="5433">
          <cell r="H5433" t="str">
            <v/>
          </cell>
        </row>
        <row r="5434">
          <cell r="H5434" t="str">
            <v/>
          </cell>
        </row>
        <row r="5435">
          <cell r="H5435" t="str">
            <v/>
          </cell>
        </row>
        <row r="5436">
          <cell r="H5436" t="str">
            <v/>
          </cell>
        </row>
        <row r="5437">
          <cell r="H5437" t="str">
            <v/>
          </cell>
        </row>
        <row r="5438">
          <cell r="H5438" t="str">
            <v/>
          </cell>
        </row>
        <row r="5439">
          <cell r="H5439" t="str">
            <v/>
          </cell>
        </row>
        <row r="5440">
          <cell r="H5440" t="str">
            <v/>
          </cell>
        </row>
        <row r="5441">
          <cell r="H5441" t="str">
            <v/>
          </cell>
        </row>
        <row r="5442">
          <cell r="H5442" t="str">
            <v/>
          </cell>
        </row>
        <row r="5443">
          <cell r="H5443" t="str">
            <v/>
          </cell>
        </row>
        <row r="5444">
          <cell r="H5444" t="str">
            <v/>
          </cell>
        </row>
        <row r="5445">
          <cell r="H5445" t="str">
            <v/>
          </cell>
        </row>
        <row r="5446">
          <cell r="H5446" t="str">
            <v/>
          </cell>
        </row>
        <row r="5447">
          <cell r="H5447" t="str">
            <v/>
          </cell>
        </row>
        <row r="5448">
          <cell r="H5448" t="str">
            <v/>
          </cell>
        </row>
        <row r="5449">
          <cell r="H5449" t="str">
            <v/>
          </cell>
        </row>
        <row r="5450">
          <cell r="H5450" t="str">
            <v/>
          </cell>
        </row>
        <row r="5451">
          <cell r="H5451" t="str">
            <v/>
          </cell>
        </row>
        <row r="5452">
          <cell r="H5452" t="str">
            <v/>
          </cell>
        </row>
        <row r="5453">
          <cell r="H5453" t="str">
            <v/>
          </cell>
        </row>
        <row r="5454">
          <cell r="H5454" t="str">
            <v/>
          </cell>
        </row>
        <row r="5455">
          <cell r="H5455" t="str">
            <v/>
          </cell>
        </row>
        <row r="5456">
          <cell r="H5456" t="str">
            <v/>
          </cell>
        </row>
        <row r="5457">
          <cell r="H5457" t="str">
            <v/>
          </cell>
        </row>
        <row r="5458">
          <cell r="H5458" t="str">
            <v/>
          </cell>
        </row>
        <row r="5459">
          <cell r="H5459" t="str">
            <v/>
          </cell>
        </row>
        <row r="5460">
          <cell r="H5460" t="str">
            <v/>
          </cell>
        </row>
        <row r="5461">
          <cell r="H5461" t="str">
            <v/>
          </cell>
        </row>
        <row r="5462">
          <cell r="H5462" t="str">
            <v/>
          </cell>
        </row>
        <row r="5463">
          <cell r="H5463" t="str">
            <v/>
          </cell>
        </row>
        <row r="5464">
          <cell r="H5464" t="str">
            <v/>
          </cell>
        </row>
        <row r="5465">
          <cell r="H5465" t="str">
            <v/>
          </cell>
        </row>
        <row r="5466">
          <cell r="H5466" t="str">
            <v/>
          </cell>
        </row>
        <row r="5467">
          <cell r="H5467" t="str">
            <v/>
          </cell>
        </row>
        <row r="5468">
          <cell r="H5468" t="str">
            <v/>
          </cell>
        </row>
        <row r="5469">
          <cell r="H5469" t="str">
            <v/>
          </cell>
        </row>
        <row r="5470">
          <cell r="H5470" t="str">
            <v/>
          </cell>
        </row>
        <row r="5471">
          <cell r="H5471" t="str">
            <v/>
          </cell>
        </row>
        <row r="5472">
          <cell r="H5472" t="str">
            <v/>
          </cell>
        </row>
        <row r="5473">
          <cell r="H5473" t="str">
            <v/>
          </cell>
        </row>
        <row r="5474">
          <cell r="H5474" t="str">
            <v/>
          </cell>
        </row>
        <row r="5475">
          <cell r="H5475" t="str">
            <v/>
          </cell>
        </row>
        <row r="5476">
          <cell r="H5476" t="str">
            <v/>
          </cell>
        </row>
        <row r="5477">
          <cell r="H5477" t="str">
            <v/>
          </cell>
        </row>
        <row r="5478">
          <cell r="H5478" t="str">
            <v/>
          </cell>
        </row>
        <row r="5479">
          <cell r="H5479" t="str">
            <v/>
          </cell>
        </row>
        <row r="5480">
          <cell r="H5480" t="str">
            <v/>
          </cell>
        </row>
        <row r="5481">
          <cell r="H5481" t="str">
            <v/>
          </cell>
        </row>
        <row r="5482">
          <cell r="H5482" t="str">
            <v/>
          </cell>
        </row>
        <row r="5483">
          <cell r="H5483" t="str">
            <v/>
          </cell>
        </row>
        <row r="5484">
          <cell r="H5484" t="str">
            <v/>
          </cell>
        </row>
        <row r="5485">
          <cell r="H5485" t="str">
            <v/>
          </cell>
        </row>
        <row r="5486">
          <cell r="H5486" t="str">
            <v/>
          </cell>
        </row>
        <row r="5487">
          <cell r="H5487" t="str">
            <v/>
          </cell>
        </row>
        <row r="5488">
          <cell r="H5488" t="str">
            <v/>
          </cell>
        </row>
        <row r="5489">
          <cell r="H5489" t="str">
            <v/>
          </cell>
        </row>
        <row r="5490">
          <cell r="H5490" t="str">
            <v/>
          </cell>
        </row>
        <row r="5491">
          <cell r="H5491" t="str">
            <v/>
          </cell>
        </row>
        <row r="5492">
          <cell r="H5492" t="str">
            <v/>
          </cell>
        </row>
        <row r="5493">
          <cell r="H5493" t="str">
            <v/>
          </cell>
        </row>
        <row r="5494">
          <cell r="H5494" t="str">
            <v/>
          </cell>
        </row>
        <row r="5495">
          <cell r="H5495" t="str">
            <v/>
          </cell>
        </row>
        <row r="5496">
          <cell r="H5496" t="str">
            <v/>
          </cell>
        </row>
        <row r="5497">
          <cell r="H5497" t="str">
            <v/>
          </cell>
        </row>
        <row r="5498">
          <cell r="H5498" t="str">
            <v/>
          </cell>
        </row>
        <row r="5499">
          <cell r="H5499" t="str">
            <v/>
          </cell>
        </row>
        <row r="5500">
          <cell r="H5500" t="str">
            <v/>
          </cell>
        </row>
        <row r="5501">
          <cell r="H5501" t="str">
            <v/>
          </cell>
        </row>
        <row r="5502">
          <cell r="H5502" t="str">
            <v/>
          </cell>
        </row>
        <row r="5503">
          <cell r="H5503" t="str">
            <v/>
          </cell>
        </row>
        <row r="5504">
          <cell r="H5504" t="str">
            <v/>
          </cell>
        </row>
        <row r="5505">
          <cell r="H5505" t="str">
            <v/>
          </cell>
        </row>
        <row r="5506">
          <cell r="H5506" t="str">
            <v/>
          </cell>
        </row>
        <row r="5507">
          <cell r="H5507" t="str">
            <v/>
          </cell>
        </row>
        <row r="5508">
          <cell r="H5508" t="str">
            <v/>
          </cell>
        </row>
        <row r="5509">
          <cell r="H5509" t="str">
            <v/>
          </cell>
        </row>
        <row r="5510">
          <cell r="H5510" t="str">
            <v/>
          </cell>
        </row>
        <row r="5511">
          <cell r="H5511" t="str">
            <v/>
          </cell>
        </row>
        <row r="5512">
          <cell r="H5512" t="str">
            <v/>
          </cell>
        </row>
        <row r="5513">
          <cell r="H5513" t="str">
            <v/>
          </cell>
        </row>
        <row r="5514">
          <cell r="H5514" t="str">
            <v/>
          </cell>
        </row>
        <row r="5515">
          <cell r="H5515" t="str">
            <v/>
          </cell>
        </row>
        <row r="5516">
          <cell r="H5516" t="str">
            <v/>
          </cell>
        </row>
        <row r="5517">
          <cell r="H5517" t="str">
            <v/>
          </cell>
        </row>
        <row r="5518">
          <cell r="H5518" t="str">
            <v/>
          </cell>
        </row>
        <row r="5519">
          <cell r="H5519" t="str">
            <v/>
          </cell>
        </row>
        <row r="5520">
          <cell r="H5520" t="str">
            <v/>
          </cell>
        </row>
        <row r="5521">
          <cell r="H5521" t="str">
            <v/>
          </cell>
        </row>
        <row r="5522">
          <cell r="H5522" t="str">
            <v/>
          </cell>
        </row>
        <row r="5523">
          <cell r="H5523" t="str">
            <v/>
          </cell>
        </row>
        <row r="5524">
          <cell r="H5524" t="str">
            <v/>
          </cell>
        </row>
        <row r="5525">
          <cell r="H5525" t="str">
            <v/>
          </cell>
        </row>
        <row r="5526">
          <cell r="H5526" t="str">
            <v/>
          </cell>
        </row>
        <row r="5527">
          <cell r="H5527" t="str">
            <v/>
          </cell>
        </row>
        <row r="5528">
          <cell r="H5528" t="str">
            <v/>
          </cell>
        </row>
        <row r="5529">
          <cell r="H5529" t="str">
            <v/>
          </cell>
        </row>
        <row r="5530">
          <cell r="H5530" t="str">
            <v/>
          </cell>
        </row>
        <row r="5531">
          <cell r="H5531" t="str">
            <v/>
          </cell>
        </row>
        <row r="5532">
          <cell r="H5532" t="str">
            <v/>
          </cell>
        </row>
        <row r="5533">
          <cell r="H5533" t="str">
            <v/>
          </cell>
        </row>
        <row r="5534">
          <cell r="H5534" t="str">
            <v/>
          </cell>
        </row>
        <row r="5535">
          <cell r="H5535" t="str">
            <v/>
          </cell>
        </row>
        <row r="5536">
          <cell r="H5536" t="str">
            <v/>
          </cell>
        </row>
        <row r="5537">
          <cell r="H5537" t="str">
            <v/>
          </cell>
        </row>
        <row r="5538">
          <cell r="H5538" t="str">
            <v/>
          </cell>
        </row>
        <row r="5539">
          <cell r="H5539" t="str">
            <v/>
          </cell>
        </row>
        <row r="5540">
          <cell r="H5540" t="str">
            <v/>
          </cell>
        </row>
        <row r="5541">
          <cell r="H5541" t="str">
            <v/>
          </cell>
        </row>
        <row r="5542">
          <cell r="H5542" t="str">
            <v/>
          </cell>
        </row>
        <row r="5543">
          <cell r="H5543" t="str">
            <v/>
          </cell>
        </row>
        <row r="5544">
          <cell r="H5544" t="str">
            <v/>
          </cell>
        </row>
        <row r="5545">
          <cell r="H5545" t="str">
            <v/>
          </cell>
        </row>
        <row r="5546">
          <cell r="H5546" t="str">
            <v/>
          </cell>
        </row>
        <row r="5547">
          <cell r="H5547" t="str">
            <v/>
          </cell>
        </row>
        <row r="5548">
          <cell r="H5548" t="str">
            <v/>
          </cell>
        </row>
        <row r="5549">
          <cell r="H5549" t="str">
            <v/>
          </cell>
        </row>
        <row r="5550">
          <cell r="H5550" t="str">
            <v/>
          </cell>
        </row>
        <row r="5551">
          <cell r="H5551" t="str">
            <v/>
          </cell>
        </row>
        <row r="5552">
          <cell r="H5552" t="str">
            <v/>
          </cell>
        </row>
        <row r="5553">
          <cell r="H5553" t="str">
            <v/>
          </cell>
        </row>
        <row r="5554">
          <cell r="H5554" t="str">
            <v/>
          </cell>
        </row>
        <row r="5555">
          <cell r="H5555" t="str">
            <v/>
          </cell>
        </row>
        <row r="5556">
          <cell r="H5556" t="str">
            <v/>
          </cell>
        </row>
        <row r="5557">
          <cell r="H5557" t="str">
            <v/>
          </cell>
        </row>
        <row r="5558">
          <cell r="H5558" t="str">
            <v/>
          </cell>
        </row>
        <row r="5559">
          <cell r="H5559" t="str">
            <v/>
          </cell>
        </row>
        <row r="5560">
          <cell r="H5560" t="str">
            <v/>
          </cell>
        </row>
        <row r="5561">
          <cell r="H5561" t="str">
            <v/>
          </cell>
        </row>
        <row r="5562">
          <cell r="H5562" t="str">
            <v/>
          </cell>
        </row>
        <row r="5563">
          <cell r="H5563" t="str">
            <v/>
          </cell>
        </row>
        <row r="5564">
          <cell r="H5564" t="str">
            <v/>
          </cell>
        </row>
        <row r="5565">
          <cell r="H5565" t="str">
            <v/>
          </cell>
        </row>
        <row r="5566">
          <cell r="H5566" t="str">
            <v/>
          </cell>
        </row>
        <row r="5567">
          <cell r="H5567" t="str">
            <v/>
          </cell>
        </row>
        <row r="5568">
          <cell r="H5568" t="str">
            <v/>
          </cell>
        </row>
        <row r="5569">
          <cell r="H5569" t="str">
            <v/>
          </cell>
        </row>
        <row r="5570">
          <cell r="H5570" t="str">
            <v/>
          </cell>
        </row>
        <row r="5571">
          <cell r="H5571" t="str">
            <v/>
          </cell>
        </row>
        <row r="5572">
          <cell r="H5572" t="str">
            <v/>
          </cell>
        </row>
        <row r="5573">
          <cell r="H5573" t="str">
            <v/>
          </cell>
        </row>
        <row r="5574">
          <cell r="H5574" t="str">
            <v/>
          </cell>
        </row>
        <row r="5575">
          <cell r="H5575" t="str">
            <v/>
          </cell>
        </row>
        <row r="5576">
          <cell r="H5576" t="str">
            <v/>
          </cell>
        </row>
        <row r="5577">
          <cell r="H5577" t="str">
            <v/>
          </cell>
        </row>
        <row r="5578">
          <cell r="H5578" t="str">
            <v/>
          </cell>
        </row>
        <row r="5579">
          <cell r="H5579" t="str">
            <v/>
          </cell>
        </row>
        <row r="5580">
          <cell r="H5580" t="str">
            <v/>
          </cell>
        </row>
        <row r="5581">
          <cell r="H5581" t="str">
            <v/>
          </cell>
        </row>
        <row r="5582">
          <cell r="H5582" t="str">
            <v/>
          </cell>
        </row>
        <row r="5583">
          <cell r="H5583" t="str">
            <v/>
          </cell>
        </row>
        <row r="5584">
          <cell r="H5584" t="str">
            <v/>
          </cell>
        </row>
        <row r="5585">
          <cell r="H5585" t="str">
            <v/>
          </cell>
        </row>
        <row r="5586">
          <cell r="H5586" t="str">
            <v/>
          </cell>
        </row>
        <row r="5587">
          <cell r="H5587" t="str">
            <v/>
          </cell>
        </row>
        <row r="5588">
          <cell r="H5588" t="str">
            <v/>
          </cell>
        </row>
        <row r="5589">
          <cell r="H5589" t="str">
            <v/>
          </cell>
        </row>
        <row r="5590">
          <cell r="H5590" t="str">
            <v/>
          </cell>
        </row>
        <row r="5591">
          <cell r="H5591" t="str">
            <v/>
          </cell>
        </row>
        <row r="5592">
          <cell r="H5592" t="str">
            <v/>
          </cell>
        </row>
        <row r="5593">
          <cell r="H5593" t="str">
            <v/>
          </cell>
        </row>
        <row r="5594">
          <cell r="H5594" t="str">
            <v/>
          </cell>
        </row>
        <row r="5595">
          <cell r="H5595" t="str">
            <v/>
          </cell>
        </row>
        <row r="5596">
          <cell r="H5596" t="str">
            <v/>
          </cell>
        </row>
        <row r="5597">
          <cell r="H5597" t="str">
            <v/>
          </cell>
        </row>
        <row r="5598">
          <cell r="H5598" t="str">
            <v/>
          </cell>
        </row>
        <row r="5599">
          <cell r="H5599" t="str">
            <v/>
          </cell>
        </row>
        <row r="5600">
          <cell r="H5600" t="str">
            <v/>
          </cell>
        </row>
        <row r="5601">
          <cell r="H5601" t="str">
            <v/>
          </cell>
        </row>
        <row r="5602">
          <cell r="H5602" t="str">
            <v/>
          </cell>
        </row>
        <row r="5603">
          <cell r="H5603" t="str">
            <v/>
          </cell>
        </row>
        <row r="5604">
          <cell r="H5604" t="str">
            <v/>
          </cell>
        </row>
        <row r="5605">
          <cell r="H5605" t="str">
            <v/>
          </cell>
        </row>
        <row r="5606">
          <cell r="H5606" t="str">
            <v/>
          </cell>
        </row>
        <row r="5607">
          <cell r="H5607" t="str">
            <v/>
          </cell>
        </row>
        <row r="5608">
          <cell r="H5608" t="str">
            <v/>
          </cell>
        </row>
        <row r="5609">
          <cell r="H5609" t="str">
            <v/>
          </cell>
        </row>
        <row r="5610">
          <cell r="H5610" t="str">
            <v/>
          </cell>
        </row>
        <row r="5611">
          <cell r="H5611" t="str">
            <v/>
          </cell>
        </row>
        <row r="5612">
          <cell r="H5612" t="str">
            <v/>
          </cell>
        </row>
        <row r="5613">
          <cell r="H5613" t="str">
            <v/>
          </cell>
        </row>
        <row r="5614">
          <cell r="H5614" t="str">
            <v/>
          </cell>
        </row>
        <row r="5615">
          <cell r="H5615" t="str">
            <v/>
          </cell>
        </row>
        <row r="5616">
          <cell r="H5616" t="str">
            <v/>
          </cell>
        </row>
        <row r="5617">
          <cell r="H5617" t="str">
            <v/>
          </cell>
        </row>
        <row r="5618">
          <cell r="H5618" t="str">
            <v/>
          </cell>
        </row>
        <row r="5619">
          <cell r="H5619" t="str">
            <v/>
          </cell>
        </row>
        <row r="5620">
          <cell r="H5620" t="str">
            <v/>
          </cell>
        </row>
        <row r="5621">
          <cell r="H5621" t="str">
            <v/>
          </cell>
        </row>
        <row r="5622">
          <cell r="H5622" t="str">
            <v/>
          </cell>
        </row>
        <row r="5623">
          <cell r="H5623" t="str">
            <v/>
          </cell>
        </row>
        <row r="5624">
          <cell r="H5624" t="str">
            <v/>
          </cell>
        </row>
        <row r="5625">
          <cell r="H5625" t="str">
            <v/>
          </cell>
        </row>
        <row r="5626">
          <cell r="H5626" t="str">
            <v/>
          </cell>
        </row>
        <row r="5627">
          <cell r="H5627" t="str">
            <v/>
          </cell>
        </row>
        <row r="5628">
          <cell r="H5628" t="str">
            <v/>
          </cell>
        </row>
        <row r="5629">
          <cell r="H5629" t="str">
            <v/>
          </cell>
        </row>
        <row r="5630">
          <cell r="H5630" t="str">
            <v/>
          </cell>
        </row>
        <row r="5631">
          <cell r="H5631" t="str">
            <v/>
          </cell>
        </row>
        <row r="5632">
          <cell r="H5632" t="str">
            <v/>
          </cell>
        </row>
        <row r="5633">
          <cell r="H5633" t="str">
            <v/>
          </cell>
        </row>
        <row r="5634">
          <cell r="H5634" t="str">
            <v/>
          </cell>
        </row>
        <row r="5635">
          <cell r="H5635" t="str">
            <v/>
          </cell>
        </row>
        <row r="5636">
          <cell r="H5636" t="str">
            <v/>
          </cell>
        </row>
        <row r="5637">
          <cell r="H5637" t="str">
            <v/>
          </cell>
        </row>
        <row r="5638">
          <cell r="H5638" t="str">
            <v/>
          </cell>
        </row>
        <row r="5639">
          <cell r="H5639" t="str">
            <v/>
          </cell>
        </row>
        <row r="5640">
          <cell r="H5640" t="str">
            <v/>
          </cell>
        </row>
        <row r="5641">
          <cell r="H5641" t="str">
            <v/>
          </cell>
        </row>
        <row r="5642">
          <cell r="H5642" t="str">
            <v/>
          </cell>
        </row>
        <row r="5643">
          <cell r="H5643" t="str">
            <v/>
          </cell>
        </row>
        <row r="5644">
          <cell r="H5644" t="str">
            <v/>
          </cell>
        </row>
        <row r="5645">
          <cell r="H5645" t="str">
            <v/>
          </cell>
        </row>
        <row r="5646">
          <cell r="H5646" t="str">
            <v/>
          </cell>
        </row>
        <row r="5647">
          <cell r="H5647" t="str">
            <v/>
          </cell>
        </row>
        <row r="5648">
          <cell r="H5648" t="str">
            <v/>
          </cell>
        </row>
        <row r="5649">
          <cell r="H5649" t="str">
            <v/>
          </cell>
        </row>
        <row r="5650">
          <cell r="H5650" t="str">
            <v/>
          </cell>
        </row>
        <row r="5651">
          <cell r="H5651" t="str">
            <v/>
          </cell>
        </row>
        <row r="5652">
          <cell r="H5652" t="str">
            <v/>
          </cell>
        </row>
        <row r="5653">
          <cell r="H5653" t="str">
            <v/>
          </cell>
        </row>
        <row r="5654">
          <cell r="H5654" t="str">
            <v/>
          </cell>
        </row>
        <row r="5655">
          <cell r="H5655" t="str">
            <v/>
          </cell>
        </row>
        <row r="5656">
          <cell r="H5656" t="str">
            <v/>
          </cell>
        </row>
        <row r="5657">
          <cell r="H5657" t="str">
            <v/>
          </cell>
        </row>
        <row r="5658">
          <cell r="H5658" t="str">
            <v/>
          </cell>
        </row>
        <row r="5659">
          <cell r="H5659" t="str">
            <v/>
          </cell>
        </row>
        <row r="5660">
          <cell r="H5660" t="str">
            <v/>
          </cell>
        </row>
        <row r="5661">
          <cell r="H5661" t="str">
            <v/>
          </cell>
        </row>
        <row r="5662">
          <cell r="H5662" t="str">
            <v/>
          </cell>
        </row>
        <row r="5663">
          <cell r="H5663" t="str">
            <v/>
          </cell>
        </row>
        <row r="5664">
          <cell r="H5664" t="str">
            <v/>
          </cell>
        </row>
        <row r="5665">
          <cell r="H5665" t="str">
            <v/>
          </cell>
        </row>
        <row r="5666">
          <cell r="H5666" t="str">
            <v/>
          </cell>
        </row>
        <row r="5667">
          <cell r="H5667" t="str">
            <v/>
          </cell>
        </row>
        <row r="5668">
          <cell r="H5668" t="str">
            <v/>
          </cell>
        </row>
        <row r="5669">
          <cell r="H5669" t="str">
            <v/>
          </cell>
        </row>
        <row r="5670">
          <cell r="H5670" t="str">
            <v/>
          </cell>
        </row>
        <row r="5671">
          <cell r="H5671" t="str">
            <v/>
          </cell>
        </row>
        <row r="5672">
          <cell r="H5672" t="str">
            <v/>
          </cell>
        </row>
        <row r="5673">
          <cell r="H5673" t="str">
            <v/>
          </cell>
        </row>
        <row r="5674">
          <cell r="H5674" t="str">
            <v/>
          </cell>
        </row>
        <row r="5675">
          <cell r="H5675" t="str">
            <v/>
          </cell>
        </row>
        <row r="5676">
          <cell r="H5676" t="str">
            <v/>
          </cell>
        </row>
        <row r="5677">
          <cell r="H5677" t="str">
            <v/>
          </cell>
        </row>
        <row r="5678">
          <cell r="H5678" t="str">
            <v/>
          </cell>
        </row>
        <row r="5679">
          <cell r="H5679" t="str">
            <v/>
          </cell>
        </row>
        <row r="5680">
          <cell r="H5680" t="str">
            <v/>
          </cell>
        </row>
        <row r="5681">
          <cell r="H5681" t="str">
            <v/>
          </cell>
        </row>
        <row r="5682">
          <cell r="H5682" t="str">
            <v/>
          </cell>
        </row>
        <row r="5683">
          <cell r="H5683" t="str">
            <v/>
          </cell>
        </row>
        <row r="5684">
          <cell r="H5684" t="str">
            <v/>
          </cell>
        </row>
        <row r="5685">
          <cell r="H5685" t="str">
            <v/>
          </cell>
        </row>
        <row r="5686">
          <cell r="H5686" t="str">
            <v/>
          </cell>
        </row>
        <row r="5687">
          <cell r="H5687" t="str">
            <v/>
          </cell>
        </row>
        <row r="5688">
          <cell r="H5688" t="str">
            <v/>
          </cell>
        </row>
        <row r="5689">
          <cell r="H5689" t="str">
            <v/>
          </cell>
        </row>
        <row r="5690">
          <cell r="H5690" t="str">
            <v/>
          </cell>
        </row>
        <row r="5691">
          <cell r="H5691" t="str">
            <v/>
          </cell>
        </row>
        <row r="5692">
          <cell r="H5692" t="str">
            <v/>
          </cell>
        </row>
        <row r="5693">
          <cell r="H5693" t="str">
            <v/>
          </cell>
        </row>
        <row r="5694">
          <cell r="H5694" t="str">
            <v/>
          </cell>
        </row>
        <row r="5695">
          <cell r="H5695" t="str">
            <v/>
          </cell>
        </row>
        <row r="5696">
          <cell r="H5696" t="str">
            <v/>
          </cell>
        </row>
        <row r="5697">
          <cell r="H5697" t="str">
            <v/>
          </cell>
        </row>
        <row r="5698">
          <cell r="H5698" t="str">
            <v/>
          </cell>
        </row>
        <row r="5699">
          <cell r="H5699" t="str">
            <v/>
          </cell>
        </row>
        <row r="5700">
          <cell r="H5700" t="str">
            <v/>
          </cell>
        </row>
        <row r="5701">
          <cell r="H5701" t="str">
            <v/>
          </cell>
        </row>
        <row r="5702">
          <cell r="H5702" t="str">
            <v/>
          </cell>
        </row>
        <row r="5703">
          <cell r="H5703" t="str">
            <v/>
          </cell>
        </row>
        <row r="5704">
          <cell r="H5704" t="str">
            <v/>
          </cell>
        </row>
        <row r="5705">
          <cell r="H5705" t="str">
            <v/>
          </cell>
        </row>
        <row r="5706">
          <cell r="H5706" t="str">
            <v/>
          </cell>
        </row>
        <row r="5707">
          <cell r="H5707" t="str">
            <v/>
          </cell>
        </row>
        <row r="5708">
          <cell r="H5708" t="str">
            <v/>
          </cell>
        </row>
        <row r="5709">
          <cell r="H5709" t="str">
            <v/>
          </cell>
        </row>
        <row r="5710">
          <cell r="H5710" t="str">
            <v/>
          </cell>
        </row>
        <row r="5711">
          <cell r="H5711" t="str">
            <v/>
          </cell>
        </row>
        <row r="5712">
          <cell r="H5712" t="str">
            <v/>
          </cell>
        </row>
        <row r="5713">
          <cell r="H5713" t="str">
            <v/>
          </cell>
        </row>
        <row r="5714">
          <cell r="H5714" t="str">
            <v/>
          </cell>
        </row>
        <row r="5715">
          <cell r="H5715" t="str">
            <v/>
          </cell>
        </row>
        <row r="5716">
          <cell r="H5716" t="str">
            <v/>
          </cell>
        </row>
        <row r="5717">
          <cell r="H5717" t="str">
            <v/>
          </cell>
        </row>
        <row r="5718">
          <cell r="H5718" t="str">
            <v/>
          </cell>
        </row>
        <row r="5719">
          <cell r="H5719" t="str">
            <v/>
          </cell>
        </row>
        <row r="5720">
          <cell r="H5720" t="str">
            <v/>
          </cell>
        </row>
        <row r="5721">
          <cell r="H5721" t="str">
            <v/>
          </cell>
        </row>
        <row r="5722">
          <cell r="H5722" t="str">
            <v/>
          </cell>
        </row>
        <row r="5723">
          <cell r="H5723" t="str">
            <v/>
          </cell>
        </row>
        <row r="5724">
          <cell r="H5724" t="str">
            <v/>
          </cell>
        </row>
        <row r="5725">
          <cell r="H5725" t="str">
            <v/>
          </cell>
        </row>
        <row r="5726">
          <cell r="H5726" t="str">
            <v/>
          </cell>
        </row>
        <row r="5727">
          <cell r="H5727" t="str">
            <v/>
          </cell>
        </row>
        <row r="5728">
          <cell r="H5728" t="str">
            <v/>
          </cell>
        </row>
        <row r="5729">
          <cell r="H5729" t="str">
            <v/>
          </cell>
        </row>
        <row r="5730">
          <cell r="H5730" t="str">
            <v/>
          </cell>
        </row>
        <row r="5731">
          <cell r="H5731" t="str">
            <v/>
          </cell>
        </row>
        <row r="5732">
          <cell r="H5732" t="str">
            <v/>
          </cell>
        </row>
        <row r="5733">
          <cell r="H5733" t="str">
            <v/>
          </cell>
        </row>
        <row r="5734">
          <cell r="H5734" t="str">
            <v/>
          </cell>
        </row>
        <row r="5735">
          <cell r="H5735" t="str">
            <v/>
          </cell>
        </row>
        <row r="5736">
          <cell r="H5736" t="str">
            <v/>
          </cell>
        </row>
        <row r="5737">
          <cell r="H5737" t="str">
            <v/>
          </cell>
        </row>
        <row r="5738">
          <cell r="H5738" t="str">
            <v/>
          </cell>
        </row>
        <row r="5739">
          <cell r="H5739" t="str">
            <v/>
          </cell>
        </row>
        <row r="5740">
          <cell r="H5740" t="str">
            <v/>
          </cell>
        </row>
        <row r="5741">
          <cell r="H5741" t="str">
            <v/>
          </cell>
        </row>
        <row r="5742">
          <cell r="H5742" t="str">
            <v/>
          </cell>
        </row>
        <row r="5743">
          <cell r="H5743" t="str">
            <v/>
          </cell>
        </row>
        <row r="5744">
          <cell r="H5744" t="str">
            <v/>
          </cell>
        </row>
        <row r="5745">
          <cell r="H5745" t="str">
            <v/>
          </cell>
        </row>
        <row r="5746">
          <cell r="H5746" t="str">
            <v/>
          </cell>
        </row>
        <row r="5747">
          <cell r="H5747" t="str">
            <v/>
          </cell>
        </row>
        <row r="5748">
          <cell r="H5748" t="str">
            <v/>
          </cell>
        </row>
        <row r="5749">
          <cell r="H5749" t="str">
            <v/>
          </cell>
        </row>
        <row r="5750">
          <cell r="H5750" t="str">
            <v/>
          </cell>
        </row>
        <row r="5751">
          <cell r="H5751" t="str">
            <v/>
          </cell>
        </row>
        <row r="5752">
          <cell r="H5752" t="str">
            <v/>
          </cell>
        </row>
        <row r="5753">
          <cell r="H5753" t="str">
            <v/>
          </cell>
        </row>
        <row r="5754">
          <cell r="H5754" t="str">
            <v/>
          </cell>
        </row>
        <row r="5755">
          <cell r="H5755" t="str">
            <v/>
          </cell>
        </row>
        <row r="5756">
          <cell r="H5756" t="str">
            <v/>
          </cell>
        </row>
        <row r="5757">
          <cell r="H5757" t="str">
            <v/>
          </cell>
        </row>
        <row r="5758">
          <cell r="H5758" t="str">
            <v/>
          </cell>
        </row>
        <row r="5759">
          <cell r="H5759" t="str">
            <v/>
          </cell>
        </row>
        <row r="5760">
          <cell r="H5760" t="str">
            <v/>
          </cell>
        </row>
        <row r="5761">
          <cell r="H5761" t="str">
            <v/>
          </cell>
        </row>
        <row r="5762">
          <cell r="H5762" t="str">
            <v/>
          </cell>
        </row>
        <row r="5763">
          <cell r="H5763" t="str">
            <v/>
          </cell>
        </row>
        <row r="5764">
          <cell r="H5764" t="str">
            <v/>
          </cell>
        </row>
        <row r="5765">
          <cell r="H5765" t="str">
            <v/>
          </cell>
        </row>
        <row r="5766">
          <cell r="H5766" t="str">
            <v/>
          </cell>
        </row>
        <row r="5767">
          <cell r="H5767" t="str">
            <v/>
          </cell>
        </row>
        <row r="5768">
          <cell r="H5768" t="str">
            <v/>
          </cell>
        </row>
        <row r="5769">
          <cell r="H5769" t="str">
            <v/>
          </cell>
        </row>
        <row r="5770">
          <cell r="H5770" t="str">
            <v/>
          </cell>
        </row>
        <row r="5771">
          <cell r="H5771" t="str">
            <v/>
          </cell>
        </row>
        <row r="5772">
          <cell r="H5772" t="str">
            <v/>
          </cell>
        </row>
        <row r="5773">
          <cell r="H5773" t="str">
            <v/>
          </cell>
        </row>
        <row r="5774">
          <cell r="H5774" t="str">
            <v/>
          </cell>
        </row>
        <row r="5775">
          <cell r="H5775" t="str">
            <v/>
          </cell>
        </row>
        <row r="5776">
          <cell r="H5776" t="str">
            <v/>
          </cell>
        </row>
        <row r="5777">
          <cell r="H5777" t="str">
            <v/>
          </cell>
        </row>
        <row r="5778">
          <cell r="H5778" t="str">
            <v/>
          </cell>
        </row>
        <row r="5779">
          <cell r="H5779" t="str">
            <v/>
          </cell>
        </row>
        <row r="5780">
          <cell r="H5780" t="str">
            <v/>
          </cell>
        </row>
        <row r="5781">
          <cell r="H5781" t="str">
            <v/>
          </cell>
        </row>
        <row r="5782">
          <cell r="H5782" t="str">
            <v/>
          </cell>
        </row>
        <row r="5783">
          <cell r="H5783" t="str">
            <v/>
          </cell>
        </row>
        <row r="5784">
          <cell r="H5784" t="str">
            <v/>
          </cell>
        </row>
        <row r="5785">
          <cell r="H5785" t="str">
            <v/>
          </cell>
        </row>
        <row r="5786">
          <cell r="H5786" t="str">
            <v/>
          </cell>
        </row>
        <row r="5787">
          <cell r="H5787" t="str">
            <v/>
          </cell>
        </row>
        <row r="5788">
          <cell r="H5788" t="str">
            <v/>
          </cell>
        </row>
        <row r="5789">
          <cell r="H5789" t="str">
            <v/>
          </cell>
        </row>
        <row r="5790">
          <cell r="H5790" t="str">
            <v/>
          </cell>
        </row>
        <row r="5791">
          <cell r="H5791" t="str">
            <v/>
          </cell>
        </row>
        <row r="5792">
          <cell r="H5792" t="str">
            <v/>
          </cell>
        </row>
        <row r="5793">
          <cell r="H5793" t="str">
            <v/>
          </cell>
        </row>
        <row r="5794">
          <cell r="H5794" t="str">
            <v/>
          </cell>
        </row>
        <row r="5795">
          <cell r="H5795" t="str">
            <v/>
          </cell>
        </row>
        <row r="5796">
          <cell r="H5796" t="str">
            <v/>
          </cell>
        </row>
        <row r="5797">
          <cell r="H5797" t="str">
            <v/>
          </cell>
        </row>
        <row r="5798">
          <cell r="H5798" t="str">
            <v/>
          </cell>
        </row>
        <row r="5799">
          <cell r="H5799" t="str">
            <v/>
          </cell>
        </row>
        <row r="5800">
          <cell r="H5800" t="str">
            <v/>
          </cell>
        </row>
        <row r="5801">
          <cell r="H5801" t="str">
            <v/>
          </cell>
        </row>
        <row r="5802">
          <cell r="H5802" t="str">
            <v/>
          </cell>
        </row>
        <row r="5803">
          <cell r="H5803" t="str">
            <v/>
          </cell>
        </row>
        <row r="5804">
          <cell r="H5804" t="str">
            <v/>
          </cell>
        </row>
        <row r="5805">
          <cell r="H5805" t="str">
            <v/>
          </cell>
        </row>
        <row r="5806">
          <cell r="H5806" t="str">
            <v/>
          </cell>
        </row>
        <row r="5807">
          <cell r="H5807" t="str">
            <v/>
          </cell>
        </row>
        <row r="5808">
          <cell r="H5808" t="str">
            <v/>
          </cell>
        </row>
        <row r="5809">
          <cell r="H5809" t="str">
            <v/>
          </cell>
        </row>
        <row r="5810">
          <cell r="H5810" t="str">
            <v/>
          </cell>
        </row>
        <row r="5811">
          <cell r="H5811" t="str">
            <v/>
          </cell>
        </row>
        <row r="5812">
          <cell r="H5812" t="str">
            <v/>
          </cell>
        </row>
        <row r="5813">
          <cell r="H5813" t="str">
            <v/>
          </cell>
        </row>
        <row r="5814">
          <cell r="H5814" t="str">
            <v/>
          </cell>
        </row>
        <row r="5815">
          <cell r="H5815" t="str">
            <v/>
          </cell>
        </row>
        <row r="5816">
          <cell r="H5816" t="str">
            <v/>
          </cell>
        </row>
        <row r="5817">
          <cell r="H5817" t="str">
            <v/>
          </cell>
        </row>
        <row r="5818">
          <cell r="H5818" t="str">
            <v/>
          </cell>
        </row>
        <row r="5819">
          <cell r="H5819" t="str">
            <v/>
          </cell>
        </row>
        <row r="5820">
          <cell r="H5820" t="str">
            <v/>
          </cell>
        </row>
        <row r="5821">
          <cell r="H5821" t="str">
            <v/>
          </cell>
        </row>
        <row r="5822">
          <cell r="H5822" t="str">
            <v/>
          </cell>
        </row>
        <row r="5823">
          <cell r="H5823" t="str">
            <v/>
          </cell>
        </row>
        <row r="5824">
          <cell r="H5824" t="str">
            <v/>
          </cell>
        </row>
        <row r="5825">
          <cell r="H5825" t="str">
            <v/>
          </cell>
        </row>
        <row r="5826">
          <cell r="H5826" t="str">
            <v/>
          </cell>
        </row>
        <row r="5827">
          <cell r="H5827" t="str">
            <v/>
          </cell>
        </row>
        <row r="5828">
          <cell r="H5828" t="str">
            <v/>
          </cell>
        </row>
        <row r="5829">
          <cell r="H5829" t="str">
            <v/>
          </cell>
        </row>
        <row r="5830">
          <cell r="H5830" t="str">
            <v/>
          </cell>
        </row>
        <row r="5831">
          <cell r="H5831" t="str">
            <v/>
          </cell>
        </row>
        <row r="5832">
          <cell r="H5832" t="str">
            <v/>
          </cell>
        </row>
        <row r="5833">
          <cell r="H5833" t="str">
            <v/>
          </cell>
        </row>
        <row r="5834">
          <cell r="H5834" t="str">
            <v/>
          </cell>
        </row>
        <row r="5835">
          <cell r="H5835" t="str">
            <v/>
          </cell>
        </row>
        <row r="5836">
          <cell r="H5836" t="str">
            <v/>
          </cell>
        </row>
        <row r="5837">
          <cell r="H5837" t="str">
            <v/>
          </cell>
        </row>
        <row r="5838">
          <cell r="H5838" t="str">
            <v/>
          </cell>
        </row>
        <row r="5839">
          <cell r="H5839" t="str">
            <v/>
          </cell>
        </row>
        <row r="5840">
          <cell r="H5840" t="str">
            <v/>
          </cell>
        </row>
        <row r="5841">
          <cell r="H5841" t="str">
            <v/>
          </cell>
        </row>
        <row r="5842">
          <cell r="H5842" t="str">
            <v/>
          </cell>
        </row>
        <row r="5843">
          <cell r="H5843" t="str">
            <v/>
          </cell>
        </row>
        <row r="5844">
          <cell r="H5844" t="str">
            <v/>
          </cell>
        </row>
        <row r="5845">
          <cell r="H5845" t="str">
            <v/>
          </cell>
        </row>
        <row r="5846">
          <cell r="H5846" t="str">
            <v/>
          </cell>
        </row>
        <row r="5847">
          <cell r="H5847" t="str">
            <v/>
          </cell>
        </row>
        <row r="5848">
          <cell r="H5848" t="str">
            <v/>
          </cell>
        </row>
        <row r="5849">
          <cell r="H5849" t="str">
            <v/>
          </cell>
        </row>
        <row r="5850">
          <cell r="H5850" t="str">
            <v/>
          </cell>
        </row>
        <row r="5851">
          <cell r="H5851" t="str">
            <v/>
          </cell>
        </row>
        <row r="5852">
          <cell r="H5852" t="str">
            <v/>
          </cell>
        </row>
        <row r="5853">
          <cell r="H5853" t="str">
            <v/>
          </cell>
        </row>
        <row r="5854">
          <cell r="H5854" t="str">
            <v/>
          </cell>
        </row>
        <row r="5855">
          <cell r="H5855" t="str">
            <v/>
          </cell>
        </row>
        <row r="5856">
          <cell r="H5856" t="str">
            <v/>
          </cell>
        </row>
        <row r="5857">
          <cell r="H5857" t="str">
            <v/>
          </cell>
        </row>
        <row r="5858">
          <cell r="H5858" t="str">
            <v/>
          </cell>
        </row>
        <row r="5859">
          <cell r="H5859" t="str">
            <v/>
          </cell>
        </row>
        <row r="5860">
          <cell r="H5860" t="str">
            <v/>
          </cell>
        </row>
        <row r="5861">
          <cell r="H5861" t="str">
            <v/>
          </cell>
        </row>
        <row r="5862">
          <cell r="H5862" t="str">
            <v/>
          </cell>
        </row>
        <row r="5863">
          <cell r="H5863" t="str">
            <v/>
          </cell>
        </row>
        <row r="5864">
          <cell r="H5864" t="str">
            <v/>
          </cell>
        </row>
        <row r="5865">
          <cell r="H5865" t="str">
            <v/>
          </cell>
        </row>
        <row r="5866">
          <cell r="H5866" t="str">
            <v/>
          </cell>
        </row>
        <row r="5867">
          <cell r="H5867" t="str">
            <v/>
          </cell>
        </row>
        <row r="5868">
          <cell r="H5868" t="str">
            <v/>
          </cell>
        </row>
        <row r="5869">
          <cell r="H5869" t="str">
            <v/>
          </cell>
        </row>
        <row r="5870">
          <cell r="H5870" t="str">
            <v/>
          </cell>
        </row>
        <row r="5871">
          <cell r="H5871" t="str">
            <v/>
          </cell>
        </row>
        <row r="5872">
          <cell r="H5872" t="str">
            <v/>
          </cell>
        </row>
        <row r="5873">
          <cell r="H5873" t="str">
            <v/>
          </cell>
        </row>
        <row r="5874">
          <cell r="H5874" t="str">
            <v/>
          </cell>
        </row>
        <row r="5875">
          <cell r="H5875" t="str">
            <v/>
          </cell>
        </row>
        <row r="5876">
          <cell r="H5876" t="str">
            <v/>
          </cell>
        </row>
        <row r="5877">
          <cell r="H5877" t="str">
            <v/>
          </cell>
        </row>
        <row r="5878">
          <cell r="H5878" t="str">
            <v/>
          </cell>
        </row>
        <row r="5879">
          <cell r="H5879" t="str">
            <v/>
          </cell>
        </row>
        <row r="5880">
          <cell r="H5880" t="str">
            <v/>
          </cell>
        </row>
        <row r="5881">
          <cell r="H5881" t="str">
            <v/>
          </cell>
        </row>
        <row r="5882">
          <cell r="H5882" t="str">
            <v/>
          </cell>
        </row>
        <row r="5883">
          <cell r="H5883" t="str">
            <v/>
          </cell>
        </row>
        <row r="5884">
          <cell r="H5884" t="str">
            <v/>
          </cell>
        </row>
        <row r="5885">
          <cell r="H5885" t="str">
            <v/>
          </cell>
        </row>
        <row r="5886">
          <cell r="H5886" t="str">
            <v/>
          </cell>
        </row>
        <row r="5887">
          <cell r="H5887" t="str">
            <v/>
          </cell>
        </row>
        <row r="5888">
          <cell r="H5888" t="str">
            <v/>
          </cell>
        </row>
        <row r="5889">
          <cell r="H5889" t="str">
            <v/>
          </cell>
        </row>
        <row r="5890">
          <cell r="H5890" t="str">
            <v/>
          </cell>
        </row>
        <row r="5891">
          <cell r="H5891" t="str">
            <v/>
          </cell>
        </row>
        <row r="5892">
          <cell r="H5892" t="str">
            <v/>
          </cell>
        </row>
        <row r="5893">
          <cell r="H5893" t="str">
            <v/>
          </cell>
        </row>
        <row r="5894">
          <cell r="H5894" t="str">
            <v/>
          </cell>
        </row>
        <row r="5895">
          <cell r="H5895" t="str">
            <v/>
          </cell>
        </row>
        <row r="5896">
          <cell r="H5896" t="str">
            <v/>
          </cell>
        </row>
        <row r="5897">
          <cell r="H5897" t="str">
            <v/>
          </cell>
        </row>
        <row r="5898">
          <cell r="H5898" t="str">
            <v/>
          </cell>
        </row>
        <row r="5899">
          <cell r="H5899" t="str">
            <v/>
          </cell>
        </row>
        <row r="5900">
          <cell r="H5900" t="str">
            <v/>
          </cell>
        </row>
        <row r="5901">
          <cell r="H5901" t="str">
            <v/>
          </cell>
        </row>
        <row r="5902">
          <cell r="H5902" t="str">
            <v/>
          </cell>
        </row>
        <row r="5903">
          <cell r="H5903" t="str">
            <v/>
          </cell>
        </row>
        <row r="5904">
          <cell r="H5904" t="str">
            <v/>
          </cell>
        </row>
        <row r="5905">
          <cell r="H5905" t="str">
            <v/>
          </cell>
        </row>
        <row r="5906">
          <cell r="H5906" t="str">
            <v/>
          </cell>
        </row>
        <row r="5907">
          <cell r="H5907" t="str">
            <v/>
          </cell>
        </row>
        <row r="5908">
          <cell r="H5908" t="str">
            <v/>
          </cell>
        </row>
        <row r="5909">
          <cell r="H5909" t="str">
            <v/>
          </cell>
        </row>
        <row r="5910">
          <cell r="H5910" t="str">
            <v/>
          </cell>
        </row>
        <row r="5911">
          <cell r="H5911" t="str">
            <v/>
          </cell>
        </row>
        <row r="5912">
          <cell r="H5912" t="str">
            <v/>
          </cell>
        </row>
        <row r="5913">
          <cell r="H5913" t="str">
            <v/>
          </cell>
        </row>
        <row r="5914">
          <cell r="H5914" t="str">
            <v/>
          </cell>
        </row>
        <row r="5915">
          <cell r="H5915" t="str">
            <v/>
          </cell>
        </row>
        <row r="5916">
          <cell r="H5916" t="str">
            <v/>
          </cell>
        </row>
        <row r="5917">
          <cell r="H5917" t="str">
            <v/>
          </cell>
        </row>
        <row r="5918">
          <cell r="H5918" t="str">
            <v/>
          </cell>
        </row>
        <row r="5919">
          <cell r="H5919" t="str">
            <v/>
          </cell>
        </row>
        <row r="5920">
          <cell r="H5920" t="str">
            <v/>
          </cell>
        </row>
        <row r="5921">
          <cell r="H5921" t="str">
            <v/>
          </cell>
        </row>
        <row r="5922">
          <cell r="H5922" t="str">
            <v/>
          </cell>
        </row>
        <row r="5923">
          <cell r="H5923" t="str">
            <v/>
          </cell>
        </row>
        <row r="5924">
          <cell r="H5924" t="str">
            <v/>
          </cell>
        </row>
        <row r="5925">
          <cell r="H5925" t="str">
            <v/>
          </cell>
        </row>
        <row r="5926">
          <cell r="H5926" t="str">
            <v/>
          </cell>
        </row>
        <row r="5927">
          <cell r="H5927" t="str">
            <v/>
          </cell>
        </row>
        <row r="5928">
          <cell r="H5928" t="str">
            <v/>
          </cell>
        </row>
        <row r="5929">
          <cell r="H5929" t="str">
            <v/>
          </cell>
        </row>
        <row r="5930">
          <cell r="H5930" t="str">
            <v/>
          </cell>
        </row>
        <row r="5931">
          <cell r="H5931" t="str">
            <v/>
          </cell>
        </row>
        <row r="5932">
          <cell r="H5932" t="str">
            <v/>
          </cell>
        </row>
        <row r="5933">
          <cell r="H5933" t="str">
            <v/>
          </cell>
        </row>
        <row r="5934">
          <cell r="H5934" t="str">
            <v/>
          </cell>
        </row>
        <row r="5935">
          <cell r="H5935" t="str">
            <v/>
          </cell>
        </row>
        <row r="5936">
          <cell r="H5936" t="str">
            <v/>
          </cell>
        </row>
        <row r="5937">
          <cell r="H5937" t="str">
            <v/>
          </cell>
        </row>
        <row r="5938">
          <cell r="H5938" t="str">
            <v/>
          </cell>
        </row>
        <row r="5939">
          <cell r="H5939" t="str">
            <v/>
          </cell>
        </row>
        <row r="5940">
          <cell r="H5940" t="str">
            <v/>
          </cell>
        </row>
        <row r="5941">
          <cell r="H5941" t="str">
            <v/>
          </cell>
        </row>
        <row r="5942">
          <cell r="H5942" t="str">
            <v/>
          </cell>
        </row>
        <row r="5943">
          <cell r="H5943" t="str">
            <v/>
          </cell>
        </row>
        <row r="5944">
          <cell r="H5944" t="str">
            <v/>
          </cell>
        </row>
        <row r="5945">
          <cell r="H5945" t="str">
            <v/>
          </cell>
        </row>
        <row r="5946">
          <cell r="H5946" t="str">
            <v/>
          </cell>
        </row>
        <row r="5947">
          <cell r="H5947" t="str">
            <v/>
          </cell>
        </row>
        <row r="5948">
          <cell r="H5948" t="str">
            <v/>
          </cell>
        </row>
        <row r="5949">
          <cell r="H5949" t="str">
            <v/>
          </cell>
        </row>
        <row r="5950">
          <cell r="H5950" t="str">
            <v/>
          </cell>
        </row>
        <row r="5951">
          <cell r="H5951" t="str">
            <v/>
          </cell>
        </row>
        <row r="5952">
          <cell r="H5952" t="str">
            <v/>
          </cell>
        </row>
        <row r="5953">
          <cell r="H5953" t="str">
            <v/>
          </cell>
        </row>
        <row r="5954">
          <cell r="H5954" t="str">
            <v/>
          </cell>
        </row>
        <row r="5955">
          <cell r="H5955" t="str">
            <v/>
          </cell>
        </row>
        <row r="5956">
          <cell r="H5956" t="str">
            <v/>
          </cell>
        </row>
        <row r="5957">
          <cell r="H5957" t="str">
            <v/>
          </cell>
        </row>
        <row r="5958">
          <cell r="H5958" t="str">
            <v/>
          </cell>
        </row>
        <row r="5959">
          <cell r="H5959" t="str">
            <v/>
          </cell>
        </row>
        <row r="5960">
          <cell r="H5960" t="str">
            <v/>
          </cell>
        </row>
        <row r="5961">
          <cell r="H5961" t="str">
            <v/>
          </cell>
        </row>
        <row r="5962">
          <cell r="H5962" t="str">
            <v/>
          </cell>
        </row>
        <row r="5963">
          <cell r="H5963" t="str">
            <v/>
          </cell>
        </row>
        <row r="5964">
          <cell r="H5964" t="str">
            <v/>
          </cell>
        </row>
        <row r="5965">
          <cell r="H5965" t="str">
            <v/>
          </cell>
        </row>
        <row r="5966">
          <cell r="H5966" t="str">
            <v/>
          </cell>
        </row>
        <row r="5967">
          <cell r="H5967" t="str">
            <v/>
          </cell>
        </row>
        <row r="5968">
          <cell r="H5968" t="str">
            <v/>
          </cell>
        </row>
        <row r="5969">
          <cell r="H5969" t="str">
            <v/>
          </cell>
        </row>
        <row r="5970">
          <cell r="H5970" t="str">
            <v/>
          </cell>
        </row>
        <row r="5971">
          <cell r="H5971" t="str">
            <v/>
          </cell>
        </row>
        <row r="5972">
          <cell r="H5972" t="str">
            <v/>
          </cell>
        </row>
        <row r="5973">
          <cell r="H5973" t="str">
            <v/>
          </cell>
        </row>
        <row r="5974">
          <cell r="H5974" t="str">
            <v/>
          </cell>
        </row>
        <row r="5975">
          <cell r="H5975" t="str">
            <v/>
          </cell>
        </row>
        <row r="5976">
          <cell r="H5976" t="str">
            <v/>
          </cell>
        </row>
        <row r="5977">
          <cell r="H5977" t="str">
            <v/>
          </cell>
        </row>
        <row r="5978">
          <cell r="H5978" t="str">
            <v/>
          </cell>
        </row>
        <row r="5979">
          <cell r="H5979" t="str">
            <v/>
          </cell>
        </row>
        <row r="5980">
          <cell r="H5980" t="str">
            <v/>
          </cell>
        </row>
        <row r="5981">
          <cell r="H5981" t="str">
            <v/>
          </cell>
        </row>
        <row r="5982">
          <cell r="H5982" t="str">
            <v/>
          </cell>
        </row>
        <row r="5983">
          <cell r="H5983" t="str">
            <v/>
          </cell>
        </row>
        <row r="5984">
          <cell r="H5984" t="str">
            <v/>
          </cell>
        </row>
        <row r="5985">
          <cell r="H5985" t="str">
            <v/>
          </cell>
        </row>
        <row r="5986">
          <cell r="H5986" t="str">
            <v/>
          </cell>
        </row>
        <row r="5987">
          <cell r="H5987" t="str">
            <v/>
          </cell>
        </row>
        <row r="5988">
          <cell r="H5988" t="str">
            <v/>
          </cell>
        </row>
        <row r="5989">
          <cell r="H5989" t="str">
            <v/>
          </cell>
        </row>
        <row r="5990">
          <cell r="H5990" t="str">
            <v/>
          </cell>
        </row>
        <row r="5991">
          <cell r="H5991" t="str">
            <v/>
          </cell>
        </row>
        <row r="5992">
          <cell r="H5992" t="str">
            <v/>
          </cell>
        </row>
        <row r="5993">
          <cell r="H5993" t="str">
            <v/>
          </cell>
        </row>
        <row r="5994">
          <cell r="H5994" t="str">
            <v/>
          </cell>
        </row>
        <row r="5995">
          <cell r="H5995" t="str">
            <v/>
          </cell>
        </row>
        <row r="5996">
          <cell r="H5996" t="str">
            <v/>
          </cell>
        </row>
        <row r="5997">
          <cell r="H5997" t="str">
            <v/>
          </cell>
        </row>
        <row r="5998">
          <cell r="H5998" t="str">
            <v/>
          </cell>
        </row>
        <row r="5999">
          <cell r="H5999" t="str">
            <v/>
          </cell>
        </row>
        <row r="6000">
          <cell r="H6000" t="str">
            <v/>
          </cell>
        </row>
        <row r="6001">
          <cell r="H6001" t="str">
            <v/>
          </cell>
        </row>
        <row r="6002">
          <cell r="H6002" t="str">
            <v/>
          </cell>
        </row>
        <row r="6003">
          <cell r="H6003" t="str">
            <v/>
          </cell>
        </row>
        <row r="6004">
          <cell r="H6004" t="str">
            <v/>
          </cell>
        </row>
        <row r="6005">
          <cell r="H6005" t="str">
            <v/>
          </cell>
        </row>
        <row r="6006">
          <cell r="H6006" t="str">
            <v/>
          </cell>
        </row>
        <row r="6007">
          <cell r="H6007" t="str">
            <v/>
          </cell>
        </row>
        <row r="6008">
          <cell r="H6008" t="str">
            <v/>
          </cell>
        </row>
        <row r="6009">
          <cell r="H6009" t="str">
            <v/>
          </cell>
        </row>
        <row r="6010">
          <cell r="H6010" t="str">
            <v/>
          </cell>
        </row>
        <row r="6011">
          <cell r="H6011" t="str">
            <v/>
          </cell>
        </row>
        <row r="6012">
          <cell r="H6012" t="str">
            <v/>
          </cell>
        </row>
        <row r="6013">
          <cell r="H6013" t="str">
            <v/>
          </cell>
        </row>
        <row r="6014">
          <cell r="H6014" t="str">
            <v/>
          </cell>
        </row>
        <row r="6015">
          <cell r="H6015" t="str">
            <v/>
          </cell>
        </row>
        <row r="6016">
          <cell r="H6016" t="str">
            <v/>
          </cell>
        </row>
        <row r="6017">
          <cell r="H6017" t="str">
            <v/>
          </cell>
        </row>
        <row r="6018">
          <cell r="H6018" t="str">
            <v/>
          </cell>
        </row>
        <row r="6019">
          <cell r="H6019" t="str">
            <v/>
          </cell>
        </row>
        <row r="6020">
          <cell r="H6020" t="str">
            <v/>
          </cell>
        </row>
        <row r="6021">
          <cell r="H6021" t="str">
            <v/>
          </cell>
        </row>
        <row r="6022">
          <cell r="H6022" t="str">
            <v/>
          </cell>
        </row>
        <row r="6023">
          <cell r="H6023" t="str">
            <v/>
          </cell>
        </row>
        <row r="6024">
          <cell r="H6024" t="str">
            <v/>
          </cell>
        </row>
        <row r="6025">
          <cell r="H6025" t="str">
            <v/>
          </cell>
        </row>
        <row r="6026">
          <cell r="H6026" t="str">
            <v/>
          </cell>
        </row>
        <row r="6027">
          <cell r="H6027" t="str">
            <v/>
          </cell>
        </row>
        <row r="6028">
          <cell r="H6028" t="str">
            <v/>
          </cell>
        </row>
        <row r="6029">
          <cell r="H6029" t="str">
            <v/>
          </cell>
        </row>
        <row r="6030">
          <cell r="H6030" t="str">
            <v/>
          </cell>
        </row>
        <row r="6031">
          <cell r="H6031" t="str">
            <v/>
          </cell>
        </row>
        <row r="6032">
          <cell r="H6032" t="str">
            <v/>
          </cell>
        </row>
        <row r="6033">
          <cell r="H6033" t="str">
            <v/>
          </cell>
        </row>
        <row r="6034">
          <cell r="H6034" t="str">
            <v/>
          </cell>
        </row>
        <row r="6035">
          <cell r="H6035" t="str">
            <v/>
          </cell>
        </row>
        <row r="6036">
          <cell r="H6036" t="str">
            <v/>
          </cell>
        </row>
        <row r="6037">
          <cell r="H6037" t="str">
            <v/>
          </cell>
        </row>
        <row r="6038">
          <cell r="H6038" t="str">
            <v/>
          </cell>
        </row>
        <row r="6039">
          <cell r="H6039" t="str">
            <v/>
          </cell>
        </row>
        <row r="6040">
          <cell r="H6040" t="str">
            <v/>
          </cell>
        </row>
        <row r="6041">
          <cell r="H6041" t="str">
            <v/>
          </cell>
        </row>
        <row r="6042">
          <cell r="H6042" t="str">
            <v/>
          </cell>
        </row>
        <row r="6043">
          <cell r="H6043" t="str">
            <v/>
          </cell>
        </row>
        <row r="6044">
          <cell r="H6044" t="str">
            <v/>
          </cell>
        </row>
        <row r="6045">
          <cell r="H6045" t="str">
            <v/>
          </cell>
        </row>
        <row r="6046">
          <cell r="H6046" t="str">
            <v/>
          </cell>
        </row>
        <row r="6047">
          <cell r="H6047" t="str">
            <v/>
          </cell>
        </row>
        <row r="6048">
          <cell r="H6048" t="str">
            <v/>
          </cell>
        </row>
        <row r="6049">
          <cell r="H6049" t="str">
            <v/>
          </cell>
        </row>
        <row r="6050">
          <cell r="H6050" t="str">
            <v/>
          </cell>
        </row>
        <row r="6051">
          <cell r="H6051" t="str">
            <v/>
          </cell>
        </row>
        <row r="6052">
          <cell r="H6052" t="str">
            <v/>
          </cell>
        </row>
        <row r="6053">
          <cell r="H6053" t="str">
            <v/>
          </cell>
        </row>
        <row r="6054">
          <cell r="H6054" t="str">
            <v/>
          </cell>
        </row>
        <row r="6055">
          <cell r="H6055" t="str">
            <v/>
          </cell>
        </row>
        <row r="6056">
          <cell r="H6056" t="str">
            <v/>
          </cell>
        </row>
        <row r="6057">
          <cell r="H6057" t="str">
            <v/>
          </cell>
        </row>
        <row r="6058">
          <cell r="H6058" t="str">
            <v/>
          </cell>
        </row>
        <row r="6059">
          <cell r="H6059" t="str">
            <v/>
          </cell>
        </row>
        <row r="6060">
          <cell r="H6060" t="str">
            <v/>
          </cell>
        </row>
        <row r="6061">
          <cell r="H6061" t="str">
            <v/>
          </cell>
        </row>
        <row r="6062">
          <cell r="H6062" t="str">
            <v/>
          </cell>
        </row>
        <row r="6063">
          <cell r="H6063" t="str">
            <v/>
          </cell>
        </row>
        <row r="6064">
          <cell r="H6064" t="str">
            <v/>
          </cell>
        </row>
        <row r="6065">
          <cell r="H6065" t="str">
            <v/>
          </cell>
        </row>
        <row r="6066">
          <cell r="H6066" t="str">
            <v/>
          </cell>
        </row>
        <row r="6067">
          <cell r="H6067" t="str">
            <v/>
          </cell>
        </row>
        <row r="6068">
          <cell r="H6068" t="str">
            <v/>
          </cell>
        </row>
        <row r="6069">
          <cell r="H6069" t="str">
            <v/>
          </cell>
        </row>
        <row r="6070">
          <cell r="H6070" t="str">
            <v/>
          </cell>
        </row>
        <row r="6071">
          <cell r="H6071" t="str">
            <v/>
          </cell>
        </row>
        <row r="6072">
          <cell r="H6072" t="str">
            <v/>
          </cell>
        </row>
        <row r="6073">
          <cell r="H6073" t="str">
            <v/>
          </cell>
        </row>
        <row r="6074">
          <cell r="H6074" t="str">
            <v/>
          </cell>
        </row>
        <row r="6075">
          <cell r="H6075" t="str">
            <v/>
          </cell>
        </row>
        <row r="6076">
          <cell r="H6076" t="str">
            <v/>
          </cell>
        </row>
        <row r="6077">
          <cell r="H6077" t="str">
            <v/>
          </cell>
        </row>
        <row r="6078">
          <cell r="H6078" t="str">
            <v/>
          </cell>
        </row>
        <row r="6079">
          <cell r="H6079" t="str">
            <v/>
          </cell>
        </row>
        <row r="6080">
          <cell r="H6080" t="str">
            <v/>
          </cell>
        </row>
        <row r="6081">
          <cell r="H6081" t="str">
            <v/>
          </cell>
        </row>
        <row r="6082">
          <cell r="H6082" t="str">
            <v/>
          </cell>
        </row>
        <row r="6083">
          <cell r="H6083" t="str">
            <v/>
          </cell>
        </row>
        <row r="6084">
          <cell r="H6084" t="str">
            <v/>
          </cell>
        </row>
        <row r="6085">
          <cell r="H6085" t="str">
            <v/>
          </cell>
        </row>
        <row r="6086">
          <cell r="H6086" t="str">
            <v/>
          </cell>
        </row>
        <row r="6087">
          <cell r="H6087" t="str">
            <v/>
          </cell>
        </row>
        <row r="6088">
          <cell r="H6088" t="str">
            <v/>
          </cell>
        </row>
        <row r="6089">
          <cell r="H6089" t="str">
            <v/>
          </cell>
        </row>
        <row r="6090">
          <cell r="H6090" t="str">
            <v/>
          </cell>
        </row>
        <row r="6091">
          <cell r="H6091" t="str">
            <v/>
          </cell>
        </row>
        <row r="6092">
          <cell r="H6092" t="str">
            <v/>
          </cell>
        </row>
        <row r="6093">
          <cell r="H6093" t="str">
            <v/>
          </cell>
        </row>
        <row r="6094">
          <cell r="H6094" t="str">
            <v/>
          </cell>
        </row>
        <row r="6095">
          <cell r="H6095" t="str">
            <v/>
          </cell>
        </row>
        <row r="6096">
          <cell r="H6096" t="str">
            <v/>
          </cell>
        </row>
        <row r="6097">
          <cell r="H6097" t="str">
            <v/>
          </cell>
        </row>
        <row r="6098">
          <cell r="H6098" t="str">
            <v/>
          </cell>
        </row>
        <row r="6099">
          <cell r="H6099" t="str">
            <v/>
          </cell>
        </row>
        <row r="6100">
          <cell r="H6100" t="str">
            <v/>
          </cell>
        </row>
        <row r="6101">
          <cell r="H6101" t="str">
            <v/>
          </cell>
        </row>
        <row r="6102">
          <cell r="H6102" t="str">
            <v/>
          </cell>
        </row>
        <row r="6103">
          <cell r="H6103" t="str">
            <v/>
          </cell>
        </row>
        <row r="6104">
          <cell r="H6104" t="str">
            <v/>
          </cell>
        </row>
        <row r="6105">
          <cell r="H6105" t="str">
            <v/>
          </cell>
        </row>
        <row r="6106">
          <cell r="H6106" t="str">
            <v/>
          </cell>
        </row>
        <row r="6107">
          <cell r="H6107" t="str">
            <v/>
          </cell>
        </row>
        <row r="6108">
          <cell r="H6108" t="str">
            <v/>
          </cell>
        </row>
        <row r="6109">
          <cell r="H6109" t="str">
            <v/>
          </cell>
        </row>
        <row r="6110">
          <cell r="H6110" t="str">
            <v/>
          </cell>
        </row>
        <row r="6111">
          <cell r="H6111" t="str">
            <v/>
          </cell>
        </row>
        <row r="6112">
          <cell r="H6112" t="str">
            <v/>
          </cell>
        </row>
        <row r="6113">
          <cell r="H6113" t="str">
            <v/>
          </cell>
        </row>
        <row r="6114">
          <cell r="H6114" t="str">
            <v/>
          </cell>
        </row>
        <row r="6115">
          <cell r="H6115" t="str">
            <v/>
          </cell>
        </row>
        <row r="6116">
          <cell r="H6116" t="str">
            <v/>
          </cell>
        </row>
        <row r="6117">
          <cell r="H6117" t="str">
            <v/>
          </cell>
        </row>
        <row r="6118">
          <cell r="H6118" t="str">
            <v/>
          </cell>
        </row>
        <row r="6119">
          <cell r="H6119" t="str">
            <v/>
          </cell>
        </row>
        <row r="6120">
          <cell r="H6120" t="str">
            <v/>
          </cell>
        </row>
        <row r="6121">
          <cell r="H6121" t="str">
            <v/>
          </cell>
        </row>
        <row r="6122">
          <cell r="H6122" t="str">
            <v/>
          </cell>
        </row>
        <row r="6123">
          <cell r="H6123" t="str">
            <v/>
          </cell>
        </row>
        <row r="6124">
          <cell r="H6124" t="str">
            <v/>
          </cell>
        </row>
        <row r="6125">
          <cell r="H6125" t="str">
            <v/>
          </cell>
        </row>
        <row r="6126">
          <cell r="H6126" t="str">
            <v/>
          </cell>
        </row>
        <row r="6127">
          <cell r="H6127" t="str">
            <v/>
          </cell>
        </row>
        <row r="6128">
          <cell r="H6128" t="str">
            <v/>
          </cell>
        </row>
        <row r="6129">
          <cell r="H6129" t="str">
            <v/>
          </cell>
        </row>
        <row r="6130">
          <cell r="H6130" t="str">
            <v/>
          </cell>
        </row>
        <row r="6131">
          <cell r="H6131" t="str">
            <v/>
          </cell>
        </row>
        <row r="6132">
          <cell r="H6132" t="str">
            <v/>
          </cell>
        </row>
        <row r="6133">
          <cell r="H6133" t="str">
            <v/>
          </cell>
        </row>
        <row r="6134">
          <cell r="H6134" t="str">
            <v/>
          </cell>
        </row>
        <row r="6135">
          <cell r="H6135" t="str">
            <v/>
          </cell>
        </row>
        <row r="6136">
          <cell r="H6136" t="str">
            <v/>
          </cell>
        </row>
        <row r="6137">
          <cell r="H6137" t="str">
            <v/>
          </cell>
        </row>
        <row r="6138">
          <cell r="H6138" t="str">
            <v/>
          </cell>
        </row>
        <row r="6139">
          <cell r="H6139" t="str">
            <v/>
          </cell>
        </row>
        <row r="6140">
          <cell r="H6140" t="str">
            <v/>
          </cell>
        </row>
        <row r="6141">
          <cell r="H6141" t="str">
            <v/>
          </cell>
        </row>
        <row r="6142">
          <cell r="H6142" t="str">
            <v/>
          </cell>
        </row>
        <row r="6143">
          <cell r="H6143" t="str">
            <v/>
          </cell>
        </row>
        <row r="6144">
          <cell r="H6144" t="str">
            <v/>
          </cell>
        </row>
        <row r="6145">
          <cell r="H6145" t="str">
            <v/>
          </cell>
        </row>
        <row r="6146">
          <cell r="H6146" t="str">
            <v/>
          </cell>
        </row>
        <row r="6147">
          <cell r="H6147" t="str">
            <v/>
          </cell>
        </row>
        <row r="6148">
          <cell r="H6148" t="str">
            <v/>
          </cell>
        </row>
        <row r="6149">
          <cell r="H6149" t="str">
            <v/>
          </cell>
        </row>
        <row r="6150">
          <cell r="H6150" t="str">
            <v/>
          </cell>
        </row>
        <row r="6151">
          <cell r="H6151" t="str">
            <v/>
          </cell>
        </row>
        <row r="6152">
          <cell r="H6152" t="str">
            <v/>
          </cell>
        </row>
        <row r="6153">
          <cell r="H6153" t="str">
            <v/>
          </cell>
        </row>
        <row r="6154">
          <cell r="H6154" t="str">
            <v/>
          </cell>
        </row>
        <row r="6155">
          <cell r="H6155" t="str">
            <v/>
          </cell>
        </row>
        <row r="6156">
          <cell r="H6156" t="str">
            <v/>
          </cell>
        </row>
        <row r="6157">
          <cell r="H6157" t="str">
            <v/>
          </cell>
        </row>
        <row r="6158">
          <cell r="H6158" t="str">
            <v/>
          </cell>
        </row>
        <row r="6159">
          <cell r="H6159" t="str">
            <v/>
          </cell>
        </row>
        <row r="6160">
          <cell r="H6160" t="str">
            <v/>
          </cell>
        </row>
        <row r="6161">
          <cell r="H6161" t="str">
            <v/>
          </cell>
        </row>
        <row r="6162">
          <cell r="H6162" t="str">
            <v/>
          </cell>
        </row>
        <row r="6163">
          <cell r="H6163" t="str">
            <v/>
          </cell>
        </row>
        <row r="6164">
          <cell r="H6164" t="str">
            <v/>
          </cell>
        </row>
        <row r="6165">
          <cell r="H6165" t="str">
            <v/>
          </cell>
        </row>
        <row r="6166">
          <cell r="H6166" t="str">
            <v/>
          </cell>
        </row>
        <row r="6167">
          <cell r="H6167" t="str">
            <v/>
          </cell>
        </row>
        <row r="6168">
          <cell r="H6168" t="str">
            <v/>
          </cell>
        </row>
        <row r="6169">
          <cell r="H6169" t="str">
            <v/>
          </cell>
        </row>
        <row r="6170">
          <cell r="H6170" t="str">
            <v/>
          </cell>
        </row>
        <row r="6171">
          <cell r="H6171" t="str">
            <v/>
          </cell>
        </row>
        <row r="6172">
          <cell r="H6172" t="str">
            <v/>
          </cell>
        </row>
        <row r="6173">
          <cell r="H6173" t="str">
            <v/>
          </cell>
        </row>
        <row r="6174">
          <cell r="H6174" t="str">
            <v/>
          </cell>
        </row>
        <row r="6175">
          <cell r="H6175" t="str">
            <v/>
          </cell>
        </row>
        <row r="6176">
          <cell r="H6176" t="str">
            <v/>
          </cell>
        </row>
        <row r="6177">
          <cell r="H6177" t="str">
            <v/>
          </cell>
        </row>
        <row r="6178">
          <cell r="H6178" t="str">
            <v/>
          </cell>
        </row>
        <row r="6179">
          <cell r="H6179" t="str">
            <v/>
          </cell>
        </row>
        <row r="6180">
          <cell r="H6180" t="str">
            <v/>
          </cell>
        </row>
        <row r="6181">
          <cell r="H6181" t="str">
            <v/>
          </cell>
        </row>
        <row r="6182">
          <cell r="H6182" t="str">
            <v/>
          </cell>
        </row>
        <row r="6183">
          <cell r="H6183" t="str">
            <v/>
          </cell>
        </row>
        <row r="6184">
          <cell r="H6184" t="str">
            <v/>
          </cell>
        </row>
        <row r="6185">
          <cell r="H6185" t="str">
            <v/>
          </cell>
        </row>
        <row r="6186">
          <cell r="H6186" t="str">
            <v/>
          </cell>
        </row>
        <row r="6187">
          <cell r="H6187" t="str">
            <v/>
          </cell>
        </row>
        <row r="6188">
          <cell r="H6188" t="str">
            <v/>
          </cell>
        </row>
        <row r="6189">
          <cell r="H6189" t="str">
            <v/>
          </cell>
        </row>
        <row r="6190">
          <cell r="H6190" t="str">
            <v/>
          </cell>
        </row>
        <row r="6191">
          <cell r="H6191" t="str">
            <v/>
          </cell>
        </row>
        <row r="6192">
          <cell r="H6192" t="str">
            <v/>
          </cell>
        </row>
        <row r="6193">
          <cell r="H6193" t="str">
            <v/>
          </cell>
        </row>
        <row r="6194">
          <cell r="H6194" t="str">
            <v/>
          </cell>
        </row>
        <row r="6195">
          <cell r="H6195" t="str">
            <v/>
          </cell>
        </row>
        <row r="6196">
          <cell r="H6196" t="str">
            <v/>
          </cell>
        </row>
        <row r="6197">
          <cell r="H6197" t="str">
            <v/>
          </cell>
        </row>
        <row r="6198">
          <cell r="H6198" t="str">
            <v/>
          </cell>
        </row>
        <row r="6199">
          <cell r="H6199" t="str">
            <v/>
          </cell>
        </row>
        <row r="6200">
          <cell r="H6200" t="str">
            <v/>
          </cell>
        </row>
        <row r="6201">
          <cell r="H6201" t="str">
            <v/>
          </cell>
        </row>
        <row r="6202">
          <cell r="H6202" t="str">
            <v/>
          </cell>
        </row>
        <row r="6203">
          <cell r="H6203" t="str">
            <v/>
          </cell>
        </row>
        <row r="6204">
          <cell r="H6204" t="str">
            <v/>
          </cell>
        </row>
        <row r="6205">
          <cell r="H6205" t="str">
            <v/>
          </cell>
        </row>
        <row r="6206">
          <cell r="H6206" t="str">
            <v/>
          </cell>
        </row>
        <row r="6207">
          <cell r="H6207" t="str">
            <v/>
          </cell>
        </row>
        <row r="6208">
          <cell r="H6208" t="str">
            <v/>
          </cell>
        </row>
        <row r="6209">
          <cell r="H6209" t="str">
            <v/>
          </cell>
        </row>
        <row r="6210">
          <cell r="H6210" t="str">
            <v/>
          </cell>
        </row>
        <row r="6211">
          <cell r="H6211" t="str">
            <v/>
          </cell>
        </row>
        <row r="6212">
          <cell r="H6212" t="str">
            <v/>
          </cell>
        </row>
        <row r="6213">
          <cell r="H6213" t="str">
            <v/>
          </cell>
        </row>
        <row r="6214">
          <cell r="H6214" t="str">
            <v/>
          </cell>
        </row>
        <row r="6215">
          <cell r="H6215" t="str">
            <v/>
          </cell>
        </row>
        <row r="6216">
          <cell r="H6216" t="str">
            <v/>
          </cell>
        </row>
        <row r="6217">
          <cell r="H6217" t="str">
            <v/>
          </cell>
        </row>
        <row r="6218">
          <cell r="H6218" t="str">
            <v/>
          </cell>
        </row>
        <row r="6219">
          <cell r="H6219" t="str">
            <v/>
          </cell>
        </row>
        <row r="6220">
          <cell r="H6220" t="str">
            <v/>
          </cell>
        </row>
        <row r="6221">
          <cell r="H6221" t="str">
            <v/>
          </cell>
        </row>
        <row r="6222">
          <cell r="H6222" t="str">
            <v/>
          </cell>
        </row>
        <row r="6223">
          <cell r="H6223" t="str">
            <v/>
          </cell>
        </row>
        <row r="6224">
          <cell r="H6224" t="str">
            <v/>
          </cell>
        </row>
        <row r="6225">
          <cell r="H6225" t="str">
            <v/>
          </cell>
        </row>
        <row r="6226">
          <cell r="H6226" t="str">
            <v/>
          </cell>
        </row>
        <row r="6227">
          <cell r="H6227" t="str">
            <v/>
          </cell>
        </row>
        <row r="6228">
          <cell r="H6228" t="str">
            <v/>
          </cell>
        </row>
        <row r="6229">
          <cell r="H6229" t="str">
            <v/>
          </cell>
        </row>
        <row r="6230">
          <cell r="H6230" t="str">
            <v/>
          </cell>
        </row>
        <row r="6231">
          <cell r="H6231" t="str">
            <v/>
          </cell>
        </row>
        <row r="6232">
          <cell r="H6232" t="str">
            <v/>
          </cell>
        </row>
        <row r="6233">
          <cell r="H6233" t="str">
            <v/>
          </cell>
        </row>
        <row r="6234">
          <cell r="H6234" t="str">
            <v/>
          </cell>
        </row>
        <row r="6235">
          <cell r="H6235" t="str">
            <v/>
          </cell>
        </row>
        <row r="6236">
          <cell r="H6236" t="str">
            <v/>
          </cell>
        </row>
        <row r="6237">
          <cell r="H6237" t="str">
            <v/>
          </cell>
        </row>
        <row r="6238">
          <cell r="H6238" t="str">
            <v/>
          </cell>
        </row>
        <row r="6239">
          <cell r="H6239" t="str">
            <v/>
          </cell>
        </row>
        <row r="6240">
          <cell r="H6240" t="str">
            <v/>
          </cell>
        </row>
        <row r="6241">
          <cell r="H6241" t="str">
            <v/>
          </cell>
        </row>
        <row r="6242">
          <cell r="H6242" t="str">
            <v/>
          </cell>
        </row>
        <row r="6243">
          <cell r="H6243" t="str">
            <v/>
          </cell>
        </row>
        <row r="6244">
          <cell r="H6244" t="str">
            <v/>
          </cell>
        </row>
        <row r="6245">
          <cell r="H6245" t="str">
            <v/>
          </cell>
        </row>
        <row r="6246">
          <cell r="H6246" t="str">
            <v/>
          </cell>
        </row>
        <row r="6247">
          <cell r="H6247" t="str">
            <v/>
          </cell>
        </row>
        <row r="6248">
          <cell r="H6248" t="str">
            <v/>
          </cell>
        </row>
        <row r="6249">
          <cell r="H6249" t="str">
            <v/>
          </cell>
        </row>
        <row r="6250">
          <cell r="H6250" t="str">
            <v/>
          </cell>
        </row>
        <row r="6251">
          <cell r="H6251" t="str">
            <v/>
          </cell>
        </row>
        <row r="6252">
          <cell r="H6252" t="str">
            <v/>
          </cell>
        </row>
        <row r="6253">
          <cell r="H6253" t="str">
            <v/>
          </cell>
        </row>
        <row r="6254">
          <cell r="H6254" t="str">
            <v/>
          </cell>
        </row>
        <row r="6255">
          <cell r="H6255" t="str">
            <v/>
          </cell>
        </row>
        <row r="6256">
          <cell r="H6256" t="str">
            <v/>
          </cell>
        </row>
        <row r="6257">
          <cell r="H6257" t="str">
            <v/>
          </cell>
        </row>
        <row r="6258">
          <cell r="H6258" t="str">
            <v/>
          </cell>
        </row>
        <row r="6259">
          <cell r="H6259" t="str">
            <v/>
          </cell>
        </row>
        <row r="6260">
          <cell r="H6260" t="str">
            <v/>
          </cell>
        </row>
        <row r="6261">
          <cell r="H6261" t="str">
            <v/>
          </cell>
        </row>
        <row r="6262">
          <cell r="H6262" t="str">
            <v/>
          </cell>
        </row>
        <row r="6263">
          <cell r="H6263" t="str">
            <v/>
          </cell>
        </row>
        <row r="6264">
          <cell r="H6264" t="str">
            <v/>
          </cell>
        </row>
        <row r="6265">
          <cell r="H6265" t="str">
            <v/>
          </cell>
        </row>
        <row r="6266">
          <cell r="H6266" t="str">
            <v/>
          </cell>
        </row>
        <row r="6267">
          <cell r="H6267" t="str">
            <v/>
          </cell>
        </row>
        <row r="6268">
          <cell r="H6268" t="str">
            <v/>
          </cell>
        </row>
        <row r="6269">
          <cell r="H6269" t="str">
            <v/>
          </cell>
        </row>
        <row r="6270">
          <cell r="H6270" t="str">
            <v/>
          </cell>
        </row>
        <row r="6271">
          <cell r="H6271" t="str">
            <v/>
          </cell>
        </row>
        <row r="6272">
          <cell r="H6272" t="str">
            <v/>
          </cell>
        </row>
        <row r="6273">
          <cell r="H6273" t="str">
            <v/>
          </cell>
        </row>
        <row r="6274">
          <cell r="H6274" t="str">
            <v/>
          </cell>
        </row>
        <row r="6275">
          <cell r="H6275" t="str">
            <v/>
          </cell>
        </row>
        <row r="6276">
          <cell r="H6276" t="str">
            <v/>
          </cell>
        </row>
        <row r="6277">
          <cell r="H6277" t="str">
            <v/>
          </cell>
        </row>
        <row r="6278">
          <cell r="H6278" t="str">
            <v/>
          </cell>
        </row>
        <row r="6279">
          <cell r="H6279" t="str">
            <v/>
          </cell>
        </row>
        <row r="6280">
          <cell r="H6280" t="str">
            <v/>
          </cell>
        </row>
        <row r="6281">
          <cell r="H6281" t="str">
            <v/>
          </cell>
        </row>
        <row r="6282">
          <cell r="H6282" t="str">
            <v/>
          </cell>
        </row>
        <row r="6283">
          <cell r="H6283" t="str">
            <v/>
          </cell>
        </row>
        <row r="6284">
          <cell r="H6284" t="str">
            <v/>
          </cell>
        </row>
        <row r="6285">
          <cell r="H6285" t="str">
            <v/>
          </cell>
        </row>
        <row r="6286">
          <cell r="H6286" t="str">
            <v/>
          </cell>
        </row>
        <row r="6287">
          <cell r="H6287" t="str">
            <v/>
          </cell>
        </row>
        <row r="6288">
          <cell r="H6288" t="str">
            <v/>
          </cell>
        </row>
        <row r="6289">
          <cell r="H6289" t="str">
            <v/>
          </cell>
        </row>
        <row r="6290">
          <cell r="H6290" t="str">
            <v/>
          </cell>
        </row>
        <row r="6291">
          <cell r="H6291" t="str">
            <v/>
          </cell>
        </row>
        <row r="6292">
          <cell r="H6292" t="str">
            <v/>
          </cell>
        </row>
        <row r="6293">
          <cell r="H6293" t="str">
            <v/>
          </cell>
        </row>
        <row r="6294">
          <cell r="H6294" t="str">
            <v/>
          </cell>
        </row>
        <row r="6295">
          <cell r="H6295" t="str">
            <v/>
          </cell>
        </row>
        <row r="6296">
          <cell r="H6296" t="str">
            <v/>
          </cell>
        </row>
        <row r="6297">
          <cell r="H6297" t="str">
            <v/>
          </cell>
        </row>
        <row r="6298">
          <cell r="H6298" t="str">
            <v/>
          </cell>
        </row>
        <row r="6299">
          <cell r="H6299" t="str">
            <v/>
          </cell>
        </row>
        <row r="6300">
          <cell r="H6300" t="str">
            <v/>
          </cell>
        </row>
        <row r="6301">
          <cell r="H6301" t="str">
            <v/>
          </cell>
        </row>
        <row r="6302">
          <cell r="H6302" t="str">
            <v/>
          </cell>
        </row>
        <row r="6303">
          <cell r="H6303" t="str">
            <v/>
          </cell>
        </row>
        <row r="6304">
          <cell r="H6304" t="str">
            <v/>
          </cell>
        </row>
        <row r="6305">
          <cell r="H6305" t="str">
            <v/>
          </cell>
        </row>
        <row r="6306">
          <cell r="H6306" t="str">
            <v/>
          </cell>
        </row>
        <row r="6307">
          <cell r="H6307" t="str">
            <v/>
          </cell>
        </row>
        <row r="6308">
          <cell r="H6308" t="str">
            <v/>
          </cell>
        </row>
        <row r="6309">
          <cell r="H6309" t="str">
            <v/>
          </cell>
        </row>
        <row r="6310">
          <cell r="H6310" t="str">
            <v/>
          </cell>
        </row>
        <row r="6311">
          <cell r="H6311" t="str">
            <v/>
          </cell>
        </row>
        <row r="6312">
          <cell r="H6312" t="str">
            <v/>
          </cell>
        </row>
        <row r="6313">
          <cell r="H6313" t="str">
            <v/>
          </cell>
        </row>
        <row r="6314">
          <cell r="H6314" t="str">
            <v/>
          </cell>
        </row>
        <row r="6315">
          <cell r="H6315" t="str">
            <v/>
          </cell>
        </row>
        <row r="6316">
          <cell r="H6316" t="str">
            <v/>
          </cell>
        </row>
        <row r="6317">
          <cell r="H6317" t="str">
            <v/>
          </cell>
        </row>
        <row r="6318">
          <cell r="H6318" t="str">
            <v/>
          </cell>
        </row>
        <row r="6319">
          <cell r="H6319" t="str">
            <v/>
          </cell>
        </row>
        <row r="6320">
          <cell r="H6320" t="str">
            <v/>
          </cell>
        </row>
        <row r="6321">
          <cell r="H6321" t="str">
            <v/>
          </cell>
        </row>
        <row r="6322">
          <cell r="H6322" t="str">
            <v/>
          </cell>
        </row>
        <row r="6323">
          <cell r="H6323" t="str">
            <v/>
          </cell>
        </row>
        <row r="6324">
          <cell r="H6324" t="str">
            <v/>
          </cell>
        </row>
        <row r="6325">
          <cell r="H6325" t="str">
            <v/>
          </cell>
        </row>
        <row r="6326">
          <cell r="H6326" t="str">
            <v/>
          </cell>
        </row>
        <row r="6327">
          <cell r="H6327" t="str">
            <v/>
          </cell>
        </row>
        <row r="6328">
          <cell r="H6328" t="str">
            <v/>
          </cell>
        </row>
        <row r="6329">
          <cell r="H6329" t="str">
            <v/>
          </cell>
        </row>
        <row r="6330">
          <cell r="H6330" t="str">
            <v/>
          </cell>
        </row>
        <row r="6331">
          <cell r="H6331" t="str">
            <v/>
          </cell>
        </row>
        <row r="6332">
          <cell r="H6332" t="str">
            <v/>
          </cell>
        </row>
        <row r="6333">
          <cell r="H6333" t="str">
            <v/>
          </cell>
        </row>
        <row r="6334">
          <cell r="H6334" t="str">
            <v/>
          </cell>
        </row>
        <row r="6335">
          <cell r="H6335" t="str">
            <v/>
          </cell>
        </row>
        <row r="6336">
          <cell r="H6336" t="str">
            <v/>
          </cell>
        </row>
        <row r="6337">
          <cell r="H6337" t="str">
            <v/>
          </cell>
        </row>
        <row r="6338">
          <cell r="H6338" t="str">
            <v/>
          </cell>
        </row>
        <row r="6339">
          <cell r="H6339" t="str">
            <v/>
          </cell>
        </row>
        <row r="6340">
          <cell r="H6340" t="str">
            <v/>
          </cell>
        </row>
        <row r="6341">
          <cell r="H6341" t="str">
            <v/>
          </cell>
        </row>
        <row r="6342">
          <cell r="H6342" t="str">
            <v/>
          </cell>
        </row>
        <row r="6343">
          <cell r="H6343" t="str">
            <v/>
          </cell>
        </row>
        <row r="6344">
          <cell r="H6344" t="str">
            <v/>
          </cell>
        </row>
        <row r="6345">
          <cell r="H6345" t="str">
            <v/>
          </cell>
        </row>
        <row r="6346">
          <cell r="H6346" t="str">
            <v/>
          </cell>
        </row>
        <row r="6347">
          <cell r="H6347" t="str">
            <v/>
          </cell>
        </row>
        <row r="6348">
          <cell r="H6348" t="str">
            <v/>
          </cell>
        </row>
        <row r="6349">
          <cell r="H6349" t="str">
            <v/>
          </cell>
        </row>
        <row r="6350">
          <cell r="H6350" t="str">
            <v/>
          </cell>
        </row>
        <row r="6351">
          <cell r="H6351" t="str">
            <v/>
          </cell>
        </row>
        <row r="6352">
          <cell r="H6352" t="str">
            <v/>
          </cell>
        </row>
        <row r="6353">
          <cell r="H6353" t="str">
            <v/>
          </cell>
        </row>
        <row r="6354">
          <cell r="H6354" t="str">
            <v/>
          </cell>
        </row>
        <row r="6355">
          <cell r="H6355" t="str">
            <v/>
          </cell>
        </row>
        <row r="6356">
          <cell r="H6356" t="str">
            <v/>
          </cell>
        </row>
        <row r="6357">
          <cell r="H6357" t="str">
            <v/>
          </cell>
        </row>
        <row r="6358">
          <cell r="H6358" t="str">
            <v/>
          </cell>
        </row>
        <row r="6359">
          <cell r="H6359" t="str">
            <v/>
          </cell>
        </row>
        <row r="6360">
          <cell r="H6360" t="str">
            <v/>
          </cell>
        </row>
        <row r="6361">
          <cell r="H6361" t="str">
            <v/>
          </cell>
        </row>
        <row r="6362">
          <cell r="H6362" t="str">
            <v/>
          </cell>
        </row>
        <row r="6363">
          <cell r="H6363" t="str">
            <v/>
          </cell>
        </row>
        <row r="6364">
          <cell r="H6364" t="str">
            <v/>
          </cell>
        </row>
        <row r="6365">
          <cell r="H6365" t="str">
            <v/>
          </cell>
        </row>
        <row r="6366">
          <cell r="H6366" t="str">
            <v/>
          </cell>
        </row>
        <row r="6367">
          <cell r="H6367" t="str">
            <v/>
          </cell>
        </row>
        <row r="6368">
          <cell r="H6368" t="str">
            <v/>
          </cell>
        </row>
        <row r="6369">
          <cell r="H6369" t="str">
            <v/>
          </cell>
        </row>
        <row r="6370">
          <cell r="H6370" t="str">
            <v/>
          </cell>
        </row>
        <row r="6371">
          <cell r="H6371" t="str">
            <v/>
          </cell>
        </row>
        <row r="6372">
          <cell r="H6372" t="str">
            <v/>
          </cell>
        </row>
        <row r="6373">
          <cell r="H6373" t="str">
            <v/>
          </cell>
        </row>
        <row r="6374">
          <cell r="H6374" t="str">
            <v/>
          </cell>
        </row>
        <row r="6375">
          <cell r="H6375" t="str">
            <v/>
          </cell>
        </row>
        <row r="6376">
          <cell r="H6376" t="str">
            <v/>
          </cell>
        </row>
        <row r="6377">
          <cell r="H6377" t="str">
            <v/>
          </cell>
        </row>
        <row r="6378">
          <cell r="H6378" t="str">
            <v/>
          </cell>
        </row>
        <row r="6379">
          <cell r="H6379" t="str">
            <v/>
          </cell>
        </row>
        <row r="6380">
          <cell r="H6380" t="str">
            <v/>
          </cell>
        </row>
        <row r="6381">
          <cell r="H6381" t="str">
            <v/>
          </cell>
        </row>
        <row r="6382">
          <cell r="H6382" t="str">
            <v/>
          </cell>
        </row>
        <row r="6383">
          <cell r="H6383" t="str">
            <v/>
          </cell>
        </row>
        <row r="6384">
          <cell r="H6384" t="str">
            <v/>
          </cell>
        </row>
        <row r="6385">
          <cell r="H6385" t="str">
            <v/>
          </cell>
        </row>
        <row r="6386">
          <cell r="H6386" t="str">
            <v/>
          </cell>
        </row>
        <row r="6387">
          <cell r="H6387" t="str">
            <v/>
          </cell>
        </row>
        <row r="6388">
          <cell r="H6388" t="str">
            <v/>
          </cell>
        </row>
        <row r="6389">
          <cell r="H6389" t="str">
            <v/>
          </cell>
        </row>
        <row r="6390">
          <cell r="H6390" t="str">
            <v/>
          </cell>
        </row>
        <row r="6391">
          <cell r="H6391" t="str">
            <v/>
          </cell>
        </row>
        <row r="6392">
          <cell r="H6392" t="str">
            <v/>
          </cell>
        </row>
        <row r="6393">
          <cell r="H6393" t="str">
            <v/>
          </cell>
        </row>
        <row r="6394">
          <cell r="H6394" t="str">
            <v/>
          </cell>
        </row>
        <row r="6395">
          <cell r="H6395" t="str">
            <v/>
          </cell>
        </row>
        <row r="6396">
          <cell r="H6396" t="str">
            <v/>
          </cell>
        </row>
        <row r="6397">
          <cell r="H6397" t="str">
            <v/>
          </cell>
        </row>
        <row r="6398">
          <cell r="H6398" t="str">
            <v/>
          </cell>
        </row>
        <row r="6399">
          <cell r="H6399" t="str">
            <v/>
          </cell>
        </row>
        <row r="6400">
          <cell r="H6400" t="str">
            <v/>
          </cell>
        </row>
        <row r="6401">
          <cell r="H6401" t="str">
            <v/>
          </cell>
        </row>
        <row r="6402">
          <cell r="H6402" t="str">
            <v/>
          </cell>
        </row>
        <row r="6403">
          <cell r="H6403" t="str">
            <v/>
          </cell>
        </row>
        <row r="6404">
          <cell r="H6404" t="str">
            <v/>
          </cell>
        </row>
        <row r="6405">
          <cell r="H6405" t="str">
            <v/>
          </cell>
        </row>
        <row r="6406">
          <cell r="H6406" t="str">
            <v/>
          </cell>
        </row>
        <row r="6407">
          <cell r="H6407" t="str">
            <v/>
          </cell>
        </row>
        <row r="6408">
          <cell r="H6408" t="str">
            <v/>
          </cell>
        </row>
        <row r="6409">
          <cell r="H6409" t="str">
            <v/>
          </cell>
        </row>
        <row r="6410">
          <cell r="H6410" t="str">
            <v/>
          </cell>
        </row>
        <row r="6411">
          <cell r="H6411" t="str">
            <v/>
          </cell>
        </row>
        <row r="6412">
          <cell r="H6412" t="str">
            <v/>
          </cell>
        </row>
        <row r="6413">
          <cell r="H6413" t="str">
            <v/>
          </cell>
        </row>
        <row r="6414">
          <cell r="H6414" t="str">
            <v/>
          </cell>
        </row>
        <row r="6415">
          <cell r="H6415" t="str">
            <v/>
          </cell>
        </row>
        <row r="6416">
          <cell r="H6416" t="str">
            <v/>
          </cell>
        </row>
        <row r="6417">
          <cell r="H6417" t="str">
            <v/>
          </cell>
        </row>
        <row r="6418">
          <cell r="H6418" t="str">
            <v/>
          </cell>
        </row>
        <row r="6419">
          <cell r="H6419" t="str">
            <v/>
          </cell>
        </row>
        <row r="6420">
          <cell r="H6420" t="str">
            <v/>
          </cell>
        </row>
        <row r="6421">
          <cell r="H6421" t="str">
            <v/>
          </cell>
        </row>
        <row r="6422">
          <cell r="H6422" t="str">
            <v/>
          </cell>
        </row>
        <row r="6423">
          <cell r="H6423" t="str">
            <v/>
          </cell>
        </row>
        <row r="6424">
          <cell r="H6424" t="str">
            <v/>
          </cell>
        </row>
        <row r="6425">
          <cell r="H6425" t="str">
            <v/>
          </cell>
        </row>
        <row r="6426">
          <cell r="H6426" t="str">
            <v/>
          </cell>
        </row>
        <row r="6427">
          <cell r="H6427" t="str">
            <v/>
          </cell>
        </row>
        <row r="6428">
          <cell r="H6428" t="str">
            <v/>
          </cell>
        </row>
        <row r="6429">
          <cell r="H6429" t="str">
            <v/>
          </cell>
        </row>
        <row r="6430">
          <cell r="H6430" t="str">
            <v/>
          </cell>
        </row>
        <row r="6431">
          <cell r="H6431" t="str">
            <v/>
          </cell>
        </row>
        <row r="6432">
          <cell r="H6432" t="str">
            <v/>
          </cell>
        </row>
        <row r="6433">
          <cell r="H6433" t="str">
            <v/>
          </cell>
        </row>
        <row r="6434">
          <cell r="H6434" t="str">
            <v/>
          </cell>
        </row>
        <row r="6435">
          <cell r="H6435" t="str">
            <v/>
          </cell>
        </row>
        <row r="6436">
          <cell r="H6436" t="str">
            <v/>
          </cell>
        </row>
        <row r="6437">
          <cell r="H6437" t="str">
            <v/>
          </cell>
        </row>
        <row r="6438">
          <cell r="H6438" t="str">
            <v/>
          </cell>
        </row>
        <row r="6439">
          <cell r="H6439" t="str">
            <v/>
          </cell>
        </row>
        <row r="6440">
          <cell r="H6440" t="str">
            <v/>
          </cell>
        </row>
        <row r="6441">
          <cell r="H6441" t="str">
            <v/>
          </cell>
        </row>
        <row r="6442">
          <cell r="H6442" t="str">
            <v/>
          </cell>
        </row>
        <row r="6443">
          <cell r="H6443" t="str">
            <v/>
          </cell>
        </row>
        <row r="6444">
          <cell r="H6444" t="str">
            <v/>
          </cell>
        </row>
        <row r="6445">
          <cell r="H6445" t="str">
            <v/>
          </cell>
        </row>
        <row r="6446">
          <cell r="H6446" t="str">
            <v/>
          </cell>
        </row>
        <row r="6447">
          <cell r="H6447" t="str">
            <v/>
          </cell>
        </row>
        <row r="6448">
          <cell r="H6448" t="str">
            <v/>
          </cell>
        </row>
        <row r="6449">
          <cell r="H6449" t="str">
            <v/>
          </cell>
        </row>
        <row r="6450">
          <cell r="H6450" t="str">
            <v/>
          </cell>
        </row>
        <row r="6451">
          <cell r="H6451" t="str">
            <v/>
          </cell>
        </row>
        <row r="6452">
          <cell r="H6452" t="str">
            <v/>
          </cell>
        </row>
        <row r="6453">
          <cell r="H6453" t="str">
            <v/>
          </cell>
        </row>
        <row r="6454">
          <cell r="H6454" t="str">
            <v/>
          </cell>
        </row>
        <row r="6455">
          <cell r="H6455" t="str">
            <v/>
          </cell>
        </row>
        <row r="6456">
          <cell r="H6456" t="str">
            <v/>
          </cell>
        </row>
        <row r="6457">
          <cell r="H6457" t="str">
            <v/>
          </cell>
        </row>
        <row r="6458">
          <cell r="H6458" t="str">
            <v/>
          </cell>
        </row>
        <row r="6459">
          <cell r="H6459" t="str">
            <v/>
          </cell>
        </row>
        <row r="6460">
          <cell r="H6460" t="str">
            <v/>
          </cell>
        </row>
        <row r="6461">
          <cell r="H6461" t="str">
            <v/>
          </cell>
        </row>
        <row r="6462">
          <cell r="H6462" t="str">
            <v/>
          </cell>
        </row>
        <row r="6463">
          <cell r="H6463" t="str">
            <v/>
          </cell>
        </row>
        <row r="6464">
          <cell r="H6464" t="str">
            <v/>
          </cell>
        </row>
        <row r="6465">
          <cell r="H6465" t="str">
            <v/>
          </cell>
        </row>
        <row r="6466">
          <cell r="H6466" t="str">
            <v/>
          </cell>
        </row>
        <row r="6467">
          <cell r="H6467" t="str">
            <v/>
          </cell>
        </row>
        <row r="6468">
          <cell r="H6468" t="str">
            <v/>
          </cell>
        </row>
        <row r="6469">
          <cell r="H6469" t="str">
            <v/>
          </cell>
        </row>
        <row r="6470">
          <cell r="H6470" t="str">
            <v/>
          </cell>
        </row>
        <row r="6471">
          <cell r="H6471" t="str">
            <v/>
          </cell>
        </row>
        <row r="6472">
          <cell r="H6472" t="str">
            <v/>
          </cell>
        </row>
        <row r="6473">
          <cell r="H6473" t="str">
            <v/>
          </cell>
        </row>
        <row r="6474">
          <cell r="H6474" t="str">
            <v/>
          </cell>
        </row>
        <row r="6475">
          <cell r="H6475" t="str">
            <v/>
          </cell>
        </row>
        <row r="6476">
          <cell r="H6476" t="str">
            <v/>
          </cell>
        </row>
        <row r="6477">
          <cell r="H6477" t="str">
            <v/>
          </cell>
        </row>
        <row r="6478">
          <cell r="H6478" t="str">
            <v/>
          </cell>
        </row>
        <row r="6479">
          <cell r="H6479" t="str">
            <v/>
          </cell>
        </row>
        <row r="6480">
          <cell r="H6480" t="str">
            <v/>
          </cell>
        </row>
        <row r="6481">
          <cell r="H6481" t="str">
            <v/>
          </cell>
        </row>
        <row r="6482">
          <cell r="H6482" t="str">
            <v/>
          </cell>
        </row>
        <row r="6483">
          <cell r="H6483" t="str">
            <v/>
          </cell>
        </row>
        <row r="6484">
          <cell r="H6484" t="str">
            <v/>
          </cell>
        </row>
        <row r="6485">
          <cell r="H6485" t="str">
            <v/>
          </cell>
        </row>
        <row r="6486">
          <cell r="H6486" t="str">
            <v/>
          </cell>
        </row>
        <row r="6487">
          <cell r="H6487" t="str">
            <v/>
          </cell>
        </row>
        <row r="6488">
          <cell r="H6488" t="str">
            <v/>
          </cell>
        </row>
        <row r="6489">
          <cell r="H6489" t="str">
            <v/>
          </cell>
        </row>
        <row r="6490">
          <cell r="H6490" t="str">
            <v/>
          </cell>
        </row>
        <row r="6491">
          <cell r="H6491" t="str">
            <v/>
          </cell>
        </row>
        <row r="6492">
          <cell r="H6492" t="str">
            <v/>
          </cell>
        </row>
        <row r="6493">
          <cell r="H6493" t="str">
            <v/>
          </cell>
        </row>
        <row r="6494">
          <cell r="H6494" t="str">
            <v/>
          </cell>
        </row>
        <row r="6495">
          <cell r="H6495" t="str">
            <v/>
          </cell>
        </row>
        <row r="6496">
          <cell r="H6496" t="str">
            <v/>
          </cell>
        </row>
        <row r="6497">
          <cell r="H6497" t="str">
            <v/>
          </cell>
        </row>
        <row r="6498">
          <cell r="H6498" t="str">
            <v/>
          </cell>
        </row>
        <row r="6499">
          <cell r="H6499" t="str">
            <v/>
          </cell>
        </row>
        <row r="6500">
          <cell r="H6500" t="str">
            <v/>
          </cell>
        </row>
        <row r="6501">
          <cell r="H6501" t="str">
            <v/>
          </cell>
        </row>
        <row r="6502">
          <cell r="H6502" t="str">
            <v/>
          </cell>
        </row>
        <row r="6503">
          <cell r="H6503" t="str">
            <v/>
          </cell>
        </row>
        <row r="6504">
          <cell r="H6504" t="str">
            <v/>
          </cell>
        </row>
        <row r="6505">
          <cell r="H6505" t="str">
            <v/>
          </cell>
        </row>
        <row r="6506">
          <cell r="H6506" t="str">
            <v/>
          </cell>
        </row>
        <row r="6507">
          <cell r="H6507" t="str">
            <v/>
          </cell>
        </row>
        <row r="6508">
          <cell r="H6508" t="str">
            <v/>
          </cell>
        </row>
        <row r="6509">
          <cell r="H6509" t="str">
            <v/>
          </cell>
        </row>
        <row r="6510">
          <cell r="H6510" t="str">
            <v/>
          </cell>
        </row>
        <row r="6511">
          <cell r="H6511" t="str">
            <v/>
          </cell>
        </row>
        <row r="6512">
          <cell r="H6512" t="str">
            <v/>
          </cell>
        </row>
        <row r="6513">
          <cell r="H6513" t="str">
            <v/>
          </cell>
        </row>
        <row r="6514">
          <cell r="H6514" t="str">
            <v/>
          </cell>
        </row>
        <row r="6515">
          <cell r="H6515" t="str">
            <v/>
          </cell>
        </row>
        <row r="6516">
          <cell r="H6516" t="str">
            <v/>
          </cell>
        </row>
        <row r="6517">
          <cell r="H6517" t="str">
            <v/>
          </cell>
        </row>
        <row r="6518">
          <cell r="H6518" t="str">
            <v/>
          </cell>
        </row>
        <row r="6519">
          <cell r="H6519" t="str">
            <v/>
          </cell>
        </row>
        <row r="6520">
          <cell r="H6520" t="str">
            <v/>
          </cell>
        </row>
        <row r="6521">
          <cell r="H6521" t="str">
            <v/>
          </cell>
        </row>
        <row r="6522">
          <cell r="H6522" t="str">
            <v/>
          </cell>
        </row>
        <row r="6523">
          <cell r="H6523" t="str">
            <v/>
          </cell>
        </row>
        <row r="6524">
          <cell r="H6524" t="str">
            <v/>
          </cell>
        </row>
        <row r="6525">
          <cell r="H6525" t="str">
            <v/>
          </cell>
        </row>
        <row r="6526">
          <cell r="H6526" t="str">
            <v/>
          </cell>
        </row>
        <row r="6527">
          <cell r="H6527" t="str">
            <v/>
          </cell>
        </row>
        <row r="6528">
          <cell r="H6528" t="str">
            <v/>
          </cell>
        </row>
        <row r="6529">
          <cell r="H6529" t="str">
            <v/>
          </cell>
        </row>
        <row r="6530">
          <cell r="H6530" t="str">
            <v/>
          </cell>
        </row>
        <row r="6531">
          <cell r="H6531" t="str">
            <v/>
          </cell>
        </row>
        <row r="6532">
          <cell r="H6532" t="str">
            <v/>
          </cell>
        </row>
        <row r="6533">
          <cell r="H6533" t="str">
            <v/>
          </cell>
        </row>
        <row r="6534">
          <cell r="H6534" t="str">
            <v/>
          </cell>
        </row>
        <row r="6535">
          <cell r="H6535" t="str">
            <v/>
          </cell>
        </row>
        <row r="6536">
          <cell r="H6536" t="str">
            <v/>
          </cell>
        </row>
        <row r="6537">
          <cell r="H6537" t="str">
            <v/>
          </cell>
        </row>
        <row r="6538">
          <cell r="H6538" t="str">
            <v/>
          </cell>
        </row>
        <row r="6539">
          <cell r="H6539" t="str">
            <v/>
          </cell>
        </row>
        <row r="6540">
          <cell r="H6540" t="str">
            <v/>
          </cell>
        </row>
        <row r="6541">
          <cell r="H6541" t="str">
            <v/>
          </cell>
        </row>
        <row r="6542">
          <cell r="H6542" t="str">
            <v/>
          </cell>
        </row>
        <row r="6543">
          <cell r="H6543" t="str">
            <v/>
          </cell>
        </row>
        <row r="6544">
          <cell r="H6544" t="str">
            <v/>
          </cell>
        </row>
        <row r="6545">
          <cell r="H6545" t="str">
            <v/>
          </cell>
        </row>
        <row r="6546">
          <cell r="H6546" t="str">
            <v/>
          </cell>
        </row>
        <row r="6547">
          <cell r="H6547" t="str">
            <v/>
          </cell>
        </row>
        <row r="6548">
          <cell r="H6548" t="str">
            <v/>
          </cell>
        </row>
        <row r="6549">
          <cell r="H6549" t="str">
            <v/>
          </cell>
        </row>
        <row r="6550">
          <cell r="H6550" t="str">
            <v/>
          </cell>
        </row>
        <row r="6551">
          <cell r="H6551" t="str">
            <v/>
          </cell>
        </row>
        <row r="6552">
          <cell r="H6552" t="str">
            <v/>
          </cell>
        </row>
        <row r="6553">
          <cell r="H6553" t="str">
            <v/>
          </cell>
        </row>
        <row r="6554">
          <cell r="H6554" t="str">
            <v/>
          </cell>
        </row>
        <row r="6555">
          <cell r="H6555" t="str">
            <v/>
          </cell>
        </row>
        <row r="6556">
          <cell r="H6556" t="str">
            <v/>
          </cell>
        </row>
        <row r="6557">
          <cell r="H6557" t="str">
            <v/>
          </cell>
        </row>
        <row r="6558">
          <cell r="H6558" t="str">
            <v/>
          </cell>
        </row>
        <row r="6559">
          <cell r="H6559" t="str">
            <v/>
          </cell>
        </row>
        <row r="6560">
          <cell r="H6560" t="str">
            <v/>
          </cell>
        </row>
        <row r="6561">
          <cell r="H6561" t="str">
            <v/>
          </cell>
        </row>
        <row r="6562">
          <cell r="H6562" t="str">
            <v/>
          </cell>
        </row>
        <row r="6563">
          <cell r="H6563" t="str">
            <v/>
          </cell>
        </row>
        <row r="6564">
          <cell r="H6564" t="str">
            <v/>
          </cell>
        </row>
        <row r="6565">
          <cell r="H6565" t="str">
            <v/>
          </cell>
        </row>
        <row r="6566">
          <cell r="H6566" t="str">
            <v/>
          </cell>
        </row>
        <row r="6567">
          <cell r="H6567" t="str">
            <v/>
          </cell>
        </row>
        <row r="6568">
          <cell r="H6568" t="str">
            <v/>
          </cell>
        </row>
        <row r="6569">
          <cell r="H6569" t="str">
            <v/>
          </cell>
        </row>
        <row r="6570">
          <cell r="H6570" t="str">
            <v/>
          </cell>
        </row>
        <row r="6571">
          <cell r="H6571" t="str">
            <v/>
          </cell>
        </row>
        <row r="6572">
          <cell r="H6572" t="str">
            <v/>
          </cell>
        </row>
        <row r="6573">
          <cell r="H6573" t="str">
            <v/>
          </cell>
        </row>
        <row r="6574">
          <cell r="H6574" t="str">
            <v/>
          </cell>
        </row>
        <row r="6575">
          <cell r="H6575" t="str">
            <v/>
          </cell>
        </row>
        <row r="6576">
          <cell r="H6576" t="str">
            <v/>
          </cell>
        </row>
        <row r="6577">
          <cell r="H6577" t="str">
            <v/>
          </cell>
        </row>
        <row r="6578">
          <cell r="H6578" t="str">
            <v/>
          </cell>
        </row>
        <row r="6579">
          <cell r="H6579" t="str">
            <v/>
          </cell>
        </row>
        <row r="6580">
          <cell r="H6580" t="str">
            <v/>
          </cell>
        </row>
        <row r="6581">
          <cell r="H6581" t="str">
            <v/>
          </cell>
        </row>
        <row r="6582">
          <cell r="H6582" t="str">
            <v/>
          </cell>
        </row>
        <row r="6583">
          <cell r="H6583" t="str">
            <v/>
          </cell>
        </row>
        <row r="6584">
          <cell r="H6584" t="str">
            <v/>
          </cell>
        </row>
        <row r="6585">
          <cell r="H6585" t="str">
            <v/>
          </cell>
        </row>
        <row r="6586">
          <cell r="H6586" t="str">
            <v/>
          </cell>
        </row>
        <row r="6587">
          <cell r="H6587" t="str">
            <v/>
          </cell>
        </row>
        <row r="6588">
          <cell r="H6588" t="str">
            <v/>
          </cell>
        </row>
        <row r="6589">
          <cell r="H6589" t="str">
            <v/>
          </cell>
        </row>
        <row r="6590">
          <cell r="H6590" t="str">
            <v/>
          </cell>
        </row>
        <row r="6591">
          <cell r="H6591" t="str">
            <v/>
          </cell>
        </row>
        <row r="6592">
          <cell r="H6592" t="str">
            <v/>
          </cell>
        </row>
        <row r="6593">
          <cell r="H6593" t="str">
            <v/>
          </cell>
        </row>
        <row r="6594">
          <cell r="H6594" t="str">
            <v/>
          </cell>
        </row>
        <row r="6595">
          <cell r="H6595" t="str">
            <v/>
          </cell>
        </row>
        <row r="6596">
          <cell r="H6596" t="str">
            <v/>
          </cell>
        </row>
        <row r="6597">
          <cell r="H6597" t="str">
            <v/>
          </cell>
        </row>
        <row r="6598">
          <cell r="H6598" t="str">
            <v/>
          </cell>
        </row>
        <row r="6599">
          <cell r="H6599" t="str">
            <v/>
          </cell>
        </row>
        <row r="6600">
          <cell r="H6600" t="str">
            <v/>
          </cell>
        </row>
        <row r="6601">
          <cell r="H6601" t="str">
            <v/>
          </cell>
        </row>
        <row r="6602">
          <cell r="H6602" t="str">
            <v/>
          </cell>
        </row>
        <row r="6603">
          <cell r="H6603" t="str">
            <v/>
          </cell>
        </row>
        <row r="6604">
          <cell r="H6604" t="str">
            <v/>
          </cell>
        </row>
        <row r="6605">
          <cell r="H6605" t="str">
            <v/>
          </cell>
        </row>
        <row r="6606">
          <cell r="H6606" t="str">
            <v/>
          </cell>
        </row>
        <row r="6607">
          <cell r="H6607" t="str">
            <v/>
          </cell>
        </row>
        <row r="6608">
          <cell r="H6608" t="str">
            <v/>
          </cell>
        </row>
        <row r="6609">
          <cell r="H6609" t="str">
            <v/>
          </cell>
        </row>
        <row r="6610">
          <cell r="H6610" t="str">
            <v/>
          </cell>
        </row>
        <row r="6611">
          <cell r="H6611" t="str">
            <v/>
          </cell>
        </row>
        <row r="6612">
          <cell r="H6612" t="str">
            <v/>
          </cell>
        </row>
        <row r="6613">
          <cell r="H6613" t="str">
            <v/>
          </cell>
        </row>
        <row r="6614">
          <cell r="H6614" t="str">
            <v/>
          </cell>
        </row>
        <row r="6615">
          <cell r="H6615" t="str">
            <v/>
          </cell>
        </row>
        <row r="6616">
          <cell r="H6616" t="str">
            <v/>
          </cell>
        </row>
        <row r="6617">
          <cell r="H6617" t="str">
            <v/>
          </cell>
        </row>
        <row r="6618">
          <cell r="H6618" t="str">
            <v/>
          </cell>
        </row>
        <row r="6619">
          <cell r="H6619" t="str">
            <v/>
          </cell>
        </row>
        <row r="6620">
          <cell r="H6620" t="str">
            <v/>
          </cell>
        </row>
        <row r="6621">
          <cell r="H6621" t="str">
            <v/>
          </cell>
        </row>
        <row r="6622">
          <cell r="H6622" t="str">
            <v/>
          </cell>
        </row>
        <row r="6623">
          <cell r="H6623" t="str">
            <v/>
          </cell>
        </row>
        <row r="6624">
          <cell r="H6624" t="str">
            <v/>
          </cell>
        </row>
        <row r="6625">
          <cell r="H6625" t="str">
            <v/>
          </cell>
        </row>
        <row r="6626">
          <cell r="H6626" t="str">
            <v/>
          </cell>
        </row>
        <row r="6627">
          <cell r="H6627" t="str">
            <v/>
          </cell>
        </row>
        <row r="6628">
          <cell r="H6628" t="str">
            <v/>
          </cell>
        </row>
        <row r="6629">
          <cell r="H6629" t="str">
            <v/>
          </cell>
        </row>
        <row r="6630">
          <cell r="H6630" t="str">
            <v/>
          </cell>
        </row>
        <row r="6631">
          <cell r="H6631" t="str">
            <v/>
          </cell>
        </row>
        <row r="6632">
          <cell r="H6632" t="str">
            <v/>
          </cell>
        </row>
        <row r="6633">
          <cell r="H6633" t="str">
            <v/>
          </cell>
        </row>
        <row r="6634">
          <cell r="H6634" t="str">
            <v/>
          </cell>
        </row>
        <row r="6635">
          <cell r="H6635" t="str">
            <v/>
          </cell>
        </row>
        <row r="6636">
          <cell r="H6636" t="str">
            <v/>
          </cell>
        </row>
        <row r="6637">
          <cell r="H6637" t="str">
            <v/>
          </cell>
        </row>
        <row r="6638">
          <cell r="H6638" t="str">
            <v/>
          </cell>
        </row>
        <row r="6639">
          <cell r="H6639" t="str">
            <v/>
          </cell>
        </row>
        <row r="6640">
          <cell r="H6640" t="str">
            <v/>
          </cell>
        </row>
        <row r="6641">
          <cell r="H6641" t="str">
            <v/>
          </cell>
        </row>
        <row r="6642">
          <cell r="H6642" t="str">
            <v/>
          </cell>
        </row>
        <row r="6643">
          <cell r="H6643" t="str">
            <v/>
          </cell>
        </row>
        <row r="6644">
          <cell r="H6644" t="str">
            <v/>
          </cell>
        </row>
        <row r="6645">
          <cell r="H6645" t="str">
            <v/>
          </cell>
        </row>
        <row r="6646">
          <cell r="H6646" t="str">
            <v/>
          </cell>
        </row>
        <row r="6647">
          <cell r="H6647" t="str">
            <v/>
          </cell>
        </row>
        <row r="6648">
          <cell r="H6648" t="str">
            <v/>
          </cell>
        </row>
        <row r="6649">
          <cell r="H6649" t="str">
            <v/>
          </cell>
        </row>
        <row r="6650">
          <cell r="H6650" t="str">
            <v/>
          </cell>
        </row>
        <row r="6651">
          <cell r="H6651" t="str">
            <v/>
          </cell>
        </row>
        <row r="6652">
          <cell r="H6652" t="str">
            <v/>
          </cell>
        </row>
        <row r="6653">
          <cell r="H6653" t="str">
            <v/>
          </cell>
        </row>
        <row r="6654">
          <cell r="H6654" t="str">
            <v/>
          </cell>
        </row>
        <row r="6655">
          <cell r="H6655" t="str">
            <v/>
          </cell>
        </row>
        <row r="6656">
          <cell r="H6656" t="str">
            <v/>
          </cell>
        </row>
        <row r="6657">
          <cell r="H6657" t="str">
            <v/>
          </cell>
        </row>
        <row r="6658">
          <cell r="H6658" t="str">
            <v/>
          </cell>
        </row>
        <row r="6659">
          <cell r="H6659" t="str">
            <v/>
          </cell>
        </row>
        <row r="6660">
          <cell r="H6660" t="str">
            <v/>
          </cell>
        </row>
        <row r="6661">
          <cell r="H6661" t="str">
            <v/>
          </cell>
        </row>
        <row r="6662">
          <cell r="H6662" t="str">
            <v/>
          </cell>
        </row>
        <row r="6663">
          <cell r="H6663" t="str">
            <v/>
          </cell>
        </row>
        <row r="6664">
          <cell r="H6664" t="str">
            <v/>
          </cell>
        </row>
        <row r="6665">
          <cell r="H6665" t="str">
            <v/>
          </cell>
        </row>
        <row r="6666">
          <cell r="H6666" t="str">
            <v/>
          </cell>
        </row>
        <row r="6667">
          <cell r="H6667" t="str">
            <v/>
          </cell>
        </row>
        <row r="6668">
          <cell r="H6668" t="str">
            <v/>
          </cell>
        </row>
        <row r="6669">
          <cell r="H6669" t="str">
            <v/>
          </cell>
        </row>
        <row r="6670">
          <cell r="H6670" t="str">
            <v/>
          </cell>
        </row>
        <row r="6671">
          <cell r="H6671" t="str">
            <v/>
          </cell>
        </row>
        <row r="6672">
          <cell r="H6672" t="str">
            <v/>
          </cell>
        </row>
        <row r="6673">
          <cell r="H6673" t="str">
            <v/>
          </cell>
        </row>
        <row r="6674">
          <cell r="H6674" t="str">
            <v/>
          </cell>
        </row>
        <row r="6675">
          <cell r="H6675" t="str">
            <v/>
          </cell>
        </row>
        <row r="6676">
          <cell r="H6676" t="str">
            <v/>
          </cell>
        </row>
        <row r="6677">
          <cell r="H6677" t="str">
            <v/>
          </cell>
        </row>
        <row r="6678">
          <cell r="H6678" t="str">
            <v/>
          </cell>
        </row>
        <row r="6679">
          <cell r="H6679" t="str">
            <v/>
          </cell>
        </row>
        <row r="6680">
          <cell r="H6680" t="str">
            <v/>
          </cell>
        </row>
        <row r="6681">
          <cell r="H6681" t="str">
            <v/>
          </cell>
        </row>
        <row r="6682">
          <cell r="H6682" t="str">
            <v/>
          </cell>
        </row>
        <row r="6683">
          <cell r="H6683" t="str">
            <v/>
          </cell>
        </row>
        <row r="6684">
          <cell r="H6684" t="str">
            <v/>
          </cell>
        </row>
        <row r="6685">
          <cell r="H6685" t="str">
            <v/>
          </cell>
        </row>
        <row r="6686">
          <cell r="H6686" t="str">
            <v/>
          </cell>
        </row>
        <row r="6687">
          <cell r="H6687" t="str">
            <v/>
          </cell>
        </row>
        <row r="6688">
          <cell r="H6688" t="str">
            <v/>
          </cell>
        </row>
        <row r="6689">
          <cell r="H6689" t="str">
            <v/>
          </cell>
        </row>
        <row r="6690">
          <cell r="H6690" t="str">
            <v/>
          </cell>
        </row>
        <row r="6691">
          <cell r="H6691" t="str">
            <v/>
          </cell>
        </row>
        <row r="6692">
          <cell r="H6692" t="str">
            <v/>
          </cell>
        </row>
        <row r="6693">
          <cell r="H6693" t="str">
            <v/>
          </cell>
        </row>
        <row r="6694">
          <cell r="H6694" t="str">
            <v/>
          </cell>
        </row>
        <row r="6695">
          <cell r="H6695" t="str">
            <v/>
          </cell>
        </row>
        <row r="6696">
          <cell r="H6696" t="str">
            <v/>
          </cell>
        </row>
        <row r="6697">
          <cell r="H6697" t="str">
            <v/>
          </cell>
        </row>
        <row r="6698">
          <cell r="H6698" t="str">
            <v/>
          </cell>
        </row>
        <row r="6699">
          <cell r="H6699" t="str">
            <v/>
          </cell>
        </row>
        <row r="6700">
          <cell r="H6700" t="str">
            <v/>
          </cell>
        </row>
        <row r="6701">
          <cell r="H6701" t="str">
            <v/>
          </cell>
        </row>
        <row r="6702">
          <cell r="H6702" t="str">
            <v/>
          </cell>
        </row>
        <row r="6703">
          <cell r="H6703" t="str">
            <v/>
          </cell>
        </row>
        <row r="6704">
          <cell r="H6704" t="str">
            <v/>
          </cell>
        </row>
        <row r="6705">
          <cell r="H6705" t="str">
            <v/>
          </cell>
        </row>
        <row r="6706">
          <cell r="H6706" t="str">
            <v/>
          </cell>
        </row>
        <row r="6707">
          <cell r="H6707" t="str">
            <v/>
          </cell>
        </row>
        <row r="6708">
          <cell r="H6708" t="str">
            <v/>
          </cell>
        </row>
        <row r="6709">
          <cell r="H6709" t="str">
            <v/>
          </cell>
        </row>
        <row r="6710">
          <cell r="H6710" t="str">
            <v/>
          </cell>
        </row>
        <row r="6711">
          <cell r="H6711" t="str">
            <v/>
          </cell>
        </row>
        <row r="6712">
          <cell r="H6712" t="str">
            <v/>
          </cell>
        </row>
        <row r="6713">
          <cell r="H6713" t="str">
            <v/>
          </cell>
        </row>
        <row r="6714">
          <cell r="H6714" t="str">
            <v/>
          </cell>
        </row>
        <row r="6715">
          <cell r="H6715" t="str">
            <v/>
          </cell>
        </row>
        <row r="6716">
          <cell r="H6716" t="str">
            <v/>
          </cell>
        </row>
        <row r="6717">
          <cell r="H6717" t="str">
            <v/>
          </cell>
        </row>
        <row r="6718">
          <cell r="H6718" t="str">
            <v/>
          </cell>
        </row>
        <row r="6719">
          <cell r="H6719" t="str">
            <v/>
          </cell>
        </row>
        <row r="6720">
          <cell r="H6720" t="str">
            <v/>
          </cell>
        </row>
        <row r="6721">
          <cell r="H6721" t="str">
            <v/>
          </cell>
        </row>
        <row r="6722">
          <cell r="H6722" t="str">
            <v/>
          </cell>
        </row>
        <row r="6723">
          <cell r="H6723" t="str">
            <v/>
          </cell>
        </row>
        <row r="6724">
          <cell r="H6724" t="str">
            <v/>
          </cell>
        </row>
        <row r="6725">
          <cell r="H6725" t="str">
            <v/>
          </cell>
        </row>
        <row r="6726">
          <cell r="H6726" t="str">
            <v/>
          </cell>
        </row>
        <row r="6727">
          <cell r="H6727" t="str">
            <v/>
          </cell>
        </row>
        <row r="6728">
          <cell r="H6728" t="str">
            <v/>
          </cell>
        </row>
        <row r="6729">
          <cell r="H6729" t="str">
            <v/>
          </cell>
        </row>
        <row r="6730">
          <cell r="H6730" t="str">
            <v/>
          </cell>
        </row>
        <row r="6731">
          <cell r="H6731" t="str">
            <v/>
          </cell>
        </row>
        <row r="6732">
          <cell r="H6732" t="str">
            <v/>
          </cell>
        </row>
        <row r="6733">
          <cell r="H6733" t="str">
            <v/>
          </cell>
        </row>
        <row r="6734">
          <cell r="H6734" t="str">
            <v/>
          </cell>
        </row>
        <row r="6735">
          <cell r="H6735" t="str">
            <v/>
          </cell>
        </row>
        <row r="6736">
          <cell r="H6736" t="str">
            <v/>
          </cell>
        </row>
        <row r="6737">
          <cell r="H6737" t="str">
            <v/>
          </cell>
        </row>
        <row r="6738">
          <cell r="H6738" t="str">
            <v/>
          </cell>
        </row>
        <row r="6739">
          <cell r="H6739" t="str">
            <v/>
          </cell>
        </row>
        <row r="6740">
          <cell r="H6740" t="str">
            <v/>
          </cell>
        </row>
        <row r="6741">
          <cell r="H6741" t="str">
            <v/>
          </cell>
        </row>
        <row r="6742">
          <cell r="H6742" t="str">
            <v/>
          </cell>
        </row>
        <row r="6743">
          <cell r="H6743" t="str">
            <v/>
          </cell>
        </row>
        <row r="6744">
          <cell r="H6744" t="str">
            <v/>
          </cell>
        </row>
        <row r="6745">
          <cell r="H6745" t="str">
            <v/>
          </cell>
        </row>
        <row r="6746">
          <cell r="H6746" t="str">
            <v/>
          </cell>
        </row>
        <row r="6747">
          <cell r="H6747" t="str">
            <v/>
          </cell>
        </row>
        <row r="6748">
          <cell r="H6748" t="str">
            <v/>
          </cell>
        </row>
        <row r="6749">
          <cell r="H6749" t="str">
            <v/>
          </cell>
        </row>
        <row r="6750">
          <cell r="H6750" t="str">
            <v/>
          </cell>
        </row>
        <row r="6751">
          <cell r="H6751" t="str">
            <v/>
          </cell>
        </row>
        <row r="6752">
          <cell r="H6752" t="str">
            <v/>
          </cell>
        </row>
        <row r="6753">
          <cell r="H6753" t="str">
            <v/>
          </cell>
        </row>
        <row r="6754">
          <cell r="H6754" t="str">
            <v/>
          </cell>
        </row>
        <row r="6755">
          <cell r="H6755" t="str">
            <v/>
          </cell>
        </row>
        <row r="6756">
          <cell r="H6756" t="str">
            <v/>
          </cell>
        </row>
        <row r="6757">
          <cell r="H6757" t="str">
            <v/>
          </cell>
        </row>
        <row r="6758">
          <cell r="H6758" t="str">
            <v/>
          </cell>
        </row>
        <row r="6759">
          <cell r="H6759" t="str">
            <v/>
          </cell>
        </row>
        <row r="6760">
          <cell r="H6760" t="str">
            <v/>
          </cell>
        </row>
        <row r="6761">
          <cell r="H6761" t="str">
            <v/>
          </cell>
        </row>
        <row r="6762">
          <cell r="H6762" t="str">
            <v/>
          </cell>
        </row>
        <row r="6763">
          <cell r="H6763" t="str">
            <v/>
          </cell>
        </row>
        <row r="6764">
          <cell r="H6764" t="str">
            <v/>
          </cell>
        </row>
        <row r="6765">
          <cell r="H6765" t="str">
            <v/>
          </cell>
        </row>
        <row r="6766">
          <cell r="H6766" t="str">
            <v/>
          </cell>
        </row>
        <row r="6767">
          <cell r="H6767" t="str">
            <v/>
          </cell>
        </row>
        <row r="6768">
          <cell r="H6768" t="str">
            <v/>
          </cell>
        </row>
        <row r="6769">
          <cell r="H6769" t="str">
            <v/>
          </cell>
        </row>
        <row r="6770">
          <cell r="H6770" t="str">
            <v/>
          </cell>
        </row>
        <row r="6771">
          <cell r="H6771" t="str">
            <v/>
          </cell>
        </row>
        <row r="6772">
          <cell r="H6772" t="str">
            <v/>
          </cell>
        </row>
        <row r="6773">
          <cell r="H6773" t="str">
            <v/>
          </cell>
        </row>
        <row r="6774">
          <cell r="H6774" t="str">
            <v/>
          </cell>
        </row>
        <row r="6775">
          <cell r="H6775" t="str">
            <v/>
          </cell>
        </row>
        <row r="6776">
          <cell r="H6776" t="str">
            <v/>
          </cell>
        </row>
        <row r="6777">
          <cell r="H6777" t="str">
            <v/>
          </cell>
        </row>
        <row r="6778">
          <cell r="H6778" t="str">
            <v/>
          </cell>
        </row>
        <row r="6779">
          <cell r="H6779" t="str">
            <v/>
          </cell>
        </row>
        <row r="6780">
          <cell r="H6780" t="str">
            <v/>
          </cell>
        </row>
        <row r="6781">
          <cell r="H6781" t="str">
            <v/>
          </cell>
        </row>
        <row r="6782">
          <cell r="H6782" t="str">
            <v/>
          </cell>
        </row>
        <row r="6783">
          <cell r="H6783" t="str">
            <v/>
          </cell>
        </row>
        <row r="6784">
          <cell r="H6784" t="str">
            <v/>
          </cell>
        </row>
        <row r="6785">
          <cell r="H6785" t="str">
            <v/>
          </cell>
        </row>
        <row r="6786">
          <cell r="H6786" t="str">
            <v/>
          </cell>
        </row>
        <row r="6787">
          <cell r="H6787" t="str">
            <v/>
          </cell>
        </row>
        <row r="6788">
          <cell r="H6788" t="str">
            <v/>
          </cell>
        </row>
        <row r="6789">
          <cell r="H6789" t="str">
            <v/>
          </cell>
        </row>
        <row r="6790">
          <cell r="H6790" t="str">
            <v/>
          </cell>
        </row>
        <row r="6791">
          <cell r="H6791" t="str">
            <v/>
          </cell>
        </row>
        <row r="6792">
          <cell r="H6792" t="str">
            <v/>
          </cell>
        </row>
        <row r="6793">
          <cell r="H6793" t="str">
            <v/>
          </cell>
        </row>
        <row r="6794">
          <cell r="H6794" t="str">
            <v/>
          </cell>
        </row>
        <row r="6795">
          <cell r="H6795" t="str">
            <v/>
          </cell>
        </row>
        <row r="6796">
          <cell r="H6796" t="str">
            <v/>
          </cell>
        </row>
        <row r="6797">
          <cell r="H6797" t="str">
            <v/>
          </cell>
        </row>
        <row r="6798">
          <cell r="H6798" t="str">
            <v/>
          </cell>
        </row>
        <row r="6799">
          <cell r="H6799" t="str">
            <v/>
          </cell>
        </row>
        <row r="6800">
          <cell r="H6800" t="str">
            <v/>
          </cell>
        </row>
        <row r="6801">
          <cell r="H6801" t="str">
            <v/>
          </cell>
        </row>
        <row r="6802">
          <cell r="H6802" t="str">
            <v/>
          </cell>
        </row>
        <row r="6803">
          <cell r="H6803" t="str">
            <v/>
          </cell>
        </row>
        <row r="6804">
          <cell r="H6804" t="str">
            <v/>
          </cell>
        </row>
        <row r="6805">
          <cell r="H6805" t="str">
            <v/>
          </cell>
        </row>
        <row r="6806">
          <cell r="H6806" t="str">
            <v/>
          </cell>
        </row>
        <row r="6807">
          <cell r="H6807" t="str">
            <v/>
          </cell>
        </row>
        <row r="6808">
          <cell r="H6808" t="str">
            <v/>
          </cell>
        </row>
        <row r="6809">
          <cell r="H6809" t="str">
            <v/>
          </cell>
        </row>
        <row r="6810">
          <cell r="H6810" t="str">
            <v/>
          </cell>
        </row>
        <row r="6811">
          <cell r="H6811" t="str">
            <v/>
          </cell>
        </row>
        <row r="6812">
          <cell r="H6812" t="str">
            <v/>
          </cell>
        </row>
        <row r="6813">
          <cell r="H6813" t="str">
            <v/>
          </cell>
        </row>
        <row r="6814">
          <cell r="H6814" t="str">
            <v/>
          </cell>
        </row>
        <row r="6815">
          <cell r="H6815" t="str">
            <v/>
          </cell>
        </row>
        <row r="6816">
          <cell r="H6816" t="str">
            <v/>
          </cell>
        </row>
        <row r="6817">
          <cell r="H6817" t="str">
            <v/>
          </cell>
        </row>
        <row r="6818">
          <cell r="H6818" t="str">
            <v/>
          </cell>
        </row>
        <row r="6819">
          <cell r="H6819" t="str">
            <v/>
          </cell>
        </row>
        <row r="6820">
          <cell r="H6820" t="str">
            <v/>
          </cell>
        </row>
        <row r="6821">
          <cell r="H6821" t="str">
            <v/>
          </cell>
        </row>
        <row r="6822">
          <cell r="H6822" t="str">
            <v/>
          </cell>
        </row>
        <row r="6823">
          <cell r="H6823" t="str">
            <v/>
          </cell>
        </row>
        <row r="6824">
          <cell r="H6824" t="str">
            <v/>
          </cell>
        </row>
        <row r="6825">
          <cell r="H6825" t="str">
            <v/>
          </cell>
        </row>
        <row r="6826">
          <cell r="H6826" t="str">
            <v/>
          </cell>
        </row>
        <row r="6827">
          <cell r="H6827" t="str">
            <v/>
          </cell>
        </row>
        <row r="6828">
          <cell r="H6828" t="str">
            <v/>
          </cell>
        </row>
        <row r="6829">
          <cell r="H6829" t="str">
            <v/>
          </cell>
        </row>
        <row r="6830">
          <cell r="H6830" t="str">
            <v/>
          </cell>
        </row>
        <row r="6831">
          <cell r="H6831" t="str">
            <v/>
          </cell>
        </row>
        <row r="6832">
          <cell r="H6832" t="str">
            <v/>
          </cell>
        </row>
        <row r="6833">
          <cell r="H6833" t="str">
            <v/>
          </cell>
        </row>
        <row r="6834">
          <cell r="H6834" t="str">
            <v/>
          </cell>
        </row>
        <row r="6835">
          <cell r="H6835" t="str">
            <v/>
          </cell>
        </row>
        <row r="6836">
          <cell r="H6836" t="str">
            <v/>
          </cell>
        </row>
        <row r="6837">
          <cell r="H6837" t="str">
            <v/>
          </cell>
        </row>
        <row r="6838">
          <cell r="H6838" t="str">
            <v/>
          </cell>
        </row>
        <row r="6839">
          <cell r="H6839" t="str">
            <v/>
          </cell>
        </row>
        <row r="6840">
          <cell r="H6840" t="str">
            <v/>
          </cell>
        </row>
        <row r="6841">
          <cell r="H6841" t="str">
            <v/>
          </cell>
        </row>
        <row r="6842">
          <cell r="H6842" t="str">
            <v/>
          </cell>
        </row>
        <row r="6843">
          <cell r="H6843" t="str">
            <v/>
          </cell>
        </row>
        <row r="6844">
          <cell r="H6844" t="str">
            <v/>
          </cell>
        </row>
        <row r="6845">
          <cell r="H6845" t="str">
            <v/>
          </cell>
        </row>
        <row r="6846">
          <cell r="H6846" t="str">
            <v/>
          </cell>
        </row>
        <row r="6847">
          <cell r="H6847" t="str">
            <v/>
          </cell>
        </row>
        <row r="6848">
          <cell r="H6848" t="str">
            <v/>
          </cell>
        </row>
        <row r="6849">
          <cell r="H6849" t="str">
            <v/>
          </cell>
        </row>
        <row r="6850">
          <cell r="H6850" t="str">
            <v/>
          </cell>
        </row>
        <row r="6851">
          <cell r="H6851" t="str">
            <v/>
          </cell>
        </row>
        <row r="6852">
          <cell r="H6852" t="str">
            <v/>
          </cell>
        </row>
        <row r="6853">
          <cell r="H6853" t="str">
            <v/>
          </cell>
        </row>
        <row r="6854">
          <cell r="H6854" t="str">
            <v/>
          </cell>
        </row>
        <row r="6855">
          <cell r="H6855" t="str">
            <v/>
          </cell>
        </row>
        <row r="6856">
          <cell r="H6856" t="str">
            <v/>
          </cell>
        </row>
        <row r="6857">
          <cell r="H6857" t="str">
            <v/>
          </cell>
        </row>
        <row r="6858">
          <cell r="H6858" t="str">
            <v/>
          </cell>
        </row>
        <row r="6859">
          <cell r="H6859" t="str">
            <v/>
          </cell>
        </row>
        <row r="6860">
          <cell r="H6860" t="str">
            <v/>
          </cell>
        </row>
        <row r="6861">
          <cell r="H6861" t="str">
            <v/>
          </cell>
        </row>
        <row r="6862">
          <cell r="H6862" t="str">
            <v/>
          </cell>
        </row>
        <row r="6863">
          <cell r="H6863" t="str">
            <v/>
          </cell>
        </row>
        <row r="6864">
          <cell r="H6864" t="str">
            <v/>
          </cell>
        </row>
        <row r="6865">
          <cell r="H6865" t="str">
            <v/>
          </cell>
        </row>
        <row r="6866">
          <cell r="H6866" t="str">
            <v/>
          </cell>
        </row>
        <row r="6867">
          <cell r="H6867" t="str">
            <v/>
          </cell>
        </row>
        <row r="6868">
          <cell r="H6868" t="str">
            <v/>
          </cell>
        </row>
        <row r="6869">
          <cell r="H6869" t="str">
            <v/>
          </cell>
        </row>
        <row r="6870">
          <cell r="H6870" t="str">
            <v/>
          </cell>
        </row>
        <row r="6871">
          <cell r="H6871" t="str">
            <v/>
          </cell>
        </row>
        <row r="6872">
          <cell r="H6872" t="str">
            <v/>
          </cell>
        </row>
        <row r="6873">
          <cell r="H6873" t="str">
            <v/>
          </cell>
        </row>
        <row r="6874">
          <cell r="H6874" t="str">
            <v/>
          </cell>
        </row>
        <row r="6875">
          <cell r="H6875" t="str">
            <v/>
          </cell>
        </row>
        <row r="6876">
          <cell r="H6876" t="str">
            <v/>
          </cell>
        </row>
        <row r="6877">
          <cell r="H6877" t="str">
            <v/>
          </cell>
        </row>
        <row r="6878">
          <cell r="H6878" t="str">
            <v/>
          </cell>
        </row>
        <row r="6879">
          <cell r="H6879" t="str">
            <v/>
          </cell>
        </row>
        <row r="6880">
          <cell r="H6880" t="str">
            <v/>
          </cell>
        </row>
        <row r="6881">
          <cell r="H6881" t="str">
            <v/>
          </cell>
        </row>
        <row r="6882">
          <cell r="H6882" t="str">
            <v/>
          </cell>
        </row>
        <row r="6883">
          <cell r="H6883" t="str">
            <v/>
          </cell>
        </row>
        <row r="6884">
          <cell r="H6884" t="str">
            <v/>
          </cell>
        </row>
        <row r="6885">
          <cell r="H6885" t="str">
            <v/>
          </cell>
        </row>
        <row r="6886">
          <cell r="H6886" t="str">
            <v/>
          </cell>
        </row>
        <row r="6887">
          <cell r="H6887" t="str">
            <v/>
          </cell>
        </row>
        <row r="6888">
          <cell r="H6888" t="str">
            <v/>
          </cell>
        </row>
        <row r="6889">
          <cell r="H6889" t="str">
            <v/>
          </cell>
        </row>
        <row r="6890">
          <cell r="H6890" t="str">
            <v/>
          </cell>
        </row>
        <row r="6891">
          <cell r="H6891" t="str">
            <v/>
          </cell>
        </row>
        <row r="6892">
          <cell r="H6892" t="str">
            <v/>
          </cell>
        </row>
        <row r="6893">
          <cell r="H6893" t="str">
            <v/>
          </cell>
        </row>
        <row r="6894">
          <cell r="H6894" t="str">
            <v/>
          </cell>
        </row>
        <row r="6895">
          <cell r="H6895" t="str">
            <v/>
          </cell>
        </row>
        <row r="6896">
          <cell r="H6896" t="str">
            <v/>
          </cell>
        </row>
        <row r="6897">
          <cell r="H6897" t="str">
            <v/>
          </cell>
        </row>
        <row r="6898">
          <cell r="H6898" t="str">
            <v/>
          </cell>
        </row>
        <row r="6899">
          <cell r="H6899" t="str">
            <v/>
          </cell>
        </row>
        <row r="6900">
          <cell r="H6900" t="str">
            <v/>
          </cell>
        </row>
        <row r="6901">
          <cell r="H6901" t="str">
            <v/>
          </cell>
        </row>
        <row r="6902">
          <cell r="H6902" t="str">
            <v/>
          </cell>
        </row>
        <row r="6903">
          <cell r="H6903" t="str">
            <v/>
          </cell>
        </row>
        <row r="6904">
          <cell r="H6904" t="str">
            <v/>
          </cell>
        </row>
        <row r="6905">
          <cell r="H6905" t="str">
            <v/>
          </cell>
        </row>
        <row r="6906">
          <cell r="H6906" t="str">
            <v/>
          </cell>
        </row>
        <row r="6907">
          <cell r="H6907" t="str">
            <v/>
          </cell>
        </row>
        <row r="6908">
          <cell r="H6908" t="str">
            <v/>
          </cell>
        </row>
        <row r="6909">
          <cell r="H6909" t="str">
            <v/>
          </cell>
        </row>
        <row r="6910">
          <cell r="H6910" t="str">
            <v/>
          </cell>
        </row>
        <row r="6911">
          <cell r="H6911" t="str">
            <v/>
          </cell>
        </row>
        <row r="6912">
          <cell r="H6912" t="str">
            <v/>
          </cell>
        </row>
        <row r="6913">
          <cell r="H6913" t="str">
            <v/>
          </cell>
        </row>
        <row r="6914">
          <cell r="H6914" t="str">
            <v/>
          </cell>
        </row>
        <row r="6915">
          <cell r="H6915" t="str">
            <v/>
          </cell>
        </row>
        <row r="6916">
          <cell r="H6916" t="str">
            <v/>
          </cell>
        </row>
        <row r="6917">
          <cell r="H6917" t="str">
            <v/>
          </cell>
        </row>
        <row r="6918">
          <cell r="H6918" t="str">
            <v/>
          </cell>
        </row>
        <row r="6919">
          <cell r="H6919" t="str">
            <v/>
          </cell>
        </row>
        <row r="6920">
          <cell r="H6920" t="str">
            <v/>
          </cell>
        </row>
        <row r="6921">
          <cell r="H6921" t="str">
            <v/>
          </cell>
        </row>
        <row r="6922">
          <cell r="H6922" t="str">
            <v/>
          </cell>
        </row>
        <row r="6923">
          <cell r="H6923" t="str">
            <v/>
          </cell>
        </row>
        <row r="6924">
          <cell r="H6924" t="str">
            <v/>
          </cell>
        </row>
        <row r="6925">
          <cell r="H6925" t="str">
            <v/>
          </cell>
        </row>
        <row r="6926">
          <cell r="H6926" t="str">
            <v/>
          </cell>
        </row>
        <row r="6927">
          <cell r="H6927" t="str">
            <v/>
          </cell>
        </row>
        <row r="6928">
          <cell r="H6928" t="str">
            <v/>
          </cell>
        </row>
        <row r="6929">
          <cell r="H6929" t="str">
            <v/>
          </cell>
        </row>
        <row r="6930">
          <cell r="H6930" t="str">
            <v/>
          </cell>
        </row>
        <row r="6931">
          <cell r="H6931" t="str">
            <v/>
          </cell>
        </row>
        <row r="6932">
          <cell r="H6932" t="str">
            <v/>
          </cell>
        </row>
        <row r="6933">
          <cell r="H6933" t="str">
            <v/>
          </cell>
        </row>
        <row r="6934">
          <cell r="H6934" t="str">
            <v/>
          </cell>
        </row>
        <row r="6935">
          <cell r="H6935" t="str">
            <v/>
          </cell>
        </row>
        <row r="6936">
          <cell r="H6936" t="str">
            <v/>
          </cell>
        </row>
        <row r="6937">
          <cell r="H6937" t="str">
            <v/>
          </cell>
        </row>
        <row r="6938">
          <cell r="H6938" t="str">
            <v/>
          </cell>
        </row>
        <row r="6939">
          <cell r="H6939" t="str">
            <v/>
          </cell>
        </row>
        <row r="6940">
          <cell r="H6940" t="str">
            <v/>
          </cell>
        </row>
        <row r="6941">
          <cell r="H6941" t="str">
            <v/>
          </cell>
        </row>
        <row r="6942">
          <cell r="H6942" t="str">
            <v/>
          </cell>
        </row>
        <row r="6943">
          <cell r="H6943" t="str">
            <v/>
          </cell>
        </row>
        <row r="6944">
          <cell r="H6944" t="str">
            <v/>
          </cell>
        </row>
        <row r="6945">
          <cell r="H6945" t="str">
            <v/>
          </cell>
        </row>
        <row r="6946">
          <cell r="H6946" t="str">
            <v/>
          </cell>
        </row>
        <row r="6947">
          <cell r="H6947" t="str">
            <v/>
          </cell>
        </row>
        <row r="6948">
          <cell r="H6948" t="str">
            <v/>
          </cell>
        </row>
        <row r="6949">
          <cell r="H6949" t="str">
            <v/>
          </cell>
        </row>
        <row r="6950">
          <cell r="H6950" t="str">
            <v/>
          </cell>
        </row>
        <row r="6951">
          <cell r="H6951" t="str">
            <v/>
          </cell>
        </row>
        <row r="6952">
          <cell r="H6952" t="str">
            <v/>
          </cell>
        </row>
        <row r="6953">
          <cell r="H6953" t="str">
            <v/>
          </cell>
        </row>
        <row r="6954">
          <cell r="H6954" t="str">
            <v/>
          </cell>
        </row>
        <row r="6955">
          <cell r="H6955" t="str">
            <v/>
          </cell>
        </row>
        <row r="6956">
          <cell r="H6956" t="str">
            <v/>
          </cell>
        </row>
        <row r="6957">
          <cell r="H6957" t="str">
            <v/>
          </cell>
        </row>
        <row r="6958">
          <cell r="H6958" t="str">
            <v/>
          </cell>
        </row>
        <row r="6959">
          <cell r="H6959" t="str">
            <v/>
          </cell>
        </row>
        <row r="6960">
          <cell r="H6960" t="str">
            <v/>
          </cell>
        </row>
        <row r="6961">
          <cell r="H6961" t="str">
            <v/>
          </cell>
        </row>
        <row r="6962">
          <cell r="H6962" t="str">
            <v/>
          </cell>
        </row>
        <row r="6963">
          <cell r="H6963" t="str">
            <v/>
          </cell>
        </row>
        <row r="6964">
          <cell r="H6964" t="str">
            <v/>
          </cell>
        </row>
        <row r="6965">
          <cell r="H6965" t="str">
            <v/>
          </cell>
        </row>
        <row r="6966">
          <cell r="H6966" t="str">
            <v/>
          </cell>
        </row>
        <row r="6967">
          <cell r="H6967" t="str">
            <v/>
          </cell>
        </row>
        <row r="6968">
          <cell r="H6968" t="str">
            <v/>
          </cell>
        </row>
        <row r="6969">
          <cell r="H6969" t="str">
            <v/>
          </cell>
        </row>
        <row r="6970">
          <cell r="H6970" t="str">
            <v/>
          </cell>
        </row>
        <row r="6971">
          <cell r="H6971" t="str">
            <v/>
          </cell>
        </row>
        <row r="6972">
          <cell r="H6972" t="str">
            <v/>
          </cell>
        </row>
        <row r="6973">
          <cell r="H6973" t="str">
            <v/>
          </cell>
        </row>
        <row r="6974">
          <cell r="H6974" t="str">
            <v/>
          </cell>
        </row>
        <row r="6975">
          <cell r="H6975" t="str">
            <v/>
          </cell>
        </row>
        <row r="6976">
          <cell r="H6976" t="str">
            <v/>
          </cell>
        </row>
        <row r="6977">
          <cell r="H6977" t="str">
            <v/>
          </cell>
        </row>
        <row r="6978">
          <cell r="H6978" t="str">
            <v/>
          </cell>
        </row>
        <row r="6979">
          <cell r="H6979" t="str">
            <v/>
          </cell>
        </row>
        <row r="6980">
          <cell r="H6980" t="str">
            <v/>
          </cell>
        </row>
        <row r="6981">
          <cell r="H6981" t="str">
            <v/>
          </cell>
        </row>
        <row r="6982">
          <cell r="H6982" t="str">
            <v/>
          </cell>
        </row>
        <row r="6983">
          <cell r="H6983" t="str">
            <v/>
          </cell>
        </row>
        <row r="6984">
          <cell r="H6984" t="str">
            <v/>
          </cell>
        </row>
        <row r="6985">
          <cell r="H6985" t="str">
            <v/>
          </cell>
        </row>
        <row r="6986">
          <cell r="H6986" t="str">
            <v/>
          </cell>
        </row>
        <row r="6987">
          <cell r="H6987" t="str">
            <v/>
          </cell>
        </row>
        <row r="6988">
          <cell r="H6988" t="str">
            <v/>
          </cell>
        </row>
        <row r="6989">
          <cell r="H6989" t="str">
            <v/>
          </cell>
        </row>
        <row r="6990">
          <cell r="H6990" t="str">
            <v/>
          </cell>
        </row>
        <row r="6991">
          <cell r="H6991" t="str">
            <v/>
          </cell>
        </row>
        <row r="6992">
          <cell r="H6992" t="str">
            <v/>
          </cell>
        </row>
        <row r="6993">
          <cell r="H6993" t="str">
            <v/>
          </cell>
        </row>
        <row r="6994">
          <cell r="H6994" t="str">
            <v/>
          </cell>
        </row>
        <row r="6995">
          <cell r="H6995" t="str">
            <v/>
          </cell>
        </row>
        <row r="6996">
          <cell r="H6996" t="str">
            <v/>
          </cell>
        </row>
        <row r="6997">
          <cell r="H6997" t="str">
            <v/>
          </cell>
        </row>
        <row r="6998">
          <cell r="H6998" t="str">
            <v/>
          </cell>
        </row>
        <row r="6999">
          <cell r="H6999" t="str">
            <v/>
          </cell>
        </row>
        <row r="7000">
          <cell r="H7000" t="str">
            <v/>
          </cell>
        </row>
        <row r="7001">
          <cell r="H7001" t="str">
            <v/>
          </cell>
        </row>
        <row r="7002">
          <cell r="H7002" t="str">
            <v/>
          </cell>
        </row>
        <row r="7003">
          <cell r="H7003" t="str">
            <v/>
          </cell>
        </row>
        <row r="7004">
          <cell r="H7004" t="str">
            <v/>
          </cell>
        </row>
        <row r="7005">
          <cell r="H7005" t="str">
            <v/>
          </cell>
        </row>
        <row r="7006">
          <cell r="H7006" t="str">
            <v/>
          </cell>
        </row>
        <row r="7007">
          <cell r="H7007" t="str">
            <v/>
          </cell>
        </row>
        <row r="7008">
          <cell r="H7008" t="str">
            <v/>
          </cell>
        </row>
        <row r="7009">
          <cell r="H7009" t="str">
            <v/>
          </cell>
        </row>
        <row r="7010">
          <cell r="H7010" t="str">
            <v/>
          </cell>
        </row>
        <row r="7011">
          <cell r="H7011" t="str">
            <v/>
          </cell>
        </row>
        <row r="7012">
          <cell r="H7012" t="str">
            <v/>
          </cell>
        </row>
        <row r="7013">
          <cell r="H7013" t="str">
            <v/>
          </cell>
        </row>
        <row r="7014">
          <cell r="H7014" t="str">
            <v/>
          </cell>
        </row>
        <row r="7015">
          <cell r="H7015" t="str">
            <v/>
          </cell>
        </row>
        <row r="7016">
          <cell r="H7016" t="str">
            <v/>
          </cell>
        </row>
        <row r="7017">
          <cell r="H7017" t="str">
            <v/>
          </cell>
        </row>
        <row r="7018">
          <cell r="H7018" t="str">
            <v/>
          </cell>
        </row>
        <row r="7019">
          <cell r="H7019" t="str">
            <v/>
          </cell>
        </row>
        <row r="7020">
          <cell r="H7020" t="str">
            <v/>
          </cell>
        </row>
        <row r="7021">
          <cell r="H7021" t="str">
            <v/>
          </cell>
        </row>
        <row r="7022">
          <cell r="H7022" t="str">
            <v/>
          </cell>
        </row>
        <row r="7023">
          <cell r="H7023" t="str">
            <v/>
          </cell>
        </row>
        <row r="7024">
          <cell r="H7024" t="str">
            <v/>
          </cell>
        </row>
        <row r="7025">
          <cell r="H7025" t="str">
            <v/>
          </cell>
        </row>
        <row r="7026">
          <cell r="H7026" t="str">
            <v/>
          </cell>
        </row>
        <row r="7027">
          <cell r="H7027" t="str">
            <v/>
          </cell>
        </row>
        <row r="7028">
          <cell r="H7028" t="str">
            <v/>
          </cell>
        </row>
        <row r="7029">
          <cell r="H7029" t="str">
            <v/>
          </cell>
        </row>
        <row r="7030">
          <cell r="H7030" t="str">
            <v/>
          </cell>
        </row>
        <row r="7031">
          <cell r="H7031" t="str">
            <v/>
          </cell>
        </row>
        <row r="7032">
          <cell r="H7032" t="str">
            <v/>
          </cell>
        </row>
        <row r="7033">
          <cell r="H7033" t="str">
            <v/>
          </cell>
        </row>
        <row r="7034">
          <cell r="H7034" t="str">
            <v/>
          </cell>
        </row>
        <row r="7035">
          <cell r="H7035" t="str">
            <v/>
          </cell>
        </row>
        <row r="7036">
          <cell r="H7036" t="str">
            <v/>
          </cell>
        </row>
        <row r="7037">
          <cell r="H7037" t="str">
            <v/>
          </cell>
        </row>
        <row r="7038">
          <cell r="H7038" t="str">
            <v/>
          </cell>
        </row>
        <row r="7039">
          <cell r="H7039" t="str">
            <v/>
          </cell>
        </row>
        <row r="7040">
          <cell r="H7040" t="str">
            <v/>
          </cell>
        </row>
        <row r="7041">
          <cell r="H7041" t="str">
            <v/>
          </cell>
        </row>
        <row r="7042">
          <cell r="H7042" t="str">
            <v/>
          </cell>
        </row>
        <row r="7043">
          <cell r="H7043" t="str">
            <v/>
          </cell>
        </row>
        <row r="7044">
          <cell r="H7044" t="str">
            <v/>
          </cell>
        </row>
        <row r="7045">
          <cell r="H7045" t="str">
            <v/>
          </cell>
        </row>
        <row r="7046">
          <cell r="H7046" t="str">
            <v/>
          </cell>
        </row>
        <row r="7047">
          <cell r="H7047" t="str">
            <v/>
          </cell>
        </row>
        <row r="7048">
          <cell r="H7048" t="str">
            <v/>
          </cell>
        </row>
        <row r="7049">
          <cell r="H7049" t="str">
            <v/>
          </cell>
        </row>
        <row r="7050">
          <cell r="H7050" t="str">
            <v/>
          </cell>
        </row>
        <row r="7051">
          <cell r="H7051" t="str">
            <v/>
          </cell>
        </row>
        <row r="7052">
          <cell r="H7052" t="str">
            <v/>
          </cell>
        </row>
        <row r="7053">
          <cell r="H7053" t="str">
            <v/>
          </cell>
        </row>
        <row r="7054">
          <cell r="H7054" t="str">
            <v/>
          </cell>
        </row>
        <row r="7055">
          <cell r="H7055" t="str">
            <v/>
          </cell>
        </row>
        <row r="7056">
          <cell r="H7056" t="str">
            <v/>
          </cell>
        </row>
        <row r="7057">
          <cell r="H7057" t="str">
            <v/>
          </cell>
        </row>
        <row r="7058">
          <cell r="H7058" t="str">
            <v/>
          </cell>
        </row>
        <row r="7059">
          <cell r="H7059" t="str">
            <v/>
          </cell>
        </row>
        <row r="7060">
          <cell r="H7060" t="str">
            <v/>
          </cell>
        </row>
        <row r="7061">
          <cell r="H7061" t="str">
            <v/>
          </cell>
        </row>
        <row r="7062">
          <cell r="H7062" t="str">
            <v/>
          </cell>
        </row>
        <row r="7063">
          <cell r="H7063" t="str">
            <v/>
          </cell>
        </row>
        <row r="7064">
          <cell r="H7064" t="str">
            <v/>
          </cell>
        </row>
        <row r="7065">
          <cell r="H7065" t="str">
            <v/>
          </cell>
        </row>
        <row r="7066">
          <cell r="H7066" t="str">
            <v/>
          </cell>
        </row>
        <row r="7067">
          <cell r="H7067" t="str">
            <v/>
          </cell>
        </row>
        <row r="7068">
          <cell r="H7068" t="str">
            <v/>
          </cell>
        </row>
        <row r="7069">
          <cell r="H7069" t="str">
            <v/>
          </cell>
        </row>
        <row r="7070">
          <cell r="H7070" t="str">
            <v/>
          </cell>
        </row>
        <row r="7071">
          <cell r="H7071" t="str">
            <v/>
          </cell>
        </row>
        <row r="7072">
          <cell r="H7072" t="str">
            <v/>
          </cell>
        </row>
        <row r="7073">
          <cell r="H7073" t="str">
            <v/>
          </cell>
        </row>
        <row r="7074">
          <cell r="H7074" t="str">
            <v/>
          </cell>
        </row>
        <row r="7075">
          <cell r="H7075" t="str">
            <v/>
          </cell>
        </row>
        <row r="7076">
          <cell r="H7076" t="str">
            <v/>
          </cell>
        </row>
        <row r="7077">
          <cell r="H7077" t="str">
            <v/>
          </cell>
        </row>
        <row r="7078">
          <cell r="H7078" t="str">
            <v/>
          </cell>
        </row>
        <row r="7079">
          <cell r="H7079" t="str">
            <v/>
          </cell>
        </row>
        <row r="7080">
          <cell r="H7080" t="str">
            <v/>
          </cell>
        </row>
        <row r="7081">
          <cell r="H7081" t="str">
            <v/>
          </cell>
        </row>
        <row r="7082">
          <cell r="H7082" t="str">
            <v/>
          </cell>
        </row>
        <row r="7083">
          <cell r="H7083" t="str">
            <v/>
          </cell>
        </row>
        <row r="7084">
          <cell r="H7084" t="str">
            <v/>
          </cell>
        </row>
        <row r="7085">
          <cell r="H7085" t="str">
            <v/>
          </cell>
        </row>
        <row r="7086">
          <cell r="H7086" t="str">
            <v/>
          </cell>
        </row>
        <row r="7087">
          <cell r="H7087" t="str">
            <v/>
          </cell>
        </row>
        <row r="7088">
          <cell r="H7088" t="str">
            <v/>
          </cell>
        </row>
        <row r="7089">
          <cell r="H7089" t="str">
            <v/>
          </cell>
        </row>
        <row r="7090">
          <cell r="H7090" t="str">
            <v/>
          </cell>
        </row>
        <row r="7091">
          <cell r="H7091" t="str">
            <v/>
          </cell>
        </row>
        <row r="7092">
          <cell r="H7092" t="str">
            <v/>
          </cell>
        </row>
        <row r="7093">
          <cell r="H7093" t="str">
            <v/>
          </cell>
        </row>
        <row r="7094">
          <cell r="H7094" t="str">
            <v/>
          </cell>
        </row>
        <row r="7095">
          <cell r="H7095" t="str">
            <v/>
          </cell>
        </row>
        <row r="7096">
          <cell r="H7096" t="str">
            <v/>
          </cell>
        </row>
        <row r="7097">
          <cell r="H7097" t="str">
            <v/>
          </cell>
        </row>
        <row r="7098">
          <cell r="H7098" t="str">
            <v/>
          </cell>
        </row>
        <row r="7099">
          <cell r="H7099" t="str">
            <v/>
          </cell>
        </row>
        <row r="7100">
          <cell r="H7100" t="str">
            <v/>
          </cell>
        </row>
        <row r="7101">
          <cell r="H7101" t="str">
            <v/>
          </cell>
        </row>
        <row r="7102">
          <cell r="H7102" t="str">
            <v/>
          </cell>
        </row>
        <row r="7103">
          <cell r="H7103" t="str">
            <v/>
          </cell>
        </row>
        <row r="7104">
          <cell r="H7104" t="str">
            <v/>
          </cell>
        </row>
        <row r="7105">
          <cell r="H7105" t="str">
            <v/>
          </cell>
        </row>
        <row r="7106">
          <cell r="H7106" t="str">
            <v/>
          </cell>
        </row>
        <row r="7107">
          <cell r="H7107" t="str">
            <v/>
          </cell>
        </row>
        <row r="7108">
          <cell r="H7108" t="str">
            <v/>
          </cell>
        </row>
        <row r="7109">
          <cell r="H7109" t="str">
            <v/>
          </cell>
        </row>
        <row r="7110">
          <cell r="H7110" t="str">
            <v/>
          </cell>
        </row>
        <row r="7111">
          <cell r="H7111" t="str">
            <v/>
          </cell>
        </row>
        <row r="7112">
          <cell r="H7112" t="str">
            <v/>
          </cell>
        </row>
        <row r="7113">
          <cell r="H7113" t="str">
            <v/>
          </cell>
        </row>
        <row r="7114">
          <cell r="H7114" t="str">
            <v/>
          </cell>
        </row>
        <row r="7115">
          <cell r="H7115" t="str">
            <v/>
          </cell>
        </row>
        <row r="7116">
          <cell r="H7116" t="str">
            <v/>
          </cell>
        </row>
        <row r="7117">
          <cell r="H7117" t="str">
            <v/>
          </cell>
        </row>
        <row r="7118">
          <cell r="H7118" t="str">
            <v/>
          </cell>
        </row>
        <row r="7119">
          <cell r="H7119" t="str">
            <v/>
          </cell>
        </row>
        <row r="7120">
          <cell r="H7120" t="str">
            <v/>
          </cell>
        </row>
        <row r="7121">
          <cell r="H7121" t="str">
            <v/>
          </cell>
        </row>
        <row r="7122">
          <cell r="H7122" t="str">
            <v/>
          </cell>
        </row>
        <row r="7123">
          <cell r="H7123" t="str">
            <v/>
          </cell>
        </row>
        <row r="7124">
          <cell r="H7124" t="str">
            <v/>
          </cell>
        </row>
        <row r="7125">
          <cell r="H7125" t="str">
            <v/>
          </cell>
        </row>
        <row r="7126">
          <cell r="H7126" t="str">
            <v/>
          </cell>
        </row>
        <row r="7127">
          <cell r="H7127" t="str">
            <v/>
          </cell>
        </row>
        <row r="7128">
          <cell r="H7128" t="str">
            <v/>
          </cell>
        </row>
        <row r="7129">
          <cell r="H7129" t="str">
            <v/>
          </cell>
        </row>
        <row r="7130">
          <cell r="H7130" t="str">
            <v/>
          </cell>
        </row>
        <row r="7131">
          <cell r="H7131" t="str">
            <v/>
          </cell>
        </row>
        <row r="7132">
          <cell r="H7132" t="str">
            <v/>
          </cell>
        </row>
        <row r="7133">
          <cell r="H7133" t="str">
            <v/>
          </cell>
        </row>
        <row r="7134">
          <cell r="H7134" t="str">
            <v/>
          </cell>
        </row>
        <row r="7135">
          <cell r="H7135" t="str">
            <v/>
          </cell>
        </row>
        <row r="7136">
          <cell r="H7136" t="str">
            <v/>
          </cell>
        </row>
        <row r="7137">
          <cell r="H7137" t="str">
            <v/>
          </cell>
        </row>
        <row r="7138">
          <cell r="H7138" t="str">
            <v/>
          </cell>
        </row>
        <row r="7139">
          <cell r="H7139" t="str">
            <v/>
          </cell>
        </row>
        <row r="7140">
          <cell r="H7140" t="str">
            <v/>
          </cell>
        </row>
        <row r="7141">
          <cell r="H7141" t="str">
            <v/>
          </cell>
        </row>
        <row r="7142">
          <cell r="H7142" t="str">
            <v/>
          </cell>
        </row>
        <row r="7143">
          <cell r="H7143" t="str">
            <v/>
          </cell>
        </row>
        <row r="7144">
          <cell r="H7144" t="str">
            <v/>
          </cell>
        </row>
        <row r="7145">
          <cell r="H7145" t="str">
            <v/>
          </cell>
        </row>
        <row r="7146">
          <cell r="H7146" t="str">
            <v/>
          </cell>
        </row>
        <row r="7147">
          <cell r="H7147" t="str">
            <v/>
          </cell>
        </row>
        <row r="7148">
          <cell r="H7148" t="str">
            <v/>
          </cell>
        </row>
        <row r="7149">
          <cell r="H7149" t="str">
            <v/>
          </cell>
        </row>
        <row r="7150">
          <cell r="H7150" t="str">
            <v/>
          </cell>
        </row>
        <row r="7151">
          <cell r="H7151" t="str">
            <v/>
          </cell>
        </row>
        <row r="7152">
          <cell r="H7152" t="str">
            <v/>
          </cell>
        </row>
        <row r="7153">
          <cell r="H7153" t="str">
            <v/>
          </cell>
        </row>
        <row r="7154">
          <cell r="H7154" t="str">
            <v/>
          </cell>
        </row>
        <row r="7155">
          <cell r="H7155" t="str">
            <v/>
          </cell>
        </row>
        <row r="7156">
          <cell r="H7156" t="str">
            <v/>
          </cell>
        </row>
        <row r="7157">
          <cell r="H7157" t="str">
            <v/>
          </cell>
        </row>
        <row r="7158">
          <cell r="H7158" t="str">
            <v/>
          </cell>
        </row>
        <row r="7159">
          <cell r="H7159" t="str">
            <v/>
          </cell>
        </row>
        <row r="7160">
          <cell r="H7160" t="str">
            <v/>
          </cell>
        </row>
        <row r="7161">
          <cell r="H7161" t="str">
            <v/>
          </cell>
        </row>
        <row r="7162">
          <cell r="H7162" t="str">
            <v/>
          </cell>
        </row>
        <row r="7163">
          <cell r="H7163" t="str">
            <v/>
          </cell>
        </row>
        <row r="7164">
          <cell r="H7164" t="str">
            <v/>
          </cell>
        </row>
        <row r="7165">
          <cell r="H7165" t="str">
            <v/>
          </cell>
        </row>
        <row r="7166">
          <cell r="H7166" t="str">
            <v/>
          </cell>
        </row>
        <row r="7167">
          <cell r="H7167" t="str">
            <v/>
          </cell>
        </row>
        <row r="7168">
          <cell r="H7168" t="str">
            <v/>
          </cell>
        </row>
        <row r="7169">
          <cell r="H7169" t="str">
            <v/>
          </cell>
        </row>
        <row r="7170">
          <cell r="H7170" t="str">
            <v/>
          </cell>
        </row>
        <row r="7171">
          <cell r="H7171" t="str">
            <v/>
          </cell>
        </row>
        <row r="7172">
          <cell r="H7172" t="str">
            <v/>
          </cell>
        </row>
        <row r="7173">
          <cell r="H7173" t="str">
            <v/>
          </cell>
        </row>
        <row r="7174">
          <cell r="H7174" t="str">
            <v/>
          </cell>
        </row>
        <row r="7175">
          <cell r="H7175" t="str">
            <v/>
          </cell>
        </row>
        <row r="7176">
          <cell r="H7176" t="str">
            <v/>
          </cell>
        </row>
        <row r="7177">
          <cell r="H7177" t="str">
            <v/>
          </cell>
        </row>
        <row r="7178">
          <cell r="H7178" t="str">
            <v/>
          </cell>
        </row>
        <row r="7179">
          <cell r="H7179" t="str">
            <v/>
          </cell>
        </row>
        <row r="7180">
          <cell r="H7180" t="str">
            <v/>
          </cell>
        </row>
        <row r="7181">
          <cell r="H7181" t="str">
            <v/>
          </cell>
        </row>
        <row r="7182">
          <cell r="H7182" t="str">
            <v/>
          </cell>
        </row>
        <row r="7183">
          <cell r="H7183" t="str">
            <v/>
          </cell>
        </row>
        <row r="7184">
          <cell r="H7184" t="str">
            <v/>
          </cell>
        </row>
        <row r="7185">
          <cell r="H7185" t="str">
            <v/>
          </cell>
        </row>
        <row r="7186">
          <cell r="H7186" t="str">
            <v/>
          </cell>
        </row>
        <row r="7187">
          <cell r="H7187" t="str">
            <v/>
          </cell>
        </row>
        <row r="7188">
          <cell r="H7188" t="str">
            <v/>
          </cell>
        </row>
        <row r="7189">
          <cell r="H7189" t="str">
            <v/>
          </cell>
        </row>
        <row r="7190">
          <cell r="H7190" t="str">
            <v/>
          </cell>
        </row>
        <row r="7191">
          <cell r="H7191" t="str">
            <v/>
          </cell>
        </row>
        <row r="7192">
          <cell r="H7192" t="str">
            <v/>
          </cell>
        </row>
        <row r="7193">
          <cell r="H7193" t="str">
            <v/>
          </cell>
        </row>
        <row r="7194">
          <cell r="H7194" t="str">
            <v/>
          </cell>
        </row>
        <row r="7195">
          <cell r="H7195" t="str">
            <v/>
          </cell>
        </row>
        <row r="7196">
          <cell r="H7196" t="str">
            <v/>
          </cell>
        </row>
        <row r="7197">
          <cell r="H7197" t="str">
            <v/>
          </cell>
        </row>
        <row r="7198">
          <cell r="H7198" t="str">
            <v/>
          </cell>
        </row>
        <row r="7199">
          <cell r="H7199" t="str">
            <v/>
          </cell>
        </row>
        <row r="7200">
          <cell r="H7200" t="str">
            <v/>
          </cell>
        </row>
        <row r="7201">
          <cell r="H7201" t="str">
            <v/>
          </cell>
        </row>
        <row r="7202">
          <cell r="H7202" t="str">
            <v/>
          </cell>
        </row>
        <row r="7203">
          <cell r="H7203" t="str">
            <v/>
          </cell>
        </row>
        <row r="7204">
          <cell r="H7204" t="str">
            <v/>
          </cell>
        </row>
        <row r="7205">
          <cell r="H7205" t="str">
            <v/>
          </cell>
        </row>
        <row r="7206">
          <cell r="H7206" t="str">
            <v/>
          </cell>
        </row>
        <row r="7207">
          <cell r="H7207" t="str">
            <v/>
          </cell>
        </row>
        <row r="7208">
          <cell r="H7208" t="str">
            <v/>
          </cell>
        </row>
        <row r="7209">
          <cell r="H7209" t="str">
            <v/>
          </cell>
        </row>
        <row r="7210">
          <cell r="H7210" t="str">
            <v/>
          </cell>
        </row>
        <row r="7211">
          <cell r="H7211" t="str">
            <v/>
          </cell>
        </row>
        <row r="7212">
          <cell r="H7212" t="str">
            <v/>
          </cell>
        </row>
        <row r="7213">
          <cell r="H7213" t="str">
            <v/>
          </cell>
        </row>
        <row r="7214">
          <cell r="H7214" t="str">
            <v/>
          </cell>
        </row>
        <row r="7215">
          <cell r="H7215" t="str">
            <v/>
          </cell>
        </row>
        <row r="7216">
          <cell r="H7216" t="str">
            <v/>
          </cell>
        </row>
        <row r="7217">
          <cell r="H7217" t="str">
            <v/>
          </cell>
        </row>
        <row r="7218">
          <cell r="H7218" t="str">
            <v/>
          </cell>
        </row>
        <row r="7219">
          <cell r="H7219" t="str">
            <v/>
          </cell>
        </row>
        <row r="7220">
          <cell r="H7220" t="str">
            <v/>
          </cell>
        </row>
        <row r="7221">
          <cell r="H7221" t="str">
            <v/>
          </cell>
        </row>
        <row r="7222">
          <cell r="H7222" t="str">
            <v/>
          </cell>
        </row>
        <row r="7223">
          <cell r="H7223" t="str">
            <v/>
          </cell>
        </row>
        <row r="7224">
          <cell r="H7224" t="str">
            <v/>
          </cell>
        </row>
        <row r="7225">
          <cell r="H7225" t="str">
            <v/>
          </cell>
        </row>
        <row r="7226">
          <cell r="H7226" t="str">
            <v/>
          </cell>
        </row>
        <row r="7227">
          <cell r="H7227" t="str">
            <v/>
          </cell>
        </row>
        <row r="7228">
          <cell r="H7228" t="str">
            <v/>
          </cell>
        </row>
        <row r="7229">
          <cell r="H7229" t="str">
            <v/>
          </cell>
        </row>
        <row r="7230">
          <cell r="H7230" t="str">
            <v/>
          </cell>
        </row>
        <row r="7231">
          <cell r="H7231" t="str">
            <v/>
          </cell>
        </row>
        <row r="7232">
          <cell r="H7232" t="str">
            <v/>
          </cell>
        </row>
        <row r="7233">
          <cell r="H7233" t="str">
            <v/>
          </cell>
        </row>
        <row r="7234">
          <cell r="H7234" t="str">
            <v/>
          </cell>
        </row>
        <row r="7235">
          <cell r="H7235" t="str">
            <v/>
          </cell>
        </row>
        <row r="7236">
          <cell r="H7236" t="str">
            <v/>
          </cell>
        </row>
        <row r="7237">
          <cell r="H7237" t="str">
            <v/>
          </cell>
        </row>
        <row r="7238">
          <cell r="H7238" t="str">
            <v/>
          </cell>
        </row>
        <row r="7239">
          <cell r="H7239" t="str">
            <v/>
          </cell>
        </row>
        <row r="7240">
          <cell r="H7240" t="str">
            <v/>
          </cell>
        </row>
        <row r="7241">
          <cell r="H7241" t="str">
            <v/>
          </cell>
        </row>
        <row r="7242">
          <cell r="H7242" t="str">
            <v/>
          </cell>
        </row>
        <row r="7243">
          <cell r="H7243" t="str">
            <v/>
          </cell>
        </row>
        <row r="7244">
          <cell r="H7244" t="str">
            <v/>
          </cell>
        </row>
        <row r="7245">
          <cell r="H7245" t="str">
            <v/>
          </cell>
        </row>
        <row r="7246">
          <cell r="H7246" t="str">
            <v/>
          </cell>
        </row>
        <row r="7247">
          <cell r="H7247" t="str">
            <v/>
          </cell>
        </row>
        <row r="7248">
          <cell r="H7248" t="str">
            <v/>
          </cell>
        </row>
        <row r="7249">
          <cell r="H7249" t="str">
            <v/>
          </cell>
        </row>
        <row r="7250">
          <cell r="H7250" t="str">
            <v/>
          </cell>
        </row>
        <row r="7251">
          <cell r="H7251" t="str">
            <v/>
          </cell>
        </row>
        <row r="7252">
          <cell r="H7252" t="str">
            <v/>
          </cell>
        </row>
        <row r="7253">
          <cell r="H7253" t="str">
            <v/>
          </cell>
        </row>
        <row r="7254">
          <cell r="H7254" t="str">
            <v/>
          </cell>
        </row>
        <row r="7255">
          <cell r="H7255" t="str">
            <v/>
          </cell>
        </row>
        <row r="7256">
          <cell r="H7256" t="str">
            <v/>
          </cell>
        </row>
        <row r="7257">
          <cell r="H7257" t="str">
            <v/>
          </cell>
        </row>
        <row r="7258">
          <cell r="H7258" t="str">
            <v/>
          </cell>
        </row>
        <row r="7259">
          <cell r="H7259" t="str">
            <v/>
          </cell>
        </row>
        <row r="7260">
          <cell r="H7260" t="str">
            <v/>
          </cell>
        </row>
        <row r="7261">
          <cell r="H7261" t="str">
            <v/>
          </cell>
        </row>
        <row r="7262">
          <cell r="H7262" t="str">
            <v/>
          </cell>
        </row>
        <row r="7263">
          <cell r="H7263" t="str">
            <v/>
          </cell>
        </row>
        <row r="7264">
          <cell r="H7264" t="str">
            <v/>
          </cell>
        </row>
        <row r="7265">
          <cell r="H7265" t="str">
            <v/>
          </cell>
        </row>
        <row r="7266">
          <cell r="H7266" t="str">
            <v/>
          </cell>
        </row>
        <row r="7267">
          <cell r="H7267" t="str">
            <v/>
          </cell>
        </row>
        <row r="7268">
          <cell r="H7268" t="str">
            <v/>
          </cell>
        </row>
        <row r="7269">
          <cell r="H7269" t="str">
            <v/>
          </cell>
        </row>
        <row r="7270">
          <cell r="H7270" t="str">
            <v/>
          </cell>
        </row>
        <row r="7271">
          <cell r="H7271" t="str">
            <v/>
          </cell>
        </row>
        <row r="7272">
          <cell r="H7272" t="str">
            <v/>
          </cell>
        </row>
        <row r="7273">
          <cell r="H7273" t="str">
            <v/>
          </cell>
        </row>
        <row r="7274">
          <cell r="H7274" t="str">
            <v/>
          </cell>
        </row>
        <row r="7275">
          <cell r="H7275" t="str">
            <v/>
          </cell>
        </row>
        <row r="7276">
          <cell r="H7276" t="str">
            <v/>
          </cell>
        </row>
        <row r="7277">
          <cell r="H7277" t="str">
            <v/>
          </cell>
        </row>
        <row r="7278">
          <cell r="H7278" t="str">
            <v/>
          </cell>
        </row>
        <row r="7279">
          <cell r="H7279" t="str">
            <v/>
          </cell>
        </row>
        <row r="7280">
          <cell r="H7280" t="str">
            <v/>
          </cell>
        </row>
        <row r="7281">
          <cell r="H7281" t="str">
            <v/>
          </cell>
        </row>
        <row r="7282">
          <cell r="H7282" t="str">
            <v/>
          </cell>
        </row>
        <row r="7283">
          <cell r="H7283" t="str">
            <v/>
          </cell>
        </row>
        <row r="7284">
          <cell r="H7284" t="str">
            <v/>
          </cell>
        </row>
        <row r="7285">
          <cell r="H7285" t="str">
            <v/>
          </cell>
        </row>
        <row r="7286">
          <cell r="H7286" t="str">
            <v/>
          </cell>
        </row>
        <row r="7287">
          <cell r="H7287" t="str">
            <v/>
          </cell>
        </row>
        <row r="7288">
          <cell r="H7288" t="str">
            <v/>
          </cell>
        </row>
        <row r="7289">
          <cell r="H7289" t="str">
            <v/>
          </cell>
        </row>
        <row r="7290">
          <cell r="H7290" t="str">
            <v/>
          </cell>
        </row>
        <row r="7291">
          <cell r="H7291" t="str">
            <v/>
          </cell>
        </row>
        <row r="7292">
          <cell r="H7292" t="str">
            <v/>
          </cell>
        </row>
        <row r="7293">
          <cell r="H7293" t="str">
            <v/>
          </cell>
        </row>
        <row r="7294">
          <cell r="H7294" t="str">
            <v/>
          </cell>
        </row>
        <row r="7295">
          <cell r="H7295" t="str">
            <v/>
          </cell>
        </row>
        <row r="7296">
          <cell r="H7296" t="str">
            <v/>
          </cell>
        </row>
        <row r="7297">
          <cell r="H7297" t="str">
            <v/>
          </cell>
        </row>
        <row r="7298">
          <cell r="H7298" t="str">
            <v/>
          </cell>
        </row>
        <row r="7299">
          <cell r="H7299" t="str">
            <v/>
          </cell>
        </row>
        <row r="7300">
          <cell r="H7300" t="str">
            <v/>
          </cell>
        </row>
        <row r="7301">
          <cell r="H7301" t="str">
            <v/>
          </cell>
        </row>
        <row r="7302">
          <cell r="H7302" t="str">
            <v/>
          </cell>
        </row>
        <row r="7303">
          <cell r="H7303" t="str">
            <v/>
          </cell>
        </row>
        <row r="7304">
          <cell r="H7304" t="str">
            <v/>
          </cell>
        </row>
        <row r="7305">
          <cell r="H7305" t="str">
            <v/>
          </cell>
        </row>
        <row r="7306">
          <cell r="H7306" t="str">
            <v/>
          </cell>
        </row>
        <row r="7307">
          <cell r="H7307" t="str">
            <v/>
          </cell>
        </row>
        <row r="7308">
          <cell r="H7308" t="str">
            <v/>
          </cell>
        </row>
        <row r="7309">
          <cell r="H7309" t="str">
            <v/>
          </cell>
        </row>
        <row r="7310">
          <cell r="H7310" t="str">
            <v/>
          </cell>
        </row>
        <row r="7311">
          <cell r="H7311" t="str">
            <v/>
          </cell>
        </row>
        <row r="7312">
          <cell r="H7312" t="str">
            <v/>
          </cell>
        </row>
        <row r="7313">
          <cell r="H7313" t="str">
            <v/>
          </cell>
        </row>
        <row r="7314">
          <cell r="H7314" t="str">
            <v/>
          </cell>
        </row>
        <row r="7315">
          <cell r="H7315" t="str">
            <v/>
          </cell>
        </row>
        <row r="7316">
          <cell r="H7316" t="str">
            <v/>
          </cell>
        </row>
        <row r="7317">
          <cell r="H7317" t="str">
            <v/>
          </cell>
        </row>
        <row r="7318">
          <cell r="H7318" t="str">
            <v/>
          </cell>
        </row>
        <row r="7319">
          <cell r="H7319" t="str">
            <v/>
          </cell>
        </row>
        <row r="7320">
          <cell r="H7320" t="str">
            <v/>
          </cell>
        </row>
        <row r="7321">
          <cell r="H7321" t="str">
            <v/>
          </cell>
        </row>
        <row r="7322">
          <cell r="H7322" t="str">
            <v/>
          </cell>
        </row>
        <row r="7323">
          <cell r="H7323" t="str">
            <v/>
          </cell>
        </row>
        <row r="7324">
          <cell r="H7324" t="str">
            <v/>
          </cell>
        </row>
        <row r="7325">
          <cell r="H7325" t="str">
            <v/>
          </cell>
        </row>
        <row r="7326">
          <cell r="H7326" t="str">
            <v/>
          </cell>
        </row>
        <row r="7327">
          <cell r="H7327" t="str">
            <v/>
          </cell>
        </row>
        <row r="7328">
          <cell r="H7328" t="str">
            <v/>
          </cell>
        </row>
        <row r="7329">
          <cell r="H7329" t="str">
            <v/>
          </cell>
        </row>
        <row r="7330">
          <cell r="H7330" t="str">
            <v/>
          </cell>
        </row>
        <row r="7331">
          <cell r="H7331" t="str">
            <v/>
          </cell>
        </row>
        <row r="7332">
          <cell r="H7332" t="str">
            <v/>
          </cell>
        </row>
        <row r="7333">
          <cell r="H7333" t="str">
            <v/>
          </cell>
        </row>
        <row r="7334">
          <cell r="H7334" t="str">
            <v/>
          </cell>
        </row>
        <row r="7335">
          <cell r="H7335" t="str">
            <v/>
          </cell>
        </row>
        <row r="7336">
          <cell r="H7336" t="str">
            <v/>
          </cell>
        </row>
        <row r="7337">
          <cell r="H7337" t="str">
            <v/>
          </cell>
        </row>
        <row r="7338">
          <cell r="H7338" t="str">
            <v/>
          </cell>
        </row>
        <row r="7339">
          <cell r="H7339" t="str">
            <v/>
          </cell>
        </row>
        <row r="7340">
          <cell r="H7340" t="str">
            <v/>
          </cell>
        </row>
        <row r="7341">
          <cell r="H7341" t="str">
            <v/>
          </cell>
        </row>
        <row r="7342">
          <cell r="H7342" t="str">
            <v/>
          </cell>
        </row>
        <row r="7343">
          <cell r="H7343" t="str">
            <v/>
          </cell>
        </row>
        <row r="7344">
          <cell r="H7344" t="str">
            <v/>
          </cell>
        </row>
        <row r="7345">
          <cell r="H7345" t="str">
            <v/>
          </cell>
        </row>
        <row r="7346">
          <cell r="H7346" t="str">
            <v/>
          </cell>
        </row>
        <row r="7347">
          <cell r="H7347" t="str">
            <v/>
          </cell>
        </row>
        <row r="7348">
          <cell r="H7348" t="str">
            <v/>
          </cell>
        </row>
        <row r="7349">
          <cell r="H7349" t="str">
            <v/>
          </cell>
        </row>
        <row r="7350">
          <cell r="H7350" t="str">
            <v/>
          </cell>
        </row>
        <row r="7351">
          <cell r="H7351" t="str">
            <v/>
          </cell>
        </row>
        <row r="7352">
          <cell r="H7352" t="str">
            <v/>
          </cell>
        </row>
        <row r="7353">
          <cell r="H7353" t="str">
            <v/>
          </cell>
        </row>
        <row r="7354">
          <cell r="H7354" t="str">
            <v/>
          </cell>
        </row>
        <row r="7355">
          <cell r="H7355" t="str">
            <v/>
          </cell>
        </row>
        <row r="7356">
          <cell r="H7356" t="str">
            <v/>
          </cell>
        </row>
        <row r="7357">
          <cell r="H7357" t="str">
            <v/>
          </cell>
        </row>
        <row r="7358">
          <cell r="H7358" t="str">
            <v/>
          </cell>
        </row>
        <row r="7359">
          <cell r="H7359" t="str">
            <v/>
          </cell>
        </row>
        <row r="7360">
          <cell r="H7360" t="str">
            <v/>
          </cell>
        </row>
        <row r="7361">
          <cell r="H7361" t="str">
            <v/>
          </cell>
        </row>
        <row r="7362">
          <cell r="H7362" t="str">
            <v/>
          </cell>
        </row>
        <row r="7363">
          <cell r="H7363" t="str">
            <v/>
          </cell>
        </row>
        <row r="7364">
          <cell r="H7364" t="str">
            <v/>
          </cell>
        </row>
        <row r="7365">
          <cell r="H7365" t="str">
            <v/>
          </cell>
        </row>
        <row r="7366">
          <cell r="H7366" t="str">
            <v/>
          </cell>
        </row>
        <row r="7367">
          <cell r="H7367" t="str">
            <v/>
          </cell>
        </row>
        <row r="7368">
          <cell r="H7368" t="str">
            <v/>
          </cell>
        </row>
        <row r="7369">
          <cell r="H7369" t="str">
            <v/>
          </cell>
        </row>
        <row r="7370">
          <cell r="H7370" t="str">
            <v/>
          </cell>
        </row>
        <row r="7371">
          <cell r="H7371" t="str">
            <v/>
          </cell>
        </row>
        <row r="7372">
          <cell r="H7372" t="str">
            <v/>
          </cell>
        </row>
        <row r="7373">
          <cell r="H7373" t="str">
            <v/>
          </cell>
        </row>
        <row r="7374">
          <cell r="H7374" t="str">
            <v/>
          </cell>
        </row>
        <row r="7375">
          <cell r="H7375" t="str">
            <v/>
          </cell>
        </row>
        <row r="7376">
          <cell r="H7376" t="str">
            <v/>
          </cell>
        </row>
        <row r="7377">
          <cell r="H7377" t="str">
            <v/>
          </cell>
        </row>
        <row r="7378">
          <cell r="H7378" t="str">
            <v/>
          </cell>
        </row>
        <row r="7379">
          <cell r="H7379" t="str">
            <v/>
          </cell>
        </row>
        <row r="7380">
          <cell r="H7380" t="str">
            <v/>
          </cell>
        </row>
        <row r="7381">
          <cell r="H7381" t="str">
            <v/>
          </cell>
        </row>
        <row r="7382">
          <cell r="H7382" t="str">
            <v/>
          </cell>
        </row>
        <row r="7383">
          <cell r="H7383" t="str">
            <v/>
          </cell>
        </row>
        <row r="7384">
          <cell r="H7384" t="str">
            <v/>
          </cell>
        </row>
        <row r="7385">
          <cell r="H7385" t="str">
            <v/>
          </cell>
        </row>
        <row r="7386">
          <cell r="H7386" t="str">
            <v/>
          </cell>
        </row>
        <row r="7387">
          <cell r="H7387" t="str">
            <v/>
          </cell>
        </row>
        <row r="7388">
          <cell r="H7388" t="str">
            <v/>
          </cell>
        </row>
        <row r="7389">
          <cell r="H7389" t="str">
            <v/>
          </cell>
        </row>
        <row r="7390">
          <cell r="H7390" t="str">
            <v/>
          </cell>
        </row>
        <row r="7391">
          <cell r="H7391" t="str">
            <v/>
          </cell>
        </row>
        <row r="7392">
          <cell r="H7392" t="str">
            <v/>
          </cell>
        </row>
        <row r="7393">
          <cell r="H7393" t="str">
            <v/>
          </cell>
        </row>
        <row r="7394">
          <cell r="H7394" t="str">
            <v/>
          </cell>
        </row>
        <row r="7395">
          <cell r="H7395" t="str">
            <v/>
          </cell>
        </row>
        <row r="7396">
          <cell r="H7396" t="str">
            <v/>
          </cell>
        </row>
        <row r="7397">
          <cell r="H7397" t="str">
            <v/>
          </cell>
        </row>
        <row r="7398">
          <cell r="H7398" t="str">
            <v/>
          </cell>
        </row>
        <row r="7399">
          <cell r="H7399" t="str">
            <v/>
          </cell>
        </row>
        <row r="7400">
          <cell r="H7400" t="str">
            <v/>
          </cell>
        </row>
        <row r="7401">
          <cell r="H7401" t="str">
            <v/>
          </cell>
        </row>
        <row r="7402">
          <cell r="H7402" t="str">
            <v/>
          </cell>
        </row>
        <row r="7403">
          <cell r="H7403" t="str">
            <v/>
          </cell>
        </row>
        <row r="7404">
          <cell r="H7404" t="str">
            <v/>
          </cell>
        </row>
        <row r="7405">
          <cell r="H7405" t="str">
            <v/>
          </cell>
        </row>
        <row r="7406">
          <cell r="H7406" t="str">
            <v/>
          </cell>
        </row>
        <row r="7407">
          <cell r="H7407" t="str">
            <v/>
          </cell>
        </row>
        <row r="7408">
          <cell r="H7408" t="str">
            <v/>
          </cell>
        </row>
        <row r="7409">
          <cell r="H7409" t="str">
            <v/>
          </cell>
        </row>
        <row r="7410">
          <cell r="H7410" t="str">
            <v/>
          </cell>
        </row>
        <row r="7411">
          <cell r="H7411" t="str">
            <v/>
          </cell>
        </row>
        <row r="7412">
          <cell r="H7412" t="str">
            <v/>
          </cell>
        </row>
        <row r="7413">
          <cell r="H7413" t="str">
            <v/>
          </cell>
        </row>
        <row r="7414">
          <cell r="H7414" t="str">
            <v/>
          </cell>
        </row>
        <row r="7415">
          <cell r="H7415" t="str">
            <v/>
          </cell>
        </row>
        <row r="7416">
          <cell r="H7416" t="str">
            <v/>
          </cell>
        </row>
        <row r="7417">
          <cell r="H7417" t="str">
            <v/>
          </cell>
        </row>
        <row r="7418">
          <cell r="H7418" t="str">
            <v/>
          </cell>
        </row>
        <row r="7419">
          <cell r="H7419" t="str">
            <v/>
          </cell>
        </row>
        <row r="7420">
          <cell r="H7420" t="str">
            <v/>
          </cell>
        </row>
        <row r="7421">
          <cell r="H7421" t="str">
            <v/>
          </cell>
        </row>
        <row r="7422">
          <cell r="H7422" t="str">
            <v/>
          </cell>
        </row>
        <row r="7423">
          <cell r="H7423" t="str">
            <v/>
          </cell>
        </row>
        <row r="7424">
          <cell r="H7424" t="str">
            <v/>
          </cell>
        </row>
        <row r="7425">
          <cell r="H7425" t="str">
            <v/>
          </cell>
        </row>
        <row r="7426">
          <cell r="H7426" t="str">
            <v/>
          </cell>
        </row>
        <row r="7427">
          <cell r="H7427" t="str">
            <v/>
          </cell>
        </row>
        <row r="7428">
          <cell r="H7428" t="str">
            <v/>
          </cell>
        </row>
        <row r="7429">
          <cell r="H7429" t="str">
            <v/>
          </cell>
        </row>
        <row r="7430">
          <cell r="H7430" t="str">
            <v/>
          </cell>
        </row>
        <row r="7431">
          <cell r="H7431" t="str">
            <v/>
          </cell>
        </row>
        <row r="7432">
          <cell r="H7432" t="str">
            <v/>
          </cell>
        </row>
        <row r="7433">
          <cell r="H7433" t="str">
            <v/>
          </cell>
        </row>
        <row r="7434">
          <cell r="H7434" t="str">
            <v/>
          </cell>
        </row>
        <row r="7435">
          <cell r="H7435" t="str">
            <v/>
          </cell>
        </row>
        <row r="7436">
          <cell r="H7436" t="str">
            <v/>
          </cell>
        </row>
        <row r="7437">
          <cell r="H7437" t="str">
            <v/>
          </cell>
        </row>
        <row r="7438">
          <cell r="H7438" t="str">
            <v/>
          </cell>
        </row>
        <row r="7439">
          <cell r="H7439" t="str">
            <v/>
          </cell>
        </row>
        <row r="7440">
          <cell r="H7440" t="str">
            <v/>
          </cell>
        </row>
        <row r="7441">
          <cell r="H7441" t="str">
            <v/>
          </cell>
        </row>
        <row r="7442">
          <cell r="H7442" t="str">
            <v/>
          </cell>
        </row>
        <row r="7443">
          <cell r="H7443" t="str">
            <v/>
          </cell>
        </row>
        <row r="7444">
          <cell r="H7444" t="str">
            <v/>
          </cell>
        </row>
        <row r="7445">
          <cell r="H7445" t="str">
            <v/>
          </cell>
        </row>
        <row r="7446">
          <cell r="H7446" t="str">
            <v/>
          </cell>
        </row>
        <row r="7447">
          <cell r="H7447" t="str">
            <v/>
          </cell>
        </row>
        <row r="7448">
          <cell r="H7448" t="str">
            <v/>
          </cell>
        </row>
        <row r="7449">
          <cell r="H7449" t="str">
            <v/>
          </cell>
        </row>
        <row r="7450">
          <cell r="H7450" t="str">
            <v/>
          </cell>
        </row>
        <row r="7451">
          <cell r="H7451" t="str">
            <v/>
          </cell>
        </row>
        <row r="7452">
          <cell r="H7452" t="str">
            <v/>
          </cell>
        </row>
        <row r="7453">
          <cell r="H7453" t="str">
            <v/>
          </cell>
        </row>
        <row r="7454">
          <cell r="H7454" t="str">
            <v/>
          </cell>
        </row>
        <row r="7455">
          <cell r="H7455" t="str">
            <v/>
          </cell>
        </row>
        <row r="7456">
          <cell r="H7456" t="str">
            <v/>
          </cell>
        </row>
        <row r="7457">
          <cell r="H7457" t="str">
            <v/>
          </cell>
        </row>
        <row r="7458">
          <cell r="H7458" t="str">
            <v/>
          </cell>
        </row>
        <row r="7459">
          <cell r="H7459" t="str">
            <v/>
          </cell>
        </row>
        <row r="7460">
          <cell r="H7460" t="str">
            <v/>
          </cell>
        </row>
        <row r="7461">
          <cell r="H7461" t="str">
            <v/>
          </cell>
        </row>
        <row r="7462">
          <cell r="H7462" t="str">
            <v/>
          </cell>
        </row>
        <row r="7463">
          <cell r="H7463" t="str">
            <v/>
          </cell>
        </row>
        <row r="7464">
          <cell r="H7464" t="str">
            <v/>
          </cell>
        </row>
        <row r="7465">
          <cell r="H7465" t="str">
            <v/>
          </cell>
        </row>
        <row r="7466">
          <cell r="H7466" t="str">
            <v/>
          </cell>
        </row>
        <row r="7467">
          <cell r="H7467" t="str">
            <v/>
          </cell>
        </row>
        <row r="7468">
          <cell r="H7468" t="str">
            <v/>
          </cell>
        </row>
        <row r="7469">
          <cell r="H7469" t="str">
            <v/>
          </cell>
        </row>
        <row r="7470">
          <cell r="H7470" t="str">
            <v/>
          </cell>
        </row>
        <row r="7471">
          <cell r="H7471" t="str">
            <v/>
          </cell>
        </row>
        <row r="7472">
          <cell r="H7472" t="str">
            <v/>
          </cell>
        </row>
        <row r="7473">
          <cell r="H7473" t="str">
            <v/>
          </cell>
        </row>
        <row r="7474">
          <cell r="H7474" t="str">
            <v/>
          </cell>
        </row>
        <row r="7475">
          <cell r="H7475" t="str">
            <v/>
          </cell>
        </row>
        <row r="7476">
          <cell r="H7476" t="str">
            <v/>
          </cell>
        </row>
        <row r="7477">
          <cell r="H7477" t="str">
            <v/>
          </cell>
        </row>
        <row r="7478">
          <cell r="H7478" t="str">
            <v/>
          </cell>
        </row>
        <row r="7479">
          <cell r="H7479" t="str">
            <v/>
          </cell>
        </row>
        <row r="7480">
          <cell r="H7480" t="str">
            <v/>
          </cell>
        </row>
        <row r="7481">
          <cell r="H7481" t="str">
            <v/>
          </cell>
        </row>
        <row r="7482">
          <cell r="H7482" t="str">
            <v/>
          </cell>
        </row>
        <row r="7483">
          <cell r="H7483" t="str">
            <v/>
          </cell>
        </row>
        <row r="7484">
          <cell r="H7484" t="str">
            <v/>
          </cell>
        </row>
        <row r="7485">
          <cell r="H7485" t="str">
            <v/>
          </cell>
        </row>
        <row r="7486">
          <cell r="H7486" t="str">
            <v/>
          </cell>
        </row>
        <row r="7487">
          <cell r="H7487" t="str">
            <v/>
          </cell>
        </row>
        <row r="7488">
          <cell r="H7488" t="str">
            <v/>
          </cell>
        </row>
        <row r="7489">
          <cell r="H7489" t="str">
            <v/>
          </cell>
        </row>
        <row r="7490">
          <cell r="H7490" t="str">
            <v/>
          </cell>
        </row>
        <row r="7491">
          <cell r="H7491" t="str">
            <v/>
          </cell>
        </row>
        <row r="7492">
          <cell r="H7492" t="str">
            <v/>
          </cell>
        </row>
        <row r="7493">
          <cell r="H7493" t="str">
            <v/>
          </cell>
        </row>
        <row r="7494">
          <cell r="H7494" t="str">
            <v/>
          </cell>
        </row>
        <row r="7495">
          <cell r="H7495" t="str">
            <v/>
          </cell>
        </row>
        <row r="7496">
          <cell r="H7496" t="str">
            <v/>
          </cell>
        </row>
        <row r="7497">
          <cell r="H7497" t="str">
            <v/>
          </cell>
        </row>
        <row r="7498">
          <cell r="H7498" t="str">
            <v/>
          </cell>
        </row>
        <row r="7499">
          <cell r="H7499" t="str">
            <v/>
          </cell>
        </row>
        <row r="7500">
          <cell r="H7500" t="str">
            <v/>
          </cell>
        </row>
        <row r="7501">
          <cell r="H7501" t="str">
            <v/>
          </cell>
        </row>
        <row r="7502">
          <cell r="H7502" t="str">
            <v/>
          </cell>
        </row>
        <row r="7503">
          <cell r="H7503" t="str">
            <v/>
          </cell>
        </row>
        <row r="7504">
          <cell r="H7504" t="str">
            <v/>
          </cell>
        </row>
        <row r="7505">
          <cell r="H7505" t="str">
            <v/>
          </cell>
        </row>
        <row r="7506">
          <cell r="H7506" t="str">
            <v/>
          </cell>
        </row>
        <row r="7507">
          <cell r="H7507" t="str">
            <v/>
          </cell>
        </row>
        <row r="7508">
          <cell r="H7508" t="str">
            <v/>
          </cell>
        </row>
        <row r="7509">
          <cell r="H7509" t="str">
            <v/>
          </cell>
        </row>
        <row r="7510">
          <cell r="H7510" t="str">
            <v/>
          </cell>
        </row>
        <row r="7511">
          <cell r="H7511" t="str">
            <v/>
          </cell>
        </row>
        <row r="7512">
          <cell r="H7512" t="str">
            <v/>
          </cell>
        </row>
        <row r="7513">
          <cell r="H7513" t="str">
            <v/>
          </cell>
        </row>
        <row r="7514">
          <cell r="H7514" t="str">
            <v/>
          </cell>
        </row>
        <row r="7515">
          <cell r="H7515" t="str">
            <v/>
          </cell>
        </row>
        <row r="7516">
          <cell r="H7516" t="str">
            <v/>
          </cell>
        </row>
        <row r="7517">
          <cell r="H7517" t="str">
            <v/>
          </cell>
        </row>
        <row r="7518">
          <cell r="H7518" t="str">
            <v/>
          </cell>
        </row>
        <row r="7519">
          <cell r="H7519" t="str">
            <v/>
          </cell>
        </row>
        <row r="7520">
          <cell r="H7520" t="str">
            <v/>
          </cell>
        </row>
        <row r="7521">
          <cell r="H7521" t="str">
            <v/>
          </cell>
        </row>
        <row r="7522">
          <cell r="H7522" t="str">
            <v/>
          </cell>
        </row>
        <row r="7523">
          <cell r="H7523" t="str">
            <v/>
          </cell>
        </row>
        <row r="7524">
          <cell r="H7524" t="str">
            <v/>
          </cell>
        </row>
        <row r="7525">
          <cell r="H7525" t="str">
            <v/>
          </cell>
        </row>
        <row r="7526">
          <cell r="H7526" t="str">
            <v/>
          </cell>
        </row>
        <row r="7527">
          <cell r="H7527" t="str">
            <v/>
          </cell>
        </row>
        <row r="7528">
          <cell r="H7528" t="str">
            <v/>
          </cell>
        </row>
        <row r="7529">
          <cell r="H7529" t="str">
            <v/>
          </cell>
        </row>
        <row r="7530">
          <cell r="H7530" t="str">
            <v/>
          </cell>
        </row>
        <row r="7531">
          <cell r="H7531" t="str">
            <v/>
          </cell>
        </row>
        <row r="7532">
          <cell r="H7532" t="str">
            <v/>
          </cell>
        </row>
        <row r="7533">
          <cell r="H7533" t="str">
            <v/>
          </cell>
        </row>
        <row r="7534">
          <cell r="H7534" t="str">
            <v/>
          </cell>
        </row>
        <row r="7535">
          <cell r="H7535" t="str">
            <v/>
          </cell>
        </row>
        <row r="7536">
          <cell r="H7536" t="str">
            <v/>
          </cell>
        </row>
        <row r="7537">
          <cell r="H7537" t="str">
            <v/>
          </cell>
        </row>
        <row r="7538">
          <cell r="H7538" t="str">
            <v/>
          </cell>
        </row>
        <row r="7539">
          <cell r="H7539" t="str">
            <v/>
          </cell>
        </row>
        <row r="7540">
          <cell r="H7540" t="str">
            <v/>
          </cell>
        </row>
        <row r="7541">
          <cell r="H7541" t="str">
            <v/>
          </cell>
        </row>
        <row r="7542">
          <cell r="H7542" t="str">
            <v/>
          </cell>
        </row>
        <row r="7543">
          <cell r="H7543" t="str">
            <v/>
          </cell>
        </row>
        <row r="7544">
          <cell r="H7544" t="str">
            <v/>
          </cell>
        </row>
        <row r="7545">
          <cell r="H7545" t="str">
            <v/>
          </cell>
        </row>
        <row r="7546">
          <cell r="H7546" t="str">
            <v/>
          </cell>
        </row>
        <row r="7547">
          <cell r="H7547" t="str">
            <v/>
          </cell>
        </row>
        <row r="7548">
          <cell r="H7548" t="str">
            <v/>
          </cell>
        </row>
        <row r="7549">
          <cell r="H7549" t="str">
            <v/>
          </cell>
        </row>
        <row r="7550">
          <cell r="H7550" t="str">
            <v/>
          </cell>
        </row>
        <row r="7551">
          <cell r="H7551" t="str">
            <v/>
          </cell>
        </row>
        <row r="7552">
          <cell r="H7552" t="str">
            <v/>
          </cell>
        </row>
        <row r="7553">
          <cell r="H7553" t="str">
            <v/>
          </cell>
        </row>
        <row r="7554">
          <cell r="H7554" t="str">
            <v/>
          </cell>
        </row>
        <row r="7555">
          <cell r="H7555" t="str">
            <v/>
          </cell>
        </row>
        <row r="7556">
          <cell r="H7556" t="str">
            <v/>
          </cell>
        </row>
        <row r="7557">
          <cell r="H7557" t="str">
            <v/>
          </cell>
        </row>
        <row r="7558">
          <cell r="H7558" t="str">
            <v/>
          </cell>
        </row>
        <row r="7559">
          <cell r="H7559" t="str">
            <v/>
          </cell>
        </row>
        <row r="7560">
          <cell r="H7560" t="str">
            <v/>
          </cell>
        </row>
        <row r="7561">
          <cell r="H7561" t="str">
            <v/>
          </cell>
        </row>
        <row r="7562">
          <cell r="H7562" t="str">
            <v/>
          </cell>
        </row>
        <row r="7563">
          <cell r="H7563" t="str">
            <v/>
          </cell>
        </row>
        <row r="7564">
          <cell r="H7564" t="str">
            <v/>
          </cell>
        </row>
        <row r="7565">
          <cell r="H7565" t="str">
            <v/>
          </cell>
        </row>
        <row r="7566">
          <cell r="H7566" t="str">
            <v/>
          </cell>
        </row>
        <row r="7567">
          <cell r="H7567" t="str">
            <v/>
          </cell>
        </row>
        <row r="7568">
          <cell r="H7568" t="str">
            <v/>
          </cell>
        </row>
        <row r="7569">
          <cell r="H7569" t="str">
            <v/>
          </cell>
        </row>
        <row r="7570">
          <cell r="H7570" t="str">
            <v/>
          </cell>
        </row>
        <row r="7571">
          <cell r="H7571" t="str">
            <v/>
          </cell>
        </row>
        <row r="7572">
          <cell r="H7572" t="str">
            <v/>
          </cell>
        </row>
        <row r="7573">
          <cell r="H7573" t="str">
            <v/>
          </cell>
        </row>
        <row r="7574">
          <cell r="H7574" t="str">
            <v/>
          </cell>
        </row>
        <row r="7575">
          <cell r="H7575" t="str">
            <v/>
          </cell>
        </row>
        <row r="7576">
          <cell r="H7576" t="str">
            <v/>
          </cell>
        </row>
        <row r="7577">
          <cell r="H7577" t="str">
            <v/>
          </cell>
        </row>
        <row r="7578">
          <cell r="H7578" t="str">
            <v/>
          </cell>
        </row>
        <row r="7579">
          <cell r="H7579" t="str">
            <v/>
          </cell>
        </row>
        <row r="7580">
          <cell r="H7580" t="str">
            <v/>
          </cell>
        </row>
        <row r="7581">
          <cell r="H7581" t="str">
            <v/>
          </cell>
        </row>
        <row r="7582">
          <cell r="H7582" t="str">
            <v/>
          </cell>
        </row>
        <row r="7583">
          <cell r="H7583" t="str">
            <v/>
          </cell>
        </row>
        <row r="7584">
          <cell r="H7584" t="str">
            <v/>
          </cell>
        </row>
        <row r="7585">
          <cell r="H7585" t="str">
            <v/>
          </cell>
        </row>
        <row r="7586">
          <cell r="H7586" t="str">
            <v/>
          </cell>
        </row>
        <row r="7587">
          <cell r="H7587" t="str">
            <v/>
          </cell>
        </row>
        <row r="7588">
          <cell r="H7588" t="str">
            <v/>
          </cell>
        </row>
        <row r="7589">
          <cell r="H7589" t="str">
            <v/>
          </cell>
        </row>
        <row r="7590">
          <cell r="H7590" t="str">
            <v/>
          </cell>
        </row>
        <row r="7591">
          <cell r="H7591" t="str">
            <v/>
          </cell>
        </row>
        <row r="7592">
          <cell r="H7592" t="str">
            <v/>
          </cell>
        </row>
        <row r="7593">
          <cell r="H7593" t="str">
            <v/>
          </cell>
        </row>
        <row r="7594">
          <cell r="H7594" t="str">
            <v/>
          </cell>
        </row>
        <row r="7595">
          <cell r="H7595" t="str">
            <v/>
          </cell>
        </row>
        <row r="7596">
          <cell r="H7596" t="str">
            <v/>
          </cell>
        </row>
        <row r="7597">
          <cell r="H7597" t="str">
            <v/>
          </cell>
        </row>
        <row r="7598">
          <cell r="H7598" t="str">
            <v/>
          </cell>
        </row>
        <row r="7599">
          <cell r="H7599" t="str">
            <v/>
          </cell>
        </row>
        <row r="7600">
          <cell r="H7600" t="str">
            <v/>
          </cell>
        </row>
        <row r="7601">
          <cell r="H7601" t="str">
            <v/>
          </cell>
        </row>
        <row r="7602">
          <cell r="H7602" t="str">
            <v/>
          </cell>
        </row>
        <row r="7603">
          <cell r="H7603" t="str">
            <v/>
          </cell>
        </row>
        <row r="7604">
          <cell r="H7604" t="str">
            <v/>
          </cell>
        </row>
        <row r="7605">
          <cell r="H7605" t="str">
            <v/>
          </cell>
        </row>
        <row r="7606">
          <cell r="H7606" t="str">
            <v/>
          </cell>
        </row>
        <row r="7607">
          <cell r="H7607" t="str">
            <v/>
          </cell>
        </row>
        <row r="7608">
          <cell r="H7608" t="str">
            <v/>
          </cell>
        </row>
        <row r="7609">
          <cell r="H7609" t="str">
            <v/>
          </cell>
        </row>
        <row r="7610">
          <cell r="H7610" t="str">
            <v/>
          </cell>
        </row>
        <row r="7611">
          <cell r="H7611" t="str">
            <v/>
          </cell>
        </row>
        <row r="7612">
          <cell r="H7612" t="str">
            <v/>
          </cell>
        </row>
        <row r="7613">
          <cell r="H7613" t="str">
            <v/>
          </cell>
        </row>
        <row r="7614">
          <cell r="H7614" t="str">
            <v/>
          </cell>
        </row>
        <row r="7615">
          <cell r="H7615" t="str">
            <v/>
          </cell>
        </row>
        <row r="7616">
          <cell r="H7616" t="str">
            <v/>
          </cell>
        </row>
        <row r="7617">
          <cell r="H7617" t="str">
            <v/>
          </cell>
        </row>
        <row r="7618">
          <cell r="H7618" t="str">
            <v/>
          </cell>
        </row>
        <row r="7619">
          <cell r="H7619" t="str">
            <v/>
          </cell>
        </row>
        <row r="7620">
          <cell r="H7620" t="str">
            <v/>
          </cell>
        </row>
        <row r="7621">
          <cell r="H7621" t="str">
            <v/>
          </cell>
        </row>
        <row r="7622">
          <cell r="H7622" t="str">
            <v/>
          </cell>
        </row>
        <row r="7623">
          <cell r="H7623" t="str">
            <v/>
          </cell>
        </row>
        <row r="7624">
          <cell r="H7624" t="str">
            <v/>
          </cell>
        </row>
        <row r="7625">
          <cell r="H7625" t="str">
            <v/>
          </cell>
        </row>
        <row r="7626">
          <cell r="H7626" t="str">
            <v/>
          </cell>
        </row>
        <row r="7627">
          <cell r="H7627" t="str">
            <v/>
          </cell>
        </row>
        <row r="7628">
          <cell r="H7628" t="str">
            <v/>
          </cell>
        </row>
        <row r="7629">
          <cell r="H7629" t="str">
            <v/>
          </cell>
        </row>
        <row r="7630">
          <cell r="H7630" t="str">
            <v/>
          </cell>
        </row>
        <row r="7631">
          <cell r="H7631" t="str">
            <v/>
          </cell>
        </row>
        <row r="7632">
          <cell r="H7632" t="str">
            <v/>
          </cell>
        </row>
        <row r="7633">
          <cell r="H7633" t="str">
            <v/>
          </cell>
        </row>
        <row r="7634">
          <cell r="H7634" t="str">
            <v/>
          </cell>
        </row>
        <row r="7635">
          <cell r="H7635" t="str">
            <v/>
          </cell>
        </row>
        <row r="7636">
          <cell r="H7636" t="str">
            <v/>
          </cell>
        </row>
        <row r="7637">
          <cell r="H7637" t="str">
            <v/>
          </cell>
        </row>
        <row r="7638">
          <cell r="H7638" t="str">
            <v/>
          </cell>
        </row>
        <row r="7639">
          <cell r="H7639" t="str">
            <v/>
          </cell>
        </row>
        <row r="7640">
          <cell r="H7640" t="str">
            <v/>
          </cell>
        </row>
        <row r="7641">
          <cell r="H7641" t="str">
            <v/>
          </cell>
        </row>
        <row r="7642">
          <cell r="H7642" t="str">
            <v/>
          </cell>
        </row>
        <row r="7643">
          <cell r="H7643" t="str">
            <v/>
          </cell>
        </row>
        <row r="7644">
          <cell r="H7644" t="str">
            <v/>
          </cell>
        </row>
        <row r="7645">
          <cell r="H7645" t="str">
            <v/>
          </cell>
        </row>
        <row r="7646">
          <cell r="H7646" t="str">
            <v/>
          </cell>
        </row>
        <row r="7647">
          <cell r="H7647" t="str">
            <v/>
          </cell>
        </row>
        <row r="7648">
          <cell r="H7648" t="str">
            <v/>
          </cell>
        </row>
        <row r="7649">
          <cell r="H7649" t="str">
            <v/>
          </cell>
        </row>
        <row r="7650">
          <cell r="H7650" t="str">
            <v/>
          </cell>
        </row>
        <row r="7651">
          <cell r="H7651" t="str">
            <v/>
          </cell>
        </row>
        <row r="7652">
          <cell r="H7652" t="str">
            <v/>
          </cell>
        </row>
        <row r="7653">
          <cell r="H7653" t="str">
            <v/>
          </cell>
        </row>
        <row r="7654">
          <cell r="H7654" t="str">
            <v/>
          </cell>
        </row>
        <row r="7655">
          <cell r="H7655" t="str">
            <v/>
          </cell>
        </row>
        <row r="7656">
          <cell r="H7656" t="str">
            <v/>
          </cell>
        </row>
        <row r="7657">
          <cell r="H7657" t="str">
            <v/>
          </cell>
        </row>
        <row r="7658">
          <cell r="H7658" t="str">
            <v/>
          </cell>
        </row>
        <row r="7659">
          <cell r="H7659" t="str">
            <v/>
          </cell>
        </row>
        <row r="7660">
          <cell r="H7660" t="str">
            <v/>
          </cell>
        </row>
        <row r="7661">
          <cell r="H7661" t="str">
            <v/>
          </cell>
        </row>
        <row r="7662">
          <cell r="H7662" t="str">
            <v/>
          </cell>
        </row>
        <row r="7663">
          <cell r="H7663" t="str">
            <v/>
          </cell>
        </row>
        <row r="7664">
          <cell r="H7664" t="str">
            <v/>
          </cell>
        </row>
        <row r="7665">
          <cell r="H7665" t="str">
            <v/>
          </cell>
        </row>
        <row r="7666">
          <cell r="H7666" t="str">
            <v/>
          </cell>
        </row>
        <row r="7667">
          <cell r="H7667" t="str">
            <v/>
          </cell>
        </row>
        <row r="7668">
          <cell r="H7668" t="str">
            <v/>
          </cell>
        </row>
        <row r="7669">
          <cell r="H7669" t="str">
            <v/>
          </cell>
        </row>
        <row r="7670">
          <cell r="H7670" t="str">
            <v/>
          </cell>
        </row>
        <row r="7671">
          <cell r="H7671" t="str">
            <v/>
          </cell>
        </row>
        <row r="7672">
          <cell r="H7672" t="str">
            <v/>
          </cell>
        </row>
        <row r="7673">
          <cell r="H7673" t="str">
            <v/>
          </cell>
        </row>
        <row r="7674">
          <cell r="H7674" t="str">
            <v/>
          </cell>
        </row>
        <row r="7675">
          <cell r="H7675" t="str">
            <v/>
          </cell>
        </row>
        <row r="7676">
          <cell r="H7676" t="str">
            <v/>
          </cell>
        </row>
        <row r="7677">
          <cell r="H7677" t="str">
            <v/>
          </cell>
        </row>
        <row r="7678">
          <cell r="H7678" t="str">
            <v/>
          </cell>
        </row>
        <row r="7679">
          <cell r="H7679" t="str">
            <v/>
          </cell>
        </row>
        <row r="7680">
          <cell r="H7680" t="str">
            <v/>
          </cell>
        </row>
        <row r="7681">
          <cell r="H7681" t="str">
            <v/>
          </cell>
        </row>
        <row r="7682">
          <cell r="H7682" t="str">
            <v/>
          </cell>
        </row>
        <row r="7683">
          <cell r="H7683" t="str">
            <v/>
          </cell>
        </row>
        <row r="7684">
          <cell r="H7684" t="str">
            <v/>
          </cell>
        </row>
        <row r="7685">
          <cell r="H7685" t="str">
            <v/>
          </cell>
        </row>
        <row r="7686">
          <cell r="H7686" t="str">
            <v/>
          </cell>
        </row>
        <row r="7687">
          <cell r="H7687" t="str">
            <v/>
          </cell>
        </row>
        <row r="7688">
          <cell r="H7688" t="str">
            <v/>
          </cell>
        </row>
        <row r="7689">
          <cell r="H7689" t="str">
            <v/>
          </cell>
        </row>
        <row r="7690">
          <cell r="H7690" t="str">
            <v/>
          </cell>
        </row>
        <row r="7691">
          <cell r="H7691" t="str">
            <v/>
          </cell>
        </row>
        <row r="7692">
          <cell r="H7692" t="str">
            <v/>
          </cell>
        </row>
        <row r="7693">
          <cell r="H7693" t="str">
            <v/>
          </cell>
        </row>
        <row r="7694">
          <cell r="H7694" t="str">
            <v/>
          </cell>
        </row>
        <row r="7695">
          <cell r="H7695" t="str">
            <v/>
          </cell>
        </row>
        <row r="7696">
          <cell r="H7696" t="str">
            <v/>
          </cell>
        </row>
        <row r="7697">
          <cell r="H7697" t="str">
            <v/>
          </cell>
        </row>
        <row r="7698">
          <cell r="H7698" t="str">
            <v/>
          </cell>
        </row>
        <row r="7699">
          <cell r="H7699" t="str">
            <v/>
          </cell>
        </row>
        <row r="7700">
          <cell r="H7700" t="str">
            <v/>
          </cell>
        </row>
        <row r="7701">
          <cell r="H7701" t="str">
            <v/>
          </cell>
        </row>
        <row r="7702">
          <cell r="H7702" t="str">
            <v/>
          </cell>
        </row>
        <row r="7703">
          <cell r="H7703" t="str">
            <v/>
          </cell>
        </row>
        <row r="7704">
          <cell r="H7704" t="str">
            <v/>
          </cell>
        </row>
        <row r="7705">
          <cell r="H7705" t="str">
            <v/>
          </cell>
        </row>
        <row r="7706">
          <cell r="H7706" t="str">
            <v/>
          </cell>
        </row>
        <row r="7707">
          <cell r="H7707" t="str">
            <v/>
          </cell>
        </row>
        <row r="7708">
          <cell r="H7708" t="str">
            <v/>
          </cell>
        </row>
        <row r="7709">
          <cell r="H7709" t="str">
            <v/>
          </cell>
        </row>
        <row r="7710">
          <cell r="H7710" t="str">
            <v/>
          </cell>
        </row>
        <row r="7711">
          <cell r="H7711" t="str">
            <v/>
          </cell>
        </row>
        <row r="7712">
          <cell r="H7712" t="str">
            <v/>
          </cell>
        </row>
        <row r="7713">
          <cell r="H7713" t="str">
            <v/>
          </cell>
        </row>
        <row r="7714">
          <cell r="H7714" t="str">
            <v/>
          </cell>
        </row>
        <row r="7715">
          <cell r="H7715" t="str">
            <v/>
          </cell>
        </row>
        <row r="7716">
          <cell r="H7716" t="str">
            <v/>
          </cell>
        </row>
        <row r="7717">
          <cell r="H7717" t="str">
            <v/>
          </cell>
        </row>
        <row r="7718">
          <cell r="H7718" t="str">
            <v/>
          </cell>
        </row>
        <row r="7719">
          <cell r="H7719" t="str">
            <v/>
          </cell>
        </row>
        <row r="7720">
          <cell r="H7720" t="str">
            <v/>
          </cell>
        </row>
        <row r="7721">
          <cell r="H7721" t="str">
            <v/>
          </cell>
        </row>
        <row r="7722">
          <cell r="H7722" t="str">
            <v/>
          </cell>
        </row>
        <row r="7723">
          <cell r="H7723" t="str">
            <v/>
          </cell>
        </row>
        <row r="7724">
          <cell r="H7724" t="str">
            <v/>
          </cell>
        </row>
        <row r="7725">
          <cell r="H7725" t="str">
            <v/>
          </cell>
        </row>
        <row r="7726">
          <cell r="H7726" t="str">
            <v/>
          </cell>
        </row>
        <row r="7727">
          <cell r="H7727" t="str">
            <v/>
          </cell>
        </row>
        <row r="7728">
          <cell r="H7728" t="str">
            <v/>
          </cell>
        </row>
        <row r="7729">
          <cell r="H7729" t="str">
            <v/>
          </cell>
        </row>
        <row r="7730">
          <cell r="H7730" t="str">
            <v/>
          </cell>
        </row>
        <row r="7731">
          <cell r="H7731" t="str">
            <v/>
          </cell>
        </row>
        <row r="7732">
          <cell r="H7732" t="str">
            <v/>
          </cell>
        </row>
        <row r="7733">
          <cell r="H7733" t="str">
            <v/>
          </cell>
        </row>
        <row r="7734">
          <cell r="H7734" t="str">
            <v/>
          </cell>
        </row>
        <row r="7735">
          <cell r="H7735" t="str">
            <v/>
          </cell>
        </row>
        <row r="7736">
          <cell r="H7736" t="str">
            <v/>
          </cell>
        </row>
        <row r="7737">
          <cell r="H7737" t="str">
            <v/>
          </cell>
        </row>
        <row r="7738">
          <cell r="H7738" t="str">
            <v/>
          </cell>
        </row>
        <row r="7739">
          <cell r="H7739" t="str">
            <v/>
          </cell>
        </row>
        <row r="7740">
          <cell r="H7740" t="str">
            <v/>
          </cell>
        </row>
        <row r="7741">
          <cell r="H7741" t="str">
            <v/>
          </cell>
        </row>
        <row r="7742">
          <cell r="H7742" t="str">
            <v/>
          </cell>
        </row>
        <row r="7743">
          <cell r="H7743" t="str">
            <v/>
          </cell>
        </row>
        <row r="7744">
          <cell r="H7744" t="str">
            <v/>
          </cell>
        </row>
        <row r="7745">
          <cell r="H7745" t="str">
            <v/>
          </cell>
        </row>
        <row r="7746">
          <cell r="H7746" t="str">
            <v/>
          </cell>
        </row>
        <row r="7747">
          <cell r="H7747" t="str">
            <v/>
          </cell>
        </row>
        <row r="7748">
          <cell r="H7748" t="str">
            <v/>
          </cell>
        </row>
        <row r="7749">
          <cell r="H7749" t="str">
            <v/>
          </cell>
        </row>
        <row r="7750">
          <cell r="H7750" t="str">
            <v/>
          </cell>
        </row>
        <row r="7751">
          <cell r="H7751" t="str">
            <v/>
          </cell>
        </row>
        <row r="7752">
          <cell r="H7752" t="str">
            <v/>
          </cell>
        </row>
        <row r="7753">
          <cell r="H7753" t="str">
            <v/>
          </cell>
        </row>
        <row r="7754">
          <cell r="H7754" t="str">
            <v/>
          </cell>
        </row>
        <row r="7755">
          <cell r="H7755" t="str">
            <v/>
          </cell>
        </row>
        <row r="7756">
          <cell r="H7756" t="str">
            <v/>
          </cell>
        </row>
        <row r="7757">
          <cell r="H7757" t="str">
            <v/>
          </cell>
        </row>
        <row r="7758">
          <cell r="H7758" t="str">
            <v/>
          </cell>
        </row>
        <row r="7759">
          <cell r="H7759" t="str">
            <v/>
          </cell>
        </row>
        <row r="7760">
          <cell r="H7760" t="str">
            <v/>
          </cell>
        </row>
        <row r="7761">
          <cell r="H7761" t="str">
            <v/>
          </cell>
        </row>
        <row r="7762">
          <cell r="H7762" t="str">
            <v/>
          </cell>
        </row>
        <row r="7763">
          <cell r="H7763" t="str">
            <v/>
          </cell>
        </row>
        <row r="7764">
          <cell r="H7764" t="str">
            <v/>
          </cell>
        </row>
        <row r="7765">
          <cell r="H7765" t="str">
            <v/>
          </cell>
        </row>
        <row r="7766">
          <cell r="H7766" t="str">
            <v/>
          </cell>
        </row>
        <row r="7767">
          <cell r="H7767" t="str">
            <v/>
          </cell>
        </row>
        <row r="7768">
          <cell r="H7768" t="str">
            <v/>
          </cell>
        </row>
        <row r="7769">
          <cell r="H7769" t="str">
            <v/>
          </cell>
        </row>
        <row r="7770">
          <cell r="H7770" t="str">
            <v/>
          </cell>
        </row>
        <row r="7771">
          <cell r="H7771" t="str">
            <v/>
          </cell>
        </row>
        <row r="7772">
          <cell r="H7772" t="str">
            <v/>
          </cell>
        </row>
        <row r="7773">
          <cell r="H7773" t="str">
            <v/>
          </cell>
        </row>
        <row r="7774">
          <cell r="H7774" t="str">
            <v/>
          </cell>
        </row>
        <row r="7775">
          <cell r="H7775" t="str">
            <v/>
          </cell>
        </row>
        <row r="7776">
          <cell r="H7776" t="str">
            <v/>
          </cell>
        </row>
        <row r="7777">
          <cell r="H7777" t="str">
            <v/>
          </cell>
        </row>
        <row r="7778">
          <cell r="H7778" t="str">
            <v/>
          </cell>
        </row>
        <row r="7779">
          <cell r="H7779" t="str">
            <v/>
          </cell>
        </row>
        <row r="7780">
          <cell r="H7780" t="str">
            <v/>
          </cell>
        </row>
        <row r="7781">
          <cell r="H7781" t="str">
            <v/>
          </cell>
        </row>
        <row r="7782">
          <cell r="H7782" t="str">
            <v/>
          </cell>
        </row>
        <row r="7783">
          <cell r="H7783" t="str">
            <v/>
          </cell>
        </row>
        <row r="7784">
          <cell r="H7784" t="str">
            <v/>
          </cell>
        </row>
        <row r="7785">
          <cell r="H7785" t="str">
            <v/>
          </cell>
        </row>
        <row r="7786">
          <cell r="H7786" t="str">
            <v/>
          </cell>
        </row>
        <row r="7787">
          <cell r="H7787" t="str">
            <v/>
          </cell>
        </row>
        <row r="7788">
          <cell r="H7788" t="str">
            <v/>
          </cell>
        </row>
        <row r="7789">
          <cell r="H7789" t="str">
            <v/>
          </cell>
        </row>
        <row r="7790">
          <cell r="H7790" t="str">
            <v/>
          </cell>
        </row>
        <row r="7791">
          <cell r="H7791" t="str">
            <v/>
          </cell>
        </row>
        <row r="7792">
          <cell r="H7792" t="str">
            <v/>
          </cell>
        </row>
        <row r="7793">
          <cell r="H7793" t="str">
            <v/>
          </cell>
        </row>
        <row r="7794">
          <cell r="H7794" t="str">
            <v/>
          </cell>
        </row>
        <row r="7795">
          <cell r="H7795" t="str">
            <v/>
          </cell>
        </row>
        <row r="7796">
          <cell r="H7796" t="str">
            <v/>
          </cell>
        </row>
        <row r="7797">
          <cell r="H7797" t="str">
            <v/>
          </cell>
        </row>
        <row r="7798">
          <cell r="H7798" t="str">
            <v/>
          </cell>
        </row>
        <row r="7799">
          <cell r="H7799" t="str">
            <v/>
          </cell>
        </row>
        <row r="7800">
          <cell r="H7800" t="str">
            <v/>
          </cell>
        </row>
        <row r="7801">
          <cell r="H7801" t="str">
            <v/>
          </cell>
        </row>
        <row r="7802">
          <cell r="H7802" t="str">
            <v/>
          </cell>
        </row>
        <row r="7803">
          <cell r="H7803" t="str">
            <v/>
          </cell>
        </row>
        <row r="7804">
          <cell r="H7804" t="str">
            <v/>
          </cell>
        </row>
        <row r="7805">
          <cell r="H7805" t="str">
            <v/>
          </cell>
        </row>
        <row r="7806">
          <cell r="H7806" t="str">
            <v/>
          </cell>
        </row>
        <row r="7807">
          <cell r="H7807" t="str">
            <v/>
          </cell>
        </row>
        <row r="7808">
          <cell r="H7808" t="str">
            <v/>
          </cell>
        </row>
        <row r="7809">
          <cell r="H7809" t="str">
            <v/>
          </cell>
        </row>
        <row r="7810">
          <cell r="H7810" t="str">
            <v/>
          </cell>
        </row>
        <row r="7811">
          <cell r="H7811" t="str">
            <v/>
          </cell>
        </row>
        <row r="7812">
          <cell r="H7812" t="str">
            <v/>
          </cell>
        </row>
        <row r="7813">
          <cell r="H7813" t="str">
            <v/>
          </cell>
        </row>
        <row r="7814">
          <cell r="H7814" t="str">
            <v/>
          </cell>
        </row>
        <row r="7815">
          <cell r="H7815" t="str">
            <v/>
          </cell>
        </row>
        <row r="7816">
          <cell r="H7816" t="str">
            <v/>
          </cell>
        </row>
        <row r="7817">
          <cell r="H7817" t="str">
            <v/>
          </cell>
        </row>
        <row r="7818">
          <cell r="H7818" t="str">
            <v/>
          </cell>
        </row>
        <row r="7819">
          <cell r="H7819" t="str">
            <v/>
          </cell>
        </row>
        <row r="7820">
          <cell r="H7820" t="str">
            <v/>
          </cell>
        </row>
        <row r="7821">
          <cell r="H7821" t="str">
            <v/>
          </cell>
        </row>
        <row r="7822">
          <cell r="H7822" t="str">
            <v/>
          </cell>
        </row>
        <row r="7823">
          <cell r="H7823" t="str">
            <v/>
          </cell>
        </row>
        <row r="7824">
          <cell r="H7824" t="str">
            <v/>
          </cell>
        </row>
        <row r="7825">
          <cell r="H7825" t="str">
            <v/>
          </cell>
        </row>
        <row r="7826">
          <cell r="H7826" t="str">
            <v/>
          </cell>
        </row>
        <row r="7827">
          <cell r="H7827" t="str">
            <v/>
          </cell>
        </row>
        <row r="7828">
          <cell r="H7828" t="str">
            <v/>
          </cell>
        </row>
        <row r="7829">
          <cell r="H7829" t="str">
            <v/>
          </cell>
        </row>
        <row r="7830">
          <cell r="H7830" t="str">
            <v/>
          </cell>
        </row>
        <row r="7831">
          <cell r="H7831" t="str">
            <v/>
          </cell>
        </row>
        <row r="7832">
          <cell r="H7832" t="str">
            <v/>
          </cell>
        </row>
        <row r="7833">
          <cell r="H7833" t="str">
            <v/>
          </cell>
        </row>
        <row r="7834">
          <cell r="H7834" t="str">
            <v/>
          </cell>
        </row>
        <row r="7835">
          <cell r="H7835" t="str">
            <v/>
          </cell>
        </row>
        <row r="7836">
          <cell r="H7836" t="str">
            <v/>
          </cell>
        </row>
        <row r="7837">
          <cell r="H7837" t="str">
            <v/>
          </cell>
        </row>
        <row r="7838">
          <cell r="H7838" t="str">
            <v/>
          </cell>
        </row>
        <row r="7839">
          <cell r="H7839" t="str">
            <v/>
          </cell>
        </row>
        <row r="7840">
          <cell r="H7840" t="str">
            <v/>
          </cell>
        </row>
        <row r="7841">
          <cell r="H7841" t="str">
            <v/>
          </cell>
        </row>
        <row r="7842">
          <cell r="H7842" t="str">
            <v/>
          </cell>
        </row>
        <row r="7843">
          <cell r="H7843" t="str">
            <v/>
          </cell>
        </row>
        <row r="7844">
          <cell r="H7844" t="str">
            <v/>
          </cell>
        </row>
        <row r="7845">
          <cell r="H7845" t="str">
            <v/>
          </cell>
        </row>
        <row r="7846">
          <cell r="H7846" t="str">
            <v/>
          </cell>
        </row>
        <row r="7847">
          <cell r="H7847" t="str">
            <v/>
          </cell>
        </row>
        <row r="7848">
          <cell r="H7848" t="str">
            <v/>
          </cell>
        </row>
        <row r="7849">
          <cell r="H7849" t="str">
            <v/>
          </cell>
        </row>
        <row r="7850">
          <cell r="H7850" t="str">
            <v/>
          </cell>
        </row>
        <row r="7851">
          <cell r="H7851" t="str">
            <v/>
          </cell>
        </row>
        <row r="7852">
          <cell r="H7852" t="str">
            <v/>
          </cell>
        </row>
        <row r="7853">
          <cell r="H7853" t="str">
            <v/>
          </cell>
        </row>
        <row r="7854">
          <cell r="H7854" t="str">
            <v/>
          </cell>
        </row>
        <row r="7855">
          <cell r="H7855" t="str">
            <v/>
          </cell>
        </row>
        <row r="7856">
          <cell r="H7856" t="str">
            <v/>
          </cell>
        </row>
        <row r="7857">
          <cell r="H7857" t="str">
            <v/>
          </cell>
        </row>
        <row r="7858">
          <cell r="H7858" t="str">
            <v/>
          </cell>
        </row>
        <row r="7859">
          <cell r="H7859" t="str">
            <v/>
          </cell>
        </row>
        <row r="7860">
          <cell r="H7860" t="str">
            <v/>
          </cell>
        </row>
        <row r="7861">
          <cell r="H7861" t="str">
            <v/>
          </cell>
        </row>
        <row r="7862">
          <cell r="H7862" t="str">
            <v/>
          </cell>
        </row>
        <row r="7863">
          <cell r="H7863" t="str">
            <v/>
          </cell>
        </row>
        <row r="7864">
          <cell r="H7864" t="str">
            <v/>
          </cell>
        </row>
        <row r="7865">
          <cell r="H7865" t="str">
            <v/>
          </cell>
        </row>
        <row r="7866">
          <cell r="H7866" t="str">
            <v/>
          </cell>
        </row>
        <row r="7867">
          <cell r="H7867" t="str">
            <v/>
          </cell>
        </row>
        <row r="7868">
          <cell r="H7868" t="str">
            <v/>
          </cell>
        </row>
        <row r="7869">
          <cell r="H7869" t="str">
            <v/>
          </cell>
        </row>
        <row r="7870">
          <cell r="H7870" t="str">
            <v/>
          </cell>
        </row>
        <row r="7871">
          <cell r="H7871" t="str">
            <v/>
          </cell>
        </row>
        <row r="7872">
          <cell r="H7872" t="str">
            <v/>
          </cell>
        </row>
        <row r="7873">
          <cell r="H7873" t="str">
            <v/>
          </cell>
        </row>
        <row r="7874">
          <cell r="H7874" t="str">
            <v/>
          </cell>
        </row>
        <row r="7875">
          <cell r="H7875" t="str">
            <v/>
          </cell>
        </row>
        <row r="7876">
          <cell r="H7876" t="str">
            <v/>
          </cell>
        </row>
        <row r="7877">
          <cell r="H7877" t="str">
            <v/>
          </cell>
        </row>
        <row r="7878">
          <cell r="H7878" t="str">
            <v/>
          </cell>
        </row>
        <row r="7879">
          <cell r="H7879" t="str">
            <v/>
          </cell>
        </row>
        <row r="7880">
          <cell r="H7880" t="str">
            <v/>
          </cell>
        </row>
        <row r="7881">
          <cell r="H7881" t="str">
            <v/>
          </cell>
        </row>
        <row r="7882">
          <cell r="H7882" t="str">
            <v/>
          </cell>
        </row>
        <row r="7883">
          <cell r="H7883" t="str">
            <v/>
          </cell>
        </row>
        <row r="7884">
          <cell r="H7884" t="str">
            <v/>
          </cell>
        </row>
        <row r="7885">
          <cell r="H7885" t="str">
            <v/>
          </cell>
        </row>
        <row r="7886">
          <cell r="H7886" t="str">
            <v/>
          </cell>
        </row>
        <row r="7887">
          <cell r="H7887" t="str">
            <v/>
          </cell>
        </row>
        <row r="7888">
          <cell r="H7888" t="str">
            <v/>
          </cell>
        </row>
        <row r="7889">
          <cell r="H7889" t="str">
            <v/>
          </cell>
        </row>
        <row r="7890">
          <cell r="H7890" t="str">
            <v/>
          </cell>
        </row>
        <row r="7891">
          <cell r="H7891" t="str">
            <v/>
          </cell>
        </row>
        <row r="7892">
          <cell r="H7892" t="str">
            <v/>
          </cell>
        </row>
        <row r="7893">
          <cell r="H7893" t="str">
            <v/>
          </cell>
        </row>
        <row r="7894">
          <cell r="H7894" t="str">
            <v/>
          </cell>
        </row>
        <row r="7895">
          <cell r="H7895" t="str">
            <v/>
          </cell>
        </row>
        <row r="7896">
          <cell r="H7896" t="str">
            <v/>
          </cell>
        </row>
        <row r="7897">
          <cell r="H7897" t="str">
            <v/>
          </cell>
        </row>
        <row r="7898">
          <cell r="H7898" t="str">
            <v/>
          </cell>
        </row>
        <row r="7899">
          <cell r="H7899" t="str">
            <v/>
          </cell>
        </row>
        <row r="7900">
          <cell r="H7900" t="str">
            <v/>
          </cell>
        </row>
        <row r="7901">
          <cell r="H7901" t="str">
            <v/>
          </cell>
        </row>
        <row r="7902">
          <cell r="H7902" t="str">
            <v/>
          </cell>
        </row>
        <row r="7903">
          <cell r="H7903" t="str">
            <v/>
          </cell>
        </row>
        <row r="7904">
          <cell r="H7904" t="str">
            <v/>
          </cell>
        </row>
        <row r="7905">
          <cell r="H7905" t="str">
            <v/>
          </cell>
        </row>
        <row r="7906">
          <cell r="H7906" t="str">
            <v/>
          </cell>
        </row>
        <row r="7907">
          <cell r="H7907" t="str">
            <v/>
          </cell>
        </row>
        <row r="7908">
          <cell r="H7908" t="str">
            <v/>
          </cell>
        </row>
        <row r="7909">
          <cell r="H7909" t="str">
            <v/>
          </cell>
        </row>
        <row r="7910">
          <cell r="H7910" t="str">
            <v/>
          </cell>
        </row>
        <row r="7911">
          <cell r="H7911" t="str">
            <v/>
          </cell>
        </row>
        <row r="7912">
          <cell r="H7912" t="str">
            <v/>
          </cell>
        </row>
        <row r="7913">
          <cell r="H7913" t="str">
            <v/>
          </cell>
        </row>
        <row r="7914">
          <cell r="H7914" t="str">
            <v/>
          </cell>
        </row>
        <row r="7915">
          <cell r="H7915" t="str">
            <v/>
          </cell>
        </row>
        <row r="7916">
          <cell r="H7916" t="str">
            <v/>
          </cell>
        </row>
        <row r="7917">
          <cell r="H7917" t="str">
            <v/>
          </cell>
        </row>
        <row r="7918">
          <cell r="H7918" t="str">
            <v/>
          </cell>
        </row>
        <row r="7919">
          <cell r="H7919" t="str">
            <v/>
          </cell>
        </row>
        <row r="7920">
          <cell r="H7920" t="str">
            <v/>
          </cell>
        </row>
        <row r="7921">
          <cell r="H7921" t="str">
            <v/>
          </cell>
        </row>
        <row r="7922">
          <cell r="H7922" t="str">
            <v/>
          </cell>
        </row>
        <row r="7923">
          <cell r="H7923" t="str">
            <v/>
          </cell>
        </row>
        <row r="7924">
          <cell r="H7924" t="str">
            <v/>
          </cell>
        </row>
        <row r="7925">
          <cell r="H7925" t="str">
            <v/>
          </cell>
        </row>
        <row r="7926">
          <cell r="H7926" t="str">
            <v/>
          </cell>
        </row>
        <row r="7927">
          <cell r="H7927" t="str">
            <v/>
          </cell>
        </row>
        <row r="7928">
          <cell r="H7928" t="str">
            <v/>
          </cell>
        </row>
        <row r="7929">
          <cell r="H7929" t="str">
            <v/>
          </cell>
        </row>
        <row r="7930">
          <cell r="H7930" t="str">
            <v/>
          </cell>
        </row>
        <row r="7931">
          <cell r="H7931" t="str">
            <v/>
          </cell>
        </row>
        <row r="7932">
          <cell r="H7932" t="str">
            <v/>
          </cell>
        </row>
        <row r="7933">
          <cell r="H7933" t="str">
            <v/>
          </cell>
        </row>
        <row r="7934">
          <cell r="H7934" t="str">
            <v/>
          </cell>
        </row>
        <row r="7935">
          <cell r="H7935" t="str">
            <v/>
          </cell>
        </row>
        <row r="7936">
          <cell r="H7936" t="str">
            <v/>
          </cell>
        </row>
        <row r="7937">
          <cell r="H7937" t="str">
            <v/>
          </cell>
        </row>
        <row r="7938">
          <cell r="H7938" t="str">
            <v/>
          </cell>
        </row>
        <row r="7939">
          <cell r="H7939" t="str">
            <v/>
          </cell>
        </row>
        <row r="7940">
          <cell r="H7940" t="str">
            <v/>
          </cell>
        </row>
        <row r="7941">
          <cell r="H7941" t="str">
            <v/>
          </cell>
        </row>
        <row r="7942">
          <cell r="H7942" t="str">
            <v/>
          </cell>
        </row>
        <row r="7943">
          <cell r="H7943" t="str">
            <v/>
          </cell>
        </row>
        <row r="7944">
          <cell r="H7944" t="str">
            <v/>
          </cell>
        </row>
        <row r="7945">
          <cell r="H7945" t="str">
            <v/>
          </cell>
        </row>
        <row r="7946">
          <cell r="H7946" t="str">
            <v/>
          </cell>
        </row>
        <row r="7947">
          <cell r="H7947" t="str">
            <v/>
          </cell>
        </row>
        <row r="7948">
          <cell r="H7948" t="str">
            <v/>
          </cell>
        </row>
        <row r="7949">
          <cell r="H7949" t="str">
            <v/>
          </cell>
        </row>
        <row r="7950">
          <cell r="H7950" t="str">
            <v/>
          </cell>
        </row>
        <row r="7951">
          <cell r="H7951" t="str">
            <v/>
          </cell>
        </row>
      </sheetData>
      <sheetData sheetId="1"/>
      <sheetData sheetId="2"/>
      <sheetData sheetId="3"/>
      <sheetData sheetId="4"/>
      <sheetData sheetId="5"/>
      <sheetData sheetId="6"/>
      <sheetData sheetId="7">
        <row r="2">
          <cell r="B2" t="str">
            <v>1.00.00</v>
          </cell>
        </row>
      </sheetData>
      <sheetData sheetId="8"/>
      <sheetData sheetId="9"/>
      <sheetData sheetId="10"/>
      <sheetData sheetId="11"/>
      <sheetData sheetId="12"/>
      <sheetData sheetId="13"/>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TANAH"/>
      <sheetName val="B. PELTN MSIN "/>
      <sheetName val="B. PELTN MSIN  (2)"/>
      <sheetName val="c. GB"/>
      <sheetName val="D. JIJ"/>
      <sheetName val="E.ATL"/>
      <sheetName val="F.AL"/>
      <sheetName val="BI"/>
      <sheetName val="2011"/>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PATI"/>
      <sheetName val="WABUP"/>
      <sheetName val="DPRD"/>
      <sheetName val="SEKRETARIAT DAERAH"/>
      <sheetName val="SEKDA"/>
      <sheetName val="ASS. 1"/>
      <sheetName val="ASS. 2"/>
      <sheetName val="UMUM"/>
      <sheetName val="KEUANGAN"/>
      <sheetName val="KEPEGAWAIAN"/>
      <sheetName val="HUKUM"/>
      <sheetName val="PERTANIAN"/>
      <sheetName val="PERINDAG"/>
      <sheetName val="RT. ANGIN"/>
      <sheetName val="LASUSUA"/>
      <sheetName val="KODEOHA "/>
      <sheetName val="NGAPA"/>
      <sheetName val="PAKUE"/>
      <sheetName val="BT. PUTIH"/>
      <sheetName val="SETWAN"/>
      <sheetName val="KPUD kurang 66 jt"/>
      <sheetName val="PERTAMBANGAN"/>
      <sheetName val="PU "/>
      <sheetName val="KEHUTANAN"/>
      <sheetName val="KESEHATAN"/>
      <sheetName val="Aliran Kas"/>
      <sheetName val="LRA"/>
      <sheetName val="Silpa"/>
      <sheetName val="Rekap Pdptn"/>
      <sheetName val="Pdptn"/>
      <sheetName val="Rekap Belanja"/>
      <sheetName val="Rekap Publik"/>
      <sheetName val="Publik"/>
      <sheetName val="Rekap Aprtr"/>
      <sheetName val="Aparatur"/>
      <sheetName val="Bant &amp; Tdk Trsangka"/>
      <sheetName val="Pembiayaan"/>
      <sheetName val="DISPENDA"/>
      <sheetName val="DIKBUDP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PKP 2012"/>
      <sheetName val="KIB A DPKP"/>
      <sheetName val="KIB M DPKP"/>
      <sheetName val="kode barang"/>
      <sheetName val="MASA MANFAAT"/>
      <sheetName val="KIB A DPKP (2)"/>
      <sheetName val="KIB B DPKP"/>
      <sheetName val="KIB C DPKP"/>
      <sheetName val="KIB D DPKP"/>
      <sheetName val="KIB E DPKP"/>
      <sheetName val="KIB F DPKP"/>
      <sheetName val="KIB B&lt;300000"/>
      <sheetName val="KIB A DPKP (3)"/>
      <sheetName val="DPKP 2012 RB "/>
    </sheetNames>
    <sheetDataSet>
      <sheetData sheetId="0" refreshError="1"/>
      <sheetData sheetId="1" refreshError="1"/>
      <sheetData sheetId="2" refreshError="1"/>
      <sheetData sheetId="3" refreshError="1">
        <row r="2">
          <cell r="B2" t="str">
            <v>1.00.00</v>
          </cell>
          <cell r="C2" t="str">
            <v>GOLONGAN TANAH</v>
          </cell>
        </row>
        <row r="3">
          <cell r="B3" t="str">
            <v>1.01.00</v>
          </cell>
          <cell r="C3" t="str">
            <v>TANAH</v>
          </cell>
        </row>
        <row r="4">
          <cell r="B4" t="str">
            <v>1.01.01</v>
          </cell>
          <cell r="C4" t="str">
            <v>PERKAMPUNGAN</v>
          </cell>
          <cell r="D4">
            <v>3</v>
          </cell>
        </row>
        <row r="5">
          <cell r="B5" t="str">
            <v>1.01.02</v>
          </cell>
          <cell r="C5" t="str">
            <v>TANAH PERTANIAN</v>
          </cell>
          <cell r="D5">
            <v>3</v>
          </cell>
        </row>
        <row r="6">
          <cell r="B6" t="str">
            <v>1.01.03</v>
          </cell>
          <cell r="C6" t="str">
            <v>TANAH PERKEBUNAN</v>
          </cell>
          <cell r="D6">
            <v>3</v>
          </cell>
        </row>
        <row r="7">
          <cell r="B7" t="str">
            <v>1.01.04</v>
          </cell>
          <cell r="C7" t="str">
            <v>KEBUN CAMPURAN</v>
          </cell>
          <cell r="D7">
            <v>3</v>
          </cell>
        </row>
        <row r="8">
          <cell r="B8" t="str">
            <v>1.01.05</v>
          </cell>
          <cell r="C8" t="str">
            <v>HUTAN</v>
          </cell>
          <cell r="D8">
            <v>3</v>
          </cell>
        </row>
        <row r="9">
          <cell r="B9" t="str">
            <v>1.01.06</v>
          </cell>
          <cell r="C9" t="str">
            <v>KOLAM IKAN</v>
          </cell>
          <cell r="D9">
            <v>3</v>
          </cell>
        </row>
        <row r="10">
          <cell r="B10" t="str">
            <v>1.01.07</v>
          </cell>
          <cell r="C10" t="str">
            <v>DANAU/RAWA</v>
          </cell>
          <cell r="D10">
            <v>3</v>
          </cell>
        </row>
        <row r="11">
          <cell r="B11" t="str">
            <v>1.01.08</v>
          </cell>
          <cell r="C11" t="str">
            <v>TANAH TANDUS/RUSAK</v>
          </cell>
          <cell r="D11">
            <v>3</v>
          </cell>
        </row>
        <row r="12">
          <cell r="B12" t="str">
            <v>1.01.09</v>
          </cell>
          <cell r="C12" t="str">
            <v>ALANG-ALANG DAN PADANG RUMPUT</v>
          </cell>
          <cell r="D12">
            <v>3</v>
          </cell>
        </row>
        <row r="13">
          <cell r="B13" t="str">
            <v>1.01.10</v>
          </cell>
          <cell r="C13" t="str">
            <v>TANAH PENGGUNA LAIN</v>
          </cell>
          <cell r="D13">
            <v>3</v>
          </cell>
        </row>
        <row r="14">
          <cell r="B14" t="str">
            <v>1.01.11</v>
          </cell>
          <cell r="C14" t="str">
            <v>TANAH UNTUK BANGUNAN GEDUNG</v>
          </cell>
          <cell r="D14">
            <v>3</v>
          </cell>
        </row>
        <row r="15">
          <cell r="B15" t="str">
            <v>1.01.12</v>
          </cell>
          <cell r="C15" t="str">
            <v>TANAH PERTAMBANGAN</v>
          </cell>
          <cell r="D15">
            <v>3</v>
          </cell>
        </row>
        <row r="16">
          <cell r="B16" t="str">
            <v>1.01.13</v>
          </cell>
          <cell r="C16" t="str">
            <v>TANAH UNTUK BANGUNAN BUKAN GEDUNG</v>
          </cell>
          <cell r="D16">
            <v>3</v>
          </cell>
        </row>
        <row r="17">
          <cell r="B17" t="str">
            <v>2.00.00</v>
          </cell>
          <cell r="C17" t="str">
            <v>GOLONGAN PERALATAN DAN MESIN</v>
          </cell>
          <cell r="D17">
            <v>1</v>
          </cell>
        </row>
        <row r="18">
          <cell r="B18" t="str">
            <v>2.02.00</v>
          </cell>
          <cell r="C18" t="str">
            <v>ALAT -ALAT BESAR</v>
          </cell>
          <cell r="D18">
            <v>2</v>
          </cell>
        </row>
        <row r="19">
          <cell r="B19" t="str">
            <v>2.02.01</v>
          </cell>
          <cell r="C19" t="str">
            <v>Alat-alat Besar Darat</v>
          </cell>
          <cell r="D19">
            <v>3</v>
          </cell>
          <cell r="E19">
            <v>10</v>
          </cell>
        </row>
        <row r="20">
          <cell r="B20" t="str">
            <v>2.02.02</v>
          </cell>
          <cell r="C20" t="str">
            <v>Alat-alat Besar Apung</v>
          </cell>
          <cell r="D20">
            <v>3</v>
          </cell>
          <cell r="E20">
            <v>8</v>
          </cell>
        </row>
        <row r="21">
          <cell r="B21" t="str">
            <v>2.02.03</v>
          </cell>
          <cell r="C21" t="str">
            <v>Alat-alat Bantu</v>
          </cell>
          <cell r="D21">
            <v>3</v>
          </cell>
          <cell r="E21">
            <v>7</v>
          </cell>
        </row>
        <row r="22">
          <cell r="B22" t="str">
            <v>2.03.00</v>
          </cell>
          <cell r="C22" t="str">
            <v>ALAT- ALAT ANGKUTAN</v>
          </cell>
          <cell r="D22">
            <v>2</v>
          </cell>
        </row>
        <row r="23">
          <cell r="B23" t="str">
            <v>2.03.01</v>
          </cell>
          <cell r="C23" t="str">
            <v>Alat Angkutan Darat Bermotor</v>
          </cell>
          <cell r="D23">
            <v>3</v>
          </cell>
          <cell r="E23">
            <v>7</v>
          </cell>
        </row>
        <row r="24">
          <cell r="B24" t="str">
            <v>2.03.02</v>
          </cell>
          <cell r="C24" t="str">
            <v>Alat Angkutan Berat tak Bermotor</v>
          </cell>
          <cell r="D24">
            <v>3</v>
          </cell>
          <cell r="E24">
            <v>2</v>
          </cell>
        </row>
        <row r="25">
          <cell r="B25" t="str">
            <v>2.03.03</v>
          </cell>
          <cell r="C25" t="str">
            <v>Alat Angkut Apung Bermotor</v>
          </cell>
          <cell r="D25">
            <v>3</v>
          </cell>
          <cell r="E25">
            <v>10</v>
          </cell>
        </row>
        <row r="26">
          <cell r="B26" t="str">
            <v>2.03.04</v>
          </cell>
          <cell r="C26" t="str">
            <v>Alat Angkut Apung Tak Bermotor</v>
          </cell>
          <cell r="D26">
            <v>3</v>
          </cell>
          <cell r="E26">
            <v>3</v>
          </cell>
        </row>
        <row r="27">
          <cell r="B27" t="str">
            <v>2.04.00</v>
          </cell>
          <cell r="C27" t="str">
            <v>ALAT BENGKEL DAN ALAT UKUR</v>
          </cell>
          <cell r="D27">
            <v>2</v>
          </cell>
        </row>
        <row r="28">
          <cell r="B28" t="str">
            <v>2.04.01</v>
          </cell>
          <cell r="C28" t="str">
            <v>Alat Bengkel Bermesin</v>
          </cell>
          <cell r="D28">
            <v>3</v>
          </cell>
          <cell r="E28">
            <v>10</v>
          </cell>
        </row>
        <row r="29">
          <cell r="B29" t="str">
            <v>2.04.02</v>
          </cell>
          <cell r="C29" t="str">
            <v>Alat Bengkel Tak Bermesin</v>
          </cell>
          <cell r="D29">
            <v>3</v>
          </cell>
          <cell r="E29">
            <v>5</v>
          </cell>
        </row>
        <row r="30">
          <cell r="B30" t="str">
            <v>2.04.03</v>
          </cell>
          <cell r="C30" t="str">
            <v>Alat Ukur</v>
          </cell>
          <cell r="D30">
            <v>3</v>
          </cell>
          <cell r="E30">
            <v>5</v>
          </cell>
        </row>
        <row r="31">
          <cell r="B31" t="str">
            <v>2.05.00</v>
          </cell>
          <cell r="C31" t="str">
            <v>ALAT PERTANIAN</v>
          </cell>
          <cell r="D31">
            <v>2</v>
          </cell>
        </row>
        <row r="32">
          <cell r="B32" t="str">
            <v>2.05.01</v>
          </cell>
          <cell r="C32" t="str">
            <v>ALAT PENGOLAHAN</v>
          </cell>
          <cell r="D32">
            <v>3</v>
          </cell>
          <cell r="E32">
            <v>4</v>
          </cell>
        </row>
        <row r="33">
          <cell r="B33" t="str">
            <v>2.05.02</v>
          </cell>
          <cell r="C33" t="str">
            <v>ALAT PEMELIHARAAN TANAMAN/ALAT PENYIMPANAN</v>
          </cell>
          <cell r="D33">
            <v>3</v>
          </cell>
          <cell r="E33">
            <v>4</v>
          </cell>
        </row>
        <row r="34">
          <cell r="B34" t="str">
            <v>2.06.00</v>
          </cell>
          <cell r="C34" t="str">
            <v>ALAT KANTOR DAN RUMAH TANGGA</v>
          </cell>
          <cell r="D34">
            <v>2</v>
          </cell>
        </row>
        <row r="35">
          <cell r="B35" t="str">
            <v>2.06.01</v>
          </cell>
          <cell r="C35" t="str">
            <v>ALAT KANTOR</v>
          </cell>
          <cell r="D35">
            <v>3</v>
          </cell>
          <cell r="E35">
            <v>5</v>
          </cell>
        </row>
        <row r="36">
          <cell r="B36" t="str">
            <v>2.06.02</v>
          </cell>
          <cell r="C36" t="str">
            <v>ALAT RUMAH TANGGA</v>
          </cell>
          <cell r="D36">
            <v>3</v>
          </cell>
          <cell r="E36">
            <v>5</v>
          </cell>
        </row>
        <row r="37">
          <cell r="B37" t="str">
            <v>2.06.03</v>
          </cell>
          <cell r="C37" t="str">
            <v>KOMPUTER</v>
          </cell>
          <cell r="D37">
            <v>3</v>
          </cell>
          <cell r="E37">
            <v>4</v>
          </cell>
        </row>
        <row r="38">
          <cell r="B38" t="str">
            <v>2.06.04</v>
          </cell>
          <cell r="C38" t="str">
            <v>MEJA DAN KURSI KERJA/RAPAT PEJABAT</v>
          </cell>
          <cell r="D38">
            <v>3</v>
          </cell>
          <cell r="E38">
            <v>5</v>
          </cell>
        </row>
        <row r="39">
          <cell r="B39" t="str">
            <v>2.07.00</v>
          </cell>
          <cell r="C39" t="str">
            <v>ALAT STUDIO DAN ALAT KOMUNIKASI</v>
          </cell>
          <cell r="D39">
            <v>2</v>
          </cell>
        </row>
        <row r="40">
          <cell r="B40" t="str">
            <v>2.07.01</v>
          </cell>
          <cell r="C40" t="str">
            <v>ALAT STUDIO</v>
          </cell>
          <cell r="D40">
            <v>3</v>
          </cell>
          <cell r="E40">
            <v>5</v>
          </cell>
        </row>
        <row r="41">
          <cell r="B41" t="str">
            <v>2.07.02</v>
          </cell>
          <cell r="C41" t="str">
            <v>ALAT KOMUNIKASI</v>
          </cell>
          <cell r="D41">
            <v>3</v>
          </cell>
          <cell r="E41">
            <v>5</v>
          </cell>
        </row>
        <row r="42">
          <cell r="B42" t="str">
            <v>2.07.03</v>
          </cell>
          <cell r="C42" t="str">
            <v>PERALATAN PEMANCAR</v>
          </cell>
          <cell r="D42">
            <v>3</v>
          </cell>
          <cell r="E42">
            <v>10</v>
          </cell>
        </row>
        <row r="43">
          <cell r="B43" t="str">
            <v>2.08.00</v>
          </cell>
          <cell r="C43" t="str">
            <v>ALAT-ALAT KEDOKTERAN</v>
          </cell>
          <cell r="D43">
            <v>2</v>
          </cell>
        </row>
        <row r="44">
          <cell r="B44" t="str">
            <v>2.08.01</v>
          </cell>
          <cell r="C44" t="str">
            <v>ALAT KEDOKTERAN</v>
          </cell>
          <cell r="D44">
            <v>3</v>
          </cell>
          <cell r="E44">
            <v>5</v>
          </cell>
        </row>
        <row r="45">
          <cell r="B45" t="str">
            <v>2.08.02</v>
          </cell>
          <cell r="C45" t="str">
            <v>ALAT KESEHATAN</v>
          </cell>
          <cell r="D45">
            <v>3</v>
          </cell>
          <cell r="E45">
            <v>5</v>
          </cell>
        </row>
        <row r="46">
          <cell r="B46" t="str">
            <v>2.09.00</v>
          </cell>
          <cell r="C46" t="str">
            <v>ALAT LABORATORIM</v>
          </cell>
          <cell r="D46">
            <v>2</v>
          </cell>
        </row>
        <row r="47">
          <cell r="B47" t="str">
            <v>2.09.01</v>
          </cell>
          <cell r="C47" t="str">
            <v>UNIT UNIT LABORATORIUM</v>
          </cell>
          <cell r="D47">
            <v>3</v>
          </cell>
          <cell r="E47">
            <v>8</v>
          </cell>
        </row>
        <row r="48">
          <cell r="B48" t="str">
            <v>2.09.02</v>
          </cell>
          <cell r="C48" t="str">
            <v>ALAT PERAGA / PRAKTEK SEKOLAH</v>
          </cell>
          <cell r="D48">
            <v>3</v>
          </cell>
          <cell r="E48">
            <v>10</v>
          </cell>
        </row>
        <row r="49">
          <cell r="B49" t="str">
            <v>2.09.03</v>
          </cell>
          <cell r="C49" t="str">
            <v>UNIT ALAT LABORATORIUM KIMIA NUKLIR</v>
          </cell>
          <cell r="D49">
            <v>3</v>
          </cell>
          <cell r="E49">
            <v>15</v>
          </cell>
        </row>
        <row r="50">
          <cell r="B50" t="str">
            <v>2.09.04</v>
          </cell>
          <cell r="C50" t="str">
            <v>ALAT LABORAORIUM FISIKA NUKLIR /ELEKTRONIKA</v>
          </cell>
          <cell r="D50">
            <v>3</v>
          </cell>
          <cell r="E50">
            <v>15</v>
          </cell>
        </row>
        <row r="51">
          <cell r="B51" t="str">
            <v>2.09.05</v>
          </cell>
          <cell r="C51" t="str">
            <v>ALAT PROTEKSI RADIASI / PROTEKSI LINGKUNGAN</v>
          </cell>
          <cell r="D51">
            <v>3</v>
          </cell>
          <cell r="E51">
            <v>10</v>
          </cell>
        </row>
        <row r="52">
          <cell r="B52" t="str">
            <v>2.09.06</v>
          </cell>
          <cell r="C52" t="str">
            <v>RADIATION APPLICATION AND NON DESTRUCTIVE TESTING LABORATORY (BATAM)</v>
          </cell>
          <cell r="D52">
            <v>3</v>
          </cell>
          <cell r="E52">
            <v>10</v>
          </cell>
        </row>
        <row r="53">
          <cell r="B53" t="str">
            <v>2.09.07</v>
          </cell>
          <cell r="C53" t="str">
            <v>ALAT LABORATORIUM LINGKUNGAN HIDUP</v>
          </cell>
          <cell r="D53">
            <v>3</v>
          </cell>
          <cell r="E53">
            <v>7</v>
          </cell>
        </row>
        <row r="54">
          <cell r="B54" t="str">
            <v>2.09.08</v>
          </cell>
          <cell r="C54" t="str">
            <v>PERALATAN LABORATORIUM HIDRODINAMIKA</v>
          </cell>
          <cell r="D54">
            <v>3</v>
          </cell>
          <cell r="E54">
            <v>15</v>
          </cell>
        </row>
        <row r="55">
          <cell r="B55" t="str">
            <v>2.10.00</v>
          </cell>
          <cell r="C55" t="str">
            <v>ALAT-ALAT PERSENJATAAN/KEAMANAN</v>
          </cell>
          <cell r="D55">
            <v>2</v>
          </cell>
        </row>
        <row r="56">
          <cell r="B56" t="str">
            <v>2.10.01</v>
          </cell>
          <cell r="C56" t="str">
            <v>SENJATA API</v>
          </cell>
          <cell r="D56">
            <v>3</v>
          </cell>
          <cell r="E56">
            <v>10</v>
          </cell>
        </row>
        <row r="57">
          <cell r="B57" t="str">
            <v>2.10.02</v>
          </cell>
          <cell r="C57" t="str">
            <v>PERSENJATAAN NON SENJATA API</v>
          </cell>
          <cell r="D57">
            <v>3</v>
          </cell>
          <cell r="E57">
            <v>3</v>
          </cell>
        </row>
        <row r="58">
          <cell r="B58" t="str">
            <v>2.10.03</v>
          </cell>
          <cell r="C58" t="str">
            <v>AMUNIISI</v>
          </cell>
          <cell r="D58">
            <v>3</v>
          </cell>
          <cell r="E58">
            <v>5</v>
          </cell>
        </row>
        <row r="59">
          <cell r="B59" t="str">
            <v>2.10.04</v>
          </cell>
          <cell r="C59" t="str">
            <v>SENJATA SINAR</v>
          </cell>
          <cell r="D59">
            <v>3</v>
          </cell>
        </row>
        <row r="60">
          <cell r="B60" t="str">
            <v>3.00.00</v>
          </cell>
          <cell r="C60" t="str">
            <v>GOLONGAN GEDUNG DAN BANGUNAN</v>
          </cell>
          <cell r="D60">
            <v>1</v>
          </cell>
        </row>
        <row r="61">
          <cell r="B61" t="str">
            <v>3.11.00</v>
          </cell>
          <cell r="C61" t="str">
            <v>BANGUNAN GEDUNG</v>
          </cell>
          <cell r="D61">
            <v>2</v>
          </cell>
        </row>
        <row r="62">
          <cell r="B62" t="str">
            <v>3.11.01</v>
          </cell>
          <cell r="C62" t="str">
            <v>BANGUNAN GEDUNG TEMPAT KERJA</v>
          </cell>
          <cell r="D62">
            <v>3</v>
          </cell>
          <cell r="E62">
            <v>50</v>
          </cell>
        </row>
        <row r="63">
          <cell r="B63" t="str">
            <v>3.11.02</v>
          </cell>
          <cell r="C63" t="str">
            <v>BANGUNAN GEDUNG TEMPAT TINGGAL</v>
          </cell>
          <cell r="D63">
            <v>3</v>
          </cell>
          <cell r="E63">
            <v>50</v>
          </cell>
        </row>
        <row r="64">
          <cell r="B64" t="str">
            <v>3.11.03</v>
          </cell>
          <cell r="C64" t="str">
            <v>BANGUNAN MENARA</v>
          </cell>
          <cell r="D64">
            <v>3</v>
          </cell>
          <cell r="E64">
            <v>40</v>
          </cell>
        </row>
        <row r="65">
          <cell r="B65" t="str">
            <v>3.12.00</v>
          </cell>
          <cell r="C65" t="str">
            <v>MONUMEN</v>
          </cell>
          <cell r="D65">
            <v>2</v>
          </cell>
        </row>
        <row r="66">
          <cell r="B66" t="str">
            <v>3.12.01</v>
          </cell>
          <cell r="C66" t="str">
            <v>Bangunan Bersejarah</v>
          </cell>
          <cell r="D66">
            <v>3</v>
          </cell>
          <cell r="E66">
            <v>50</v>
          </cell>
        </row>
        <row r="67">
          <cell r="B67" t="str">
            <v>3.12.02</v>
          </cell>
          <cell r="C67" t="str">
            <v>TUGU PERINGATAN</v>
          </cell>
          <cell r="D67">
            <v>3</v>
          </cell>
          <cell r="E67">
            <v>50</v>
          </cell>
        </row>
        <row r="68">
          <cell r="B68" t="str">
            <v>3.12.03</v>
          </cell>
          <cell r="C68" t="str">
            <v>CANDI</v>
          </cell>
          <cell r="D68">
            <v>3</v>
          </cell>
          <cell r="E68">
            <v>50</v>
          </cell>
        </row>
        <row r="69">
          <cell r="B69" t="str">
            <v>3.12.04</v>
          </cell>
          <cell r="C69" t="str">
            <v>MONUMEN/BANUNAN BERSEJARAH</v>
          </cell>
          <cell r="D69">
            <v>3</v>
          </cell>
          <cell r="E69">
            <v>50</v>
          </cell>
        </row>
        <row r="70">
          <cell r="B70" t="str">
            <v>3.12.07</v>
          </cell>
          <cell r="C70" t="str">
            <v>RAMBU-RAMBU</v>
          </cell>
          <cell r="D70">
            <v>3</v>
          </cell>
          <cell r="E70">
            <v>50</v>
          </cell>
        </row>
        <row r="71">
          <cell r="B71" t="str">
            <v>3.12.08</v>
          </cell>
          <cell r="C71" t="str">
            <v>RAMBU-RAMBU LALU LINTAS UDARA</v>
          </cell>
          <cell r="D71">
            <v>3</v>
          </cell>
          <cell r="E71">
            <v>50</v>
          </cell>
        </row>
        <row r="72">
          <cell r="B72" t="str">
            <v>4.00.00</v>
          </cell>
          <cell r="C72" t="str">
            <v>GOLONGAN JALAN, IRIGASI DAN JARINGAN</v>
          </cell>
          <cell r="D72">
            <v>1</v>
          </cell>
        </row>
        <row r="73">
          <cell r="B73" t="str">
            <v>4.13.00</v>
          </cell>
          <cell r="C73" t="str">
            <v>JALAN DAN JEMBATAN</v>
          </cell>
          <cell r="D73">
            <v>2</v>
          </cell>
        </row>
        <row r="74">
          <cell r="B74" t="str">
            <v>4.13.01</v>
          </cell>
          <cell r="C74" t="str">
            <v>JALAN</v>
          </cell>
          <cell r="D74">
            <v>3</v>
          </cell>
          <cell r="E74">
            <v>10</v>
          </cell>
        </row>
        <row r="75">
          <cell r="B75" t="str">
            <v>4.14.00</v>
          </cell>
          <cell r="C75" t="str">
            <v>BANGUNAN AIR/IRIGASI</v>
          </cell>
          <cell r="D75">
            <v>2</v>
          </cell>
        </row>
        <row r="76">
          <cell r="B76" t="str">
            <v>4.13.02</v>
          </cell>
          <cell r="C76" t="str">
            <v>JEMBATAN</v>
          </cell>
          <cell r="D76">
            <v>3</v>
          </cell>
          <cell r="E76">
            <v>50</v>
          </cell>
        </row>
        <row r="77">
          <cell r="B77" t="str">
            <v>4.14.01</v>
          </cell>
          <cell r="C77" t="str">
            <v>Bangunan Air Irigasi</v>
          </cell>
          <cell r="D77">
            <v>3</v>
          </cell>
          <cell r="E77">
            <v>50</v>
          </cell>
        </row>
        <row r="78">
          <cell r="B78" t="str">
            <v>4.14.04</v>
          </cell>
          <cell r="C78" t="str">
            <v>BANGUNAN PENGAMAN SUNGAI DAN PENANGGULANGAN BENCANA ALAM</v>
          </cell>
          <cell r="D78">
            <v>3</v>
          </cell>
          <cell r="E78">
            <v>10</v>
          </cell>
        </row>
        <row r="79">
          <cell r="B79" t="str">
            <v>4.14.05</v>
          </cell>
          <cell r="C79" t="str">
            <v>BANGUNAN PENGEMBANGAN SUMBER AIR DAN AIR TNH</v>
          </cell>
          <cell r="D79">
            <v>3</v>
          </cell>
          <cell r="E79">
            <v>30</v>
          </cell>
        </row>
        <row r="80">
          <cell r="B80" t="str">
            <v>4.14.08</v>
          </cell>
          <cell r="C80" t="str">
            <v>BANGUNAN AIR</v>
          </cell>
          <cell r="D80">
            <v>3</v>
          </cell>
          <cell r="E80">
            <v>40</v>
          </cell>
        </row>
        <row r="81">
          <cell r="B81" t="str">
            <v>4.15.00</v>
          </cell>
          <cell r="C81" t="str">
            <v>INSTALASI</v>
          </cell>
          <cell r="D81">
            <v>2</v>
          </cell>
        </row>
        <row r="82">
          <cell r="B82" t="str">
            <v>4.15.01</v>
          </cell>
          <cell r="C82" t="str">
            <v>INSTALASI AIR MINUM/BERSIH</v>
          </cell>
          <cell r="D82">
            <v>3</v>
          </cell>
          <cell r="E82">
            <v>30</v>
          </cell>
        </row>
        <row r="83">
          <cell r="B83" t="str">
            <v>4.15.03</v>
          </cell>
          <cell r="C83" t="str">
            <v>INSTALASI PENGOLAHAN SAMPAH NON ORGANIK</v>
          </cell>
          <cell r="D83">
            <v>3</v>
          </cell>
          <cell r="E83">
            <v>10</v>
          </cell>
        </row>
        <row r="84">
          <cell r="B84" t="str">
            <v>4.15.04</v>
          </cell>
          <cell r="C84" t="str">
            <v>INSTALASI PENGOLAHAN BAHAN BANGUNAN</v>
          </cell>
          <cell r="D84">
            <v>3</v>
          </cell>
          <cell r="E84">
            <v>10</v>
          </cell>
        </row>
        <row r="85">
          <cell r="B85" t="str">
            <v>4.15.06</v>
          </cell>
          <cell r="C85" t="str">
            <v>INSTALASI GARDU LISTRIK</v>
          </cell>
          <cell r="D85">
            <v>3</v>
          </cell>
          <cell r="E85">
            <v>40</v>
          </cell>
        </row>
        <row r="86">
          <cell r="B86" t="str">
            <v>4.15.07</v>
          </cell>
          <cell r="C86" t="str">
            <v>INSTALASI PERTAHANAN</v>
          </cell>
          <cell r="D86">
            <v>3</v>
          </cell>
          <cell r="E86">
            <v>30</v>
          </cell>
        </row>
        <row r="87">
          <cell r="B87" t="str">
            <v>4.15.08</v>
          </cell>
          <cell r="C87" t="str">
            <v>INSTALASI GAS</v>
          </cell>
          <cell r="D87">
            <v>3</v>
          </cell>
          <cell r="E87">
            <v>30</v>
          </cell>
        </row>
        <row r="88">
          <cell r="B88" t="str">
            <v>4.15.09</v>
          </cell>
          <cell r="C88" t="str">
            <v>INSTALASI PENGAMAN</v>
          </cell>
          <cell r="D88">
            <v>3</v>
          </cell>
          <cell r="E88">
            <v>20</v>
          </cell>
        </row>
        <row r="89">
          <cell r="B89" t="str">
            <v>4.16.00</v>
          </cell>
          <cell r="C89" t="str">
            <v>JARINGAN</v>
          </cell>
          <cell r="D89">
            <v>2</v>
          </cell>
        </row>
        <row r="90">
          <cell r="B90" t="str">
            <v>4.16.01</v>
          </cell>
          <cell r="C90" t="str">
            <v>Jaringan Air Minum</v>
          </cell>
          <cell r="D90">
            <v>3</v>
          </cell>
          <cell r="E90">
            <v>30</v>
          </cell>
        </row>
        <row r="91">
          <cell r="B91" t="str">
            <v>4.16.02</v>
          </cell>
          <cell r="C91" t="str">
            <v>JARINGAN LISTRIK</v>
          </cell>
          <cell r="D91">
            <v>3</v>
          </cell>
          <cell r="E91">
            <v>40</v>
          </cell>
        </row>
        <row r="92">
          <cell r="B92" t="str">
            <v>4.16.03</v>
          </cell>
          <cell r="C92" t="str">
            <v>JARINGAN TELEPON</v>
          </cell>
          <cell r="D92">
            <v>3</v>
          </cell>
          <cell r="E92">
            <v>20</v>
          </cell>
        </row>
        <row r="93">
          <cell r="B93" t="str">
            <v>4.16.04</v>
          </cell>
          <cell r="C93" t="str">
            <v>JARINGAN GAS</v>
          </cell>
          <cell r="D93">
            <v>3</v>
          </cell>
          <cell r="E93">
            <v>30</v>
          </cell>
        </row>
        <row r="94">
          <cell r="B94" t="str">
            <v>5.00.00</v>
          </cell>
          <cell r="C94" t="str">
            <v>GOLONGAN ASSET TETAP LAINNYA</v>
          </cell>
          <cell r="D94">
            <v>1</v>
          </cell>
        </row>
        <row r="95">
          <cell r="B95" t="str">
            <v>5.17.00</v>
          </cell>
          <cell r="C95" t="str">
            <v>BUKU DAN PERPUSTAKAAN</v>
          </cell>
          <cell r="D95">
            <v>2</v>
          </cell>
        </row>
        <row r="96">
          <cell r="B96" t="str">
            <v>5.17.01</v>
          </cell>
          <cell r="C96" t="str">
            <v>BUKU</v>
          </cell>
          <cell r="D96">
            <v>3</v>
          </cell>
        </row>
        <row r="97">
          <cell r="B97" t="str">
            <v>5.17.03</v>
          </cell>
          <cell r="C97" t="str">
            <v>BARANG-BARANG PERPUSTAKAAN</v>
          </cell>
          <cell r="D97">
            <v>3</v>
          </cell>
        </row>
        <row r="98">
          <cell r="B98" t="str">
            <v>5.18.00</v>
          </cell>
          <cell r="C98" t="str">
            <v>BARANG BERCORAK KEBUDAYAAN</v>
          </cell>
          <cell r="D98">
            <v>2</v>
          </cell>
        </row>
        <row r="99">
          <cell r="B99" t="str">
            <v>5.18.01</v>
          </cell>
          <cell r="C99" t="str">
            <v>BARANG BERCORAK KEBUDAYAAN</v>
          </cell>
          <cell r="D99">
            <v>3</v>
          </cell>
        </row>
        <row r="100">
          <cell r="B100" t="str">
            <v>5.18.02</v>
          </cell>
          <cell r="C100" t="str">
            <v>ALAT OLAH RAGA LAINNYA</v>
          </cell>
          <cell r="D100">
            <v>3</v>
          </cell>
        </row>
        <row r="101">
          <cell r="B101" t="str">
            <v>5.19.00</v>
          </cell>
          <cell r="C101" t="str">
            <v>HEWAN DAN TERNAK SERTA TANAMAN</v>
          </cell>
          <cell r="D101">
            <v>2</v>
          </cell>
        </row>
        <row r="102">
          <cell r="B102" t="str">
            <v>5.19.01</v>
          </cell>
          <cell r="C102" t="str">
            <v>HEWAN</v>
          </cell>
          <cell r="D102">
            <v>3</v>
          </cell>
        </row>
        <row r="103">
          <cell r="B103" t="str">
            <v>6.00.00</v>
          </cell>
          <cell r="C103" t="str">
            <v>GOLONGAN KONSTRUKSI DLM PENGERJAAN</v>
          </cell>
          <cell r="D103">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DANG"/>
      <sheetName val="COVER"/>
      <sheetName val="RUANG A"/>
      <sheetName val="RUANG B"/>
      <sheetName val="UMUM"/>
      <sheetName val="SEKBAN"/>
      <sheetName val="KABAN"/>
      <sheetName val="PROGRAM"/>
      <sheetName val="KEUANGAN"/>
      <sheetName val="DIKLAT"/>
      <sheetName val="PEMBINAAN"/>
      <sheetName val="PERENCANAAN"/>
      <sheetName val="MUTASI"/>
      <sheetName val="MAKAN"/>
      <sheetName val="MUSHALL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L (2)"/>
      <sheetName val="A.TANAH  PENGGABUNGAN 2015"/>
      <sheetName val="A.TANAH  PERUBAHAN  (2)"/>
      <sheetName val="A.TANAH"/>
      <sheetName val="B. PELTN BPKB  PERUBAHAN ( 2 )"/>
      <sheetName val="B. PELTN MSIN  PENGGABUNGAN2015"/>
      <sheetName val="B. PELTN MSIN  PERUBAHAN (2)"/>
      <sheetName val="B. PELTN MSIN "/>
      <sheetName val="C.GEDUNG  pengabungan 2015"/>
      <sheetName val="C.GEDUNG perubahan (2)"/>
      <sheetName val="C.GEDUNG"/>
      <sheetName val="D.JIJ PENGABUNGAN 2015"/>
      <sheetName val="D.JIJ"/>
      <sheetName val="E.ATL PENGABUNGAN 2015"/>
      <sheetName val="E.ATL"/>
      <sheetName val="F.AL"/>
      <sheetName val="BI"/>
      <sheetName val="2011"/>
      <sheetName val="JLH REKAP  (2) 2015"/>
      <sheetName val="JLH REKAP"/>
      <sheetName val="REKAP KIB"/>
      <sheetName val="Sheet1"/>
      <sheetName val="B. PELTN MSIN  PENGGABUNGAN2014"/>
      <sheetName val="ASET YANG RUSAK"/>
    </sheetNames>
    <sheetDataSet>
      <sheetData sheetId="0" refreshError="1"/>
      <sheetData sheetId="1">
        <row r="35">
          <cell r="P35">
            <v>5470552.0423859162</v>
          </cell>
        </row>
      </sheetData>
      <sheetData sheetId="2"/>
      <sheetData sheetId="3"/>
      <sheetData sheetId="4"/>
      <sheetData sheetId="5">
        <row r="12">
          <cell r="P12">
            <v>342331999.99999994</v>
          </cell>
        </row>
      </sheetData>
      <sheetData sheetId="6"/>
      <sheetData sheetId="7">
        <row r="19">
          <cell r="U19">
            <v>3993077.9968591868</v>
          </cell>
        </row>
      </sheetData>
      <sheetData sheetId="8">
        <row r="19">
          <cell r="U19">
            <v>3993077.9968591868</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row r="14">
          <cell r="Z14">
            <v>1083637147.6107485</v>
          </cell>
        </row>
      </sheetData>
      <sheetData sheetId="22"/>
      <sheetData sheetId="2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KBUDPAR"/>
      <sheetName val="TAPEM"/>
      <sheetName val="EKBANG"/>
      <sheetName val="PMD"/>
      <sheetName val="KESBANG"/>
      <sheetName val="CAPIL"/>
      <sheetName val="BAPPEDA"/>
      <sheetName val="BAWASDA"/>
    </sheetNames>
    <sheetDataSet>
      <sheetData sheetId="0">
        <row r="5">
          <cell r="J5" t="str">
            <v>BAGIAN PEMERINTAHAN</v>
          </cell>
        </row>
      </sheetData>
      <sheetData sheetId="1">
        <row r="4">
          <cell r="J4" t="str">
            <v>BAGIAN EKONOMI PEMBANGUNAN</v>
          </cell>
        </row>
      </sheetData>
      <sheetData sheetId="2">
        <row r="4">
          <cell r="J4" t="str">
            <v>BAGIAN EKONOMI PEMBANGUNAN</v>
          </cell>
        </row>
      </sheetData>
      <sheetData sheetId="3">
        <row r="5">
          <cell r="J5" t="str">
            <v>BAGIAN PEMBERDAYAAN MASYARAKAT DESA</v>
          </cell>
        </row>
      </sheetData>
      <sheetData sheetId="4">
        <row r="5">
          <cell r="J5" t="str">
            <v>KANTOR KESATUAN BANGSA DAN PERLINDUNGAN MASYARAKAT</v>
          </cell>
        </row>
      </sheetData>
      <sheetData sheetId="5">
        <row r="5">
          <cell r="J5" t="str">
            <v>KANTOR CATATAN SIPIL</v>
          </cell>
        </row>
      </sheetData>
      <sheetData sheetId="6">
        <row r="5">
          <cell r="J5" t="str">
            <v>B A P P E D A</v>
          </cell>
        </row>
      </sheetData>
      <sheetData sheetId="7">
        <row r="5">
          <cell r="J5" t="str">
            <v>B A W A S D A</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B C"/>
      <sheetName val="Sheet2"/>
      <sheetName val="KIB D"/>
      <sheetName val="Sheet3"/>
      <sheetName val="Sheet1"/>
      <sheetName val="Sheet4"/>
    </sheetNames>
    <sheetDataSet>
      <sheetData sheetId="0"/>
      <sheetData sheetId="1"/>
      <sheetData sheetId="2"/>
      <sheetData sheetId="3"/>
      <sheetData sheetId="4"/>
      <sheetData sheetId="5">
        <row r="4">
          <cell r="D4">
            <v>9520000000</v>
          </cell>
          <cell r="E4">
            <v>2001</v>
          </cell>
        </row>
        <row r="5">
          <cell r="D5">
            <v>9504000000</v>
          </cell>
          <cell r="E5">
            <v>2001</v>
          </cell>
        </row>
        <row r="6">
          <cell r="D6">
            <v>9883854526</v>
          </cell>
          <cell r="E6">
            <v>2001</v>
          </cell>
        </row>
        <row r="7">
          <cell r="D7">
            <v>1008000000</v>
          </cell>
          <cell r="E7">
            <v>2001</v>
          </cell>
        </row>
        <row r="8">
          <cell r="D8">
            <v>5145000000</v>
          </cell>
          <cell r="E8">
            <v>2001</v>
          </cell>
        </row>
        <row r="9">
          <cell r="D9">
            <v>16253400000</v>
          </cell>
          <cell r="E9">
            <v>2001</v>
          </cell>
        </row>
        <row r="10">
          <cell r="D10">
            <v>378000000</v>
          </cell>
          <cell r="E10">
            <v>2001</v>
          </cell>
        </row>
        <row r="11">
          <cell r="D11">
            <v>2275000000</v>
          </cell>
          <cell r="E11">
            <v>2001</v>
          </cell>
        </row>
        <row r="12">
          <cell r="D12">
            <v>3584000000</v>
          </cell>
          <cell r="E12">
            <v>2001</v>
          </cell>
        </row>
        <row r="13">
          <cell r="D13">
            <v>2520000000</v>
          </cell>
          <cell r="E13">
            <v>2001</v>
          </cell>
        </row>
        <row r="14">
          <cell r="D14">
            <v>1680000000</v>
          </cell>
          <cell r="E14">
            <v>2001</v>
          </cell>
        </row>
        <row r="15">
          <cell r="D15">
            <v>1456000000</v>
          </cell>
          <cell r="E15">
            <v>2001</v>
          </cell>
        </row>
        <row r="16">
          <cell r="D16">
            <v>1050000000</v>
          </cell>
          <cell r="E16">
            <v>2001</v>
          </cell>
        </row>
        <row r="17">
          <cell r="D17">
            <v>1575000000</v>
          </cell>
          <cell r="E17">
            <v>2001</v>
          </cell>
        </row>
        <row r="18">
          <cell r="D18">
            <v>2940000000</v>
          </cell>
          <cell r="E18">
            <v>2001</v>
          </cell>
        </row>
        <row r="19">
          <cell r="D19">
            <v>190125000</v>
          </cell>
          <cell r="E19">
            <v>2001</v>
          </cell>
        </row>
        <row r="20">
          <cell r="D20">
            <v>292500000</v>
          </cell>
          <cell r="E20">
            <v>2001</v>
          </cell>
        </row>
        <row r="21">
          <cell r="D21">
            <v>1568000000</v>
          </cell>
          <cell r="E21">
            <v>2001</v>
          </cell>
        </row>
        <row r="22">
          <cell r="D22">
            <v>1792000000</v>
          </cell>
          <cell r="E22">
            <v>2001</v>
          </cell>
        </row>
        <row r="23">
          <cell r="D23">
            <v>15680000000</v>
          </cell>
          <cell r="E23">
            <v>2001</v>
          </cell>
        </row>
        <row r="24">
          <cell r="D24">
            <v>2362500000</v>
          </cell>
          <cell r="E24">
            <v>2001</v>
          </cell>
        </row>
        <row r="25">
          <cell r="D25">
            <v>470400000</v>
          </cell>
          <cell r="E25">
            <v>2001</v>
          </cell>
        </row>
        <row r="26">
          <cell r="D26">
            <v>22932000000</v>
          </cell>
          <cell r="E26">
            <v>2001</v>
          </cell>
        </row>
        <row r="27">
          <cell r="D27">
            <v>14883166858.823</v>
          </cell>
          <cell r="E27">
            <v>2001</v>
          </cell>
        </row>
        <row r="28">
          <cell r="D28">
            <v>7982951762.6100006</v>
          </cell>
          <cell r="E28">
            <v>2001</v>
          </cell>
        </row>
        <row r="29">
          <cell r="D29">
            <v>9141204662</v>
          </cell>
          <cell r="E29">
            <v>2001</v>
          </cell>
        </row>
        <row r="30">
          <cell r="D30">
            <v>4900000000</v>
          </cell>
          <cell r="E30">
            <v>2001</v>
          </cell>
        </row>
        <row r="31">
          <cell r="D31">
            <v>4410000000</v>
          </cell>
          <cell r="E31">
            <v>2001</v>
          </cell>
        </row>
        <row r="32">
          <cell r="D32">
            <v>1056000000</v>
          </cell>
          <cell r="E32">
            <v>2001</v>
          </cell>
        </row>
        <row r="33">
          <cell r="D33">
            <v>4029052001.6099997</v>
          </cell>
          <cell r="E33">
            <v>2001</v>
          </cell>
        </row>
        <row r="34">
          <cell r="D34">
            <v>3741417795</v>
          </cell>
          <cell r="E34">
            <v>2001</v>
          </cell>
        </row>
        <row r="35">
          <cell r="D35">
            <v>525000000</v>
          </cell>
          <cell r="E35">
            <v>2001</v>
          </cell>
        </row>
        <row r="36">
          <cell r="D36">
            <v>173880000</v>
          </cell>
          <cell r="E36">
            <v>2001</v>
          </cell>
        </row>
        <row r="37">
          <cell r="D37">
            <v>5670000000</v>
          </cell>
          <cell r="E37">
            <v>2001</v>
          </cell>
        </row>
        <row r="38">
          <cell r="D38">
            <v>614250000</v>
          </cell>
          <cell r="E38">
            <v>2001</v>
          </cell>
        </row>
        <row r="39">
          <cell r="D39">
            <v>1375920000</v>
          </cell>
          <cell r="E39">
            <v>2001</v>
          </cell>
        </row>
        <row r="40">
          <cell r="D40">
            <v>262500000</v>
          </cell>
          <cell r="E40">
            <v>2001</v>
          </cell>
        </row>
        <row r="41">
          <cell r="D41">
            <v>756000000</v>
          </cell>
          <cell r="E41">
            <v>2001</v>
          </cell>
        </row>
        <row r="42">
          <cell r="D42">
            <v>630000000</v>
          </cell>
          <cell r="E42">
            <v>2001</v>
          </cell>
        </row>
        <row r="43">
          <cell r="D43">
            <v>2252250000</v>
          </cell>
          <cell r="E43">
            <v>2001</v>
          </cell>
        </row>
        <row r="44">
          <cell r="D44">
            <v>90000000</v>
          </cell>
          <cell r="E44">
            <v>2001</v>
          </cell>
        </row>
        <row r="45">
          <cell r="D45">
            <v>108000000</v>
          </cell>
          <cell r="E45">
            <v>2001</v>
          </cell>
        </row>
        <row r="46">
          <cell r="D46">
            <v>4725000000</v>
          </cell>
          <cell r="E46">
            <v>2001</v>
          </cell>
        </row>
        <row r="47">
          <cell r="D47">
            <v>216000000</v>
          </cell>
          <cell r="E47">
            <v>2001</v>
          </cell>
        </row>
        <row r="48">
          <cell r="D48">
            <v>168750000</v>
          </cell>
          <cell r="E48">
            <v>2001</v>
          </cell>
        </row>
        <row r="49">
          <cell r="D49">
            <v>180000000</v>
          </cell>
          <cell r="E49">
            <v>2001</v>
          </cell>
        </row>
        <row r="50">
          <cell r="D50">
            <v>336000000</v>
          </cell>
          <cell r="E50">
            <v>2001</v>
          </cell>
        </row>
        <row r="51">
          <cell r="D51">
            <v>999000000</v>
          </cell>
          <cell r="E51">
            <v>2001</v>
          </cell>
        </row>
        <row r="52">
          <cell r="D52">
            <v>468000000</v>
          </cell>
          <cell r="E52">
            <v>2001</v>
          </cell>
        </row>
        <row r="53">
          <cell r="D53">
            <v>2856000000</v>
          </cell>
          <cell r="E53">
            <v>2001</v>
          </cell>
        </row>
        <row r="54">
          <cell r="D54">
            <v>2940000000</v>
          </cell>
          <cell r="E54">
            <v>2001</v>
          </cell>
        </row>
        <row r="55">
          <cell r="D55">
            <v>107250000</v>
          </cell>
          <cell r="E55">
            <v>2001</v>
          </cell>
        </row>
        <row r="56">
          <cell r="D56">
            <v>4725000000</v>
          </cell>
          <cell r="E56">
            <v>2001</v>
          </cell>
        </row>
        <row r="57">
          <cell r="D57">
            <v>31588402771.260002</v>
          </cell>
          <cell r="E57">
            <v>2001</v>
          </cell>
        </row>
        <row r="58">
          <cell r="D58">
            <v>1134000000</v>
          </cell>
          <cell r="E58">
            <v>2001</v>
          </cell>
        </row>
        <row r="59">
          <cell r="D59">
            <v>7275000000</v>
          </cell>
          <cell r="E59">
            <v>2001</v>
          </cell>
        </row>
        <row r="60">
          <cell r="D60">
            <v>234097500</v>
          </cell>
          <cell r="E60">
            <v>2001</v>
          </cell>
        </row>
        <row r="61">
          <cell r="D61">
            <v>949130000</v>
          </cell>
          <cell r="E61">
            <v>2001</v>
          </cell>
        </row>
        <row r="62">
          <cell r="D62">
            <v>386750000</v>
          </cell>
          <cell r="E62">
            <v>2001</v>
          </cell>
        </row>
        <row r="63">
          <cell r="D63">
            <v>153562500</v>
          </cell>
          <cell r="E63">
            <v>2001</v>
          </cell>
        </row>
        <row r="64">
          <cell r="D64">
            <v>268450000</v>
          </cell>
          <cell r="E64">
            <v>2001</v>
          </cell>
        </row>
        <row r="65">
          <cell r="D65">
            <v>428610000</v>
          </cell>
          <cell r="E65">
            <v>2001</v>
          </cell>
        </row>
        <row r="66">
          <cell r="D66">
            <v>87587500</v>
          </cell>
          <cell r="E66">
            <v>2001</v>
          </cell>
        </row>
        <row r="67">
          <cell r="D67">
            <v>324187500</v>
          </cell>
          <cell r="E67">
            <v>2001</v>
          </cell>
        </row>
        <row r="68">
          <cell r="D68">
            <v>1305000000</v>
          </cell>
          <cell r="E68">
            <v>2001</v>
          </cell>
        </row>
        <row r="69">
          <cell r="D69">
            <v>118755000</v>
          </cell>
          <cell r="E69">
            <v>2001</v>
          </cell>
        </row>
        <row r="70">
          <cell r="D70">
            <v>68040000</v>
          </cell>
          <cell r="E70">
            <v>2001</v>
          </cell>
        </row>
        <row r="71">
          <cell r="D71">
            <v>86450000</v>
          </cell>
          <cell r="E71">
            <v>2001</v>
          </cell>
        </row>
        <row r="72">
          <cell r="D72">
            <v>145600000</v>
          </cell>
          <cell r="E72">
            <v>2001</v>
          </cell>
        </row>
        <row r="73">
          <cell r="D73">
            <v>145600000</v>
          </cell>
          <cell r="E73">
            <v>2001</v>
          </cell>
        </row>
        <row r="74">
          <cell r="D74">
            <v>174720000</v>
          </cell>
          <cell r="E74">
            <v>2001</v>
          </cell>
        </row>
        <row r="75">
          <cell r="D75">
            <v>317362500</v>
          </cell>
          <cell r="E75">
            <v>2001</v>
          </cell>
        </row>
        <row r="76">
          <cell r="D76">
            <v>1742422500</v>
          </cell>
          <cell r="E76">
            <v>2001</v>
          </cell>
        </row>
        <row r="77">
          <cell r="D77">
            <v>216125000</v>
          </cell>
          <cell r="E77">
            <v>2001</v>
          </cell>
        </row>
        <row r="78">
          <cell r="D78">
            <v>1650550765</v>
          </cell>
          <cell r="E78">
            <v>2001</v>
          </cell>
        </row>
        <row r="79">
          <cell r="D79">
            <v>630000000</v>
          </cell>
          <cell r="E79">
            <v>2001</v>
          </cell>
        </row>
        <row r="80">
          <cell r="D80">
            <v>9359649503.9899998</v>
          </cell>
          <cell r="E80">
            <v>2001</v>
          </cell>
        </row>
        <row r="81">
          <cell r="D81">
            <v>2275000000</v>
          </cell>
          <cell r="E81">
            <v>2001</v>
          </cell>
        </row>
        <row r="82">
          <cell r="D82">
            <v>3890250000</v>
          </cell>
          <cell r="E82">
            <v>2001</v>
          </cell>
        </row>
        <row r="83">
          <cell r="D83">
            <v>4299750000</v>
          </cell>
          <cell r="E83">
            <v>2001</v>
          </cell>
        </row>
        <row r="84">
          <cell r="D84">
            <v>2591976598.3800001</v>
          </cell>
          <cell r="E84">
            <v>2001</v>
          </cell>
        </row>
        <row r="85">
          <cell r="D85">
            <v>540000000</v>
          </cell>
          <cell r="E85">
            <v>2001</v>
          </cell>
        </row>
        <row r="86">
          <cell r="D86">
            <v>1620000000</v>
          </cell>
          <cell r="E86">
            <v>2001</v>
          </cell>
        </row>
        <row r="87">
          <cell r="D87">
            <v>540000000</v>
          </cell>
          <cell r="E87">
            <v>2001</v>
          </cell>
        </row>
        <row r="88">
          <cell r="D88">
            <v>900000000</v>
          </cell>
          <cell r="E88">
            <v>2001</v>
          </cell>
        </row>
        <row r="89">
          <cell r="D89">
            <v>175500000</v>
          </cell>
          <cell r="E89">
            <v>2001</v>
          </cell>
        </row>
        <row r="90">
          <cell r="D90">
            <v>675000000</v>
          </cell>
          <cell r="E90">
            <v>2001</v>
          </cell>
        </row>
        <row r="91">
          <cell r="D91">
            <v>3360000000</v>
          </cell>
          <cell r="E91">
            <v>2001</v>
          </cell>
        </row>
        <row r="92">
          <cell r="D92">
            <v>2700000000</v>
          </cell>
          <cell r="E92">
            <v>2001</v>
          </cell>
        </row>
        <row r="93">
          <cell r="D93">
            <v>288000000</v>
          </cell>
          <cell r="E93">
            <v>2001</v>
          </cell>
        </row>
        <row r="94">
          <cell r="D94">
            <v>3273925686</v>
          </cell>
          <cell r="E94">
            <v>2001</v>
          </cell>
        </row>
        <row r="95">
          <cell r="D95">
            <v>2475000000</v>
          </cell>
          <cell r="E95">
            <v>2001</v>
          </cell>
        </row>
        <row r="96">
          <cell r="D96">
            <v>450000000</v>
          </cell>
          <cell r="E96">
            <v>2001</v>
          </cell>
        </row>
        <row r="97">
          <cell r="D97">
            <v>46812964265.480003</v>
          </cell>
          <cell r="E97">
            <v>2001</v>
          </cell>
        </row>
        <row r="98">
          <cell r="D98">
            <v>6975000000</v>
          </cell>
          <cell r="E98">
            <v>2001</v>
          </cell>
        </row>
        <row r="99">
          <cell r="D99">
            <v>20175343360</v>
          </cell>
          <cell r="E99">
            <v>2001</v>
          </cell>
        </row>
        <row r="100">
          <cell r="D100">
            <v>13778074379</v>
          </cell>
          <cell r="E100">
            <v>2001</v>
          </cell>
        </row>
        <row r="101">
          <cell r="D101">
            <v>4420800000</v>
          </cell>
          <cell r="E101">
            <v>2001</v>
          </cell>
        </row>
        <row r="102">
          <cell r="D102">
            <v>175500000</v>
          </cell>
          <cell r="E102">
            <v>2001</v>
          </cell>
        </row>
        <row r="103">
          <cell r="D103">
            <v>3360000000</v>
          </cell>
          <cell r="E103">
            <v>2001</v>
          </cell>
        </row>
        <row r="104">
          <cell r="D104">
            <v>2080000000</v>
          </cell>
          <cell r="E104">
            <v>2001</v>
          </cell>
        </row>
        <row r="105">
          <cell r="D105">
            <v>980850000</v>
          </cell>
          <cell r="E105">
            <v>2001</v>
          </cell>
        </row>
        <row r="106">
          <cell r="D106">
            <v>506250000</v>
          </cell>
          <cell r="E106">
            <v>2001</v>
          </cell>
        </row>
        <row r="107">
          <cell r="D107">
            <v>1108800000</v>
          </cell>
          <cell r="E107">
            <v>2001</v>
          </cell>
        </row>
        <row r="108">
          <cell r="D108">
            <v>1142400000</v>
          </cell>
          <cell r="E108">
            <v>2001</v>
          </cell>
        </row>
        <row r="109">
          <cell r="D109">
            <v>913733028</v>
          </cell>
          <cell r="E109">
            <v>2001</v>
          </cell>
        </row>
        <row r="110">
          <cell r="D110">
            <v>15371093732.342295</v>
          </cell>
          <cell r="E110">
            <v>2001</v>
          </cell>
        </row>
        <row r="111">
          <cell r="D111">
            <v>2058000000</v>
          </cell>
          <cell r="E111">
            <v>2001</v>
          </cell>
        </row>
        <row r="112">
          <cell r="D112">
            <v>2016000000</v>
          </cell>
          <cell r="E112">
            <v>2001</v>
          </cell>
        </row>
        <row r="113">
          <cell r="D113">
            <v>1176000000</v>
          </cell>
          <cell r="E113">
            <v>2001</v>
          </cell>
        </row>
        <row r="114">
          <cell r="D114">
            <v>1848000000</v>
          </cell>
          <cell r="E114">
            <v>2001</v>
          </cell>
        </row>
        <row r="115">
          <cell r="D115">
            <v>4200000000</v>
          </cell>
          <cell r="E115">
            <v>2001</v>
          </cell>
        </row>
        <row r="116">
          <cell r="D116">
            <v>4992000000</v>
          </cell>
          <cell r="E116">
            <v>2001</v>
          </cell>
        </row>
        <row r="117">
          <cell r="D117">
            <v>8400000000</v>
          </cell>
          <cell r="E117">
            <v>2001</v>
          </cell>
        </row>
        <row r="118">
          <cell r="D118">
            <v>12022715750</v>
          </cell>
          <cell r="E118">
            <v>2001</v>
          </cell>
        </row>
        <row r="119">
          <cell r="D119">
            <v>1300000000</v>
          </cell>
          <cell r="E119">
            <v>2001</v>
          </cell>
        </row>
        <row r="120">
          <cell r="D120">
            <v>14400000000</v>
          </cell>
          <cell r="E120">
            <v>2001</v>
          </cell>
        </row>
        <row r="121">
          <cell r="D121">
            <v>16170000000</v>
          </cell>
          <cell r="E121">
            <v>2001</v>
          </cell>
        </row>
        <row r="122">
          <cell r="D122">
            <v>819000000</v>
          </cell>
          <cell r="E122">
            <v>2001</v>
          </cell>
        </row>
        <row r="123">
          <cell r="D123">
            <v>303750000</v>
          </cell>
          <cell r="E123">
            <v>2001</v>
          </cell>
        </row>
        <row r="124">
          <cell r="D124">
            <v>17280000000</v>
          </cell>
          <cell r="E124">
            <v>2001</v>
          </cell>
        </row>
        <row r="125">
          <cell r="D125">
            <v>56840000000</v>
          </cell>
          <cell r="E125">
            <v>2001</v>
          </cell>
        </row>
        <row r="126">
          <cell r="D126">
            <v>15288000000</v>
          </cell>
          <cell r="E126">
            <v>2001</v>
          </cell>
        </row>
        <row r="127">
          <cell r="D127">
            <v>11424000000</v>
          </cell>
          <cell r="E127">
            <v>2001</v>
          </cell>
        </row>
        <row r="128">
          <cell r="D128">
            <v>15680000000</v>
          </cell>
          <cell r="E128">
            <v>2001</v>
          </cell>
        </row>
        <row r="129">
          <cell r="D129">
            <v>3060956544</v>
          </cell>
          <cell r="E129">
            <v>2001</v>
          </cell>
        </row>
        <row r="130">
          <cell r="D130">
            <v>4992000000</v>
          </cell>
          <cell r="E130">
            <v>2001</v>
          </cell>
        </row>
        <row r="131">
          <cell r="D131">
            <v>4302632417</v>
          </cell>
          <cell r="E131">
            <v>2001</v>
          </cell>
        </row>
        <row r="132">
          <cell r="D132">
            <v>1755000000</v>
          </cell>
          <cell r="E132">
            <v>2001</v>
          </cell>
        </row>
        <row r="133">
          <cell r="D133">
            <v>5376000000</v>
          </cell>
          <cell r="E133">
            <v>2001</v>
          </cell>
        </row>
        <row r="134">
          <cell r="D134">
            <v>998400000</v>
          </cell>
          <cell r="E134">
            <v>2001</v>
          </cell>
        </row>
        <row r="135">
          <cell r="D135">
            <v>1248000000</v>
          </cell>
          <cell r="E135">
            <v>2001</v>
          </cell>
        </row>
        <row r="136">
          <cell r="D136">
            <v>1190400000</v>
          </cell>
          <cell r="E136">
            <v>2001</v>
          </cell>
        </row>
        <row r="137">
          <cell r="D137">
            <v>580500000</v>
          </cell>
          <cell r="E137">
            <v>2001</v>
          </cell>
        </row>
        <row r="138">
          <cell r="D138">
            <v>261000000</v>
          </cell>
          <cell r="E138">
            <v>2001</v>
          </cell>
        </row>
        <row r="139">
          <cell r="D139">
            <v>3159000000</v>
          </cell>
          <cell r="E139">
            <v>2001</v>
          </cell>
        </row>
        <row r="140">
          <cell r="D140">
            <v>6552000000</v>
          </cell>
          <cell r="E140">
            <v>2001</v>
          </cell>
        </row>
        <row r="141">
          <cell r="D141">
            <v>765000000</v>
          </cell>
          <cell r="E141">
            <v>2001</v>
          </cell>
        </row>
        <row r="142">
          <cell r="D142">
            <v>6048000000</v>
          </cell>
          <cell r="E142">
            <v>2001</v>
          </cell>
        </row>
        <row r="143">
          <cell r="D143">
            <v>2937600000</v>
          </cell>
          <cell r="E143">
            <v>2001</v>
          </cell>
        </row>
        <row r="144">
          <cell r="D144">
            <v>720000000</v>
          </cell>
          <cell r="E144">
            <v>2001</v>
          </cell>
        </row>
        <row r="145">
          <cell r="D145">
            <v>1080000000</v>
          </cell>
          <cell r="E145">
            <v>2001</v>
          </cell>
        </row>
        <row r="146">
          <cell r="D146">
            <v>1011456000</v>
          </cell>
          <cell r="E146">
            <v>2001</v>
          </cell>
        </row>
        <row r="147">
          <cell r="D147">
            <v>3640000000</v>
          </cell>
          <cell r="E147">
            <v>2001</v>
          </cell>
        </row>
        <row r="148">
          <cell r="D148">
            <v>3071250000</v>
          </cell>
          <cell r="E148">
            <v>2001</v>
          </cell>
        </row>
        <row r="149">
          <cell r="D149">
            <v>3240000000</v>
          </cell>
          <cell r="E149">
            <v>2001</v>
          </cell>
        </row>
        <row r="150">
          <cell r="D150">
            <v>2835000000</v>
          </cell>
          <cell r="E150">
            <v>2001</v>
          </cell>
        </row>
        <row r="151">
          <cell r="D151">
            <v>1215000000</v>
          </cell>
          <cell r="E151">
            <v>2001</v>
          </cell>
        </row>
        <row r="152">
          <cell r="D152">
            <v>2835000000</v>
          </cell>
          <cell r="E152">
            <v>2001</v>
          </cell>
        </row>
        <row r="153">
          <cell r="D153">
            <v>3000000000</v>
          </cell>
          <cell r="E153">
            <v>2001</v>
          </cell>
        </row>
        <row r="154">
          <cell r="D154">
            <v>263250000</v>
          </cell>
          <cell r="E154">
            <v>2001</v>
          </cell>
        </row>
        <row r="155">
          <cell r="D155">
            <v>5119353361.6199999</v>
          </cell>
          <cell r="E155">
            <v>2001</v>
          </cell>
        </row>
        <row r="156">
          <cell r="D156">
            <v>2304000000</v>
          </cell>
          <cell r="E156">
            <v>2001</v>
          </cell>
        </row>
        <row r="157">
          <cell r="D157">
            <v>643500000</v>
          </cell>
          <cell r="E157">
            <v>2001</v>
          </cell>
        </row>
        <row r="158">
          <cell r="D158">
            <v>1008000000</v>
          </cell>
          <cell r="E158">
            <v>2001</v>
          </cell>
        </row>
        <row r="159">
          <cell r="D159">
            <v>1440000000</v>
          </cell>
          <cell r="E159">
            <v>2001</v>
          </cell>
        </row>
        <row r="160">
          <cell r="D160">
            <v>864000000</v>
          </cell>
          <cell r="E160">
            <v>2001</v>
          </cell>
        </row>
        <row r="161">
          <cell r="D161">
            <v>540000000</v>
          </cell>
          <cell r="E161">
            <v>2001</v>
          </cell>
        </row>
        <row r="162">
          <cell r="D162">
            <v>3160500000</v>
          </cell>
          <cell r="E162">
            <v>2001</v>
          </cell>
        </row>
        <row r="163">
          <cell r="D163">
            <v>1323000000</v>
          </cell>
          <cell r="E163">
            <v>2001</v>
          </cell>
        </row>
        <row r="164">
          <cell r="D164">
            <v>648000000</v>
          </cell>
          <cell r="E164">
            <v>2001</v>
          </cell>
        </row>
        <row r="165">
          <cell r="D165">
            <v>1440000000</v>
          </cell>
          <cell r="E165">
            <v>2001</v>
          </cell>
        </row>
        <row r="166">
          <cell r="D166">
            <v>787500000</v>
          </cell>
          <cell r="E166">
            <v>2001</v>
          </cell>
        </row>
        <row r="167">
          <cell r="D167">
            <v>700000000</v>
          </cell>
          <cell r="E167">
            <v>2001</v>
          </cell>
        </row>
        <row r="168">
          <cell r="D168">
            <v>536747180</v>
          </cell>
          <cell r="E168">
            <v>2001</v>
          </cell>
        </row>
        <row r="169">
          <cell r="D169">
            <v>600000000</v>
          </cell>
          <cell r="E169">
            <v>2001</v>
          </cell>
        </row>
        <row r="170">
          <cell r="D170">
            <v>243750000</v>
          </cell>
          <cell r="E170">
            <v>2001</v>
          </cell>
        </row>
        <row r="171">
          <cell r="D171">
            <v>787500000</v>
          </cell>
          <cell r="E171">
            <v>2001</v>
          </cell>
        </row>
        <row r="172">
          <cell r="D172">
            <v>4613760526</v>
          </cell>
          <cell r="E172">
            <v>2001</v>
          </cell>
        </row>
        <row r="173">
          <cell r="D173">
            <v>832000000</v>
          </cell>
          <cell r="E173">
            <v>2001</v>
          </cell>
        </row>
        <row r="174">
          <cell r="D174">
            <v>187200000</v>
          </cell>
          <cell r="E174">
            <v>2001</v>
          </cell>
        </row>
        <row r="175">
          <cell r="D175">
            <v>525000000</v>
          </cell>
          <cell r="E175">
            <v>2001</v>
          </cell>
        </row>
        <row r="176">
          <cell r="D176">
            <v>1115572260</v>
          </cell>
          <cell r="E176">
            <v>2001</v>
          </cell>
        </row>
        <row r="177">
          <cell r="D177">
            <v>537600000</v>
          </cell>
          <cell r="E177">
            <v>2001</v>
          </cell>
        </row>
        <row r="178">
          <cell r="D178">
            <v>1229280000</v>
          </cell>
          <cell r="E178">
            <v>2001</v>
          </cell>
        </row>
        <row r="179">
          <cell r="D179">
            <v>180000000</v>
          </cell>
          <cell r="E179">
            <v>2001</v>
          </cell>
        </row>
        <row r="180">
          <cell r="D180">
            <v>975000000</v>
          </cell>
          <cell r="E180">
            <v>2001</v>
          </cell>
        </row>
        <row r="181">
          <cell r="D181">
            <v>472500000</v>
          </cell>
          <cell r="E181">
            <v>2001</v>
          </cell>
        </row>
        <row r="182">
          <cell r="D182">
            <v>337500000</v>
          </cell>
          <cell r="E182">
            <v>2001</v>
          </cell>
        </row>
        <row r="183">
          <cell r="D183">
            <v>441000000</v>
          </cell>
          <cell r="E183">
            <v>2001</v>
          </cell>
        </row>
        <row r="184">
          <cell r="D184">
            <v>472500000</v>
          </cell>
          <cell r="E184">
            <v>2001</v>
          </cell>
        </row>
        <row r="185">
          <cell r="D185">
            <v>405000000</v>
          </cell>
          <cell r="E185">
            <v>2001</v>
          </cell>
        </row>
        <row r="186">
          <cell r="D186">
            <v>810000000</v>
          </cell>
          <cell r="E186">
            <v>2001</v>
          </cell>
        </row>
        <row r="187">
          <cell r="D187">
            <v>47250000</v>
          </cell>
          <cell r="E187">
            <v>2001</v>
          </cell>
        </row>
        <row r="188">
          <cell r="D188">
            <v>378000000</v>
          </cell>
          <cell r="E188">
            <v>2001</v>
          </cell>
        </row>
        <row r="189">
          <cell r="D189">
            <v>270000000</v>
          </cell>
          <cell r="E189">
            <v>2001</v>
          </cell>
        </row>
        <row r="190">
          <cell r="D190">
            <v>453375000</v>
          </cell>
          <cell r="E190">
            <v>2001</v>
          </cell>
        </row>
        <row r="191">
          <cell r="D191">
            <v>1215000000</v>
          </cell>
          <cell r="E191">
            <v>2001</v>
          </cell>
        </row>
        <row r="192">
          <cell r="D192">
            <v>239400000</v>
          </cell>
          <cell r="E192">
            <v>2001</v>
          </cell>
        </row>
        <row r="193">
          <cell r="D193">
            <v>1770000000</v>
          </cell>
          <cell r="E193">
            <v>2001</v>
          </cell>
        </row>
        <row r="194">
          <cell r="D194">
            <v>1248000000</v>
          </cell>
          <cell r="E194">
            <v>2001</v>
          </cell>
        </row>
        <row r="195">
          <cell r="D195">
            <v>6600000000</v>
          </cell>
          <cell r="E195">
            <v>2004</v>
          </cell>
        </row>
        <row r="196">
          <cell r="D196">
            <v>841500000</v>
          </cell>
          <cell r="E196">
            <v>2006</v>
          </cell>
        </row>
        <row r="197">
          <cell r="D197">
            <v>7560000000</v>
          </cell>
          <cell r="E197">
            <v>1993</v>
          </cell>
        </row>
        <row r="198">
          <cell r="D198">
            <v>945000000</v>
          </cell>
          <cell r="E198">
            <v>1996</v>
          </cell>
        </row>
        <row r="199">
          <cell r="D199">
            <v>286650000</v>
          </cell>
          <cell r="E199">
            <v>1942</v>
          </cell>
        </row>
        <row r="200">
          <cell r="D200">
            <v>420000000</v>
          </cell>
          <cell r="E200">
            <v>1980</v>
          </cell>
        </row>
        <row r="201">
          <cell r="D201">
            <v>128000000</v>
          </cell>
          <cell r="E201">
            <v>2006</v>
          </cell>
        </row>
        <row r="202">
          <cell r="D202">
            <v>7177500000</v>
          </cell>
          <cell r="E202">
            <v>2005</v>
          </cell>
        </row>
        <row r="203">
          <cell r="D203">
            <v>336000000</v>
          </cell>
          <cell r="E203">
            <v>2006</v>
          </cell>
        </row>
        <row r="204">
          <cell r="D204">
            <v>294000000</v>
          </cell>
          <cell r="E204">
            <v>1942</v>
          </cell>
        </row>
        <row r="205">
          <cell r="D205">
            <v>504000000</v>
          </cell>
          <cell r="E205">
            <v>1980</v>
          </cell>
        </row>
        <row r="206">
          <cell r="D206">
            <v>150000000</v>
          </cell>
          <cell r="E206">
            <v>2006</v>
          </cell>
        </row>
        <row r="207">
          <cell r="D207">
            <v>162000000</v>
          </cell>
          <cell r="E207">
            <v>1999</v>
          </cell>
        </row>
        <row r="208">
          <cell r="D208">
            <v>841500000</v>
          </cell>
          <cell r="E208">
            <v>2006</v>
          </cell>
        </row>
        <row r="209">
          <cell r="D209">
            <v>2772000000</v>
          </cell>
          <cell r="E209">
            <v>1987</v>
          </cell>
        </row>
        <row r="210">
          <cell r="D210">
            <v>308000000</v>
          </cell>
          <cell r="E210">
            <v>1999</v>
          </cell>
        </row>
        <row r="211">
          <cell r="D211">
            <v>1155000000</v>
          </cell>
          <cell r="E211">
            <v>2003</v>
          </cell>
        </row>
        <row r="212">
          <cell r="D212">
            <v>374400000</v>
          </cell>
          <cell r="E212">
            <v>2000</v>
          </cell>
        </row>
        <row r="213">
          <cell r="D213">
            <v>345600000</v>
          </cell>
          <cell r="E213">
            <v>1981</v>
          </cell>
        </row>
        <row r="214">
          <cell r="D214">
            <v>3168000000</v>
          </cell>
          <cell r="E214">
            <v>1999</v>
          </cell>
        </row>
        <row r="215">
          <cell r="D215">
            <v>388800000</v>
          </cell>
          <cell r="E215">
            <v>1990</v>
          </cell>
        </row>
        <row r="216">
          <cell r="D216">
            <v>648000000</v>
          </cell>
          <cell r="E216">
            <v>1990</v>
          </cell>
        </row>
        <row r="217">
          <cell r="D217">
            <v>374400000</v>
          </cell>
          <cell r="E217">
            <v>2000</v>
          </cell>
        </row>
        <row r="218">
          <cell r="D218">
            <v>388800000</v>
          </cell>
          <cell r="E218">
            <v>1990</v>
          </cell>
        </row>
        <row r="219">
          <cell r="D219">
            <v>345600000</v>
          </cell>
          <cell r="E219">
            <v>1987</v>
          </cell>
        </row>
        <row r="220">
          <cell r="D220">
            <v>486000000</v>
          </cell>
          <cell r="E220">
            <v>1991</v>
          </cell>
        </row>
        <row r="221">
          <cell r="D221">
            <v>230400000</v>
          </cell>
          <cell r="E221">
            <v>2006</v>
          </cell>
        </row>
        <row r="222">
          <cell r="D222">
            <v>378000000</v>
          </cell>
          <cell r="E222">
            <v>1990</v>
          </cell>
        </row>
        <row r="223">
          <cell r="D223">
            <v>576000000</v>
          </cell>
          <cell r="E223">
            <v>1987</v>
          </cell>
        </row>
        <row r="224">
          <cell r="D224">
            <v>432000000</v>
          </cell>
          <cell r="E224">
            <v>2006</v>
          </cell>
        </row>
        <row r="225">
          <cell r="D225">
            <v>226800000</v>
          </cell>
          <cell r="E225">
            <v>1992</v>
          </cell>
        </row>
        <row r="226">
          <cell r="D226">
            <v>324000000</v>
          </cell>
          <cell r="E226">
            <v>2006</v>
          </cell>
        </row>
        <row r="227">
          <cell r="D227">
            <v>140400000</v>
          </cell>
          <cell r="E227">
            <v>2004</v>
          </cell>
        </row>
        <row r="228">
          <cell r="D228">
            <v>396000000</v>
          </cell>
          <cell r="E228">
            <v>1982</v>
          </cell>
        </row>
        <row r="229">
          <cell r="D229">
            <v>140400000</v>
          </cell>
          <cell r="E229">
            <v>2004</v>
          </cell>
        </row>
        <row r="230">
          <cell r="D230">
            <v>720000000</v>
          </cell>
          <cell r="E230">
            <v>2006</v>
          </cell>
        </row>
        <row r="231">
          <cell r="D231">
            <v>384000000</v>
          </cell>
          <cell r="E231">
            <v>2005</v>
          </cell>
        </row>
        <row r="232">
          <cell r="D232">
            <v>140400000</v>
          </cell>
          <cell r="E232">
            <v>2004</v>
          </cell>
        </row>
        <row r="233">
          <cell r="D233">
            <v>135000000</v>
          </cell>
          <cell r="E233">
            <v>1996</v>
          </cell>
        </row>
        <row r="234">
          <cell r="D234">
            <v>252000000</v>
          </cell>
          <cell r="E234">
            <v>1995</v>
          </cell>
        </row>
        <row r="235">
          <cell r="D235">
            <v>336000000</v>
          </cell>
          <cell r="E235">
            <v>1978</v>
          </cell>
        </row>
        <row r="236">
          <cell r="D236">
            <v>528000000</v>
          </cell>
          <cell r="E236">
            <v>1990</v>
          </cell>
        </row>
        <row r="237">
          <cell r="D237">
            <v>180000000</v>
          </cell>
          <cell r="E237">
            <v>1990</v>
          </cell>
        </row>
        <row r="238">
          <cell r="D238">
            <v>252000000</v>
          </cell>
          <cell r="E238">
            <v>1984</v>
          </cell>
        </row>
        <row r="239">
          <cell r="D239">
            <v>486000000</v>
          </cell>
          <cell r="E239">
            <v>1986</v>
          </cell>
        </row>
        <row r="240">
          <cell r="D240">
            <v>1848000000</v>
          </cell>
          <cell r="E240">
            <v>1988</v>
          </cell>
        </row>
        <row r="241">
          <cell r="D241">
            <v>422400000</v>
          </cell>
          <cell r="E241">
            <v>1981</v>
          </cell>
        </row>
        <row r="242">
          <cell r="D242">
            <v>1320000000</v>
          </cell>
          <cell r="E242">
            <v>2006</v>
          </cell>
        </row>
        <row r="243">
          <cell r="D243">
            <v>528000000</v>
          </cell>
          <cell r="E243">
            <v>2006</v>
          </cell>
        </row>
        <row r="244">
          <cell r="D244">
            <v>2125200000</v>
          </cell>
          <cell r="E244">
            <v>1987</v>
          </cell>
        </row>
        <row r="245">
          <cell r="D245">
            <v>841500000</v>
          </cell>
          <cell r="E245">
            <v>2004</v>
          </cell>
        </row>
        <row r="246">
          <cell r="D246">
            <v>495000000</v>
          </cell>
          <cell r="E246">
            <v>2001</v>
          </cell>
        </row>
        <row r="247">
          <cell r="D247">
            <v>2059200000</v>
          </cell>
          <cell r="E247">
            <v>2004</v>
          </cell>
        </row>
        <row r="248">
          <cell r="D248">
            <v>495000000</v>
          </cell>
          <cell r="E248">
            <v>2001</v>
          </cell>
        </row>
        <row r="249">
          <cell r="D249">
            <v>841500000</v>
          </cell>
          <cell r="E249">
            <v>2004</v>
          </cell>
        </row>
        <row r="250">
          <cell r="D250">
            <v>150000000</v>
          </cell>
          <cell r="E250">
            <v>2006</v>
          </cell>
        </row>
        <row r="251">
          <cell r="D251">
            <v>1750542695.4095719</v>
          </cell>
          <cell r="E251">
            <v>2007</v>
          </cell>
        </row>
        <row r="252">
          <cell r="D252">
            <v>1797674273.4540961</v>
          </cell>
          <cell r="E252">
            <v>2007</v>
          </cell>
        </row>
        <row r="253">
          <cell r="D253">
            <v>2826398290.872139</v>
          </cell>
          <cell r="E253">
            <v>2007</v>
          </cell>
        </row>
        <row r="254">
          <cell r="D254">
            <v>1990033077.2583308</v>
          </cell>
          <cell r="E254">
            <v>2007</v>
          </cell>
        </row>
        <row r="255">
          <cell r="D255">
            <v>2194386304.3273997</v>
          </cell>
          <cell r="E255">
            <v>2007</v>
          </cell>
        </row>
        <row r="256">
          <cell r="D256">
            <v>5037798091.3787003</v>
          </cell>
          <cell r="E256">
            <v>2007</v>
          </cell>
        </row>
        <row r="257">
          <cell r="D257">
            <v>1259881574.9739072</v>
          </cell>
          <cell r="E257">
            <v>2007</v>
          </cell>
        </row>
        <row r="258">
          <cell r="D258">
            <v>1445197841.9462903</v>
          </cell>
          <cell r="E258">
            <v>2007</v>
          </cell>
        </row>
        <row r="259">
          <cell r="D259">
            <v>3995337645.1723862</v>
          </cell>
          <cell r="E259">
            <v>2007</v>
          </cell>
        </row>
        <row r="260">
          <cell r="D260">
            <v>92623120.774719015</v>
          </cell>
          <cell r="E260">
            <v>2007</v>
          </cell>
        </row>
        <row r="261">
          <cell r="D261">
            <v>9470100204.3266697</v>
          </cell>
          <cell r="E261">
            <v>2007</v>
          </cell>
        </row>
        <row r="262">
          <cell r="D262">
            <v>1495355556.08446</v>
          </cell>
          <cell r="E262">
            <v>2007</v>
          </cell>
        </row>
        <row r="263">
          <cell r="D263">
            <v>1601590326.3398361</v>
          </cell>
          <cell r="E263">
            <v>2007</v>
          </cell>
        </row>
        <row r="264">
          <cell r="D264">
            <v>1236351311.7744997</v>
          </cell>
          <cell r="E264">
            <v>2007</v>
          </cell>
        </row>
        <row r="265">
          <cell r="D265">
            <v>1286184534.3929939</v>
          </cell>
          <cell r="E265">
            <v>2007</v>
          </cell>
        </row>
        <row r="266">
          <cell r="D266">
            <v>3309782443.4143963</v>
          </cell>
          <cell r="E266">
            <v>2007</v>
          </cell>
        </row>
        <row r="267">
          <cell r="D267">
            <v>2746245475.7522197</v>
          </cell>
          <cell r="E267">
            <v>2007</v>
          </cell>
        </row>
        <row r="268">
          <cell r="D268">
            <v>2013774833.48155</v>
          </cell>
          <cell r="E268">
            <v>2007</v>
          </cell>
        </row>
        <row r="269">
          <cell r="D269">
            <v>5825831760.3196297</v>
          </cell>
          <cell r="E269">
            <v>2007</v>
          </cell>
        </row>
        <row r="270">
          <cell r="D270">
            <v>1143090531.604764</v>
          </cell>
          <cell r="E270">
            <v>2007</v>
          </cell>
        </row>
        <row r="271">
          <cell r="D271">
            <v>364880737.00996</v>
          </cell>
          <cell r="E271">
            <v>2007</v>
          </cell>
        </row>
        <row r="272">
          <cell r="D272">
            <v>2746245475.7522197</v>
          </cell>
          <cell r="E272">
            <v>2007</v>
          </cell>
        </row>
        <row r="273">
          <cell r="D273">
            <v>789287288.45564878</v>
          </cell>
          <cell r="E273">
            <v>2007</v>
          </cell>
        </row>
        <row r="274">
          <cell r="D274">
            <v>677119699.41373801</v>
          </cell>
          <cell r="E274">
            <v>2007</v>
          </cell>
        </row>
        <row r="275">
          <cell r="D275">
            <v>789287288.44000006</v>
          </cell>
          <cell r="E275">
            <v>2007</v>
          </cell>
        </row>
        <row r="276">
          <cell r="D276">
            <v>786808471.61551905</v>
          </cell>
          <cell r="E276">
            <v>2007</v>
          </cell>
        </row>
        <row r="277">
          <cell r="D277">
            <v>732909624.99453104</v>
          </cell>
          <cell r="E277">
            <v>2007</v>
          </cell>
        </row>
        <row r="278">
          <cell r="D278">
            <v>646450700.572227</v>
          </cell>
          <cell r="E278">
            <v>2007</v>
          </cell>
        </row>
        <row r="279">
          <cell r="D279">
            <v>680558937.49492168</v>
          </cell>
          <cell r="E279">
            <v>2007</v>
          </cell>
        </row>
        <row r="280">
          <cell r="D280">
            <v>631947584.81671309</v>
          </cell>
          <cell r="E280">
            <v>2007</v>
          </cell>
        </row>
        <row r="281">
          <cell r="D281">
            <v>659658905.78583896</v>
          </cell>
          <cell r="E281">
            <v>2007</v>
          </cell>
        </row>
        <row r="282">
          <cell r="D282">
            <v>667654574.73438203</v>
          </cell>
          <cell r="E282">
            <v>2007</v>
          </cell>
        </row>
        <row r="283">
          <cell r="D283">
            <v>705972610.72970796</v>
          </cell>
          <cell r="E283">
            <v>2007</v>
          </cell>
        </row>
        <row r="284">
          <cell r="D284">
            <v>779831709.96329999</v>
          </cell>
          <cell r="E284">
            <v>2007</v>
          </cell>
        </row>
        <row r="285">
          <cell r="D285">
            <v>890878662.61464095</v>
          </cell>
          <cell r="E285">
            <v>2007</v>
          </cell>
        </row>
        <row r="286">
          <cell r="D286">
            <v>786272302.10877895</v>
          </cell>
          <cell r="E286">
            <v>2007</v>
          </cell>
        </row>
        <row r="287">
          <cell r="D287">
            <v>695109994.81529498</v>
          </cell>
          <cell r="E287">
            <v>2007</v>
          </cell>
        </row>
        <row r="288">
          <cell r="D288">
            <v>929480817.58420205</v>
          </cell>
          <cell r="E288">
            <v>2007</v>
          </cell>
        </row>
        <row r="289">
          <cell r="D289">
            <v>738816590.76175904</v>
          </cell>
          <cell r="E289">
            <v>2007</v>
          </cell>
        </row>
        <row r="290">
          <cell r="D290">
            <v>1400963703.44068</v>
          </cell>
          <cell r="E290">
            <v>2015</v>
          </cell>
        </row>
        <row r="291">
          <cell r="D291">
            <v>1606819122.6242001</v>
          </cell>
          <cell r="E291">
            <v>2007</v>
          </cell>
        </row>
        <row r="292">
          <cell r="D292">
            <v>966122240.69814003</v>
          </cell>
          <cell r="E292">
            <v>2007</v>
          </cell>
        </row>
        <row r="293">
          <cell r="D293">
            <v>1327353361.6165369</v>
          </cell>
          <cell r="E293">
            <v>2007</v>
          </cell>
        </row>
        <row r="294">
          <cell r="D294">
            <v>6847118208.5808697</v>
          </cell>
          <cell r="E294">
            <v>2007</v>
          </cell>
        </row>
        <row r="295">
          <cell r="D295">
            <v>2864585047.9665399</v>
          </cell>
          <cell r="E295">
            <v>2007</v>
          </cell>
        </row>
        <row r="296">
          <cell r="D296">
            <v>1327353361.6165369</v>
          </cell>
          <cell r="E296">
            <v>2007</v>
          </cell>
        </row>
        <row r="297">
          <cell r="D297">
            <v>1327353361.6165369</v>
          </cell>
          <cell r="E297">
            <v>2007</v>
          </cell>
        </row>
        <row r="298">
          <cell r="D298">
            <v>1327353361.6165369</v>
          </cell>
          <cell r="E298">
            <v>2007</v>
          </cell>
        </row>
        <row r="299">
          <cell r="D299">
            <v>1327353361.6165369</v>
          </cell>
          <cell r="E299">
            <v>2007</v>
          </cell>
        </row>
        <row r="300">
          <cell r="D300">
            <v>1110059695.6493311</v>
          </cell>
          <cell r="E300">
            <v>2007</v>
          </cell>
        </row>
        <row r="301">
          <cell r="D301">
            <v>1327353361.6165369</v>
          </cell>
          <cell r="E301">
            <v>2007</v>
          </cell>
        </row>
        <row r="302">
          <cell r="D302">
            <v>636337766.08424675</v>
          </cell>
          <cell r="E302">
            <v>2007</v>
          </cell>
        </row>
        <row r="303">
          <cell r="D303">
            <v>837379143.13253343</v>
          </cell>
          <cell r="E303">
            <v>2007</v>
          </cell>
        </row>
        <row r="304">
          <cell r="D304">
            <v>4984557066.1999998</v>
          </cell>
          <cell r="E304">
            <v>2007</v>
          </cell>
        </row>
        <row r="305">
          <cell r="D305">
            <v>3783819547.1500001</v>
          </cell>
          <cell r="E305">
            <v>2007</v>
          </cell>
        </row>
        <row r="306">
          <cell r="D306">
            <v>749497417.32000005</v>
          </cell>
          <cell r="E306">
            <v>2007</v>
          </cell>
        </row>
        <row r="307">
          <cell r="D307">
            <v>1012401500</v>
          </cell>
          <cell r="E307">
            <v>2007</v>
          </cell>
        </row>
        <row r="308">
          <cell r="D308">
            <v>14991856876.784245</v>
          </cell>
          <cell r="E308">
            <v>2007</v>
          </cell>
        </row>
        <row r="309">
          <cell r="D309">
            <v>1004635245.0665743</v>
          </cell>
          <cell r="E309">
            <v>2007</v>
          </cell>
        </row>
        <row r="310">
          <cell r="D310">
            <v>3087425688.1593609</v>
          </cell>
          <cell r="E310">
            <v>2007</v>
          </cell>
        </row>
        <row r="311">
          <cell r="D311">
            <v>2113731899.5999999</v>
          </cell>
          <cell r="E311">
            <v>2007</v>
          </cell>
        </row>
        <row r="312">
          <cell r="D312">
            <v>29986611460</v>
          </cell>
          <cell r="E312">
            <v>2008</v>
          </cell>
        </row>
        <row r="313">
          <cell r="D313">
            <v>8726284111.1459866</v>
          </cell>
          <cell r="E313">
            <v>2008</v>
          </cell>
        </row>
        <row r="314">
          <cell r="D314">
            <v>5674612893</v>
          </cell>
          <cell r="E314">
            <v>2008</v>
          </cell>
        </row>
        <row r="315">
          <cell r="D315">
            <v>1685204437</v>
          </cell>
          <cell r="E315">
            <v>2008</v>
          </cell>
        </row>
        <row r="316">
          <cell r="D316">
            <v>1969256837</v>
          </cell>
          <cell r="E316">
            <v>2008</v>
          </cell>
        </row>
        <row r="317">
          <cell r="D317">
            <v>10544570566</v>
          </cell>
          <cell r="E317">
            <v>2008</v>
          </cell>
        </row>
        <row r="318">
          <cell r="D318">
            <v>5288983329</v>
          </cell>
          <cell r="E318">
            <v>2008</v>
          </cell>
        </row>
        <row r="319">
          <cell r="D319">
            <v>711641781</v>
          </cell>
          <cell r="E319">
            <v>2008</v>
          </cell>
        </row>
        <row r="320">
          <cell r="D320">
            <v>4998589477</v>
          </cell>
          <cell r="E320">
            <v>2008</v>
          </cell>
        </row>
        <row r="321">
          <cell r="D321">
            <v>829088158</v>
          </cell>
          <cell r="E321">
            <v>2008</v>
          </cell>
        </row>
        <row r="322">
          <cell r="D322">
            <v>250000000</v>
          </cell>
          <cell r="E322">
            <v>2008</v>
          </cell>
        </row>
        <row r="323">
          <cell r="D323">
            <v>5108967559.5763826</v>
          </cell>
          <cell r="E323">
            <v>2008</v>
          </cell>
        </row>
        <row r="324">
          <cell r="D324">
            <v>2130596812.9205101</v>
          </cell>
          <cell r="E324">
            <v>2008</v>
          </cell>
        </row>
        <row r="325">
          <cell r="D325">
            <v>837796595</v>
          </cell>
          <cell r="E325">
            <v>2008</v>
          </cell>
        </row>
        <row r="326">
          <cell r="D326">
            <v>523294499</v>
          </cell>
          <cell r="E326">
            <v>2008</v>
          </cell>
        </row>
        <row r="327">
          <cell r="D327">
            <v>498235979.05180186</v>
          </cell>
          <cell r="E327">
            <v>2008</v>
          </cell>
        </row>
        <row r="328">
          <cell r="D328">
            <v>400080843</v>
          </cell>
          <cell r="E328">
            <v>2008</v>
          </cell>
        </row>
        <row r="329">
          <cell r="D329">
            <v>326364200</v>
          </cell>
          <cell r="E329">
            <v>2008</v>
          </cell>
        </row>
        <row r="330">
          <cell r="D330">
            <v>22133964474</v>
          </cell>
          <cell r="E330">
            <v>2009</v>
          </cell>
        </row>
        <row r="331">
          <cell r="D331">
            <v>22007615819</v>
          </cell>
          <cell r="E331">
            <v>2009</v>
          </cell>
        </row>
        <row r="332">
          <cell r="D332">
            <v>530573293</v>
          </cell>
          <cell r="E332">
            <v>2009</v>
          </cell>
        </row>
        <row r="333">
          <cell r="D333">
            <v>3574205433</v>
          </cell>
          <cell r="E333">
            <v>2009</v>
          </cell>
        </row>
        <row r="334">
          <cell r="D334">
            <v>1200224056</v>
          </cell>
          <cell r="E334">
            <v>2009</v>
          </cell>
        </row>
        <row r="335">
          <cell r="D335">
            <v>20917123303</v>
          </cell>
          <cell r="E335">
            <v>2010</v>
          </cell>
        </row>
        <row r="336">
          <cell r="D336">
            <v>1977632629</v>
          </cell>
          <cell r="E336">
            <v>2010</v>
          </cell>
        </row>
        <row r="337">
          <cell r="D337">
            <v>1192070199</v>
          </cell>
          <cell r="E337">
            <v>2010</v>
          </cell>
        </row>
        <row r="338">
          <cell r="D338">
            <v>2978274268.4109097</v>
          </cell>
          <cell r="E338">
            <v>2011</v>
          </cell>
        </row>
        <row r="339">
          <cell r="D339">
            <v>1759387701.9008303</v>
          </cell>
          <cell r="E339">
            <v>2011</v>
          </cell>
        </row>
        <row r="340">
          <cell r="D340">
            <v>1487022334.5887914</v>
          </cell>
          <cell r="E340">
            <v>2011</v>
          </cell>
        </row>
        <row r="341">
          <cell r="D341">
            <v>3557254334.12431</v>
          </cell>
          <cell r="E341">
            <v>2011</v>
          </cell>
        </row>
        <row r="342">
          <cell r="D342">
            <v>3257404911.7153997</v>
          </cell>
          <cell r="E342">
            <v>2011</v>
          </cell>
        </row>
        <row r="343">
          <cell r="D343">
            <v>3841002466.5544596</v>
          </cell>
          <cell r="E343">
            <v>2011</v>
          </cell>
        </row>
        <row r="344">
          <cell r="D344">
            <v>672970829.95844185</v>
          </cell>
          <cell r="E344">
            <v>2011</v>
          </cell>
        </row>
        <row r="345">
          <cell r="D345">
            <v>720415026.35516441</v>
          </cell>
          <cell r="E345">
            <v>2011</v>
          </cell>
        </row>
        <row r="346">
          <cell r="D346">
            <v>4609392818.7695818</v>
          </cell>
          <cell r="E346">
            <v>2011</v>
          </cell>
        </row>
        <row r="347">
          <cell r="D347">
            <v>666142171.96289265</v>
          </cell>
          <cell r="E347">
            <v>2011</v>
          </cell>
        </row>
        <row r="348">
          <cell r="D348">
            <v>1650335467.45</v>
          </cell>
          <cell r="E348">
            <v>2011</v>
          </cell>
        </row>
        <row r="349">
          <cell r="D349">
            <v>562181911.29999995</v>
          </cell>
          <cell r="E349">
            <v>2011</v>
          </cell>
        </row>
        <row r="350">
          <cell r="D350">
            <v>16031900</v>
          </cell>
          <cell r="E350">
            <v>2011</v>
          </cell>
        </row>
        <row r="351">
          <cell r="D351">
            <v>56100500</v>
          </cell>
          <cell r="E351">
            <v>2011</v>
          </cell>
        </row>
        <row r="352">
          <cell r="D352">
            <v>56964700</v>
          </cell>
          <cell r="E352">
            <v>2011</v>
          </cell>
        </row>
        <row r="353">
          <cell r="D353">
            <v>1798246935</v>
          </cell>
          <cell r="E353">
            <v>2011</v>
          </cell>
        </row>
        <row r="354">
          <cell r="D354">
            <v>84556900</v>
          </cell>
          <cell r="E354">
            <v>2011</v>
          </cell>
        </row>
        <row r="355">
          <cell r="D355">
            <v>3830922576</v>
          </cell>
          <cell r="E355">
            <v>2011</v>
          </cell>
        </row>
        <row r="356">
          <cell r="D356">
            <v>1722640846.3199999</v>
          </cell>
          <cell r="E356">
            <v>2011</v>
          </cell>
        </row>
        <row r="357">
          <cell r="D357">
            <v>6948665692.3699999</v>
          </cell>
          <cell r="E357">
            <v>2011</v>
          </cell>
        </row>
        <row r="358">
          <cell r="D358">
            <v>7667608917.5499992</v>
          </cell>
          <cell r="E358">
            <v>2011</v>
          </cell>
        </row>
        <row r="359">
          <cell r="D359">
            <v>8087400</v>
          </cell>
          <cell r="E359">
            <v>2012</v>
          </cell>
        </row>
        <row r="360">
          <cell r="D360">
            <v>1131370695.543797</v>
          </cell>
          <cell r="E360">
            <v>2012</v>
          </cell>
        </row>
        <row r="361">
          <cell r="D361">
            <v>1636229063.0043535</v>
          </cell>
          <cell r="E361">
            <v>2012</v>
          </cell>
        </row>
        <row r="362">
          <cell r="D362">
            <v>1136545521.504935</v>
          </cell>
          <cell r="E362">
            <v>2012</v>
          </cell>
        </row>
        <row r="363">
          <cell r="D363">
            <v>1244781279.9893248</v>
          </cell>
          <cell r="E363">
            <v>2012</v>
          </cell>
        </row>
        <row r="364">
          <cell r="D364">
            <v>2776676476.1366801</v>
          </cell>
          <cell r="E364">
            <v>2012</v>
          </cell>
        </row>
        <row r="365">
          <cell r="D365">
            <v>1560463250.3707366</v>
          </cell>
          <cell r="E365">
            <v>2012</v>
          </cell>
        </row>
        <row r="366">
          <cell r="D366">
            <v>410267652.64856702</v>
          </cell>
          <cell r="E366">
            <v>2012</v>
          </cell>
        </row>
        <row r="367">
          <cell r="D367">
            <v>3314762916.41675</v>
          </cell>
          <cell r="E367">
            <v>2012</v>
          </cell>
        </row>
        <row r="368">
          <cell r="D368">
            <v>3138518318.2668023</v>
          </cell>
          <cell r="E368">
            <v>2012</v>
          </cell>
        </row>
        <row r="369">
          <cell r="D369">
            <v>3248767238.5415602</v>
          </cell>
          <cell r="E369">
            <v>2012</v>
          </cell>
        </row>
        <row r="370">
          <cell r="D370">
            <v>1467969946.0446103</v>
          </cell>
          <cell r="E370">
            <v>2012</v>
          </cell>
        </row>
        <row r="371">
          <cell r="D371">
            <v>3429496091.4810162</v>
          </cell>
          <cell r="E371">
            <v>2012</v>
          </cell>
        </row>
        <row r="372">
          <cell r="D372">
            <v>2671864502.9721117</v>
          </cell>
          <cell r="E372">
            <v>2012</v>
          </cell>
        </row>
        <row r="373">
          <cell r="D373">
            <v>4766925638.6591597</v>
          </cell>
          <cell r="E373">
            <v>2012</v>
          </cell>
        </row>
        <row r="374">
          <cell r="D374">
            <v>1598810500.7151661</v>
          </cell>
          <cell r="E374">
            <v>2012</v>
          </cell>
        </row>
        <row r="375">
          <cell r="D375">
            <v>1899132200.4191258</v>
          </cell>
          <cell r="E375">
            <v>2012</v>
          </cell>
        </row>
        <row r="376">
          <cell r="D376">
            <v>1571078911.2345409</v>
          </cell>
          <cell r="E376">
            <v>2012</v>
          </cell>
        </row>
        <row r="377">
          <cell r="D377">
            <v>8033301761.4229603</v>
          </cell>
          <cell r="E377">
            <v>2012</v>
          </cell>
        </row>
        <row r="378">
          <cell r="D378">
            <v>1597174170.3423619</v>
          </cell>
          <cell r="E378">
            <v>2012</v>
          </cell>
        </row>
        <row r="379">
          <cell r="D379">
            <v>1462268233.7791154</v>
          </cell>
          <cell r="E379">
            <v>2012</v>
          </cell>
        </row>
        <row r="380">
          <cell r="D380">
            <v>1593664584.2917645</v>
          </cell>
          <cell r="E380">
            <v>2012</v>
          </cell>
        </row>
        <row r="381">
          <cell r="D381">
            <v>1600078073.018373</v>
          </cell>
          <cell r="E381">
            <v>2012</v>
          </cell>
        </row>
        <row r="382">
          <cell r="D382">
            <v>1536783053.2370956</v>
          </cell>
          <cell r="E382">
            <v>2012</v>
          </cell>
        </row>
        <row r="383">
          <cell r="D383">
            <v>3289380516.7796202</v>
          </cell>
          <cell r="E383">
            <v>2012</v>
          </cell>
        </row>
        <row r="384">
          <cell r="D384">
            <v>11987663158.4603</v>
          </cell>
          <cell r="E384">
            <v>2012</v>
          </cell>
        </row>
        <row r="385">
          <cell r="D385">
            <v>3331381781.9313898</v>
          </cell>
          <cell r="E385">
            <v>2012</v>
          </cell>
        </row>
        <row r="386">
          <cell r="D386">
            <v>7204662185.0902042</v>
          </cell>
          <cell r="E386">
            <v>2012</v>
          </cell>
        </row>
        <row r="387">
          <cell r="D387">
            <v>1032348746.5314332</v>
          </cell>
          <cell r="E387">
            <v>2012</v>
          </cell>
        </row>
        <row r="388">
          <cell r="D388">
            <v>1145248023.880646</v>
          </cell>
          <cell r="E388">
            <v>2012</v>
          </cell>
        </row>
        <row r="389">
          <cell r="D389">
            <v>76019206.029997841</v>
          </cell>
          <cell r="E389">
            <v>2012</v>
          </cell>
        </row>
        <row r="390">
          <cell r="D390">
            <v>76115535.321222559</v>
          </cell>
          <cell r="E390">
            <v>2012</v>
          </cell>
        </row>
        <row r="391">
          <cell r="D391">
            <v>102755972.83967289</v>
          </cell>
          <cell r="E391">
            <v>2012</v>
          </cell>
        </row>
        <row r="392">
          <cell r="D392">
            <v>83626402.271583661</v>
          </cell>
          <cell r="E392">
            <v>2012</v>
          </cell>
        </row>
        <row r="393">
          <cell r="D393">
            <v>61843579.711400554</v>
          </cell>
          <cell r="E393">
            <v>2012</v>
          </cell>
        </row>
        <row r="394">
          <cell r="D394">
            <v>3375384144</v>
          </cell>
          <cell r="E394">
            <v>2012</v>
          </cell>
        </row>
        <row r="395">
          <cell r="D395">
            <v>3935487059</v>
          </cell>
          <cell r="E395">
            <v>2012</v>
          </cell>
        </row>
        <row r="396">
          <cell r="D396">
            <v>2219297579</v>
          </cell>
          <cell r="E396">
            <v>2013</v>
          </cell>
        </row>
        <row r="397">
          <cell r="D397">
            <v>1284742209</v>
          </cell>
          <cell r="E397">
            <v>2013</v>
          </cell>
        </row>
        <row r="398">
          <cell r="D398">
            <v>1749736768</v>
          </cell>
          <cell r="E398">
            <v>2013</v>
          </cell>
        </row>
        <row r="399">
          <cell r="D399">
            <v>1663779645</v>
          </cell>
          <cell r="E399">
            <v>2013</v>
          </cell>
        </row>
        <row r="400">
          <cell r="D400">
            <v>5337508027</v>
          </cell>
          <cell r="E400">
            <v>2013</v>
          </cell>
        </row>
        <row r="401">
          <cell r="D401">
            <v>3623464863</v>
          </cell>
          <cell r="E401">
            <v>2013</v>
          </cell>
        </row>
        <row r="402">
          <cell r="D402">
            <v>1768063472</v>
          </cell>
          <cell r="E402">
            <v>2013</v>
          </cell>
        </row>
        <row r="403">
          <cell r="D403">
            <v>1780990624</v>
          </cell>
          <cell r="E403">
            <v>2013</v>
          </cell>
        </row>
        <row r="404">
          <cell r="D404">
            <v>1721445175</v>
          </cell>
          <cell r="E404">
            <v>2013</v>
          </cell>
        </row>
        <row r="405">
          <cell r="D405">
            <v>3025459495</v>
          </cell>
          <cell r="E405">
            <v>2013</v>
          </cell>
        </row>
        <row r="406">
          <cell r="D406">
            <v>5749727762</v>
          </cell>
          <cell r="E406">
            <v>2013</v>
          </cell>
        </row>
        <row r="407">
          <cell r="D407">
            <v>716925612</v>
          </cell>
          <cell r="E407">
            <v>2013</v>
          </cell>
        </row>
        <row r="408">
          <cell r="D408">
            <v>1027221016</v>
          </cell>
          <cell r="E408">
            <v>2013</v>
          </cell>
        </row>
        <row r="409">
          <cell r="D409">
            <v>8623468047</v>
          </cell>
          <cell r="E409">
            <v>2013</v>
          </cell>
        </row>
        <row r="410">
          <cell r="D410">
            <v>2280941691</v>
          </cell>
          <cell r="E410">
            <v>2013</v>
          </cell>
        </row>
        <row r="411">
          <cell r="D411">
            <v>2104052688</v>
          </cell>
          <cell r="E411">
            <v>2013</v>
          </cell>
        </row>
        <row r="412">
          <cell r="D412">
            <v>1827236217</v>
          </cell>
          <cell r="E412">
            <v>2013</v>
          </cell>
        </row>
        <row r="413">
          <cell r="D413">
            <v>1701051417</v>
          </cell>
          <cell r="E413">
            <v>2013</v>
          </cell>
        </row>
        <row r="414">
          <cell r="D414">
            <v>1684357399</v>
          </cell>
          <cell r="E414">
            <v>2013</v>
          </cell>
        </row>
        <row r="415">
          <cell r="D415">
            <v>783907728</v>
          </cell>
          <cell r="E415">
            <v>2013</v>
          </cell>
        </row>
        <row r="416">
          <cell r="D416">
            <v>198785526</v>
          </cell>
          <cell r="E416">
            <v>2013</v>
          </cell>
        </row>
        <row r="417">
          <cell r="D417">
            <v>2229465896</v>
          </cell>
          <cell r="E417">
            <v>2013</v>
          </cell>
        </row>
        <row r="418">
          <cell r="D418">
            <v>195230504</v>
          </cell>
          <cell r="E418">
            <v>2013</v>
          </cell>
        </row>
        <row r="419">
          <cell r="D419">
            <v>272429048</v>
          </cell>
          <cell r="E419">
            <v>2014</v>
          </cell>
        </row>
        <row r="420">
          <cell r="D420">
            <v>2236254252</v>
          </cell>
          <cell r="E420">
            <v>2014</v>
          </cell>
        </row>
        <row r="421">
          <cell r="D421">
            <v>1858553044</v>
          </cell>
          <cell r="E421">
            <v>2014</v>
          </cell>
        </row>
        <row r="422">
          <cell r="D422">
            <v>1872278823</v>
          </cell>
          <cell r="E422">
            <v>2014</v>
          </cell>
        </row>
        <row r="423">
          <cell r="D423">
            <v>1212803223</v>
          </cell>
          <cell r="E423">
            <v>2014</v>
          </cell>
        </row>
        <row r="424">
          <cell r="D424">
            <v>197719954</v>
          </cell>
          <cell r="E424">
            <v>2014</v>
          </cell>
        </row>
        <row r="425">
          <cell r="D425">
            <v>197994103</v>
          </cell>
          <cell r="E425">
            <v>2014</v>
          </cell>
        </row>
        <row r="426">
          <cell r="D426">
            <v>187443170</v>
          </cell>
          <cell r="E426">
            <v>2014</v>
          </cell>
        </row>
        <row r="427">
          <cell r="D427">
            <v>1834435855</v>
          </cell>
          <cell r="E427">
            <v>2014</v>
          </cell>
        </row>
        <row r="428">
          <cell r="D428">
            <v>692444812</v>
          </cell>
          <cell r="E428">
            <v>2014</v>
          </cell>
        </row>
        <row r="429">
          <cell r="D429">
            <v>1894172066</v>
          </cell>
          <cell r="E429">
            <v>2014</v>
          </cell>
        </row>
        <row r="430">
          <cell r="D430">
            <v>5255870053</v>
          </cell>
          <cell r="E430">
            <v>2014</v>
          </cell>
        </row>
        <row r="431">
          <cell r="D431">
            <v>3769961879</v>
          </cell>
          <cell r="E431">
            <v>2014</v>
          </cell>
        </row>
        <row r="432">
          <cell r="D432">
            <v>1172323688</v>
          </cell>
          <cell r="E432">
            <v>2014</v>
          </cell>
        </row>
        <row r="433">
          <cell r="D433">
            <v>254080364</v>
          </cell>
          <cell r="E433">
            <v>2014</v>
          </cell>
        </row>
        <row r="434">
          <cell r="D434">
            <v>2410554234</v>
          </cell>
          <cell r="E434">
            <v>2014</v>
          </cell>
        </row>
        <row r="435">
          <cell r="D435">
            <v>1930134008</v>
          </cell>
          <cell r="E435">
            <v>2014</v>
          </cell>
        </row>
        <row r="436">
          <cell r="D436">
            <v>197942320</v>
          </cell>
          <cell r="E436">
            <v>2014</v>
          </cell>
        </row>
        <row r="437">
          <cell r="D437">
            <v>1927376842</v>
          </cell>
          <cell r="E437">
            <v>2014</v>
          </cell>
        </row>
        <row r="438">
          <cell r="D438">
            <v>321413975</v>
          </cell>
          <cell r="E438">
            <v>2014</v>
          </cell>
        </row>
        <row r="439">
          <cell r="D439">
            <v>1913817758</v>
          </cell>
          <cell r="E439">
            <v>2014</v>
          </cell>
        </row>
        <row r="440">
          <cell r="D440">
            <v>9827462391.6313477</v>
          </cell>
          <cell r="E440">
            <v>2014</v>
          </cell>
        </row>
        <row r="441">
          <cell r="D441">
            <v>1947872840</v>
          </cell>
          <cell r="E441">
            <v>2014</v>
          </cell>
        </row>
        <row r="442">
          <cell r="D442">
            <v>197462951</v>
          </cell>
          <cell r="E442">
            <v>2014</v>
          </cell>
        </row>
        <row r="443">
          <cell r="D443">
            <v>198146512</v>
          </cell>
          <cell r="E443">
            <v>2014</v>
          </cell>
        </row>
        <row r="444">
          <cell r="D444">
            <v>197600820</v>
          </cell>
          <cell r="E444">
            <v>2014</v>
          </cell>
        </row>
        <row r="445">
          <cell r="D445">
            <v>198334296</v>
          </cell>
          <cell r="E445">
            <v>2014</v>
          </cell>
        </row>
        <row r="446">
          <cell r="D446">
            <v>197935199</v>
          </cell>
          <cell r="E446">
            <v>2014</v>
          </cell>
        </row>
        <row r="447">
          <cell r="D447">
            <v>197798349</v>
          </cell>
          <cell r="E447">
            <v>2014</v>
          </cell>
        </row>
        <row r="448">
          <cell r="D448">
            <v>197815874</v>
          </cell>
          <cell r="E448">
            <v>2014</v>
          </cell>
        </row>
        <row r="449">
          <cell r="D449">
            <v>1914115810</v>
          </cell>
          <cell r="E449">
            <v>2014</v>
          </cell>
        </row>
        <row r="450">
          <cell r="D450">
            <v>446302277</v>
          </cell>
          <cell r="E450">
            <v>2014</v>
          </cell>
        </row>
        <row r="451">
          <cell r="D451">
            <v>371814177</v>
          </cell>
          <cell r="E451">
            <v>2014</v>
          </cell>
        </row>
        <row r="452">
          <cell r="D452">
            <v>197910872</v>
          </cell>
          <cell r="E452">
            <v>2014</v>
          </cell>
        </row>
        <row r="453">
          <cell r="D453">
            <v>197392348</v>
          </cell>
          <cell r="E453">
            <v>2014</v>
          </cell>
        </row>
        <row r="454">
          <cell r="D454">
            <v>197742059</v>
          </cell>
          <cell r="E454">
            <v>2014</v>
          </cell>
        </row>
        <row r="455">
          <cell r="D455">
            <v>197566438</v>
          </cell>
          <cell r="E455">
            <v>2014</v>
          </cell>
        </row>
        <row r="456">
          <cell r="D456">
            <v>197650648</v>
          </cell>
          <cell r="E456">
            <v>2014</v>
          </cell>
        </row>
        <row r="457">
          <cell r="D457">
            <v>197626838</v>
          </cell>
          <cell r="E457">
            <v>2014</v>
          </cell>
        </row>
        <row r="458">
          <cell r="D458">
            <v>196879677</v>
          </cell>
          <cell r="E458">
            <v>2014</v>
          </cell>
        </row>
        <row r="459">
          <cell r="D459">
            <v>197078483</v>
          </cell>
          <cell r="E459">
            <v>2014</v>
          </cell>
        </row>
        <row r="460">
          <cell r="D460">
            <v>197436525</v>
          </cell>
          <cell r="E460">
            <v>2014</v>
          </cell>
        </row>
        <row r="461">
          <cell r="D461">
            <v>197544440</v>
          </cell>
          <cell r="E461">
            <v>2014</v>
          </cell>
        </row>
        <row r="462">
          <cell r="D462">
            <v>192182044</v>
          </cell>
          <cell r="E462">
            <v>2014</v>
          </cell>
        </row>
        <row r="463">
          <cell r="D463">
            <v>187069610</v>
          </cell>
          <cell r="E463">
            <v>2014</v>
          </cell>
        </row>
        <row r="464">
          <cell r="D464">
            <v>197659444</v>
          </cell>
          <cell r="E464">
            <v>2014</v>
          </cell>
        </row>
        <row r="465">
          <cell r="D465">
            <v>196939048</v>
          </cell>
          <cell r="E465">
            <v>2014</v>
          </cell>
        </row>
        <row r="466">
          <cell r="D466">
            <v>198230943</v>
          </cell>
          <cell r="E466">
            <v>2014</v>
          </cell>
        </row>
        <row r="467">
          <cell r="D467">
            <v>197782386</v>
          </cell>
          <cell r="E467">
            <v>2014</v>
          </cell>
        </row>
        <row r="468">
          <cell r="D468">
            <v>197436838</v>
          </cell>
          <cell r="E468">
            <v>2014</v>
          </cell>
        </row>
        <row r="469">
          <cell r="D469">
            <v>1892921442</v>
          </cell>
          <cell r="E469">
            <v>2014</v>
          </cell>
        </row>
        <row r="470">
          <cell r="D470">
            <v>189452159</v>
          </cell>
          <cell r="E470">
            <v>2014</v>
          </cell>
        </row>
        <row r="471">
          <cell r="D471">
            <v>197613420</v>
          </cell>
          <cell r="E471">
            <v>2014</v>
          </cell>
        </row>
        <row r="472">
          <cell r="D472">
            <v>197861466</v>
          </cell>
          <cell r="E472">
            <v>2014</v>
          </cell>
        </row>
        <row r="473">
          <cell r="D473">
            <v>49779000</v>
          </cell>
          <cell r="E473">
            <v>2014</v>
          </cell>
        </row>
        <row r="474">
          <cell r="D474">
            <v>5771596592</v>
          </cell>
          <cell r="E474">
            <v>2015</v>
          </cell>
        </row>
        <row r="475">
          <cell r="D475">
            <v>3199037978</v>
          </cell>
          <cell r="E475">
            <v>2015</v>
          </cell>
        </row>
        <row r="476">
          <cell r="D476">
            <v>2127760813</v>
          </cell>
          <cell r="E476">
            <v>2015</v>
          </cell>
        </row>
        <row r="477">
          <cell r="D477">
            <v>1931170394</v>
          </cell>
          <cell r="E477">
            <v>2015</v>
          </cell>
        </row>
        <row r="478">
          <cell r="D478">
            <v>4142581848.1999998</v>
          </cell>
          <cell r="E478">
            <v>2015</v>
          </cell>
        </row>
        <row r="479">
          <cell r="D479">
            <v>2691692465</v>
          </cell>
          <cell r="E479">
            <v>2015</v>
          </cell>
        </row>
        <row r="480">
          <cell r="D480">
            <v>8656542443.2000008</v>
          </cell>
          <cell r="E480">
            <v>2015</v>
          </cell>
        </row>
        <row r="481">
          <cell r="D481">
            <v>1038080204</v>
          </cell>
          <cell r="E481">
            <v>2015</v>
          </cell>
        </row>
        <row r="482">
          <cell r="D482">
            <v>3131158428</v>
          </cell>
          <cell r="E482">
            <v>2015</v>
          </cell>
        </row>
        <row r="483">
          <cell r="D483">
            <v>2128040770</v>
          </cell>
          <cell r="E483">
            <v>2015</v>
          </cell>
        </row>
        <row r="484">
          <cell r="D484">
            <v>1990157144</v>
          </cell>
          <cell r="E484">
            <v>2015</v>
          </cell>
        </row>
        <row r="485">
          <cell r="D485">
            <v>2091776958</v>
          </cell>
          <cell r="E485">
            <v>2015</v>
          </cell>
        </row>
        <row r="486">
          <cell r="D486">
            <v>2126653104.2</v>
          </cell>
          <cell r="E486">
            <v>2015</v>
          </cell>
        </row>
        <row r="487">
          <cell r="D487">
            <v>3147563153</v>
          </cell>
          <cell r="E487">
            <v>2015</v>
          </cell>
        </row>
        <row r="488">
          <cell r="D488">
            <v>3073451038</v>
          </cell>
          <cell r="E488">
            <v>2015</v>
          </cell>
        </row>
        <row r="489">
          <cell r="D489">
            <v>3166464963</v>
          </cell>
          <cell r="E489">
            <v>2015</v>
          </cell>
        </row>
        <row r="490">
          <cell r="D490">
            <v>2122086666</v>
          </cell>
          <cell r="E490">
            <v>2015</v>
          </cell>
        </row>
        <row r="491">
          <cell r="D491">
            <v>2025740168</v>
          </cell>
          <cell r="E491">
            <v>2015</v>
          </cell>
        </row>
        <row r="492">
          <cell r="D492">
            <v>2153193000</v>
          </cell>
          <cell r="E492">
            <v>2015</v>
          </cell>
        </row>
        <row r="493">
          <cell r="D493">
            <v>2038722656.2</v>
          </cell>
          <cell r="E493">
            <v>2015</v>
          </cell>
        </row>
        <row r="494">
          <cell r="D494">
            <v>1656251100</v>
          </cell>
          <cell r="E494">
            <v>2015</v>
          </cell>
        </row>
        <row r="495">
          <cell r="D495">
            <v>3760564386.1999998</v>
          </cell>
          <cell r="E495">
            <v>2015</v>
          </cell>
        </row>
        <row r="496">
          <cell r="D496">
            <v>2482976673</v>
          </cell>
          <cell r="E496">
            <v>2015</v>
          </cell>
        </row>
        <row r="497">
          <cell r="D497">
            <v>2128408453</v>
          </cell>
          <cell r="E497">
            <v>2015</v>
          </cell>
        </row>
        <row r="498">
          <cell r="D498">
            <v>2132575732</v>
          </cell>
          <cell r="E498">
            <v>2015</v>
          </cell>
        </row>
        <row r="499">
          <cell r="D499">
            <v>2066023866.2</v>
          </cell>
          <cell r="E499">
            <v>2015</v>
          </cell>
        </row>
        <row r="500">
          <cell r="D500">
            <v>1212664598</v>
          </cell>
          <cell r="E500">
            <v>2015</v>
          </cell>
        </row>
        <row r="501">
          <cell r="D501">
            <v>2361312163</v>
          </cell>
          <cell r="E501">
            <v>2015</v>
          </cell>
        </row>
        <row r="502">
          <cell r="D502">
            <v>1855632664.2</v>
          </cell>
          <cell r="E502">
            <v>2015</v>
          </cell>
        </row>
        <row r="503">
          <cell r="D503">
            <v>2083405986.2</v>
          </cell>
          <cell r="E503">
            <v>2015</v>
          </cell>
        </row>
        <row r="504">
          <cell r="D504">
            <v>2349817980</v>
          </cell>
          <cell r="E504">
            <v>2015</v>
          </cell>
        </row>
        <row r="505">
          <cell r="D505">
            <v>247494064</v>
          </cell>
          <cell r="E505">
            <v>2015</v>
          </cell>
        </row>
        <row r="506">
          <cell r="D506">
            <v>2801026132</v>
          </cell>
          <cell r="E506">
            <v>2015</v>
          </cell>
        </row>
        <row r="507">
          <cell r="D507">
            <v>2023879506</v>
          </cell>
          <cell r="E507">
            <v>2015</v>
          </cell>
        </row>
        <row r="508">
          <cell r="D508">
            <v>6993176545.3037949</v>
          </cell>
          <cell r="E508">
            <v>2015</v>
          </cell>
        </row>
        <row r="509">
          <cell r="D509">
            <v>5113308736.9644003</v>
          </cell>
          <cell r="E509">
            <v>2015</v>
          </cell>
        </row>
        <row r="510">
          <cell r="D510">
            <v>6147420832.6300564</v>
          </cell>
          <cell r="E510">
            <v>2015</v>
          </cell>
        </row>
        <row r="511">
          <cell r="D511">
            <v>4424469137.1017532</v>
          </cell>
          <cell r="E511">
            <v>2015</v>
          </cell>
        </row>
        <row r="512">
          <cell r="D512">
            <v>194299755</v>
          </cell>
          <cell r="E512">
            <v>2015</v>
          </cell>
        </row>
        <row r="513">
          <cell r="D513">
            <v>187607827</v>
          </cell>
          <cell r="E513">
            <v>2015</v>
          </cell>
        </row>
        <row r="514">
          <cell r="D514">
            <v>1976709313</v>
          </cell>
          <cell r="E514">
            <v>2015</v>
          </cell>
        </row>
        <row r="515">
          <cell r="D515">
            <v>1945562821</v>
          </cell>
          <cell r="E515">
            <v>2015</v>
          </cell>
        </row>
        <row r="516">
          <cell r="D516">
            <v>194273678</v>
          </cell>
          <cell r="E516">
            <v>2015</v>
          </cell>
        </row>
        <row r="517">
          <cell r="D517">
            <v>469897527</v>
          </cell>
          <cell r="E517">
            <v>2015</v>
          </cell>
        </row>
        <row r="518">
          <cell r="D518">
            <v>194582579</v>
          </cell>
          <cell r="E518">
            <v>2015</v>
          </cell>
        </row>
        <row r="519">
          <cell r="D519">
            <v>194304755</v>
          </cell>
          <cell r="E519">
            <v>2015</v>
          </cell>
        </row>
        <row r="520">
          <cell r="D520">
            <v>194194110</v>
          </cell>
          <cell r="E520">
            <v>2015</v>
          </cell>
        </row>
        <row r="521">
          <cell r="D521">
            <v>191295534</v>
          </cell>
          <cell r="E521">
            <v>2015</v>
          </cell>
        </row>
        <row r="522">
          <cell r="D522">
            <v>195476550</v>
          </cell>
          <cell r="E522">
            <v>2015</v>
          </cell>
        </row>
        <row r="523">
          <cell r="D523">
            <v>193212995</v>
          </cell>
          <cell r="E523">
            <v>2015</v>
          </cell>
        </row>
        <row r="524">
          <cell r="D524">
            <v>193532549</v>
          </cell>
          <cell r="E524">
            <v>2015</v>
          </cell>
        </row>
        <row r="525">
          <cell r="D525">
            <v>192293177</v>
          </cell>
          <cell r="E525">
            <v>2015</v>
          </cell>
        </row>
        <row r="526">
          <cell r="D526">
            <v>190538964</v>
          </cell>
          <cell r="E526">
            <v>2015</v>
          </cell>
        </row>
        <row r="527">
          <cell r="D527">
            <v>121648894</v>
          </cell>
          <cell r="E527">
            <v>2015</v>
          </cell>
        </row>
        <row r="528">
          <cell r="D528">
            <v>1945177628</v>
          </cell>
          <cell r="E528">
            <v>2015</v>
          </cell>
        </row>
        <row r="529">
          <cell r="D529">
            <v>2197200060</v>
          </cell>
          <cell r="E529">
            <v>2015</v>
          </cell>
        </row>
        <row r="530">
          <cell r="D530">
            <v>2122831297</v>
          </cell>
          <cell r="E530">
            <v>2015</v>
          </cell>
        </row>
        <row r="531">
          <cell r="D531">
            <v>8378965790.1999998</v>
          </cell>
          <cell r="E531">
            <v>2015</v>
          </cell>
        </row>
        <row r="532">
          <cell r="D532">
            <v>2059213886</v>
          </cell>
          <cell r="E532">
            <v>2015</v>
          </cell>
        </row>
        <row r="533">
          <cell r="D533">
            <v>2125785396</v>
          </cell>
          <cell r="E533">
            <v>2015</v>
          </cell>
        </row>
        <row r="534">
          <cell r="D534">
            <v>191142383</v>
          </cell>
          <cell r="E534">
            <v>2015</v>
          </cell>
        </row>
        <row r="535">
          <cell r="D535">
            <v>190265603</v>
          </cell>
          <cell r="E535">
            <v>2015</v>
          </cell>
        </row>
        <row r="536">
          <cell r="D536">
            <v>741801931</v>
          </cell>
          <cell r="E536">
            <v>2015</v>
          </cell>
        </row>
        <row r="537">
          <cell r="D537">
            <v>194535396</v>
          </cell>
          <cell r="E537">
            <v>2015</v>
          </cell>
        </row>
        <row r="538">
          <cell r="D538">
            <v>194109943</v>
          </cell>
          <cell r="E538">
            <v>2015</v>
          </cell>
        </row>
        <row r="539">
          <cell r="D539">
            <v>194305774</v>
          </cell>
          <cell r="E539">
            <v>2015</v>
          </cell>
        </row>
        <row r="540">
          <cell r="D540">
            <v>192442791</v>
          </cell>
          <cell r="E540">
            <v>2015</v>
          </cell>
        </row>
        <row r="541">
          <cell r="D541">
            <v>195564131</v>
          </cell>
          <cell r="E541">
            <v>2015</v>
          </cell>
        </row>
        <row r="542">
          <cell r="D542">
            <v>194585175</v>
          </cell>
          <cell r="E542">
            <v>2015</v>
          </cell>
        </row>
        <row r="543">
          <cell r="D543">
            <v>194014396</v>
          </cell>
          <cell r="E543">
            <v>2015</v>
          </cell>
        </row>
        <row r="544">
          <cell r="D544">
            <v>28270054450.200001</v>
          </cell>
          <cell r="E544">
            <v>2015</v>
          </cell>
        </row>
        <row r="545">
          <cell r="D545">
            <v>1777518495</v>
          </cell>
          <cell r="E545">
            <v>2015</v>
          </cell>
        </row>
        <row r="546">
          <cell r="D546">
            <v>2539770681</v>
          </cell>
          <cell r="E546">
            <v>2015</v>
          </cell>
        </row>
        <row r="547">
          <cell r="D547">
            <v>246942569</v>
          </cell>
          <cell r="E547">
            <v>2015</v>
          </cell>
        </row>
        <row r="548">
          <cell r="D548">
            <v>191714919</v>
          </cell>
          <cell r="E548">
            <v>2015</v>
          </cell>
        </row>
        <row r="549">
          <cell r="D549">
            <v>133925703</v>
          </cell>
          <cell r="E549">
            <v>2015</v>
          </cell>
        </row>
        <row r="550">
          <cell r="D550">
            <v>191639680</v>
          </cell>
          <cell r="E550">
            <v>2015</v>
          </cell>
        </row>
        <row r="551">
          <cell r="D551">
            <v>192010205</v>
          </cell>
          <cell r="E551">
            <v>2015</v>
          </cell>
        </row>
        <row r="552">
          <cell r="D552">
            <v>190930494</v>
          </cell>
          <cell r="E552">
            <v>2015</v>
          </cell>
        </row>
        <row r="553">
          <cell r="D553">
            <v>674055175</v>
          </cell>
          <cell r="E553">
            <v>2015</v>
          </cell>
        </row>
        <row r="554">
          <cell r="D554">
            <v>194413644</v>
          </cell>
          <cell r="E554">
            <v>2015</v>
          </cell>
        </row>
        <row r="555">
          <cell r="D555">
            <v>194508025</v>
          </cell>
          <cell r="E555">
            <v>2015</v>
          </cell>
        </row>
        <row r="556">
          <cell r="D556">
            <v>194125619</v>
          </cell>
          <cell r="E556">
            <v>2015</v>
          </cell>
        </row>
        <row r="557">
          <cell r="D557">
            <v>194469172</v>
          </cell>
          <cell r="E557">
            <v>2015</v>
          </cell>
        </row>
        <row r="558">
          <cell r="D558">
            <v>8141572842.6999998</v>
          </cell>
          <cell r="E558">
            <v>2016</v>
          </cell>
        </row>
        <row r="559">
          <cell r="D559">
            <v>8147247049.011054</v>
          </cell>
          <cell r="E559">
            <v>2016</v>
          </cell>
        </row>
        <row r="560">
          <cell r="D560">
            <v>2960652854.1300001</v>
          </cell>
          <cell r="E560">
            <v>2016</v>
          </cell>
        </row>
        <row r="561">
          <cell r="D561">
            <v>1997824226.8399999</v>
          </cell>
          <cell r="E561">
            <v>2016</v>
          </cell>
        </row>
        <row r="562">
          <cell r="D562">
            <v>4868290282.0367718</v>
          </cell>
          <cell r="E562">
            <v>2016</v>
          </cell>
        </row>
        <row r="563">
          <cell r="D563">
            <v>1945903540.0999999</v>
          </cell>
          <cell r="E563">
            <v>2016</v>
          </cell>
        </row>
        <row r="564">
          <cell r="D564">
            <v>2819328226.6399999</v>
          </cell>
          <cell r="E564">
            <v>2016</v>
          </cell>
        </row>
        <row r="565">
          <cell r="D565">
            <v>9785377200</v>
          </cell>
          <cell r="E565">
            <v>2016</v>
          </cell>
        </row>
        <row r="566">
          <cell r="D566">
            <v>2400192423</v>
          </cell>
          <cell r="E566">
            <v>2016</v>
          </cell>
        </row>
        <row r="567">
          <cell r="D567">
            <v>8482176848.3360138</v>
          </cell>
          <cell r="E567">
            <v>2016</v>
          </cell>
        </row>
        <row r="568">
          <cell r="D568">
            <v>5591436679.1599998</v>
          </cell>
          <cell r="E568">
            <v>2016</v>
          </cell>
        </row>
        <row r="569">
          <cell r="D569">
            <v>5487724779.8400002</v>
          </cell>
          <cell r="E569">
            <v>2016</v>
          </cell>
        </row>
        <row r="570">
          <cell r="D570">
            <v>1890595464.96</v>
          </cell>
          <cell r="E570">
            <v>2016</v>
          </cell>
        </row>
        <row r="571">
          <cell r="D571">
            <v>2933446349.48</v>
          </cell>
          <cell r="E571">
            <v>2016</v>
          </cell>
        </row>
        <row r="572">
          <cell r="D572">
            <v>4250968123.3900442</v>
          </cell>
          <cell r="E572">
            <v>2016</v>
          </cell>
        </row>
        <row r="573">
          <cell r="D573">
            <v>2398001772.73</v>
          </cell>
          <cell r="E573">
            <v>2016</v>
          </cell>
        </row>
        <row r="574">
          <cell r="D574">
            <v>4682270294.1660614</v>
          </cell>
          <cell r="E574">
            <v>2016</v>
          </cell>
        </row>
        <row r="575">
          <cell r="D575">
            <v>3797259567.7199998</v>
          </cell>
          <cell r="E575">
            <v>2016</v>
          </cell>
        </row>
        <row r="576">
          <cell r="D576">
            <v>5854757832.3698645</v>
          </cell>
          <cell r="E576">
            <v>2016</v>
          </cell>
        </row>
        <row r="577">
          <cell r="D577">
            <v>4070073728.3230543</v>
          </cell>
          <cell r="E577">
            <v>2016</v>
          </cell>
        </row>
        <row r="578">
          <cell r="D578">
            <v>5335623040.4074984</v>
          </cell>
          <cell r="E578">
            <v>2016</v>
          </cell>
        </row>
        <row r="579">
          <cell r="D579">
            <v>2201551942.5196371</v>
          </cell>
          <cell r="E579">
            <v>2016</v>
          </cell>
        </row>
        <row r="580">
          <cell r="D580">
            <v>6046396941.1700001</v>
          </cell>
          <cell r="E580">
            <v>2016</v>
          </cell>
        </row>
        <row r="581">
          <cell r="D581">
            <v>1766998059.23</v>
          </cell>
          <cell r="E581">
            <v>2016</v>
          </cell>
        </row>
        <row r="582">
          <cell r="D582">
            <v>1944916077.3699999</v>
          </cell>
          <cell r="E582">
            <v>2016</v>
          </cell>
        </row>
        <row r="583">
          <cell r="D583">
            <v>1944689998.1099999</v>
          </cell>
          <cell r="E583">
            <v>2016</v>
          </cell>
        </row>
        <row r="584">
          <cell r="D584">
            <v>2522478651.5700002</v>
          </cell>
          <cell r="E584">
            <v>2016</v>
          </cell>
        </row>
        <row r="585">
          <cell r="D585">
            <v>998055696.14999998</v>
          </cell>
          <cell r="E585">
            <v>2016</v>
          </cell>
        </row>
        <row r="586">
          <cell r="D586">
            <v>198356308</v>
          </cell>
          <cell r="E586">
            <v>2016</v>
          </cell>
        </row>
        <row r="587">
          <cell r="D587">
            <v>197669566</v>
          </cell>
          <cell r="E587">
            <v>2016</v>
          </cell>
        </row>
        <row r="588">
          <cell r="D588">
            <v>49212500</v>
          </cell>
          <cell r="E588">
            <v>2013</v>
          </cell>
        </row>
        <row r="589">
          <cell r="D589">
            <v>1578446994</v>
          </cell>
          <cell r="E589">
            <v>2014</v>
          </cell>
        </row>
        <row r="590">
          <cell r="D590">
            <v>246942569</v>
          </cell>
          <cell r="E590">
            <v>2015</v>
          </cell>
        </row>
        <row r="591">
          <cell r="D591">
            <v>14872500</v>
          </cell>
          <cell r="E591">
            <v>2011</v>
          </cell>
        </row>
        <row r="592">
          <cell r="D592">
            <v>97700000</v>
          </cell>
          <cell r="E592">
            <v>2012</v>
          </cell>
        </row>
        <row r="593">
          <cell r="D593">
            <v>98837000</v>
          </cell>
          <cell r="E593">
            <v>2012</v>
          </cell>
        </row>
        <row r="594">
          <cell r="D594">
            <v>98808000</v>
          </cell>
          <cell r="E594">
            <v>2012</v>
          </cell>
        </row>
        <row r="595">
          <cell r="D595">
            <v>99133000</v>
          </cell>
          <cell r="E595">
            <v>2012</v>
          </cell>
        </row>
        <row r="596">
          <cell r="D596">
            <v>85228200.18037653</v>
          </cell>
          <cell r="E596">
            <v>2013</v>
          </cell>
        </row>
        <row r="597">
          <cell r="D597">
            <v>394888000</v>
          </cell>
          <cell r="E597">
            <v>2015</v>
          </cell>
        </row>
        <row r="598">
          <cell r="D598">
            <v>10790891754</v>
          </cell>
          <cell r="E598">
            <v>2007</v>
          </cell>
        </row>
        <row r="599">
          <cell r="D599">
            <v>1519697850</v>
          </cell>
          <cell r="E599">
            <v>2007</v>
          </cell>
        </row>
        <row r="600">
          <cell r="D600">
            <v>9817024325</v>
          </cell>
          <cell r="E600">
            <v>2007</v>
          </cell>
        </row>
        <row r="601">
          <cell r="D601">
            <v>2336767000</v>
          </cell>
          <cell r="E601">
            <v>2007</v>
          </cell>
        </row>
        <row r="602">
          <cell r="D602">
            <v>1300003636.4000001</v>
          </cell>
          <cell r="E602">
            <v>2007</v>
          </cell>
        </row>
        <row r="603">
          <cell r="D603">
            <v>130000363.59999999</v>
          </cell>
          <cell r="E603">
            <v>2007</v>
          </cell>
        </row>
        <row r="604">
          <cell r="D604">
            <v>993901000</v>
          </cell>
          <cell r="E604">
            <v>2007</v>
          </cell>
        </row>
        <row r="605">
          <cell r="D605">
            <v>474381180</v>
          </cell>
          <cell r="E605">
            <v>2007</v>
          </cell>
        </row>
        <row r="606">
          <cell r="D606">
            <v>2703573800</v>
          </cell>
          <cell r="E606">
            <v>2007</v>
          </cell>
        </row>
        <row r="607">
          <cell r="D607">
            <v>44799000</v>
          </cell>
          <cell r="E607">
            <v>2007</v>
          </cell>
        </row>
        <row r="608">
          <cell r="D608">
            <v>387073802.91121233</v>
          </cell>
          <cell r="E608">
            <v>2008</v>
          </cell>
        </row>
        <row r="609">
          <cell r="D609">
            <v>993199090.17379224</v>
          </cell>
          <cell r="E609">
            <v>2008</v>
          </cell>
        </row>
        <row r="610">
          <cell r="D610">
            <v>254393659.82620782</v>
          </cell>
          <cell r="E610">
            <v>2008</v>
          </cell>
        </row>
        <row r="611">
          <cell r="D611">
            <v>240015540</v>
          </cell>
          <cell r="E611">
            <v>2008</v>
          </cell>
        </row>
        <row r="612">
          <cell r="D612">
            <v>162000000</v>
          </cell>
          <cell r="E612">
            <v>2008</v>
          </cell>
        </row>
        <row r="613">
          <cell r="D613">
            <v>133560660.74659312</v>
          </cell>
          <cell r="E613">
            <v>2008</v>
          </cell>
        </row>
        <row r="614">
          <cell r="D614">
            <v>133367239.25340688</v>
          </cell>
          <cell r="E614">
            <v>2008</v>
          </cell>
        </row>
        <row r="615">
          <cell r="D615">
            <v>266240349.76335436</v>
          </cell>
          <cell r="E615">
            <v>2008</v>
          </cell>
        </row>
        <row r="616">
          <cell r="D616">
            <v>391678610.4209711</v>
          </cell>
          <cell r="E616">
            <v>2008</v>
          </cell>
        </row>
        <row r="617">
          <cell r="D617">
            <v>78630016.685688838</v>
          </cell>
          <cell r="E617">
            <v>2008</v>
          </cell>
        </row>
        <row r="618">
          <cell r="D618">
            <v>162801023.12998566</v>
          </cell>
          <cell r="E618">
            <v>2008</v>
          </cell>
        </row>
        <row r="619">
          <cell r="D619">
            <v>1346900000</v>
          </cell>
          <cell r="E619">
            <v>2008</v>
          </cell>
        </row>
        <row r="620">
          <cell r="D620">
            <v>103501800</v>
          </cell>
          <cell r="E620">
            <v>2008</v>
          </cell>
        </row>
        <row r="621">
          <cell r="D621">
            <v>126169200</v>
          </cell>
          <cell r="E621">
            <v>2008</v>
          </cell>
        </row>
        <row r="622">
          <cell r="D622">
            <v>166466700</v>
          </cell>
          <cell r="E622">
            <v>2008</v>
          </cell>
        </row>
        <row r="623">
          <cell r="D623">
            <v>103188000</v>
          </cell>
          <cell r="E623">
            <v>2008</v>
          </cell>
        </row>
        <row r="624">
          <cell r="D624">
            <v>170169300</v>
          </cell>
          <cell r="E624">
            <v>2008</v>
          </cell>
        </row>
        <row r="625">
          <cell r="D625">
            <v>88200000</v>
          </cell>
          <cell r="E625">
            <v>2008</v>
          </cell>
        </row>
        <row r="626">
          <cell r="D626">
            <v>103501800</v>
          </cell>
          <cell r="E626">
            <v>2008</v>
          </cell>
        </row>
        <row r="627">
          <cell r="D627">
            <v>100798200</v>
          </cell>
          <cell r="E627">
            <v>2008</v>
          </cell>
        </row>
        <row r="628">
          <cell r="D628">
            <v>99850500</v>
          </cell>
          <cell r="E628">
            <v>2008</v>
          </cell>
        </row>
        <row r="629">
          <cell r="D629">
            <v>155017800</v>
          </cell>
          <cell r="E629">
            <v>2008</v>
          </cell>
        </row>
        <row r="630">
          <cell r="D630">
            <v>11500000</v>
          </cell>
          <cell r="E630">
            <v>2008</v>
          </cell>
        </row>
        <row r="631">
          <cell r="D631">
            <v>14018800</v>
          </cell>
          <cell r="E631">
            <v>2008</v>
          </cell>
        </row>
        <row r="632">
          <cell r="D632">
            <v>18496300</v>
          </cell>
          <cell r="E632">
            <v>2008</v>
          </cell>
        </row>
        <row r="633">
          <cell r="D633">
            <v>11250000</v>
          </cell>
          <cell r="E633">
            <v>2008</v>
          </cell>
        </row>
        <row r="634">
          <cell r="D634">
            <v>18907700</v>
          </cell>
          <cell r="E634">
            <v>2008</v>
          </cell>
        </row>
        <row r="635">
          <cell r="D635">
            <v>9800000</v>
          </cell>
          <cell r="E635">
            <v>2008</v>
          </cell>
        </row>
        <row r="636">
          <cell r="D636">
            <v>11700000</v>
          </cell>
          <cell r="E636">
            <v>2008</v>
          </cell>
        </row>
        <row r="637">
          <cell r="D637">
            <v>11000000</v>
          </cell>
          <cell r="E637">
            <v>2008</v>
          </cell>
        </row>
        <row r="638">
          <cell r="D638">
            <v>11094500</v>
          </cell>
          <cell r="E638">
            <v>2008</v>
          </cell>
        </row>
        <row r="639">
          <cell r="D639">
            <v>17224400</v>
          </cell>
          <cell r="E639">
            <v>2008</v>
          </cell>
        </row>
        <row r="640">
          <cell r="D640">
            <v>487790000</v>
          </cell>
          <cell r="E640">
            <v>2008</v>
          </cell>
        </row>
        <row r="641">
          <cell r="D641">
            <v>2611532728</v>
          </cell>
          <cell r="E641">
            <v>2008</v>
          </cell>
        </row>
        <row r="642">
          <cell r="D642">
            <v>278070909</v>
          </cell>
          <cell r="E642">
            <v>2008</v>
          </cell>
        </row>
        <row r="643">
          <cell r="D643">
            <v>261153272</v>
          </cell>
          <cell r="E643">
            <v>2008</v>
          </cell>
        </row>
        <row r="644">
          <cell r="D644">
            <v>27807091</v>
          </cell>
          <cell r="E644">
            <v>2008</v>
          </cell>
        </row>
        <row r="645">
          <cell r="D645">
            <v>1208559000</v>
          </cell>
          <cell r="E645">
            <v>2008</v>
          </cell>
        </row>
        <row r="646">
          <cell r="D646">
            <v>278624000</v>
          </cell>
          <cell r="E646">
            <v>2008</v>
          </cell>
        </row>
        <row r="647">
          <cell r="D647">
            <v>58546000</v>
          </cell>
          <cell r="E647">
            <v>2008</v>
          </cell>
        </row>
        <row r="648">
          <cell r="D648">
            <v>962466046.16631413</v>
          </cell>
          <cell r="E648">
            <v>2008</v>
          </cell>
        </row>
        <row r="649">
          <cell r="D649">
            <v>188000000</v>
          </cell>
          <cell r="E649">
            <v>2013</v>
          </cell>
        </row>
        <row r="650">
          <cell r="D650">
            <v>390003200</v>
          </cell>
          <cell r="E650">
            <v>2013</v>
          </cell>
        </row>
        <row r="651">
          <cell r="D651">
            <v>94800000</v>
          </cell>
          <cell r="E651">
            <v>2013</v>
          </cell>
        </row>
        <row r="652">
          <cell r="D652">
            <v>369945000</v>
          </cell>
          <cell r="E652">
            <v>2013</v>
          </cell>
        </row>
        <row r="653">
          <cell r="D653">
            <v>156828000</v>
          </cell>
          <cell r="E653">
            <v>2013</v>
          </cell>
        </row>
        <row r="654">
          <cell r="D654">
            <v>766949312.29735994</v>
          </cell>
          <cell r="E654">
            <v>2009</v>
          </cell>
        </row>
        <row r="655">
          <cell r="D655">
            <v>1568052481.3917563</v>
          </cell>
          <cell r="E655">
            <v>2009</v>
          </cell>
        </row>
        <row r="656">
          <cell r="D656">
            <v>474869332.85883301</v>
          </cell>
          <cell r="E656">
            <v>2010</v>
          </cell>
        </row>
        <row r="657">
          <cell r="D657">
            <v>406454267.44035602</v>
          </cell>
          <cell r="E657">
            <v>2010</v>
          </cell>
        </row>
        <row r="658">
          <cell r="D658">
            <v>49225000</v>
          </cell>
          <cell r="E658">
            <v>2011</v>
          </cell>
        </row>
        <row r="659">
          <cell r="D659">
            <v>360271116.84319699</v>
          </cell>
          <cell r="E659">
            <v>2011</v>
          </cell>
        </row>
        <row r="660">
          <cell r="D660">
            <v>105422055.34248437</v>
          </cell>
          <cell r="E660">
            <v>2011</v>
          </cell>
        </row>
        <row r="661">
          <cell r="D661">
            <v>82118232.582566783</v>
          </cell>
          <cell r="E661">
            <v>2011</v>
          </cell>
        </row>
        <row r="662">
          <cell r="D662">
            <v>162793847.5657101</v>
          </cell>
          <cell r="E662">
            <v>2011</v>
          </cell>
        </row>
        <row r="663">
          <cell r="D663">
            <v>45039631.159846455</v>
          </cell>
          <cell r="E663">
            <v>2011</v>
          </cell>
        </row>
        <row r="664">
          <cell r="D664">
            <v>38395822.261578523</v>
          </cell>
          <cell r="E664">
            <v>2011</v>
          </cell>
        </row>
        <row r="665">
          <cell r="D665">
            <v>493388676.94870102</v>
          </cell>
          <cell r="E665">
            <v>2012</v>
          </cell>
        </row>
        <row r="666">
          <cell r="D666">
            <v>388878394.88692087</v>
          </cell>
          <cell r="E666">
            <v>2012</v>
          </cell>
        </row>
        <row r="667">
          <cell r="D667">
            <v>30012703.490769427</v>
          </cell>
          <cell r="E667">
            <v>2012</v>
          </cell>
        </row>
        <row r="668">
          <cell r="D668">
            <v>49449125.880956002</v>
          </cell>
          <cell r="E668">
            <v>2012</v>
          </cell>
        </row>
        <row r="669">
          <cell r="D669">
            <v>482796398.79265285</v>
          </cell>
          <cell r="E669">
            <v>2012</v>
          </cell>
        </row>
        <row r="670">
          <cell r="D670">
            <v>198265000</v>
          </cell>
          <cell r="E670">
            <v>2013</v>
          </cell>
        </row>
        <row r="671">
          <cell r="D671">
            <v>198168000</v>
          </cell>
          <cell r="E671">
            <v>2013</v>
          </cell>
        </row>
        <row r="672">
          <cell r="D672">
            <v>74529390.572603837</v>
          </cell>
          <cell r="E672">
            <v>2013</v>
          </cell>
        </row>
        <row r="673">
          <cell r="D673">
            <v>412452000</v>
          </cell>
          <cell r="E673">
            <v>2013</v>
          </cell>
        </row>
        <row r="674">
          <cell r="D674">
            <v>718008000</v>
          </cell>
          <cell r="E674">
            <v>2013</v>
          </cell>
        </row>
        <row r="675">
          <cell r="D675">
            <v>221324968.6019634</v>
          </cell>
          <cell r="E675">
            <v>2013</v>
          </cell>
        </row>
        <row r="676">
          <cell r="D676">
            <v>246003000</v>
          </cell>
          <cell r="E676">
            <v>2014</v>
          </cell>
        </row>
        <row r="677">
          <cell r="D677">
            <v>601050000</v>
          </cell>
          <cell r="E677">
            <v>2014</v>
          </cell>
        </row>
        <row r="678">
          <cell r="D678">
            <v>198898000</v>
          </cell>
          <cell r="E678">
            <v>2014</v>
          </cell>
        </row>
        <row r="679">
          <cell r="D679">
            <v>142292000</v>
          </cell>
          <cell r="E679">
            <v>2014</v>
          </cell>
        </row>
        <row r="680">
          <cell r="D680">
            <v>144231000</v>
          </cell>
          <cell r="E680">
            <v>2014</v>
          </cell>
        </row>
        <row r="681">
          <cell r="D681">
            <v>114261885.15693964</v>
          </cell>
          <cell r="E681">
            <v>2014</v>
          </cell>
        </row>
        <row r="682">
          <cell r="D682">
            <v>74728376.872205257</v>
          </cell>
          <cell r="E682">
            <v>2014</v>
          </cell>
        </row>
        <row r="683">
          <cell r="D683">
            <v>19068737.970855102</v>
          </cell>
          <cell r="E683">
            <v>2014</v>
          </cell>
        </row>
        <row r="684">
          <cell r="D684">
            <v>137833000</v>
          </cell>
          <cell r="E684">
            <v>2015</v>
          </cell>
        </row>
        <row r="685">
          <cell r="D685">
            <v>365000000</v>
          </cell>
          <cell r="E685">
            <v>2016</v>
          </cell>
        </row>
        <row r="686">
          <cell r="D686">
            <v>577777000</v>
          </cell>
          <cell r="E686">
            <v>2016</v>
          </cell>
        </row>
        <row r="687">
          <cell r="D687">
            <v>555000000</v>
          </cell>
          <cell r="E687">
            <v>2016</v>
          </cell>
        </row>
        <row r="688">
          <cell r="D688">
            <v>10200000</v>
          </cell>
          <cell r="E688">
            <v>1980</v>
          </cell>
        </row>
        <row r="689">
          <cell r="D689">
            <v>33150000</v>
          </cell>
          <cell r="E689">
            <v>2004</v>
          </cell>
        </row>
        <row r="690">
          <cell r="D690">
            <v>19337500</v>
          </cell>
          <cell r="E690">
            <v>1975</v>
          </cell>
        </row>
        <row r="691">
          <cell r="D691">
            <v>19337500</v>
          </cell>
          <cell r="E691">
            <v>1975</v>
          </cell>
        </row>
        <row r="692">
          <cell r="D692">
            <v>382500000</v>
          </cell>
          <cell r="E692">
            <v>1999</v>
          </cell>
        </row>
        <row r="693">
          <cell r="D693">
            <v>17680000</v>
          </cell>
          <cell r="E693">
            <v>1986</v>
          </cell>
        </row>
        <row r="694">
          <cell r="D694">
            <v>20825000</v>
          </cell>
          <cell r="E694">
            <v>1981</v>
          </cell>
        </row>
        <row r="695">
          <cell r="D695">
            <v>20825000</v>
          </cell>
          <cell r="E695">
            <v>1978</v>
          </cell>
        </row>
        <row r="696">
          <cell r="D696">
            <v>9520000</v>
          </cell>
          <cell r="E696">
            <v>1985</v>
          </cell>
        </row>
        <row r="697">
          <cell r="D697">
            <v>74850000</v>
          </cell>
          <cell r="E697">
            <v>1970</v>
          </cell>
        </row>
        <row r="698">
          <cell r="D698">
            <v>408000000</v>
          </cell>
          <cell r="E698">
            <v>1992</v>
          </cell>
        </row>
        <row r="699">
          <cell r="D699">
            <v>28000000</v>
          </cell>
          <cell r="E699">
            <v>1986</v>
          </cell>
        </row>
        <row r="700">
          <cell r="D700">
            <v>16800000</v>
          </cell>
          <cell r="E700">
            <v>2000</v>
          </cell>
        </row>
        <row r="701">
          <cell r="D701">
            <v>88200000</v>
          </cell>
          <cell r="E701">
            <v>2000</v>
          </cell>
        </row>
        <row r="702">
          <cell r="D702">
            <v>72800000</v>
          </cell>
          <cell r="E702">
            <v>2000</v>
          </cell>
        </row>
        <row r="703">
          <cell r="D703">
            <v>72800000</v>
          </cell>
          <cell r="E703">
            <v>2000</v>
          </cell>
        </row>
        <row r="704">
          <cell r="D704">
            <v>72800000</v>
          </cell>
          <cell r="E704">
            <v>2000</v>
          </cell>
        </row>
        <row r="705">
          <cell r="D705">
            <v>210000000</v>
          </cell>
          <cell r="E705">
            <v>2000</v>
          </cell>
        </row>
        <row r="706">
          <cell r="D706">
            <v>2779648000</v>
          </cell>
          <cell r="E706">
            <v>2007</v>
          </cell>
        </row>
        <row r="707">
          <cell r="D707">
            <v>282200000</v>
          </cell>
          <cell r="E707">
            <v>2007</v>
          </cell>
        </row>
        <row r="708">
          <cell r="D708">
            <v>220000000</v>
          </cell>
          <cell r="E708">
            <v>2008</v>
          </cell>
        </row>
        <row r="709">
          <cell r="D709">
            <v>6440797062</v>
          </cell>
          <cell r="E709">
            <v>2009</v>
          </cell>
        </row>
        <row r="710">
          <cell r="D710">
            <v>49222000</v>
          </cell>
          <cell r="E710">
            <v>2010</v>
          </cell>
        </row>
        <row r="711">
          <cell r="D711">
            <v>2566886647</v>
          </cell>
          <cell r="E711">
            <v>2010</v>
          </cell>
        </row>
        <row r="712">
          <cell r="D712">
            <v>1283493564</v>
          </cell>
          <cell r="E712">
            <v>2010</v>
          </cell>
        </row>
        <row r="713">
          <cell r="D713">
            <v>563256690.27361846</v>
          </cell>
          <cell r="E713">
            <v>2011</v>
          </cell>
        </row>
        <row r="714">
          <cell r="D714">
            <v>364211928.3288675</v>
          </cell>
          <cell r="E714">
            <v>2011</v>
          </cell>
        </row>
        <row r="715">
          <cell r="D715">
            <v>365047601.72667986</v>
          </cell>
          <cell r="E715">
            <v>2011</v>
          </cell>
        </row>
        <row r="716">
          <cell r="D716">
            <v>620888795.27332008</v>
          </cell>
          <cell r="E716">
            <v>2011</v>
          </cell>
        </row>
        <row r="717">
          <cell r="D717">
            <v>9859150</v>
          </cell>
          <cell r="E717">
            <v>2011</v>
          </cell>
        </row>
        <row r="718">
          <cell r="D718">
            <v>16524015</v>
          </cell>
          <cell r="E718">
            <v>2011</v>
          </cell>
        </row>
        <row r="719">
          <cell r="D719">
            <v>39305670</v>
          </cell>
          <cell r="E719">
            <v>2011</v>
          </cell>
        </row>
        <row r="720">
          <cell r="D720">
            <v>132520350</v>
          </cell>
          <cell r="E720">
            <v>2011</v>
          </cell>
        </row>
        <row r="721">
          <cell r="D721">
            <v>431293227.73232901</v>
          </cell>
          <cell r="E721">
            <v>2012</v>
          </cell>
        </row>
        <row r="722">
          <cell r="D722">
            <v>274556745.46946824</v>
          </cell>
          <cell r="E722">
            <v>2012</v>
          </cell>
        </row>
        <row r="723">
          <cell r="D723">
            <v>387796432.0453642</v>
          </cell>
          <cell r="E723">
            <v>2012</v>
          </cell>
        </row>
        <row r="724">
          <cell r="D724">
            <v>90837130.90006797</v>
          </cell>
          <cell r="E724">
            <v>2012</v>
          </cell>
        </row>
        <row r="725">
          <cell r="D725">
            <v>100902046.8516902</v>
          </cell>
          <cell r="E725">
            <v>2012</v>
          </cell>
        </row>
        <row r="726">
          <cell r="D726">
            <v>462808554.4462983</v>
          </cell>
          <cell r="E726">
            <v>2012</v>
          </cell>
        </row>
        <row r="727">
          <cell r="D727">
            <v>303731994.89147037</v>
          </cell>
          <cell r="E727">
            <v>2012</v>
          </cell>
        </row>
        <row r="728">
          <cell r="D728">
            <v>311209754.13048106</v>
          </cell>
          <cell r="E728">
            <v>2013</v>
          </cell>
        </row>
        <row r="729">
          <cell r="D729">
            <v>306191245.86951894</v>
          </cell>
          <cell r="E729">
            <v>2013</v>
          </cell>
        </row>
        <row r="730">
          <cell r="D730">
            <v>428031998.81311899</v>
          </cell>
          <cell r="E730">
            <v>2013</v>
          </cell>
        </row>
        <row r="731">
          <cell r="D731">
            <v>461923046.19</v>
          </cell>
          <cell r="E731">
            <v>2013</v>
          </cell>
        </row>
        <row r="732">
          <cell r="D732">
            <v>364356538.12</v>
          </cell>
          <cell r="E732">
            <v>2013</v>
          </cell>
        </row>
        <row r="733">
          <cell r="D733">
            <v>1203700390</v>
          </cell>
          <cell r="E733">
            <v>2013</v>
          </cell>
        </row>
        <row r="734">
          <cell r="D734">
            <v>199750000</v>
          </cell>
          <cell r="E734">
            <v>2013</v>
          </cell>
        </row>
        <row r="735">
          <cell r="D735">
            <v>199750000</v>
          </cell>
          <cell r="E735">
            <v>2013</v>
          </cell>
        </row>
        <row r="736">
          <cell r="D736">
            <v>99750000</v>
          </cell>
          <cell r="E736">
            <v>2013</v>
          </cell>
        </row>
        <row r="737">
          <cell r="D737">
            <v>199870000</v>
          </cell>
          <cell r="E737">
            <v>2013</v>
          </cell>
        </row>
        <row r="738">
          <cell r="D738">
            <v>199850000</v>
          </cell>
          <cell r="E738">
            <v>2013</v>
          </cell>
        </row>
        <row r="739">
          <cell r="D739">
            <v>199875000</v>
          </cell>
          <cell r="E739">
            <v>2013</v>
          </cell>
        </row>
        <row r="740">
          <cell r="D740">
            <v>124750000</v>
          </cell>
          <cell r="E740">
            <v>2013</v>
          </cell>
        </row>
        <row r="741">
          <cell r="D741">
            <v>199750000</v>
          </cell>
          <cell r="E741">
            <v>2013</v>
          </cell>
        </row>
        <row r="742">
          <cell r="D742">
            <v>197739968</v>
          </cell>
          <cell r="E742">
            <v>2014</v>
          </cell>
        </row>
        <row r="743">
          <cell r="D743">
            <v>197918604</v>
          </cell>
          <cell r="E743">
            <v>2014</v>
          </cell>
        </row>
        <row r="744">
          <cell r="D744">
            <v>197925372</v>
          </cell>
          <cell r="E744">
            <v>2014</v>
          </cell>
        </row>
        <row r="745">
          <cell r="D745">
            <v>197626366</v>
          </cell>
          <cell r="E745">
            <v>2014</v>
          </cell>
        </row>
        <row r="746">
          <cell r="D746">
            <v>904050000</v>
          </cell>
          <cell r="E746">
            <v>2014</v>
          </cell>
        </row>
        <row r="747">
          <cell r="D747">
            <v>173287568.5703457</v>
          </cell>
          <cell r="E747">
            <v>2014</v>
          </cell>
        </row>
        <row r="748">
          <cell r="D748">
            <v>194364451.48156792</v>
          </cell>
          <cell r="E748">
            <v>2014</v>
          </cell>
        </row>
        <row r="749">
          <cell r="D749">
            <v>194266334.13678473</v>
          </cell>
          <cell r="E749">
            <v>2014</v>
          </cell>
        </row>
        <row r="750">
          <cell r="D750">
            <v>194205094.58212945</v>
          </cell>
          <cell r="E750">
            <v>2014</v>
          </cell>
        </row>
        <row r="751">
          <cell r="D751">
            <v>186951267.2291722</v>
          </cell>
          <cell r="E751">
            <v>2014</v>
          </cell>
        </row>
        <row r="752">
          <cell r="D752">
            <v>1101649000</v>
          </cell>
          <cell r="E752">
            <v>2014</v>
          </cell>
        </row>
        <row r="753">
          <cell r="D753">
            <v>201132000</v>
          </cell>
          <cell r="E753">
            <v>2014</v>
          </cell>
        </row>
        <row r="754">
          <cell r="D754">
            <v>150472353.22522232</v>
          </cell>
          <cell r="E754">
            <v>2014</v>
          </cell>
        </row>
        <row r="755">
          <cell r="D755">
            <v>150140095.77079391</v>
          </cell>
          <cell r="E755">
            <v>2014</v>
          </cell>
        </row>
        <row r="756">
          <cell r="D756">
            <v>199807551.00398377</v>
          </cell>
          <cell r="E756">
            <v>2014</v>
          </cell>
        </row>
        <row r="757">
          <cell r="D757">
            <v>199202385.13592538</v>
          </cell>
          <cell r="E757">
            <v>2014</v>
          </cell>
        </row>
        <row r="758">
          <cell r="D758">
            <v>199168358.08113036</v>
          </cell>
          <cell r="E758">
            <v>2014</v>
          </cell>
        </row>
        <row r="759">
          <cell r="D759">
            <v>149118563.66056189</v>
          </cell>
          <cell r="E759">
            <v>2014</v>
          </cell>
        </row>
        <row r="760">
          <cell r="D760">
            <v>199192377.17863271</v>
          </cell>
          <cell r="E760">
            <v>2014</v>
          </cell>
        </row>
        <row r="761">
          <cell r="D761">
            <v>199293457.54728854</v>
          </cell>
          <cell r="E761">
            <v>2014</v>
          </cell>
        </row>
        <row r="762">
          <cell r="D762">
            <v>199223401.84623992</v>
          </cell>
          <cell r="E762">
            <v>2014</v>
          </cell>
        </row>
        <row r="763">
          <cell r="D763">
            <v>199256428.1053057</v>
          </cell>
          <cell r="E763">
            <v>2014</v>
          </cell>
        </row>
        <row r="764">
          <cell r="D764">
            <v>199240415.37363744</v>
          </cell>
          <cell r="E764">
            <v>2014</v>
          </cell>
        </row>
        <row r="765">
          <cell r="D765">
            <v>199287452.77291292</v>
          </cell>
          <cell r="E765">
            <v>2014</v>
          </cell>
        </row>
        <row r="766">
          <cell r="D766">
            <v>199229406.62061554</v>
          </cell>
          <cell r="E766">
            <v>2014</v>
          </cell>
        </row>
        <row r="767">
          <cell r="D767">
            <v>164213565.64507365</v>
          </cell>
          <cell r="E767">
            <v>2014</v>
          </cell>
        </row>
        <row r="768">
          <cell r="D768">
            <v>199158350.12383768</v>
          </cell>
          <cell r="E768">
            <v>2014</v>
          </cell>
        </row>
        <row r="769">
          <cell r="D769">
            <v>199310471.07468602</v>
          </cell>
          <cell r="E769">
            <v>2014</v>
          </cell>
        </row>
        <row r="770">
          <cell r="D770">
            <v>199179366.83415228</v>
          </cell>
          <cell r="E770">
            <v>2014</v>
          </cell>
        </row>
        <row r="771">
          <cell r="D771">
            <v>200305000</v>
          </cell>
          <cell r="E771">
            <v>2014</v>
          </cell>
        </row>
        <row r="772">
          <cell r="D772">
            <v>198265000</v>
          </cell>
          <cell r="E772">
            <v>2014</v>
          </cell>
        </row>
        <row r="773">
          <cell r="D773">
            <v>199600000</v>
          </cell>
          <cell r="E773">
            <v>2014</v>
          </cell>
        </row>
        <row r="774">
          <cell r="D774">
            <v>199532000</v>
          </cell>
          <cell r="E774">
            <v>2014</v>
          </cell>
        </row>
        <row r="775">
          <cell r="D775">
            <v>200050000</v>
          </cell>
          <cell r="E775">
            <v>2014</v>
          </cell>
        </row>
        <row r="776">
          <cell r="D776">
            <v>200200000</v>
          </cell>
          <cell r="E776">
            <v>2014</v>
          </cell>
        </row>
        <row r="777">
          <cell r="D777">
            <v>199710000</v>
          </cell>
          <cell r="E777">
            <v>2014</v>
          </cell>
        </row>
        <row r="778">
          <cell r="D778">
            <v>199750000</v>
          </cell>
          <cell r="E778">
            <v>2014</v>
          </cell>
        </row>
        <row r="779">
          <cell r="D779">
            <v>200025000</v>
          </cell>
          <cell r="E779">
            <v>2014</v>
          </cell>
        </row>
        <row r="780">
          <cell r="D780">
            <v>199930000</v>
          </cell>
          <cell r="E780">
            <v>2014</v>
          </cell>
        </row>
        <row r="781">
          <cell r="D781">
            <v>199000000</v>
          </cell>
          <cell r="E781">
            <v>2014</v>
          </cell>
        </row>
        <row r="782">
          <cell r="D782">
            <v>199167000</v>
          </cell>
          <cell r="E782">
            <v>2014</v>
          </cell>
        </row>
        <row r="783">
          <cell r="D783">
            <v>198300000</v>
          </cell>
          <cell r="E783">
            <v>2014</v>
          </cell>
        </row>
        <row r="784">
          <cell r="D784">
            <v>197650000</v>
          </cell>
          <cell r="E784">
            <v>2014</v>
          </cell>
        </row>
        <row r="785">
          <cell r="D785">
            <v>198150000</v>
          </cell>
          <cell r="E785">
            <v>2014</v>
          </cell>
        </row>
        <row r="786">
          <cell r="D786">
            <v>195475522</v>
          </cell>
          <cell r="E786">
            <v>2015</v>
          </cell>
        </row>
        <row r="787">
          <cell r="D787">
            <v>193579751</v>
          </cell>
          <cell r="E787">
            <v>2015</v>
          </cell>
        </row>
        <row r="788">
          <cell r="D788">
            <v>194854327</v>
          </cell>
          <cell r="E788">
            <v>2015</v>
          </cell>
        </row>
        <row r="789">
          <cell r="D789">
            <v>194008286</v>
          </cell>
          <cell r="E789">
            <v>2015</v>
          </cell>
        </row>
        <row r="790">
          <cell r="D790">
            <v>194273613</v>
          </cell>
          <cell r="E790">
            <v>2015</v>
          </cell>
        </row>
        <row r="791">
          <cell r="D791">
            <v>193725722</v>
          </cell>
          <cell r="E791">
            <v>2015</v>
          </cell>
        </row>
        <row r="792">
          <cell r="D792">
            <v>194683613</v>
          </cell>
          <cell r="E792">
            <v>2015</v>
          </cell>
        </row>
        <row r="793">
          <cell r="D793">
            <v>193951280</v>
          </cell>
          <cell r="E793">
            <v>2015</v>
          </cell>
        </row>
        <row r="794">
          <cell r="D794">
            <v>184030734</v>
          </cell>
          <cell r="E794">
            <v>2015</v>
          </cell>
        </row>
        <row r="795">
          <cell r="D795">
            <v>194469852</v>
          </cell>
          <cell r="E795">
            <v>2015</v>
          </cell>
        </row>
        <row r="796">
          <cell r="D796">
            <v>188897648</v>
          </cell>
          <cell r="E796">
            <v>2015</v>
          </cell>
        </row>
        <row r="797">
          <cell r="D797">
            <v>1374815000</v>
          </cell>
          <cell r="E797">
            <v>2015</v>
          </cell>
        </row>
        <row r="798">
          <cell r="D798">
            <v>1013490000</v>
          </cell>
          <cell r="E798">
            <v>2015</v>
          </cell>
        </row>
        <row r="799">
          <cell r="D799">
            <v>182640000</v>
          </cell>
          <cell r="E799">
            <v>2015</v>
          </cell>
        </row>
        <row r="800">
          <cell r="D800">
            <v>181790000</v>
          </cell>
          <cell r="E800">
            <v>2015</v>
          </cell>
        </row>
        <row r="801">
          <cell r="D801">
            <v>180955000</v>
          </cell>
          <cell r="E801">
            <v>2015</v>
          </cell>
        </row>
        <row r="802">
          <cell r="D802">
            <v>182340000</v>
          </cell>
          <cell r="E802">
            <v>2015</v>
          </cell>
        </row>
        <row r="803">
          <cell r="D803">
            <v>182140000</v>
          </cell>
          <cell r="E803">
            <v>2015</v>
          </cell>
        </row>
        <row r="804">
          <cell r="D804">
            <v>181304000</v>
          </cell>
          <cell r="E804">
            <v>2015</v>
          </cell>
        </row>
        <row r="805">
          <cell r="D805">
            <v>182524000</v>
          </cell>
          <cell r="E805">
            <v>2015</v>
          </cell>
        </row>
        <row r="806">
          <cell r="D806">
            <v>182932000</v>
          </cell>
          <cell r="E806">
            <v>2015</v>
          </cell>
        </row>
        <row r="807">
          <cell r="D807">
            <v>180962000</v>
          </cell>
          <cell r="E807">
            <v>2015</v>
          </cell>
        </row>
        <row r="808">
          <cell r="D808">
            <v>180961000</v>
          </cell>
          <cell r="E808">
            <v>2015</v>
          </cell>
        </row>
        <row r="809">
          <cell r="D809">
            <v>181590000</v>
          </cell>
          <cell r="E809">
            <v>2015</v>
          </cell>
        </row>
        <row r="810">
          <cell r="D810">
            <v>180145000</v>
          </cell>
          <cell r="E810">
            <v>2015</v>
          </cell>
        </row>
        <row r="811">
          <cell r="D811">
            <v>181404000</v>
          </cell>
          <cell r="E811">
            <v>2015</v>
          </cell>
        </row>
        <row r="812">
          <cell r="D812">
            <v>180771000</v>
          </cell>
          <cell r="E812">
            <v>2015</v>
          </cell>
        </row>
        <row r="813">
          <cell r="D813">
            <v>174040000</v>
          </cell>
          <cell r="E813">
            <v>2015</v>
          </cell>
        </row>
        <row r="814">
          <cell r="D814">
            <v>179840000</v>
          </cell>
          <cell r="E814">
            <v>2015</v>
          </cell>
        </row>
        <row r="815">
          <cell r="D815">
            <v>180140000</v>
          </cell>
          <cell r="E815">
            <v>2015</v>
          </cell>
        </row>
        <row r="816">
          <cell r="D816">
            <v>180040000</v>
          </cell>
          <cell r="E816">
            <v>2015</v>
          </cell>
        </row>
        <row r="817">
          <cell r="D817">
            <v>189350000</v>
          </cell>
          <cell r="E817">
            <v>2015</v>
          </cell>
        </row>
        <row r="818">
          <cell r="D818">
            <v>809566000</v>
          </cell>
          <cell r="E818">
            <v>2015</v>
          </cell>
        </row>
        <row r="819">
          <cell r="D819">
            <v>391901000</v>
          </cell>
          <cell r="E819">
            <v>2015</v>
          </cell>
        </row>
        <row r="820">
          <cell r="D820">
            <v>464259700</v>
          </cell>
          <cell r="E820">
            <v>2015</v>
          </cell>
        </row>
        <row r="821">
          <cell r="D821">
            <v>191981000</v>
          </cell>
          <cell r="E821">
            <v>2015</v>
          </cell>
        </row>
        <row r="822">
          <cell r="D822">
            <v>190936000</v>
          </cell>
          <cell r="E822">
            <v>2015</v>
          </cell>
        </row>
        <row r="823">
          <cell r="D823">
            <v>191500000</v>
          </cell>
          <cell r="E823">
            <v>2015</v>
          </cell>
        </row>
        <row r="824">
          <cell r="D824">
            <v>191200000</v>
          </cell>
          <cell r="E824">
            <v>2015</v>
          </cell>
        </row>
        <row r="825">
          <cell r="D825">
            <v>190820000</v>
          </cell>
          <cell r="E825">
            <v>2015</v>
          </cell>
        </row>
        <row r="826">
          <cell r="D826">
            <v>190360000</v>
          </cell>
          <cell r="E826">
            <v>2015</v>
          </cell>
        </row>
        <row r="827">
          <cell r="D827">
            <v>191477000</v>
          </cell>
          <cell r="E827">
            <v>2015</v>
          </cell>
        </row>
        <row r="828">
          <cell r="D828">
            <v>190690000</v>
          </cell>
          <cell r="E828">
            <v>2015</v>
          </cell>
        </row>
        <row r="829">
          <cell r="D829">
            <v>191846000</v>
          </cell>
          <cell r="E829">
            <v>2015</v>
          </cell>
        </row>
        <row r="830">
          <cell r="D830">
            <v>1241345150</v>
          </cell>
          <cell r="E830">
            <v>2015</v>
          </cell>
        </row>
        <row r="831">
          <cell r="D831">
            <v>34650000</v>
          </cell>
          <cell r="E831">
            <v>2016</v>
          </cell>
        </row>
        <row r="832">
          <cell r="D832">
            <v>1436621000</v>
          </cell>
          <cell r="E832">
            <v>2016</v>
          </cell>
        </row>
        <row r="833">
          <cell r="D833">
            <v>1469936000</v>
          </cell>
          <cell r="E833">
            <v>2016</v>
          </cell>
        </row>
        <row r="834">
          <cell r="D834">
            <v>343248700</v>
          </cell>
          <cell r="E834">
            <v>2016</v>
          </cell>
        </row>
        <row r="835">
          <cell r="D835">
            <v>671012000</v>
          </cell>
          <cell r="E835">
            <v>2016</v>
          </cell>
        </row>
        <row r="836">
          <cell r="D836">
            <v>604876000</v>
          </cell>
          <cell r="E836">
            <v>2016</v>
          </cell>
        </row>
        <row r="837">
          <cell r="D837">
            <v>198750000</v>
          </cell>
          <cell r="E837">
            <v>2016</v>
          </cell>
        </row>
        <row r="838">
          <cell r="D838">
            <v>956331940.60419047</v>
          </cell>
          <cell r="E838">
            <v>2016</v>
          </cell>
        </row>
        <row r="839">
          <cell r="D839">
            <v>336929357.28234023</v>
          </cell>
          <cell r="E839">
            <v>2016</v>
          </cell>
        </row>
        <row r="840">
          <cell r="D840">
            <v>1135941291.9377246</v>
          </cell>
          <cell r="E840">
            <v>2016</v>
          </cell>
        </row>
        <row r="841">
          <cell r="D841">
            <v>362743119.08185184</v>
          </cell>
          <cell r="E841">
            <v>2016</v>
          </cell>
        </row>
        <row r="842">
          <cell r="D842">
            <v>718915413.7353797</v>
          </cell>
          <cell r="E842">
            <v>2016</v>
          </cell>
        </row>
        <row r="843">
          <cell r="D843">
            <v>790283293.48653066</v>
          </cell>
          <cell r="E843">
            <v>2016</v>
          </cell>
        </row>
        <row r="844">
          <cell r="D844">
            <v>340989191.43586475</v>
          </cell>
          <cell r="E844">
            <v>2016</v>
          </cell>
        </row>
        <row r="845">
          <cell r="D845">
            <v>708347994.3886112</v>
          </cell>
          <cell r="E845">
            <v>2016</v>
          </cell>
        </row>
        <row r="846">
          <cell r="D846">
            <v>190702953</v>
          </cell>
          <cell r="E846">
            <v>2016</v>
          </cell>
        </row>
        <row r="847">
          <cell r="D847">
            <v>320329000</v>
          </cell>
          <cell r="E847">
            <v>2016</v>
          </cell>
        </row>
        <row r="848">
          <cell r="D848">
            <v>919375000</v>
          </cell>
          <cell r="E848">
            <v>2015</v>
          </cell>
        </row>
        <row r="849">
          <cell r="D849">
            <v>1775636000</v>
          </cell>
          <cell r="E849">
            <v>2015</v>
          </cell>
        </row>
        <row r="850">
          <cell r="D850">
            <v>314300000</v>
          </cell>
          <cell r="E850">
            <v>2015</v>
          </cell>
        </row>
        <row r="851">
          <cell r="D851">
            <v>0</v>
          </cell>
        </row>
        <row r="852">
          <cell r="D852">
            <v>0</v>
          </cell>
        </row>
        <row r="853">
          <cell r="D853">
            <v>0</v>
          </cell>
        </row>
        <row r="854">
          <cell r="D854">
            <v>0</v>
          </cell>
        </row>
        <row r="855">
          <cell r="D855">
            <v>0</v>
          </cell>
        </row>
        <row r="856">
          <cell r="D856">
            <v>0</v>
          </cell>
        </row>
        <row r="857">
          <cell r="D857">
            <v>0</v>
          </cell>
        </row>
        <row r="858">
          <cell r="D858">
            <v>0</v>
          </cell>
        </row>
        <row r="859">
          <cell r="D859">
            <v>0</v>
          </cell>
        </row>
        <row r="860">
          <cell r="D860">
            <v>0</v>
          </cell>
        </row>
        <row r="861">
          <cell r="D861">
            <v>0</v>
          </cell>
        </row>
        <row r="862">
          <cell r="D862">
            <v>0</v>
          </cell>
        </row>
        <row r="863">
          <cell r="D863">
            <v>0</v>
          </cell>
        </row>
        <row r="864">
          <cell r="D864">
            <v>0</v>
          </cell>
        </row>
        <row r="865">
          <cell r="D865">
            <v>0</v>
          </cell>
        </row>
        <row r="866">
          <cell r="D866">
            <v>0</v>
          </cell>
        </row>
        <row r="867">
          <cell r="D867">
            <v>0</v>
          </cell>
        </row>
        <row r="868">
          <cell r="D868">
            <v>0</v>
          </cell>
        </row>
        <row r="869">
          <cell r="D869">
            <v>0</v>
          </cell>
        </row>
        <row r="870">
          <cell r="D870">
            <v>0</v>
          </cell>
        </row>
        <row r="871">
          <cell r="D871">
            <v>0</v>
          </cell>
        </row>
        <row r="872">
          <cell r="D872">
            <v>0</v>
          </cell>
        </row>
        <row r="873">
          <cell r="D873">
            <v>0</v>
          </cell>
        </row>
        <row r="874">
          <cell r="D874">
            <v>0</v>
          </cell>
        </row>
        <row r="875">
          <cell r="D875">
            <v>0</v>
          </cell>
        </row>
        <row r="876">
          <cell r="D876">
            <v>0</v>
          </cell>
        </row>
        <row r="877">
          <cell r="D877">
            <v>0</v>
          </cell>
        </row>
        <row r="878">
          <cell r="D878">
            <v>0</v>
          </cell>
        </row>
        <row r="879">
          <cell r="D879">
            <v>0</v>
          </cell>
        </row>
        <row r="880">
          <cell r="D880">
            <v>0</v>
          </cell>
        </row>
        <row r="881">
          <cell r="D881">
            <v>0</v>
          </cell>
        </row>
        <row r="882">
          <cell r="D882">
            <v>0</v>
          </cell>
        </row>
        <row r="883">
          <cell r="D883">
            <v>0</v>
          </cell>
        </row>
        <row r="884">
          <cell r="D884">
            <v>0</v>
          </cell>
        </row>
        <row r="885">
          <cell r="D885">
            <v>0</v>
          </cell>
        </row>
        <row r="886">
          <cell r="D886">
            <v>0</v>
          </cell>
        </row>
        <row r="887">
          <cell r="D887">
            <v>0</v>
          </cell>
        </row>
        <row r="888">
          <cell r="D888">
            <v>0</v>
          </cell>
        </row>
        <row r="889">
          <cell r="D889">
            <v>0</v>
          </cell>
        </row>
        <row r="890">
          <cell r="D890">
            <v>0</v>
          </cell>
        </row>
        <row r="891">
          <cell r="D891">
            <v>0</v>
          </cell>
        </row>
        <row r="892">
          <cell r="D892">
            <v>0</v>
          </cell>
        </row>
        <row r="893">
          <cell r="D893">
            <v>0</v>
          </cell>
        </row>
        <row r="894">
          <cell r="D894">
            <v>0</v>
          </cell>
        </row>
        <row r="895">
          <cell r="D895">
            <v>0</v>
          </cell>
        </row>
        <row r="896">
          <cell r="D896">
            <v>0</v>
          </cell>
        </row>
        <row r="897">
          <cell r="D897">
            <v>0</v>
          </cell>
        </row>
        <row r="898">
          <cell r="D898">
            <v>0</v>
          </cell>
        </row>
        <row r="899">
          <cell r="D899">
            <v>0</v>
          </cell>
        </row>
        <row r="900">
          <cell r="D900">
            <v>0</v>
          </cell>
        </row>
        <row r="901">
          <cell r="D901">
            <v>0</v>
          </cell>
        </row>
        <row r="902">
          <cell r="D902">
            <v>0</v>
          </cell>
        </row>
        <row r="903">
          <cell r="D903">
            <v>0</v>
          </cell>
        </row>
        <row r="904">
          <cell r="D904">
            <v>0</v>
          </cell>
        </row>
        <row r="905">
          <cell r="D905">
            <v>0</v>
          </cell>
        </row>
        <row r="906">
          <cell r="D906">
            <v>0</v>
          </cell>
        </row>
        <row r="907">
          <cell r="D907">
            <v>0</v>
          </cell>
        </row>
        <row r="908">
          <cell r="D908">
            <v>0</v>
          </cell>
        </row>
        <row r="909">
          <cell r="D909">
            <v>0</v>
          </cell>
        </row>
        <row r="910">
          <cell r="D910">
            <v>0</v>
          </cell>
        </row>
        <row r="911">
          <cell r="D911">
            <v>0</v>
          </cell>
        </row>
        <row r="912">
          <cell r="D912">
            <v>0</v>
          </cell>
        </row>
        <row r="913">
          <cell r="D913">
            <v>0</v>
          </cell>
        </row>
        <row r="914">
          <cell r="D914">
            <v>0</v>
          </cell>
        </row>
        <row r="915">
          <cell r="D915">
            <v>0</v>
          </cell>
        </row>
        <row r="916">
          <cell r="D916">
            <v>0</v>
          </cell>
        </row>
        <row r="917">
          <cell r="D917">
            <v>0</v>
          </cell>
        </row>
        <row r="918">
          <cell r="D918">
            <v>0</v>
          </cell>
        </row>
        <row r="919">
          <cell r="D919">
            <v>0</v>
          </cell>
        </row>
        <row r="920">
          <cell r="D920">
            <v>0</v>
          </cell>
        </row>
        <row r="921">
          <cell r="D921">
            <v>0</v>
          </cell>
        </row>
        <row r="922">
          <cell r="D922">
            <v>0</v>
          </cell>
        </row>
        <row r="923">
          <cell r="D923">
            <v>0</v>
          </cell>
        </row>
        <row r="924">
          <cell r="D924">
            <v>0</v>
          </cell>
        </row>
        <row r="925">
          <cell r="D925">
            <v>0</v>
          </cell>
        </row>
        <row r="926">
          <cell r="D926">
            <v>0</v>
          </cell>
        </row>
        <row r="927">
          <cell r="D927">
            <v>0</v>
          </cell>
        </row>
        <row r="928">
          <cell r="D928">
            <v>0</v>
          </cell>
        </row>
        <row r="929">
          <cell r="D929">
            <v>0</v>
          </cell>
        </row>
        <row r="930">
          <cell r="D930">
            <v>0</v>
          </cell>
        </row>
        <row r="931">
          <cell r="D931">
            <v>0</v>
          </cell>
        </row>
        <row r="932">
          <cell r="D932">
            <v>0</v>
          </cell>
        </row>
        <row r="933">
          <cell r="D933">
            <v>0</v>
          </cell>
        </row>
        <row r="934">
          <cell r="D934">
            <v>0</v>
          </cell>
        </row>
        <row r="935">
          <cell r="D935">
            <v>0</v>
          </cell>
        </row>
        <row r="936">
          <cell r="D936">
            <v>0</v>
          </cell>
        </row>
        <row r="937">
          <cell r="D937">
            <v>0</v>
          </cell>
        </row>
        <row r="938">
          <cell r="D938">
            <v>0</v>
          </cell>
        </row>
        <row r="939">
          <cell r="D939">
            <v>0</v>
          </cell>
        </row>
        <row r="940">
          <cell r="D940">
            <v>0</v>
          </cell>
        </row>
        <row r="941">
          <cell r="D941">
            <v>0</v>
          </cell>
        </row>
        <row r="942">
          <cell r="D942">
            <v>0</v>
          </cell>
        </row>
        <row r="943">
          <cell r="D943">
            <v>0</v>
          </cell>
        </row>
        <row r="944">
          <cell r="D944">
            <v>0</v>
          </cell>
        </row>
        <row r="945">
          <cell r="D945">
            <v>0</v>
          </cell>
        </row>
        <row r="946">
          <cell r="D946">
            <v>0</v>
          </cell>
        </row>
        <row r="947">
          <cell r="D947">
            <v>0</v>
          </cell>
        </row>
        <row r="948">
          <cell r="D948">
            <v>0</v>
          </cell>
        </row>
        <row r="949">
          <cell r="D949">
            <v>0</v>
          </cell>
        </row>
        <row r="950">
          <cell r="D950">
            <v>0</v>
          </cell>
        </row>
        <row r="951">
          <cell r="D951">
            <v>0</v>
          </cell>
        </row>
        <row r="952">
          <cell r="D952">
            <v>0</v>
          </cell>
        </row>
        <row r="953">
          <cell r="D953">
            <v>0</v>
          </cell>
        </row>
        <row r="954">
          <cell r="D954">
            <v>0</v>
          </cell>
        </row>
        <row r="955">
          <cell r="D955">
            <v>0</v>
          </cell>
        </row>
        <row r="956">
          <cell r="D956">
            <v>0</v>
          </cell>
        </row>
        <row r="957">
          <cell r="D957">
            <v>0</v>
          </cell>
        </row>
        <row r="958">
          <cell r="D958">
            <v>0</v>
          </cell>
        </row>
        <row r="959">
          <cell r="D959">
            <v>0</v>
          </cell>
        </row>
        <row r="960">
          <cell r="D960">
            <v>0</v>
          </cell>
        </row>
        <row r="961">
          <cell r="D961">
            <v>0</v>
          </cell>
        </row>
        <row r="962">
          <cell r="D962">
            <v>0</v>
          </cell>
        </row>
        <row r="963">
          <cell r="D963">
            <v>0</v>
          </cell>
        </row>
        <row r="964">
          <cell r="D964">
            <v>0</v>
          </cell>
        </row>
        <row r="965">
          <cell r="D965">
            <v>0</v>
          </cell>
        </row>
        <row r="966">
          <cell r="D966">
            <v>0</v>
          </cell>
        </row>
        <row r="967">
          <cell r="D967">
            <v>0</v>
          </cell>
        </row>
        <row r="968">
          <cell r="D968">
            <v>0</v>
          </cell>
        </row>
        <row r="969">
          <cell r="D969">
            <v>0</v>
          </cell>
        </row>
        <row r="970">
          <cell r="D970">
            <v>0</v>
          </cell>
        </row>
        <row r="971">
          <cell r="D971">
            <v>0</v>
          </cell>
        </row>
        <row r="972">
          <cell r="D972">
            <v>0</v>
          </cell>
        </row>
        <row r="973">
          <cell r="D973">
            <v>0</v>
          </cell>
        </row>
        <row r="974">
          <cell r="D974">
            <v>0</v>
          </cell>
        </row>
        <row r="975">
          <cell r="D975">
            <v>0</v>
          </cell>
        </row>
        <row r="976">
          <cell r="D976">
            <v>0</v>
          </cell>
        </row>
        <row r="977">
          <cell r="D977">
            <v>0</v>
          </cell>
        </row>
        <row r="978">
          <cell r="D978">
            <v>0</v>
          </cell>
        </row>
        <row r="979">
          <cell r="D979">
            <v>0</v>
          </cell>
        </row>
        <row r="980">
          <cell r="D980">
            <v>0</v>
          </cell>
        </row>
        <row r="981">
          <cell r="D981">
            <v>0</v>
          </cell>
        </row>
        <row r="982">
          <cell r="D982">
            <v>0</v>
          </cell>
        </row>
        <row r="983">
          <cell r="D983">
            <v>0</v>
          </cell>
        </row>
        <row r="984">
          <cell r="D984">
            <v>0</v>
          </cell>
        </row>
        <row r="985">
          <cell r="D985">
            <v>0</v>
          </cell>
        </row>
        <row r="986">
          <cell r="D986">
            <v>0</v>
          </cell>
        </row>
        <row r="987">
          <cell r="D987">
            <v>0</v>
          </cell>
        </row>
        <row r="988">
          <cell r="D988">
            <v>0</v>
          </cell>
        </row>
        <row r="989">
          <cell r="D989">
            <v>0</v>
          </cell>
        </row>
        <row r="990">
          <cell r="D990">
            <v>0</v>
          </cell>
        </row>
        <row r="991">
          <cell r="D991">
            <v>0</v>
          </cell>
        </row>
        <row r="992">
          <cell r="D992">
            <v>0</v>
          </cell>
        </row>
        <row r="993">
          <cell r="D993">
            <v>0</v>
          </cell>
        </row>
        <row r="994">
          <cell r="D994">
            <v>0</v>
          </cell>
        </row>
        <row r="995">
          <cell r="D995">
            <v>0</v>
          </cell>
        </row>
        <row r="996">
          <cell r="D996">
            <v>0</v>
          </cell>
        </row>
        <row r="997">
          <cell r="D997">
            <v>0</v>
          </cell>
        </row>
        <row r="998">
          <cell r="D998">
            <v>0</v>
          </cell>
        </row>
        <row r="999">
          <cell r="D999">
            <v>0</v>
          </cell>
        </row>
        <row r="1000">
          <cell r="D1000">
            <v>0</v>
          </cell>
        </row>
        <row r="1001">
          <cell r="D1001">
            <v>0</v>
          </cell>
        </row>
        <row r="1002">
          <cell r="D1002">
            <v>0</v>
          </cell>
        </row>
        <row r="1003">
          <cell r="D1003">
            <v>0</v>
          </cell>
        </row>
        <row r="1004">
          <cell r="D1004">
            <v>0</v>
          </cell>
        </row>
        <row r="1005">
          <cell r="D1005">
            <v>0</v>
          </cell>
        </row>
        <row r="1006">
          <cell r="D1006">
            <v>0</v>
          </cell>
        </row>
        <row r="1007">
          <cell r="D1007">
            <v>0</v>
          </cell>
        </row>
        <row r="1008">
          <cell r="D1008">
            <v>0</v>
          </cell>
        </row>
        <row r="1009">
          <cell r="D1009">
            <v>0</v>
          </cell>
        </row>
        <row r="1010">
          <cell r="D1010">
            <v>0</v>
          </cell>
        </row>
        <row r="1011">
          <cell r="D1011">
            <v>0</v>
          </cell>
        </row>
        <row r="1012">
          <cell r="D1012">
            <v>0</v>
          </cell>
        </row>
        <row r="1013">
          <cell r="D1013">
            <v>0</v>
          </cell>
        </row>
        <row r="1014">
          <cell r="D1014">
            <v>0</v>
          </cell>
        </row>
        <row r="1015">
          <cell r="D1015">
            <v>0</v>
          </cell>
        </row>
        <row r="1016">
          <cell r="D1016">
            <v>0</v>
          </cell>
        </row>
        <row r="1017">
          <cell r="D1017">
            <v>0</v>
          </cell>
        </row>
        <row r="1018">
          <cell r="D1018">
            <v>0</v>
          </cell>
        </row>
        <row r="1019">
          <cell r="D1019">
            <v>0</v>
          </cell>
        </row>
        <row r="1020">
          <cell r="D1020">
            <v>0</v>
          </cell>
        </row>
        <row r="1021">
          <cell r="D1021">
            <v>0</v>
          </cell>
        </row>
        <row r="1022">
          <cell r="D1022">
            <v>0</v>
          </cell>
        </row>
        <row r="1023">
          <cell r="D1023">
            <v>0</v>
          </cell>
        </row>
        <row r="1024">
          <cell r="D1024">
            <v>0</v>
          </cell>
        </row>
        <row r="1025">
          <cell r="D1025">
            <v>0</v>
          </cell>
        </row>
        <row r="1026">
          <cell r="D1026">
            <v>0</v>
          </cell>
        </row>
        <row r="1027">
          <cell r="D1027">
            <v>0</v>
          </cell>
        </row>
        <row r="1028">
          <cell r="D1028">
            <v>0</v>
          </cell>
        </row>
        <row r="1029">
          <cell r="D1029">
            <v>0</v>
          </cell>
        </row>
        <row r="1030">
          <cell r="D1030">
            <v>0</v>
          </cell>
        </row>
        <row r="1031">
          <cell r="D1031">
            <v>0</v>
          </cell>
        </row>
        <row r="1032">
          <cell r="D1032">
            <v>0</v>
          </cell>
        </row>
        <row r="1033">
          <cell r="D1033">
            <v>0</v>
          </cell>
        </row>
        <row r="1034">
          <cell r="D1034">
            <v>0</v>
          </cell>
        </row>
        <row r="1035">
          <cell r="D1035">
            <v>0</v>
          </cell>
        </row>
        <row r="1036">
          <cell r="D1036">
            <v>0</v>
          </cell>
        </row>
        <row r="1037">
          <cell r="D1037">
            <v>0</v>
          </cell>
        </row>
        <row r="1038">
          <cell r="D1038">
            <v>0</v>
          </cell>
        </row>
        <row r="1039">
          <cell r="D1039">
            <v>0</v>
          </cell>
        </row>
        <row r="1040">
          <cell r="D1040">
            <v>0</v>
          </cell>
        </row>
        <row r="1041">
          <cell r="D1041">
            <v>0</v>
          </cell>
        </row>
        <row r="1042">
          <cell r="D1042">
            <v>0</v>
          </cell>
        </row>
        <row r="1043">
          <cell r="D1043">
            <v>0</v>
          </cell>
        </row>
        <row r="1044">
          <cell r="D1044">
            <v>0</v>
          </cell>
        </row>
        <row r="1045">
          <cell r="D1045">
            <v>0</v>
          </cell>
        </row>
        <row r="1046">
          <cell r="D1046">
            <v>0</v>
          </cell>
        </row>
        <row r="1047">
          <cell r="D1047">
            <v>0</v>
          </cell>
        </row>
        <row r="1048">
          <cell r="D1048">
            <v>0</v>
          </cell>
        </row>
        <row r="1049">
          <cell r="D1049">
            <v>0</v>
          </cell>
        </row>
        <row r="1050">
          <cell r="D1050">
            <v>0</v>
          </cell>
        </row>
        <row r="1051">
          <cell r="D1051">
            <v>0</v>
          </cell>
        </row>
        <row r="1052">
          <cell r="D1052">
            <v>0</v>
          </cell>
        </row>
        <row r="1053">
          <cell r="D1053">
            <v>0</v>
          </cell>
        </row>
        <row r="1054">
          <cell r="D1054">
            <v>0</v>
          </cell>
        </row>
        <row r="1055">
          <cell r="D1055">
            <v>0</v>
          </cell>
        </row>
        <row r="1056">
          <cell r="D1056">
            <v>0</v>
          </cell>
        </row>
        <row r="1057">
          <cell r="D1057">
            <v>0</v>
          </cell>
        </row>
        <row r="1058">
          <cell r="D1058">
            <v>0</v>
          </cell>
        </row>
        <row r="1059">
          <cell r="D1059">
            <v>0</v>
          </cell>
        </row>
        <row r="1060">
          <cell r="D1060">
            <v>0</v>
          </cell>
        </row>
        <row r="1061">
          <cell r="D1061">
            <v>0</v>
          </cell>
        </row>
        <row r="1062">
          <cell r="D1062">
            <v>0</v>
          </cell>
        </row>
        <row r="1063">
          <cell r="D1063">
            <v>0</v>
          </cell>
        </row>
        <row r="1064">
          <cell r="D1064">
            <v>0</v>
          </cell>
        </row>
        <row r="1065">
          <cell r="D1065">
            <v>0</v>
          </cell>
        </row>
        <row r="1066">
          <cell r="D1066">
            <v>0</v>
          </cell>
        </row>
        <row r="1067">
          <cell r="D1067">
            <v>0</v>
          </cell>
        </row>
        <row r="1068">
          <cell r="D1068">
            <v>0</v>
          </cell>
        </row>
        <row r="1069">
          <cell r="D1069">
            <v>0</v>
          </cell>
        </row>
        <row r="1070">
          <cell r="D1070">
            <v>0</v>
          </cell>
        </row>
        <row r="1071">
          <cell r="D1071">
            <v>0</v>
          </cell>
        </row>
        <row r="1072">
          <cell r="D1072">
            <v>0</v>
          </cell>
        </row>
        <row r="1073">
          <cell r="D1073">
            <v>0</v>
          </cell>
        </row>
        <row r="1074">
          <cell r="D1074">
            <v>0</v>
          </cell>
        </row>
        <row r="1075">
          <cell r="D1075">
            <v>0</v>
          </cell>
        </row>
        <row r="1076">
          <cell r="D1076">
            <v>0</v>
          </cell>
        </row>
        <row r="1077">
          <cell r="D1077">
            <v>0</v>
          </cell>
        </row>
        <row r="1078">
          <cell r="D1078">
            <v>0</v>
          </cell>
        </row>
        <row r="1079">
          <cell r="D1079">
            <v>0</v>
          </cell>
        </row>
        <row r="1080">
          <cell r="D1080">
            <v>0</v>
          </cell>
        </row>
        <row r="1081">
          <cell r="D1081">
            <v>0</v>
          </cell>
        </row>
        <row r="1082">
          <cell r="D1082">
            <v>0</v>
          </cell>
        </row>
        <row r="1083">
          <cell r="D1083">
            <v>0</v>
          </cell>
        </row>
        <row r="1084">
          <cell r="D1084">
            <v>0</v>
          </cell>
        </row>
        <row r="1085">
          <cell r="D1085">
            <v>0</v>
          </cell>
        </row>
        <row r="1086">
          <cell r="D1086">
            <v>0</v>
          </cell>
        </row>
        <row r="1087">
          <cell r="D1087">
            <v>0</v>
          </cell>
        </row>
        <row r="1088">
          <cell r="D1088">
            <v>0</v>
          </cell>
        </row>
        <row r="1089">
          <cell r="D1089">
            <v>0</v>
          </cell>
        </row>
        <row r="1090">
          <cell r="D1090">
            <v>0</v>
          </cell>
        </row>
        <row r="1091">
          <cell r="D1091">
            <v>0</v>
          </cell>
        </row>
        <row r="1092">
          <cell r="D1092">
            <v>0</v>
          </cell>
        </row>
        <row r="1093">
          <cell r="D1093">
            <v>0</v>
          </cell>
        </row>
        <row r="1094">
          <cell r="D1094">
            <v>0</v>
          </cell>
        </row>
        <row r="1095">
          <cell r="D1095">
            <v>0</v>
          </cell>
        </row>
        <row r="1096">
          <cell r="D1096">
            <v>0</v>
          </cell>
        </row>
        <row r="1097">
          <cell r="D1097">
            <v>0</v>
          </cell>
        </row>
        <row r="1098">
          <cell r="D1098">
            <v>0</v>
          </cell>
        </row>
        <row r="1099">
          <cell r="D1099">
            <v>0</v>
          </cell>
        </row>
        <row r="1100">
          <cell r="D1100">
            <v>0</v>
          </cell>
        </row>
        <row r="1101">
          <cell r="D1101">
            <v>0</v>
          </cell>
        </row>
        <row r="1102">
          <cell r="D1102">
            <v>0</v>
          </cell>
        </row>
        <row r="1103">
          <cell r="D1103">
            <v>0</v>
          </cell>
        </row>
        <row r="1104">
          <cell r="D1104">
            <v>0</v>
          </cell>
        </row>
        <row r="1105">
          <cell r="D1105">
            <v>0</v>
          </cell>
        </row>
        <row r="1106">
          <cell r="D1106">
            <v>0</v>
          </cell>
        </row>
        <row r="1107">
          <cell r="D1107">
            <v>0</v>
          </cell>
        </row>
        <row r="1108">
          <cell r="D1108">
            <v>0</v>
          </cell>
        </row>
        <row r="1109">
          <cell r="D1109">
            <v>0</v>
          </cell>
        </row>
        <row r="1110">
          <cell r="D1110">
            <v>0</v>
          </cell>
        </row>
        <row r="1111">
          <cell r="D1111">
            <v>0</v>
          </cell>
        </row>
        <row r="1112">
          <cell r="D1112">
            <v>0</v>
          </cell>
        </row>
        <row r="1113">
          <cell r="D1113">
            <v>0</v>
          </cell>
        </row>
        <row r="1114">
          <cell r="D1114">
            <v>0</v>
          </cell>
        </row>
        <row r="1115">
          <cell r="D1115">
            <v>0</v>
          </cell>
        </row>
        <row r="1116">
          <cell r="D1116">
            <v>0</v>
          </cell>
        </row>
        <row r="1117">
          <cell r="D1117">
            <v>0</v>
          </cell>
        </row>
        <row r="1118">
          <cell r="D1118">
            <v>0</v>
          </cell>
        </row>
        <row r="1119">
          <cell r="D1119">
            <v>0</v>
          </cell>
        </row>
        <row r="1120">
          <cell r="D1120">
            <v>0</v>
          </cell>
        </row>
        <row r="1121">
          <cell r="D1121">
            <v>0</v>
          </cell>
        </row>
        <row r="1122">
          <cell r="D1122">
            <v>0</v>
          </cell>
        </row>
        <row r="1123">
          <cell r="D1123">
            <v>0</v>
          </cell>
        </row>
        <row r="1124">
          <cell r="D1124">
            <v>0</v>
          </cell>
        </row>
        <row r="1125">
          <cell r="D1125">
            <v>0</v>
          </cell>
        </row>
        <row r="1126">
          <cell r="D1126">
            <v>0</v>
          </cell>
        </row>
        <row r="1127">
          <cell r="D1127">
            <v>0</v>
          </cell>
        </row>
        <row r="1128">
          <cell r="D1128">
            <v>0</v>
          </cell>
        </row>
        <row r="1129">
          <cell r="D1129">
            <v>0</v>
          </cell>
        </row>
        <row r="1130">
          <cell r="D1130">
            <v>0</v>
          </cell>
        </row>
        <row r="1131">
          <cell r="D1131">
            <v>0</v>
          </cell>
        </row>
        <row r="1132">
          <cell r="D1132">
            <v>0</v>
          </cell>
        </row>
        <row r="1133">
          <cell r="D1133">
            <v>0</v>
          </cell>
        </row>
        <row r="1134">
          <cell r="D1134">
            <v>0</v>
          </cell>
        </row>
        <row r="1135">
          <cell r="D1135">
            <v>0</v>
          </cell>
        </row>
        <row r="1136">
          <cell r="D1136">
            <v>0</v>
          </cell>
        </row>
        <row r="1137">
          <cell r="D1137">
            <v>0</v>
          </cell>
        </row>
        <row r="1138">
          <cell r="D1138">
            <v>0</v>
          </cell>
        </row>
        <row r="1139">
          <cell r="D1139">
            <v>0</v>
          </cell>
        </row>
        <row r="1140">
          <cell r="D1140">
            <v>0</v>
          </cell>
        </row>
        <row r="1141">
          <cell r="D1141">
            <v>0</v>
          </cell>
        </row>
        <row r="1142">
          <cell r="D1142">
            <v>0</v>
          </cell>
        </row>
        <row r="1143">
          <cell r="D1143">
            <v>0</v>
          </cell>
        </row>
        <row r="1144">
          <cell r="D1144">
            <v>0</v>
          </cell>
        </row>
        <row r="1145">
          <cell r="D1145">
            <v>0</v>
          </cell>
        </row>
        <row r="1146">
          <cell r="D1146">
            <v>0</v>
          </cell>
        </row>
        <row r="1147">
          <cell r="D1147">
            <v>0</v>
          </cell>
        </row>
        <row r="1148">
          <cell r="D1148">
            <v>0</v>
          </cell>
        </row>
        <row r="1149">
          <cell r="D1149">
            <v>0</v>
          </cell>
        </row>
        <row r="1150">
          <cell r="D1150">
            <v>0</v>
          </cell>
        </row>
        <row r="1151">
          <cell r="D1151">
            <v>0</v>
          </cell>
        </row>
        <row r="1152">
          <cell r="D1152">
            <v>0</v>
          </cell>
        </row>
        <row r="1153">
          <cell r="D1153">
            <v>0</v>
          </cell>
        </row>
        <row r="1154">
          <cell r="D1154">
            <v>0</v>
          </cell>
        </row>
        <row r="1155">
          <cell r="D1155">
            <v>0</v>
          </cell>
        </row>
        <row r="1156">
          <cell r="D1156">
            <v>0</v>
          </cell>
        </row>
        <row r="1157">
          <cell r="D1157">
            <v>0</v>
          </cell>
        </row>
        <row r="1158">
          <cell r="D1158">
            <v>0</v>
          </cell>
        </row>
        <row r="1159">
          <cell r="D1159">
            <v>0</v>
          </cell>
        </row>
        <row r="1160">
          <cell r="D1160">
            <v>0</v>
          </cell>
        </row>
        <row r="1161">
          <cell r="D1161">
            <v>0</v>
          </cell>
        </row>
        <row r="1162">
          <cell r="D1162">
            <v>0</v>
          </cell>
        </row>
        <row r="1163">
          <cell r="D1163">
            <v>0</v>
          </cell>
        </row>
        <row r="1164">
          <cell r="D1164">
            <v>0</v>
          </cell>
        </row>
        <row r="1165">
          <cell r="D1165">
            <v>0</v>
          </cell>
        </row>
        <row r="1166">
          <cell r="D1166">
            <v>0</v>
          </cell>
        </row>
        <row r="1167">
          <cell r="D1167">
            <v>0</v>
          </cell>
        </row>
        <row r="1168">
          <cell r="D1168">
            <v>0</v>
          </cell>
        </row>
        <row r="1169">
          <cell r="D1169">
            <v>0</v>
          </cell>
        </row>
        <row r="1170">
          <cell r="D1170">
            <v>0</v>
          </cell>
        </row>
        <row r="1171">
          <cell r="D1171">
            <v>0</v>
          </cell>
        </row>
        <row r="1172">
          <cell r="D1172">
            <v>0</v>
          </cell>
        </row>
        <row r="1173">
          <cell r="D1173">
            <v>0</v>
          </cell>
        </row>
        <row r="1174">
          <cell r="D1174">
            <v>0</v>
          </cell>
        </row>
        <row r="1175">
          <cell r="D1175">
            <v>0</v>
          </cell>
        </row>
        <row r="1176">
          <cell r="D1176">
            <v>0</v>
          </cell>
        </row>
        <row r="1177">
          <cell r="D1177">
            <v>0</v>
          </cell>
        </row>
        <row r="1178">
          <cell r="D1178">
            <v>0</v>
          </cell>
        </row>
        <row r="1179">
          <cell r="D1179">
            <v>0</v>
          </cell>
        </row>
        <row r="1180">
          <cell r="D1180">
            <v>0</v>
          </cell>
        </row>
        <row r="1181">
          <cell r="D1181">
            <v>0</v>
          </cell>
        </row>
        <row r="1182">
          <cell r="D1182">
            <v>0</v>
          </cell>
        </row>
        <row r="1183">
          <cell r="D1183">
            <v>0</v>
          </cell>
        </row>
        <row r="1184">
          <cell r="D1184">
            <v>0</v>
          </cell>
        </row>
        <row r="1185">
          <cell r="D1185">
            <v>0</v>
          </cell>
        </row>
        <row r="1186">
          <cell r="D1186">
            <v>0</v>
          </cell>
        </row>
        <row r="1187">
          <cell r="D1187">
            <v>0</v>
          </cell>
        </row>
        <row r="1188">
          <cell r="D1188">
            <v>0</v>
          </cell>
        </row>
        <row r="1189">
          <cell r="D1189">
            <v>0</v>
          </cell>
        </row>
        <row r="1190">
          <cell r="D1190">
            <v>0</v>
          </cell>
        </row>
        <row r="1191">
          <cell r="D1191">
            <v>0</v>
          </cell>
        </row>
        <row r="1192">
          <cell r="D1192">
            <v>0</v>
          </cell>
        </row>
        <row r="1193">
          <cell r="D1193">
            <v>0</v>
          </cell>
        </row>
        <row r="1194">
          <cell r="D1194">
            <v>0</v>
          </cell>
        </row>
        <row r="1195">
          <cell r="D1195">
            <v>0</v>
          </cell>
        </row>
        <row r="1196">
          <cell r="D1196">
            <v>0</v>
          </cell>
        </row>
        <row r="1197">
          <cell r="D1197">
            <v>0</v>
          </cell>
        </row>
        <row r="1198">
          <cell r="D1198">
            <v>0</v>
          </cell>
        </row>
        <row r="1199">
          <cell r="D1199">
            <v>0</v>
          </cell>
        </row>
        <row r="1200">
          <cell r="D1200">
            <v>0</v>
          </cell>
        </row>
        <row r="1201">
          <cell r="D1201">
            <v>0</v>
          </cell>
        </row>
        <row r="1202">
          <cell r="D1202">
            <v>0</v>
          </cell>
        </row>
        <row r="1203">
          <cell r="D1203">
            <v>0</v>
          </cell>
        </row>
        <row r="1204">
          <cell r="D1204">
            <v>0</v>
          </cell>
        </row>
        <row r="1205">
          <cell r="D1205">
            <v>0</v>
          </cell>
        </row>
        <row r="1206">
          <cell r="D1206">
            <v>0</v>
          </cell>
        </row>
        <row r="1207">
          <cell r="D1207">
            <v>0</v>
          </cell>
        </row>
        <row r="1208">
          <cell r="D1208">
            <v>0</v>
          </cell>
        </row>
        <row r="1209">
          <cell r="D1209">
            <v>0</v>
          </cell>
        </row>
        <row r="1210">
          <cell r="D1210">
            <v>0</v>
          </cell>
        </row>
        <row r="1211">
          <cell r="D1211">
            <v>0</v>
          </cell>
        </row>
        <row r="1212">
          <cell r="D1212">
            <v>0</v>
          </cell>
        </row>
        <row r="1213">
          <cell r="D1213">
            <v>0</v>
          </cell>
        </row>
        <row r="1214">
          <cell r="D1214">
            <v>0</v>
          </cell>
        </row>
        <row r="1215">
          <cell r="D1215">
            <v>0</v>
          </cell>
        </row>
        <row r="1216">
          <cell r="D1216">
            <v>0</v>
          </cell>
        </row>
        <row r="1217">
          <cell r="D1217">
            <v>0</v>
          </cell>
        </row>
        <row r="1218">
          <cell r="D1218">
            <v>0</v>
          </cell>
        </row>
        <row r="1219">
          <cell r="D1219">
            <v>0</v>
          </cell>
        </row>
        <row r="1220">
          <cell r="D1220">
            <v>0</v>
          </cell>
        </row>
        <row r="1221">
          <cell r="D1221">
            <v>0</v>
          </cell>
        </row>
        <row r="1222">
          <cell r="D1222">
            <v>0</v>
          </cell>
        </row>
        <row r="1223">
          <cell r="D1223">
            <v>0</v>
          </cell>
        </row>
        <row r="1224">
          <cell r="D1224">
            <v>0</v>
          </cell>
        </row>
        <row r="1225">
          <cell r="D1225">
            <v>0</v>
          </cell>
        </row>
        <row r="1226">
          <cell r="D1226">
            <v>0</v>
          </cell>
        </row>
        <row r="1227">
          <cell r="D1227">
            <v>0</v>
          </cell>
        </row>
        <row r="1228">
          <cell r="D1228">
            <v>0</v>
          </cell>
        </row>
        <row r="1229">
          <cell r="D1229">
            <v>0</v>
          </cell>
        </row>
        <row r="1230">
          <cell r="D1230">
            <v>0</v>
          </cell>
        </row>
        <row r="1231">
          <cell r="D1231">
            <v>0</v>
          </cell>
        </row>
        <row r="1232">
          <cell r="D1232">
            <v>0</v>
          </cell>
        </row>
        <row r="1233">
          <cell r="D1233">
            <v>0</v>
          </cell>
        </row>
        <row r="1234">
          <cell r="D1234">
            <v>0</v>
          </cell>
        </row>
        <row r="1235">
          <cell r="D1235">
            <v>0</v>
          </cell>
        </row>
        <row r="1236">
          <cell r="D1236">
            <v>0</v>
          </cell>
        </row>
        <row r="1237">
          <cell r="D1237">
            <v>0</v>
          </cell>
        </row>
        <row r="1238">
          <cell r="D1238">
            <v>0</v>
          </cell>
        </row>
        <row r="1239">
          <cell r="D1239">
            <v>0</v>
          </cell>
        </row>
        <row r="1240">
          <cell r="D1240">
            <v>0</v>
          </cell>
        </row>
        <row r="1241">
          <cell r="D1241">
            <v>0</v>
          </cell>
        </row>
        <row r="1242">
          <cell r="D1242">
            <v>0</v>
          </cell>
        </row>
        <row r="1243">
          <cell r="D1243">
            <v>0</v>
          </cell>
        </row>
        <row r="1244">
          <cell r="D1244">
            <v>0</v>
          </cell>
        </row>
        <row r="1245">
          <cell r="D1245">
            <v>0</v>
          </cell>
        </row>
        <row r="1246">
          <cell r="D1246">
            <v>0</v>
          </cell>
        </row>
        <row r="1247">
          <cell r="D1247">
            <v>0</v>
          </cell>
        </row>
        <row r="1248">
          <cell r="D1248">
            <v>0</v>
          </cell>
        </row>
        <row r="1249">
          <cell r="D1249">
            <v>0</v>
          </cell>
        </row>
        <row r="1250">
          <cell r="D1250">
            <v>0</v>
          </cell>
        </row>
        <row r="1251">
          <cell r="D1251">
            <v>0</v>
          </cell>
        </row>
        <row r="1252">
          <cell r="D1252">
            <v>0</v>
          </cell>
        </row>
        <row r="1253">
          <cell r="D1253">
            <v>0</v>
          </cell>
        </row>
        <row r="1254">
          <cell r="D1254">
            <v>0</v>
          </cell>
        </row>
        <row r="1255">
          <cell r="D1255">
            <v>0</v>
          </cell>
        </row>
        <row r="1256">
          <cell r="D1256">
            <v>0</v>
          </cell>
        </row>
        <row r="1257">
          <cell r="D1257">
            <v>0</v>
          </cell>
        </row>
        <row r="1258">
          <cell r="D1258">
            <v>0</v>
          </cell>
        </row>
        <row r="1259">
          <cell r="D1259">
            <v>0</v>
          </cell>
        </row>
        <row r="1260">
          <cell r="D1260">
            <v>0</v>
          </cell>
        </row>
        <row r="1261">
          <cell r="D1261">
            <v>0</v>
          </cell>
        </row>
        <row r="1262">
          <cell r="D1262">
            <v>0</v>
          </cell>
        </row>
        <row r="1263">
          <cell r="D1263">
            <v>0</v>
          </cell>
        </row>
        <row r="1264">
          <cell r="D1264">
            <v>0</v>
          </cell>
        </row>
        <row r="1265">
          <cell r="D1265">
            <v>0</v>
          </cell>
        </row>
        <row r="1266">
          <cell r="D1266">
            <v>0</v>
          </cell>
        </row>
        <row r="1267">
          <cell r="D1267">
            <v>0</v>
          </cell>
        </row>
        <row r="1268">
          <cell r="D1268">
            <v>0</v>
          </cell>
        </row>
        <row r="1269">
          <cell r="D1269">
            <v>0</v>
          </cell>
        </row>
        <row r="1270">
          <cell r="D1270">
            <v>0</v>
          </cell>
        </row>
        <row r="1271">
          <cell r="D1271">
            <v>0</v>
          </cell>
        </row>
        <row r="1272">
          <cell r="D1272">
            <v>0</v>
          </cell>
        </row>
        <row r="1273">
          <cell r="D1273">
            <v>0</v>
          </cell>
        </row>
        <row r="1274">
          <cell r="D1274">
            <v>0</v>
          </cell>
        </row>
        <row r="1275">
          <cell r="D1275">
            <v>0</v>
          </cell>
        </row>
        <row r="1276">
          <cell r="D1276">
            <v>0</v>
          </cell>
        </row>
        <row r="1277">
          <cell r="D1277">
            <v>0</v>
          </cell>
        </row>
        <row r="1278">
          <cell r="D1278">
            <v>0</v>
          </cell>
        </row>
        <row r="1279">
          <cell r="D1279">
            <v>0</v>
          </cell>
        </row>
        <row r="1280">
          <cell r="D1280">
            <v>0</v>
          </cell>
        </row>
        <row r="1281">
          <cell r="D1281">
            <v>0</v>
          </cell>
        </row>
        <row r="1282">
          <cell r="D1282">
            <v>0</v>
          </cell>
        </row>
        <row r="1283">
          <cell r="D1283">
            <v>0</v>
          </cell>
        </row>
        <row r="1284">
          <cell r="D1284">
            <v>0</v>
          </cell>
        </row>
        <row r="1285">
          <cell r="D1285">
            <v>0</v>
          </cell>
        </row>
        <row r="1286">
          <cell r="D1286">
            <v>0</v>
          </cell>
        </row>
        <row r="1287">
          <cell r="D1287">
            <v>0</v>
          </cell>
        </row>
        <row r="1288">
          <cell r="D1288">
            <v>0</v>
          </cell>
        </row>
        <row r="1289">
          <cell r="D1289">
            <v>0</v>
          </cell>
        </row>
        <row r="1290">
          <cell r="D1290">
            <v>0</v>
          </cell>
        </row>
        <row r="1291">
          <cell r="D1291">
            <v>0</v>
          </cell>
        </row>
        <row r="1292">
          <cell r="D1292">
            <v>0</v>
          </cell>
        </row>
        <row r="1293">
          <cell r="D1293">
            <v>0</v>
          </cell>
        </row>
        <row r="1294">
          <cell r="D1294">
            <v>0</v>
          </cell>
        </row>
        <row r="1295">
          <cell r="D1295">
            <v>0</v>
          </cell>
        </row>
        <row r="1296">
          <cell r="D1296">
            <v>0</v>
          </cell>
        </row>
        <row r="1297">
          <cell r="D1297">
            <v>0</v>
          </cell>
        </row>
        <row r="1298">
          <cell r="D1298">
            <v>0</v>
          </cell>
        </row>
        <row r="1299">
          <cell r="D1299">
            <v>0</v>
          </cell>
        </row>
        <row r="1300">
          <cell r="D1300">
            <v>0</v>
          </cell>
        </row>
        <row r="1301">
          <cell r="D1301">
            <v>0</v>
          </cell>
        </row>
        <row r="1302">
          <cell r="D1302">
            <v>0</v>
          </cell>
        </row>
        <row r="1303">
          <cell r="D1303">
            <v>0</v>
          </cell>
        </row>
        <row r="1304">
          <cell r="D1304">
            <v>0</v>
          </cell>
        </row>
        <row r="1305">
          <cell r="D1305">
            <v>0</v>
          </cell>
        </row>
        <row r="1306">
          <cell r="D1306">
            <v>0</v>
          </cell>
        </row>
        <row r="1307">
          <cell r="D1307">
            <v>0</v>
          </cell>
        </row>
        <row r="1308">
          <cell r="D1308">
            <v>0</v>
          </cell>
        </row>
        <row r="1309">
          <cell r="D1309">
            <v>0</v>
          </cell>
        </row>
        <row r="1310">
          <cell r="D1310">
            <v>0</v>
          </cell>
        </row>
        <row r="1311">
          <cell r="D1311">
            <v>0</v>
          </cell>
        </row>
        <row r="1312">
          <cell r="D1312">
            <v>0</v>
          </cell>
        </row>
        <row r="1313">
          <cell r="D1313">
            <v>0</v>
          </cell>
        </row>
        <row r="1314">
          <cell r="D1314">
            <v>0</v>
          </cell>
        </row>
        <row r="1315">
          <cell r="D1315">
            <v>0</v>
          </cell>
        </row>
        <row r="1316">
          <cell r="D1316">
            <v>0</v>
          </cell>
        </row>
        <row r="1317">
          <cell r="D1317">
            <v>0</v>
          </cell>
        </row>
        <row r="1318">
          <cell r="D1318">
            <v>0</v>
          </cell>
        </row>
        <row r="1319">
          <cell r="D1319">
            <v>0</v>
          </cell>
        </row>
        <row r="1320">
          <cell r="D1320">
            <v>0</v>
          </cell>
        </row>
        <row r="1321">
          <cell r="D1321">
            <v>0</v>
          </cell>
        </row>
        <row r="1322">
          <cell r="D1322">
            <v>0</v>
          </cell>
        </row>
        <row r="1323">
          <cell r="D1323">
            <v>0</v>
          </cell>
        </row>
        <row r="1324">
          <cell r="D1324">
            <v>0</v>
          </cell>
        </row>
        <row r="1325">
          <cell r="D1325">
            <v>0</v>
          </cell>
        </row>
        <row r="1326">
          <cell r="D1326">
            <v>0</v>
          </cell>
        </row>
        <row r="1327">
          <cell r="D1327">
            <v>0</v>
          </cell>
        </row>
        <row r="1328">
          <cell r="D1328">
            <v>0</v>
          </cell>
        </row>
        <row r="1329">
          <cell r="D1329">
            <v>0</v>
          </cell>
        </row>
        <row r="1330">
          <cell r="D1330">
            <v>0</v>
          </cell>
        </row>
        <row r="1331">
          <cell r="D1331">
            <v>0</v>
          </cell>
        </row>
        <row r="1332">
          <cell r="D1332">
            <v>0</v>
          </cell>
        </row>
        <row r="1333">
          <cell r="D1333">
            <v>0</v>
          </cell>
        </row>
        <row r="1334">
          <cell r="D1334">
            <v>0</v>
          </cell>
        </row>
        <row r="1335">
          <cell r="D1335">
            <v>0</v>
          </cell>
        </row>
        <row r="1336">
          <cell r="D1336">
            <v>0</v>
          </cell>
        </row>
        <row r="1337">
          <cell r="D1337">
            <v>0</v>
          </cell>
        </row>
        <row r="1338">
          <cell r="D1338">
            <v>0</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pindag"/>
      <sheetName val="PETERNAKAN"/>
      <sheetName val="CIPTA KARYA"/>
      <sheetName val="Sheet3"/>
      <sheetName val="ESDM"/>
      <sheetName val="Pol PP"/>
      <sheetName val="Cerenti"/>
      <sheetName val="Inuman"/>
      <sheetName val="kuantan hilir"/>
      <sheetName val="KIB B MASTER"/>
      <sheetName val="KIB B MURNI"/>
      <sheetName val="KIB B -10"/>
      <sheetName val="KIB B DIBAWAH KAPITALISASI"/>
      <sheetName val="KIB C -10"/>
      <sheetName val="KODE BARANG"/>
      <sheetName val="MASA MANFAAT"/>
      <sheetName val="KIR SEKRETARIAT"/>
      <sheetName val="BI"/>
      <sheetName val="BI (2)"/>
      <sheetName val="KIR ADMINISTRASI"/>
      <sheetName val="KIR AULA"/>
      <sheetName val="KIR DIKLAT"/>
      <sheetName val="KIR KABAN"/>
      <sheetName val="KIR KABID ADM"/>
      <sheetName val="KIR KABID DIKLAT"/>
      <sheetName val="KIR KESPEG"/>
      <sheetName val="KIR LOBY Lt. 1"/>
      <sheetName val="KIR LOBY Lt. 2"/>
      <sheetName val="KIR SEKRETARIS"/>
    </sheetNames>
    <sheetDataSet>
      <sheetData sheetId="0"/>
      <sheetData sheetId="1"/>
      <sheetData sheetId="2"/>
      <sheetData sheetId="3"/>
      <sheetData sheetId="4"/>
      <sheetData sheetId="5"/>
      <sheetData sheetId="6"/>
      <sheetData sheetId="7"/>
      <sheetData sheetId="8"/>
      <sheetData sheetId="9"/>
      <sheetData sheetId="10"/>
      <sheetData sheetId="11">
        <row r="23">
          <cell r="V23">
            <v>758412500</v>
          </cell>
          <cell r="W23">
            <v>91064000</v>
          </cell>
          <cell r="X23">
            <v>79064000</v>
          </cell>
          <cell r="Y23">
            <v>90099250</v>
          </cell>
          <cell r="Z23">
            <v>47221250</v>
          </cell>
          <cell r="AA23">
            <v>44837449.25</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KP ASET"/>
      <sheetName val="mutasi per bln"/>
      <sheetName val="KKP Persediaan_ AGUSTUS"/>
      <sheetName val="KKP Persediaan_ JUli"/>
      <sheetName val="KKP Persediaan_ JUNI"/>
      <sheetName val="KKP Persediaan_ Mei"/>
      <sheetName val="KKP Persediaan_ april"/>
      <sheetName val="KKP Persediaan_ maret"/>
      <sheetName val="KKP Persediaan_ FEBRUARI"/>
      <sheetName val="KKP Persediaan_JANUARI"/>
      <sheetName val="KKP Persediaan_"/>
      <sheetName val="s.opnam"/>
      <sheetName val="BA"/>
    </sheetNames>
    <sheetDataSet>
      <sheetData sheetId="0"/>
      <sheetData sheetId="1"/>
      <sheetData sheetId="2"/>
      <sheetData sheetId="3"/>
      <sheetData sheetId="4"/>
      <sheetData sheetId="5">
        <row r="59">
          <cell r="A59" t="str">
            <v>Plt. KEPALA DINAS PEKERJAAN UMUM DAN PENATAAN RUANG</v>
          </cell>
        </row>
        <row r="65">
          <cell r="A65" t="str">
            <v>ADE FAHRER ARIF, ST</v>
          </cell>
        </row>
        <row r="66">
          <cell r="A66" t="str">
            <v>NIP.19760616 200501 1 010</v>
          </cell>
        </row>
      </sheetData>
      <sheetData sheetId="6"/>
      <sheetData sheetId="7"/>
      <sheetData sheetId="8"/>
      <sheetData sheetId="9"/>
      <sheetData sheetId="10"/>
      <sheetData sheetId="11"/>
      <sheetData sheetId="1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1:AW320"/>
  <sheetViews>
    <sheetView zoomScale="60" zoomScaleNormal="60" workbookViewId="0">
      <pane ySplit="9" topLeftCell="A293" activePane="bottomLeft" state="frozen"/>
      <selection activeCell="J309" sqref="J309"/>
      <selection pane="bottomLeft" activeCell="J309" sqref="J309"/>
    </sheetView>
  </sheetViews>
  <sheetFormatPr defaultColWidth="9.140625" defaultRowHeight="15" x14ac:dyDescent="0.25"/>
  <cols>
    <col min="1" max="1" width="3.85546875" style="106" customWidth="1"/>
    <col min="2" max="2" width="8.140625" style="106" customWidth="1"/>
    <col min="3" max="3" width="31.85546875" style="106" customWidth="1"/>
    <col min="4" max="4" width="13.42578125" style="106" customWidth="1"/>
    <col min="5" max="5" width="10.28515625" style="106" customWidth="1"/>
    <col min="6" max="6" width="8.42578125" style="106" customWidth="1"/>
    <col min="7" max="7" width="8.140625" style="106" customWidth="1"/>
    <col min="8" max="8" width="8.42578125" style="106" customWidth="1"/>
    <col min="9" max="9" width="9.7109375" style="106" customWidth="1"/>
    <col min="10" max="10" width="11.85546875" style="106" customWidth="1"/>
    <col min="11" max="11" width="17.7109375" style="106" hidden="1" customWidth="1"/>
    <col min="12" max="12" width="7.140625" style="106" hidden="1" customWidth="1"/>
    <col min="13" max="13" width="11.42578125" style="106" hidden="1" customWidth="1"/>
    <col min="14" max="18" width="9" style="106" hidden="1" customWidth="1"/>
    <col min="19" max="23" width="10" style="106" customWidth="1"/>
    <col min="24" max="24" width="11.42578125" style="106" customWidth="1"/>
    <col min="25" max="31" width="12.42578125" style="106" hidden="1" customWidth="1"/>
    <col min="32" max="33" width="7.85546875" style="106" customWidth="1"/>
    <col min="34" max="34" width="8.28515625" style="106" customWidth="1"/>
    <col min="35" max="35" width="7.85546875" style="106" customWidth="1"/>
    <col min="36" max="36" width="10.42578125" style="106" customWidth="1"/>
    <col min="37" max="37" width="9.42578125" style="106" customWidth="1"/>
    <col min="38" max="40" width="10.42578125" style="106" customWidth="1"/>
    <col min="41" max="41" width="13.28515625" style="106" customWidth="1"/>
    <col min="42" max="42" width="11.7109375" style="106" customWidth="1"/>
    <col min="43" max="43" width="8.7109375" style="106" customWidth="1"/>
    <col min="44" max="46" width="12.42578125" style="106" customWidth="1"/>
    <col min="47" max="47" width="11.85546875" style="106" customWidth="1"/>
    <col min="48" max="49" width="15.85546875" style="106" customWidth="1"/>
    <col min="50" max="16384" width="9.140625" style="106"/>
  </cols>
  <sheetData>
    <row r="1" spans="2:49" ht="27.75" customHeight="1" x14ac:dyDescent="0.25"/>
    <row r="2" spans="2:49" ht="26.25" x14ac:dyDescent="0.4">
      <c r="B2" s="1241" t="s">
        <v>107</v>
      </c>
      <c r="C2" s="1241"/>
      <c r="D2" s="1241"/>
      <c r="E2" s="1241"/>
      <c r="F2" s="1241"/>
      <c r="G2" s="1241"/>
      <c r="H2" s="1241"/>
      <c r="I2" s="1241"/>
      <c r="J2" s="1241"/>
      <c r="K2" s="1241"/>
      <c r="L2" s="1241"/>
      <c r="M2" s="1241"/>
      <c r="N2" s="1241"/>
      <c r="O2" s="1241"/>
      <c r="P2" s="1241"/>
      <c r="Q2" s="1241"/>
      <c r="R2" s="1241"/>
      <c r="S2" s="1241"/>
      <c r="T2" s="1241"/>
      <c r="U2" s="1241"/>
      <c r="V2" s="1241"/>
      <c r="W2" s="1241"/>
      <c r="X2" s="1241"/>
      <c r="Y2" s="1241"/>
      <c r="Z2" s="1241"/>
      <c r="AA2" s="1241"/>
      <c r="AB2" s="1241"/>
      <c r="AC2" s="1241"/>
      <c r="AD2" s="1241"/>
      <c r="AE2" s="1241"/>
      <c r="AF2" s="1241"/>
      <c r="AG2" s="1241"/>
      <c r="AH2" s="1241"/>
      <c r="AI2" s="1241"/>
      <c r="AJ2" s="1241"/>
      <c r="AK2" s="1241"/>
      <c r="AL2" s="1241"/>
      <c r="AM2" s="1241"/>
      <c r="AN2" s="1241"/>
      <c r="AO2" s="1241"/>
      <c r="AP2" s="1241"/>
      <c r="AQ2" s="1241"/>
      <c r="AR2" s="1241"/>
      <c r="AS2" s="1241"/>
      <c r="AT2" s="1241"/>
      <c r="AU2" s="1241"/>
      <c r="AV2" s="1241"/>
      <c r="AW2" s="1241"/>
    </row>
    <row r="3" spans="2:49" ht="26.25" x14ac:dyDescent="0.4">
      <c r="B3" s="1241" t="s">
        <v>413</v>
      </c>
      <c r="C3" s="1241"/>
      <c r="D3" s="1241"/>
      <c r="E3" s="1241"/>
      <c r="F3" s="1241"/>
      <c r="G3" s="1241"/>
      <c r="H3" s="1241"/>
      <c r="I3" s="1241"/>
      <c r="J3" s="1241"/>
      <c r="K3" s="1241"/>
      <c r="L3" s="1241"/>
      <c r="M3" s="1241"/>
      <c r="N3" s="1241"/>
      <c r="O3" s="1241"/>
      <c r="P3" s="1241"/>
      <c r="Q3" s="1241"/>
      <c r="R3" s="1241"/>
      <c r="S3" s="1241"/>
      <c r="T3" s="1241"/>
      <c r="U3" s="1241"/>
      <c r="V3" s="1241"/>
      <c r="W3" s="1241"/>
      <c r="X3" s="1241"/>
      <c r="Y3" s="1241"/>
      <c r="Z3" s="1241"/>
      <c r="AA3" s="1241"/>
      <c r="AB3" s="1241"/>
      <c r="AC3" s="1241"/>
      <c r="AD3" s="1241"/>
      <c r="AE3" s="1241"/>
      <c r="AF3" s="1241"/>
      <c r="AG3" s="1241"/>
      <c r="AH3" s="1241"/>
      <c r="AI3" s="1241"/>
      <c r="AJ3" s="1241"/>
      <c r="AK3" s="1241"/>
      <c r="AL3" s="1241"/>
      <c r="AM3" s="1241"/>
      <c r="AN3" s="1241"/>
      <c r="AO3" s="1241"/>
      <c r="AP3" s="1241"/>
      <c r="AQ3" s="1241"/>
      <c r="AR3" s="1241"/>
      <c r="AS3" s="1241"/>
      <c r="AT3" s="1241"/>
      <c r="AU3" s="1241"/>
      <c r="AV3" s="1241"/>
      <c r="AW3" s="1241"/>
    </row>
    <row r="4" spans="2:49" ht="26.25" x14ac:dyDescent="0.4">
      <c r="B4" s="1241" t="s">
        <v>131</v>
      </c>
      <c r="C4" s="1241"/>
      <c r="D4" s="1241"/>
      <c r="E4" s="1241"/>
      <c r="F4" s="1241"/>
      <c r="G4" s="1241"/>
      <c r="H4" s="1241"/>
      <c r="I4" s="1241"/>
      <c r="J4" s="1241"/>
      <c r="K4" s="1241"/>
      <c r="L4" s="1241"/>
      <c r="M4" s="1241"/>
      <c r="N4" s="1241"/>
      <c r="O4" s="1241"/>
      <c r="P4" s="1241"/>
      <c r="Q4" s="1241"/>
      <c r="R4" s="1241"/>
      <c r="S4" s="1241"/>
      <c r="T4" s="1241"/>
      <c r="U4" s="1241"/>
      <c r="V4" s="1241"/>
      <c r="W4" s="1241"/>
      <c r="X4" s="1241"/>
      <c r="Y4" s="1241"/>
      <c r="Z4" s="1241"/>
      <c r="AA4" s="1241"/>
      <c r="AB4" s="1241"/>
      <c r="AC4" s="1241"/>
      <c r="AD4" s="1241"/>
      <c r="AE4" s="1241"/>
      <c r="AF4" s="1241"/>
      <c r="AG4" s="1241"/>
      <c r="AH4" s="1241"/>
      <c r="AI4" s="1241"/>
      <c r="AJ4" s="1241"/>
      <c r="AK4" s="1241"/>
      <c r="AL4" s="1241"/>
      <c r="AM4" s="1241"/>
      <c r="AN4" s="1241"/>
      <c r="AO4" s="1241"/>
      <c r="AP4" s="1241"/>
      <c r="AQ4" s="1241"/>
      <c r="AR4" s="1241"/>
      <c r="AS4" s="1241"/>
      <c r="AT4" s="1241"/>
      <c r="AU4" s="1241"/>
      <c r="AV4" s="1241"/>
      <c r="AW4" s="1241"/>
    </row>
    <row r="5" spans="2:49" ht="26.25" x14ac:dyDescent="0.4">
      <c r="B5" s="107"/>
      <c r="C5" s="107"/>
      <c r="D5" s="107"/>
      <c r="E5" s="107"/>
      <c r="F5" s="107"/>
      <c r="G5" s="107"/>
      <c r="H5" s="107"/>
      <c r="I5" s="107"/>
      <c r="J5" s="107"/>
      <c r="K5" s="107"/>
      <c r="L5" s="107"/>
      <c r="M5" s="107"/>
      <c r="N5" s="107"/>
      <c r="O5" s="107"/>
      <c r="P5" s="107"/>
      <c r="Q5" s="107"/>
      <c r="R5" s="107"/>
      <c r="S5" s="107"/>
      <c r="T5" s="107"/>
      <c r="U5" s="107"/>
      <c r="V5" s="107"/>
      <c r="W5" s="107"/>
      <c r="X5" s="107"/>
      <c r="Y5" s="107"/>
      <c r="Z5" s="108"/>
      <c r="AA5" s="108"/>
      <c r="AB5" s="108"/>
      <c r="AC5" s="108"/>
      <c r="AD5" s="108"/>
      <c r="AE5" s="108"/>
      <c r="AF5" s="108"/>
      <c r="AG5" s="108"/>
      <c r="AH5" s="108"/>
      <c r="AI5" s="108"/>
      <c r="AJ5" s="108"/>
      <c r="AK5" s="108"/>
      <c r="AL5" s="108"/>
      <c r="AM5" s="108"/>
      <c r="AN5" s="108"/>
      <c r="AO5" s="108"/>
      <c r="AP5" s="108"/>
      <c r="AQ5" s="108"/>
      <c r="AR5" s="108"/>
      <c r="AS5" s="108"/>
      <c r="AT5" s="108"/>
      <c r="AU5" s="108"/>
      <c r="AV5" s="108"/>
      <c r="AW5" s="108"/>
    </row>
    <row r="7" spans="2:49" s="109" customFormat="1" ht="15" customHeight="1" x14ac:dyDescent="0.25">
      <c r="B7" s="1257" t="s">
        <v>0</v>
      </c>
      <c r="C7" s="1258" t="s">
        <v>1</v>
      </c>
      <c r="D7" s="1253" t="s">
        <v>2</v>
      </c>
      <c r="E7" s="1253" t="s">
        <v>3</v>
      </c>
      <c r="F7" s="1253" t="s">
        <v>4</v>
      </c>
      <c r="G7" s="1253" t="s">
        <v>5</v>
      </c>
      <c r="H7" s="1253"/>
      <c r="I7" s="1253"/>
      <c r="J7" s="1253"/>
      <c r="K7" s="1253" t="s">
        <v>6</v>
      </c>
      <c r="L7" s="1253" t="s">
        <v>7</v>
      </c>
      <c r="M7" s="1253" t="s">
        <v>8</v>
      </c>
      <c r="N7" s="1253" t="s">
        <v>9</v>
      </c>
      <c r="O7" s="1253"/>
      <c r="P7" s="1253"/>
      <c r="Q7" s="1253"/>
      <c r="R7" s="1253"/>
      <c r="S7" s="1253" t="s">
        <v>73</v>
      </c>
      <c r="T7" s="1253"/>
      <c r="U7" s="1253"/>
      <c r="V7" s="1253" t="s">
        <v>77</v>
      </c>
      <c r="W7" s="1253"/>
      <c r="X7" s="1253" t="s">
        <v>78</v>
      </c>
      <c r="Y7" s="1253" t="s">
        <v>79</v>
      </c>
      <c r="Z7" s="1253"/>
      <c r="AA7" s="1253" t="s">
        <v>80</v>
      </c>
      <c r="AB7" s="1253"/>
      <c r="AC7" s="1253"/>
      <c r="AD7" s="1253" t="s">
        <v>81</v>
      </c>
      <c r="AE7" s="1253"/>
      <c r="AF7" s="1257" t="s">
        <v>88</v>
      </c>
      <c r="AG7" s="1253" t="s">
        <v>89</v>
      </c>
      <c r="AH7" s="1253" t="s">
        <v>90</v>
      </c>
      <c r="AI7" s="1253" t="s">
        <v>91</v>
      </c>
      <c r="AJ7" s="1253" t="s">
        <v>10</v>
      </c>
      <c r="AK7" s="1253" t="s">
        <v>92</v>
      </c>
      <c r="AL7" s="1253" t="s">
        <v>102</v>
      </c>
      <c r="AM7" s="1253"/>
      <c r="AN7" s="1253"/>
      <c r="AO7" s="1253"/>
      <c r="AP7" s="1253" t="s">
        <v>106</v>
      </c>
      <c r="AQ7" s="1253" t="s">
        <v>95</v>
      </c>
      <c r="AR7" s="1253"/>
      <c r="AS7" s="1253"/>
      <c r="AT7" s="1252" t="s">
        <v>105</v>
      </c>
      <c r="AU7" s="1251" t="s">
        <v>118</v>
      </c>
      <c r="AV7" s="1251"/>
      <c r="AW7" s="1251"/>
    </row>
    <row r="8" spans="2:49" ht="38.25" customHeight="1" x14ac:dyDescent="0.25">
      <c r="B8" s="1257"/>
      <c r="C8" s="1258"/>
      <c r="D8" s="1253"/>
      <c r="E8" s="1253"/>
      <c r="F8" s="1253"/>
      <c r="G8" s="1252" t="s">
        <v>11</v>
      </c>
      <c r="H8" s="1252" t="s">
        <v>12</v>
      </c>
      <c r="I8" s="1252"/>
      <c r="J8" s="1252" t="s">
        <v>13</v>
      </c>
      <c r="K8" s="1253"/>
      <c r="L8" s="1253"/>
      <c r="M8" s="1253"/>
      <c r="N8" s="1252" t="s">
        <v>14</v>
      </c>
      <c r="O8" s="1252" t="s">
        <v>15</v>
      </c>
      <c r="P8" s="1252" t="s">
        <v>16</v>
      </c>
      <c r="Q8" s="1252" t="s">
        <v>17</v>
      </c>
      <c r="R8" s="1252" t="s">
        <v>18</v>
      </c>
      <c r="S8" s="1253" t="s">
        <v>75</v>
      </c>
      <c r="T8" s="1253" t="s">
        <v>76</v>
      </c>
      <c r="U8" s="1253" t="s">
        <v>74</v>
      </c>
      <c r="V8" s="1252" t="s">
        <v>19</v>
      </c>
      <c r="W8" s="1252" t="s">
        <v>9</v>
      </c>
      <c r="X8" s="1253"/>
      <c r="Y8" s="1253" t="s">
        <v>82</v>
      </c>
      <c r="Z8" s="1253" t="s">
        <v>83</v>
      </c>
      <c r="AA8" s="1253" t="s">
        <v>84</v>
      </c>
      <c r="AB8" s="1253" t="s">
        <v>85</v>
      </c>
      <c r="AC8" s="1253" t="s">
        <v>8</v>
      </c>
      <c r="AD8" s="1252" t="s">
        <v>86</v>
      </c>
      <c r="AE8" s="1252" t="s">
        <v>87</v>
      </c>
      <c r="AF8" s="1257"/>
      <c r="AG8" s="1253"/>
      <c r="AH8" s="1253"/>
      <c r="AI8" s="1253"/>
      <c r="AJ8" s="1253"/>
      <c r="AK8" s="1253"/>
      <c r="AL8" s="1253" t="s">
        <v>98</v>
      </c>
      <c r="AM8" s="1253" t="s">
        <v>99</v>
      </c>
      <c r="AN8" s="1253" t="s">
        <v>101</v>
      </c>
      <c r="AO8" s="1253" t="s">
        <v>103</v>
      </c>
      <c r="AP8" s="1253"/>
      <c r="AQ8" s="1253" t="s">
        <v>93</v>
      </c>
      <c r="AR8" s="1254" t="s">
        <v>94</v>
      </c>
      <c r="AS8" s="1254" t="s">
        <v>96</v>
      </c>
      <c r="AT8" s="1252"/>
      <c r="AU8" s="1253" t="s">
        <v>119</v>
      </c>
      <c r="AV8" s="1254" t="s">
        <v>120</v>
      </c>
      <c r="AW8" s="1254"/>
    </row>
    <row r="9" spans="2:49" ht="27" customHeight="1" x14ac:dyDescent="0.25">
      <c r="B9" s="1257"/>
      <c r="C9" s="1258"/>
      <c r="D9" s="1253"/>
      <c r="E9" s="1253"/>
      <c r="F9" s="1253"/>
      <c r="G9" s="1252"/>
      <c r="H9" s="133" t="s">
        <v>19</v>
      </c>
      <c r="I9" s="133" t="s">
        <v>9</v>
      </c>
      <c r="J9" s="1252"/>
      <c r="K9" s="1253"/>
      <c r="L9" s="1253"/>
      <c r="M9" s="1253"/>
      <c r="N9" s="1252"/>
      <c r="O9" s="1252"/>
      <c r="P9" s="1252"/>
      <c r="Q9" s="1252"/>
      <c r="R9" s="1252"/>
      <c r="S9" s="1253"/>
      <c r="T9" s="1253"/>
      <c r="U9" s="1253"/>
      <c r="V9" s="1252"/>
      <c r="W9" s="1252"/>
      <c r="X9" s="1253"/>
      <c r="Y9" s="1253"/>
      <c r="Z9" s="1253"/>
      <c r="AA9" s="1253"/>
      <c r="AB9" s="1253"/>
      <c r="AC9" s="1253"/>
      <c r="AD9" s="1252"/>
      <c r="AE9" s="1252"/>
      <c r="AF9" s="1257"/>
      <c r="AG9" s="1253"/>
      <c r="AH9" s="1253"/>
      <c r="AI9" s="1253"/>
      <c r="AJ9" s="1253"/>
      <c r="AK9" s="1253"/>
      <c r="AL9" s="1253"/>
      <c r="AM9" s="1253"/>
      <c r="AN9" s="1253"/>
      <c r="AO9" s="1253"/>
      <c r="AP9" s="1253"/>
      <c r="AQ9" s="1253"/>
      <c r="AR9" s="1254"/>
      <c r="AS9" s="1254"/>
      <c r="AT9" s="1252"/>
      <c r="AU9" s="1253"/>
      <c r="AV9" s="110" t="s">
        <v>114</v>
      </c>
      <c r="AW9" s="111" t="s">
        <v>121</v>
      </c>
    </row>
    <row r="10" spans="2:49" ht="24.75" customHeight="1" x14ac:dyDescent="0.25">
      <c r="B10" s="134">
        <v>1</v>
      </c>
      <c r="C10" s="112">
        <v>2</v>
      </c>
      <c r="D10" s="134">
        <v>3</v>
      </c>
      <c r="E10" s="134">
        <v>4</v>
      </c>
      <c r="F10" s="112">
        <v>5</v>
      </c>
      <c r="G10" s="134">
        <v>6</v>
      </c>
      <c r="H10" s="134">
        <v>7</v>
      </c>
      <c r="I10" s="112">
        <v>8</v>
      </c>
      <c r="J10" s="134">
        <v>9</v>
      </c>
      <c r="K10" s="134">
        <v>10</v>
      </c>
      <c r="L10" s="112">
        <v>11</v>
      </c>
      <c r="M10" s="134">
        <v>12</v>
      </c>
      <c r="N10" s="134">
        <v>13</v>
      </c>
      <c r="O10" s="112">
        <v>14</v>
      </c>
      <c r="P10" s="134">
        <v>15</v>
      </c>
      <c r="Q10" s="134">
        <v>16</v>
      </c>
      <c r="R10" s="112">
        <v>17</v>
      </c>
      <c r="S10" s="134">
        <v>18</v>
      </c>
      <c r="T10" s="134">
        <v>19</v>
      </c>
      <c r="U10" s="112">
        <v>20</v>
      </c>
      <c r="V10" s="134">
        <v>21</v>
      </c>
      <c r="W10" s="134">
        <v>22</v>
      </c>
      <c r="X10" s="112">
        <v>23</v>
      </c>
      <c r="Y10" s="134">
        <v>24</v>
      </c>
      <c r="Z10" s="134">
        <v>25</v>
      </c>
      <c r="AA10" s="112">
        <v>26</v>
      </c>
      <c r="AB10" s="134">
        <v>27</v>
      </c>
      <c r="AC10" s="134">
        <v>28</v>
      </c>
      <c r="AD10" s="112">
        <v>29</v>
      </c>
      <c r="AE10" s="134">
        <v>30</v>
      </c>
      <c r="AF10" s="134">
        <v>31</v>
      </c>
      <c r="AG10" s="112">
        <v>32</v>
      </c>
      <c r="AH10" s="134">
        <v>33</v>
      </c>
      <c r="AI10" s="134">
        <v>34</v>
      </c>
      <c r="AJ10" s="112">
        <v>35</v>
      </c>
      <c r="AK10" s="134">
        <v>36</v>
      </c>
      <c r="AL10" s="134">
        <v>37</v>
      </c>
      <c r="AM10" s="112">
        <v>38</v>
      </c>
      <c r="AN10" s="134">
        <v>39</v>
      </c>
      <c r="AO10" s="134">
        <v>40</v>
      </c>
      <c r="AP10" s="112">
        <v>41</v>
      </c>
      <c r="AQ10" s="134">
        <v>42</v>
      </c>
      <c r="AR10" s="134">
        <v>43</v>
      </c>
      <c r="AS10" s="112">
        <v>44</v>
      </c>
      <c r="AT10" s="134">
        <v>45</v>
      </c>
      <c r="AU10" s="134">
        <v>46</v>
      </c>
      <c r="AV10" s="112">
        <v>47</v>
      </c>
      <c r="AW10" s="134">
        <v>48</v>
      </c>
    </row>
    <row r="11" spans="2:49" ht="24.75" customHeight="1" x14ac:dyDescent="0.25">
      <c r="B11" s="113">
        <v>1</v>
      </c>
      <c r="C11" s="114" t="s">
        <v>20</v>
      </c>
      <c r="D11" s="115"/>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115"/>
      <c r="AK11" s="115"/>
      <c r="AL11" s="115"/>
      <c r="AM11" s="115"/>
      <c r="AN11" s="115"/>
      <c r="AO11" s="115"/>
      <c r="AP11" s="115"/>
      <c r="AQ11" s="115"/>
      <c r="AR11" s="115"/>
      <c r="AS11" s="115"/>
      <c r="AT11" s="115"/>
      <c r="AU11" s="115"/>
      <c r="AV11" s="115"/>
      <c r="AW11" s="115"/>
    </row>
    <row r="12" spans="2:49" ht="24.75" customHeight="1" x14ac:dyDescent="0.25">
      <c r="B12" s="113" t="s">
        <v>21</v>
      </c>
      <c r="C12" s="114" t="s">
        <v>22</v>
      </c>
      <c r="D12" s="115"/>
      <c r="E12" s="115"/>
      <c r="F12" s="115"/>
      <c r="G12" s="115"/>
      <c r="H12" s="115"/>
      <c r="I12" s="115"/>
      <c r="J12" s="115"/>
      <c r="K12" s="115"/>
      <c r="L12" s="115"/>
      <c r="M12" s="115"/>
      <c r="N12" s="115"/>
      <c r="O12" s="115"/>
      <c r="P12" s="115"/>
      <c r="Q12" s="115"/>
      <c r="R12" s="115"/>
      <c r="S12" s="115"/>
      <c r="T12" s="115"/>
      <c r="U12" s="115"/>
      <c r="V12" s="115"/>
      <c r="W12" s="115"/>
      <c r="X12" s="115"/>
      <c r="Y12" s="115"/>
      <c r="Z12" s="115"/>
      <c r="AA12" s="115"/>
      <c r="AB12" s="115"/>
      <c r="AC12" s="115"/>
      <c r="AD12" s="115"/>
      <c r="AE12" s="115"/>
      <c r="AF12" s="115"/>
      <c r="AG12" s="115"/>
      <c r="AH12" s="115"/>
      <c r="AI12" s="115"/>
      <c r="AJ12" s="115"/>
      <c r="AK12" s="115"/>
      <c r="AL12" s="115"/>
      <c r="AM12" s="115"/>
      <c r="AN12" s="115"/>
      <c r="AO12" s="115"/>
      <c r="AP12" s="115"/>
      <c r="AQ12" s="115"/>
      <c r="AR12" s="115"/>
      <c r="AS12" s="115"/>
      <c r="AT12" s="115"/>
      <c r="AU12" s="115"/>
      <c r="AV12" s="115"/>
      <c r="AW12" s="115"/>
    </row>
    <row r="13" spans="2:49" ht="24.75" customHeight="1" x14ac:dyDescent="0.25">
      <c r="B13" s="113" t="s">
        <v>23</v>
      </c>
      <c r="C13" s="116" t="s">
        <v>22</v>
      </c>
      <c r="D13" s="1242" t="s">
        <v>140</v>
      </c>
      <c r="E13" s="1243"/>
      <c r="F13" s="1244"/>
      <c r="G13" s="117"/>
      <c r="H13" s="117"/>
      <c r="I13" s="117"/>
      <c r="J13" s="117"/>
      <c r="K13" s="115"/>
      <c r="L13" s="115"/>
      <c r="M13" s="115"/>
      <c r="N13" s="115"/>
      <c r="O13" s="115"/>
      <c r="P13" s="115"/>
      <c r="Q13" s="115"/>
      <c r="R13" s="115"/>
      <c r="S13" s="115"/>
      <c r="T13" s="115"/>
      <c r="U13" s="115"/>
      <c r="V13" s="115"/>
      <c r="W13" s="115"/>
      <c r="X13" s="115"/>
      <c r="Y13" s="115"/>
      <c r="Z13" s="115"/>
      <c r="AA13" s="115"/>
      <c r="AB13" s="115"/>
      <c r="AC13" s="115"/>
      <c r="AD13" s="115"/>
      <c r="AE13" s="115"/>
      <c r="AF13" s="115"/>
      <c r="AG13" s="115"/>
      <c r="AH13" s="115"/>
      <c r="AI13" s="115"/>
      <c r="AJ13" s="115"/>
      <c r="AK13" s="115"/>
      <c r="AL13" s="115"/>
      <c r="AM13" s="117"/>
      <c r="AN13" s="117"/>
      <c r="AO13" s="117"/>
      <c r="AP13" s="115"/>
      <c r="AQ13" s="117"/>
      <c r="AR13" s="117"/>
      <c r="AS13" s="117"/>
      <c r="AT13" s="117"/>
      <c r="AU13" s="117"/>
      <c r="AV13" s="117"/>
      <c r="AW13" s="117"/>
    </row>
    <row r="14" spans="2:49" ht="24.75" customHeight="1" x14ac:dyDescent="0.25">
      <c r="B14" s="113"/>
      <c r="C14" s="116" t="s">
        <v>108</v>
      </c>
      <c r="D14" s="1245"/>
      <c r="E14" s="1246"/>
      <c r="F14" s="1247"/>
      <c r="G14" s="117"/>
      <c r="H14" s="117"/>
      <c r="I14" s="117"/>
      <c r="J14" s="117"/>
      <c r="K14" s="115"/>
      <c r="L14" s="115"/>
      <c r="M14" s="115"/>
      <c r="N14" s="115"/>
      <c r="O14" s="115"/>
      <c r="P14" s="115"/>
      <c r="Q14" s="115"/>
      <c r="R14" s="115"/>
      <c r="S14" s="115"/>
      <c r="T14" s="115"/>
      <c r="U14" s="115"/>
      <c r="V14" s="115"/>
      <c r="W14" s="115"/>
      <c r="X14" s="115"/>
      <c r="Y14" s="115"/>
      <c r="Z14" s="115"/>
      <c r="AA14" s="115"/>
      <c r="AB14" s="115"/>
      <c r="AC14" s="115"/>
      <c r="AD14" s="115"/>
      <c r="AE14" s="115"/>
      <c r="AF14" s="115"/>
      <c r="AG14" s="115"/>
      <c r="AH14" s="115"/>
      <c r="AI14" s="115"/>
      <c r="AJ14" s="115"/>
      <c r="AK14" s="115"/>
      <c r="AL14" s="115"/>
      <c r="AM14" s="117"/>
      <c r="AN14" s="117"/>
      <c r="AO14" s="117"/>
      <c r="AP14" s="115"/>
      <c r="AQ14" s="117"/>
      <c r="AR14" s="117"/>
      <c r="AS14" s="117"/>
      <c r="AT14" s="117"/>
      <c r="AU14" s="117"/>
      <c r="AV14" s="117"/>
      <c r="AW14" s="117"/>
    </row>
    <row r="15" spans="2:49" ht="24.75" customHeight="1" x14ac:dyDescent="0.25">
      <c r="B15" s="113"/>
      <c r="C15" s="116"/>
      <c r="D15" s="1245"/>
      <c r="E15" s="1246"/>
      <c r="F15" s="1247"/>
      <c r="G15" s="117"/>
      <c r="H15" s="117"/>
      <c r="I15" s="117"/>
      <c r="J15" s="117"/>
      <c r="K15" s="115"/>
      <c r="L15" s="115"/>
      <c r="M15" s="115"/>
      <c r="N15" s="115"/>
      <c r="O15" s="115"/>
      <c r="P15" s="115"/>
      <c r="Q15" s="115"/>
      <c r="R15" s="115"/>
      <c r="S15" s="115"/>
      <c r="T15" s="115"/>
      <c r="U15" s="115"/>
      <c r="V15" s="115"/>
      <c r="W15" s="115"/>
      <c r="X15" s="115"/>
      <c r="Y15" s="115"/>
      <c r="Z15" s="115"/>
      <c r="AA15" s="115"/>
      <c r="AB15" s="115"/>
      <c r="AC15" s="115"/>
      <c r="AD15" s="115"/>
      <c r="AE15" s="115"/>
      <c r="AF15" s="115"/>
      <c r="AG15" s="115"/>
      <c r="AH15" s="115"/>
      <c r="AI15" s="115"/>
      <c r="AJ15" s="115"/>
      <c r="AK15" s="115"/>
      <c r="AL15" s="115"/>
      <c r="AM15" s="117"/>
      <c r="AN15" s="117"/>
      <c r="AO15" s="117"/>
      <c r="AP15" s="115"/>
      <c r="AQ15" s="117"/>
      <c r="AR15" s="117"/>
      <c r="AS15" s="117"/>
      <c r="AT15" s="117"/>
      <c r="AU15" s="117"/>
      <c r="AV15" s="117"/>
      <c r="AW15" s="117"/>
    </row>
    <row r="16" spans="2:49" ht="24.75" customHeight="1" x14ac:dyDescent="0.25">
      <c r="B16" s="113"/>
      <c r="C16" s="116"/>
      <c r="D16" s="1248"/>
      <c r="E16" s="1249"/>
      <c r="F16" s="1250"/>
      <c r="G16" s="117"/>
      <c r="H16" s="117"/>
      <c r="I16" s="117"/>
      <c r="J16" s="117"/>
      <c r="K16" s="115"/>
      <c r="L16" s="115"/>
      <c r="M16" s="115"/>
      <c r="N16" s="115"/>
      <c r="O16" s="115"/>
      <c r="P16" s="115"/>
      <c r="Q16" s="115"/>
      <c r="R16" s="115"/>
      <c r="S16" s="115"/>
      <c r="T16" s="115"/>
      <c r="U16" s="115"/>
      <c r="V16" s="115"/>
      <c r="W16" s="115"/>
      <c r="X16" s="115"/>
      <c r="Y16" s="115"/>
      <c r="Z16" s="115"/>
      <c r="AA16" s="115"/>
      <c r="AB16" s="115"/>
      <c r="AC16" s="115"/>
      <c r="AD16" s="115"/>
      <c r="AE16" s="115"/>
      <c r="AF16" s="115"/>
      <c r="AG16" s="115"/>
      <c r="AH16" s="115"/>
      <c r="AI16" s="115"/>
      <c r="AJ16" s="115"/>
      <c r="AK16" s="115"/>
      <c r="AL16" s="115"/>
      <c r="AM16" s="117"/>
      <c r="AN16" s="117"/>
      <c r="AO16" s="117"/>
      <c r="AP16" s="115"/>
      <c r="AQ16" s="117"/>
      <c r="AR16" s="117"/>
      <c r="AS16" s="117"/>
      <c r="AT16" s="117"/>
      <c r="AU16" s="117"/>
      <c r="AV16" s="117"/>
      <c r="AW16" s="117"/>
    </row>
    <row r="17" spans="2:49" ht="24.75" customHeight="1" x14ac:dyDescent="0.25">
      <c r="B17" s="113"/>
      <c r="C17" s="116"/>
      <c r="D17" s="99"/>
      <c r="E17" s="100"/>
      <c r="F17" s="101"/>
      <c r="G17" s="117"/>
      <c r="H17" s="117"/>
      <c r="I17" s="117"/>
      <c r="J17" s="117"/>
      <c r="K17" s="115"/>
      <c r="L17" s="115"/>
      <c r="M17" s="115"/>
      <c r="N17" s="115"/>
      <c r="O17" s="115"/>
      <c r="P17" s="115"/>
      <c r="Q17" s="115"/>
      <c r="R17" s="115"/>
      <c r="S17" s="115"/>
      <c r="T17" s="115"/>
      <c r="U17" s="115"/>
      <c r="V17" s="115"/>
      <c r="W17" s="115"/>
      <c r="X17" s="115"/>
      <c r="Y17" s="115"/>
      <c r="Z17" s="115"/>
      <c r="AA17" s="115"/>
      <c r="AB17" s="115"/>
      <c r="AC17" s="115"/>
      <c r="AD17" s="115"/>
      <c r="AE17" s="115"/>
      <c r="AF17" s="115"/>
      <c r="AG17" s="115"/>
      <c r="AH17" s="115"/>
      <c r="AI17" s="115"/>
      <c r="AJ17" s="115"/>
      <c r="AK17" s="115"/>
      <c r="AL17" s="115"/>
      <c r="AM17" s="117"/>
      <c r="AN17" s="117"/>
      <c r="AO17" s="117"/>
      <c r="AP17" s="115"/>
      <c r="AQ17" s="117"/>
      <c r="AR17" s="117"/>
      <c r="AS17" s="117"/>
      <c r="AT17" s="117"/>
      <c r="AU17" s="117"/>
      <c r="AV17" s="117"/>
      <c r="AW17" s="117"/>
    </row>
    <row r="18" spans="2:49" ht="24.75" customHeight="1" x14ac:dyDescent="0.25">
      <c r="B18" s="113"/>
      <c r="C18" s="116"/>
      <c r="D18" s="115"/>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5"/>
      <c r="AH18" s="115"/>
      <c r="AI18" s="115"/>
      <c r="AJ18" s="115"/>
      <c r="AK18" s="115"/>
      <c r="AL18" s="115"/>
      <c r="AM18" s="115"/>
      <c r="AN18" s="115"/>
      <c r="AO18" s="115"/>
      <c r="AP18" s="115"/>
      <c r="AQ18" s="115"/>
      <c r="AR18" s="115"/>
      <c r="AS18" s="115"/>
      <c r="AT18" s="115"/>
      <c r="AU18" s="115"/>
      <c r="AV18" s="115"/>
      <c r="AW18" s="115"/>
    </row>
    <row r="19" spans="2:49" ht="24.75" customHeight="1" x14ac:dyDescent="0.25">
      <c r="B19" s="113" t="s">
        <v>24</v>
      </c>
      <c r="C19" s="114" t="s">
        <v>25</v>
      </c>
      <c r="D19" s="115"/>
      <c r="E19" s="115"/>
      <c r="F19" s="115"/>
      <c r="G19" s="115"/>
      <c r="H19" s="115"/>
      <c r="I19" s="115"/>
      <c r="J19" s="115"/>
      <c r="K19" s="115"/>
      <c r="L19" s="115"/>
      <c r="M19" s="115"/>
      <c r="N19" s="115"/>
      <c r="O19" s="115"/>
      <c r="P19" s="115"/>
      <c r="Q19" s="115"/>
      <c r="R19" s="115"/>
      <c r="S19" s="115"/>
      <c r="T19" s="115"/>
      <c r="U19" s="115"/>
      <c r="V19" s="115"/>
      <c r="W19" s="115"/>
      <c r="X19" s="115"/>
      <c r="Y19" s="115"/>
      <c r="Z19" s="115"/>
      <c r="AA19" s="115"/>
      <c r="AB19" s="115"/>
      <c r="AC19" s="115"/>
      <c r="AD19" s="115"/>
      <c r="AE19" s="115"/>
      <c r="AF19" s="115"/>
      <c r="AG19" s="115"/>
      <c r="AH19" s="115"/>
      <c r="AI19" s="115"/>
      <c r="AJ19" s="115"/>
      <c r="AK19" s="115"/>
      <c r="AL19" s="115"/>
      <c r="AM19" s="115"/>
      <c r="AN19" s="115"/>
      <c r="AO19" s="115"/>
      <c r="AP19" s="115"/>
      <c r="AQ19" s="115"/>
      <c r="AR19" s="115"/>
      <c r="AS19" s="115"/>
      <c r="AT19" s="115"/>
      <c r="AU19" s="115"/>
      <c r="AV19" s="115"/>
      <c r="AW19" s="115"/>
    </row>
    <row r="20" spans="2:49" ht="24.75" customHeight="1" x14ac:dyDescent="0.25">
      <c r="B20" s="113" t="s">
        <v>26</v>
      </c>
      <c r="C20" s="116" t="s">
        <v>27</v>
      </c>
      <c r="D20" s="1242" t="s">
        <v>419</v>
      </c>
      <c r="E20" s="1243"/>
      <c r="F20" s="1244"/>
      <c r="G20" s="115"/>
      <c r="H20" s="115"/>
      <c r="I20" s="115"/>
      <c r="J20" s="115"/>
      <c r="K20" s="117"/>
      <c r="L20" s="117"/>
      <c r="M20" s="117"/>
      <c r="N20" s="117"/>
      <c r="O20" s="117"/>
      <c r="P20" s="117"/>
      <c r="Q20" s="117"/>
      <c r="R20" s="117"/>
      <c r="S20" s="117"/>
      <c r="T20" s="117"/>
      <c r="U20" s="117"/>
      <c r="V20" s="117"/>
      <c r="W20" s="117"/>
      <c r="X20" s="117"/>
      <c r="Y20" s="117"/>
      <c r="Z20" s="117"/>
      <c r="AA20" s="117"/>
      <c r="AB20" s="117"/>
      <c r="AC20" s="117"/>
      <c r="AD20" s="117"/>
      <c r="AE20" s="117"/>
      <c r="AF20" s="117"/>
      <c r="AG20" s="117"/>
      <c r="AH20" s="117"/>
      <c r="AI20" s="117"/>
      <c r="AJ20" s="117"/>
      <c r="AK20" s="117"/>
      <c r="AL20" s="117"/>
      <c r="AM20" s="117"/>
      <c r="AN20" s="117"/>
      <c r="AO20" s="117"/>
      <c r="AP20" s="117"/>
      <c r="AQ20" s="117"/>
      <c r="AR20" s="117"/>
      <c r="AS20" s="117"/>
      <c r="AT20" s="117"/>
      <c r="AU20" s="117"/>
      <c r="AV20" s="117"/>
      <c r="AW20" s="117"/>
    </row>
    <row r="21" spans="2:49" ht="24.75" customHeight="1" x14ac:dyDescent="0.25">
      <c r="B21" s="113"/>
      <c r="C21" s="116" t="s">
        <v>109</v>
      </c>
      <c r="D21" s="1248"/>
      <c r="E21" s="1249"/>
      <c r="F21" s="1250"/>
      <c r="G21" s="115"/>
      <c r="H21" s="115"/>
      <c r="I21" s="115"/>
      <c r="J21" s="115"/>
      <c r="K21" s="117"/>
      <c r="L21" s="117"/>
      <c r="M21" s="117"/>
      <c r="N21" s="117"/>
      <c r="O21" s="117"/>
      <c r="P21" s="117"/>
      <c r="Q21" s="117"/>
      <c r="R21" s="117"/>
      <c r="S21" s="117"/>
      <c r="T21" s="117"/>
      <c r="U21" s="117"/>
      <c r="V21" s="117"/>
      <c r="W21" s="117"/>
      <c r="X21" s="117"/>
      <c r="Y21" s="117"/>
      <c r="Z21" s="117"/>
      <c r="AA21" s="117"/>
      <c r="AB21" s="117"/>
      <c r="AC21" s="117"/>
      <c r="AD21" s="117"/>
      <c r="AE21" s="117"/>
      <c r="AF21" s="117"/>
      <c r="AG21" s="117"/>
      <c r="AH21" s="117"/>
      <c r="AI21" s="117"/>
      <c r="AJ21" s="117"/>
      <c r="AK21" s="117"/>
      <c r="AL21" s="117"/>
      <c r="AM21" s="117"/>
      <c r="AN21" s="117"/>
      <c r="AO21" s="117"/>
      <c r="AP21" s="117"/>
      <c r="AQ21" s="117"/>
      <c r="AR21" s="117"/>
      <c r="AS21" s="117"/>
      <c r="AT21" s="117"/>
      <c r="AU21" s="117"/>
      <c r="AV21" s="117"/>
      <c r="AW21" s="117"/>
    </row>
    <row r="22" spans="2:49" ht="24.75" customHeight="1" x14ac:dyDescent="0.25">
      <c r="B22" s="113"/>
      <c r="C22" s="116"/>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row>
    <row r="23" spans="2:49" ht="24.75" customHeight="1" x14ac:dyDescent="0.25">
      <c r="B23" s="113"/>
      <c r="C23" s="116"/>
      <c r="D23" s="115"/>
      <c r="E23" s="115"/>
      <c r="F23" s="115"/>
      <c r="G23" s="115"/>
      <c r="H23" s="115"/>
      <c r="I23" s="115"/>
      <c r="J23" s="115"/>
      <c r="K23" s="115"/>
      <c r="L23" s="115"/>
      <c r="M23" s="115"/>
      <c r="N23" s="115"/>
      <c r="O23" s="115"/>
      <c r="P23" s="115"/>
      <c r="Q23" s="115"/>
      <c r="R23" s="115"/>
      <c r="S23" s="115"/>
      <c r="T23" s="115"/>
      <c r="U23" s="115"/>
      <c r="V23" s="115"/>
      <c r="W23" s="115"/>
      <c r="X23" s="115"/>
      <c r="Y23" s="115"/>
      <c r="Z23" s="115"/>
      <c r="AA23" s="115"/>
      <c r="AB23" s="115"/>
      <c r="AC23" s="115"/>
      <c r="AD23" s="115"/>
      <c r="AE23" s="115"/>
      <c r="AF23" s="115"/>
      <c r="AG23" s="115"/>
      <c r="AH23" s="115"/>
      <c r="AI23" s="115"/>
      <c r="AJ23" s="115"/>
      <c r="AK23" s="115"/>
      <c r="AL23" s="115"/>
      <c r="AM23" s="115"/>
      <c r="AN23" s="115"/>
      <c r="AO23" s="115"/>
      <c r="AP23" s="115"/>
      <c r="AQ23" s="115"/>
      <c r="AR23" s="115"/>
      <c r="AS23" s="115"/>
      <c r="AT23" s="115"/>
      <c r="AU23" s="115"/>
      <c r="AV23" s="115"/>
      <c r="AW23" s="115"/>
    </row>
    <row r="24" spans="2:49" ht="24.75" customHeight="1" x14ac:dyDescent="0.25">
      <c r="B24" s="113" t="s">
        <v>28</v>
      </c>
      <c r="C24" s="114" t="s">
        <v>29</v>
      </c>
      <c r="D24" s="115"/>
      <c r="E24" s="115"/>
      <c r="F24" s="115"/>
      <c r="G24" s="115"/>
      <c r="H24" s="115"/>
      <c r="I24" s="115"/>
      <c r="J24" s="115"/>
      <c r="K24" s="115"/>
      <c r="L24" s="115"/>
      <c r="M24" s="115"/>
      <c r="N24" s="115"/>
      <c r="O24" s="115"/>
      <c r="P24" s="115"/>
      <c r="Q24" s="115"/>
      <c r="R24" s="115"/>
      <c r="S24" s="115"/>
      <c r="T24" s="115"/>
      <c r="U24" s="115"/>
      <c r="V24" s="115"/>
      <c r="W24" s="115"/>
      <c r="X24" s="115"/>
      <c r="Y24" s="115"/>
      <c r="Z24" s="115"/>
      <c r="AA24" s="115"/>
      <c r="AB24" s="115"/>
      <c r="AC24" s="115"/>
      <c r="AD24" s="115"/>
      <c r="AE24" s="115"/>
      <c r="AF24" s="115"/>
      <c r="AG24" s="115"/>
      <c r="AH24" s="115"/>
      <c r="AI24" s="115"/>
      <c r="AJ24" s="115"/>
      <c r="AK24" s="115"/>
      <c r="AL24" s="115"/>
      <c r="AM24" s="115"/>
      <c r="AN24" s="115"/>
      <c r="AO24" s="140">
        <f>SUM(AO25:AO31)</f>
        <v>172000000</v>
      </c>
      <c r="AP24" s="115"/>
      <c r="AQ24" s="115"/>
      <c r="AR24" s="115"/>
      <c r="AS24" s="115"/>
      <c r="AT24" s="115"/>
      <c r="AU24" s="115"/>
      <c r="AV24" s="115"/>
      <c r="AW24" s="115"/>
    </row>
    <row r="25" spans="2:49" ht="24.75" customHeight="1" x14ac:dyDescent="0.25">
      <c r="B25" s="113"/>
      <c r="C25" s="116" t="s">
        <v>109</v>
      </c>
      <c r="D25" s="118" t="s">
        <v>133</v>
      </c>
      <c r="E25" s="135" t="s">
        <v>135</v>
      </c>
      <c r="F25" s="112"/>
      <c r="G25" s="115"/>
      <c r="H25" s="115"/>
      <c r="I25" s="115"/>
      <c r="J25" s="115"/>
      <c r="K25" s="136" t="s">
        <v>142</v>
      </c>
      <c r="L25" s="112" t="s">
        <v>147</v>
      </c>
      <c r="M25" s="115"/>
      <c r="N25" s="115"/>
      <c r="O25" s="113" t="s">
        <v>149</v>
      </c>
      <c r="P25" s="113" t="s">
        <v>150</v>
      </c>
      <c r="Q25" s="113" t="s">
        <v>151</v>
      </c>
      <c r="R25" s="112" t="s">
        <v>152</v>
      </c>
      <c r="S25" s="115"/>
      <c r="T25" s="115"/>
      <c r="U25" s="115"/>
      <c r="V25" s="115"/>
      <c r="W25" s="115"/>
      <c r="X25" s="115"/>
      <c r="Y25" s="115"/>
      <c r="Z25" s="115"/>
      <c r="AA25" s="115"/>
      <c r="AB25" s="115"/>
      <c r="AC25" s="115"/>
      <c r="AD25" s="115"/>
      <c r="AE25" s="115"/>
      <c r="AF25" s="115"/>
      <c r="AG25" s="115"/>
      <c r="AH25" s="115"/>
      <c r="AI25" s="137"/>
      <c r="AJ25" s="115"/>
      <c r="AK25" s="117"/>
      <c r="AL25" s="117"/>
      <c r="AM25" s="117"/>
      <c r="AN25" s="117"/>
      <c r="AO25" s="119">
        <v>130000000</v>
      </c>
      <c r="AP25" s="117"/>
      <c r="AQ25" s="117"/>
      <c r="AR25" s="117"/>
      <c r="AS25" s="117"/>
      <c r="AT25" s="117"/>
      <c r="AU25" s="117"/>
      <c r="AV25" s="117"/>
      <c r="AW25" s="117"/>
    </row>
    <row r="26" spans="2:49" ht="24.75" customHeight="1" x14ac:dyDescent="0.25">
      <c r="B26" s="113"/>
      <c r="C26" s="116"/>
      <c r="D26" s="118" t="s">
        <v>132</v>
      </c>
      <c r="E26" s="135" t="s">
        <v>134</v>
      </c>
      <c r="F26" s="112"/>
      <c r="G26" s="115"/>
      <c r="H26" s="115"/>
      <c r="I26" s="115"/>
      <c r="J26" s="115"/>
      <c r="K26" s="136" t="s">
        <v>143</v>
      </c>
      <c r="L26" s="112" t="s">
        <v>136</v>
      </c>
      <c r="M26" s="115"/>
      <c r="N26" s="115"/>
      <c r="O26" s="113" t="s">
        <v>153</v>
      </c>
      <c r="P26" s="113" t="s">
        <v>154</v>
      </c>
      <c r="Q26" s="113" t="s">
        <v>155</v>
      </c>
      <c r="R26" s="112" t="s">
        <v>156</v>
      </c>
      <c r="S26" s="115"/>
      <c r="T26" s="115"/>
      <c r="U26" s="115"/>
      <c r="V26" s="115"/>
      <c r="W26" s="115"/>
      <c r="X26" s="115"/>
      <c r="Y26" s="115"/>
      <c r="Z26" s="115"/>
      <c r="AA26" s="115"/>
      <c r="AB26" s="115"/>
      <c r="AC26" s="115"/>
      <c r="AD26" s="115"/>
      <c r="AE26" s="115"/>
      <c r="AF26" s="115"/>
      <c r="AG26" s="115"/>
      <c r="AH26" s="115"/>
      <c r="AI26" s="137"/>
      <c r="AJ26" s="112" t="s">
        <v>167</v>
      </c>
      <c r="AK26" s="141"/>
      <c r="AL26" s="117"/>
      <c r="AM26" s="117"/>
      <c r="AN26" s="117"/>
      <c r="AO26" s="119">
        <v>4000000</v>
      </c>
      <c r="AP26" s="117"/>
      <c r="AQ26" s="117"/>
      <c r="AR26" s="117"/>
      <c r="AS26" s="117"/>
      <c r="AT26" s="117"/>
      <c r="AU26" s="117"/>
      <c r="AV26" s="117"/>
      <c r="AW26" s="117"/>
    </row>
    <row r="27" spans="2:49" ht="24.75" customHeight="1" x14ac:dyDescent="0.25">
      <c r="B27" s="113"/>
      <c r="C27" s="116"/>
      <c r="D27" s="118" t="s">
        <v>132</v>
      </c>
      <c r="E27" s="135" t="s">
        <v>134</v>
      </c>
      <c r="F27" s="112"/>
      <c r="G27" s="115"/>
      <c r="H27" s="115"/>
      <c r="I27" s="115"/>
      <c r="J27" s="115"/>
      <c r="K27" s="136" t="s">
        <v>143</v>
      </c>
      <c r="L27" s="112" t="s">
        <v>136</v>
      </c>
      <c r="M27" s="115"/>
      <c r="N27" s="115"/>
      <c r="O27" s="113" t="s">
        <v>157</v>
      </c>
      <c r="P27" s="113" t="s">
        <v>158</v>
      </c>
      <c r="Q27" s="113" t="s">
        <v>159</v>
      </c>
      <c r="R27" s="112" t="s">
        <v>160</v>
      </c>
      <c r="S27" s="115"/>
      <c r="T27" s="115"/>
      <c r="U27" s="115"/>
      <c r="V27" s="115"/>
      <c r="W27" s="115"/>
      <c r="X27" s="115"/>
      <c r="Y27" s="115"/>
      <c r="Z27" s="115"/>
      <c r="AA27" s="115"/>
      <c r="AB27" s="115"/>
      <c r="AC27" s="115"/>
      <c r="AD27" s="115"/>
      <c r="AE27" s="115"/>
      <c r="AF27" s="115"/>
      <c r="AG27" s="115"/>
      <c r="AH27" s="115"/>
      <c r="AI27" s="137"/>
      <c r="AJ27" s="112" t="s">
        <v>139</v>
      </c>
      <c r="AK27" s="141"/>
      <c r="AL27" s="117"/>
      <c r="AM27" s="117"/>
      <c r="AN27" s="117"/>
      <c r="AO27" s="119">
        <v>4000000</v>
      </c>
      <c r="AP27" s="117"/>
      <c r="AQ27" s="117"/>
      <c r="AR27" s="117"/>
      <c r="AS27" s="117"/>
      <c r="AT27" s="117"/>
      <c r="AU27" s="117"/>
      <c r="AV27" s="117"/>
      <c r="AW27" s="117"/>
    </row>
    <row r="28" spans="2:49" ht="24.75" customHeight="1" x14ac:dyDescent="0.25">
      <c r="B28" s="113"/>
      <c r="C28" s="116"/>
      <c r="D28" s="115" t="s">
        <v>141</v>
      </c>
      <c r="E28" s="115" t="s">
        <v>134</v>
      </c>
      <c r="F28" s="112"/>
      <c r="G28" s="115"/>
      <c r="H28" s="115"/>
      <c r="I28" s="115"/>
      <c r="J28" s="115"/>
      <c r="K28" s="136" t="s">
        <v>144</v>
      </c>
      <c r="L28" s="112" t="s">
        <v>148</v>
      </c>
      <c r="M28" s="115"/>
      <c r="N28" s="115"/>
      <c r="O28" s="113"/>
      <c r="P28" s="113"/>
      <c r="Q28" s="113" t="s">
        <v>161</v>
      </c>
      <c r="R28" s="112"/>
      <c r="S28" s="115"/>
      <c r="T28" s="115"/>
      <c r="U28" s="115"/>
      <c r="V28" s="115"/>
      <c r="W28" s="115"/>
      <c r="X28" s="115"/>
      <c r="Y28" s="115"/>
      <c r="Z28" s="115"/>
      <c r="AA28" s="115"/>
      <c r="AB28" s="115"/>
      <c r="AC28" s="115"/>
      <c r="AD28" s="115"/>
      <c r="AE28" s="115"/>
      <c r="AF28" s="115"/>
      <c r="AG28" s="115"/>
      <c r="AH28" s="115"/>
      <c r="AI28" s="137"/>
      <c r="AJ28" s="112" t="s">
        <v>167</v>
      </c>
      <c r="AK28" s="141"/>
      <c r="AL28" s="117"/>
      <c r="AM28" s="117"/>
      <c r="AN28" s="117"/>
      <c r="AO28" s="119">
        <v>8000000</v>
      </c>
      <c r="AP28" s="117"/>
      <c r="AQ28" s="117"/>
      <c r="AR28" s="117"/>
      <c r="AS28" s="117"/>
      <c r="AT28" s="117"/>
      <c r="AU28" s="117"/>
      <c r="AV28" s="117"/>
      <c r="AW28" s="117"/>
    </row>
    <row r="29" spans="2:49" ht="24.75" customHeight="1" x14ac:dyDescent="0.25">
      <c r="B29" s="113"/>
      <c r="C29" s="116"/>
      <c r="D29" s="115" t="s">
        <v>141</v>
      </c>
      <c r="E29" s="115" t="s">
        <v>134</v>
      </c>
      <c r="F29" s="112"/>
      <c r="G29" s="115"/>
      <c r="H29" s="115"/>
      <c r="I29" s="115"/>
      <c r="J29" s="115"/>
      <c r="K29" s="136" t="s">
        <v>145</v>
      </c>
      <c r="L29" s="112" t="s">
        <v>137</v>
      </c>
      <c r="M29" s="115"/>
      <c r="N29" s="115"/>
      <c r="O29" s="113"/>
      <c r="P29" s="113"/>
      <c r="Q29" s="113" t="s">
        <v>162</v>
      </c>
      <c r="R29" s="112"/>
      <c r="S29" s="115"/>
      <c r="T29" s="115"/>
      <c r="U29" s="115"/>
      <c r="V29" s="115"/>
      <c r="W29" s="115"/>
      <c r="X29" s="115"/>
      <c r="Y29" s="115"/>
      <c r="Z29" s="115"/>
      <c r="AA29" s="115"/>
      <c r="AB29" s="115"/>
      <c r="AC29" s="115"/>
      <c r="AD29" s="115"/>
      <c r="AE29" s="115"/>
      <c r="AF29" s="115"/>
      <c r="AG29" s="115"/>
      <c r="AH29" s="115"/>
      <c r="AI29" s="137"/>
      <c r="AJ29" s="112" t="s">
        <v>167</v>
      </c>
      <c r="AK29" s="141"/>
      <c r="AL29" s="117"/>
      <c r="AM29" s="117"/>
      <c r="AN29" s="117"/>
      <c r="AO29" s="119">
        <v>9500000</v>
      </c>
      <c r="AP29" s="117"/>
      <c r="AQ29" s="117"/>
      <c r="AR29" s="117"/>
      <c r="AS29" s="117"/>
      <c r="AT29" s="117"/>
      <c r="AU29" s="117"/>
      <c r="AV29" s="117"/>
      <c r="AW29" s="117"/>
    </row>
    <row r="30" spans="2:49" ht="24.75" customHeight="1" x14ac:dyDescent="0.25">
      <c r="B30" s="113"/>
      <c r="C30" s="116"/>
      <c r="D30" s="115" t="s">
        <v>141</v>
      </c>
      <c r="E30" s="115" t="s">
        <v>134</v>
      </c>
      <c r="F30" s="112"/>
      <c r="G30" s="115"/>
      <c r="H30" s="115"/>
      <c r="I30" s="115"/>
      <c r="J30" s="115"/>
      <c r="K30" s="136" t="s">
        <v>145</v>
      </c>
      <c r="L30" s="112" t="s">
        <v>137</v>
      </c>
      <c r="M30" s="115"/>
      <c r="N30" s="115"/>
      <c r="O30" s="113"/>
      <c r="P30" s="113"/>
      <c r="Q30" s="113" t="s">
        <v>163</v>
      </c>
      <c r="R30" s="112"/>
      <c r="S30" s="115"/>
      <c r="T30" s="115"/>
      <c r="U30" s="115"/>
      <c r="V30" s="115"/>
      <c r="W30" s="115"/>
      <c r="X30" s="115"/>
      <c r="Y30" s="115"/>
      <c r="Z30" s="115"/>
      <c r="AA30" s="115"/>
      <c r="AB30" s="115"/>
      <c r="AC30" s="115"/>
      <c r="AD30" s="115"/>
      <c r="AE30" s="115"/>
      <c r="AF30" s="115"/>
      <c r="AG30" s="115"/>
      <c r="AH30" s="115"/>
      <c r="AI30" s="137"/>
      <c r="AJ30" s="112" t="s">
        <v>167</v>
      </c>
      <c r="AK30" s="141"/>
      <c r="AL30" s="117"/>
      <c r="AM30" s="117"/>
      <c r="AN30" s="117"/>
      <c r="AO30" s="119">
        <v>9500000</v>
      </c>
      <c r="AP30" s="117"/>
      <c r="AQ30" s="117"/>
      <c r="AR30" s="117"/>
      <c r="AS30" s="117"/>
      <c r="AT30" s="117"/>
      <c r="AU30" s="117"/>
      <c r="AV30" s="117"/>
      <c r="AW30" s="117"/>
    </row>
    <row r="31" spans="2:49" ht="24.75" customHeight="1" x14ac:dyDescent="0.25">
      <c r="B31" s="113"/>
      <c r="C31" s="116"/>
      <c r="D31" s="115" t="s">
        <v>141</v>
      </c>
      <c r="E31" s="115" t="s">
        <v>134</v>
      </c>
      <c r="F31" s="112"/>
      <c r="G31" s="115"/>
      <c r="H31" s="115"/>
      <c r="I31" s="115"/>
      <c r="J31" s="115"/>
      <c r="K31" s="136" t="s">
        <v>146</v>
      </c>
      <c r="L31" s="112" t="s">
        <v>148</v>
      </c>
      <c r="M31" s="115"/>
      <c r="N31" s="115"/>
      <c r="O31" s="113" t="s">
        <v>164</v>
      </c>
      <c r="P31" s="113" t="s">
        <v>165</v>
      </c>
      <c r="Q31" s="113" t="s">
        <v>166</v>
      </c>
      <c r="R31" s="112"/>
      <c r="S31" s="115"/>
      <c r="T31" s="115"/>
      <c r="U31" s="115"/>
      <c r="V31" s="115"/>
      <c r="W31" s="115"/>
      <c r="X31" s="115"/>
      <c r="Y31" s="115"/>
      <c r="Z31" s="115"/>
      <c r="AA31" s="115"/>
      <c r="AB31" s="115"/>
      <c r="AC31" s="115"/>
      <c r="AD31" s="115"/>
      <c r="AE31" s="115"/>
      <c r="AF31" s="115"/>
      <c r="AG31" s="115"/>
      <c r="AH31" s="115"/>
      <c r="AI31" s="137"/>
      <c r="AJ31" s="112" t="s">
        <v>167</v>
      </c>
      <c r="AK31" s="141"/>
      <c r="AL31" s="117"/>
      <c r="AM31" s="117"/>
      <c r="AN31" s="117"/>
      <c r="AO31" s="119">
        <v>7000000</v>
      </c>
      <c r="AP31" s="117"/>
      <c r="AQ31" s="117"/>
      <c r="AR31" s="117"/>
      <c r="AS31" s="117"/>
      <c r="AT31" s="117"/>
      <c r="AU31" s="117"/>
      <c r="AV31" s="117"/>
      <c r="AW31" s="117"/>
    </row>
    <row r="32" spans="2:49" ht="24.75" customHeight="1" x14ac:dyDescent="0.25">
      <c r="B32" s="113" t="s">
        <v>30</v>
      </c>
      <c r="C32" s="114" t="s">
        <v>31</v>
      </c>
      <c r="D32" s="115"/>
      <c r="E32" s="115"/>
      <c r="F32" s="115"/>
      <c r="G32" s="115"/>
      <c r="H32" s="115"/>
      <c r="I32" s="115"/>
      <c r="J32" s="115"/>
      <c r="K32" s="113"/>
      <c r="L32" s="113"/>
      <c r="M32" s="113"/>
      <c r="N32" s="113"/>
      <c r="O32" s="113"/>
      <c r="P32" s="113"/>
      <c r="Q32" s="113"/>
      <c r="R32" s="113"/>
      <c r="S32" s="115"/>
      <c r="T32" s="115"/>
      <c r="U32" s="115"/>
      <c r="V32" s="115"/>
      <c r="W32" s="115"/>
      <c r="X32" s="115"/>
      <c r="Y32" s="115"/>
      <c r="Z32" s="115"/>
      <c r="AA32" s="115"/>
      <c r="AB32" s="115"/>
      <c r="AC32" s="115"/>
      <c r="AD32" s="115"/>
      <c r="AE32" s="115"/>
      <c r="AF32" s="115"/>
      <c r="AG32" s="115"/>
      <c r="AH32" s="115"/>
      <c r="AI32" s="138"/>
      <c r="AJ32" s="139"/>
      <c r="AK32" s="139"/>
      <c r="AL32" s="115"/>
      <c r="AM32" s="115"/>
      <c r="AN32" s="115"/>
      <c r="AO32" s="140">
        <f>SUM(AO33:AO35)</f>
        <v>22440000</v>
      </c>
      <c r="AP32" s="115"/>
      <c r="AQ32" s="115"/>
      <c r="AR32" s="115"/>
      <c r="AS32" s="115"/>
      <c r="AT32" s="115"/>
      <c r="AU32" s="115"/>
      <c r="AV32" s="115"/>
      <c r="AW32" s="115"/>
    </row>
    <row r="33" spans="2:49" ht="24.75" customHeight="1" x14ac:dyDescent="0.25">
      <c r="B33" s="113"/>
      <c r="C33" s="116" t="s">
        <v>109</v>
      </c>
      <c r="D33" s="118" t="s">
        <v>168</v>
      </c>
      <c r="E33" s="135" t="s">
        <v>171</v>
      </c>
      <c r="F33" s="112"/>
      <c r="G33" s="115"/>
      <c r="H33" s="115"/>
      <c r="I33" s="115"/>
      <c r="J33" s="115"/>
      <c r="K33" s="136" t="s">
        <v>174</v>
      </c>
      <c r="L33" s="113"/>
      <c r="M33" s="113"/>
      <c r="N33" s="113"/>
      <c r="O33" s="113"/>
      <c r="P33" s="113"/>
      <c r="Q33" s="113"/>
      <c r="R33" s="113"/>
      <c r="S33" s="115"/>
      <c r="T33" s="115"/>
      <c r="U33" s="115"/>
      <c r="V33" s="115"/>
      <c r="W33" s="115"/>
      <c r="X33" s="115"/>
      <c r="Y33" s="115"/>
      <c r="Z33" s="115"/>
      <c r="AA33" s="115"/>
      <c r="AB33" s="115"/>
      <c r="AC33" s="115"/>
      <c r="AD33" s="115"/>
      <c r="AE33" s="115"/>
      <c r="AF33" s="115"/>
      <c r="AG33" s="115"/>
      <c r="AH33" s="115"/>
      <c r="AI33" s="138"/>
      <c r="AJ33" s="112" t="s">
        <v>139</v>
      </c>
      <c r="AK33" s="142"/>
      <c r="AL33" s="117"/>
      <c r="AM33" s="117"/>
      <c r="AN33" s="117"/>
      <c r="AO33" s="119">
        <v>1000000</v>
      </c>
      <c r="AP33" s="117"/>
      <c r="AQ33" s="117"/>
      <c r="AR33" s="117"/>
      <c r="AS33" s="117"/>
      <c r="AT33" s="117"/>
      <c r="AU33" s="117"/>
      <c r="AV33" s="117"/>
      <c r="AW33" s="117"/>
    </row>
    <row r="34" spans="2:49" ht="24.75" customHeight="1" x14ac:dyDescent="0.25">
      <c r="B34" s="113"/>
      <c r="C34" s="116"/>
      <c r="D34" s="118" t="s">
        <v>169</v>
      </c>
      <c r="E34" s="135" t="s">
        <v>172</v>
      </c>
      <c r="F34" s="112"/>
      <c r="G34" s="115"/>
      <c r="H34" s="115"/>
      <c r="I34" s="115"/>
      <c r="J34" s="115"/>
      <c r="K34" s="136" t="s">
        <v>174</v>
      </c>
      <c r="L34" s="113"/>
      <c r="M34" s="113"/>
      <c r="N34" s="113"/>
      <c r="O34" s="113"/>
      <c r="P34" s="113"/>
      <c r="Q34" s="113"/>
      <c r="R34" s="113"/>
      <c r="S34" s="115"/>
      <c r="T34" s="115"/>
      <c r="U34" s="115"/>
      <c r="V34" s="115"/>
      <c r="W34" s="115"/>
      <c r="X34" s="115"/>
      <c r="Y34" s="115"/>
      <c r="Z34" s="115"/>
      <c r="AA34" s="115"/>
      <c r="AB34" s="115"/>
      <c r="AC34" s="115"/>
      <c r="AD34" s="115"/>
      <c r="AE34" s="115"/>
      <c r="AF34" s="115"/>
      <c r="AG34" s="115"/>
      <c r="AH34" s="115"/>
      <c r="AI34" s="138"/>
      <c r="AJ34" s="112" t="s">
        <v>139</v>
      </c>
      <c r="AK34" s="142"/>
      <c r="AL34" s="117"/>
      <c r="AM34" s="117"/>
      <c r="AN34" s="117"/>
      <c r="AO34" s="119">
        <v>20800000</v>
      </c>
      <c r="AP34" s="117"/>
      <c r="AQ34" s="117"/>
      <c r="AR34" s="117"/>
      <c r="AS34" s="117"/>
      <c r="AT34" s="117"/>
      <c r="AU34" s="117"/>
      <c r="AV34" s="117"/>
      <c r="AW34" s="117"/>
    </row>
    <row r="35" spans="2:49" ht="24.75" customHeight="1" x14ac:dyDescent="0.25">
      <c r="B35" s="113"/>
      <c r="C35" s="116"/>
      <c r="D35" s="118" t="s">
        <v>170</v>
      </c>
      <c r="E35" s="135" t="s">
        <v>173</v>
      </c>
      <c r="F35" s="112"/>
      <c r="G35" s="115"/>
      <c r="H35" s="115"/>
      <c r="I35" s="115"/>
      <c r="J35" s="115"/>
      <c r="K35" s="136" t="s">
        <v>174</v>
      </c>
      <c r="L35" s="113"/>
      <c r="M35" s="113"/>
      <c r="N35" s="113"/>
      <c r="O35" s="113"/>
      <c r="P35" s="113"/>
      <c r="Q35" s="113"/>
      <c r="R35" s="113"/>
      <c r="S35" s="115"/>
      <c r="T35" s="115"/>
      <c r="U35" s="115"/>
      <c r="V35" s="115"/>
      <c r="W35" s="115"/>
      <c r="X35" s="115"/>
      <c r="Y35" s="115"/>
      <c r="Z35" s="115"/>
      <c r="AA35" s="115"/>
      <c r="AB35" s="115"/>
      <c r="AC35" s="115"/>
      <c r="AD35" s="115"/>
      <c r="AE35" s="115"/>
      <c r="AF35" s="115"/>
      <c r="AG35" s="115"/>
      <c r="AH35" s="115"/>
      <c r="AI35" s="138"/>
      <c r="AJ35" s="112" t="s">
        <v>139</v>
      </c>
      <c r="AK35" s="142"/>
      <c r="AL35" s="117"/>
      <c r="AM35" s="117"/>
      <c r="AN35" s="117"/>
      <c r="AO35" s="119">
        <v>640000</v>
      </c>
      <c r="AP35" s="117"/>
      <c r="AQ35" s="117"/>
      <c r="AR35" s="117"/>
      <c r="AS35" s="117"/>
      <c r="AT35" s="117"/>
      <c r="AU35" s="117"/>
      <c r="AV35" s="117"/>
      <c r="AW35" s="117"/>
    </row>
    <row r="36" spans="2:49" ht="24.75" customHeight="1" x14ac:dyDescent="0.25">
      <c r="B36" s="113"/>
      <c r="C36" s="116"/>
      <c r="D36" s="113"/>
      <c r="E36" s="113"/>
      <c r="F36" s="113"/>
      <c r="G36" s="113"/>
      <c r="H36" s="115"/>
      <c r="I36" s="115"/>
      <c r="J36" s="115"/>
      <c r="K36" s="113"/>
      <c r="L36" s="113"/>
      <c r="M36" s="113"/>
      <c r="N36" s="113"/>
      <c r="O36" s="113"/>
      <c r="P36" s="113"/>
      <c r="Q36" s="113"/>
      <c r="R36" s="113"/>
      <c r="S36" s="115"/>
      <c r="T36" s="115"/>
      <c r="U36" s="115"/>
      <c r="V36" s="115"/>
      <c r="W36" s="115"/>
      <c r="X36" s="115"/>
      <c r="Y36" s="115"/>
      <c r="Z36" s="115"/>
      <c r="AA36" s="115"/>
      <c r="AB36" s="115"/>
      <c r="AC36" s="115"/>
      <c r="AD36" s="115"/>
      <c r="AE36" s="115"/>
      <c r="AF36" s="115"/>
      <c r="AG36" s="115"/>
      <c r="AH36" s="115"/>
      <c r="AI36" s="138"/>
      <c r="AJ36" s="139"/>
      <c r="AK36" s="139"/>
      <c r="AL36" s="115"/>
      <c r="AM36" s="115"/>
      <c r="AN36" s="115"/>
      <c r="AO36" s="115"/>
      <c r="AP36" s="115"/>
      <c r="AQ36" s="115"/>
      <c r="AR36" s="115"/>
      <c r="AS36" s="115"/>
      <c r="AT36" s="115"/>
      <c r="AU36" s="115"/>
      <c r="AV36" s="115"/>
      <c r="AW36" s="115"/>
    </row>
    <row r="37" spans="2:49" ht="30" customHeight="1" x14ac:dyDescent="0.25">
      <c r="B37" s="113" t="s">
        <v>32</v>
      </c>
      <c r="C37" s="114" t="s">
        <v>33</v>
      </c>
      <c r="D37" s="1242" t="s">
        <v>140</v>
      </c>
      <c r="E37" s="1243"/>
      <c r="F37" s="1244"/>
      <c r="G37" s="115"/>
      <c r="H37" s="115"/>
      <c r="I37" s="115"/>
      <c r="J37" s="115"/>
      <c r="K37" s="143"/>
      <c r="L37" s="143"/>
      <c r="M37" s="143"/>
      <c r="N37" s="143"/>
      <c r="O37" s="143"/>
      <c r="P37" s="143"/>
      <c r="Q37" s="143"/>
      <c r="R37" s="143"/>
      <c r="S37" s="117"/>
      <c r="T37" s="117"/>
      <c r="U37" s="117"/>
      <c r="V37" s="117"/>
      <c r="W37" s="117"/>
      <c r="X37" s="117"/>
      <c r="Y37" s="117"/>
      <c r="Z37" s="117"/>
      <c r="AA37" s="117"/>
      <c r="AB37" s="117"/>
      <c r="AC37" s="117"/>
      <c r="AD37" s="117"/>
      <c r="AE37" s="117"/>
      <c r="AF37" s="117"/>
      <c r="AG37" s="117"/>
      <c r="AH37" s="117"/>
      <c r="AI37" s="117"/>
      <c r="AJ37" s="142"/>
      <c r="AK37" s="142"/>
      <c r="AL37" s="117"/>
      <c r="AM37" s="117"/>
      <c r="AN37" s="117"/>
      <c r="AO37" s="117"/>
      <c r="AP37" s="117"/>
      <c r="AQ37" s="117"/>
      <c r="AR37" s="117"/>
      <c r="AS37" s="117"/>
      <c r="AT37" s="117"/>
      <c r="AU37" s="117"/>
      <c r="AV37" s="117"/>
      <c r="AW37" s="117"/>
    </row>
    <row r="38" spans="2:49" ht="24.75" customHeight="1" x14ac:dyDescent="0.25">
      <c r="B38" s="113"/>
      <c r="C38" s="116" t="s">
        <v>109</v>
      </c>
      <c r="D38" s="1245"/>
      <c r="E38" s="1246"/>
      <c r="F38" s="1247"/>
      <c r="G38" s="115"/>
      <c r="H38" s="115"/>
      <c r="I38" s="115"/>
      <c r="J38" s="115"/>
      <c r="K38" s="143"/>
      <c r="L38" s="143"/>
      <c r="M38" s="143"/>
      <c r="N38" s="143"/>
      <c r="O38" s="143"/>
      <c r="P38" s="143"/>
      <c r="Q38" s="143"/>
      <c r="R38" s="143"/>
      <c r="S38" s="117"/>
      <c r="T38" s="117"/>
      <c r="U38" s="117"/>
      <c r="V38" s="117"/>
      <c r="W38" s="117"/>
      <c r="X38" s="117"/>
      <c r="Y38" s="117"/>
      <c r="Z38" s="117"/>
      <c r="AA38" s="117"/>
      <c r="AB38" s="117"/>
      <c r="AC38" s="117"/>
      <c r="AD38" s="117"/>
      <c r="AE38" s="117"/>
      <c r="AF38" s="117"/>
      <c r="AG38" s="117"/>
      <c r="AH38" s="117"/>
      <c r="AI38" s="117"/>
      <c r="AJ38" s="142"/>
      <c r="AK38" s="142"/>
      <c r="AL38" s="117"/>
      <c r="AM38" s="117"/>
      <c r="AN38" s="117"/>
      <c r="AO38" s="117"/>
      <c r="AP38" s="117"/>
      <c r="AQ38" s="117"/>
      <c r="AR38" s="117"/>
      <c r="AS38" s="117"/>
      <c r="AT38" s="117"/>
      <c r="AU38" s="117"/>
      <c r="AV38" s="117"/>
      <c r="AW38" s="117"/>
    </row>
    <row r="39" spans="2:49" ht="24.75" customHeight="1" x14ac:dyDescent="0.25">
      <c r="B39" s="113"/>
      <c r="C39" s="116"/>
      <c r="D39" s="1245"/>
      <c r="E39" s="1246"/>
      <c r="F39" s="1247"/>
      <c r="G39" s="115"/>
      <c r="H39" s="115"/>
      <c r="I39" s="115"/>
      <c r="J39" s="115"/>
      <c r="K39" s="143"/>
      <c r="L39" s="143"/>
      <c r="M39" s="143"/>
      <c r="N39" s="143"/>
      <c r="O39" s="143"/>
      <c r="P39" s="143"/>
      <c r="Q39" s="143"/>
      <c r="R39" s="143"/>
      <c r="S39" s="117"/>
      <c r="T39" s="117"/>
      <c r="U39" s="117"/>
      <c r="V39" s="117"/>
      <c r="W39" s="117"/>
      <c r="X39" s="117"/>
      <c r="Y39" s="117"/>
      <c r="Z39" s="117"/>
      <c r="AA39" s="117"/>
      <c r="AB39" s="117"/>
      <c r="AC39" s="117"/>
      <c r="AD39" s="117"/>
      <c r="AE39" s="117"/>
      <c r="AF39" s="117"/>
      <c r="AG39" s="117"/>
      <c r="AH39" s="117"/>
      <c r="AI39" s="117"/>
      <c r="AJ39" s="142"/>
      <c r="AK39" s="142"/>
      <c r="AL39" s="117"/>
      <c r="AM39" s="117"/>
      <c r="AN39" s="117"/>
      <c r="AO39" s="117"/>
      <c r="AP39" s="117"/>
      <c r="AQ39" s="117"/>
      <c r="AR39" s="117"/>
      <c r="AS39" s="117"/>
      <c r="AT39" s="117"/>
      <c r="AU39" s="117"/>
      <c r="AV39" s="117"/>
      <c r="AW39" s="117"/>
    </row>
    <row r="40" spans="2:49" ht="24.75" customHeight="1" x14ac:dyDescent="0.25">
      <c r="B40" s="113"/>
      <c r="C40" s="116"/>
      <c r="D40" s="1248"/>
      <c r="E40" s="1249"/>
      <c r="F40" s="1250"/>
      <c r="G40" s="115"/>
      <c r="H40" s="115"/>
      <c r="I40" s="115"/>
      <c r="J40" s="115"/>
      <c r="K40" s="143"/>
      <c r="L40" s="143"/>
      <c r="M40" s="143"/>
      <c r="N40" s="143"/>
      <c r="O40" s="143"/>
      <c r="P40" s="143"/>
      <c r="Q40" s="143"/>
      <c r="R40" s="143"/>
      <c r="S40" s="117"/>
      <c r="T40" s="117"/>
      <c r="U40" s="117"/>
      <c r="V40" s="117"/>
      <c r="W40" s="117"/>
      <c r="X40" s="117"/>
      <c r="Y40" s="117"/>
      <c r="Z40" s="117"/>
      <c r="AA40" s="117"/>
      <c r="AB40" s="117"/>
      <c r="AC40" s="117"/>
      <c r="AD40" s="117"/>
      <c r="AE40" s="117"/>
      <c r="AF40" s="117"/>
      <c r="AG40" s="117"/>
      <c r="AH40" s="117"/>
      <c r="AI40" s="117"/>
      <c r="AJ40" s="142"/>
      <c r="AK40" s="142"/>
      <c r="AL40" s="117"/>
      <c r="AM40" s="117"/>
      <c r="AN40" s="117"/>
      <c r="AO40" s="117"/>
      <c r="AP40" s="117"/>
      <c r="AQ40" s="117"/>
      <c r="AR40" s="117"/>
      <c r="AS40" s="117"/>
      <c r="AT40" s="117"/>
      <c r="AU40" s="117"/>
      <c r="AV40" s="117"/>
      <c r="AW40" s="117"/>
    </row>
    <row r="41" spans="2:49" ht="24.75" customHeight="1" x14ac:dyDescent="0.25">
      <c r="B41" s="113"/>
      <c r="C41" s="116"/>
      <c r="D41" s="99"/>
      <c r="E41" s="100"/>
      <c r="F41" s="101"/>
      <c r="G41" s="115"/>
      <c r="H41" s="115"/>
      <c r="I41" s="115"/>
      <c r="J41" s="115"/>
      <c r="K41" s="143"/>
      <c r="L41" s="143"/>
      <c r="M41" s="143"/>
      <c r="N41" s="143"/>
      <c r="O41" s="143"/>
      <c r="P41" s="143"/>
      <c r="Q41" s="143"/>
      <c r="R41" s="143"/>
      <c r="S41" s="117"/>
      <c r="T41" s="117"/>
      <c r="U41" s="117"/>
      <c r="V41" s="117"/>
      <c r="W41" s="117"/>
      <c r="X41" s="117"/>
      <c r="Y41" s="117"/>
      <c r="Z41" s="117"/>
      <c r="AA41" s="117"/>
      <c r="AB41" s="117"/>
      <c r="AC41" s="117"/>
      <c r="AD41" s="117"/>
      <c r="AE41" s="117"/>
      <c r="AF41" s="117"/>
      <c r="AG41" s="117"/>
      <c r="AH41" s="117"/>
      <c r="AI41" s="117"/>
      <c r="AJ41" s="142"/>
      <c r="AK41" s="142"/>
      <c r="AL41" s="117"/>
      <c r="AM41" s="117"/>
      <c r="AN41" s="117"/>
      <c r="AO41" s="117"/>
      <c r="AP41" s="117"/>
      <c r="AQ41" s="117"/>
      <c r="AR41" s="117"/>
      <c r="AS41" s="117"/>
      <c r="AT41" s="117"/>
      <c r="AU41" s="117"/>
      <c r="AV41" s="117"/>
      <c r="AW41" s="117"/>
    </row>
    <row r="42" spans="2:49" ht="24.75" customHeight="1" x14ac:dyDescent="0.25">
      <c r="B42" s="113"/>
      <c r="C42" s="116"/>
      <c r="D42" s="115"/>
      <c r="E42" s="115"/>
      <c r="F42" s="115"/>
      <c r="G42" s="115"/>
      <c r="H42" s="115"/>
      <c r="I42" s="115"/>
      <c r="J42" s="115"/>
      <c r="K42" s="113"/>
      <c r="L42" s="113"/>
      <c r="M42" s="113"/>
      <c r="N42" s="113"/>
      <c r="O42" s="113"/>
      <c r="P42" s="113"/>
      <c r="Q42" s="113"/>
      <c r="R42" s="113"/>
      <c r="S42" s="115"/>
      <c r="T42" s="115"/>
      <c r="U42" s="115"/>
      <c r="V42" s="115"/>
      <c r="W42" s="115"/>
      <c r="X42" s="115"/>
      <c r="Y42" s="115"/>
      <c r="Z42" s="115"/>
      <c r="AA42" s="115"/>
      <c r="AB42" s="115"/>
      <c r="AC42" s="115"/>
      <c r="AD42" s="115"/>
      <c r="AE42" s="115"/>
      <c r="AF42" s="115"/>
      <c r="AG42" s="115"/>
      <c r="AH42" s="115"/>
      <c r="AI42" s="115"/>
      <c r="AJ42" s="139"/>
      <c r="AK42" s="139"/>
      <c r="AL42" s="115"/>
      <c r="AM42" s="115"/>
      <c r="AN42" s="115"/>
      <c r="AO42" s="115"/>
      <c r="AP42" s="115"/>
      <c r="AQ42" s="115"/>
      <c r="AR42" s="115"/>
      <c r="AS42" s="115"/>
      <c r="AT42" s="115"/>
      <c r="AU42" s="115"/>
      <c r="AV42" s="115"/>
      <c r="AW42" s="115"/>
    </row>
    <row r="43" spans="2:49" ht="30" x14ac:dyDescent="0.25">
      <c r="B43" s="113" t="s">
        <v>34</v>
      </c>
      <c r="C43" s="114" t="s">
        <v>35</v>
      </c>
      <c r="D43" s="115"/>
      <c r="E43" s="115"/>
      <c r="F43" s="115"/>
      <c r="G43" s="115"/>
      <c r="H43" s="115"/>
      <c r="I43" s="115"/>
      <c r="J43" s="115"/>
      <c r="K43" s="115"/>
      <c r="L43" s="115"/>
      <c r="M43" s="115"/>
      <c r="N43" s="113"/>
      <c r="O43" s="113"/>
      <c r="P43" s="113"/>
      <c r="Q43" s="113"/>
      <c r="R43" s="113"/>
      <c r="S43" s="115"/>
      <c r="T43" s="115"/>
      <c r="U43" s="115"/>
      <c r="V43" s="115"/>
      <c r="W43" s="115"/>
      <c r="X43" s="115"/>
      <c r="Y43" s="115"/>
      <c r="Z43" s="115"/>
      <c r="AA43" s="115"/>
      <c r="AB43" s="115"/>
      <c r="AC43" s="115"/>
      <c r="AD43" s="115"/>
      <c r="AE43" s="115"/>
      <c r="AF43" s="115"/>
      <c r="AG43" s="115"/>
      <c r="AH43" s="115"/>
      <c r="AI43" s="115"/>
      <c r="AJ43" s="139"/>
      <c r="AK43" s="139"/>
      <c r="AL43" s="115"/>
      <c r="AM43" s="115"/>
      <c r="AN43" s="115"/>
      <c r="AO43" s="140">
        <f>SUM(AO44:AO228)</f>
        <v>512441900</v>
      </c>
      <c r="AP43" s="115"/>
      <c r="AQ43" s="115"/>
      <c r="AR43" s="115"/>
      <c r="AS43" s="115"/>
      <c r="AT43" s="115"/>
      <c r="AU43" s="115"/>
      <c r="AV43" s="115"/>
      <c r="AW43" s="115"/>
    </row>
    <row r="44" spans="2:49" ht="24.75" customHeight="1" x14ac:dyDescent="0.25">
      <c r="B44" s="113"/>
      <c r="C44" s="116" t="s">
        <v>109</v>
      </c>
      <c r="D44" s="118" t="s">
        <v>175</v>
      </c>
      <c r="E44" s="135" t="s">
        <v>232</v>
      </c>
      <c r="F44" s="112"/>
      <c r="G44" s="115"/>
      <c r="H44" s="115"/>
      <c r="I44" s="115"/>
      <c r="J44" s="115"/>
      <c r="K44" s="136" t="s">
        <v>299</v>
      </c>
      <c r="L44" s="112"/>
      <c r="M44" s="113" t="s">
        <v>360</v>
      </c>
      <c r="N44" s="113"/>
      <c r="O44" s="113"/>
      <c r="P44" s="113"/>
      <c r="Q44" s="113"/>
      <c r="R44" s="113"/>
      <c r="S44" s="115"/>
      <c r="T44" s="115"/>
      <c r="U44" s="115"/>
      <c r="V44" s="115"/>
      <c r="W44" s="115"/>
      <c r="X44" s="115"/>
      <c r="Y44" s="115"/>
      <c r="Z44" s="115"/>
      <c r="AA44" s="115"/>
      <c r="AB44" s="115"/>
      <c r="AC44" s="115"/>
      <c r="AD44" s="115"/>
      <c r="AE44" s="115"/>
      <c r="AF44" s="115"/>
      <c r="AG44" s="115"/>
      <c r="AH44" s="115"/>
      <c r="AI44" s="115"/>
      <c r="AJ44" s="112" t="s">
        <v>139</v>
      </c>
      <c r="AK44" s="112">
        <v>2000</v>
      </c>
      <c r="AL44" s="115"/>
      <c r="AM44" s="115"/>
      <c r="AN44" s="115"/>
      <c r="AO44" s="119">
        <v>280000</v>
      </c>
      <c r="AP44" s="115"/>
      <c r="AQ44" s="115"/>
      <c r="AR44" s="115"/>
      <c r="AS44" s="115"/>
      <c r="AT44" s="115"/>
      <c r="AU44" s="115"/>
      <c r="AV44" s="115"/>
      <c r="AW44" s="115"/>
    </row>
    <row r="45" spans="2:49" ht="24.75" customHeight="1" x14ac:dyDescent="0.25">
      <c r="B45" s="113"/>
      <c r="C45" s="116"/>
      <c r="D45" s="118" t="s">
        <v>176</v>
      </c>
      <c r="E45" s="135" t="s">
        <v>233</v>
      </c>
      <c r="F45" s="112"/>
      <c r="G45" s="115"/>
      <c r="H45" s="115"/>
      <c r="I45" s="115"/>
      <c r="J45" s="115"/>
      <c r="K45" s="136" t="s">
        <v>300</v>
      </c>
      <c r="L45" s="112"/>
      <c r="M45" s="113" t="s">
        <v>361</v>
      </c>
      <c r="N45" s="113"/>
      <c r="O45" s="113"/>
      <c r="P45" s="113"/>
      <c r="Q45" s="113"/>
      <c r="R45" s="113"/>
      <c r="S45" s="115"/>
      <c r="T45" s="115"/>
      <c r="U45" s="115"/>
      <c r="V45" s="115"/>
      <c r="W45" s="115"/>
      <c r="X45" s="115"/>
      <c r="Y45" s="115"/>
      <c r="Z45" s="115"/>
      <c r="AA45" s="115"/>
      <c r="AB45" s="115"/>
      <c r="AC45" s="115"/>
      <c r="AD45" s="115"/>
      <c r="AE45" s="115"/>
      <c r="AF45" s="115"/>
      <c r="AG45" s="115"/>
      <c r="AH45" s="115"/>
      <c r="AI45" s="115"/>
      <c r="AJ45" s="112" t="s">
        <v>139</v>
      </c>
      <c r="AK45" s="112">
        <v>2000</v>
      </c>
      <c r="AL45" s="115"/>
      <c r="AM45" s="115"/>
      <c r="AN45" s="115"/>
      <c r="AO45" s="119">
        <v>637500</v>
      </c>
      <c r="AP45" s="115"/>
      <c r="AQ45" s="115"/>
      <c r="AR45" s="115"/>
      <c r="AS45" s="115"/>
      <c r="AT45" s="115"/>
      <c r="AU45" s="115"/>
      <c r="AV45" s="115"/>
      <c r="AW45" s="115"/>
    </row>
    <row r="46" spans="2:49" ht="24.75" customHeight="1" x14ac:dyDescent="0.25">
      <c r="B46" s="113"/>
      <c r="C46" s="116"/>
      <c r="D46" s="118" t="s">
        <v>177</v>
      </c>
      <c r="E46" s="135" t="s">
        <v>234</v>
      </c>
      <c r="F46" s="112"/>
      <c r="G46" s="115"/>
      <c r="H46" s="115"/>
      <c r="I46" s="115"/>
      <c r="J46" s="115"/>
      <c r="K46" s="136" t="s">
        <v>300</v>
      </c>
      <c r="L46" s="112"/>
      <c r="M46" s="113" t="s">
        <v>362</v>
      </c>
      <c r="N46" s="113"/>
      <c r="O46" s="113"/>
      <c r="P46" s="113"/>
      <c r="Q46" s="113"/>
      <c r="R46" s="113"/>
      <c r="S46" s="115"/>
      <c r="T46" s="115"/>
      <c r="U46" s="115"/>
      <c r="V46" s="115"/>
      <c r="W46" s="115"/>
      <c r="X46" s="115"/>
      <c r="Y46" s="115"/>
      <c r="Z46" s="115"/>
      <c r="AA46" s="115"/>
      <c r="AB46" s="115"/>
      <c r="AC46" s="115"/>
      <c r="AD46" s="115"/>
      <c r="AE46" s="115"/>
      <c r="AF46" s="115"/>
      <c r="AG46" s="115"/>
      <c r="AH46" s="115"/>
      <c r="AI46" s="115"/>
      <c r="AJ46" s="112" t="s">
        <v>139</v>
      </c>
      <c r="AK46" s="112">
        <v>2000</v>
      </c>
      <c r="AL46" s="115"/>
      <c r="AM46" s="115"/>
      <c r="AN46" s="115"/>
      <c r="AO46" s="119">
        <v>3750000</v>
      </c>
      <c r="AP46" s="115"/>
      <c r="AQ46" s="115"/>
      <c r="AR46" s="115"/>
      <c r="AS46" s="115"/>
      <c r="AT46" s="115"/>
      <c r="AU46" s="115"/>
      <c r="AV46" s="115"/>
      <c r="AW46" s="115"/>
    </row>
    <row r="47" spans="2:49" ht="24.75" customHeight="1" x14ac:dyDescent="0.25">
      <c r="B47" s="113"/>
      <c r="C47" s="116"/>
      <c r="D47" s="118" t="s">
        <v>178</v>
      </c>
      <c r="E47" s="135" t="s">
        <v>235</v>
      </c>
      <c r="F47" s="112"/>
      <c r="G47" s="115"/>
      <c r="H47" s="115"/>
      <c r="I47" s="115"/>
      <c r="J47" s="115"/>
      <c r="K47" s="136" t="s">
        <v>301</v>
      </c>
      <c r="L47" s="112"/>
      <c r="M47" s="113" t="s">
        <v>361</v>
      </c>
      <c r="N47" s="113"/>
      <c r="O47" s="113"/>
      <c r="P47" s="113"/>
      <c r="Q47" s="113"/>
      <c r="R47" s="113"/>
      <c r="S47" s="115"/>
      <c r="T47" s="115"/>
      <c r="U47" s="115"/>
      <c r="V47" s="115"/>
      <c r="W47" s="115"/>
      <c r="X47" s="115"/>
      <c r="Y47" s="115"/>
      <c r="Z47" s="115"/>
      <c r="AA47" s="115"/>
      <c r="AB47" s="115"/>
      <c r="AC47" s="115"/>
      <c r="AD47" s="115"/>
      <c r="AE47" s="115"/>
      <c r="AF47" s="115"/>
      <c r="AG47" s="115"/>
      <c r="AH47" s="115"/>
      <c r="AI47" s="115"/>
      <c r="AJ47" s="112" t="s">
        <v>139</v>
      </c>
      <c r="AK47" s="112">
        <v>2000</v>
      </c>
      <c r="AL47" s="115"/>
      <c r="AM47" s="115"/>
      <c r="AN47" s="115"/>
      <c r="AO47" s="119">
        <v>2625000</v>
      </c>
      <c r="AP47" s="115"/>
      <c r="AQ47" s="115"/>
      <c r="AR47" s="115"/>
      <c r="AS47" s="115"/>
      <c r="AT47" s="115"/>
      <c r="AU47" s="115"/>
      <c r="AV47" s="115"/>
      <c r="AW47" s="115"/>
    </row>
    <row r="48" spans="2:49" ht="24.75" customHeight="1" x14ac:dyDescent="0.25">
      <c r="B48" s="113"/>
      <c r="C48" s="116"/>
      <c r="D48" s="118" t="s">
        <v>179</v>
      </c>
      <c r="E48" s="135" t="s">
        <v>236</v>
      </c>
      <c r="F48" s="112"/>
      <c r="G48" s="115"/>
      <c r="H48" s="115"/>
      <c r="I48" s="115"/>
      <c r="J48" s="115"/>
      <c r="K48" s="136" t="s">
        <v>302</v>
      </c>
      <c r="L48" s="112"/>
      <c r="M48" s="113" t="s">
        <v>363</v>
      </c>
      <c r="N48" s="113"/>
      <c r="O48" s="113"/>
      <c r="P48" s="113"/>
      <c r="Q48" s="113"/>
      <c r="R48" s="113"/>
      <c r="S48" s="115"/>
      <c r="T48" s="115"/>
      <c r="U48" s="115"/>
      <c r="V48" s="115"/>
      <c r="W48" s="115"/>
      <c r="X48" s="115"/>
      <c r="Y48" s="115"/>
      <c r="Z48" s="115"/>
      <c r="AA48" s="115"/>
      <c r="AB48" s="115"/>
      <c r="AC48" s="115"/>
      <c r="AD48" s="115"/>
      <c r="AE48" s="115"/>
      <c r="AF48" s="115"/>
      <c r="AG48" s="115"/>
      <c r="AH48" s="115"/>
      <c r="AI48" s="115"/>
      <c r="AJ48" s="112" t="s">
        <v>139</v>
      </c>
      <c r="AK48" s="112">
        <v>2000</v>
      </c>
      <c r="AL48" s="115"/>
      <c r="AM48" s="115"/>
      <c r="AN48" s="115"/>
      <c r="AO48" s="119">
        <v>2560000</v>
      </c>
      <c r="AP48" s="115"/>
      <c r="AQ48" s="115"/>
      <c r="AR48" s="115"/>
      <c r="AS48" s="115"/>
      <c r="AT48" s="115"/>
      <c r="AU48" s="115"/>
      <c r="AV48" s="115"/>
      <c r="AW48" s="115"/>
    </row>
    <row r="49" spans="2:49" ht="24.75" customHeight="1" x14ac:dyDescent="0.25">
      <c r="B49" s="113"/>
      <c r="C49" s="116"/>
      <c r="D49" s="118" t="s">
        <v>180</v>
      </c>
      <c r="E49" s="135" t="s">
        <v>237</v>
      </c>
      <c r="F49" s="112"/>
      <c r="G49" s="115"/>
      <c r="H49" s="115"/>
      <c r="I49" s="115"/>
      <c r="J49" s="115"/>
      <c r="K49" s="136" t="s">
        <v>303</v>
      </c>
      <c r="L49" s="112"/>
      <c r="M49" s="113" t="s">
        <v>361</v>
      </c>
      <c r="N49" s="113"/>
      <c r="O49" s="113"/>
      <c r="P49" s="113"/>
      <c r="Q49" s="113"/>
      <c r="R49" s="113"/>
      <c r="S49" s="115"/>
      <c r="T49" s="115"/>
      <c r="U49" s="115"/>
      <c r="V49" s="115"/>
      <c r="W49" s="115"/>
      <c r="X49" s="115"/>
      <c r="Y49" s="115"/>
      <c r="Z49" s="115"/>
      <c r="AA49" s="115"/>
      <c r="AB49" s="115"/>
      <c r="AC49" s="115"/>
      <c r="AD49" s="115"/>
      <c r="AE49" s="115"/>
      <c r="AF49" s="115"/>
      <c r="AG49" s="115"/>
      <c r="AH49" s="115"/>
      <c r="AI49" s="115"/>
      <c r="AJ49" s="112" t="s">
        <v>139</v>
      </c>
      <c r="AK49" s="112">
        <v>2000</v>
      </c>
      <c r="AL49" s="115"/>
      <c r="AM49" s="115"/>
      <c r="AN49" s="115"/>
      <c r="AO49" s="119">
        <v>187500</v>
      </c>
      <c r="AP49" s="115"/>
      <c r="AQ49" s="115"/>
      <c r="AR49" s="115"/>
      <c r="AS49" s="115"/>
      <c r="AT49" s="115"/>
      <c r="AU49" s="115"/>
      <c r="AV49" s="115"/>
      <c r="AW49" s="115"/>
    </row>
    <row r="50" spans="2:49" ht="24.75" customHeight="1" x14ac:dyDescent="0.25">
      <c r="B50" s="113"/>
      <c r="C50" s="116"/>
      <c r="D50" s="118" t="s">
        <v>181</v>
      </c>
      <c r="E50" s="135" t="s">
        <v>238</v>
      </c>
      <c r="F50" s="112"/>
      <c r="G50" s="115"/>
      <c r="H50" s="115"/>
      <c r="I50" s="115"/>
      <c r="J50" s="115"/>
      <c r="K50" s="136" t="s">
        <v>304</v>
      </c>
      <c r="L50" s="112"/>
      <c r="M50" s="113" t="s">
        <v>364</v>
      </c>
      <c r="N50" s="113"/>
      <c r="O50" s="113"/>
      <c r="P50" s="113"/>
      <c r="Q50" s="113"/>
      <c r="R50" s="113"/>
      <c r="S50" s="115"/>
      <c r="T50" s="115"/>
      <c r="U50" s="115"/>
      <c r="V50" s="115"/>
      <c r="W50" s="115"/>
      <c r="X50" s="115"/>
      <c r="Y50" s="115"/>
      <c r="Z50" s="115"/>
      <c r="AA50" s="115"/>
      <c r="AB50" s="115"/>
      <c r="AC50" s="115"/>
      <c r="AD50" s="115"/>
      <c r="AE50" s="115"/>
      <c r="AF50" s="115"/>
      <c r="AG50" s="115"/>
      <c r="AH50" s="115"/>
      <c r="AI50" s="115"/>
      <c r="AJ50" s="112" t="s">
        <v>139</v>
      </c>
      <c r="AK50" s="112">
        <v>2000</v>
      </c>
      <c r="AL50" s="115"/>
      <c r="AM50" s="115"/>
      <c r="AN50" s="115"/>
      <c r="AO50" s="119">
        <v>825000</v>
      </c>
      <c r="AP50" s="115"/>
      <c r="AQ50" s="115"/>
      <c r="AR50" s="115"/>
      <c r="AS50" s="115"/>
      <c r="AT50" s="115"/>
      <c r="AU50" s="115"/>
      <c r="AV50" s="115"/>
      <c r="AW50" s="115"/>
    </row>
    <row r="51" spans="2:49" ht="24.75" customHeight="1" x14ac:dyDescent="0.25">
      <c r="B51" s="113"/>
      <c r="C51" s="116"/>
      <c r="D51" s="118" t="s">
        <v>182</v>
      </c>
      <c r="E51" s="135" t="s">
        <v>239</v>
      </c>
      <c r="F51" s="112"/>
      <c r="G51" s="115"/>
      <c r="H51" s="115"/>
      <c r="I51" s="115"/>
      <c r="J51" s="115"/>
      <c r="K51" s="136" t="s">
        <v>305</v>
      </c>
      <c r="L51" s="112"/>
      <c r="M51" s="113" t="s">
        <v>365</v>
      </c>
      <c r="N51" s="113"/>
      <c r="O51" s="113"/>
      <c r="P51" s="113"/>
      <c r="Q51" s="113"/>
      <c r="R51" s="113"/>
      <c r="S51" s="115"/>
      <c r="T51" s="115"/>
      <c r="U51" s="115"/>
      <c r="V51" s="115"/>
      <c r="W51" s="115"/>
      <c r="X51" s="115"/>
      <c r="Y51" s="115"/>
      <c r="Z51" s="115"/>
      <c r="AA51" s="115"/>
      <c r="AB51" s="115"/>
      <c r="AC51" s="115"/>
      <c r="AD51" s="115"/>
      <c r="AE51" s="115"/>
      <c r="AF51" s="115"/>
      <c r="AG51" s="115"/>
      <c r="AH51" s="115"/>
      <c r="AI51" s="115"/>
      <c r="AJ51" s="112" t="s">
        <v>139</v>
      </c>
      <c r="AK51" s="112">
        <v>2000</v>
      </c>
      <c r="AL51" s="115"/>
      <c r="AM51" s="115"/>
      <c r="AN51" s="115"/>
      <c r="AO51" s="119">
        <v>1200000</v>
      </c>
      <c r="AP51" s="115"/>
      <c r="AQ51" s="115"/>
      <c r="AR51" s="115"/>
      <c r="AS51" s="115"/>
      <c r="AT51" s="115"/>
      <c r="AU51" s="115"/>
      <c r="AV51" s="115"/>
      <c r="AW51" s="115"/>
    </row>
    <row r="52" spans="2:49" ht="24.75" customHeight="1" x14ac:dyDescent="0.25">
      <c r="B52" s="113"/>
      <c r="C52" s="116"/>
      <c r="D52" s="118" t="s">
        <v>183</v>
      </c>
      <c r="E52" s="135" t="s">
        <v>240</v>
      </c>
      <c r="F52" s="112"/>
      <c r="G52" s="115"/>
      <c r="H52" s="115"/>
      <c r="I52" s="115"/>
      <c r="J52" s="115"/>
      <c r="K52" s="136" t="s">
        <v>306</v>
      </c>
      <c r="L52" s="112"/>
      <c r="M52" s="113" t="s">
        <v>364</v>
      </c>
      <c r="N52" s="113"/>
      <c r="O52" s="113"/>
      <c r="P52" s="113"/>
      <c r="Q52" s="113"/>
      <c r="R52" s="113"/>
      <c r="S52" s="115"/>
      <c r="T52" s="115"/>
      <c r="U52" s="115"/>
      <c r="V52" s="115"/>
      <c r="W52" s="115"/>
      <c r="X52" s="115"/>
      <c r="Y52" s="115"/>
      <c r="Z52" s="115"/>
      <c r="AA52" s="115"/>
      <c r="AB52" s="115"/>
      <c r="AC52" s="115"/>
      <c r="AD52" s="115"/>
      <c r="AE52" s="115"/>
      <c r="AF52" s="115"/>
      <c r="AG52" s="115"/>
      <c r="AH52" s="115"/>
      <c r="AI52" s="115"/>
      <c r="AJ52" s="112" t="s">
        <v>139</v>
      </c>
      <c r="AK52" s="112">
        <v>2000</v>
      </c>
      <c r="AL52" s="115"/>
      <c r="AM52" s="115"/>
      <c r="AN52" s="115"/>
      <c r="AO52" s="119">
        <v>960000</v>
      </c>
      <c r="AP52" s="115"/>
      <c r="AQ52" s="115"/>
      <c r="AR52" s="115"/>
      <c r="AS52" s="115"/>
      <c r="AT52" s="115"/>
      <c r="AU52" s="115"/>
      <c r="AV52" s="115"/>
      <c r="AW52" s="115"/>
    </row>
    <row r="53" spans="2:49" ht="24.75" customHeight="1" x14ac:dyDescent="0.25">
      <c r="B53" s="113"/>
      <c r="C53" s="116"/>
      <c r="D53" s="118" t="s">
        <v>183</v>
      </c>
      <c r="E53" s="135" t="s">
        <v>240</v>
      </c>
      <c r="F53" s="112"/>
      <c r="G53" s="115"/>
      <c r="H53" s="115"/>
      <c r="I53" s="115"/>
      <c r="J53" s="115"/>
      <c r="K53" s="136" t="s">
        <v>304</v>
      </c>
      <c r="L53" s="112"/>
      <c r="M53" s="113" t="s">
        <v>366</v>
      </c>
      <c r="N53" s="113"/>
      <c r="O53" s="113"/>
      <c r="P53" s="113"/>
      <c r="Q53" s="113"/>
      <c r="R53" s="113"/>
      <c r="S53" s="115"/>
      <c r="T53" s="115"/>
      <c r="U53" s="115"/>
      <c r="V53" s="115"/>
      <c r="W53" s="115"/>
      <c r="X53" s="115"/>
      <c r="Y53" s="115"/>
      <c r="Z53" s="115"/>
      <c r="AA53" s="115"/>
      <c r="AB53" s="115"/>
      <c r="AC53" s="115"/>
      <c r="AD53" s="115"/>
      <c r="AE53" s="115"/>
      <c r="AF53" s="115"/>
      <c r="AG53" s="115"/>
      <c r="AH53" s="115"/>
      <c r="AI53" s="115"/>
      <c r="AJ53" s="112" t="s">
        <v>139</v>
      </c>
      <c r="AK53" s="112">
        <v>2000</v>
      </c>
      <c r="AL53" s="115"/>
      <c r="AM53" s="115"/>
      <c r="AN53" s="115"/>
      <c r="AO53" s="119">
        <v>3325000</v>
      </c>
      <c r="AP53" s="115"/>
      <c r="AQ53" s="115"/>
      <c r="AR53" s="115"/>
      <c r="AS53" s="115"/>
      <c r="AT53" s="115"/>
      <c r="AU53" s="115"/>
      <c r="AV53" s="115"/>
      <c r="AW53" s="115"/>
    </row>
    <row r="54" spans="2:49" ht="24.75" customHeight="1" x14ac:dyDescent="0.25">
      <c r="B54" s="113"/>
      <c r="C54" s="116"/>
      <c r="D54" s="118" t="s">
        <v>183</v>
      </c>
      <c r="E54" s="135" t="s">
        <v>240</v>
      </c>
      <c r="F54" s="112"/>
      <c r="G54" s="115"/>
      <c r="H54" s="115"/>
      <c r="I54" s="115"/>
      <c r="J54" s="115"/>
      <c r="K54" s="136" t="s">
        <v>304</v>
      </c>
      <c r="L54" s="112"/>
      <c r="M54" s="113" t="s">
        <v>367</v>
      </c>
      <c r="N54" s="113"/>
      <c r="O54" s="113"/>
      <c r="P54" s="113"/>
      <c r="Q54" s="113"/>
      <c r="R54" s="113"/>
      <c r="S54" s="115"/>
      <c r="T54" s="115"/>
      <c r="U54" s="115"/>
      <c r="V54" s="115"/>
      <c r="W54" s="115"/>
      <c r="X54" s="115"/>
      <c r="Y54" s="115"/>
      <c r="Z54" s="115"/>
      <c r="AA54" s="115"/>
      <c r="AB54" s="115"/>
      <c r="AC54" s="115"/>
      <c r="AD54" s="115"/>
      <c r="AE54" s="115"/>
      <c r="AF54" s="115"/>
      <c r="AG54" s="115"/>
      <c r="AH54" s="115"/>
      <c r="AI54" s="115"/>
      <c r="AJ54" s="112" t="s">
        <v>139</v>
      </c>
      <c r="AK54" s="112">
        <v>2000</v>
      </c>
      <c r="AL54" s="115"/>
      <c r="AM54" s="115"/>
      <c r="AN54" s="115"/>
      <c r="AO54" s="119">
        <v>637500</v>
      </c>
      <c r="AP54" s="115"/>
      <c r="AQ54" s="115"/>
      <c r="AR54" s="115"/>
      <c r="AS54" s="115"/>
      <c r="AT54" s="115"/>
      <c r="AU54" s="115"/>
      <c r="AV54" s="115"/>
      <c r="AW54" s="115"/>
    </row>
    <row r="55" spans="2:49" ht="24.75" customHeight="1" x14ac:dyDescent="0.25">
      <c r="B55" s="113"/>
      <c r="C55" s="116"/>
      <c r="D55" s="118" t="s">
        <v>183</v>
      </c>
      <c r="E55" s="135" t="s">
        <v>240</v>
      </c>
      <c r="F55" s="112"/>
      <c r="G55" s="115"/>
      <c r="H55" s="115"/>
      <c r="I55" s="115"/>
      <c r="J55" s="115"/>
      <c r="K55" s="136" t="s">
        <v>304</v>
      </c>
      <c r="L55" s="112"/>
      <c r="M55" s="113" t="s">
        <v>364</v>
      </c>
      <c r="N55" s="113"/>
      <c r="O55" s="113"/>
      <c r="P55" s="113"/>
      <c r="Q55" s="113"/>
      <c r="R55" s="113"/>
      <c r="S55" s="115"/>
      <c r="T55" s="115"/>
      <c r="U55" s="115"/>
      <c r="V55" s="115"/>
      <c r="W55" s="115"/>
      <c r="X55" s="115"/>
      <c r="Y55" s="115"/>
      <c r="Z55" s="115"/>
      <c r="AA55" s="115"/>
      <c r="AB55" s="115"/>
      <c r="AC55" s="115"/>
      <c r="AD55" s="115"/>
      <c r="AE55" s="115"/>
      <c r="AF55" s="115"/>
      <c r="AG55" s="115"/>
      <c r="AH55" s="115"/>
      <c r="AI55" s="115"/>
      <c r="AJ55" s="112" t="s">
        <v>139</v>
      </c>
      <c r="AK55" s="112">
        <v>2000</v>
      </c>
      <c r="AL55" s="115"/>
      <c r="AM55" s="115"/>
      <c r="AN55" s="115"/>
      <c r="AO55" s="119">
        <v>595000</v>
      </c>
      <c r="AP55" s="115"/>
      <c r="AQ55" s="115"/>
      <c r="AR55" s="115"/>
      <c r="AS55" s="115"/>
      <c r="AT55" s="115"/>
      <c r="AU55" s="115"/>
      <c r="AV55" s="115"/>
      <c r="AW55" s="115"/>
    </row>
    <row r="56" spans="2:49" ht="24.75" customHeight="1" x14ac:dyDescent="0.25">
      <c r="B56" s="113"/>
      <c r="C56" s="116"/>
      <c r="D56" s="118" t="s">
        <v>183</v>
      </c>
      <c r="E56" s="135" t="s">
        <v>240</v>
      </c>
      <c r="F56" s="112"/>
      <c r="G56" s="115"/>
      <c r="H56" s="115"/>
      <c r="I56" s="115"/>
      <c r="J56" s="115"/>
      <c r="K56" s="136" t="s">
        <v>307</v>
      </c>
      <c r="L56" s="112"/>
      <c r="M56" s="113" t="s">
        <v>368</v>
      </c>
      <c r="N56" s="113"/>
      <c r="O56" s="113"/>
      <c r="P56" s="113"/>
      <c r="Q56" s="113"/>
      <c r="R56" s="113"/>
      <c r="S56" s="115"/>
      <c r="T56" s="115"/>
      <c r="U56" s="115"/>
      <c r="V56" s="115"/>
      <c r="W56" s="115"/>
      <c r="X56" s="115"/>
      <c r="Y56" s="115"/>
      <c r="Z56" s="115"/>
      <c r="AA56" s="115"/>
      <c r="AB56" s="115"/>
      <c r="AC56" s="115"/>
      <c r="AD56" s="115"/>
      <c r="AE56" s="115"/>
      <c r="AF56" s="115"/>
      <c r="AG56" s="115"/>
      <c r="AH56" s="115"/>
      <c r="AI56" s="115"/>
      <c r="AJ56" s="112" t="s">
        <v>139</v>
      </c>
      <c r="AK56" s="112">
        <v>2000</v>
      </c>
      <c r="AL56" s="115"/>
      <c r="AM56" s="115"/>
      <c r="AN56" s="115"/>
      <c r="AO56" s="119">
        <v>1000000</v>
      </c>
      <c r="AP56" s="115"/>
      <c r="AQ56" s="115"/>
      <c r="AR56" s="115"/>
      <c r="AS56" s="115"/>
      <c r="AT56" s="115"/>
      <c r="AU56" s="115"/>
      <c r="AV56" s="115"/>
      <c r="AW56" s="115"/>
    </row>
    <row r="57" spans="2:49" ht="24.75" customHeight="1" x14ac:dyDescent="0.25">
      <c r="B57" s="113"/>
      <c r="C57" s="116"/>
      <c r="D57" s="118" t="s">
        <v>183</v>
      </c>
      <c r="E57" s="135" t="s">
        <v>240</v>
      </c>
      <c r="F57" s="112"/>
      <c r="G57" s="115"/>
      <c r="H57" s="115"/>
      <c r="I57" s="115"/>
      <c r="J57" s="115"/>
      <c r="K57" s="136" t="s">
        <v>308</v>
      </c>
      <c r="L57" s="112"/>
      <c r="M57" s="113" t="s">
        <v>362</v>
      </c>
      <c r="N57" s="113"/>
      <c r="O57" s="113"/>
      <c r="P57" s="115"/>
      <c r="Q57" s="115"/>
      <c r="R57" s="115"/>
      <c r="S57" s="115"/>
      <c r="T57" s="115"/>
      <c r="U57" s="115"/>
      <c r="V57" s="115"/>
      <c r="W57" s="115"/>
      <c r="X57" s="115"/>
      <c r="Y57" s="115"/>
      <c r="Z57" s="115"/>
      <c r="AA57" s="115"/>
      <c r="AB57" s="115"/>
      <c r="AC57" s="115"/>
      <c r="AD57" s="115"/>
      <c r="AE57" s="115"/>
      <c r="AF57" s="115"/>
      <c r="AG57" s="115"/>
      <c r="AH57" s="115"/>
      <c r="AI57" s="115"/>
      <c r="AJ57" s="112" t="s">
        <v>139</v>
      </c>
      <c r="AK57" s="112">
        <v>2000</v>
      </c>
      <c r="AL57" s="115"/>
      <c r="AM57" s="115"/>
      <c r="AN57" s="115"/>
      <c r="AO57" s="119">
        <v>1125000</v>
      </c>
      <c r="AP57" s="115"/>
      <c r="AQ57" s="115"/>
      <c r="AR57" s="115"/>
      <c r="AS57" s="115"/>
      <c r="AT57" s="115"/>
      <c r="AU57" s="115"/>
      <c r="AV57" s="115"/>
      <c r="AW57" s="115"/>
    </row>
    <row r="58" spans="2:49" ht="24.75" customHeight="1" x14ac:dyDescent="0.25">
      <c r="B58" s="113"/>
      <c r="C58" s="116"/>
      <c r="D58" s="118" t="s">
        <v>184</v>
      </c>
      <c r="E58" s="135" t="s">
        <v>241</v>
      </c>
      <c r="F58" s="112"/>
      <c r="G58" s="115"/>
      <c r="H58" s="115"/>
      <c r="I58" s="115"/>
      <c r="J58" s="115"/>
      <c r="K58" s="136" t="s">
        <v>304</v>
      </c>
      <c r="L58" s="112"/>
      <c r="M58" s="113" t="s">
        <v>369</v>
      </c>
      <c r="N58" s="113"/>
      <c r="O58" s="113"/>
      <c r="P58" s="115"/>
      <c r="Q58" s="115"/>
      <c r="R58" s="115"/>
      <c r="S58" s="115"/>
      <c r="T58" s="115"/>
      <c r="U58" s="115"/>
      <c r="V58" s="115"/>
      <c r="W58" s="115"/>
      <c r="X58" s="115"/>
      <c r="Y58" s="115"/>
      <c r="Z58" s="115"/>
      <c r="AA58" s="115"/>
      <c r="AB58" s="115"/>
      <c r="AC58" s="115"/>
      <c r="AD58" s="115"/>
      <c r="AE58" s="115"/>
      <c r="AF58" s="115"/>
      <c r="AG58" s="115"/>
      <c r="AH58" s="115"/>
      <c r="AI58" s="115"/>
      <c r="AJ58" s="112" t="s">
        <v>139</v>
      </c>
      <c r="AK58" s="112">
        <v>2000</v>
      </c>
      <c r="AL58" s="115"/>
      <c r="AM58" s="115"/>
      <c r="AN58" s="115"/>
      <c r="AO58" s="119">
        <v>750000</v>
      </c>
      <c r="AP58" s="115"/>
      <c r="AQ58" s="115"/>
      <c r="AR58" s="115"/>
      <c r="AS58" s="115"/>
      <c r="AT58" s="115"/>
      <c r="AU58" s="115"/>
      <c r="AV58" s="115"/>
      <c r="AW58" s="115"/>
    </row>
    <row r="59" spans="2:49" ht="24.75" customHeight="1" x14ac:dyDescent="0.25">
      <c r="B59" s="113"/>
      <c r="C59" s="116"/>
      <c r="D59" s="118" t="s">
        <v>185</v>
      </c>
      <c r="E59" s="135" t="s">
        <v>242</v>
      </c>
      <c r="F59" s="112"/>
      <c r="G59" s="115"/>
      <c r="H59" s="115"/>
      <c r="I59" s="115"/>
      <c r="J59" s="115"/>
      <c r="K59" s="136" t="s">
        <v>304</v>
      </c>
      <c r="L59" s="112"/>
      <c r="M59" s="113" t="s">
        <v>364</v>
      </c>
      <c r="N59" s="115"/>
      <c r="O59" s="115"/>
      <c r="P59" s="115"/>
      <c r="Q59" s="115"/>
      <c r="R59" s="115"/>
      <c r="S59" s="115"/>
      <c r="T59" s="115"/>
      <c r="U59" s="115"/>
      <c r="V59" s="115"/>
      <c r="W59" s="115"/>
      <c r="X59" s="115"/>
      <c r="Y59" s="115"/>
      <c r="Z59" s="115"/>
      <c r="AA59" s="115"/>
      <c r="AB59" s="115"/>
      <c r="AC59" s="115"/>
      <c r="AD59" s="115"/>
      <c r="AE59" s="115"/>
      <c r="AF59" s="115"/>
      <c r="AG59" s="115"/>
      <c r="AH59" s="115"/>
      <c r="AI59" s="115"/>
      <c r="AJ59" s="112" t="s">
        <v>139</v>
      </c>
      <c r="AK59" s="112">
        <v>2000</v>
      </c>
      <c r="AL59" s="115"/>
      <c r="AM59" s="115"/>
      <c r="AN59" s="115"/>
      <c r="AO59" s="119">
        <v>450000</v>
      </c>
      <c r="AP59" s="115"/>
      <c r="AQ59" s="115"/>
      <c r="AR59" s="115"/>
      <c r="AS59" s="115"/>
      <c r="AT59" s="115"/>
      <c r="AU59" s="115"/>
      <c r="AV59" s="115"/>
      <c r="AW59" s="115"/>
    </row>
    <row r="60" spans="2:49" ht="24.75" customHeight="1" x14ac:dyDescent="0.25">
      <c r="B60" s="113"/>
      <c r="C60" s="116"/>
      <c r="D60" s="118" t="s">
        <v>176</v>
      </c>
      <c r="E60" s="135" t="s">
        <v>233</v>
      </c>
      <c r="F60" s="112"/>
      <c r="G60" s="115"/>
      <c r="H60" s="115"/>
      <c r="I60" s="115"/>
      <c r="J60" s="115"/>
      <c r="K60" s="136" t="s">
        <v>300</v>
      </c>
      <c r="L60" s="112"/>
      <c r="M60" s="113" t="s">
        <v>363</v>
      </c>
      <c r="N60" s="115"/>
      <c r="O60" s="115"/>
      <c r="P60" s="115"/>
      <c r="Q60" s="115"/>
      <c r="R60" s="115"/>
      <c r="S60" s="115"/>
      <c r="T60" s="115"/>
      <c r="U60" s="115"/>
      <c r="V60" s="115"/>
      <c r="W60" s="115"/>
      <c r="X60" s="115"/>
      <c r="Y60" s="115"/>
      <c r="Z60" s="115"/>
      <c r="AA60" s="115"/>
      <c r="AB60" s="115"/>
      <c r="AC60" s="115"/>
      <c r="AD60" s="115"/>
      <c r="AE60" s="115"/>
      <c r="AF60" s="115"/>
      <c r="AG60" s="115"/>
      <c r="AH60" s="115"/>
      <c r="AI60" s="115"/>
      <c r="AJ60" s="112" t="s">
        <v>139</v>
      </c>
      <c r="AK60" s="112">
        <v>2000</v>
      </c>
      <c r="AL60" s="115"/>
      <c r="AM60" s="115"/>
      <c r="AN60" s="115"/>
      <c r="AO60" s="119">
        <v>637500</v>
      </c>
      <c r="AP60" s="115"/>
      <c r="AQ60" s="115"/>
      <c r="AR60" s="115"/>
      <c r="AS60" s="115"/>
      <c r="AT60" s="115"/>
      <c r="AU60" s="115"/>
      <c r="AV60" s="115"/>
      <c r="AW60" s="115"/>
    </row>
    <row r="61" spans="2:49" ht="24.75" customHeight="1" x14ac:dyDescent="0.25">
      <c r="B61" s="113"/>
      <c r="C61" s="116"/>
      <c r="D61" s="118" t="s">
        <v>186</v>
      </c>
      <c r="E61" s="135" t="s">
        <v>243</v>
      </c>
      <c r="F61" s="112"/>
      <c r="G61" s="115"/>
      <c r="H61" s="115"/>
      <c r="I61" s="115"/>
      <c r="J61" s="115"/>
      <c r="K61" s="136" t="s">
        <v>309</v>
      </c>
      <c r="L61" s="112"/>
      <c r="M61" s="113" t="s">
        <v>361</v>
      </c>
      <c r="N61" s="115"/>
      <c r="O61" s="115"/>
      <c r="P61" s="115"/>
      <c r="Q61" s="115"/>
      <c r="R61" s="115"/>
      <c r="S61" s="115"/>
      <c r="T61" s="115"/>
      <c r="U61" s="115"/>
      <c r="V61" s="115"/>
      <c r="W61" s="115"/>
      <c r="X61" s="115"/>
      <c r="Y61" s="115"/>
      <c r="Z61" s="115"/>
      <c r="AA61" s="115"/>
      <c r="AB61" s="115"/>
      <c r="AC61" s="115"/>
      <c r="AD61" s="115"/>
      <c r="AE61" s="115"/>
      <c r="AF61" s="115"/>
      <c r="AG61" s="115"/>
      <c r="AH61" s="115"/>
      <c r="AI61" s="115"/>
      <c r="AJ61" s="112" t="s">
        <v>139</v>
      </c>
      <c r="AK61" s="112">
        <v>2000</v>
      </c>
      <c r="AL61" s="115"/>
      <c r="AM61" s="115"/>
      <c r="AN61" s="115"/>
      <c r="AO61" s="119">
        <v>262500</v>
      </c>
      <c r="AP61" s="115"/>
      <c r="AQ61" s="115"/>
      <c r="AR61" s="115"/>
      <c r="AS61" s="115"/>
      <c r="AT61" s="115"/>
      <c r="AU61" s="115"/>
      <c r="AV61" s="115"/>
      <c r="AW61" s="115"/>
    </row>
    <row r="62" spans="2:49" ht="24.75" customHeight="1" x14ac:dyDescent="0.25">
      <c r="B62" s="113"/>
      <c r="C62" s="116"/>
      <c r="D62" s="118" t="s">
        <v>186</v>
      </c>
      <c r="E62" s="135" t="s">
        <v>244</v>
      </c>
      <c r="F62" s="112"/>
      <c r="G62" s="115"/>
      <c r="H62" s="115"/>
      <c r="I62" s="115"/>
      <c r="J62" s="115"/>
      <c r="K62" s="136" t="s">
        <v>309</v>
      </c>
      <c r="L62" s="112"/>
      <c r="M62" s="113" t="s">
        <v>361</v>
      </c>
      <c r="N62" s="115"/>
      <c r="O62" s="115"/>
      <c r="P62" s="115"/>
      <c r="Q62" s="115"/>
      <c r="R62" s="115"/>
      <c r="S62" s="115"/>
      <c r="T62" s="115"/>
      <c r="U62" s="115"/>
      <c r="V62" s="115"/>
      <c r="W62" s="115"/>
      <c r="X62" s="115"/>
      <c r="Y62" s="115"/>
      <c r="Z62" s="115"/>
      <c r="AA62" s="115"/>
      <c r="AB62" s="115"/>
      <c r="AC62" s="115"/>
      <c r="AD62" s="115"/>
      <c r="AE62" s="115"/>
      <c r="AF62" s="115"/>
      <c r="AG62" s="115"/>
      <c r="AH62" s="115"/>
      <c r="AI62" s="115"/>
      <c r="AJ62" s="112" t="s">
        <v>139</v>
      </c>
      <c r="AK62" s="112">
        <v>2000</v>
      </c>
      <c r="AL62" s="115"/>
      <c r="AM62" s="115"/>
      <c r="AN62" s="115"/>
      <c r="AO62" s="119">
        <v>560000</v>
      </c>
      <c r="AP62" s="115"/>
      <c r="AQ62" s="115"/>
      <c r="AR62" s="115"/>
      <c r="AS62" s="115"/>
      <c r="AT62" s="115"/>
      <c r="AU62" s="115"/>
      <c r="AV62" s="115"/>
      <c r="AW62" s="115"/>
    </row>
    <row r="63" spans="2:49" ht="24.75" customHeight="1" x14ac:dyDescent="0.25">
      <c r="B63" s="113"/>
      <c r="C63" s="116"/>
      <c r="D63" s="118" t="s">
        <v>185</v>
      </c>
      <c r="E63" s="135" t="s">
        <v>242</v>
      </c>
      <c r="F63" s="112"/>
      <c r="G63" s="115"/>
      <c r="H63" s="115"/>
      <c r="I63" s="115"/>
      <c r="J63" s="115"/>
      <c r="K63" s="136" t="s">
        <v>299</v>
      </c>
      <c r="L63" s="112"/>
      <c r="M63" s="113" t="s">
        <v>364</v>
      </c>
      <c r="N63" s="115"/>
      <c r="O63" s="115"/>
      <c r="P63" s="115"/>
      <c r="Q63" s="115"/>
      <c r="R63" s="115"/>
      <c r="S63" s="115"/>
      <c r="T63" s="115"/>
      <c r="U63" s="115"/>
      <c r="V63" s="115"/>
      <c r="W63" s="115"/>
      <c r="X63" s="115"/>
      <c r="Y63" s="115"/>
      <c r="Z63" s="115"/>
      <c r="AA63" s="115"/>
      <c r="AB63" s="115"/>
      <c r="AC63" s="115"/>
      <c r="AD63" s="115"/>
      <c r="AE63" s="115"/>
      <c r="AF63" s="115"/>
      <c r="AG63" s="115"/>
      <c r="AH63" s="115"/>
      <c r="AI63" s="115"/>
      <c r="AJ63" s="112" t="s">
        <v>139</v>
      </c>
      <c r="AK63" s="112">
        <v>2000</v>
      </c>
      <c r="AL63" s="115"/>
      <c r="AM63" s="115"/>
      <c r="AN63" s="115"/>
      <c r="AO63" s="119">
        <v>140000</v>
      </c>
      <c r="AP63" s="115"/>
      <c r="AQ63" s="115"/>
      <c r="AR63" s="115"/>
      <c r="AS63" s="115"/>
      <c r="AT63" s="115"/>
      <c r="AU63" s="115"/>
      <c r="AV63" s="115"/>
      <c r="AW63" s="115"/>
    </row>
    <row r="64" spans="2:49" ht="24.75" customHeight="1" x14ac:dyDescent="0.25">
      <c r="B64" s="113"/>
      <c r="C64" s="116"/>
      <c r="D64" s="118" t="s">
        <v>187</v>
      </c>
      <c r="E64" s="135" t="s">
        <v>245</v>
      </c>
      <c r="F64" s="112"/>
      <c r="G64" s="115"/>
      <c r="H64" s="115"/>
      <c r="I64" s="115"/>
      <c r="J64" s="115"/>
      <c r="K64" s="136" t="s">
        <v>304</v>
      </c>
      <c r="L64" s="112"/>
      <c r="M64" s="113" t="s">
        <v>370</v>
      </c>
      <c r="N64" s="115"/>
      <c r="O64" s="115"/>
      <c r="P64" s="115"/>
      <c r="Q64" s="115"/>
      <c r="R64" s="115"/>
      <c r="S64" s="115"/>
      <c r="T64" s="115"/>
      <c r="U64" s="115"/>
      <c r="V64" s="115"/>
      <c r="W64" s="115"/>
      <c r="X64" s="115"/>
      <c r="Y64" s="115"/>
      <c r="Z64" s="115"/>
      <c r="AA64" s="115"/>
      <c r="AB64" s="115"/>
      <c r="AC64" s="115"/>
      <c r="AD64" s="115"/>
      <c r="AE64" s="115"/>
      <c r="AF64" s="115"/>
      <c r="AG64" s="115"/>
      <c r="AH64" s="115"/>
      <c r="AI64" s="115"/>
      <c r="AJ64" s="112" t="s">
        <v>139</v>
      </c>
      <c r="AK64" s="112">
        <v>2000</v>
      </c>
      <c r="AL64" s="115"/>
      <c r="AM64" s="115"/>
      <c r="AN64" s="115"/>
      <c r="AO64" s="119">
        <v>490000</v>
      </c>
      <c r="AP64" s="115"/>
      <c r="AQ64" s="115"/>
      <c r="AR64" s="115"/>
      <c r="AS64" s="115"/>
      <c r="AT64" s="115"/>
      <c r="AU64" s="115"/>
      <c r="AV64" s="115"/>
      <c r="AW64" s="115"/>
    </row>
    <row r="65" spans="2:49" ht="24.75" customHeight="1" x14ac:dyDescent="0.25">
      <c r="B65" s="113"/>
      <c r="C65" s="116"/>
      <c r="D65" s="118" t="s">
        <v>187</v>
      </c>
      <c r="E65" s="135" t="s">
        <v>245</v>
      </c>
      <c r="F65" s="112"/>
      <c r="G65" s="115"/>
      <c r="H65" s="115"/>
      <c r="I65" s="115"/>
      <c r="J65" s="115"/>
      <c r="K65" s="136" t="s">
        <v>304</v>
      </c>
      <c r="L65" s="112"/>
      <c r="M65" s="113" t="s">
        <v>370</v>
      </c>
      <c r="N65" s="115"/>
      <c r="O65" s="115"/>
      <c r="P65" s="115"/>
      <c r="Q65" s="115"/>
      <c r="R65" s="115"/>
      <c r="S65" s="115"/>
      <c r="T65" s="115"/>
      <c r="U65" s="115"/>
      <c r="V65" s="115"/>
      <c r="W65" s="115"/>
      <c r="X65" s="115"/>
      <c r="Y65" s="115"/>
      <c r="Z65" s="115"/>
      <c r="AA65" s="115"/>
      <c r="AB65" s="115"/>
      <c r="AC65" s="115"/>
      <c r="AD65" s="115"/>
      <c r="AE65" s="115"/>
      <c r="AF65" s="115"/>
      <c r="AG65" s="115"/>
      <c r="AH65" s="115"/>
      <c r="AI65" s="115"/>
      <c r="AJ65" s="112" t="s">
        <v>139</v>
      </c>
      <c r="AK65" s="112">
        <v>2000</v>
      </c>
      <c r="AL65" s="115"/>
      <c r="AM65" s="115"/>
      <c r="AN65" s="115"/>
      <c r="AO65" s="119">
        <v>525000</v>
      </c>
      <c r="AP65" s="115"/>
      <c r="AQ65" s="115"/>
      <c r="AR65" s="115"/>
      <c r="AS65" s="115"/>
      <c r="AT65" s="115"/>
      <c r="AU65" s="115"/>
      <c r="AV65" s="115"/>
      <c r="AW65" s="115"/>
    </row>
    <row r="66" spans="2:49" ht="24.75" customHeight="1" x14ac:dyDescent="0.25">
      <c r="B66" s="113"/>
      <c r="C66" s="116"/>
      <c r="D66" s="118" t="s">
        <v>187</v>
      </c>
      <c r="E66" s="135" t="s">
        <v>245</v>
      </c>
      <c r="F66" s="112"/>
      <c r="G66" s="115"/>
      <c r="H66" s="115"/>
      <c r="I66" s="115"/>
      <c r="J66" s="115"/>
      <c r="K66" s="136" t="s">
        <v>304</v>
      </c>
      <c r="L66" s="112"/>
      <c r="M66" s="113" t="s">
        <v>370</v>
      </c>
      <c r="N66" s="115"/>
      <c r="O66" s="115"/>
      <c r="P66" s="115"/>
      <c r="Q66" s="115"/>
      <c r="R66" s="115"/>
      <c r="S66" s="115"/>
      <c r="T66" s="115"/>
      <c r="U66" s="115"/>
      <c r="V66" s="115"/>
      <c r="W66" s="115"/>
      <c r="X66" s="115"/>
      <c r="Y66" s="115"/>
      <c r="Z66" s="115"/>
      <c r="AA66" s="115"/>
      <c r="AB66" s="115"/>
      <c r="AC66" s="115"/>
      <c r="AD66" s="115"/>
      <c r="AE66" s="115"/>
      <c r="AF66" s="115"/>
      <c r="AG66" s="115"/>
      <c r="AH66" s="115"/>
      <c r="AI66" s="115"/>
      <c r="AJ66" s="112" t="s">
        <v>139</v>
      </c>
      <c r="AK66" s="112">
        <v>2000</v>
      </c>
      <c r="AL66" s="115"/>
      <c r="AM66" s="115"/>
      <c r="AN66" s="115"/>
      <c r="AO66" s="119">
        <v>980000</v>
      </c>
      <c r="AP66" s="115"/>
      <c r="AQ66" s="115"/>
      <c r="AR66" s="115"/>
      <c r="AS66" s="115"/>
      <c r="AT66" s="115"/>
      <c r="AU66" s="115"/>
      <c r="AV66" s="115"/>
      <c r="AW66" s="115"/>
    </row>
    <row r="67" spans="2:49" ht="24.75" customHeight="1" x14ac:dyDescent="0.25">
      <c r="B67" s="113"/>
      <c r="C67" s="116"/>
      <c r="D67" s="118" t="s">
        <v>175</v>
      </c>
      <c r="E67" s="135" t="s">
        <v>232</v>
      </c>
      <c r="F67" s="112"/>
      <c r="G67" s="115"/>
      <c r="H67" s="115"/>
      <c r="I67" s="115"/>
      <c r="J67" s="115"/>
      <c r="K67" s="136" t="s">
        <v>299</v>
      </c>
      <c r="L67" s="112"/>
      <c r="M67" s="113" t="s">
        <v>360</v>
      </c>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112" t="s">
        <v>139</v>
      </c>
      <c r="AK67" s="112">
        <v>2000</v>
      </c>
      <c r="AL67" s="115"/>
      <c r="AM67" s="115"/>
      <c r="AN67" s="115"/>
      <c r="AO67" s="119">
        <v>1120000</v>
      </c>
      <c r="AP67" s="115"/>
      <c r="AQ67" s="115"/>
      <c r="AR67" s="115"/>
      <c r="AS67" s="115"/>
      <c r="AT67" s="115"/>
      <c r="AU67" s="115"/>
      <c r="AV67" s="115"/>
      <c r="AW67" s="115"/>
    </row>
    <row r="68" spans="2:49" ht="24.75" customHeight="1" x14ac:dyDescent="0.25">
      <c r="B68" s="113"/>
      <c r="C68" s="116"/>
      <c r="D68" s="118" t="s">
        <v>188</v>
      </c>
      <c r="E68" s="135" t="s">
        <v>246</v>
      </c>
      <c r="F68" s="112"/>
      <c r="G68" s="115"/>
      <c r="H68" s="115"/>
      <c r="I68" s="115"/>
      <c r="J68" s="115"/>
      <c r="K68" s="136" t="s">
        <v>138</v>
      </c>
      <c r="L68" s="112"/>
      <c r="M68" s="113" t="s">
        <v>361</v>
      </c>
      <c r="N68" s="115"/>
      <c r="O68" s="115"/>
      <c r="P68" s="115"/>
      <c r="Q68" s="115"/>
      <c r="R68" s="115"/>
      <c r="S68" s="115"/>
      <c r="T68" s="115"/>
      <c r="U68" s="115"/>
      <c r="V68" s="115"/>
      <c r="W68" s="115"/>
      <c r="X68" s="115"/>
      <c r="Y68" s="115"/>
      <c r="Z68" s="115"/>
      <c r="AA68" s="115"/>
      <c r="AB68" s="115"/>
      <c r="AC68" s="115"/>
      <c r="AD68" s="115"/>
      <c r="AE68" s="115"/>
      <c r="AF68" s="115"/>
      <c r="AG68" s="115"/>
      <c r="AH68" s="115"/>
      <c r="AI68" s="115"/>
      <c r="AJ68" s="112" t="s">
        <v>139</v>
      </c>
      <c r="AK68" s="112">
        <v>2000</v>
      </c>
      <c r="AL68" s="115"/>
      <c r="AM68" s="115"/>
      <c r="AN68" s="115"/>
      <c r="AO68" s="119">
        <v>750000</v>
      </c>
      <c r="AP68" s="115"/>
      <c r="AQ68" s="115"/>
      <c r="AR68" s="115"/>
      <c r="AS68" s="115"/>
      <c r="AT68" s="115"/>
      <c r="AU68" s="115"/>
      <c r="AV68" s="115"/>
      <c r="AW68" s="115"/>
    </row>
    <row r="69" spans="2:49" ht="24.75" customHeight="1" x14ac:dyDescent="0.25">
      <c r="B69" s="113"/>
      <c r="C69" s="116"/>
      <c r="D69" s="118" t="s">
        <v>177</v>
      </c>
      <c r="E69" s="135" t="s">
        <v>234</v>
      </c>
      <c r="F69" s="112"/>
      <c r="G69" s="115"/>
      <c r="H69" s="115"/>
      <c r="I69" s="115"/>
      <c r="J69" s="115"/>
      <c r="K69" s="136" t="s">
        <v>310</v>
      </c>
      <c r="L69" s="112"/>
      <c r="M69" s="113" t="s">
        <v>362</v>
      </c>
      <c r="N69" s="115"/>
      <c r="O69" s="115"/>
      <c r="P69" s="115"/>
      <c r="Q69" s="115"/>
      <c r="R69" s="115"/>
      <c r="S69" s="115"/>
      <c r="T69" s="115"/>
      <c r="U69" s="115"/>
      <c r="V69" s="115"/>
      <c r="W69" s="115"/>
      <c r="X69" s="115"/>
      <c r="Y69" s="115"/>
      <c r="Z69" s="115"/>
      <c r="AA69" s="115"/>
      <c r="AB69" s="115"/>
      <c r="AC69" s="115"/>
      <c r="AD69" s="115"/>
      <c r="AE69" s="115"/>
      <c r="AF69" s="115"/>
      <c r="AG69" s="115"/>
      <c r="AH69" s="115"/>
      <c r="AI69" s="115"/>
      <c r="AJ69" s="112" t="s">
        <v>139</v>
      </c>
      <c r="AK69" s="112">
        <v>2000</v>
      </c>
      <c r="AL69" s="115"/>
      <c r="AM69" s="115"/>
      <c r="AN69" s="115"/>
      <c r="AO69" s="119">
        <v>2700000</v>
      </c>
      <c r="AP69" s="115"/>
      <c r="AQ69" s="115"/>
      <c r="AR69" s="115"/>
      <c r="AS69" s="115"/>
      <c r="AT69" s="115"/>
      <c r="AU69" s="115"/>
      <c r="AV69" s="115"/>
      <c r="AW69" s="115"/>
    </row>
    <row r="70" spans="2:49" ht="24.75" customHeight="1" x14ac:dyDescent="0.25">
      <c r="B70" s="113"/>
      <c r="C70" s="116"/>
      <c r="D70" s="118" t="s">
        <v>189</v>
      </c>
      <c r="E70" s="135" t="s">
        <v>247</v>
      </c>
      <c r="F70" s="112"/>
      <c r="G70" s="115"/>
      <c r="H70" s="115"/>
      <c r="I70" s="115"/>
      <c r="J70" s="115"/>
      <c r="K70" s="136" t="s">
        <v>311</v>
      </c>
      <c r="L70" s="112"/>
      <c r="M70" s="113" t="s">
        <v>361</v>
      </c>
      <c r="N70" s="115"/>
      <c r="O70" s="115"/>
      <c r="P70" s="115"/>
      <c r="Q70" s="115"/>
      <c r="R70" s="115"/>
      <c r="S70" s="115"/>
      <c r="T70" s="115"/>
      <c r="U70" s="115"/>
      <c r="V70" s="115"/>
      <c r="W70" s="115"/>
      <c r="X70" s="115"/>
      <c r="Y70" s="115"/>
      <c r="Z70" s="115"/>
      <c r="AA70" s="115"/>
      <c r="AB70" s="115"/>
      <c r="AC70" s="115"/>
      <c r="AD70" s="115"/>
      <c r="AE70" s="115"/>
      <c r="AF70" s="115"/>
      <c r="AG70" s="115"/>
      <c r="AH70" s="115"/>
      <c r="AI70" s="115"/>
      <c r="AJ70" s="112" t="s">
        <v>139</v>
      </c>
      <c r="AK70" s="112">
        <v>2000</v>
      </c>
      <c r="AL70" s="115"/>
      <c r="AM70" s="115"/>
      <c r="AN70" s="115"/>
      <c r="AO70" s="119">
        <v>135000</v>
      </c>
      <c r="AP70" s="115"/>
      <c r="AQ70" s="115"/>
      <c r="AR70" s="115"/>
      <c r="AS70" s="115"/>
      <c r="AT70" s="115"/>
      <c r="AU70" s="115"/>
      <c r="AV70" s="115"/>
      <c r="AW70" s="115"/>
    </row>
    <row r="71" spans="2:49" ht="24.75" customHeight="1" x14ac:dyDescent="0.25">
      <c r="B71" s="113"/>
      <c r="C71" s="116"/>
      <c r="D71" s="118" t="s">
        <v>190</v>
      </c>
      <c r="E71" s="135" t="s">
        <v>248</v>
      </c>
      <c r="F71" s="112"/>
      <c r="G71" s="115"/>
      <c r="H71" s="115"/>
      <c r="I71" s="115"/>
      <c r="J71" s="115"/>
      <c r="K71" s="136" t="s">
        <v>304</v>
      </c>
      <c r="L71" s="112"/>
      <c r="M71" s="113" t="s">
        <v>371</v>
      </c>
      <c r="N71" s="115"/>
      <c r="O71" s="115"/>
      <c r="P71" s="115"/>
      <c r="Q71" s="115"/>
      <c r="R71" s="115"/>
      <c r="S71" s="115"/>
      <c r="T71" s="115"/>
      <c r="U71" s="115"/>
      <c r="V71" s="115"/>
      <c r="W71" s="115"/>
      <c r="X71" s="115"/>
      <c r="Y71" s="115"/>
      <c r="Z71" s="115"/>
      <c r="AA71" s="115"/>
      <c r="AB71" s="115"/>
      <c r="AC71" s="115"/>
      <c r="AD71" s="115"/>
      <c r="AE71" s="115"/>
      <c r="AF71" s="115"/>
      <c r="AG71" s="115"/>
      <c r="AH71" s="115"/>
      <c r="AI71" s="115"/>
      <c r="AJ71" s="112" t="s">
        <v>139</v>
      </c>
      <c r="AK71" s="112">
        <v>2000</v>
      </c>
      <c r="AL71" s="115"/>
      <c r="AM71" s="115"/>
      <c r="AN71" s="115"/>
      <c r="AO71" s="119">
        <v>1125000</v>
      </c>
      <c r="AP71" s="115"/>
      <c r="AQ71" s="115"/>
      <c r="AR71" s="115"/>
      <c r="AS71" s="115"/>
      <c r="AT71" s="115"/>
      <c r="AU71" s="115"/>
      <c r="AV71" s="115"/>
      <c r="AW71" s="115"/>
    </row>
    <row r="72" spans="2:49" ht="24.75" customHeight="1" x14ac:dyDescent="0.25">
      <c r="B72" s="113"/>
      <c r="C72" s="116"/>
      <c r="D72" s="118" t="s">
        <v>184</v>
      </c>
      <c r="E72" s="135" t="s">
        <v>241</v>
      </c>
      <c r="F72" s="112"/>
      <c r="G72" s="115"/>
      <c r="H72" s="115"/>
      <c r="I72" s="115"/>
      <c r="J72" s="115"/>
      <c r="K72" s="136" t="s">
        <v>304</v>
      </c>
      <c r="L72" s="112"/>
      <c r="M72" s="113" t="s">
        <v>364</v>
      </c>
      <c r="N72" s="115"/>
      <c r="O72" s="115"/>
      <c r="P72" s="115"/>
      <c r="Q72" s="115"/>
      <c r="R72" s="115"/>
      <c r="S72" s="115"/>
      <c r="T72" s="115"/>
      <c r="U72" s="115"/>
      <c r="V72" s="115"/>
      <c r="W72" s="115"/>
      <c r="X72" s="115"/>
      <c r="Y72" s="115"/>
      <c r="Z72" s="115"/>
      <c r="AA72" s="115"/>
      <c r="AB72" s="115"/>
      <c r="AC72" s="115"/>
      <c r="AD72" s="115"/>
      <c r="AE72" s="115"/>
      <c r="AF72" s="115"/>
      <c r="AG72" s="115"/>
      <c r="AH72" s="115"/>
      <c r="AI72" s="115"/>
      <c r="AJ72" s="112" t="s">
        <v>139</v>
      </c>
      <c r="AK72" s="112">
        <v>2000</v>
      </c>
      <c r="AL72" s="115"/>
      <c r="AM72" s="115"/>
      <c r="AN72" s="115"/>
      <c r="AO72" s="119">
        <v>1280000</v>
      </c>
      <c r="AP72" s="115"/>
      <c r="AQ72" s="115"/>
      <c r="AR72" s="115"/>
      <c r="AS72" s="115"/>
      <c r="AT72" s="115"/>
      <c r="AU72" s="115"/>
      <c r="AV72" s="115"/>
      <c r="AW72" s="115"/>
    </row>
    <row r="73" spans="2:49" ht="24.75" customHeight="1" x14ac:dyDescent="0.25">
      <c r="B73" s="113"/>
      <c r="C73" s="116"/>
      <c r="D73" s="118" t="s">
        <v>181</v>
      </c>
      <c r="E73" s="135" t="s">
        <v>238</v>
      </c>
      <c r="F73" s="112"/>
      <c r="G73" s="115"/>
      <c r="H73" s="115"/>
      <c r="I73" s="115"/>
      <c r="J73" s="115"/>
      <c r="K73" s="136" t="s">
        <v>306</v>
      </c>
      <c r="L73" s="112"/>
      <c r="M73" s="113" t="s">
        <v>364</v>
      </c>
      <c r="N73" s="115"/>
      <c r="O73" s="115"/>
      <c r="P73" s="115"/>
      <c r="Q73" s="115"/>
      <c r="R73" s="115"/>
      <c r="S73" s="115"/>
      <c r="T73" s="115"/>
      <c r="U73" s="115"/>
      <c r="V73" s="115"/>
      <c r="W73" s="115"/>
      <c r="X73" s="115"/>
      <c r="Y73" s="115"/>
      <c r="Z73" s="115"/>
      <c r="AA73" s="115"/>
      <c r="AB73" s="115"/>
      <c r="AC73" s="115"/>
      <c r="AD73" s="115"/>
      <c r="AE73" s="115"/>
      <c r="AF73" s="115"/>
      <c r="AG73" s="115"/>
      <c r="AH73" s="115"/>
      <c r="AI73" s="115"/>
      <c r="AJ73" s="112" t="s">
        <v>139</v>
      </c>
      <c r="AK73" s="112">
        <v>2000</v>
      </c>
      <c r="AL73" s="115"/>
      <c r="AM73" s="115"/>
      <c r="AN73" s="115"/>
      <c r="AO73" s="119">
        <v>800000</v>
      </c>
      <c r="AP73" s="115"/>
      <c r="AQ73" s="115"/>
      <c r="AR73" s="115"/>
      <c r="AS73" s="115"/>
      <c r="AT73" s="115"/>
      <c r="AU73" s="115"/>
      <c r="AV73" s="115"/>
      <c r="AW73" s="115"/>
    </row>
    <row r="74" spans="2:49" ht="24.75" customHeight="1" x14ac:dyDescent="0.25">
      <c r="B74" s="113"/>
      <c r="C74" s="116"/>
      <c r="D74" s="118" t="s">
        <v>182</v>
      </c>
      <c r="E74" s="135" t="s">
        <v>239</v>
      </c>
      <c r="F74" s="112"/>
      <c r="G74" s="115"/>
      <c r="H74" s="115"/>
      <c r="I74" s="115"/>
      <c r="J74" s="115"/>
      <c r="K74" s="136" t="s">
        <v>308</v>
      </c>
      <c r="L74" s="112"/>
      <c r="M74" s="113" t="s">
        <v>362</v>
      </c>
      <c r="N74" s="115"/>
      <c r="O74" s="115"/>
      <c r="P74" s="115"/>
      <c r="Q74" s="115"/>
      <c r="R74" s="115"/>
      <c r="S74" s="115"/>
      <c r="T74" s="115"/>
      <c r="U74" s="115"/>
      <c r="V74" s="115"/>
      <c r="W74" s="115"/>
      <c r="X74" s="115"/>
      <c r="Y74" s="115"/>
      <c r="Z74" s="115"/>
      <c r="AA74" s="115"/>
      <c r="AB74" s="115"/>
      <c r="AC74" s="115"/>
      <c r="AD74" s="115"/>
      <c r="AE74" s="115"/>
      <c r="AF74" s="115"/>
      <c r="AG74" s="115"/>
      <c r="AH74" s="115"/>
      <c r="AI74" s="115"/>
      <c r="AJ74" s="112" t="s">
        <v>139</v>
      </c>
      <c r="AK74" s="112">
        <v>2000</v>
      </c>
      <c r="AL74" s="115"/>
      <c r="AM74" s="115"/>
      <c r="AN74" s="115"/>
      <c r="AO74" s="119">
        <v>1040000</v>
      </c>
      <c r="AP74" s="115"/>
      <c r="AQ74" s="115"/>
      <c r="AR74" s="115"/>
      <c r="AS74" s="115"/>
      <c r="AT74" s="115"/>
      <c r="AU74" s="115"/>
      <c r="AV74" s="115"/>
      <c r="AW74" s="115"/>
    </row>
    <row r="75" spans="2:49" ht="24.75" customHeight="1" x14ac:dyDescent="0.25">
      <c r="B75" s="113"/>
      <c r="C75" s="116"/>
      <c r="D75" s="118" t="s">
        <v>183</v>
      </c>
      <c r="E75" s="135" t="s">
        <v>240</v>
      </c>
      <c r="F75" s="112"/>
      <c r="G75" s="115"/>
      <c r="H75" s="115"/>
      <c r="I75" s="115"/>
      <c r="J75" s="115"/>
      <c r="K75" s="136" t="s">
        <v>304</v>
      </c>
      <c r="L75" s="112"/>
      <c r="M75" s="113" t="s">
        <v>364</v>
      </c>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2" t="s">
        <v>139</v>
      </c>
      <c r="AK75" s="112">
        <v>2000</v>
      </c>
      <c r="AL75" s="115"/>
      <c r="AM75" s="115"/>
      <c r="AN75" s="115"/>
      <c r="AO75" s="119">
        <v>1000000</v>
      </c>
      <c r="AP75" s="115"/>
      <c r="AQ75" s="115"/>
      <c r="AR75" s="115"/>
      <c r="AS75" s="115"/>
      <c r="AT75" s="115"/>
      <c r="AU75" s="115"/>
      <c r="AV75" s="115"/>
      <c r="AW75" s="115"/>
    </row>
    <row r="76" spans="2:49" ht="24.75" customHeight="1" x14ac:dyDescent="0.25">
      <c r="B76" s="113"/>
      <c r="C76" s="116"/>
      <c r="D76" s="118" t="s">
        <v>185</v>
      </c>
      <c r="E76" s="135" t="s">
        <v>242</v>
      </c>
      <c r="F76" s="112"/>
      <c r="G76" s="115"/>
      <c r="H76" s="115"/>
      <c r="I76" s="115"/>
      <c r="J76" s="115"/>
      <c r="K76" s="136" t="s">
        <v>299</v>
      </c>
      <c r="L76" s="112"/>
      <c r="M76" s="113" t="s">
        <v>364</v>
      </c>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2" t="s">
        <v>139</v>
      </c>
      <c r="AK76" s="112">
        <v>2000</v>
      </c>
      <c r="AL76" s="115"/>
      <c r="AM76" s="115"/>
      <c r="AN76" s="115"/>
      <c r="AO76" s="119">
        <v>320000</v>
      </c>
      <c r="AP76" s="115"/>
      <c r="AQ76" s="115"/>
      <c r="AR76" s="115"/>
      <c r="AS76" s="115"/>
      <c r="AT76" s="115"/>
      <c r="AU76" s="115"/>
      <c r="AV76" s="115"/>
      <c r="AW76" s="115"/>
    </row>
    <row r="77" spans="2:49" ht="24.75" customHeight="1" x14ac:dyDescent="0.25">
      <c r="B77" s="113"/>
      <c r="C77" s="116"/>
      <c r="D77" s="118" t="s">
        <v>187</v>
      </c>
      <c r="E77" s="135" t="s">
        <v>245</v>
      </c>
      <c r="F77" s="112"/>
      <c r="G77" s="115"/>
      <c r="H77" s="115"/>
      <c r="I77" s="115"/>
      <c r="J77" s="115"/>
      <c r="K77" s="136" t="s">
        <v>304</v>
      </c>
      <c r="L77" s="112"/>
      <c r="M77" s="113" t="s">
        <v>360</v>
      </c>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2" t="s">
        <v>139</v>
      </c>
      <c r="AK77" s="112">
        <v>2000</v>
      </c>
      <c r="AL77" s="115"/>
      <c r="AM77" s="115"/>
      <c r="AN77" s="115"/>
      <c r="AO77" s="119">
        <v>490000</v>
      </c>
      <c r="AP77" s="115"/>
      <c r="AQ77" s="115"/>
      <c r="AR77" s="115"/>
      <c r="AS77" s="115"/>
      <c r="AT77" s="115"/>
      <c r="AU77" s="115"/>
      <c r="AV77" s="115"/>
      <c r="AW77" s="115"/>
    </row>
    <row r="78" spans="2:49" ht="24.75" customHeight="1" x14ac:dyDescent="0.25">
      <c r="B78" s="113"/>
      <c r="C78" s="116"/>
      <c r="D78" s="118" t="s">
        <v>187</v>
      </c>
      <c r="E78" s="135" t="s">
        <v>245</v>
      </c>
      <c r="F78" s="112"/>
      <c r="G78" s="115"/>
      <c r="H78" s="115"/>
      <c r="I78" s="115"/>
      <c r="J78" s="115"/>
      <c r="K78" s="136" t="s">
        <v>304</v>
      </c>
      <c r="L78" s="112"/>
      <c r="M78" s="113" t="s">
        <v>360</v>
      </c>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2" t="s">
        <v>139</v>
      </c>
      <c r="AK78" s="112">
        <v>2000</v>
      </c>
      <c r="AL78" s="115"/>
      <c r="AM78" s="115"/>
      <c r="AN78" s="115"/>
      <c r="AO78" s="119">
        <v>525000</v>
      </c>
      <c r="AP78" s="115"/>
      <c r="AQ78" s="115"/>
      <c r="AR78" s="115"/>
      <c r="AS78" s="115"/>
      <c r="AT78" s="115"/>
      <c r="AU78" s="115"/>
      <c r="AV78" s="115"/>
      <c r="AW78" s="115"/>
    </row>
    <row r="79" spans="2:49" ht="24.75" customHeight="1" x14ac:dyDescent="0.25">
      <c r="B79" s="113"/>
      <c r="C79" s="116"/>
      <c r="D79" s="118" t="s">
        <v>191</v>
      </c>
      <c r="E79" s="135" t="s">
        <v>249</v>
      </c>
      <c r="F79" s="112"/>
      <c r="G79" s="115"/>
      <c r="H79" s="115"/>
      <c r="I79" s="115"/>
      <c r="J79" s="115"/>
      <c r="K79" s="136" t="s">
        <v>304</v>
      </c>
      <c r="L79" s="112"/>
      <c r="M79" s="113" t="s">
        <v>372</v>
      </c>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2" t="s">
        <v>139</v>
      </c>
      <c r="AK79" s="112">
        <v>2000</v>
      </c>
      <c r="AL79" s="115"/>
      <c r="AM79" s="115"/>
      <c r="AN79" s="115"/>
      <c r="AO79" s="119">
        <v>1170000</v>
      </c>
      <c r="AP79" s="115"/>
      <c r="AQ79" s="115"/>
      <c r="AR79" s="115"/>
      <c r="AS79" s="115"/>
      <c r="AT79" s="115"/>
      <c r="AU79" s="115"/>
      <c r="AV79" s="115"/>
      <c r="AW79" s="115"/>
    </row>
    <row r="80" spans="2:49" ht="24.75" customHeight="1" x14ac:dyDescent="0.25">
      <c r="B80" s="113"/>
      <c r="C80" s="116"/>
      <c r="D80" s="118" t="s">
        <v>192</v>
      </c>
      <c r="E80" s="135" t="s">
        <v>250</v>
      </c>
      <c r="F80" s="112"/>
      <c r="G80" s="115"/>
      <c r="H80" s="115"/>
      <c r="I80" s="115"/>
      <c r="J80" s="115"/>
      <c r="K80" s="136" t="s">
        <v>304</v>
      </c>
      <c r="L80" s="112"/>
      <c r="M80" s="113" t="s">
        <v>373</v>
      </c>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2" t="s">
        <v>139</v>
      </c>
      <c r="AK80" s="112">
        <v>2000</v>
      </c>
      <c r="AL80" s="115"/>
      <c r="AM80" s="115"/>
      <c r="AN80" s="115"/>
      <c r="AO80" s="119">
        <v>1300000</v>
      </c>
      <c r="AP80" s="115"/>
      <c r="AQ80" s="115"/>
      <c r="AR80" s="115"/>
      <c r="AS80" s="115"/>
      <c r="AT80" s="115"/>
      <c r="AU80" s="115"/>
      <c r="AV80" s="115"/>
      <c r="AW80" s="115"/>
    </row>
    <row r="81" spans="2:49" ht="24.75" customHeight="1" x14ac:dyDescent="0.25">
      <c r="B81" s="113"/>
      <c r="C81" s="116"/>
      <c r="D81" s="118" t="s">
        <v>190</v>
      </c>
      <c r="E81" s="135" t="s">
        <v>248</v>
      </c>
      <c r="F81" s="112"/>
      <c r="G81" s="115"/>
      <c r="H81" s="115"/>
      <c r="I81" s="115"/>
      <c r="J81" s="115"/>
      <c r="K81" s="136" t="s">
        <v>304</v>
      </c>
      <c r="L81" s="112"/>
      <c r="M81" s="113" t="s">
        <v>371</v>
      </c>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2" t="s">
        <v>139</v>
      </c>
      <c r="AK81" s="112">
        <v>2000</v>
      </c>
      <c r="AL81" s="115"/>
      <c r="AM81" s="115"/>
      <c r="AN81" s="115"/>
      <c r="AO81" s="119">
        <v>975000</v>
      </c>
      <c r="AP81" s="115"/>
      <c r="AQ81" s="115"/>
      <c r="AR81" s="115"/>
      <c r="AS81" s="115"/>
      <c r="AT81" s="115"/>
      <c r="AU81" s="115"/>
      <c r="AV81" s="115"/>
      <c r="AW81" s="115"/>
    </row>
    <row r="82" spans="2:49" ht="24.75" customHeight="1" x14ac:dyDescent="0.25">
      <c r="B82" s="113"/>
      <c r="C82" s="116"/>
      <c r="D82" s="118" t="s">
        <v>182</v>
      </c>
      <c r="E82" s="135" t="s">
        <v>239</v>
      </c>
      <c r="F82" s="112"/>
      <c r="G82" s="115"/>
      <c r="H82" s="115"/>
      <c r="I82" s="115"/>
      <c r="J82" s="115"/>
      <c r="K82" s="136" t="s">
        <v>308</v>
      </c>
      <c r="L82" s="112"/>
      <c r="M82" s="113" t="s">
        <v>362</v>
      </c>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2" t="s">
        <v>139</v>
      </c>
      <c r="AK82" s="112">
        <v>2000</v>
      </c>
      <c r="AL82" s="115"/>
      <c r="AM82" s="115"/>
      <c r="AN82" s="115"/>
      <c r="AO82" s="119">
        <v>975000</v>
      </c>
      <c r="AP82" s="115"/>
      <c r="AQ82" s="115"/>
      <c r="AR82" s="115"/>
      <c r="AS82" s="115"/>
      <c r="AT82" s="115"/>
      <c r="AU82" s="115"/>
      <c r="AV82" s="115"/>
      <c r="AW82" s="115"/>
    </row>
    <row r="83" spans="2:49" ht="24.75" customHeight="1" x14ac:dyDescent="0.25">
      <c r="B83" s="113"/>
      <c r="C83" s="116"/>
      <c r="D83" s="118" t="s">
        <v>193</v>
      </c>
      <c r="E83" s="135" t="s">
        <v>251</v>
      </c>
      <c r="F83" s="112"/>
      <c r="G83" s="115"/>
      <c r="H83" s="115"/>
      <c r="I83" s="115"/>
      <c r="J83" s="115"/>
      <c r="K83" s="136" t="s">
        <v>312</v>
      </c>
      <c r="L83" s="112"/>
      <c r="M83" s="113" t="s">
        <v>362</v>
      </c>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2" t="s">
        <v>139</v>
      </c>
      <c r="AK83" s="112">
        <v>2000</v>
      </c>
      <c r="AL83" s="115"/>
      <c r="AM83" s="115"/>
      <c r="AN83" s="115"/>
      <c r="AO83" s="119">
        <v>80000</v>
      </c>
      <c r="AP83" s="115"/>
      <c r="AQ83" s="115"/>
      <c r="AR83" s="115"/>
      <c r="AS83" s="115"/>
      <c r="AT83" s="115"/>
      <c r="AU83" s="115"/>
      <c r="AV83" s="115"/>
      <c r="AW83" s="115"/>
    </row>
    <row r="84" spans="2:49" ht="24.75" customHeight="1" x14ac:dyDescent="0.25">
      <c r="B84" s="113"/>
      <c r="C84" s="116"/>
      <c r="D84" s="118" t="s">
        <v>178</v>
      </c>
      <c r="E84" s="135" t="s">
        <v>235</v>
      </c>
      <c r="F84" s="112"/>
      <c r="G84" s="115"/>
      <c r="H84" s="115"/>
      <c r="I84" s="115"/>
      <c r="J84" s="115"/>
      <c r="K84" s="136" t="s">
        <v>300</v>
      </c>
      <c r="L84" s="112"/>
      <c r="M84" s="113" t="s">
        <v>361</v>
      </c>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2" t="s">
        <v>139</v>
      </c>
      <c r="AK84" s="112">
        <v>2000</v>
      </c>
      <c r="AL84" s="115"/>
      <c r="AM84" s="115"/>
      <c r="AN84" s="115"/>
      <c r="AO84" s="119">
        <v>2062500</v>
      </c>
      <c r="AP84" s="115"/>
      <c r="AQ84" s="115"/>
      <c r="AR84" s="115"/>
      <c r="AS84" s="115"/>
      <c r="AT84" s="115"/>
      <c r="AU84" s="115"/>
      <c r="AV84" s="115"/>
      <c r="AW84" s="115"/>
    </row>
    <row r="85" spans="2:49" ht="24.75" customHeight="1" x14ac:dyDescent="0.25">
      <c r="B85" s="113"/>
      <c r="C85" s="116"/>
      <c r="D85" s="118" t="s">
        <v>187</v>
      </c>
      <c r="E85" s="135" t="s">
        <v>245</v>
      </c>
      <c r="F85" s="112"/>
      <c r="G85" s="115"/>
      <c r="H85" s="115"/>
      <c r="I85" s="115"/>
      <c r="J85" s="115"/>
      <c r="K85" s="136" t="s">
        <v>304</v>
      </c>
      <c r="L85" s="112"/>
      <c r="M85" s="113" t="s">
        <v>374</v>
      </c>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2" t="s">
        <v>139</v>
      </c>
      <c r="AK85" s="112">
        <v>2001</v>
      </c>
      <c r="AL85" s="115"/>
      <c r="AM85" s="115"/>
      <c r="AN85" s="115"/>
      <c r="AO85" s="119">
        <v>1300000</v>
      </c>
      <c r="AP85" s="115"/>
      <c r="AQ85" s="115"/>
      <c r="AR85" s="115"/>
      <c r="AS85" s="115"/>
      <c r="AT85" s="115"/>
      <c r="AU85" s="115"/>
      <c r="AV85" s="115"/>
      <c r="AW85" s="115"/>
    </row>
    <row r="86" spans="2:49" ht="24.75" customHeight="1" x14ac:dyDescent="0.25">
      <c r="B86" s="113"/>
      <c r="C86" s="116"/>
      <c r="D86" s="118" t="s">
        <v>194</v>
      </c>
      <c r="E86" s="135" t="s">
        <v>240</v>
      </c>
      <c r="F86" s="112"/>
      <c r="G86" s="115"/>
      <c r="H86" s="115"/>
      <c r="I86" s="115"/>
      <c r="J86" s="115"/>
      <c r="K86" s="136" t="s">
        <v>313</v>
      </c>
      <c r="L86" s="112"/>
      <c r="M86" s="113" t="s">
        <v>369</v>
      </c>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2" t="s">
        <v>139</v>
      </c>
      <c r="AK86" s="112">
        <v>2001</v>
      </c>
      <c r="AL86" s="115"/>
      <c r="AM86" s="115"/>
      <c r="AN86" s="115"/>
      <c r="AO86" s="119">
        <v>1040000</v>
      </c>
      <c r="AP86" s="115"/>
      <c r="AQ86" s="115"/>
      <c r="AR86" s="115"/>
      <c r="AS86" s="115"/>
      <c r="AT86" s="115"/>
      <c r="AU86" s="115"/>
      <c r="AV86" s="115"/>
      <c r="AW86" s="115"/>
    </row>
    <row r="87" spans="2:49" ht="24.75" customHeight="1" x14ac:dyDescent="0.25">
      <c r="B87" s="113"/>
      <c r="C87" s="116"/>
      <c r="D87" s="118" t="s">
        <v>195</v>
      </c>
      <c r="E87" s="135" t="s">
        <v>232</v>
      </c>
      <c r="F87" s="112"/>
      <c r="G87" s="115"/>
      <c r="H87" s="115"/>
      <c r="I87" s="115"/>
      <c r="J87" s="115"/>
      <c r="K87" s="136" t="s">
        <v>304</v>
      </c>
      <c r="L87" s="112"/>
      <c r="M87" s="113" t="s">
        <v>373</v>
      </c>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2" t="s">
        <v>139</v>
      </c>
      <c r="AK87" s="112">
        <v>2001</v>
      </c>
      <c r="AL87" s="115"/>
      <c r="AM87" s="115"/>
      <c r="AN87" s="115"/>
      <c r="AO87" s="119">
        <v>97500</v>
      </c>
      <c r="AP87" s="115"/>
      <c r="AQ87" s="115"/>
      <c r="AR87" s="115"/>
      <c r="AS87" s="115"/>
      <c r="AT87" s="115"/>
      <c r="AU87" s="115"/>
      <c r="AV87" s="115"/>
      <c r="AW87" s="115"/>
    </row>
    <row r="88" spans="2:49" ht="24.75" customHeight="1" x14ac:dyDescent="0.25">
      <c r="B88" s="113"/>
      <c r="C88" s="116"/>
      <c r="D88" s="118" t="s">
        <v>195</v>
      </c>
      <c r="E88" s="135" t="s">
        <v>232</v>
      </c>
      <c r="F88" s="112"/>
      <c r="G88" s="115"/>
      <c r="H88" s="115"/>
      <c r="I88" s="115"/>
      <c r="J88" s="115"/>
      <c r="K88" s="136" t="s">
        <v>304</v>
      </c>
      <c r="L88" s="112"/>
      <c r="M88" s="113" t="s">
        <v>373</v>
      </c>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2" t="s">
        <v>139</v>
      </c>
      <c r="AK88" s="112">
        <v>2001</v>
      </c>
      <c r="AL88" s="115"/>
      <c r="AM88" s="115"/>
      <c r="AN88" s="115"/>
      <c r="AO88" s="119">
        <v>292500</v>
      </c>
      <c r="AP88" s="115"/>
      <c r="AQ88" s="115"/>
      <c r="AR88" s="115"/>
      <c r="AS88" s="115"/>
      <c r="AT88" s="115"/>
      <c r="AU88" s="115"/>
      <c r="AV88" s="115"/>
      <c r="AW88" s="115"/>
    </row>
    <row r="89" spans="2:49" ht="24.75" customHeight="1" x14ac:dyDescent="0.25">
      <c r="B89" s="113"/>
      <c r="C89" s="116"/>
      <c r="D89" s="118" t="s">
        <v>194</v>
      </c>
      <c r="E89" s="135" t="s">
        <v>252</v>
      </c>
      <c r="F89" s="112"/>
      <c r="G89" s="115"/>
      <c r="H89" s="115"/>
      <c r="I89" s="115"/>
      <c r="J89" s="115"/>
      <c r="K89" s="136" t="s">
        <v>304</v>
      </c>
      <c r="L89" s="112"/>
      <c r="M89" s="113" t="s">
        <v>369</v>
      </c>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2" t="s">
        <v>139</v>
      </c>
      <c r="AK89" s="112">
        <v>2001</v>
      </c>
      <c r="AL89" s="115"/>
      <c r="AM89" s="115"/>
      <c r="AN89" s="115"/>
      <c r="AO89" s="119">
        <v>300000</v>
      </c>
      <c r="AP89" s="115"/>
      <c r="AQ89" s="115"/>
      <c r="AR89" s="115"/>
      <c r="AS89" s="115"/>
      <c r="AT89" s="115"/>
      <c r="AU89" s="115"/>
      <c r="AV89" s="115"/>
      <c r="AW89" s="115"/>
    </row>
    <row r="90" spans="2:49" ht="24.75" customHeight="1" x14ac:dyDescent="0.25">
      <c r="B90" s="113"/>
      <c r="C90" s="116"/>
      <c r="D90" s="118" t="s">
        <v>194</v>
      </c>
      <c r="E90" s="135" t="s">
        <v>253</v>
      </c>
      <c r="F90" s="112"/>
      <c r="G90" s="115"/>
      <c r="H90" s="115"/>
      <c r="I90" s="115"/>
      <c r="J90" s="115"/>
      <c r="K90" s="136" t="s">
        <v>304</v>
      </c>
      <c r="L90" s="112"/>
      <c r="M90" s="113" t="s">
        <v>369</v>
      </c>
      <c r="N90" s="115"/>
      <c r="O90" s="115"/>
      <c r="P90" s="115"/>
      <c r="Q90" s="115"/>
      <c r="R90" s="115"/>
      <c r="S90" s="115"/>
      <c r="T90" s="115"/>
      <c r="U90" s="115"/>
      <c r="V90" s="115"/>
      <c r="W90" s="115"/>
      <c r="X90" s="115"/>
      <c r="Y90" s="115"/>
      <c r="Z90" s="115"/>
      <c r="AA90" s="115"/>
      <c r="AB90" s="115"/>
      <c r="AC90" s="115"/>
      <c r="AD90" s="115"/>
      <c r="AE90" s="115"/>
      <c r="AF90" s="115"/>
      <c r="AG90" s="115"/>
      <c r="AH90" s="115"/>
      <c r="AI90" s="115"/>
      <c r="AJ90" s="112" t="s">
        <v>139</v>
      </c>
      <c r="AK90" s="112">
        <v>2001</v>
      </c>
      <c r="AL90" s="115"/>
      <c r="AM90" s="115"/>
      <c r="AN90" s="115"/>
      <c r="AO90" s="119">
        <v>260000</v>
      </c>
      <c r="AP90" s="115"/>
      <c r="AQ90" s="115"/>
      <c r="AR90" s="115"/>
      <c r="AS90" s="115"/>
      <c r="AT90" s="115"/>
      <c r="AU90" s="115"/>
      <c r="AV90" s="115"/>
      <c r="AW90" s="115"/>
    </row>
    <row r="91" spans="2:49" ht="24.75" customHeight="1" x14ac:dyDescent="0.25">
      <c r="B91" s="113"/>
      <c r="C91" s="116"/>
      <c r="D91" s="118" t="s">
        <v>181</v>
      </c>
      <c r="E91" s="135" t="s">
        <v>254</v>
      </c>
      <c r="F91" s="112"/>
      <c r="G91" s="115"/>
      <c r="H91" s="115"/>
      <c r="I91" s="115"/>
      <c r="J91" s="115"/>
      <c r="K91" s="136" t="s">
        <v>304</v>
      </c>
      <c r="L91" s="112"/>
      <c r="M91" s="113" t="s">
        <v>372</v>
      </c>
      <c r="N91" s="115"/>
      <c r="O91" s="115"/>
      <c r="P91" s="115"/>
      <c r="Q91" s="115"/>
      <c r="R91" s="115"/>
      <c r="S91" s="115"/>
      <c r="T91" s="115"/>
      <c r="U91" s="115"/>
      <c r="V91" s="115"/>
      <c r="W91" s="115"/>
      <c r="X91" s="115"/>
      <c r="Y91" s="115"/>
      <c r="Z91" s="115"/>
      <c r="AA91" s="115"/>
      <c r="AB91" s="115"/>
      <c r="AC91" s="115"/>
      <c r="AD91" s="115"/>
      <c r="AE91" s="115"/>
      <c r="AF91" s="115"/>
      <c r="AG91" s="115"/>
      <c r="AH91" s="115"/>
      <c r="AI91" s="115"/>
      <c r="AJ91" s="112" t="s">
        <v>139</v>
      </c>
      <c r="AK91" s="112">
        <v>2001</v>
      </c>
      <c r="AL91" s="115"/>
      <c r="AM91" s="115"/>
      <c r="AN91" s="115"/>
      <c r="AO91" s="119">
        <v>825000</v>
      </c>
      <c r="AP91" s="115"/>
      <c r="AQ91" s="115"/>
      <c r="AR91" s="115"/>
      <c r="AS91" s="115"/>
      <c r="AT91" s="115"/>
      <c r="AU91" s="115"/>
      <c r="AV91" s="115"/>
      <c r="AW91" s="115"/>
    </row>
    <row r="92" spans="2:49" ht="24.75" customHeight="1" x14ac:dyDescent="0.25">
      <c r="B92" s="113"/>
      <c r="C92" s="116"/>
      <c r="D92" s="118" t="s">
        <v>183</v>
      </c>
      <c r="E92" s="135" t="s">
        <v>240</v>
      </c>
      <c r="F92" s="112"/>
      <c r="G92" s="115"/>
      <c r="H92" s="115"/>
      <c r="I92" s="115"/>
      <c r="J92" s="115"/>
      <c r="K92" s="136" t="s">
        <v>313</v>
      </c>
      <c r="L92" s="112"/>
      <c r="M92" s="113" t="s">
        <v>368</v>
      </c>
      <c r="N92" s="115"/>
      <c r="O92" s="115"/>
      <c r="P92" s="115"/>
      <c r="Q92" s="115"/>
      <c r="R92" s="115"/>
      <c r="S92" s="115"/>
      <c r="T92" s="115"/>
      <c r="U92" s="115"/>
      <c r="V92" s="115"/>
      <c r="W92" s="115"/>
      <c r="X92" s="115"/>
      <c r="Y92" s="115"/>
      <c r="Z92" s="115"/>
      <c r="AA92" s="115"/>
      <c r="AB92" s="115"/>
      <c r="AC92" s="115"/>
      <c r="AD92" s="115"/>
      <c r="AE92" s="115"/>
      <c r="AF92" s="115"/>
      <c r="AG92" s="115"/>
      <c r="AH92" s="115"/>
      <c r="AI92" s="115"/>
      <c r="AJ92" s="112" t="s">
        <v>139</v>
      </c>
      <c r="AK92" s="112">
        <v>2001</v>
      </c>
      <c r="AL92" s="115"/>
      <c r="AM92" s="115"/>
      <c r="AN92" s="115"/>
      <c r="AO92" s="119">
        <v>900000</v>
      </c>
      <c r="AP92" s="115"/>
      <c r="AQ92" s="115"/>
      <c r="AR92" s="115"/>
      <c r="AS92" s="115"/>
      <c r="AT92" s="115"/>
      <c r="AU92" s="115"/>
      <c r="AV92" s="115"/>
      <c r="AW92" s="115"/>
    </row>
    <row r="93" spans="2:49" ht="24.75" customHeight="1" x14ac:dyDescent="0.25">
      <c r="B93" s="113"/>
      <c r="C93" s="116"/>
      <c r="D93" s="118" t="s">
        <v>182</v>
      </c>
      <c r="E93" s="135" t="s">
        <v>239</v>
      </c>
      <c r="F93" s="112"/>
      <c r="G93" s="115"/>
      <c r="H93" s="115"/>
      <c r="I93" s="115"/>
      <c r="J93" s="115"/>
      <c r="K93" s="136" t="s">
        <v>314</v>
      </c>
      <c r="L93" s="112"/>
      <c r="M93" s="113"/>
      <c r="N93" s="115"/>
      <c r="O93" s="115"/>
      <c r="P93" s="115"/>
      <c r="Q93" s="115"/>
      <c r="R93" s="115"/>
      <c r="S93" s="115"/>
      <c r="T93" s="115"/>
      <c r="U93" s="115"/>
      <c r="V93" s="115"/>
      <c r="W93" s="115"/>
      <c r="X93" s="115"/>
      <c r="Y93" s="115"/>
      <c r="Z93" s="115"/>
      <c r="AA93" s="115"/>
      <c r="AB93" s="115"/>
      <c r="AC93" s="115"/>
      <c r="AD93" s="115"/>
      <c r="AE93" s="115"/>
      <c r="AF93" s="115"/>
      <c r="AG93" s="115"/>
      <c r="AH93" s="115"/>
      <c r="AI93" s="115"/>
      <c r="AJ93" s="112" t="s">
        <v>139</v>
      </c>
      <c r="AK93" s="112">
        <v>2002</v>
      </c>
      <c r="AL93" s="115"/>
      <c r="AM93" s="115"/>
      <c r="AN93" s="115"/>
      <c r="AO93" s="119">
        <v>845000</v>
      </c>
      <c r="AP93" s="115"/>
      <c r="AQ93" s="115"/>
      <c r="AR93" s="115"/>
      <c r="AS93" s="115"/>
      <c r="AT93" s="115"/>
      <c r="AU93" s="115"/>
      <c r="AV93" s="115"/>
      <c r="AW93" s="115"/>
    </row>
    <row r="94" spans="2:49" ht="24.75" customHeight="1" x14ac:dyDescent="0.25">
      <c r="B94" s="113"/>
      <c r="C94" s="116"/>
      <c r="D94" s="118" t="s">
        <v>196</v>
      </c>
      <c r="E94" s="135" t="s">
        <v>255</v>
      </c>
      <c r="F94" s="112"/>
      <c r="G94" s="115"/>
      <c r="H94" s="115"/>
      <c r="I94" s="115"/>
      <c r="J94" s="115"/>
      <c r="K94" s="136" t="s">
        <v>304</v>
      </c>
      <c r="L94" s="112"/>
      <c r="M94" s="113"/>
      <c r="N94" s="115"/>
      <c r="O94" s="115"/>
      <c r="P94" s="115"/>
      <c r="Q94" s="115"/>
      <c r="R94" s="115"/>
      <c r="S94" s="115"/>
      <c r="T94" s="115"/>
      <c r="U94" s="115"/>
      <c r="V94" s="115"/>
      <c r="W94" s="115"/>
      <c r="X94" s="115"/>
      <c r="Y94" s="115"/>
      <c r="Z94" s="115"/>
      <c r="AA94" s="115"/>
      <c r="AB94" s="115"/>
      <c r="AC94" s="115"/>
      <c r="AD94" s="115"/>
      <c r="AE94" s="115"/>
      <c r="AF94" s="115"/>
      <c r="AG94" s="115"/>
      <c r="AH94" s="115"/>
      <c r="AI94" s="115"/>
      <c r="AJ94" s="112" t="s">
        <v>139</v>
      </c>
      <c r="AK94" s="112">
        <v>2002</v>
      </c>
      <c r="AL94" s="115"/>
      <c r="AM94" s="115"/>
      <c r="AN94" s="115"/>
      <c r="AO94" s="119">
        <v>2275000</v>
      </c>
      <c r="AP94" s="115"/>
      <c r="AQ94" s="115"/>
      <c r="AR94" s="115"/>
      <c r="AS94" s="115"/>
      <c r="AT94" s="115"/>
      <c r="AU94" s="115"/>
      <c r="AV94" s="115"/>
      <c r="AW94" s="115"/>
    </row>
    <row r="95" spans="2:49" ht="24.75" customHeight="1" x14ac:dyDescent="0.25">
      <c r="B95" s="113"/>
      <c r="C95" s="116"/>
      <c r="D95" s="118" t="s">
        <v>183</v>
      </c>
      <c r="E95" s="135" t="s">
        <v>240</v>
      </c>
      <c r="F95" s="112"/>
      <c r="G95" s="115"/>
      <c r="H95" s="115"/>
      <c r="I95" s="115"/>
      <c r="J95" s="115"/>
      <c r="K95" s="136" t="s">
        <v>306</v>
      </c>
      <c r="L95" s="112"/>
      <c r="M95" s="113"/>
      <c r="N95" s="115"/>
      <c r="O95" s="115"/>
      <c r="P95" s="115"/>
      <c r="Q95" s="115"/>
      <c r="R95" s="115"/>
      <c r="S95" s="115"/>
      <c r="T95" s="115"/>
      <c r="U95" s="115"/>
      <c r="V95" s="115"/>
      <c r="W95" s="115"/>
      <c r="X95" s="115"/>
      <c r="Y95" s="115"/>
      <c r="Z95" s="115"/>
      <c r="AA95" s="115"/>
      <c r="AB95" s="115"/>
      <c r="AC95" s="115"/>
      <c r="AD95" s="115"/>
      <c r="AE95" s="115"/>
      <c r="AF95" s="115"/>
      <c r="AG95" s="115"/>
      <c r="AH95" s="115"/>
      <c r="AI95" s="115"/>
      <c r="AJ95" s="112" t="s">
        <v>139</v>
      </c>
      <c r="AK95" s="112">
        <v>2002</v>
      </c>
      <c r="AL95" s="115"/>
      <c r="AM95" s="115"/>
      <c r="AN95" s="115"/>
      <c r="AO95" s="119">
        <v>780000</v>
      </c>
      <c r="AP95" s="115"/>
      <c r="AQ95" s="115"/>
      <c r="AR95" s="115"/>
      <c r="AS95" s="115"/>
      <c r="AT95" s="115"/>
      <c r="AU95" s="115"/>
      <c r="AV95" s="115"/>
      <c r="AW95" s="115"/>
    </row>
    <row r="96" spans="2:49" ht="24.75" customHeight="1" x14ac:dyDescent="0.25">
      <c r="B96" s="113"/>
      <c r="C96" s="116"/>
      <c r="D96" s="118" t="s">
        <v>187</v>
      </c>
      <c r="E96" s="135" t="s">
        <v>245</v>
      </c>
      <c r="F96" s="112"/>
      <c r="G96" s="115"/>
      <c r="H96" s="115"/>
      <c r="I96" s="115"/>
      <c r="J96" s="115"/>
      <c r="K96" s="136" t="s">
        <v>315</v>
      </c>
      <c r="L96" s="112"/>
      <c r="M96" s="113" t="s">
        <v>362</v>
      </c>
      <c r="N96" s="115"/>
      <c r="O96" s="115"/>
      <c r="P96" s="115"/>
      <c r="Q96" s="115"/>
      <c r="R96" s="115"/>
      <c r="S96" s="115"/>
      <c r="T96" s="115"/>
      <c r="U96" s="115"/>
      <c r="V96" s="115"/>
      <c r="W96" s="115"/>
      <c r="X96" s="115"/>
      <c r="Y96" s="115"/>
      <c r="Z96" s="115"/>
      <c r="AA96" s="115"/>
      <c r="AB96" s="115"/>
      <c r="AC96" s="115"/>
      <c r="AD96" s="115"/>
      <c r="AE96" s="115"/>
      <c r="AF96" s="115"/>
      <c r="AG96" s="115"/>
      <c r="AH96" s="115"/>
      <c r="AI96" s="115"/>
      <c r="AJ96" s="112" t="s">
        <v>139</v>
      </c>
      <c r="AK96" s="112">
        <v>2002</v>
      </c>
      <c r="AL96" s="115"/>
      <c r="AM96" s="115"/>
      <c r="AN96" s="115"/>
      <c r="AO96" s="119">
        <v>1800000</v>
      </c>
      <c r="AP96" s="115"/>
      <c r="AQ96" s="115"/>
      <c r="AR96" s="115"/>
      <c r="AS96" s="115"/>
      <c r="AT96" s="115"/>
      <c r="AU96" s="115"/>
      <c r="AV96" s="115"/>
      <c r="AW96" s="115"/>
    </row>
    <row r="97" spans="2:49" ht="24.75" customHeight="1" x14ac:dyDescent="0.25">
      <c r="B97" s="113"/>
      <c r="C97" s="116"/>
      <c r="D97" s="118" t="s">
        <v>176</v>
      </c>
      <c r="E97" s="135" t="s">
        <v>233</v>
      </c>
      <c r="F97" s="112"/>
      <c r="G97" s="115"/>
      <c r="H97" s="115"/>
      <c r="I97" s="115"/>
      <c r="J97" s="115"/>
      <c r="K97" s="136" t="s">
        <v>300</v>
      </c>
      <c r="L97" s="112"/>
      <c r="M97" s="113" t="s">
        <v>373</v>
      </c>
      <c r="N97" s="115"/>
      <c r="O97" s="115"/>
      <c r="P97" s="115"/>
      <c r="Q97" s="115"/>
      <c r="R97" s="115"/>
      <c r="S97" s="115"/>
      <c r="T97" s="115"/>
      <c r="U97" s="115"/>
      <c r="V97" s="115"/>
      <c r="W97" s="115"/>
      <c r="X97" s="115"/>
      <c r="Y97" s="115"/>
      <c r="Z97" s="115"/>
      <c r="AA97" s="115"/>
      <c r="AB97" s="115"/>
      <c r="AC97" s="115"/>
      <c r="AD97" s="115"/>
      <c r="AE97" s="115"/>
      <c r="AF97" s="115"/>
      <c r="AG97" s="115"/>
      <c r="AH97" s="115"/>
      <c r="AI97" s="115"/>
      <c r="AJ97" s="112" t="s">
        <v>139</v>
      </c>
      <c r="AK97" s="112">
        <v>2002</v>
      </c>
      <c r="AL97" s="115"/>
      <c r="AM97" s="115"/>
      <c r="AN97" s="115"/>
      <c r="AO97" s="119">
        <v>637500</v>
      </c>
      <c r="AP97" s="115"/>
      <c r="AQ97" s="115"/>
      <c r="AR97" s="115"/>
      <c r="AS97" s="115"/>
      <c r="AT97" s="115"/>
      <c r="AU97" s="115"/>
      <c r="AV97" s="115"/>
      <c r="AW97" s="115"/>
    </row>
    <row r="98" spans="2:49" ht="24.75" customHeight="1" x14ac:dyDescent="0.25">
      <c r="B98" s="113"/>
      <c r="C98" s="116"/>
      <c r="D98" s="118" t="s">
        <v>186</v>
      </c>
      <c r="E98" s="135" t="s">
        <v>256</v>
      </c>
      <c r="F98" s="112"/>
      <c r="G98" s="115"/>
      <c r="H98" s="115"/>
      <c r="I98" s="115"/>
      <c r="J98" s="115"/>
      <c r="K98" s="136" t="s">
        <v>309</v>
      </c>
      <c r="L98" s="112"/>
      <c r="M98" s="113" t="s">
        <v>369</v>
      </c>
      <c r="N98" s="115"/>
      <c r="O98" s="115"/>
      <c r="P98" s="115"/>
      <c r="Q98" s="115"/>
      <c r="R98" s="115"/>
      <c r="S98" s="115"/>
      <c r="T98" s="115"/>
      <c r="U98" s="115"/>
      <c r="V98" s="115"/>
      <c r="W98" s="115"/>
      <c r="X98" s="115"/>
      <c r="Y98" s="115"/>
      <c r="Z98" s="115"/>
      <c r="AA98" s="115"/>
      <c r="AB98" s="115"/>
      <c r="AC98" s="115"/>
      <c r="AD98" s="115"/>
      <c r="AE98" s="115"/>
      <c r="AF98" s="115"/>
      <c r="AG98" s="115"/>
      <c r="AH98" s="115"/>
      <c r="AI98" s="115"/>
      <c r="AJ98" s="112" t="s">
        <v>139</v>
      </c>
      <c r="AK98" s="112">
        <v>2002</v>
      </c>
      <c r="AL98" s="115"/>
      <c r="AM98" s="115"/>
      <c r="AN98" s="115"/>
      <c r="AO98" s="119">
        <v>360000</v>
      </c>
      <c r="AP98" s="115"/>
      <c r="AQ98" s="115"/>
      <c r="AR98" s="115"/>
      <c r="AS98" s="115"/>
      <c r="AT98" s="115"/>
      <c r="AU98" s="115"/>
      <c r="AV98" s="115"/>
      <c r="AW98" s="115"/>
    </row>
    <row r="99" spans="2:49" ht="24.75" customHeight="1" x14ac:dyDescent="0.25">
      <c r="B99" s="113"/>
      <c r="C99" s="116"/>
      <c r="D99" s="118" t="s">
        <v>177</v>
      </c>
      <c r="E99" s="135" t="s">
        <v>234</v>
      </c>
      <c r="F99" s="112"/>
      <c r="G99" s="115"/>
      <c r="H99" s="115"/>
      <c r="I99" s="115"/>
      <c r="J99" s="115"/>
      <c r="K99" s="136" t="s">
        <v>300</v>
      </c>
      <c r="L99" s="112"/>
      <c r="M99" s="113" t="s">
        <v>374</v>
      </c>
      <c r="N99" s="115"/>
      <c r="O99" s="115"/>
      <c r="P99" s="115"/>
      <c r="Q99" s="115"/>
      <c r="R99" s="115"/>
      <c r="S99" s="115"/>
      <c r="T99" s="115"/>
      <c r="U99" s="115"/>
      <c r="V99" s="115"/>
      <c r="W99" s="115"/>
      <c r="X99" s="115"/>
      <c r="Y99" s="115"/>
      <c r="Z99" s="115"/>
      <c r="AA99" s="115"/>
      <c r="AB99" s="115"/>
      <c r="AC99" s="115"/>
      <c r="AD99" s="115"/>
      <c r="AE99" s="115"/>
      <c r="AF99" s="115"/>
      <c r="AG99" s="115"/>
      <c r="AH99" s="115"/>
      <c r="AI99" s="115"/>
      <c r="AJ99" s="112" t="s">
        <v>139</v>
      </c>
      <c r="AK99" s="112">
        <v>2002</v>
      </c>
      <c r="AL99" s="115"/>
      <c r="AM99" s="115"/>
      <c r="AN99" s="115"/>
      <c r="AO99" s="119">
        <v>3750000</v>
      </c>
      <c r="AP99" s="115"/>
      <c r="AQ99" s="115"/>
      <c r="AR99" s="115"/>
      <c r="AS99" s="115"/>
      <c r="AT99" s="115"/>
      <c r="AU99" s="115"/>
      <c r="AV99" s="115"/>
      <c r="AW99" s="115"/>
    </row>
    <row r="100" spans="2:49" ht="24.75" customHeight="1" x14ac:dyDescent="0.25">
      <c r="B100" s="113"/>
      <c r="C100" s="116"/>
      <c r="D100" s="118" t="s">
        <v>194</v>
      </c>
      <c r="E100" s="135" t="s">
        <v>240</v>
      </c>
      <c r="F100" s="112"/>
      <c r="G100" s="115"/>
      <c r="H100" s="115"/>
      <c r="I100" s="115"/>
      <c r="J100" s="115"/>
      <c r="K100" s="136" t="s">
        <v>304</v>
      </c>
      <c r="L100" s="112"/>
      <c r="M100" s="113" t="s">
        <v>363</v>
      </c>
      <c r="N100" s="115"/>
      <c r="O100" s="115"/>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2" t="s">
        <v>139</v>
      </c>
      <c r="AK100" s="112">
        <v>2002</v>
      </c>
      <c r="AL100" s="115"/>
      <c r="AM100" s="115"/>
      <c r="AN100" s="115"/>
      <c r="AO100" s="119">
        <v>780000</v>
      </c>
      <c r="AP100" s="115"/>
      <c r="AQ100" s="115"/>
      <c r="AR100" s="115"/>
      <c r="AS100" s="115"/>
      <c r="AT100" s="115"/>
      <c r="AU100" s="115"/>
      <c r="AV100" s="115"/>
      <c r="AW100" s="115"/>
    </row>
    <row r="101" spans="2:49" ht="24.75" customHeight="1" x14ac:dyDescent="0.25">
      <c r="B101" s="113"/>
      <c r="C101" s="116"/>
      <c r="D101" s="118" t="s">
        <v>197</v>
      </c>
      <c r="E101" s="135" t="s">
        <v>257</v>
      </c>
      <c r="F101" s="112"/>
      <c r="G101" s="115"/>
      <c r="H101" s="115"/>
      <c r="I101" s="115"/>
      <c r="J101" s="115"/>
      <c r="K101" s="136" t="s">
        <v>316</v>
      </c>
      <c r="L101" s="112"/>
      <c r="M101" s="113" t="s">
        <v>363</v>
      </c>
      <c r="N101" s="115"/>
      <c r="O101" s="115"/>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2" t="s">
        <v>139</v>
      </c>
      <c r="AK101" s="112">
        <v>2002</v>
      </c>
      <c r="AL101" s="115"/>
      <c r="AM101" s="115"/>
      <c r="AN101" s="115"/>
      <c r="AO101" s="119">
        <v>97500</v>
      </c>
      <c r="AP101" s="115"/>
      <c r="AQ101" s="115"/>
      <c r="AR101" s="115"/>
      <c r="AS101" s="115"/>
      <c r="AT101" s="115"/>
      <c r="AU101" s="115"/>
      <c r="AV101" s="115"/>
      <c r="AW101" s="115"/>
    </row>
    <row r="102" spans="2:49" ht="24.75" customHeight="1" x14ac:dyDescent="0.25">
      <c r="B102" s="113"/>
      <c r="C102" s="116"/>
      <c r="D102" s="118" t="s">
        <v>182</v>
      </c>
      <c r="E102" s="135" t="s">
        <v>239</v>
      </c>
      <c r="F102" s="112"/>
      <c r="G102" s="115"/>
      <c r="H102" s="115"/>
      <c r="I102" s="115"/>
      <c r="J102" s="115"/>
      <c r="K102" s="136" t="s">
        <v>308</v>
      </c>
      <c r="L102" s="112"/>
      <c r="M102" s="113" t="s">
        <v>362</v>
      </c>
      <c r="N102" s="115"/>
      <c r="O102" s="115"/>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2" t="s">
        <v>139</v>
      </c>
      <c r="AK102" s="112">
        <v>2002</v>
      </c>
      <c r="AL102" s="115"/>
      <c r="AM102" s="115"/>
      <c r="AN102" s="115"/>
      <c r="AO102" s="119">
        <v>1950000</v>
      </c>
      <c r="AP102" s="115"/>
      <c r="AQ102" s="115"/>
      <c r="AR102" s="115"/>
      <c r="AS102" s="115"/>
      <c r="AT102" s="115"/>
      <c r="AU102" s="115"/>
      <c r="AV102" s="115"/>
      <c r="AW102" s="115"/>
    </row>
    <row r="103" spans="2:49" ht="24.75" customHeight="1" x14ac:dyDescent="0.25">
      <c r="B103" s="113"/>
      <c r="C103" s="116"/>
      <c r="D103" s="118" t="s">
        <v>187</v>
      </c>
      <c r="E103" s="135" t="s">
        <v>245</v>
      </c>
      <c r="F103" s="112"/>
      <c r="G103" s="115"/>
      <c r="H103" s="115"/>
      <c r="I103" s="115"/>
      <c r="J103" s="115"/>
      <c r="K103" s="136" t="s">
        <v>304</v>
      </c>
      <c r="L103" s="112"/>
      <c r="M103" s="113" t="s">
        <v>369</v>
      </c>
      <c r="N103" s="115"/>
      <c r="O103" s="115"/>
      <c r="P103" s="115"/>
      <c r="Q103" s="115"/>
      <c r="R103" s="115"/>
      <c r="S103" s="115"/>
      <c r="T103" s="115"/>
      <c r="U103" s="115"/>
      <c r="V103" s="115"/>
      <c r="W103" s="115"/>
      <c r="X103" s="115"/>
      <c r="Y103" s="115"/>
      <c r="Z103" s="115"/>
      <c r="AA103" s="115"/>
      <c r="AB103" s="115"/>
      <c r="AC103" s="115"/>
      <c r="AD103" s="115"/>
      <c r="AE103" s="115"/>
      <c r="AF103" s="115"/>
      <c r="AG103" s="115"/>
      <c r="AH103" s="115"/>
      <c r="AI103" s="115"/>
      <c r="AJ103" s="112" t="s">
        <v>139</v>
      </c>
      <c r="AK103" s="112">
        <v>2002</v>
      </c>
      <c r="AL103" s="115"/>
      <c r="AM103" s="115"/>
      <c r="AN103" s="115"/>
      <c r="AO103" s="119">
        <v>162500</v>
      </c>
      <c r="AP103" s="115"/>
      <c r="AQ103" s="115"/>
      <c r="AR103" s="115"/>
      <c r="AS103" s="115"/>
      <c r="AT103" s="115"/>
      <c r="AU103" s="115"/>
      <c r="AV103" s="115"/>
      <c r="AW103" s="115"/>
    </row>
    <row r="104" spans="2:49" ht="24.75" customHeight="1" x14ac:dyDescent="0.25">
      <c r="B104" s="113"/>
      <c r="C104" s="116"/>
      <c r="D104" s="118" t="s">
        <v>194</v>
      </c>
      <c r="E104" s="135" t="s">
        <v>253</v>
      </c>
      <c r="F104" s="112"/>
      <c r="G104" s="115"/>
      <c r="H104" s="115"/>
      <c r="I104" s="115"/>
      <c r="J104" s="115"/>
      <c r="K104" s="136" t="s">
        <v>304</v>
      </c>
      <c r="L104" s="112"/>
      <c r="M104" s="113" t="s">
        <v>365</v>
      </c>
      <c r="N104" s="115"/>
      <c r="O104" s="115"/>
      <c r="P104" s="115"/>
      <c r="Q104" s="115"/>
      <c r="R104" s="115"/>
      <c r="S104" s="115"/>
      <c r="T104" s="115"/>
      <c r="U104" s="115"/>
      <c r="V104" s="115"/>
      <c r="W104" s="115"/>
      <c r="X104" s="115"/>
      <c r="Y104" s="115"/>
      <c r="Z104" s="115"/>
      <c r="AA104" s="115"/>
      <c r="AB104" s="115"/>
      <c r="AC104" s="115"/>
      <c r="AD104" s="115"/>
      <c r="AE104" s="115"/>
      <c r="AF104" s="115"/>
      <c r="AG104" s="115"/>
      <c r="AH104" s="115"/>
      <c r="AI104" s="115"/>
      <c r="AJ104" s="112" t="s">
        <v>139</v>
      </c>
      <c r="AK104" s="112">
        <v>2002</v>
      </c>
      <c r="AL104" s="115"/>
      <c r="AM104" s="115"/>
      <c r="AN104" s="115"/>
      <c r="AO104" s="119">
        <v>260000</v>
      </c>
      <c r="AP104" s="115"/>
      <c r="AQ104" s="115"/>
      <c r="AR104" s="115"/>
      <c r="AS104" s="115"/>
      <c r="AT104" s="115"/>
      <c r="AU104" s="115"/>
      <c r="AV104" s="115"/>
      <c r="AW104" s="115"/>
    </row>
    <row r="105" spans="2:49" ht="24.75" customHeight="1" x14ac:dyDescent="0.25">
      <c r="B105" s="113"/>
      <c r="C105" s="116"/>
      <c r="D105" s="118" t="s">
        <v>198</v>
      </c>
      <c r="E105" s="135" t="s">
        <v>258</v>
      </c>
      <c r="F105" s="112"/>
      <c r="G105" s="115"/>
      <c r="H105" s="115"/>
      <c r="I105" s="115"/>
      <c r="J105" s="115"/>
      <c r="K105" s="136" t="s">
        <v>304</v>
      </c>
      <c r="L105" s="112"/>
      <c r="M105" s="113" t="s">
        <v>362</v>
      </c>
      <c r="N105" s="115"/>
      <c r="O105" s="115"/>
      <c r="P105" s="115"/>
      <c r="Q105" s="115"/>
      <c r="R105" s="115"/>
      <c r="S105" s="115"/>
      <c r="T105" s="115"/>
      <c r="U105" s="115"/>
      <c r="V105" s="115"/>
      <c r="W105" s="115"/>
      <c r="X105" s="115"/>
      <c r="Y105" s="115"/>
      <c r="Z105" s="115"/>
      <c r="AA105" s="115"/>
      <c r="AB105" s="115"/>
      <c r="AC105" s="115"/>
      <c r="AD105" s="115"/>
      <c r="AE105" s="115"/>
      <c r="AF105" s="115"/>
      <c r="AG105" s="115"/>
      <c r="AH105" s="115"/>
      <c r="AI105" s="115"/>
      <c r="AJ105" s="112" t="s">
        <v>139</v>
      </c>
      <c r="AK105" s="112">
        <v>2002</v>
      </c>
      <c r="AL105" s="115"/>
      <c r="AM105" s="115"/>
      <c r="AN105" s="115"/>
      <c r="AO105" s="119">
        <v>975000</v>
      </c>
      <c r="AP105" s="115"/>
      <c r="AQ105" s="115"/>
      <c r="AR105" s="115"/>
      <c r="AS105" s="115"/>
      <c r="AT105" s="115"/>
      <c r="AU105" s="115"/>
      <c r="AV105" s="115"/>
      <c r="AW105" s="115"/>
    </row>
    <row r="106" spans="2:49" ht="24.75" customHeight="1" x14ac:dyDescent="0.25">
      <c r="B106" s="113"/>
      <c r="C106" s="116"/>
      <c r="D106" s="118" t="s">
        <v>187</v>
      </c>
      <c r="E106" s="135" t="s">
        <v>245</v>
      </c>
      <c r="F106" s="112"/>
      <c r="G106" s="115"/>
      <c r="H106" s="115"/>
      <c r="I106" s="115"/>
      <c r="J106" s="115"/>
      <c r="K106" s="136" t="s">
        <v>304</v>
      </c>
      <c r="L106" s="112"/>
      <c r="M106" s="113" t="s">
        <v>370</v>
      </c>
      <c r="N106" s="115"/>
      <c r="O106" s="115"/>
      <c r="P106" s="115"/>
      <c r="Q106" s="115"/>
      <c r="R106" s="115"/>
      <c r="S106" s="115"/>
      <c r="T106" s="115"/>
      <c r="U106" s="115"/>
      <c r="V106" s="115"/>
      <c r="W106" s="115"/>
      <c r="X106" s="115"/>
      <c r="Y106" s="115"/>
      <c r="Z106" s="115"/>
      <c r="AA106" s="115"/>
      <c r="AB106" s="115"/>
      <c r="AC106" s="115"/>
      <c r="AD106" s="115"/>
      <c r="AE106" s="115"/>
      <c r="AF106" s="115"/>
      <c r="AG106" s="115"/>
      <c r="AH106" s="115"/>
      <c r="AI106" s="115"/>
      <c r="AJ106" s="112" t="s">
        <v>139</v>
      </c>
      <c r="AK106" s="112">
        <v>2003</v>
      </c>
      <c r="AL106" s="115"/>
      <c r="AM106" s="115"/>
      <c r="AN106" s="115"/>
      <c r="AO106" s="119">
        <v>560000</v>
      </c>
      <c r="AP106" s="115"/>
      <c r="AQ106" s="115"/>
      <c r="AR106" s="115"/>
      <c r="AS106" s="115"/>
      <c r="AT106" s="115"/>
      <c r="AU106" s="115"/>
      <c r="AV106" s="115"/>
      <c r="AW106" s="115"/>
    </row>
    <row r="107" spans="2:49" ht="24.75" customHeight="1" x14ac:dyDescent="0.25">
      <c r="B107" s="113"/>
      <c r="C107" s="116"/>
      <c r="D107" s="118" t="s">
        <v>187</v>
      </c>
      <c r="E107" s="135" t="s">
        <v>245</v>
      </c>
      <c r="F107" s="112"/>
      <c r="G107" s="115"/>
      <c r="H107" s="115"/>
      <c r="I107" s="115"/>
      <c r="J107" s="115"/>
      <c r="K107" s="136" t="s">
        <v>304</v>
      </c>
      <c r="L107" s="112"/>
      <c r="M107" s="113" t="s">
        <v>369</v>
      </c>
      <c r="N107" s="115"/>
      <c r="O107" s="115"/>
      <c r="P107" s="115"/>
      <c r="Q107" s="115"/>
      <c r="R107" s="115"/>
      <c r="S107" s="115"/>
      <c r="T107" s="115"/>
      <c r="U107" s="115"/>
      <c r="V107" s="115"/>
      <c r="W107" s="115"/>
      <c r="X107" s="115"/>
      <c r="Y107" s="115"/>
      <c r="Z107" s="115"/>
      <c r="AA107" s="115"/>
      <c r="AB107" s="115"/>
      <c r="AC107" s="115"/>
      <c r="AD107" s="115"/>
      <c r="AE107" s="115"/>
      <c r="AF107" s="115"/>
      <c r="AG107" s="115"/>
      <c r="AH107" s="115"/>
      <c r="AI107" s="115"/>
      <c r="AJ107" s="112" t="s">
        <v>139</v>
      </c>
      <c r="AK107" s="112">
        <v>2003</v>
      </c>
      <c r="AL107" s="115"/>
      <c r="AM107" s="115"/>
      <c r="AN107" s="115"/>
      <c r="AO107" s="119">
        <v>245000</v>
      </c>
      <c r="AP107" s="115"/>
      <c r="AQ107" s="115"/>
      <c r="AR107" s="115"/>
      <c r="AS107" s="115"/>
      <c r="AT107" s="115"/>
      <c r="AU107" s="115"/>
      <c r="AV107" s="115"/>
      <c r="AW107" s="115"/>
    </row>
    <row r="108" spans="2:49" ht="24.75" customHeight="1" x14ac:dyDescent="0.25">
      <c r="B108" s="113"/>
      <c r="C108" s="116"/>
      <c r="D108" s="118" t="s">
        <v>175</v>
      </c>
      <c r="E108" s="135" t="s">
        <v>232</v>
      </c>
      <c r="F108" s="112"/>
      <c r="G108" s="115"/>
      <c r="H108" s="115"/>
      <c r="I108" s="115"/>
      <c r="J108" s="115"/>
      <c r="K108" s="136" t="s">
        <v>299</v>
      </c>
      <c r="L108" s="112"/>
      <c r="M108" s="113" t="s">
        <v>375</v>
      </c>
      <c r="N108" s="115"/>
      <c r="O108" s="115"/>
      <c r="P108" s="115"/>
      <c r="Q108" s="115"/>
      <c r="R108" s="115"/>
      <c r="S108" s="115"/>
      <c r="T108" s="115"/>
      <c r="U108" s="115"/>
      <c r="V108" s="115"/>
      <c r="W108" s="115"/>
      <c r="X108" s="115"/>
      <c r="Y108" s="115"/>
      <c r="Z108" s="115"/>
      <c r="AA108" s="115"/>
      <c r="AB108" s="115"/>
      <c r="AC108" s="115"/>
      <c r="AD108" s="115"/>
      <c r="AE108" s="115"/>
      <c r="AF108" s="115"/>
      <c r="AG108" s="115"/>
      <c r="AH108" s="115"/>
      <c r="AI108" s="115"/>
      <c r="AJ108" s="112" t="s">
        <v>139</v>
      </c>
      <c r="AK108" s="112">
        <v>2003</v>
      </c>
      <c r="AL108" s="115"/>
      <c r="AM108" s="115"/>
      <c r="AN108" s="115"/>
      <c r="AO108" s="119">
        <v>245000</v>
      </c>
      <c r="AP108" s="115"/>
      <c r="AQ108" s="115"/>
      <c r="AR108" s="115"/>
      <c r="AS108" s="115"/>
      <c r="AT108" s="115"/>
      <c r="AU108" s="115"/>
      <c r="AV108" s="115"/>
      <c r="AW108" s="115"/>
    </row>
    <row r="109" spans="2:49" ht="24.75" customHeight="1" x14ac:dyDescent="0.25">
      <c r="B109" s="113"/>
      <c r="C109" s="116"/>
      <c r="D109" s="118" t="s">
        <v>194</v>
      </c>
      <c r="E109" s="135" t="s">
        <v>240</v>
      </c>
      <c r="F109" s="112"/>
      <c r="G109" s="115"/>
      <c r="H109" s="115"/>
      <c r="I109" s="115"/>
      <c r="J109" s="115"/>
      <c r="K109" s="136" t="s">
        <v>313</v>
      </c>
      <c r="L109" s="112"/>
      <c r="M109" s="113" t="s">
        <v>370</v>
      </c>
      <c r="N109" s="115"/>
      <c r="O109" s="115"/>
      <c r="P109" s="115"/>
      <c r="Q109" s="115"/>
      <c r="R109" s="115"/>
      <c r="S109" s="115"/>
      <c r="T109" s="115"/>
      <c r="U109" s="115"/>
      <c r="V109" s="115"/>
      <c r="W109" s="115"/>
      <c r="X109" s="115"/>
      <c r="Y109" s="115"/>
      <c r="Z109" s="115"/>
      <c r="AA109" s="115"/>
      <c r="AB109" s="115"/>
      <c r="AC109" s="115"/>
      <c r="AD109" s="115"/>
      <c r="AE109" s="115"/>
      <c r="AF109" s="115"/>
      <c r="AG109" s="115"/>
      <c r="AH109" s="115"/>
      <c r="AI109" s="115"/>
      <c r="AJ109" s="112" t="s">
        <v>139</v>
      </c>
      <c r="AK109" s="112">
        <v>2003</v>
      </c>
      <c r="AL109" s="115"/>
      <c r="AM109" s="115"/>
      <c r="AN109" s="115"/>
      <c r="AO109" s="119">
        <v>780000</v>
      </c>
      <c r="AP109" s="115"/>
      <c r="AQ109" s="115"/>
      <c r="AR109" s="115"/>
      <c r="AS109" s="115"/>
      <c r="AT109" s="115"/>
      <c r="AU109" s="115"/>
      <c r="AV109" s="115"/>
      <c r="AW109" s="115"/>
    </row>
    <row r="110" spans="2:49" ht="24.75" customHeight="1" x14ac:dyDescent="0.25">
      <c r="B110" s="113"/>
      <c r="C110" s="116"/>
      <c r="D110" s="118" t="s">
        <v>182</v>
      </c>
      <c r="E110" s="135" t="s">
        <v>239</v>
      </c>
      <c r="F110" s="112"/>
      <c r="G110" s="115"/>
      <c r="H110" s="115"/>
      <c r="I110" s="115"/>
      <c r="J110" s="115"/>
      <c r="K110" s="136" t="s">
        <v>317</v>
      </c>
      <c r="L110" s="112"/>
      <c r="M110" s="113" t="s">
        <v>360</v>
      </c>
      <c r="N110" s="115"/>
      <c r="O110" s="115"/>
      <c r="P110" s="115"/>
      <c r="Q110" s="115"/>
      <c r="R110" s="115"/>
      <c r="S110" s="115"/>
      <c r="T110" s="115"/>
      <c r="U110" s="115"/>
      <c r="V110" s="115"/>
      <c r="W110" s="115"/>
      <c r="X110" s="115"/>
      <c r="Y110" s="115"/>
      <c r="Z110" s="115"/>
      <c r="AA110" s="115"/>
      <c r="AB110" s="115"/>
      <c r="AC110" s="115"/>
      <c r="AD110" s="115"/>
      <c r="AE110" s="115"/>
      <c r="AF110" s="115"/>
      <c r="AG110" s="115"/>
      <c r="AH110" s="115"/>
      <c r="AI110" s="115"/>
      <c r="AJ110" s="112" t="s">
        <v>139</v>
      </c>
      <c r="AK110" s="112">
        <v>2003</v>
      </c>
      <c r="AL110" s="115"/>
      <c r="AM110" s="115"/>
      <c r="AN110" s="115"/>
      <c r="AO110" s="119">
        <v>3375000</v>
      </c>
      <c r="AP110" s="115"/>
      <c r="AQ110" s="115"/>
      <c r="AR110" s="115"/>
      <c r="AS110" s="115"/>
      <c r="AT110" s="115"/>
      <c r="AU110" s="115"/>
      <c r="AV110" s="115"/>
      <c r="AW110" s="115"/>
    </row>
    <row r="111" spans="2:49" ht="24.75" customHeight="1" x14ac:dyDescent="0.25">
      <c r="B111" s="113"/>
      <c r="C111" s="116"/>
      <c r="D111" s="118" t="s">
        <v>199</v>
      </c>
      <c r="E111" s="135" t="s">
        <v>259</v>
      </c>
      <c r="F111" s="112"/>
      <c r="G111" s="115"/>
      <c r="H111" s="115"/>
      <c r="I111" s="115"/>
      <c r="J111" s="115"/>
      <c r="K111" s="136" t="s">
        <v>318</v>
      </c>
      <c r="L111" s="112"/>
      <c r="M111" s="113" t="s">
        <v>360</v>
      </c>
      <c r="N111" s="115"/>
      <c r="O111" s="115"/>
      <c r="P111" s="115"/>
      <c r="Q111" s="115"/>
      <c r="R111" s="115"/>
      <c r="S111" s="115"/>
      <c r="T111" s="115"/>
      <c r="U111" s="115"/>
      <c r="V111" s="115"/>
      <c r="W111" s="115"/>
      <c r="X111" s="115"/>
      <c r="Y111" s="115"/>
      <c r="Z111" s="115"/>
      <c r="AA111" s="115"/>
      <c r="AB111" s="115"/>
      <c r="AC111" s="115"/>
      <c r="AD111" s="115"/>
      <c r="AE111" s="115"/>
      <c r="AF111" s="115"/>
      <c r="AG111" s="115"/>
      <c r="AH111" s="115"/>
      <c r="AI111" s="115"/>
      <c r="AJ111" s="112" t="s">
        <v>139</v>
      </c>
      <c r="AK111" s="112">
        <v>2003</v>
      </c>
      <c r="AL111" s="115"/>
      <c r="AM111" s="115"/>
      <c r="AN111" s="115"/>
      <c r="AO111" s="119">
        <v>18000</v>
      </c>
      <c r="AP111" s="115"/>
      <c r="AQ111" s="115"/>
      <c r="AR111" s="115"/>
      <c r="AS111" s="115"/>
      <c r="AT111" s="115"/>
      <c r="AU111" s="115"/>
      <c r="AV111" s="115"/>
      <c r="AW111" s="115"/>
    </row>
    <row r="112" spans="2:49" ht="24.75" customHeight="1" x14ac:dyDescent="0.25">
      <c r="B112" s="113"/>
      <c r="C112" s="116"/>
      <c r="D112" s="118" t="s">
        <v>178</v>
      </c>
      <c r="E112" s="135" t="s">
        <v>235</v>
      </c>
      <c r="F112" s="112"/>
      <c r="G112" s="115"/>
      <c r="H112" s="115"/>
      <c r="I112" s="115"/>
      <c r="J112" s="115"/>
      <c r="K112" s="136" t="s">
        <v>301</v>
      </c>
      <c r="L112" s="112"/>
      <c r="M112" s="113" t="s">
        <v>369</v>
      </c>
      <c r="N112" s="115"/>
      <c r="O112" s="115"/>
      <c r="P112" s="115"/>
      <c r="Q112" s="115"/>
      <c r="R112" s="115"/>
      <c r="S112" s="115"/>
      <c r="T112" s="115"/>
      <c r="U112" s="115"/>
      <c r="V112" s="115"/>
      <c r="W112" s="115"/>
      <c r="X112" s="115"/>
      <c r="Y112" s="115"/>
      <c r="Z112" s="115"/>
      <c r="AA112" s="115"/>
      <c r="AB112" s="115"/>
      <c r="AC112" s="115"/>
      <c r="AD112" s="115"/>
      <c r="AE112" s="115"/>
      <c r="AF112" s="115"/>
      <c r="AG112" s="115"/>
      <c r="AH112" s="115"/>
      <c r="AI112" s="115"/>
      <c r="AJ112" s="112" t="s">
        <v>139</v>
      </c>
      <c r="AK112" s="112">
        <v>2003</v>
      </c>
      <c r="AL112" s="115"/>
      <c r="AM112" s="115"/>
      <c r="AN112" s="115"/>
      <c r="AO112" s="119">
        <v>2625000</v>
      </c>
      <c r="AP112" s="115"/>
      <c r="AQ112" s="115"/>
      <c r="AR112" s="115"/>
      <c r="AS112" s="115"/>
      <c r="AT112" s="115"/>
      <c r="AU112" s="115"/>
      <c r="AV112" s="115"/>
      <c r="AW112" s="115"/>
    </row>
    <row r="113" spans="2:49" ht="24.75" customHeight="1" x14ac:dyDescent="0.25">
      <c r="B113" s="113"/>
      <c r="C113" s="116"/>
      <c r="D113" s="118" t="s">
        <v>187</v>
      </c>
      <c r="E113" s="135" t="s">
        <v>245</v>
      </c>
      <c r="F113" s="112"/>
      <c r="G113" s="115"/>
      <c r="H113" s="115"/>
      <c r="I113" s="115"/>
      <c r="J113" s="115"/>
      <c r="K113" s="136" t="s">
        <v>315</v>
      </c>
      <c r="L113" s="112"/>
      <c r="M113" s="113" t="s">
        <v>362</v>
      </c>
      <c r="N113" s="115"/>
      <c r="O113" s="115"/>
      <c r="P113" s="115"/>
      <c r="Q113" s="115"/>
      <c r="R113" s="115"/>
      <c r="S113" s="115"/>
      <c r="T113" s="115"/>
      <c r="U113" s="115"/>
      <c r="V113" s="115"/>
      <c r="W113" s="115"/>
      <c r="X113" s="115"/>
      <c r="Y113" s="115"/>
      <c r="Z113" s="115"/>
      <c r="AA113" s="115"/>
      <c r="AB113" s="115"/>
      <c r="AC113" s="115"/>
      <c r="AD113" s="115"/>
      <c r="AE113" s="115"/>
      <c r="AF113" s="115"/>
      <c r="AG113" s="115"/>
      <c r="AH113" s="115"/>
      <c r="AI113" s="115"/>
      <c r="AJ113" s="112" t="s">
        <v>139</v>
      </c>
      <c r="AK113" s="112">
        <v>2003</v>
      </c>
      <c r="AL113" s="115"/>
      <c r="AM113" s="115"/>
      <c r="AN113" s="115"/>
      <c r="AO113" s="119">
        <v>1040000</v>
      </c>
      <c r="AP113" s="115"/>
      <c r="AQ113" s="115"/>
      <c r="AR113" s="115"/>
      <c r="AS113" s="115"/>
      <c r="AT113" s="115"/>
      <c r="AU113" s="115"/>
      <c r="AV113" s="115"/>
      <c r="AW113" s="115"/>
    </row>
    <row r="114" spans="2:49" ht="24.75" customHeight="1" x14ac:dyDescent="0.25">
      <c r="B114" s="113"/>
      <c r="C114" s="116"/>
      <c r="D114" s="118" t="s">
        <v>187</v>
      </c>
      <c r="E114" s="135" t="s">
        <v>245</v>
      </c>
      <c r="F114" s="112"/>
      <c r="G114" s="115"/>
      <c r="H114" s="115"/>
      <c r="I114" s="115"/>
      <c r="J114" s="115"/>
      <c r="K114" s="136" t="s">
        <v>315</v>
      </c>
      <c r="L114" s="112"/>
      <c r="M114" s="113" t="s">
        <v>365</v>
      </c>
      <c r="N114" s="115"/>
      <c r="O114" s="115"/>
      <c r="P114" s="115"/>
      <c r="Q114" s="115"/>
      <c r="R114" s="115"/>
      <c r="S114" s="115"/>
      <c r="T114" s="115"/>
      <c r="U114" s="115"/>
      <c r="V114" s="115"/>
      <c r="W114" s="115"/>
      <c r="X114" s="115"/>
      <c r="Y114" s="115"/>
      <c r="Z114" s="115"/>
      <c r="AA114" s="115"/>
      <c r="AB114" s="115"/>
      <c r="AC114" s="115"/>
      <c r="AD114" s="115"/>
      <c r="AE114" s="115"/>
      <c r="AF114" s="115"/>
      <c r="AG114" s="115"/>
      <c r="AH114" s="115"/>
      <c r="AI114" s="115"/>
      <c r="AJ114" s="112" t="s">
        <v>139</v>
      </c>
      <c r="AK114" s="112">
        <v>2003</v>
      </c>
      <c r="AL114" s="115"/>
      <c r="AM114" s="115"/>
      <c r="AN114" s="115"/>
      <c r="AO114" s="119">
        <v>487500</v>
      </c>
      <c r="AP114" s="115"/>
      <c r="AQ114" s="115"/>
      <c r="AR114" s="115"/>
      <c r="AS114" s="115"/>
      <c r="AT114" s="115"/>
      <c r="AU114" s="115"/>
      <c r="AV114" s="115"/>
      <c r="AW114" s="115"/>
    </row>
    <row r="115" spans="2:49" ht="24.75" customHeight="1" x14ac:dyDescent="0.25">
      <c r="B115" s="113"/>
      <c r="C115" s="116"/>
      <c r="D115" s="118" t="s">
        <v>182</v>
      </c>
      <c r="E115" s="135" t="s">
        <v>239</v>
      </c>
      <c r="F115" s="112"/>
      <c r="G115" s="115"/>
      <c r="H115" s="115"/>
      <c r="I115" s="115"/>
      <c r="J115" s="115"/>
      <c r="K115" s="136" t="s">
        <v>314</v>
      </c>
      <c r="L115" s="112"/>
      <c r="M115" s="113" t="s">
        <v>361</v>
      </c>
      <c r="N115" s="115"/>
      <c r="O115" s="115"/>
      <c r="P115" s="115"/>
      <c r="Q115" s="115"/>
      <c r="R115" s="115"/>
      <c r="S115" s="115"/>
      <c r="T115" s="115"/>
      <c r="U115" s="115"/>
      <c r="V115" s="115"/>
      <c r="W115" s="115"/>
      <c r="X115" s="115"/>
      <c r="Y115" s="115"/>
      <c r="Z115" s="115"/>
      <c r="AA115" s="115"/>
      <c r="AB115" s="115"/>
      <c r="AC115" s="115"/>
      <c r="AD115" s="115"/>
      <c r="AE115" s="115"/>
      <c r="AF115" s="115"/>
      <c r="AG115" s="115"/>
      <c r="AH115" s="115"/>
      <c r="AI115" s="115"/>
      <c r="AJ115" s="112" t="s">
        <v>139</v>
      </c>
      <c r="AK115" s="112">
        <v>2003</v>
      </c>
      <c r="AL115" s="115"/>
      <c r="AM115" s="115"/>
      <c r="AN115" s="115"/>
      <c r="AO115" s="119">
        <v>975000</v>
      </c>
      <c r="AP115" s="115"/>
      <c r="AQ115" s="115"/>
      <c r="AR115" s="115"/>
      <c r="AS115" s="115"/>
      <c r="AT115" s="115"/>
      <c r="AU115" s="115"/>
      <c r="AV115" s="115"/>
      <c r="AW115" s="115"/>
    </row>
    <row r="116" spans="2:49" ht="24.75" customHeight="1" x14ac:dyDescent="0.25">
      <c r="B116" s="113"/>
      <c r="C116" s="116"/>
      <c r="D116" s="118" t="s">
        <v>176</v>
      </c>
      <c r="E116" s="135" t="s">
        <v>233</v>
      </c>
      <c r="F116" s="112"/>
      <c r="G116" s="115"/>
      <c r="H116" s="115"/>
      <c r="I116" s="115"/>
      <c r="J116" s="115"/>
      <c r="K116" s="136" t="s">
        <v>319</v>
      </c>
      <c r="L116" s="112"/>
      <c r="M116" s="113" t="s">
        <v>370</v>
      </c>
      <c r="N116" s="115"/>
      <c r="O116" s="115"/>
      <c r="P116" s="115"/>
      <c r="Q116" s="115"/>
      <c r="R116" s="115"/>
      <c r="S116" s="115"/>
      <c r="T116" s="115"/>
      <c r="U116" s="115"/>
      <c r="V116" s="115"/>
      <c r="W116" s="115"/>
      <c r="X116" s="115"/>
      <c r="Y116" s="115"/>
      <c r="Z116" s="115"/>
      <c r="AA116" s="115"/>
      <c r="AB116" s="115"/>
      <c r="AC116" s="115"/>
      <c r="AD116" s="115"/>
      <c r="AE116" s="115"/>
      <c r="AF116" s="115"/>
      <c r="AG116" s="115"/>
      <c r="AH116" s="115"/>
      <c r="AI116" s="115"/>
      <c r="AJ116" s="112" t="s">
        <v>139</v>
      </c>
      <c r="AK116" s="112">
        <v>2003</v>
      </c>
      <c r="AL116" s="115"/>
      <c r="AM116" s="115"/>
      <c r="AN116" s="115"/>
      <c r="AO116" s="119">
        <v>595000</v>
      </c>
      <c r="AP116" s="115"/>
      <c r="AQ116" s="115"/>
      <c r="AR116" s="115"/>
      <c r="AS116" s="115"/>
      <c r="AT116" s="115"/>
      <c r="AU116" s="115"/>
      <c r="AV116" s="115"/>
      <c r="AW116" s="115"/>
    </row>
    <row r="117" spans="2:49" ht="24.75" customHeight="1" x14ac:dyDescent="0.25">
      <c r="B117" s="113"/>
      <c r="C117" s="116"/>
      <c r="D117" s="118" t="s">
        <v>181</v>
      </c>
      <c r="E117" s="135" t="s">
        <v>238</v>
      </c>
      <c r="F117" s="112"/>
      <c r="G117" s="115"/>
      <c r="H117" s="115"/>
      <c r="I117" s="115"/>
      <c r="J117" s="115"/>
      <c r="K117" s="136" t="s">
        <v>304</v>
      </c>
      <c r="L117" s="112"/>
      <c r="M117" s="113" t="s">
        <v>370</v>
      </c>
      <c r="N117" s="115"/>
      <c r="O117" s="115"/>
      <c r="P117" s="115"/>
      <c r="Q117" s="115"/>
      <c r="R117" s="115"/>
      <c r="S117" s="115"/>
      <c r="T117" s="115"/>
      <c r="U117" s="115"/>
      <c r="V117" s="115"/>
      <c r="W117" s="115"/>
      <c r="X117" s="115"/>
      <c r="Y117" s="115"/>
      <c r="Z117" s="115"/>
      <c r="AA117" s="115"/>
      <c r="AB117" s="115"/>
      <c r="AC117" s="115"/>
      <c r="AD117" s="115"/>
      <c r="AE117" s="115"/>
      <c r="AF117" s="115"/>
      <c r="AG117" s="115"/>
      <c r="AH117" s="115"/>
      <c r="AI117" s="115"/>
      <c r="AJ117" s="112" t="s">
        <v>139</v>
      </c>
      <c r="AK117" s="112">
        <v>2003</v>
      </c>
      <c r="AL117" s="115"/>
      <c r="AM117" s="115"/>
      <c r="AN117" s="115"/>
      <c r="AO117" s="119">
        <v>1400000</v>
      </c>
      <c r="AP117" s="115"/>
      <c r="AQ117" s="115"/>
      <c r="AR117" s="115"/>
      <c r="AS117" s="115"/>
      <c r="AT117" s="115"/>
      <c r="AU117" s="115"/>
      <c r="AV117" s="115"/>
      <c r="AW117" s="115"/>
    </row>
    <row r="118" spans="2:49" ht="24.75" customHeight="1" x14ac:dyDescent="0.25">
      <c r="B118" s="113"/>
      <c r="C118" s="116"/>
      <c r="D118" s="118" t="s">
        <v>182</v>
      </c>
      <c r="E118" s="135" t="s">
        <v>239</v>
      </c>
      <c r="F118" s="112"/>
      <c r="G118" s="115"/>
      <c r="H118" s="115"/>
      <c r="I118" s="115"/>
      <c r="J118" s="115"/>
      <c r="K118" s="136" t="s">
        <v>308</v>
      </c>
      <c r="L118" s="112"/>
      <c r="M118" s="113" t="s">
        <v>362</v>
      </c>
      <c r="N118" s="115"/>
      <c r="O118" s="115"/>
      <c r="P118" s="115"/>
      <c r="Q118" s="115"/>
      <c r="R118" s="115"/>
      <c r="S118" s="115"/>
      <c r="T118" s="115"/>
      <c r="U118" s="115"/>
      <c r="V118" s="115"/>
      <c r="W118" s="115"/>
      <c r="X118" s="115"/>
      <c r="Y118" s="115"/>
      <c r="Z118" s="115"/>
      <c r="AA118" s="115"/>
      <c r="AB118" s="115"/>
      <c r="AC118" s="115"/>
      <c r="AD118" s="115"/>
      <c r="AE118" s="115"/>
      <c r="AF118" s="115"/>
      <c r="AG118" s="115"/>
      <c r="AH118" s="115"/>
      <c r="AI118" s="115"/>
      <c r="AJ118" s="112" t="s">
        <v>139</v>
      </c>
      <c r="AK118" s="112">
        <v>2003</v>
      </c>
      <c r="AL118" s="115"/>
      <c r="AM118" s="115"/>
      <c r="AN118" s="115"/>
      <c r="AO118" s="119">
        <v>975000</v>
      </c>
      <c r="AP118" s="115"/>
      <c r="AQ118" s="115"/>
      <c r="AR118" s="115"/>
      <c r="AS118" s="115"/>
      <c r="AT118" s="115"/>
      <c r="AU118" s="115"/>
      <c r="AV118" s="115"/>
      <c r="AW118" s="115"/>
    </row>
    <row r="119" spans="2:49" ht="24.75" customHeight="1" x14ac:dyDescent="0.25">
      <c r="B119" s="113"/>
      <c r="C119" s="116"/>
      <c r="D119" s="118" t="s">
        <v>195</v>
      </c>
      <c r="E119" s="135" t="s">
        <v>232</v>
      </c>
      <c r="F119" s="112"/>
      <c r="G119" s="115"/>
      <c r="H119" s="115"/>
      <c r="I119" s="115"/>
      <c r="J119" s="115"/>
      <c r="K119" s="136" t="s">
        <v>315</v>
      </c>
      <c r="L119" s="112"/>
      <c r="M119" s="113" t="s">
        <v>363</v>
      </c>
      <c r="N119" s="115"/>
      <c r="O119" s="115"/>
      <c r="P119" s="115"/>
      <c r="Q119" s="115"/>
      <c r="R119" s="115"/>
      <c r="S119" s="115"/>
      <c r="T119" s="115"/>
      <c r="U119" s="115"/>
      <c r="V119" s="115"/>
      <c r="W119" s="115"/>
      <c r="X119" s="115"/>
      <c r="Y119" s="115"/>
      <c r="Z119" s="115"/>
      <c r="AA119" s="115"/>
      <c r="AB119" s="115"/>
      <c r="AC119" s="115"/>
      <c r="AD119" s="115"/>
      <c r="AE119" s="115"/>
      <c r="AF119" s="115"/>
      <c r="AG119" s="115"/>
      <c r="AH119" s="115"/>
      <c r="AI119" s="115"/>
      <c r="AJ119" s="112" t="s">
        <v>139</v>
      </c>
      <c r="AK119" s="112">
        <v>2004</v>
      </c>
      <c r="AL119" s="115"/>
      <c r="AM119" s="115"/>
      <c r="AN119" s="115"/>
      <c r="AO119" s="119">
        <v>262500</v>
      </c>
      <c r="AP119" s="115"/>
      <c r="AQ119" s="115"/>
      <c r="AR119" s="115"/>
      <c r="AS119" s="115"/>
      <c r="AT119" s="115"/>
      <c r="AU119" s="115"/>
      <c r="AV119" s="115"/>
      <c r="AW119" s="115"/>
    </row>
    <row r="120" spans="2:49" ht="24.75" customHeight="1" x14ac:dyDescent="0.25">
      <c r="B120" s="113"/>
      <c r="C120" s="116"/>
      <c r="D120" s="118" t="s">
        <v>182</v>
      </c>
      <c r="E120" s="135" t="s">
        <v>239</v>
      </c>
      <c r="F120" s="112"/>
      <c r="G120" s="115"/>
      <c r="H120" s="115"/>
      <c r="I120" s="115"/>
      <c r="J120" s="115"/>
      <c r="K120" s="136" t="s">
        <v>308</v>
      </c>
      <c r="L120" s="112"/>
      <c r="M120" s="113" t="s">
        <v>369</v>
      </c>
      <c r="N120" s="115"/>
      <c r="O120" s="115"/>
      <c r="P120" s="115"/>
      <c r="Q120" s="115"/>
      <c r="R120" s="115"/>
      <c r="S120" s="115"/>
      <c r="T120" s="115"/>
      <c r="U120" s="115"/>
      <c r="V120" s="115"/>
      <c r="W120" s="115"/>
      <c r="X120" s="115"/>
      <c r="Y120" s="115"/>
      <c r="Z120" s="115"/>
      <c r="AA120" s="115"/>
      <c r="AB120" s="115"/>
      <c r="AC120" s="115"/>
      <c r="AD120" s="115"/>
      <c r="AE120" s="115"/>
      <c r="AF120" s="115"/>
      <c r="AG120" s="115"/>
      <c r="AH120" s="115"/>
      <c r="AI120" s="115"/>
      <c r="AJ120" s="112" t="s">
        <v>139</v>
      </c>
      <c r="AK120" s="112">
        <v>2004</v>
      </c>
      <c r="AL120" s="115"/>
      <c r="AM120" s="115"/>
      <c r="AN120" s="115"/>
      <c r="AO120" s="119">
        <v>975000</v>
      </c>
      <c r="AP120" s="115"/>
      <c r="AQ120" s="115"/>
      <c r="AR120" s="115"/>
      <c r="AS120" s="115"/>
      <c r="AT120" s="115"/>
      <c r="AU120" s="115"/>
      <c r="AV120" s="115"/>
      <c r="AW120" s="115"/>
    </row>
    <row r="121" spans="2:49" ht="24.75" customHeight="1" x14ac:dyDescent="0.25">
      <c r="B121" s="113"/>
      <c r="C121" s="116"/>
      <c r="D121" s="118" t="s">
        <v>200</v>
      </c>
      <c r="E121" s="135" t="s">
        <v>260</v>
      </c>
      <c r="F121" s="112"/>
      <c r="G121" s="115"/>
      <c r="H121" s="115"/>
      <c r="I121" s="115"/>
      <c r="J121" s="115"/>
      <c r="K121" s="136" t="s">
        <v>320</v>
      </c>
      <c r="L121" s="112"/>
      <c r="M121" s="113" t="s">
        <v>362</v>
      </c>
      <c r="N121" s="115"/>
      <c r="O121" s="115"/>
      <c r="P121" s="115"/>
      <c r="Q121" s="115"/>
      <c r="R121" s="115"/>
      <c r="S121" s="115"/>
      <c r="T121" s="115"/>
      <c r="U121" s="115"/>
      <c r="V121" s="115"/>
      <c r="W121" s="115"/>
      <c r="X121" s="115"/>
      <c r="Y121" s="115"/>
      <c r="Z121" s="115"/>
      <c r="AA121" s="115"/>
      <c r="AB121" s="115"/>
      <c r="AC121" s="115"/>
      <c r="AD121" s="115"/>
      <c r="AE121" s="115"/>
      <c r="AF121" s="115"/>
      <c r="AG121" s="115"/>
      <c r="AH121" s="115"/>
      <c r="AI121" s="115"/>
      <c r="AJ121" s="112" t="s">
        <v>139</v>
      </c>
      <c r="AK121" s="112">
        <v>2004</v>
      </c>
      <c r="AL121" s="115"/>
      <c r="AM121" s="115"/>
      <c r="AN121" s="115"/>
      <c r="AO121" s="119">
        <v>130000</v>
      </c>
      <c r="AP121" s="115"/>
      <c r="AQ121" s="115"/>
      <c r="AR121" s="115"/>
      <c r="AS121" s="115"/>
      <c r="AT121" s="115"/>
      <c r="AU121" s="115"/>
      <c r="AV121" s="115"/>
      <c r="AW121" s="115"/>
    </row>
    <row r="122" spans="2:49" ht="24.75" customHeight="1" x14ac:dyDescent="0.25">
      <c r="B122" s="113"/>
      <c r="C122" s="116"/>
      <c r="D122" s="118" t="s">
        <v>194</v>
      </c>
      <c r="E122" s="135" t="s">
        <v>261</v>
      </c>
      <c r="F122" s="112"/>
      <c r="G122" s="115"/>
      <c r="H122" s="115"/>
      <c r="I122" s="115"/>
      <c r="J122" s="115"/>
      <c r="K122" s="136" t="s">
        <v>313</v>
      </c>
      <c r="L122" s="112"/>
      <c r="M122" s="113" t="s">
        <v>370</v>
      </c>
      <c r="N122" s="115"/>
      <c r="O122" s="115"/>
      <c r="P122" s="115"/>
      <c r="Q122" s="115"/>
      <c r="R122" s="115"/>
      <c r="S122" s="115"/>
      <c r="T122" s="115"/>
      <c r="U122" s="115"/>
      <c r="V122" s="115"/>
      <c r="W122" s="115"/>
      <c r="X122" s="115"/>
      <c r="Y122" s="115"/>
      <c r="Z122" s="115"/>
      <c r="AA122" s="115"/>
      <c r="AB122" s="115"/>
      <c r="AC122" s="115"/>
      <c r="AD122" s="115"/>
      <c r="AE122" s="115"/>
      <c r="AF122" s="115"/>
      <c r="AG122" s="115"/>
      <c r="AH122" s="115"/>
      <c r="AI122" s="115"/>
      <c r="AJ122" s="112" t="s">
        <v>139</v>
      </c>
      <c r="AK122" s="112">
        <v>2004</v>
      </c>
      <c r="AL122" s="115"/>
      <c r="AM122" s="115"/>
      <c r="AN122" s="115"/>
      <c r="AO122" s="119">
        <v>1600000</v>
      </c>
      <c r="AP122" s="115"/>
      <c r="AQ122" s="115"/>
      <c r="AR122" s="115"/>
      <c r="AS122" s="115"/>
      <c r="AT122" s="115"/>
      <c r="AU122" s="115"/>
      <c r="AV122" s="115"/>
      <c r="AW122" s="115"/>
    </row>
    <row r="123" spans="2:49" ht="24.75" customHeight="1" x14ac:dyDescent="0.25">
      <c r="B123" s="113"/>
      <c r="C123" s="116"/>
      <c r="D123" s="118" t="s">
        <v>195</v>
      </c>
      <c r="E123" s="135" t="s">
        <v>232</v>
      </c>
      <c r="F123" s="112"/>
      <c r="G123" s="115"/>
      <c r="H123" s="115"/>
      <c r="I123" s="115"/>
      <c r="J123" s="115"/>
      <c r="K123" s="136" t="s">
        <v>304</v>
      </c>
      <c r="L123" s="112"/>
      <c r="M123" s="113" t="s">
        <v>362</v>
      </c>
      <c r="N123" s="115"/>
      <c r="O123" s="115"/>
      <c r="P123" s="115"/>
      <c r="Q123" s="115"/>
      <c r="R123" s="115"/>
      <c r="S123" s="115"/>
      <c r="T123" s="115"/>
      <c r="U123" s="115"/>
      <c r="V123" s="115"/>
      <c r="W123" s="115"/>
      <c r="X123" s="115"/>
      <c r="Y123" s="115"/>
      <c r="Z123" s="115"/>
      <c r="AA123" s="115"/>
      <c r="AB123" s="115"/>
      <c r="AC123" s="115"/>
      <c r="AD123" s="115"/>
      <c r="AE123" s="115"/>
      <c r="AF123" s="115"/>
      <c r="AG123" s="115"/>
      <c r="AH123" s="115"/>
      <c r="AI123" s="115"/>
      <c r="AJ123" s="112" t="s">
        <v>139</v>
      </c>
      <c r="AK123" s="112">
        <v>2004</v>
      </c>
      <c r="AL123" s="115"/>
      <c r="AM123" s="115"/>
      <c r="AN123" s="115"/>
      <c r="AO123" s="119">
        <v>97500</v>
      </c>
      <c r="AP123" s="115"/>
      <c r="AQ123" s="115"/>
      <c r="AR123" s="115"/>
      <c r="AS123" s="115"/>
      <c r="AT123" s="115"/>
      <c r="AU123" s="115"/>
      <c r="AV123" s="115"/>
      <c r="AW123" s="115"/>
    </row>
    <row r="124" spans="2:49" ht="24.75" customHeight="1" x14ac:dyDescent="0.25">
      <c r="B124" s="113"/>
      <c r="C124" s="116"/>
      <c r="D124" s="118" t="s">
        <v>197</v>
      </c>
      <c r="E124" s="135" t="s">
        <v>257</v>
      </c>
      <c r="F124" s="112"/>
      <c r="G124" s="115"/>
      <c r="H124" s="115"/>
      <c r="I124" s="115"/>
      <c r="J124" s="115"/>
      <c r="K124" s="136" t="s">
        <v>321</v>
      </c>
      <c r="L124" s="112"/>
      <c r="M124" s="113" t="s">
        <v>361</v>
      </c>
      <c r="N124" s="115"/>
      <c r="O124" s="115"/>
      <c r="P124" s="115"/>
      <c r="Q124" s="115"/>
      <c r="R124" s="115"/>
      <c r="S124" s="115"/>
      <c r="T124" s="115"/>
      <c r="U124" s="115"/>
      <c r="V124" s="115"/>
      <c r="W124" s="115"/>
      <c r="X124" s="115"/>
      <c r="Y124" s="115"/>
      <c r="Z124" s="115"/>
      <c r="AA124" s="115"/>
      <c r="AB124" s="115"/>
      <c r="AC124" s="115"/>
      <c r="AD124" s="115"/>
      <c r="AE124" s="115"/>
      <c r="AF124" s="115"/>
      <c r="AG124" s="115"/>
      <c r="AH124" s="115"/>
      <c r="AI124" s="115"/>
      <c r="AJ124" s="112" t="s">
        <v>139</v>
      </c>
      <c r="AK124" s="112">
        <v>2004</v>
      </c>
      <c r="AL124" s="115"/>
      <c r="AM124" s="115"/>
      <c r="AN124" s="115"/>
      <c r="AO124" s="119">
        <v>130000</v>
      </c>
      <c r="AP124" s="115"/>
      <c r="AQ124" s="115"/>
      <c r="AR124" s="115"/>
      <c r="AS124" s="115"/>
      <c r="AT124" s="115"/>
      <c r="AU124" s="115"/>
      <c r="AV124" s="115"/>
      <c r="AW124" s="115"/>
    </row>
    <row r="125" spans="2:49" ht="24.75" customHeight="1" x14ac:dyDescent="0.25">
      <c r="B125" s="113"/>
      <c r="C125" s="116"/>
      <c r="D125" s="118" t="s">
        <v>181</v>
      </c>
      <c r="E125" s="135" t="s">
        <v>254</v>
      </c>
      <c r="F125" s="112"/>
      <c r="G125" s="115"/>
      <c r="H125" s="115"/>
      <c r="I125" s="115"/>
      <c r="J125" s="115"/>
      <c r="K125" s="136" t="s">
        <v>304</v>
      </c>
      <c r="L125" s="112"/>
      <c r="M125" s="113" t="s">
        <v>364</v>
      </c>
      <c r="N125" s="115"/>
      <c r="O125" s="115"/>
      <c r="P125" s="115"/>
      <c r="Q125" s="115"/>
      <c r="R125" s="115"/>
      <c r="S125" s="115"/>
      <c r="T125" s="115"/>
      <c r="U125" s="115"/>
      <c r="V125" s="115"/>
      <c r="W125" s="115"/>
      <c r="X125" s="115"/>
      <c r="Y125" s="115"/>
      <c r="Z125" s="115"/>
      <c r="AA125" s="115"/>
      <c r="AB125" s="115"/>
      <c r="AC125" s="115"/>
      <c r="AD125" s="115"/>
      <c r="AE125" s="115"/>
      <c r="AF125" s="115"/>
      <c r="AG125" s="115"/>
      <c r="AH125" s="115"/>
      <c r="AI125" s="115"/>
      <c r="AJ125" s="112" t="s">
        <v>139</v>
      </c>
      <c r="AK125" s="112">
        <v>2004</v>
      </c>
      <c r="AL125" s="115"/>
      <c r="AM125" s="115"/>
      <c r="AN125" s="115"/>
      <c r="AO125" s="119">
        <v>1500000</v>
      </c>
      <c r="AP125" s="115"/>
      <c r="AQ125" s="115"/>
      <c r="AR125" s="115"/>
      <c r="AS125" s="115"/>
      <c r="AT125" s="115"/>
      <c r="AU125" s="115"/>
      <c r="AV125" s="115"/>
      <c r="AW125" s="115"/>
    </row>
    <row r="126" spans="2:49" ht="24.75" customHeight="1" x14ac:dyDescent="0.25">
      <c r="B126" s="113"/>
      <c r="C126" s="116"/>
      <c r="D126" s="118" t="s">
        <v>201</v>
      </c>
      <c r="E126" s="135" t="s">
        <v>262</v>
      </c>
      <c r="F126" s="112"/>
      <c r="G126" s="115"/>
      <c r="H126" s="115"/>
      <c r="I126" s="115"/>
      <c r="J126" s="115"/>
      <c r="K126" s="136" t="s">
        <v>304</v>
      </c>
      <c r="L126" s="112"/>
      <c r="M126" s="113" t="s">
        <v>370</v>
      </c>
      <c r="N126" s="115"/>
      <c r="O126" s="115"/>
      <c r="P126" s="115"/>
      <c r="Q126" s="115"/>
      <c r="R126" s="115"/>
      <c r="S126" s="115"/>
      <c r="T126" s="115"/>
      <c r="U126" s="115"/>
      <c r="V126" s="115"/>
      <c r="W126" s="115"/>
      <c r="X126" s="115"/>
      <c r="Y126" s="115"/>
      <c r="Z126" s="115"/>
      <c r="AA126" s="115"/>
      <c r="AB126" s="115"/>
      <c r="AC126" s="115"/>
      <c r="AD126" s="115"/>
      <c r="AE126" s="115"/>
      <c r="AF126" s="115"/>
      <c r="AG126" s="115"/>
      <c r="AH126" s="115"/>
      <c r="AI126" s="115"/>
      <c r="AJ126" s="112" t="s">
        <v>139</v>
      </c>
      <c r="AK126" s="112">
        <v>2004</v>
      </c>
      <c r="AL126" s="115"/>
      <c r="AM126" s="115"/>
      <c r="AN126" s="115"/>
      <c r="AO126" s="119">
        <v>260000</v>
      </c>
      <c r="AP126" s="115"/>
      <c r="AQ126" s="115"/>
      <c r="AR126" s="115"/>
      <c r="AS126" s="115"/>
      <c r="AT126" s="115"/>
      <c r="AU126" s="115"/>
      <c r="AV126" s="115"/>
      <c r="AW126" s="115"/>
    </row>
    <row r="127" spans="2:49" ht="24.75" customHeight="1" x14ac:dyDescent="0.25">
      <c r="B127" s="113"/>
      <c r="C127" s="116"/>
      <c r="D127" s="118" t="s">
        <v>199</v>
      </c>
      <c r="E127" s="135" t="s">
        <v>259</v>
      </c>
      <c r="F127" s="112"/>
      <c r="G127" s="115"/>
      <c r="H127" s="115"/>
      <c r="I127" s="115"/>
      <c r="J127" s="115"/>
      <c r="K127" s="136" t="s">
        <v>304</v>
      </c>
      <c r="L127" s="112"/>
      <c r="M127" s="113" t="s">
        <v>376</v>
      </c>
      <c r="N127" s="115"/>
      <c r="O127" s="115"/>
      <c r="P127" s="115"/>
      <c r="Q127" s="115"/>
      <c r="R127" s="115"/>
      <c r="S127" s="115"/>
      <c r="T127" s="115"/>
      <c r="U127" s="115"/>
      <c r="V127" s="115"/>
      <c r="W127" s="115"/>
      <c r="X127" s="115"/>
      <c r="Y127" s="115"/>
      <c r="Z127" s="115"/>
      <c r="AA127" s="115"/>
      <c r="AB127" s="115"/>
      <c r="AC127" s="115"/>
      <c r="AD127" s="115"/>
      <c r="AE127" s="115"/>
      <c r="AF127" s="115"/>
      <c r="AG127" s="115"/>
      <c r="AH127" s="115"/>
      <c r="AI127" s="115"/>
      <c r="AJ127" s="112" t="s">
        <v>139</v>
      </c>
      <c r="AK127" s="112">
        <v>2004</v>
      </c>
      <c r="AL127" s="115"/>
      <c r="AM127" s="115"/>
      <c r="AN127" s="115"/>
      <c r="AO127" s="119">
        <v>39000</v>
      </c>
      <c r="AP127" s="115"/>
      <c r="AQ127" s="115"/>
      <c r="AR127" s="115"/>
      <c r="AS127" s="115"/>
      <c r="AT127" s="115"/>
      <c r="AU127" s="115"/>
      <c r="AV127" s="115"/>
      <c r="AW127" s="115"/>
    </row>
    <row r="128" spans="2:49" ht="24.75" customHeight="1" x14ac:dyDescent="0.25">
      <c r="B128" s="113"/>
      <c r="C128" s="116"/>
      <c r="D128" s="118" t="s">
        <v>199</v>
      </c>
      <c r="E128" s="135" t="s">
        <v>259</v>
      </c>
      <c r="F128" s="112"/>
      <c r="G128" s="115"/>
      <c r="H128" s="115"/>
      <c r="I128" s="115"/>
      <c r="J128" s="115"/>
      <c r="K128" s="136" t="s">
        <v>318</v>
      </c>
      <c r="L128" s="112"/>
      <c r="M128" s="113" t="s">
        <v>369</v>
      </c>
      <c r="N128" s="115"/>
      <c r="O128" s="115"/>
      <c r="P128" s="115"/>
      <c r="Q128" s="115"/>
      <c r="R128" s="115"/>
      <c r="S128" s="115"/>
      <c r="T128" s="115"/>
      <c r="U128" s="115"/>
      <c r="V128" s="115"/>
      <c r="W128" s="115"/>
      <c r="X128" s="115"/>
      <c r="Y128" s="115"/>
      <c r="Z128" s="115"/>
      <c r="AA128" s="115"/>
      <c r="AB128" s="115"/>
      <c r="AC128" s="115"/>
      <c r="AD128" s="115"/>
      <c r="AE128" s="115"/>
      <c r="AF128" s="115"/>
      <c r="AG128" s="115"/>
      <c r="AH128" s="115"/>
      <c r="AI128" s="115"/>
      <c r="AJ128" s="112" t="s">
        <v>139</v>
      </c>
      <c r="AK128" s="112">
        <v>2004</v>
      </c>
      <c r="AL128" s="115"/>
      <c r="AM128" s="115"/>
      <c r="AN128" s="115"/>
      <c r="AO128" s="119">
        <v>175500</v>
      </c>
      <c r="AP128" s="115"/>
      <c r="AQ128" s="115"/>
      <c r="AR128" s="115"/>
      <c r="AS128" s="115"/>
      <c r="AT128" s="115"/>
      <c r="AU128" s="115"/>
      <c r="AV128" s="115"/>
      <c r="AW128" s="115"/>
    </row>
    <row r="129" spans="2:49" ht="24.75" customHeight="1" x14ac:dyDescent="0.25">
      <c r="B129" s="113"/>
      <c r="C129" s="116"/>
      <c r="D129" s="118" t="s">
        <v>178</v>
      </c>
      <c r="E129" s="135" t="s">
        <v>263</v>
      </c>
      <c r="F129" s="112"/>
      <c r="G129" s="115"/>
      <c r="H129" s="115"/>
      <c r="I129" s="115"/>
      <c r="J129" s="115"/>
      <c r="K129" s="136" t="s">
        <v>322</v>
      </c>
      <c r="L129" s="112"/>
      <c r="M129" s="113" t="s">
        <v>373</v>
      </c>
      <c r="N129" s="115"/>
      <c r="O129" s="115"/>
      <c r="P129" s="115"/>
      <c r="Q129" s="115"/>
      <c r="R129" s="115"/>
      <c r="S129" s="115"/>
      <c r="T129" s="115"/>
      <c r="U129" s="115"/>
      <c r="V129" s="115"/>
      <c r="W129" s="115"/>
      <c r="X129" s="115"/>
      <c r="Y129" s="115"/>
      <c r="Z129" s="115"/>
      <c r="AA129" s="115"/>
      <c r="AB129" s="115"/>
      <c r="AC129" s="115"/>
      <c r="AD129" s="115"/>
      <c r="AE129" s="115"/>
      <c r="AF129" s="115"/>
      <c r="AG129" s="115"/>
      <c r="AH129" s="115"/>
      <c r="AI129" s="115"/>
      <c r="AJ129" s="112" t="s">
        <v>139</v>
      </c>
      <c r="AK129" s="112">
        <v>2004</v>
      </c>
      <c r="AL129" s="115"/>
      <c r="AM129" s="115"/>
      <c r="AN129" s="115"/>
      <c r="AO129" s="119">
        <v>3753750</v>
      </c>
      <c r="AP129" s="115"/>
      <c r="AQ129" s="115"/>
      <c r="AR129" s="115"/>
      <c r="AS129" s="115"/>
      <c r="AT129" s="115"/>
      <c r="AU129" s="115"/>
      <c r="AV129" s="115"/>
      <c r="AW129" s="115"/>
    </row>
    <row r="130" spans="2:49" ht="24.75" customHeight="1" x14ac:dyDescent="0.25">
      <c r="B130" s="113"/>
      <c r="C130" s="116"/>
      <c r="D130" s="118" t="s">
        <v>190</v>
      </c>
      <c r="E130" s="135" t="s">
        <v>248</v>
      </c>
      <c r="F130" s="112"/>
      <c r="G130" s="115"/>
      <c r="H130" s="115"/>
      <c r="I130" s="115"/>
      <c r="J130" s="115"/>
      <c r="K130" s="136" t="s">
        <v>304</v>
      </c>
      <c r="L130" s="112"/>
      <c r="M130" s="113" t="s">
        <v>365</v>
      </c>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c r="AI130" s="115"/>
      <c r="AJ130" s="112" t="s">
        <v>139</v>
      </c>
      <c r="AK130" s="112">
        <v>2004</v>
      </c>
      <c r="AL130" s="115"/>
      <c r="AM130" s="115"/>
      <c r="AN130" s="115"/>
      <c r="AO130" s="119">
        <v>8400000</v>
      </c>
      <c r="AP130" s="115"/>
      <c r="AQ130" s="115"/>
      <c r="AR130" s="115"/>
      <c r="AS130" s="115"/>
      <c r="AT130" s="115"/>
      <c r="AU130" s="115"/>
      <c r="AV130" s="115"/>
      <c r="AW130" s="115"/>
    </row>
    <row r="131" spans="2:49" ht="24.75" customHeight="1" x14ac:dyDescent="0.25">
      <c r="B131" s="113"/>
      <c r="C131" s="116"/>
      <c r="D131" s="118" t="s">
        <v>182</v>
      </c>
      <c r="E131" s="135" t="s">
        <v>239</v>
      </c>
      <c r="F131" s="112"/>
      <c r="G131" s="115"/>
      <c r="H131" s="115"/>
      <c r="I131" s="115"/>
      <c r="J131" s="115"/>
      <c r="K131" s="136" t="s">
        <v>317</v>
      </c>
      <c r="L131" s="112"/>
      <c r="M131" s="113" t="s">
        <v>365</v>
      </c>
      <c r="N131" s="115"/>
      <c r="O131" s="115"/>
      <c r="P131" s="115"/>
      <c r="Q131" s="115"/>
      <c r="R131" s="115"/>
      <c r="S131" s="115"/>
      <c r="T131" s="115"/>
      <c r="U131" s="115"/>
      <c r="V131" s="115"/>
      <c r="W131" s="115"/>
      <c r="X131" s="115"/>
      <c r="Y131" s="115"/>
      <c r="Z131" s="115"/>
      <c r="AA131" s="115"/>
      <c r="AB131" s="115"/>
      <c r="AC131" s="115"/>
      <c r="AD131" s="115"/>
      <c r="AE131" s="115"/>
      <c r="AF131" s="115"/>
      <c r="AG131" s="115"/>
      <c r="AH131" s="115"/>
      <c r="AI131" s="115"/>
      <c r="AJ131" s="112" t="s">
        <v>139</v>
      </c>
      <c r="AK131" s="112">
        <v>2004</v>
      </c>
      <c r="AL131" s="115"/>
      <c r="AM131" s="115"/>
      <c r="AN131" s="115"/>
      <c r="AO131" s="119">
        <v>2400000</v>
      </c>
      <c r="AP131" s="115"/>
      <c r="AQ131" s="115"/>
      <c r="AR131" s="115"/>
      <c r="AS131" s="115"/>
      <c r="AT131" s="115"/>
      <c r="AU131" s="115"/>
      <c r="AV131" s="115"/>
      <c r="AW131" s="115"/>
    </row>
    <row r="132" spans="2:49" ht="24.75" customHeight="1" x14ac:dyDescent="0.25">
      <c r="B132" s="113"/>
      <c r="C132" s="116"/>
      <c r="D132" s="115" t="s">
        <v>176</v>
      </c>
      <c r="E132" s="115" t="s">
        <v>233</v>
      </c>
      <c r="F132" s="112"/>
      <c r="G132" s="115"/>
      <c r="H132" s="115"/>
      <c r="I132" s="115"/>
      <c r="J132" s="115"/>
      <c r="K132" s="136" t="s">
        <v>300</v>
      </c>
      <c r="L132" s="112"/>
      <c r="M132" s="113" t="s">
        <v>361</v>
      </c>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c r="AI132" s="115"/>
      <c r="AJ132" s="112" t="s">
        <v>139</v>
      </c>
      <c r="AK132" s="112">
        <v>2005</v>
      </c>
      <c r="AL132" s="115"/>
      <c r="AM132" s="115"/>
      <c r="AN132" s="115"/>
      <c r="AO132" s="119">
        <v>637500</v>
      </c>
      <c r="AP132" s="115"/>
      <c r="AQ132" s="115"/>
      <c r="AR132" s="115"/>
      <c r="AS132" s="115"/>
      <c r="AT132" s="115"/>
      <c r="AU132" s="115"/>
      <c r="AV132" s="115"/>
      <c r="AW132" s="115"/>
    </row>
    <row r="133" spans="2:49" ht="24.75" customHeight="1" x14ac:dyDescent="0.25">
      <c r="B133" s="113"/>
      <c r="C133" s="116"/>
      <c r="D133" s="115" t="s">
        <v>186</v>
      </c>
      <c r="E133" s="115" t="s">
        <v>244</v>
      </c>
      <c r="F133" s="112"/>
      <c r="G133" s="115"/>
      <c r="H133" s="115"/>
      <c r="I133" s="115"/>
      <c r="J133" s="115"/>
      <c r="K133" s="136" t="s">
        <v>309</v>
      </c>
      <c r="L133" s="112"/>
      <c r="M133" s="113" t="s">
        <v>371</v>
      </c>
      <c r="N133" s="115"/>
      <c r="O133" s="115"/>
      <c r="P133" s="115"/>
      <c r="Q133" s="115"/>
      <c r="R133" s="115"/>
      <c r="S133" s="115"/>
      <c r="T133" s="115"/>
      <c r="U133" s="115"/>
      <c r="V133" s="115"/>
      <c r="W133" s="115"/>
      <c r="X133" s="115"/>
      <c r="Y133" s="115"/>
      <c r="Z133" s="115"/>
      <c r="AA133" s="115"/>
      <c r="AB133" s="115"/>
      <c r="AC133" s="115"/>
      <c r="AD133" s="115"/>
      <c r="AE133" s="115"/>
      <c r="AF133" s="115"/>
      <c r="AG133" s="115"/>
      <c r="AH133" s="115"/>
      <c r="AI133" s="115"/>
      <c r="AJ133" s="112" t="s">
        <v>139</v>
      </c>
      <c r="AK133" s="112">
        <v>2005</v>
      </c>
      <c r="AL133" s="115"/>
      <c r="AM133" s="115"/>
      <c r="AN133" s="115"/>
      <c r="AO133" s="119">
        <v>675000</v>
      </c>
      <c r="AP133" s="115"/>
      <c r="AQ133" s="115"/>
      <c r="AR133" s="115"/>
      <c r="AS133" s="115"/>
      <c r="AT133" s="115"/>
      <c r="AU133" s="115"/>
      <c r="AV133" s="115"/>
      <c r="AW133" s="115"/>
    </row>
    <row r="134" spans="2:49" ht="24.75" customHeight="1" x14ac:dyDescent="0.25">
      <c r="B134" s="113"/>
      <c r="C134" s="116"/>
      <c r="D134" s="115" t="s">
        <v>177</v>
      </c>
      <c r="E134" s="115" t="s">
        <v>234</v>
      </c>
      <c r="F134" s="112"/>
      <c r="G134" s="115"/>
      <c r="H134" s="115"/>
      <c r="I134" s="115"/>
      <c r="J134" s="115"/>
      <c r="K134" s="136" t="s">
        <v>300</v>
      </c>
      <c r="L134" s="112"/>
      <c r="M134" s="113" t="s">
        <v>362</v>
      </c>
      <c r="N134" s="115"/>
      <c r="O134" s="115"/>
      <c r="P134" s="115"/>
      <c r="Q134" s="115"/>
      <c r="R134" s="115"/>
      <c r="S134" s="115"/>
      <c r="T134" s="115"/>
      <c r="U134" s="115"/>
      <c r="V134" s="115"/>
      <c r="W134" s="115"/>
      <c r="X134" s="115"/>
      <c r="Y134" s="115"/>
      <c r="Z134" s="115"/>
      <c r="AA134" s="115"/>
      <c r="AB134" s="115"/>
      <c r="AC134" s="115"/>
      <c r="AD134" s="115"/>
      <c r="AE134" s="115"/>
      <c r="AF134" s="115"/>
      <c r="AG134" s="115"/>
      <c r="AH134" s="115"/>
      <c r="AI134" s="115"/>
      <c r="AJ134" s="112" t="s">
        <v>139</v>
      </c>
      <c r="AK134" s="112">
        <v>2005</v>
      </c>
      <c r="AL134" s="115"/>
      <c r="AM134" s="115"/>
      <c r="AN134" s="115"/>
      <c r="AO134" s="119">
        <v>2625000</v>
      </c>
      <c r="AP134" s="115"/>
      <c r="AQ134" s="115"/>
      <c r="AR134" s="115"/>
      <c r="AS134" s="115"/>
      <c r="AT134" s="115"/>
      <c r="AU134" s="115"/>
      <c r="AV134" s="115"/>
      <c r="AW134" s="115"/>
    </row>
    <row r="135" spans="2:49" ht="24.75" customHeight="1" x14ac:dyDescent="0.25">
      <c r="B135" s="113"/>
      <c r="C135" s="116"/>
      <c r="D135" s="115" t="s">
        <v>185</v>
      </c>
      <c r="E135" s="115" t="s">
        <v>242</v>
      </c>
      <c r="F135" s="112"/>
      <c r="G135" s="115"/>
      <c r="H135" s="115"/>
      <c r="I135" s="115"/>
      <c r="J135" s="115"/>
      <c r="K135" s="136" t="s">
        <v>320</v>
      </c>
      <c r="L135" s="112"/>
      <c r="M135" s="113"/>
      <c r="N135" s="115"/>
      <c r="O135" s="115"/>
      <c r="P135" s="115"/>
      <c r="Q135" s="115"/>
      <c r="R135" s="115"/>
      <c r="S135" s="115"/>
      <c r="T135" s="115"/>
      <c r="U135" s="115"/>
      <c r="V135" s="115"/>
      <c r="W135" s="115"/>
      <c r="X135" s="115"/>
      <c r="Y135" s="115"/>
      <c r="Z135" s="115"/>
      <c r="AA135" s="115"/>
      <c r="AB135" s="115"/>
      <c r="AC135" s="115"/>
      <c r="AD135" s="115"/>
      <c r="AE135" s="115"/>
      <c r="AF135" s="115"/>
      <c r="AG135" s="115"/>
      <c r="AH135" s="115"/>
      <c r="AI135" s="115"/>
      <c r="AJ135" s="112" t="s">
        <v>139</v>
      </c>
      <c r="AK135" s="112">
        <v>2005</v>
      </c>
      <c r="AL135" s="115"/>
      <c r="AM135" s="115"/>
      <c r="AN135" s="115"/>
      <c r="AO135" s="119">
        <v>487500</v>
      </c>
      <c r="AP135" s="115"/>
      <c r="AQ135" s="115"/>
      <c r="AR135" s="115"/>
      <c r="AS135" s="115"/>
      <c r="AT135" s="115"/>
      <c r="AU135" s="115"/>
      <c r="AV135" s="115"/>
      <c r="AW135" s="115"/>
    </row>
    <row r="136" spans="2:49" ht="24.75" customHeight="1" x14ac:dyDescent="0.25">
      <c r="B136" s="113"/>
      <c r="C136" s="116"/>
      <c r="D136" s="115" t="s">
        <v>183</v>
      </c>
      <c r="E136" s="115" t="s">
        <v>240</v>
      </c>
      <c r="F136" s="112"/>
      <c r="G136" s="115"/>
      <c r="H136" s="115"/>
      <c r="I136" s="115"/>
      <c r="J136" s="115"/>
      <c r="K136" s="136" t="s">
        <v>299</v>
      </c>
      <c r="L136" s="112"/>
      <c r="M136" s="115" t="s">
        <v>361</v>
      </c>
      <c r="N136" s="115"/>
      <c r="O136" s="115"/>
      <c r="P136" s="115"/>
      <c r="Q136" s="115"/>
      <c r="R136" s="115"/>
      <c r="S136" s="115"/>
      <c r="T136" s="115"/>
      <c r="U136" s="115"/>
      <c r="V136" s="115"/>
      <c r="W136" s="115"/>
      <c r="X136" s="115"/>
      <c r="Y136" s="115"/>
      <c r="Z136" s="115"/>
      <c r="AA136" s="115"/>
      <c r="AB136" s="115"/>
      <c r="AC136" s="115"/>
      <c r="AD136" s="115"/>
      <c r="AE136" s="115"/>
      <c r="AF136" s="115"/>
      <c r="AG136" s="115"/>
      <c r="AH136" s="115"/>
      <c r="AI136" s="115"/>
      <c r="AJ136" s="112" t="s">
        <v>139</v>
      </c>
      <c r="AK136" s="112">
        <v>2005</v>
      </c>
      <c r="AL136" s="115"/>
      <c r="AM136" s="115"/>
      <c r="AN136" s="115"/>
      <c r="AO136" s="119">
        <v>937500</v>
      </c>
      <c r="AP136" s="115"/>
      <c r="AQ136" s="115"/>
      <c r="AR136" s="115"/>
      <c r="AS136" s="115"/>
      <c r="AT136" s="115"/>
      <c r="AU136" s="115"/>
      <c r="AV136" s="115"/>
      <c r="AW136" s="115"/>
    </row>
    <row r="137" spans="2:49" ht="24.75" customHeight="1" x14ac:dyDescent="0.25">
      <c r="B137" s="113"/>
      <c r="C137" s="116"/>
      <c r="D137" s="115" t="s">
        <v>189</v>
      </c>
      <c r="E137" s="115" t="s">
        <v>247</v>
      </c>
      <c r="F137" s="112"/>
      <c r="G137" s="115"/>
      <c r="H137" s="115"/>
      <c r="I137" s="115"/>
      <c r="J137" s="115"/>
      <c r="K137" s="136" t="s">
        <v>323</v>
      </c>
      <c r="L137" s="112"/>
      <c r="M137" s="113" t="s">
        <v>363</v>
      </c>
      <c r="N137" s="115"/>
      <c r="O137" s="115"/>
      <c r="P137" s="115"/>
      <c r="Q137" s="115"/>
      <c r="R137" s="115"/>
      <c r="S137" s="115"/>
      <c r="T137" s="115"/>
      <c r="U137" s="115"/>
      <c r="V137" s="115"/>
      <c r="W137" s="115"/>
      <c r="X137" s="115"/>
      <c r="Y137" s="115"/>
      <c r="Z137" s="115"/>
      <c r="AA137" s="115"/>
      <c r="AB137" s="115"/>
      <c r="AC137" s="115"/>
      <c r="AD137" s="115"/>
      <c r="AE137" s="115"/>
      <c r="AF137" s="115"/>
      <c r="AG137" s="115"/>
      <c r="AH137" s="115"/>
      <c r="AI137" s="115"/>
      <c r="AJ137" s="112" t="s">
        <v>139</v>
      </c>
      <c r="AK137" s="112">
        <v>2005</v>
      </c>
      <c r="AL137" s="115"/>
      <c r="AM137" s="115"/>
      <c r="AN137" s="115"/>
      <c r="AO137" s="119">
        <v>131250</v>
      </c>
      <c r="AP137" s="115"/>
      <c r="AQ137" s="115"/>
      <c r="AR137" s="115"/>
      <c r="AS137" s="115"/>
      <c r="AT137" s="115"/>
      <c r="AU137" s="115"/>
      <c r="AV137" s="115"/>
      <c r="AW137" s="115"/>
    </row>
    <row r="138" spans="2:49" ht="24.75" customHeight="1" x14ac:dyDescent="0.25">
      <c r="B138" s="113"/>
      <c r="C138" s="116"/>
      <c r="D138" s="115" t="s">
        <v>175</v>
      </c>
      <c r="E138" s="115" t="s">
        <v>232</v>
      </c>
      <c r="F138" s="112"/>
      <c r="G138" s="115"/>
      <c r="H138" s="115"/>
      <c r="I138" s="115"/>
      <c r="J138" s="115"/>
      <c r="K138" s="136" t="s">
        <v>299</v>
      </c>
      <c r="L138" s="112"/>
      <c r="M138" s="113" t="s">
        <v>361</v>
      </c>
      <c r="N138" s="115"/>
      <c r="O138" s="115"/>
      <c r="P138" s="115"/>
      <c r="Q138" s="115"/>
      <c r="R138" s="115"/>
      <c r="S138" s="115"/>
      <c r="T138" s="115"/>
      <c r="U138" s="115"/>
      <c r="V138" s="115"/>
      <c r="W138" s="115"/>
      <c r="X138" s="115"/>
      <c r="Y138" s="115"/>
      <c r="Z138" s="115"/>
      <c r="AA138" s="115"/>
      <c r="AB138" s="115"/>
      <c r="AC138" s="115"/>
      <c r="AD138" s="115"/>
      <c r="AE138" s="115"/>
      <c r="AF138" s="115"/>
      <c r="AG138" s="115"/>
      <c r="AH138" s="115"/>
      <c r="AI138" s="115"/>
      <c r="AJ138" s="112" t="s">
        <v>139</v>
      </c>
      <c r="AK138" s="112">
        <v>2005</v>
      </c>
      <c r="AL138" s="115"/>
      <c r="AM138" s="115"/>
      <c r="AN138" s="115"/>
      <c r="AO138" s="119">
        <v>112500</v>
      </c>
      <c r="AP138" s="115"/>
      <c r="AQ138" s="115"/>
      <c r="AR138" s="115"/>
      <c r="AS138" s="115"/>
      <c r="AT138" s="115"/>
      <c r="AU138" s="115"/>
      <c r="AV138" s="115"/>
      <c r="AW138" s="115"/>
    </row>
    <row r="139" spans="2:49" ht="24.75" customHeight="1" x14ac:dyDescent="0.25">
      <c r="B139" s="113"/>
      <c r="C139" s="116"/>
      <c r="D139" s="115" t="s">
        <v>186</v>
      </c>
      <c r="E139" s="115" t="s">
        <v>243</v>
      </c>
      <c r="F139" s="112"/>
      <c r="G139" s="115"/>
      <c r="H139" s="115"/>
      <c r="I139" s="115"/>
      <c r="J139" s="115"/>
      <c r="K139" s="136" t="s">
        <v>316</v>
      </c>
      <c r="L139" s="112"/>
      <c r="M139" s="113" t="s">
        <v>362</v>
      </c>
      <c r="N139" s="115"/>
      <c r="O139" s="115"/>
      <c r="P139" s="115"/>
      <c r="Q139" s="115"/>
      <c r="R139" s="115"/>
      <c r="S139" s="115"/>
      <c r="T139" s="115"/>
      <c r="U139" s="115"/>
      <c r="V139" s="115"/>
      <c r="W139" s="115"/>
      <c r="X139" s="115"/>
      <c r="Y139" s="115"/>
      <c r="Z139" s="115"/>
      <c r="AA139" s="115"/>
      <c r="AB139" s="115"/>
      <c r="AC139" s="115"/>
      <c r="AD139" s="115"/>
      <c r="AE139" s="115"/>
      <c r="AF139" s="115"/>
      <c r="AG139" s="115"/>
      <c r="AH139" s="115"/>
      <c r="AI139" s="115"/>
      <c r="AJ139" s="112" t="s">
        <v>139</v>
      </c>
      <c r="AK139" s="112">
        <v>2005</v>
      </c>
      <c r="AL139" s="115"/>
      <c r="AM139" s="115"/>
      <c r="AN139" s="115"/>
      <c r="AO139" s="119">
        <v>7352000</v>
      </c>
      <c r="AP139" s="115"/>
      <c r="AQ139" s="115"/>
      <c r="AR139" s="115"/>
      <c r="AS139" s="115"/>
      <c r="AT139" s="115"/>
      <c r="AU139" s="115"/>
      <c r="AV139" s="115"/>
      <c r="AW139" s="115"/>
    </row>
    <row r="140" spans="2:49" ht="24.75" customHeight="1" x14ac:dyDescent="0.25">
      <c r="B140" s="113"/>
      <c r="C140" s="116"/>
      <c r="D140" s="115" t="s">
        <v>176</v>
      </c>
      <c r="E140" s="115" t="s">
        <v>234</v>
      </c>
      <c r="F140" s="112"/>
      <c r="G140" s="115"/>
      <c r="H140" s="115"/>
      <c r="I140" s="115"/>
      <c r="J140" s="115"/>
      <c r="K140" s="136" t="s">
        <v>324</v>
      </c>
      <c r="L140" s="112"/>
      <c r="M140" s="113" t="s">
        <v>364</v>
      </c>
      <c r="N140" s="115"/>
      <c r="O140" s="115"/>
      <c r="P140" s="115"/>
      <c r="Q140" s="115"/>
      <c r="R140" s="115"/>
      <c r="S140" s="115"/>
      <c r="T140" s="115"/>
      <c r="U140" s="115"/>
      <c r="V140" s="115"/>
      <c r="W140" s="115"/>
      <c r="X140" s="115"/>
      <c r="Y140" s="115"/>
      <c r="Z140" s="115"/>
      <c r="AA140" s="115"/>
      <c r="AB140" s="115"/>
      <c r="AC140" s="115"/>
      <c r="AD140" s="115"/>
      <c r="AE140" s="115"/>
      <c r="AF140" s="115"/>
      <c r="AG140" s="115"/>
      <c r="AH140" s="115"/>
      <c r="AI140" s="115"/>
      <c r="AJ140" s="112" t="s">
        <v>139</v>
      </c>
      <c r="AK140" s="112">
        <v>2005</v>
      </c>
      <c r="AL140" s="115"/>
      <c r="AM140" s="115"/>
      <c r="AN140" s="115"/>
      <c r="AO140" s="119">
        <v>637500</v>
      </c>
      <c r="AP140" s="115"/>
      <c r="AQ140" s="115"/>
      <c r="AR140" s="115"/>
      <c r="AS140" s="115"/>
      <c r="AT140" s="115"/>
      <c r="AU140" s="115"/>
      <c r="AV140" s="115"/>
      <c r="AW140" s="115"/>
    </row>
    <row r="141" spans="2:49" ht="24.75" customHeight="1" x14ac:dyDescent="0.25">
      <c r="B141" s="113"/>
      <c r="C141" s="116"/>
      <c r="D141" s="115" t="s">
        <v>189</v>
      </c>
      <c r="E141" s="115" t="s">
        <v>247</v>
      </c>
      <c r="F141" s="112"/>
      <c r="G141" s="115"/>
      <c r="H141" s="115"/>
      <c r="I141" s="115"/>
      <c r="J141" s="115"/>
      <c r="K141" s="136" t="s">
        <v>325</v>
      </c>
      <c r="L141" s="112"/>
      <c r="M141" s="113" t="s">
        <v>377</v>
      </c>
      <c r="N141" s="115"/>
      <c r="O141" s="115"/>
      <c r="P141" s="115"/>
      <c r="Q141" s="115"/>
      <c r="R141" s="115"/>
      <c r="S141" s="115"/>
      <c r="T141" s="115"/>
      <c r="U141" s="115"/>
      <c r="V141" s="115"/>
      <c r="W141" s="115"/>
      <c r="X141" s="115"/>
      <c r="Y141" s="115"/>
      <c r="Z141" s="115"/>
      <c r="AA141" s="115"/>
      <c r="AB141" s="115"/>
      <c r="AC141" s="115"/>
      <c r="AD141" s="115"/>
      <c r="AE141" s="115"/>
      <c r="AF141" s="115"/>
      <c r="AG141" s="115"/>
      <c r="AH141" s="115"/>
      <c r="AI141" s="115"/>
      <c r="AJ141" s="112" t="s">
        <v>139</v>
      </c>
      <c r="AK141" s="112">
        <v>2005</v>
      </c>
      <c r="AL141" s="115"/>
      <c r="AM141" s="115"/>
      <c r="AN141" s="115"/>
      <c r="AO141" s="119">
        <v>131250</v>
      </c>
      <c r="AP141" s="115"/>
      <c r="AQ141" s="115"/>
      <c r="AR141" s="115"/>
      <c r="AS141" s="115"/>
      <c r="AT141" s="115"/>
      <c r="AU141" s="115"/>
      <c r="AV141" s="115"/>
      <c r="AW141" s="115"/>
    </row>
    <row r="142" spans="2:49" ht="24.75" customHeight="1" x14ac:dyDescent="0.25">
      <c r="B142" s="113"/>
      <c r="C142" s="116"/>
      <c r="D142" s="115" t="s">
        <v>183</v>
      </c>
      <c r="E142" s="115" t="s">
        <v>240</v>
      </c>
      <c r="F142" s="112"/>
      <c r="G142" s="115"/>
      <c r="H142" s="115"/>
      <c r="I142" s="115"/>
      <c r="J142" s="115"/>
      <c r="K142" s="136" t="s">
        <v>326</v>
      </c>
      <c r="L142" s="112"/>
      <c r="M142" s="113" t="s">
        <v>362</v>
      </c>
      <c r="N142" s="115"/>
      <c r="O142" s="115"/>
      <c r="P142" s="115"/>
      <c r="Q142" s="115"/>
      <c r="R142" s="115"/>
      <c r="S142" s="115"/>
      <c r="T142" s="115"/>
      <c r="U142" s="115"/>
      <c r="V142" s="115"/>
      <c r="W142" s="115"/>
      <c r="X142" s="115"/>
      <c r="Y142" s="115"/>
      <c r="Z142" s="115"/>
      <c r="AA142" s="115"/>
      <c r="AB142" s="115"/>
      <c r="AC142" s="115"/>
      <c r="AD142" s="115"/>
      <c r="AE142" s="115"/>
      <c r="AF142" s="115"/>
      <c r="AG142" s="115"/>
      <c r="AH142" s="115"/>
      <c r="AI142" s="115"/>
      <c r="AJ142" s="112" t="s">
        <v>139</v>
      </c>
      <c r="AK142" s="112">
        <v>2005</v>
      </c>
      <c r="AL142" s="115"/>
      <c r="AM142" s="115"/>
      <c r="AN142" s="115"/>
      <c r="AO142" s="119">
        <v>480000</v>
      </c>
      <c r="AP142" s="115"/>
      <c r="AQ142" s="115"/>
      <c r="AR142" s="115"/>
      <c r="AS142" s="115"/>
      <c r="AT142" s="115"/>
      <c r="AU142" s="115"/>
      <c r="AV142" s="115"/>
      <c r="AW142" s="115"/>
    </row>
    <row r="143" spans="2:49" ht="24.75" customHeight="1" x14ac:dyDescent="0.25">
      <c r="B143" s="113"/>
      <c r="C143" s="116"/>
      <c r="D143" s="115" t="s">
        <v>183</v>
      </c>
      <c r="E143" s="115" t="s">
        <v>240</v>
      </c>
      <c r="F143" s="112"/>
      <c r="G143" s="115"/>
      <c r="H143" s="115"/>
      <c r="I143" s="115"/>
      <c r="J143" s="115"/>
      <c r="K143" s="136" t="s">
        <v>313</v>
      </c>
      <c r="L143" s="112"/>
      <c r="M143" s="113" t="s">
        <v>373</v>
      </c>
      <c r="N143" s="115"/>
      <c r="O143" s="115"/>
      <c r="P143" s="115"/>
      <c r="Q143" s="115"/>
      <c r="R143" s="115"/>
      <c r="S143" s="115"/>
      <c r="T143" s="115"/>
      <c r="U143" s="115"/>
      <c r="V143" s="115"/>
      <c r="W143" s="115"/>
      <c r="X143" s="115"/>
      <c r="Y143" s="115"/>
      <c r="Z143" s="115"/>
      <c r="AA143" s="115"/>
      <c r="AB143" s="115"/>
      <c r="AC143" s="115"/>
      <c r="AD143" s="115"/>
      <c r="AE143" s="115"/>
      <c r="AF143" s="115"/>
      <c r="AG143" s="115"/>
      <c r="AH143" s="115"/>
      <c r="AI143" s="115"/>
      <c r="AJ143" s="112" t="s">
        <v>139</v>
      </c>
      <c r="AK143" s="112">
        <v>2005</v>
      </c>
      <c r="AL143" s="115"/>
      <c r="AM143" s="115"/>
      <c r="AN143" s="115"/>
      <c r="AO143" s="119">
        <v>350000</v>
      </c>
      <c r="AP143" s="115"/>
      <c r="AQ143" s="115"/>
      <c r="AR143" s="115"/>
      <c r="AS143" s="115"/>
      <c r="AT143" s="115"/>
      <c r="AU143" s="115"/>
      <c r="AV143" s="115"/>
      <c r="AW143" s="115"/>
    </row>
    <row r="144" spans="2:49" ht="24.75" customHeight="1" x14ac:dyDescent="0.25">
      <c r="B144" s="113"/>
      <c r="C144" s="116"/>
      <c r="D144" s="115" t="s">
        <v>183</v>
      </c>
      <c r="E144" s="115" t="s">
        <v>240</v>
      </c>
      <c r="F144" s="112"/>
      <c r="G144" s="115"/>
      <c r="H144" s="115"/>
      <c r="I144" s="115"/>
      <c r="J144" s="115"/>
      <c r="K144" s="136" t="s">
        <v>327</v>
      </c>
      <c r="L144" s="112"/>
      <c r="M144" s="113" t="s">
        <v>361</v>
      </c>
      <c r="N144" s="115"/>
      <c r="O144" s="115"/>
      <c r="P144" s="115"/>
      <c r="Q144" s="115"/>
      <c r="R144" s="115"/>
      <c r="S144" s="115"/>
      <c r="T144" s="115"/>
      <c r="U144" s="115"/>
      <c r="V144" s="115"/>
      <c r="W144" s="115"/>
      <c r="X144" s="115"/>
      <c r="Y144" s="115"/>
      <c r="Z144" s="115"/>
      <c r="AA144" s="115"/>
      <c r="AB144" s="115"/>
      <c r="AC144" s="115"/>
      <c r="AD144" s="115"/>
      <c r="AE144" s="115"/>
      <c r="AF144" s="115"/>
      <c r="AG144" s="115"/>
      <c r="AH144" s="115"/>
      <c r="AI144" s="115"/>
      <c r="AJ144" s="112" t="s">
        <v>139</v>
      </c>
      <c r="AK144" s="112">
        <v>2005</v>
      </c>
      <c r="AL144" s="115"/>
      <c r="AM144" s="115"/>
      <c r="AN144" s="115"/>
      <c r="AO144" s="119">
        <v>280000</v>
      </c>
      <c r="AP144" s="115"/>
      <c r="AQ144" s="115"/>
      <c r="AR144" s="115"/>
      <c r="AS144" s="115"/>
      <c r="AT144" s="115"/>
      <c r="AU144" s="115"/>
      <c r="AV144" s="115"/>
      <c r="AW144" s="115"/>
    </row>
    <row r="145" spans="2:49" ht="24.75" customHeight="1" x14ac:dyDescent="0.25">
      <c r="B145" s="113"/>
      <c r="C145" s="116"/>
      <c r="D145" s="115" t="s">
        <v>188</v>
      </c>
      <c r="E145" s="115" t="s">
        <v>246</v>
      </c>
      <c r="F145" s="112"/>
      <c r="G145" s="115"/>
      <c r="H145" s="115"/>
      <c r="I145" s="115"/>
      <c r="J145" s="115"/>
      <c r="K145" s="136" t="s">
        <v>138</v>
      </c>
      <c r="L145" s="112"/>
      <c r="M145" s="113" t="s">
        <v>363</v>
      </c>
      <c r="N145" s="115"/>
      <c r="O145" s="115"/>
      <c r="P145" s="115"/>
      <c r="Q145" s="115"/>
      <c r="R145" s="115"/>
      <c r="S145" s="115"/>
      <c r="T145" s="115"/>
      <c r="U145" s="115"/>
      <c r="V145" s="115"/>
      <c r="W145" s="115"/>
      <c r="X145" s="115"/>
      <c r="Y145" s="115"/>
      <c r="Z145" s="115"/>
      <c r="AA145" s="115"/>
      <c r="AB145" s="115"/>
      <c r="AC145" s="115"/>
      <c r="AD145" s="115"/>
      <c r="AE145" s="115"/>
      <c r="AF145" s="115"/>
      <c r="AG145" s="115"/>
      <c r="AH145" s="115"/>
      <c r="AI145" s="115"/>
      <c r="AJ145" s="112" t="s">
        <v>139</v>
      </c>
      <c r="AK145" s="112">
        <v>2005</v>
      </c>
      <c r="AL145" s="115"/>
      <c r="AM145" s="115"/>
      <c r="AN145" s="115"/>
      <c r="AO145" s="119">
        <v>1125000</v>
      </c>
      <c r="AP145" s="115"/>
      <c r="AQ145" s="115"/>
      <c r="AR145" s="115"/>
      <c r="AS145" s="115"/>
      <c r="AT145" s="115"/>
      <c r="AU145" s="115"/>
      <c r="AV145" s="115"/>
      <c r="AW145" s="115"/>
    </row>
    <row r="146" spans="2:49" ht="24.75" customHeight="1" x14ac:dyDescent="0.25">
      <c r="B146" s="113"/>
      <c r="C146" s="116"/>
      <c r="D146" s="115" t="s">
        <v>177</v>
      </c>
      <c r="E146" s="115" t="s">
        <v>234</v>
      </c>
      <c r="F146" s="112"/>
      <c r="G146" s="115"/>
      <c r="H146" s="115"/>
      <c r="I146" s="115"/>
      <c r="J146" s="115"/>
      <c r="K146" s="136" t="s">
        <v>328</v>
      </c>
      <c r="L146" s="112"/>
      <c r="M146" s="113" t="s">
        <v>362</v>
      </c>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c r="AJ146" s="112" t="s">
        <v>139</v>
      </c>
      <c r="AK146" s="112">
        <v>2005</v>
      </c>
      <c r="AL146" s="115"/>
      <c r="AM146" s="115"/>
      <c r="AN146" s="115"/>
      <c r="AO146" s="119">
        <v>2850000</v>
      </c>
      <c r="AP146" s="115"/>
      <c r="AQ146" s="115"/>
      <c r="AR146" s="115"/>
      <c r="AS146" s="115"/>
      <c r="AT146" s="115"/>
      <c r="AU146" s="115"/>
      <c r="AV146" s="115"/>
      <c r="AW146" s="115"/>
    </row>
    <row r="147" spans="2:49" ht="24.75" customHeight="1" x14ac:dyDescent="0.25">
      <c r="B147" s="113"/>
      <c r="C147" s="116"/>
      <c r="D147" s="115" t="s">
        <v>186</v>
      </c>
      <c r="E147" s="115" t="s">
        <v>256</v>
      </c>
      <c r="F147" s="112"/>
      <c r="G147" s="115"/>
      <c r="H147" s="115"/>
      <c r="I147" s="115"/>
      <c r="J147" s="115"/>
      <c r="K147" s="136" t="s">
        <v>316</v>
      </c>
      <c r="L147" s="112"/>
      <c r="M147" s="113" t="s">
        <v>367</v>
      </c>
      <c r="N147" s="115"/>
      <c r="O147" s="115"/>
      <c r="P147" s="115"/>
      <c r="Q147" s="115"/>
      <c r="R147" s="115"/>
      <c r="S147" s="115"/>
      <c r="T147" s="115"/>
      <c r="U147" s="115"/>
      <c r="V147" s="115"/>
      <c r="W147" s="115"/>
      <c r="X147" s="115"/>
      <c r="Y147" s="115"/>
      <c r="Z147" s="115"/>
      <c r="AA147" s="115"/>
      <c r="AB147" s="115"/>
      <c r="AC147" s="115"/>
      <c r="AD147" s="115"/>
      <c r="AE147" s="115"/>
      <c r="AF147" s="115"/>
      <c r="AG147" s="115"/>
      <c r="AH147" s="115"/>
      <c r="AI147" s="115"/>
      <c r="AJ147" s="112" t="s">
        <v>139</v>
      </c>
      <c r="AK147" s="112">
        <v>2005</v>
      </c>
      <c r="AL147" s="115"/>
      <c r="AM147" s="115"/>
      <c r="AN147" s="115"/>
      <c r="AO147" s="119">
        <v>6892500</v>
      </c>
      <c r="AP147" s="115"/>
      <c r="AQ147" s="115"/>
      <c r="AR147" s="115"/>
      <c r="AS147" s="115"/>
      <c r="AT147" s="115"/>
      <c r="AU147" s="115"/>
      <c r="AV147" s="115"/>
      <c r="AW147" s="115"/>
    </row>
    <row r="148" spans="2:49" ht="24.75" customHeight="1" x14ac:dyDescent="0.25">
      <c r="B148" s="113"/>
      <c r="C148" s="116"/>
      <c r="D148" s="115" t="s">
        <v>183</v>
      </c>
      <c r="E148" s="115" t="s">
        <v>252</v>
      </c>
      <c r="F148" s="112"/>
      <c r="G148" s="115"/>
      <c r="H148" s="115"/>
      <c r="I148" s="115"/>
      <c r="J148" s="115"/>
      <c r="K148" s="136" t="s">
        <v>304</v>
      </c>
      <c r="L148" s="112"/>
      <c r="M148" s="113" t="s">
        <v>367</v>
      </c>
      <c r="N148" s="115"/>
      <c r="O148" s="115"/>
      <c r="P148" s="115"/>
      <c r="Q148" s="115"/>
      <c r="R148" s="115"/>
      <c r="S148" s="115"/>
      <c r="T148" s="115"/>
      <c r="U148" s="115"/>
      <c r="V148" s="115"/>
      <c r="W148" s="115"/>
      <c r="X148" s="115"/>
      <c r="Y148" s="115"/>
      <c r="Z148" s="115"/>
      <c r="AA148" s="115"/>
      <c r="AB148" s="115"/>
      <c r="AC148" s="115"/>
      <c r="AD148" s="115"/>
      <c r="AE148" s="115"/>
      <c r="AF148" s="115"/>
      <c r="AG148" s="115"/>
      <c r="AH148" s="115"/>
      <c r="AI148" s="115"/>
      <c r="AJ148" s="112" t="s">
        <v>139</v>
      </c>
      <c r="AK148" s="112">
        <v>2005</v>
      </c>
      <c r="AL148" s="115"/>
      <c r="AM148" s="115"/>
      <c r="AN148" s="115"/>
      <c r="AO148" s="119">
        <v>1190000</v>
      </c>
      <c r="AP148" s="115"/>
      <c r="AQ148" s="115"/>
      <c r="AR148" s="115"/>
      <c r="AS148" s="115"/>
      <c r="AT148" s="115"/>
      <c r="AU148" s="115"/>
      <c r="AV148" s="115"/>
      <c r="AW148" s="115"/>
    </row>
    <row r="149" spans="2:49" ht="24.75" customHeight="1" x14ac:dyDescent="0.25">
      <c r="B149" s="113"/>
      <c r="C149" s="116"/>
      <c r="D149" s="115" t="s">
        <v>202</v>
      </c>
      <c r="E149" s="115" t="s">
        <v>264</v>
      </c>
      <c r="F149" s="112"/>
      <c r="G149" s="115"/>
      <c r="H149" s="115"/>
      <c r="I149" s="115"/>
      <c r="J149" s="115"/>
      <c r="K149" s="136" t="s">
        <v>304</v>
      </c>
      <c r="L149" s="112"/>
      <c r="M149" s="113" t="s">
        <v>372</v>
      </c>
      <c r="N149" s="115"/>
      <c r="O149" s="115"/>
      <c r="P149" s="115"/>
      <c r="Q149" s="115"/>
      <c r="R149" s="115"/>
      <c r="S149" s="115"/>
      <c r="T149" s="115"/>
      <c r="U149" s="115"/>
      <c r="V149" s="115"/>
      <c r="W149" s="115"/>
      <c r="X149" s="115"/>
      <c r="Y149" s="115"/>
      <c r="Z149" s="115"/>
      <c r="AA149" s="115"/>
      <c r="AB149" s="115"/>
      <c r="AC149" s="115"/>
      <c r="AD149" s="115"/>
      <c r="AE149" s="115"/>
      <c r="AF149" s="115"/>
      <c r="AG149" s="115"/>
      <c r="AH149" s="115"/>
      <c r="AI149" s="115"/>
      <c r="AJ149" s="112" t="s">
        <v>139</v>
      </c>
      <c r="AK149" s="112">
        <v>2005</v>
      </c>
      <c r="AL149" s="115"/>
      <c r="AM149" s="115"/>
      <c r="AN149" s="115"/>
      <c r="AO149" s="119">
        <v>1125000</v>
      </c>
      <c r="AP149" s="115"/>
      <c r="AQ149" s="115"/>
      <c r="AR149" s="115"/>
      <c r="AS149" s="115"/>
      <c r="AT149" s="115"/>
      <c r="AU149" s="115"/>
      <c r="AV149" s="115"/>
      <c r="AW149" s="115"/>
    </row>
    <row r="150" spans="2:49" ht="24.75" customHeight="1" x14ac:dyDescent="0.25">
      <c r="B150" s="113"/>
      <c r="C150" s="116"/>
      <c r="D150" s="115" t="s">
        <v>183</v>
      </c>
      <c r="E150" s="115" t="s">
        <v>240</v>
      </c>
      <c r="F150" s="112"/>
      <c r="G150" s="115"/>
      <c r="H150" s="115"/>
      <c r="I150" s="115"/>
      <c r="J150" s="115"/>
      <c r="K150" s="136" t="s">
        <v>304</v>
      </c>
      <c r="L150" s="112"/>
      <c r="M150" s="113" t="s">
        <v>378</v>
      </c>
      <c r="N150" s="115"/>
      <c r="O150" s="115"/>
      <c r="P150" s="115"/>
      <c r="Q150" s="115"/>
      <c r="R150" s="115"/>
      <c r="S150" s="115"/>
      <c r="T150" s="115"/>
      <c r="U150" s="115"/>
      <c r="V150" s="115"/>
      <c r="W150" s="115"/>
      <c r="X150" s="115"/>
      <c r="Y150" s="115"/>
      <c r="Z150" s="115"/>
      <c r="AA150" s="115"/>
      <c r="AB150" s="115"/>
      <c r="AC150" s="115"/>
      <c r="AD150" s="115"/>
      <c r="AE150" s="115"/>
      <c r="AF150" s="115"/>
      <c r="AG150" s="115"/>
      <c r="AH150" s="115"/>
      <c r="AI150" s="115"/>
      <c r="AJ150" s="112" t="s">
        <v>139</v>
      </c>
      <c r="AK150" s="112">
        <v>2005</v>
      </c>
      <c r="AL150" s="115"/>
      <c r="AM150" s="115"/>
      <c r="AN150" s="115"/>
      <c r="AO150" s="119">
        <v>360000</v>
      </c>
      <c r="AP150" s="115"/>
      <c r="AQ150" s="115"/>
      <c r="AR150" s="115"/>
      <c r="AS150" s="115"/>
      <c r="AT150" s="115"/>
      <c r="AU150" s="115"/>
      <c r="AV150" s="115"/>
      <c r="AW150" s="115"/>
    </row>
    <row r="151" spans="2:49" ht="24.75" customHeight="1" x14ac:dyDescent="0.25">
      <c r="B151" s="113"/>
      <c r="C151" s="116"/>
      <c r="D151" s="115" t="s">
        <v>183</v>
      </c>
      <c r="E151" s="115" t="s">
        <v>240</v>
      </c>
      <c r="F151" s="112"/>
      <c r="G151" s="115"/>
      <c r="H151" s="115"/>
      <c r="I151" s="115"/>
      <c r="J151" s="115"/>
      <c r="K151" s="136" t="s">
        <v>304</v>
      </c>
      <c r="L151" s="112"/>
      <c r="M151" s="113" t="s">
        <v>362</v>
      </c>
      <c r="N151" s="115"/>
      <c r="O151" s="115"/>
      <c r="P151" s="115"/>
      <c r="Q151" s="115"/>
      <c r="R151" s="115"/>
      <c r="S151" s="115"/>
      <c r="T151" s="115"/>
      <c r="U151" s="115"/>
      <c r="V151" s="115"/>
      <c r="W151" s="115"/>
      <c r="X151" s="115"/>
      <c r="Y151" s="115"/>
      <c r="Z151" s="115"/>
      <c r="AA151" s="115"/>
      <c r="AB151" s="115"/>
      <c r="AC151" s="115"/>
      <c r="AD151" s="115"/>
      <c r="AE151" s="115"/>
      <c r="AF151" s="115"/>
      <c r="AG151" s="115"/>
      <c r="AH151" s="115"/>
      <c r="AI151" s="115"/>
      <c r="AJ151" s="112" t="s">
        <v>139</v>
      </c>
      <c r="AK151" s="112">
        <v>2005</v>
      </c>
      <c r="AL151" s="115"/>
      <c r="AM151" s="115"/>
      <c r="AN151" s="115"/>
      <c r="AO151" s="119">
        <v>1912500</v>
      </c>
      <c r="AP151" s="115"/>
      <c r="AQ151" s="115"/>
      <c r="AR151" s="115"/>
      <c r="AS151" s="115"/>
      <c r="AT151" s="115"/>
      <c r="AU151" s="115"/>
      <c r="AV151" s="115"/>
      <c r="AW151" s="115"/>
    </row>
    <row r="152" spans="2:49" ht="24.75" customHeight="1" x14ac:dyDescent="0.25">
      <c r="B152" s="113"/>
      <c r="C152" s="116"/>
      <c r="D152" s="118" t="s">
        <v>194</v>
      </c>
      <c r="E152" s="135" t="s">
        <v>253</v>
      </c>
      <c r="F152" s="112"/>
      <c r="G152" s="115"/>
      <c r="H152" s="115"/>
      <c r="I152" s="115"/>
      <c r="J152" s="115"/>
      <c r="K152" s="136" t="s">
        <v>329</v>
      </c>
      <c r="L152" s="112"/>
      <c r="M152" s="113" t="s">
        <v>361</v>
      </c>
      <c r="N152" s="115"/>
      <c r="O152" s="115"/>
      <c r="P152" s="115"/>
      <c r="Q152" s="115"/>
      <c r="R152" s="115"/>
      <c r="S152" s="115"/>
      <c r="T152" s="115"/>
      <c r="U152" s="115"/>
      <c r="V152" s="115"/>
      <c r="W152" s="115"/>
      <c r="X152" s="115"/>
      <c r="Y152" s="115"/>
      <c r="Z152" s="115"/>
      <c r="AA152" s="115"/>
      <c r="AB152" s="115"/>
      <c r="AC152" s="115"/>
      <c r="AD152" s="115"/>
      <c r="AE152" s="115"/>
      <c r="AF152" s="115"/>
      <c r="AG152" s="115"/>
      <c r="AH152" s="115"/>
      <c r="AI152" s="115"/>
      <c r="AJ152" s="112" t="s">
        <v>139</v>
      </c>
      <c r="AK152" s="112">
        <v>2006</v>
      </c>
      <c r="AL152" s="115"/>
      <c r="AM152" s="115"/>
      <c r="AN152" s="115"/>
      <c r="AO152" s="119">
        <v>4500000</v>
      </c>
      <c r="AP152" s="115"/>
      <c r="AQ152" s="115"/>
      <c r="AR152" s="115"/>
      <c r="AS152" s="115"/>
      <c r="AT152" s="115"/>
      <c r="AU152" s="115"/>
      <c r="AV152" s="115"/>
      <c r="AW152" s="115"/>
    </row>
    <row r="153" spans="2:49" ht="24.75" customHeight="1" x14ac:dyDescent="0.25">
      <c r="B153" s="113"/>
      <c r="C153" s="116"/>
      <c r="D153" s="118" t="s">
        <v>194</v>
      </c>
      <c r="E153" s="135" t="s">
        <v>253</v>
      </c>
      <c r="F153" s="112"/>
      <c r="G153" s="115"/>
      <c r="H153" s="115"/>
      <c r="I153" s="115"/>
      <c r="J153" s="115"/>
      <c r="K153" s="136" t="s">
        <v>304</v>
      </c>
      <c r="L153" s="112"/>
      <c r="M153" s="113" t="s">
        <v>369</v>
      </c>
      <c r="N153" s="115"/>
      <c r="O153" s="115"/>
      <c r="P153" s="115"/>
      <c r="Q153" s="115"/>
      <c r="R153" s="115"/>
      <c r="S153" s="115"/>
      <c r="T153" s="115"/>
      <c r="U153" s="115"/>
      <c r="V153" s="115"/>
      <c r="W153" s="115"/>
      <c r="X153" s="115"/>
      <c r="Y153" s="115"/>
      <c r="Z153" s="115"/>
      <c r="AA153" s="115"/>
      <c r="AB153" s="115"/>
      <c r="AC153" s="115"/>
      <c r="AD153" s="115"/>
      <c r="AE153" s="115"/>
      <c r="AF153" s="115"/>
      <c r="AG153" s="115"/>
      <c r="AH153" s="115"/>
      <c r="AI153" s="115"/>
      <c r="AJ153" s="112" t="s">
        <v>139</v>
      </c>
      <c r="AK153" s="112">
        <v>2006</v>
      </c>
      <c r="AL153" s="115"/>
      <c r="AM153" s="115"/>
      <c r="AN153" s="115"/>
      <c r="AO153" s="119">
        <v>520000</v>
      </c>
      <c r="AP153" s="115"/>
      <c r="AQ153" s="115"/>
      <c r="AR153" s="115"/>
      <c r="AS153" s="115"/>
      <c r="AT153" s="115"/>
      <c r="AU153" s="115"/>
      <c r="AV153" s="115"/>
      <c r="AW153" s="115"/>
    </row>
    <row r="154" spans="2:49" ht="24.75" customHeight="1" x14ac:dyDescent="0.25">
      <c r="B154" s="113"/>
      <c r="C154" s="116"/>
      <c r="D154" s="118" t="s">
        <v>194</v>
      </c>
      <c r="E154" s="135" t="s">
        <v>261</v>
      </c>
      <c r="F154" s="112"/>
      <c r="G154" s="115"/>
      <c r="H154" s="115"/>
      <c r="I154" s="115"/>
      <c r="J154" s="115"/>
      <c r="K154" s="136" t="s">
        <v>304</v>
      </c>
      <c r="L154" s="112"/>
      <c r="M154" s="113" t="s">
        <v>369</v>
      </c>
      <c r="N154" s="115"/>
      <c r="O154" s="115"/>
      <c r="P154" s="115"/>
      <c r="Q154" s="115"/>
      <c r="R154" s="115"/>
      <c r="S154" s="115"/>
      <c r="T154" s="115"/>
      <c r="U154" s="115"/>
      <c r="V154" s="115"/>
      <c r="W154" s="115"/>
      <c r="X154" s="115"/>
      <c r="Y154" s="115"/>
      <c r="Z154" s="115"/>
      <c r="AA154" s="115"/>
      <c r="AB154" s="115"/>
      <c r="AC154" s="115"/>
      <c r="AD154" s="115"/>
      <c r="AE154" s="115"/>
      <c r="AF154" s="115"/>
      <c r="AG154" s="115"/>
      <c r="AH154" s="115"/>
      <c r="AI154" s="115"/>
      <c r="AJ154" s="112" t="s">
        <v>139</v>
      </c>
      <c r="AK154" s="112">
        <v>2006</v>
      </c>
      <c r="AL154" s="115"/>
      <c r="AM154" s="115"/>
      <c r="AN154" s="115"/>
      <c r="AO154" s="119">
        <v>520000</v>
      </c>
      <c r="AP154" s="115"/>
      <c r="AQ154" s="115"/>
      <c r="AR154" s="115"/>
      <c r="AS154" s="115"/>
      <c r="AT154" s="115"/>
      <c r="AU154" s="115"/>
      <c r="AV154" s="115"/>
      <c r="AW154" s="115"/>
    </row>
    <row r="155" spans="2:49" ht="24.75" customHeight="1" x14ac:dyDescent="0.25">
      <c r="B155" s="113"/>
      <c r="C155" s="116"/>
      <c r="D155" s="118" t="s">
        <v>195</v>
      </c>
      <c r="E155" s="135" t="s">
        <v>232</v>
      </c>
      <c r="F155" s="112"/>
      <c r="G155" s="115"/>
      <c r="H155" s="115"/>
      <c r="I155" s="115"/>
      <c r="J155" s="115"/>
      <c r="K155" s="136" t="s">
        <v>299</v>
      </c>
      <c r="L155" s="112"/>
      <c r="M155" s="113" t="s">
        <v>369</v>
      </c>
      <c r="N155" s="115"/>
      <c r="O155" s="115"/>
      <c r="P155" s="115"/>
      <c r="Q155" s="115"/>
      <c r="R155" s="115"/>
      <c r="S155" s="115"/>
      <c r="T155" s="115"/>
      <c r="U155" s="115"/>
      <c r="V155" s="115"/>
      <c r="W155" s="115"/>
      <c r="X155" s="115"/>
      <c r="Y155" s="115"/>
      <c r="Z155" s="115"/>
      <c r="AA155" s="115"/>
      <c r="AB155" s="115"/>
      <c r="AC155" s="115"/>
      <c r="AD155" s="115"/>
      <c r="AE155" s="115"/>
      <c r="AF155" s="115"/>
      <c r="AG155" s="115"/>
      <c r="AH155" s="115"/>
      <c r="AI155" s="115"/>
      <c r="AJ155" s="112" t="s">
        <v>139</v>
      </c>
      <c r="AK155" s="112">
        <v>2006</v>
      </c>
      <c r="AL155" s="115"/>
      <c r="AM155" s="115"/>
      <c r="AN155" s="115"/>
      <c r="AO155" s="119">
        <v>1837500</v>
      </c>
      <c r="AP155" s="115"/>
      <c r="AQ155" s="115"/>
      <c r="AR155" s="115"/>
      <c r="AS155" s="115"/>
      <c r="AT155" s="115"/>
      <c r="AU155" s="115"/>
      <c r="AV155" s="115"/>
      <c r="AW155" s="115"/>
    </row>
    <row r="156" spans="2:49" ht="24.75" customHeight="1" x14ac:dyDescent="0.25">
      <c r="B156" s="113"/>
      <c r="C156" s="116"/>
      <c r="D156" s="118" t="s">
        <v>176</v>
      </c>
      <c r="E156" s="135" t="s">
        <v>233</v>
      </c>
      <c r="F156" s="112"/>
      <c r="G156" s="115"/>
      <c r="H156" s="115"/>
      <c r="I156" s="115"/>
      <c r="J156" s="115"/>
      <c r="K156" s="136" t="s">
        <v>324</v>
      </c>
      <c r="L156" s="112"/>
      <c r="M156" s="113" t="s">
        <v>369</v>
      </c>
      <c r="N156" s="115"/>
      <c r="O156" s="115"/>
      <c r="P156" s="115"/>
      <c r="Q156" s="115"/>
      <c r="R156" s="115"/>
      <c r="S156" s="115"/>
      <c r="T156" s="115"/>
      <c r="U156" s="115"/>
      <c r="V156" s="115"/>
      <c r="W156" s="115"/>
      <c r="X156" s="115"/>
      <c r="Y156" s="115"/>
      <c r="Z156" s="115"/>
      <c r="AA156" s="115"/>
      <c r="AB156" s="115"/>
      <c r="AC156" s="115"/>
      <c r="AD156" s="115"/>
      <c r="AE156" s="115"/>
      <c r="AF156" s="115"/>
      <c r="AG156" s="115"/>
      <c r="AH156" s="115"/>
      <c r="AI156" s="115"/>
      <c r="AJ156" s="112" t="s">
        <v>139</v>
      </c>
      <c r="AK156" s="112">
        <v>2006</v>
      </c>
      <c r="AL156" s="115"/>
      <c r="AM156" s="115"/>
      <c r="AN156" s="115"/>
      <c r="AO156" s="119">
        <v>600000</v>
      </c>
      <c r="AP156" s="115"/>
      <c r="AQ156" s="115"/>
      <c r="AR156" s="115"/>
      <c r="AS156" s="115"/>
      <c r="AT156" s="115"/>
      <c r="AU156" s="115"/>
      <c r="AV156" s="115"/>
      <c r="AW156" s="115"/>
    </row>
    <row r="157" spans="2:49" ht="24.75" customHeight="1" x14ac:dyDescent="0.25">
      <c r="B157" s="113"/>
      <c r="C157" s="116"/>
      <c r="D157" s="118" t="s">
        <v>186</v>
      </c>
      <c r="E157" s="135" t="s">
        <v>243</v>
      </c>
      <c r="F157" s="112"/>
      <c r="G157" s="115"/>
      <c r="H157" s="115"/>
      <c r="I157" s="115"/>
      <c r="J157" s="115"/>
      <c r="K157" s="136" t="s">
        <v>309</v>
      </c>
      <c r="L157" s="112"/>
      <c r="M157" s="113"/>
      <c r="N157" s="115"/>
      <c r="O157" s="115"/>
      <c r="P157" s="115"/>
      <c r="Q157" s="115"/>
      <c r="R157" s="115"/>
      <c r="S157" s="115"/>
      <c r="T157" s="115"/>
      <c r="U157" s="115"/>
      <c r="V157" s="115"/>
      <c r="W157" s="115"/>
      <c r="X157" s="115"/>
      <c r="Y157" s="115"/>
      <c r="Z157" s="115"/>
      <c r="AA157" s="115"/>
      <c r="AB157" s="115"/>
      <c r="AC157" s="115"/>
      <c r="AD157" s="115"/>
      <c r="AE157" s="115"/>
      <c r="AF157" s="115"/>
      <c r="AG157" s="115"/>
      <c r="AH157" s="115"/>
      <c r="AI157" s="115"/>
      <c r="AJ157" s="112" t="s">
        <v>139</v>
      </c>
      <c r="AK157" s="112">
        <v>2006</v>
      </c>
      <c r="AL157" s="115"/>
      <c r="AM157" s="115"/>
      <c r="AN157" s="115"/>
      <c r="AO157" s="119">
        <v>277500</v>
      </c>
      <c r="AP157" s="115"/>
      <c r="AQ157" s="115"/>
      <c r="AR157" s="115"/>
      <c r="AS157" s="115"/>
      <c r="AT157" s="115"/>
      <c r="AU157" s="115"/>
      <c r="AV157" s="115"/>
      <c r="AW157" s="115"/>
    </row>
    <row r="158" spans="2:49" ht="24.75" customHeight="1" x14ac:dyDescent="0.25">
      <c r="B158" s="113"/>
      <c r="C158" s="116"/>
      <c r="D158" s="118" t="s">
        <v>193</v>
      </c>
      <c r="E158" s="135" t="s">
        <v>251</v>
      </c>
      <c r="F158" s="112"/>
      <c r="G158" s="115"/>
      <c r="H158" s="115"/>
      <c r="I158" s="115"/>
      <c r="J158" s="115"/>
      <c r="K158" s="136" t="s">
        <v>311</v>
      </c>
      <c r="L158" s="112"/>
      <c r="M158" s="113"/>
      <c r="N158" s="115"/>
      <c r="O158" s="115"/>
      <c r="P158" s="115"/>
      <c r="Q158" s="115"/>
      <c r="R158" s="115"/>
      <c r="S158" s="115"/>
      <c r="T158" s="115"/>
      <c r="U158" s="115"/>
      <c r="V158" s="115"/>
      <c r="W158" s="115"/>
      <c r="X158" s="115"/>
      <c r="Y158" s="115"/>
      <c r="Z158" s="115"/>
      <c r="AA158" s="115"/>
      <c r="AB158" s="115"/>
      <c r="AC158" s="115"/>
      <c r="AD158" s="115"/>
      <c r="AE158" s="115"/>
      <c r="AF158" s="115"/>
      <c r="AG158" s="115"/>
      <c r="AH158" s="115"/>
      <c r="AI158" s="115"/>
      <c r="AJ158" s="112" t="s">
        <v>139</v>
      </c>
      <c r="AK158" s="112">
        <v>2006</v>
      </c>
      <c r="AL158" s="115"/>
      <c r="AM158" s="115"/>
      <c r="AN158" s="115"/>
      <c r="AO158" s="119">
        <v>93750</v>
      </c>
      <c r="AP158" s="115"/>
      <c r="AQ158" s="115"/>
      <c r="AR158" s="115"/>
      <c r="AS158" s="115"/>
      <c r="AT158" s="115"/>
      <c r="AU158" s="115"/>
      <c r="AV158" s="115"/>
      <c r="AW158" s="115"/>
    </row>
    <row r="159" spans="2:49" ht="24.75" customHeight="1" x14ac:dyDescent="0.25">
      <c r="B159" s="113"/>
      <c r="C159" s="116"/>
      <c r="D159" s="118" t="s">
        <v>177</v>
      </c>
      <c r="E159" s="135" t="s">
        <v>234</v>
      </c>
      <c r="F159" s="112"/>
      <c r="G159" s="115"/>
      <c r="H159" s="115"/>
      <c r="I159" s="115"/>
      <c r="J159" s="115"/>
      <c r="K159" s="136" t="s">
        <v>324</v>
      </c>
      <c r="L159" s="112"/>
      <c r="M159" s="113"/>
      <c r="N159" s="115"/>
      <c r="O159" s="115"/>
      <c r="P159" s="115"/>
      <c r="Q159" s="115"/>
      <c r="R159" s="115"/>
      <c r="S159" s="115"/>
      <c r="T159" s="115"/>
      <c r="U159" s="115"/>
      <c r="V159" s="115"/>
      <c r="W159" s="115"/>
      <c r="X159" s="115"/>
      <c r="Y159" s="115"/>
      <c r="Z159" s="115"/>
      <c r="AA159" s="115"/>
      <c r="AB159" s="115"/>
      <c r="AC159" s="115"/>
      <c r="AD159" s="115"/>
      <c r="AE159" s="115"/>
      <c r="AF159" s="115"/>
      <c r="AG159" s="115"/>
      <c r="AH159" s="115"/>
      <c r="AI159" s="115"/>
      <c r="AJ159" s="112" t="s">
        <v>139</v>
      </c>
      <c r="AK159" s="112">
        <v>2006</v>
      </c>
      <c r="AL159" s="115"/>
      <c r="AM159" s="115"/>
      <c r="AN159" s="115"/>
      <c r="AO159" s="119">
        <v>6150000</v>
      </c>
      <c r="AP159" s="115"/>
      <c r="AQ159" s="115"/>
      <c r="AR159" s="115"/>
      <c r="AS159" s="115"/>
      <c r="AT159" s="115"/>
      <c r="AU159" s="115"/>
      <c r="AV159" s="115"/>
      <c r="AW159" s="115"/>
    </row>
    <row r="160" spans="2:49" ht="24.75" customHeight="1" x14ac:dyDescent="0.25">
      <c r="B160" s="113"/>
      <c r="C160" s="116"/>
      <c r="D160" s="118" t="s">
        <v>185</v>
      </c>
      <c r="E160" s="135" t="s">
        <v>242</v>
      </c>
      <c r="F160" s="112"/>
      <c r="G160" s="115"/>
      <c r="H160" s="115"/>
      <c r="I160" s="115"/>
      <c r="J160" s="115"/>
      <c r="K160" s="136" t="s">
        <v>320</v>
      </c>
      <c r="L160" s="112"/>
      <c r="M160" s="113"/>
      <c r="N160" s="115"/>
      <c r="O160" s="115"/>
      <c r="P160" s="115"/>
      <c r="Q160" s="115"/>
      <c r="R160" s="115"/>
      <c r="S160" s="115"/>
      <c r="T160" s="115"/>
      <c r="U160" s="115"/>
      <c r="V160" s="115"/>
      <c r="W160" s="115"/>
      <c r="X160" s="115"/>
      <c r="Y160" s="115"/>
      <c r="Z160" s="115"/>
      <c r="AA160" s="115"/>
      <c r="AB160" s="115"/>
      <c r="AC160" s="115"/>
      <c r="AD160" s="115"/>
      <c r="AE160" s="115"/>
      <c r="AF160" s="115"/>
      <c r="AG160" s="115"/>
      <c r="AH160" s="115"/>
      <c r="AI160" s="115"/>
      <c r="AJ160" s="112" t="s">
        <v>139</v>
      </c>
      <c r="AK160" s="112">
        <v>2006</v>
      </c>
      <c r="AL160" s="115"/>
      <c r="AM160" s="115"/>
      <c r="AN160" s="115"/>
      <c r="AO160" s="119">
        <v>150000</v>
      </c>
      <c r="AP160" s="115"/>
      <c r="AQ160" s="115"/>
      <c r="AR160" s="115"/>
      <c r="AS160" s="115"/>
      <c r="AT160" s="115"/>
      <c r="AU160" s="115"/>
      <c r="AV160" s="115"/>
      <c r="AW160" s="115"/>
    </row>
    <row r="161" spans="2:49" ht="24.75" customHeight="1" x14ac:dyDescent="0.25">
      <c r="B161" s="113"/>
      <c r="C161" s="116"/>
      <c r="D161" s="118" t="s">
        <v>203</v>
      </c>
      <c r="E161" s="135" t="s">
        <v>265</v>
      </c>
      <c r="F161" s="112"/>
      <c r="G161" s="115"/>
      <c r="H161" s="115"/>
      <c r="I161" s="115"/>
      <c r="J161" s="115"/>
      <c r="K161" s="136" t="s">
        <v>330</v>
      </c>
      <c r="L161" s="112"/>
      <c r="M161" s="113" t="s">
        <v>364</v>
      </c>
      <c r="N161" s="115"/>
      <c r="O161" s="115"/>
      <c r="P161" s="115"/>
      <c r="Q161" s="115"/>
      <c r="R161" s="115"/>
      <c r="S161" s="115"/>
      <c r="T161" s="115"/>
      <c r="U161" s="115"/>
      <c r="V161" s="115"/>
      <c r="W161" s="115"/>
      <c r="X161" s="115"/>
      <c r="Y161" s="115"/>
      <c r="Z161" s="115"/>
      <c r="AA161" s="115"/>
      <c r="AB161" s="115"/>
      <c r="AC161" s="115"/>
      <c r="AD161" s="115"/>
      <c r="AE161" s="115"/>
      <c r="AF161" s="115"/>
      <c r="AG161" s="115"/>
      <c r="AH161" s="115"/>
      <c r="AI161" s="115"/>
      <c r="AJ161" s="112" t="s">
        <v>139</v>
      </c>
      <c r="AK161" s="112">
        <v>2006</v>
      </c>
      <c r="AL161" s="115"/>
      <c r="AM161" s="115"/>
      <c r="AN161" s="115"/>
      <c r="AO161" s="119">
        <v>187500</v>
      </c>
      <c r="AP161" s="115"/>
      <c r="AQ161" s="115"/>
      <c r="AR161" s="115"/>
      <c r="AS161" s="115"/>
      <c r="AT161" s="115"/>
      <c r="AU161" s="115"/>
      <c r="AV161" s="115"/>
      <c r="AW161" s="115"/>
    </row>
    <row r="162" spans="2:49" ht="24.75" customHeight="1" x14ac:dyDescent="0.25">
      <c r="B162" s="113"/>
      <c r="C162" s="116"/>
      <c r="D162" s="118" t="s">
        <v>188</v>
      </c>
      <c r="E162" s="135" t="s">
        <v>246</v>
      </c>
      <c r="F162" s="112"/>
      <c r="G162" s="115"/>
      <c r="H162" s="115"/>
      <c r="I162" s="115"/>
      <c r="J162" s="115"/>
      <c r="K162" s="136" t="s">
        <v>304</v>
      </c>
      <c r="L162" s="112"/>
      <c r="M162" s="113" t="s">
        <v>369</v>
      </c>
      <c r="N162" s="115"/>
      <c r="O162" s="115"/>
      <c r="P162" s="115"/>
      <c r="Q162" s="115"/>
      <c r="R162" s="115"/>
      <c r="S162" s="115"/>
      <c r="T162" s="115"/>
      <c r="U162" s="115"/>
      <c r="V162" s="115"/>
      <c r="W162" s="115"/>
      <c r="X162" s="115"/>
      <c r="Y162" s="115"/>
      <c r="Z162" s="115"/>
      <c r="AA162" s="115"/>
      <c r="AB162" s="115"/>
      <c r="AC162" s="115"/>
      <c r="AD162" s="115"/>
      <c r="AE162" s="115"/>
      <c r="AF162" s="115"/>
      <c r="AG162" s="115"/>
      <c r="AH162" s="115"/>
      <c r="AI162" s="115"/>
      <c r="AJ162" s="112" t="s">
        <v>139</v>
      </c>
      <c r="AK162" s="112">
        <v>2006</v>
      </c>
      <c r="AL162" s="115"/>
      <c r="AM162" s="115"/>
      <c r="AN162" s="115"/>
      <c r="AO162" s="119">
        <v>552500</v>
      </c>
      <c r="AP162" s="115"/>
      <c r="AQ162" s="115"/>
      <c r="AR162" s="115"/>
      <c r="AS162" s="115"/>
      <c r="AT162" s="115"/>
      <c r="AU162" s="115"/>
      <c r="AV162" s="115"/>
      <c r="AW162" s="115"/>
    </row>
    <row r="163" spans="2:49" ht="24.75" customHeight="1" x14ac:dyDescent="0.25">
      <c r="B163" s="113"/>
      <c r="C163" s="116"/>
      <c r="D163" s="118" t="s">
        <v>195</v>
      </c>
      <c r="E163" s="135" t="s">
        <v>232</v>
      </c>
      <c r="F163" s="112"/>
      <c r="G163" s="115"/>
      <c r="H163" s="115"/>
      <c r="I163" s="115"/>
      <c r="J163" s="115"/>
      <c r="K163" s="136" t="s">
        <v>304</v>
      </c>
      <c r="L163" s="112"/>
      <c r="M163" s="113" t="s">
        <v>369</v>
      </c>
      <c r="N163" s="115"/>
      <c r="O163" s="115"/>
      <c r="P163" s="115"/>
      <c r="Q163" s="115"/>
      <c r="R163" s="115"/>
      <c r="S163" s="115"/>
      <c r="T163" s="115"/>
      <c r="U163" s="115"/>
      <c r="V163" s="115"/>
      <c r="W163" s="115"/>
      <c r="X163" s="115"/>
      <c r="Y163" s="115"/>
      <c r="Z163" s="115"/>
      <c r="AA163" s="115"/>
      <c r="AB163" s="115"/>
      <c r="AC163" s="115"/>
      <c r="AD163" s="115"/>
      <c r="AE163" s="115"/>
      <c r="AF163" s="115"/>
      <c r="AG163" s="115"/>
      <c r="AH163" s="115"/>
      <c r="AI163" s="115"/>
      <c r="AJ163" s="112" t="s">
        <v>139</v>
      </c>
      <c r="AK163" s="112">
        <v>2006</v>
      </c>
      <c r="AL163" s="115"/>
      <c r="AM163" s="115"/>
      <c r="AN163" s="115"/>
      <c r="AO163" s="119">
        <v>195000</v>
      </c>
      <c r="AP163" s="115"/>
      <c r="AQ163" s="115"/>
      <c r="AR163" s="115"/>
      <c r="AS163" s="115"/>
      <c r="AT163" s="115"/>
      <c r="AU163" s="115"/>
      <c r="AV163" s="115"/>
      <c r="AW163" s="115"/>
    </row>
    <row r="164" spans="2:49" ht="24.75" customHeight="1" x14ac:dyDescent="0.25">
      <c r="B164" s="113"/>
      <c r="C164" s="116"/>
      <c r="D164" s="118" t="s">
        <v>182</v>
      </c>
      <c r="E164" s="135" t="s">
        <v>239</v>
      </c>
      <c r="F164" s="112"/>
      <c r="G164" s="115"/>
      <c r="H164" s="115"/>
      <c r="I164" s="115"/>
      <c r="J164" s="115"/>
      <c r="K164" s="136" t="s">
        <v>317</v>
      </c>
      <c r="L164" s="112"/>
      <c r="M164" s="113" t="s">
        <v>379</v>
      </c>
      <c r="N164" s="115"/>
      <c r="O164" s="115"/>
      <c r="P164" s="115"/>
      <c r="Q164" s="115"/>
      <c r="R164" s="115"/>
      <c r="S164" s="115"/>
      <c r="T164" s="115"/>
      <c r="U164" s="115"/>
      <c r="V164" s="115"/>
      <c r="W164" s="115"/>
      <c r="X164" s="115"/>
      <c r="Y164" s="115"/>
      <c r="Z164" s="115"/>
      <c r="AA164" s="115"/>
      <c r="AB164" s="115"/>
      <c r="AC164" s="115"/>
      <c r="AD164" s="115"/>
      <c r="AE164" s="115"/>
      <c r="AF164" s="115"/>
      <c r="AG164" s="115"/>
      <c r="AH164" s="115"/>
      <c r="AI164" s="115"/>
      <c r="AJ164" s="112" t="s">
        <v>139</v>
      </c>
      <c r="AK164" s="112">
        <v>2006</v>
      </c>
      <c r="AL164" s="115"/>
      <c r="AM164" s="115"/>
      <c r="AN164" s="115"/>
      <c r="AO164" s="119">
        <v>975000</v>
      </c>
      <c r="AP164" s="115"/>
      <c r="AQ164" s="115"/>
      <c r="AR164" s="115"/>
      <c r="AS164" s="115"/>
      <c r="AT164" s="115"/>
      <c r="AU164" s="115"/>
      <c r="AV164" s="115"/>
      <c r="AW164" s="115"/>
    </row>
    <row r="165" spans="2:49" ht="24.75" customHeight="1" x14ac:dyDescent="0.25">
      <c r="B165" s="113"/>
      <c r="C165" s="116"/>
      <c r="D165" s="118" t="s">
        <v>181</v>
      </c>
      <c r="E165" s="135" t="s">
        <v>254</v>
      </c>
      <c r="F165" s="112"/>
      <c r="G165" s="115"/>
      <c r="H165" s="115"/>
      <c r="I165" s="115"/>
      <c r="J165" s="115"/>
      <c r="K165" s="136" t="s">
        <v>304</v>
      </c>
      <c r="L165" s="112"/>
      <c r="M165" s="113" t="s">
        <v>363</v>
      </c>
      <c r="N165" s="115"/>
      <c r="O165" s="115"/>
      <c r="P165" s="115"/>
      <c r="Q165" s="115"/>
      <c r="R165" s="115"/>
      <c r="S165" s="115"/>
      <c r="T165" s="115"/>
      <c r="U165" s="115"/>
      <c r="V165" s="115"/>
      <c r="W165" s="115"/>
      <c r="X165" s="115"/>
      <c r="Y165" s="115"/>
      <c r="Z165" s="115"/>
      <c r="AA165" s="115"/>
      <c r="AB165" s="115"/>
      <c r="AC165" s="115"/>
      <c r="AD165" s="115"/>
      <c r="AE165" s="115"/>
      <c r="AF165" s="115"/>
      <c r="AG165" s="115"/>
      <c r="AH165" s="115"/>
      <c r="AI165" s="115"/>
      <c r="AJ165" s="112" t="s">
        <v>139</v>
      </c>
      <c r="AK165" s="112">
        <v>2006</v>
      </c>
      <c r="AL165" s="115"/>
      <c r="AM165" s="115"/>
      <c r="AN165" s="115"/>
      <c r="AO165" s="119">
        <v>1300000</v>
      </c>
      <c r="AP165" s="115"/>
      <c r="AQ165" s="115"/>
      <c r="AR165" s="115"/>
      <c r="AS165" s="115"/>
      <c r="AT165" s="115"/>
      <c r="AU165" s="115"/>
      <c r="AV165" s="115"/>
      <c r="AW165" s="115"/>
    </row>
    <row r="166" spans="2:49" ht="24.75" customHeight="1" x14ac:dyDescent="0.25">
      <c r="B166" s="113"/>
      <c r="C166" s="116"/>
      <c r="D166" s="118" t="s">
        <v>182</v>
      </c>
      <c r="E166" s="135" t="s">
        <v>239</v>
      </c>
      <c r="F166" s="112"/>
      <c r="G166" s="115"/>
      <c r="H166" s="115"/>
      <c r="I166" s="115"/>
      <c r="J166" s="115"/>
      <c r="K166" s="136" t="s">
        <v>308</v>
      </c>
      <c r="L166" s="112"/>
      <c r="M166" s="113" t="s">
        <v>361</v>
      </c>
      <c r="N166" s="115"/>
      <c r="O166" s="115"/>
      <c r="P166" s="115"/>
      <c r="Q166" s="115"/>
      <c r="R166" s="115"/>
      <c r="S166" s="115"/>
      <c r="T166" s="115"/>
      <c r="U166" s="115"/>
      <c r="V166" s="115"/>
      <c r="W166" s="115"/>
      <c r="X166" s="115"/>
      <c r="Y166" s="115"/>
      <c r="Z166" s="115"/>
      <c r="AA166" s="115"/>
      <c r="AB166" s="115"/>
      <c r="AC166" s="115"/>
      <c r="AD166" s="115"/>
      <c r="AE166" s="115"/>
      <c r="AF166" s="115"/>
      <c r="AG166" s="115"/>
      <c r="AH166" s="115"/>
      <c r="AI166" s="115"/>
      <c r="AJ166" s="112" t="s">
        <v>139</v>
      </c>
      <c r="AK166" s="112">
        <v>2006</v>
      </c>
      <c r="AL166" s="115"/>
      <c r="AM166" s="115"/>
      <c r="AN166" s="115"/>
      <c r="AO166" s="119">
        <v>975000</v>
      </c>
      <c r="AP166" s="115"/>
      <c r="AQ166" s="115"/>
      <c r="AR166" s="115"/>
      <c r="AS166" s="115"/>
      <c r="AT166" s="115"/>
      <c r="AU166" s="115"/>
      <c r="AV166" s="115"/>
      <c r="AW166" s="115"/>
    </row>
    <row r="167" spans="2:49" ht="24.75" customHeight="1" x14ac:dyDescent="0.25">
      <c r="B167" s="113"/>
      <c r="C167" s="116"/>
      <c r="D167" s="118" t="s">
        <v>194</v>
      </c>
      <c r="E167" s="135" t="s">
        <v>240</v>
      </c>
      <c r="F167" s="112"/>
      <c r="G167" s="115"/>
      <c r="H167" s="115"/>
      <c r="I167" s="115"/>
      <c r="J167" s="115"/>
      <c r="K167" s="136" t="s">
        <v>304</v>
      </c>
      <c r="L167" s="112"/>
      <c r="M167" s="113" t="s">
        <v>362</v>
      </c>
      <c r="N167" s="115"/>
      <c r="O167" s="115"/>
      <c r="P167" s="115"/>
      <c r="Q167" s="115"/>
      <c r="R167" s="115"/>
      <c r="S167" s="115"/>
      <c r="T167" s="115"/>
      <c r="U167" s="115"/>
      <c r="V167" s="115"/>
      <c r="W167" s="115"/>
      <c r="X167" s="115"/>
      <c r="Y167" s="115"/>
      <c r="Z167" s="115"/>
      <c r="AA167" s="115"/>
      <c r="AB167" s="115"/>
      <c r="AC167" s="115"/>
      <c r="AD167" s="115"/>
      <c r="AE167" s="115"/>
      <c r="AF167" s="115"/>
      <c r="AG167" s="115"/>
      <c r="AH167" s="115"/>
      <c r="AI167" s="115"/>
      <c r="AJ167" s="112" t="s">
        <v>139</v>
      </c>
      <c r="AK167" s="112">
        <v>2006</v>
      </c>
      <c r="AL167" s="115"/>
      <c r="AM167" s="115"/>
      <c r="AN167" s="115"/>
      <c r="AO167" s="119">
        <v>450000</v>
      </c>
      <c r="AP167" s="115"/>
      <c r="AQ167" s="115"/>
      <c r="AR167" s="115"/>
      <c r="AS167" s="115"/>
      <c r="AT167" s="115"/>
      <c r="AU167" s="115"/>
      <c r="AV167" s="115"/>
      <c r="AW167" s="115"/>
    </row>
    <row r="168" spans="2:49" ht="24.75" customHeight="1" x14ac:dyDescent="0.25">
      <c r="B168" s="113"/>
      <c r="C168" s="116"/>
      <c r="D168" s="118" t="s">
        <v>194</v>
      </c>
      <c r="E168" s="135" t="s">
        <v>240</v>
      </c>
      <c r="F168" s="112"/>
      <c r="G168" s="115"/>
      <c r="H168" s="115"/>
      <c r="I168" s="115"/>
      <c r="J168" s="115"/>
      <c r="K168" s="136" t="s">
        <v>304</v>
      </c>
      <c r="L168" s="112"/>
      <c r="M168" s="113" t="s">
        <v>362</v>
      </c>
      <c r="N168" s="115"/>
      <c r="O168" s="115"/>
      <c r="P168" s="115"/>
      <c r="Q168" s="115"/>
      <c r="R168" s="115"/>
      <c r="S168" s="115"/>
      <c r="T168" s="115"/>
      <c r="U168" s="115"/>
      <c r="V168" s="115"/>
      <c r="W168" s="115"/>
      <c r="X168" s="115"/>
      <c r="Y168" s="115"/>
      <c r="Z168" s="115"/>
      <c r="AA168" s="115"/>
      <c r="AB168" s="115"/>
      <c r="AC168" s="115"/>
      <c r="AD168" s="115"/>
      <c r="AE168" s="115"/>
      <c r="AF168" s="115"/>
      <c r="AG168" s="115"/>
      <c r="AH168" s="115"/>
      <c r="AI168" s="115"/>
      <c r="AJ168" s="112" t="s">
        <v>139</v>
      </c>
      <c r="AK168" s="112">
        <v>2006</v>
      </c>
      <c r="AL168" s="115"/>
      <c r="AM168" s="115"/>
      <c r="AN168" s="115"/>
      <c r="AO168" s="119">
        <v>487500</v>
      </c>
      <c r="AP168" s="115"/>
      <c r="AQ168" s="115"/>
      <c r="AR168" s="115"/>
      <c r="AS168" s="115"/>
      <c r="AT168" s="115"/>
      <c r="AU168" s="115"/>
      <c r="AV168" s="115"/>
      <c r="AW168" s="115"/>
    </row>
    <row r="169" spans="2:49" ht="24.75" customHeight="1" x14ac:dyDescent="0.25">
      <c r="B169" s="113"/>
      <c r="C169" s="116"/>
      <c r="D169" s="118" t="s">
        <v>178</v>
      </c>
      <c r="E169" s="135" t="s">
        <v>235</v>
      </c>
      <c r="F169" s="112"/>
      <c r="G169" s="115"/>
      <c r="H169" s="115"/>
      <c r="I169" s="115"/>
      <c r="J169" s="115"/>
      <c r="K169" s="136" t="s">
        <v>301</v>
      </c>
      <c r="L169" s="112"/>
      <c r="M169" s="113" t="s">
        <v>364</v>
      </c>
      <c r="N169" s="115"/>
      <c r="O169" s="115"/>
      <c r="P169" s="115"/>
      <c r="Q169" s="115"/>
      <c r="R169" s="115"/>
      <c r="S169" s="115"/>
      <c r="T169" s="115"/>
      <c r="U169" s="115"/>
      <c r="V169" s="115"/>
      <c r="W169" s="115"/>
      <c r="X169" s="115"/>
      <c r="Y169" s="115"/>
      <c r="Z169" s="115"/>
      <c r="AA169" s="115"/>
      <c r="AB169" s="115"/>
      <c r="AC169" s="115"/>
      <c r="AD169" s="115"/>
      <c r="AE169" s="115"/>
      <c r="AF169" s="115"/>
      <c r="AG169" s="115"/>
      <c r="AH169" s="115"/>
      <c r="AI169" s="115"/>
      <c r="AJ169" s="112" t="s">
        <v>139</v>
      </c>
      <c r="AK169" s="112">
        <v>2006</v>
      </c>
      <c r="AL169" s="115"/>
      <c r="AM169" s="115"/>
      <c r="AN169" s="115"/>
      <c r="AO169" s="119">
        <v>2625000</v>
      </c>
      <c r="AP169" s="115"/>
      <c r="AQ169" s="115"/>
      <c r="AR169" s="115"/>
      <c r="AS169" s="115"/>
      <c r="AT169" s="115"/>
      <c r="AU169" s="115"/>
      <c r="AV169" s="115"/>
      <c r="AW169" s="115"/>
    </row>
    <row r="170" spans="2:49" ht="24.75" customHeight="1" x14ac:dyDescent="0.25">
      <c r="B170" s="113"/>
      <c r="C170" s="116"/>
      <c r="D170" s="118" t="s">
        <v>187</v>
      </c>
      <c r="E170" s="135" t="s">
        <v>245</v>
      </c>
      <c r="F170" s="112"/>
      <c r="G170" s="115"/>
      <c r="H170" s="115"/>
      <c r="I170" s="115"/>
      <c r="J170" s="115"/>
      <c r="K170" s="136" t="s">
        <v>299</v>
      </c>
      <c r="L170" s="112"/>
      <c r="M170" s="113" t="s">
        <v>374</v>
      </c>
      <c r="N170" s="115"/>
      <c r="O170" s="115"/>
      <c r="P170" s="115"/>
      <c r="Q170" s="115"/>
      <c r="R170" s="115"/>
      <c r="S170" s="115"/>
      <c r="T170" s="115"/>
      <c r="U170" s="115"/>
      <c r="V170" s="115"/>
      <c r="W170" s="115"/>
      <c r="X170" s="115"/>
      <c r="Y170" s="115"/>
      <c r="Z170" s="115"/>
      <c r="AA170" s="115"/>
      <c r="AB170" s="115"/>
      <c r="AC170" s="115"/>
      <c r="AD170" s="115"/>
      <c r="AE170" s="115"/>
      <c r="AF170" s="115"/>
      <c r="AG170" s="115"/>
      <c r="AH170" s="115"/>
      <c r="AI170" s="115"/>
      <c r="AJ170" s="112" t="s">
        <v>139</v>
      </c>
      <c r="AK170" s="112">
        <v>2006</v>
      </c>
      <c r="AL170" s="115"/>
      <c r="AM170" s="115"/>
      <c r="AN170" s="115"/>
      <c r="AO170" s="119">
        <v>300000</v>
      </c>
      <c r="AP170" s="115"/>
      <c r="AQ170" s="115"/>
      <c r="AR170" s="115"/>
      <c r="AS170" s="115"/>
      <c r="AT170" s="115"/>
      <c r="AU170" s="115"/>
      <c r="AV170" s="115"/>
      <c r="AW170" s="115"/>
    </row>
    <row r="171" spans="2:49" ht="24.75" customHeight="1" x14ac:dyDescent="0.25">
      <c r="B171" s="113"/>
      <c r="C171" s="116"/>
      <c r="D171" s="118" t="s">
        <v>182</v>
      </c>
      <c r="E171" s="135" t="s">
        <v>266</v>
      </c>
      <c r="F171" s="112"/>
      <c r="G171" s="115"/>
      <c r="H171" s="115"/>
      <c r="I171" s="115"/>
      <c r="J171" s="115"/>
      <c r="K171" s="136" t="s">
        <v>308</v>
      </c>
      <c r="L171" s="112"/>
      <c r="M171" s="113" t="s">
        <v>378</v>
      </c>
      <c r="N171" s="115"/>
      <c r="O171" s="115"/>
      <c r="P171" s="115"/>
      <c r="Q171" s="115"/>
      <c r="R171" s="115"/>
      <c r="S171" s="115"/>
      <c r="T171" s="115"/>
      <c r="U171" s="115"/>
      <c r="V171" s="115"/>
      <c r="W171" s="115"/>
      <c r="X171" s="115"/>
      <c r="Y171" s="115"/>
      <c r="Z171" s="115"/>
      <c r="AA171" s="115"/>
      <c r="AB171" s="115"/>
      <c r="AC171" s="115"/>
      <c r="AD171" s="115"/>
      <c r="AE171" s="115"/>
      <c r="AF171" s="115"/>
      <c r="AG171" s="115"/>
      <c r="AH171" s="115"/>
      <c r="AI171" s="115"/>
      <c r="AJ171" s="112" t="s">
        <v>139</v>
      </c>
      <c r="AK171" s="112">
        <v>2006</v>
      </c>
      <c r="AL171" s="115"/>
      <c r="AM171" s="115"/>
      <c r="AN171" s="115"/>
      <c r="AO171" s="119">
        <v>1040000</v>
      </c>
      <c r="AP171" s="115"/>
      <c r="AQ171" s="115"/>
      <c r="AR171" s="115"/>
      <c r="AS171" s="115"/>
      <c r="AT171" s="115"/>
      <c r="AU171" s="115"/>
      <c r="AV171" s="115"/>
      <c r="AW171" s="115"/>
    </row>
    <row r="172" spans="2:49" ht="24.75" customHeight="1" x14ac:dyDescent="0.25">
      <c r="B172" s="113"/>
      <c r="C172" s="116"/>
      <c r="D172" s="118" t="s">
        <v>178</v>
      </c>
      <c r="E172" s="135" t="s">
        <v>235</v>
      </c>
      <c r="F172" s="112"/>
      <c r="G172" s="115"/>
      <c r="H172" s="115"/>
      <c r="I172" s="115"/>
      <c r="J172" s="115"/>
      <c r="K172" s="136" t="s">
        <v>301</v>
      </c>
      <c r="L172" s="112"/>
      <c r="M172" s="113" t="s">
        <v>373</v>
      </c>
      <c r="N172" s="115"/>
      <c r="O172" s="115"/>
      <c r="P172" s="115"/>
      <c r="Q172" s="115"/>
      <c r="R172" s="115"/>
      <c r="S172" s="115"/>
      <c r="T172" s="115"/>
      <c r="U172" s="115"/>
      <c r="V172" s="115"/>
      <c r="W172" s="115"/>
      <c r="X172" s="115"/>
      <c r="Y172" s="115"/>
      <c r="Z172" s="115"/>
      <c r="AA172" s="115"/>
      <c r="AB172" s="115"/>
      <c r="AC172" s="115"/>
      <c r="AD172" s="115"/>
      <c r="AE172" s="115"/>
      <c r="AF172" s="115"/>
      <c r="AG172" s="115"/>
      <c r="AH172" s="115"/>
      <c r="AI172" s="115"/>
      <c r="AJ172" s="112" t="s">
        <v>139</v>
      </c>
      <c r="AK172" s="112">
        <v>2006</v>
      </c>
      <c r="AL172" s="115"/>
      <c r="AM172" s="115"/>
      <c r="AN172" s="115"/>
      <c r="AO172" s="119">
        <v>2625000</v>
      </c>
      <c r="AP172" s="115"/>
      <c r="AQ172" s="115"/>
      <c r="AR172" s="115"/>
      <c r="AS172" s="115"/>
      <c r="AT172" s="115"/>
      <c r="AU172" s="115"/>
      <c r="AV172" s="115"/>
      <c r="AW172" s="115"/>
    </row>
    <row r="173" spans="2:49" ht="24.75" customHeight="1" x14ac:dyDescent="0.25">
      <c r="B173" s="113"/>
      <c r="C173" s="116"/>
      <c r="D173" s="118" t="s">
        <v>195</v>
      </c>
      <c r="E173" s="135" t="s">
        <v>232</v>
      </c>
      <c r="F173" s="112"/>
      <c r="G173" s="115"/>
      <c r="H173" s="115"/>
      <c r="I173" s="115"/>
      <c r="J173" s="115"/>
      <c r="K173" s="136" t="s">
        <v>299</v>
      </c>
      <c r="L173" s="112"/>
      <c r="M173" s="113" t="s">
        <v>362</v>
      </c>
      <c r="N173" s="115"/>
      <c r="O173" s="115"/>
      <c r="P173" s="115"/>
      <c r="Q173" s="115"/>
      <c r="R173" s="115"/>
      <c r="S173" s="115"/>
      <c r="T173" s="115"/>
      <c r="U173" s="115"/>
      <c r="V173" s="115"/>
      <c r="W173" s="115"/>
      <c r="X173" s="115"/>
      <c r="Y173" s="115"/>
      <c r="Z173" s="115"/>
      <c r="AA173" s="115"/>
      <c r="AB173" s="115"/>
      <c r="AC173" s="115"/>
      <c r="AD173" s="115"/>
      <c r="AE173" s="115"/>
      <c r="AF173" s="115"/>
      <c r="AG173" s="115"/>
      <c r="AH173" s="115"/>
      <c r="AI173" s="115"/>
      <c r="AJ173" s="112" t="s">
        <v>139</v>
      </c>
      <c r="AK173" s="112">
        <v>2006</v>
      </c>
      <c r="AL173" s="115"/>
      <c r="AM173" s="115"/>
      <c r="AN173" s="115"/>
      <c r="AO173" s="119">
        <v>682500</v>
      </c>
      <c r="AP173" s="115"/>
      <c r="AQ173" s="115"/>
      <c r="AR173" s="115"/>
      <c r="AS173" s="115"/>
      <c r="AT173" s="115"/>
      <c r="AU173" s="115"/>
      <c r="AV173" s="115"/>
      <c r="AW173" s="115"/>
    </row>
    <row r="174" spans="2:49" ht="24.75" customHeight="1" x14ac:dyDescent="0.25">
      <c r="B174" s="113"/>
      <c r="C174" s="116"/>
      <c r="D174" s="118" t="s">
        <v>181</v>
      </c>
      <c r="E174" s="135" t="s">
        <v>254</v>
      </c>
      <c r="F174" s="112"/>
      <c r="G174" s="115"/>
      <c r="H174" s="115"/>
      <c r="I174" s="115"/>
      <c r="J174" s="115"/>
      <c r="K174" s="136" t="s">
        <v>304</v>
      </c>
      <c r="L174" s="112"/>
      <c r="M174" s="113" t="s">
        <v>369</v>
      </c>
      <c r="N174" s="115"/>
      <c r="O174" s="115"/>
      <c r="P174" s="115"/>
      <c r="Q174" s="115"/>
      <c r="R174" s="115"/>
      <c r="S174" s="115"/>
      <c r="T174" s="115"/>
      <c r="U174" s="115"/>
      <c r="V174" s="115"/>
      <c r="W174" s="115"/>
      <c r="X174" s="115"/>
      <c r="Y174" s="115"/>
      <c r="Z174" s="115"/>
      <c r="AA174" s="115"/>
      <c r="AB174" s="115"/>
      <c r="AC174" s="115"/>
      <c r="AD174" s="115"/>
      <c r="AE174" s="115"/>
      <c r="AF174" s="115"/>
      <c r="AG174" s="115"/>
      <c r="AH174" s="115"/>
      <c r="AI174" s="115"/>
      <c r="AJ174" s="112" t="s">
        <v>139</v>
      </c>
      <c r="AK174" s="112">
        <v>2006</v>
      </c>
      <c r="AL174" s="115"/>
      <c r="AM174" s="115"/>
      <c r="AN174" s="115"/>
      <c r="AO174" s="119">
        <v>825000</v>
      </c>
      <c r="AP174" s="115"/>
      <c r="AQ174" s="115"/>
      <c r="AR174" s="115"/>
      <c r="AS174" s="115"/>
      <c r="AT174" s="115"/>
      <c r="AU174" s="115"/>
      <c r="AV174" s="115"/>
      <c r="AW174" s="115"/>
    </row>
    <row r="175" spans="2:49" ht="24.75" customHeight="1" x14ac:dyDescent="0.25">
      <c r="B175" s="113"/>
      <c r="C175" s="116"/>
      <c r="D175" s="118" t="s">
        <v>196</v>
      </c>
      <c r="E175" s="135" t="s">
        <v>255</v>
      </c>
      <c r="F175" s="112"/>
      <c r="G175" s="115"/>
      <c r="H175" s="115"/>
      <c r="I175" s="115"/>
      <c r="J175" s="115"/>
      <c r="K175" s="136" t="s">
        <v>304</v>
      </c>
      <c r="L175" s="112"/>
      <c r="M175" s="113" t="s">
        <v>362</v>
      </c>
      <c r="N175" s="115"/>
      <c r="O175" s="115"/>
      <c r="P175" s="115"/>
      <c r="Q175" s="115"/>
      <c r="R175" s="115"/>
      <c r="S175" s="115"/>
      <c r="T175" s="115"/>
      <c r="U175" s="115"/>
      <c r="V175" s="115"/>
      <c r="W175" s="115"/>
      <c r="X175" s="115"/>
      <c r="Y175" s="115"/>
      <c r="Z175" s="115"/>
      <c r="AA175" s="115"/>
      <c r="AB175" s="115"/>
      <c r="AC175" s="115"/>
      <c r="AD175" s="115"/>
      <c r="AE175" s="115"/>
      <c r="AF175" s="115"/>
      <c r="AG175" s="115"/>
      <c r="AH175" s="115"/>
      <c r="AI175" s="115"/>
      <c r="AJ175" s="112" t="s">
        <v>139</v>
      </c>
      <c r="AK175" s="112">
        <v>2006</v>
      </c>
      <c r="AL175" s="115"/>
      <c r="AM175" s="115"/>
      <c r="AN175" s="115"/>
      <c r="AO175" s="119">
        <v>2625000</v>
      </c>
      <c r="AP175" s="115"/>
      <c r="AQ175" s="115"/>
      <c r="AR175" s="115"/>
      <c r="AS175" s="115"/>
      <c r="AT175" s="115"/>
      <c r="AU175" s="115"/>
      <c r="AV175" s="115"/>
      <c r="AW175" s="115"/>
    </row>
    <row r="176" spans="2:49" ht="24.75" customHeight="1" x14ac:dyDescent="0.25">
      <c r="B176" s="113"/>
      <c r="C176" s="116"/>
      <c r="D176" s="118" t="s">
        <v>178</v>
      </c>
      <c r="E176" s="135" t="s">
        <v>235</v>
      </c>
      <c r="F176" s="112"/>
      <c r="G176" s="115"/>
      <c r="H176" s="115"/>
      <c r="I176" s="115"/>
      <c r="J176" s="115"/>
      <c r="K176" s="136" t="s">
        <v>301</v>
      </c>
      <c r="L176" s="112"/>
      <c r="M176" s="113" t="s">
        <v>364</v>
      </c>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c r="AI176" s="115"/>
      <c r="AJ176" s="112" t="s">
        <v>139</v>
      </c>
      <c r="AK176" s="112">
        <v>2006</v>
      </c>
      <c r="AL176" s="115"/>
      <c r="AM176" s="115"/>
      <c r="AN176" s="115"/>
      <c r="AO176" s="119">
        <v>2625000</v>
      </c>
      <c r="AP176" s="115"/>
      <c r="AQ176" s="115"/>
      <c r="AR176" s="115"/>
      <c r="AS176" s="115"/>
      <c r="AT176" s="115"/>
      <c r="AU176" s="115"/>
      <c r="AV176" s="115"/>
      <c r="AW176" s="115"/>
    </row>
    <row r="177" spans="2:49" ht="24.75" customHeight="1" x14ac:dyDescent="0.25">
      <c r="B177" s="113"/>
      <c r="C177" s="116"/>
      <c r="D177" s="118" t="s">
        <v>185</v>
      </c>
      <c r="E177" s="135" t="s">
        <v>242</v>
      </c>
      <c r="F177" s="112"/>
      <c r="G177" s="115"/>
      <c r="H177" s="115"/>
      <c r="I177" s="115"/>
      <c r="J177" s="115"/>
      <c r="K177" s="136" t="s">
        <v>320</v>
      </c>
      <c r="L177" s="112"/>
      <c r="M177" s="113" t="s">
        <v>372</v>
      </c>
      <c r="N177" s="115"/>
      <c r="O177" s="115"/>
      <c r="P177" s="115"/>
      <c r="Q177" s="115"/>
      <c r="R177" s="115"/>
      <c r="S177" s="115"/>
      <c r="T177" s="115"/>
      <c r="U177" s="115"/>
      <c r="V177" s="115"/>
      <c r="W177" s="115"/>
      <c r="X177" s="115"/>
      <c r="Y177" s="115"/>
      <c r="Z177" s="115"/>
      <c r="AA177" s="115"/>
      <c r="AB177" s="115"/>
      <c r="AC177" s="115"/>
      <c r="AD177" s="115"/>
      <c r="AE177" s="115"/>
      <c r="AF177" s="115"/>
      <c r="AG177" s="115"/>
      <c r="AH177" s="115"/>
      <c r="AI177" s="115"/>
      <c r="AJ177" s="112" t="s">
        <v>139</v>
      </c>
      <c r="AK177" s="112">
        <v>2006</v>
      </c>
      <c r="AL177" s="115"/>
      <c r="AM177" s="115"/>
      <c r="AN177" s="115"/>
      <c r="AO177" s="119">
        <v>487500</v>
      </c>
      <c r="AP177" s="115"/>
      <c r="AQ177" s="115"/>
      <c r="AR177" s="115"/>
      <c r="AS177" s="115"/>
      <c r="AT177" s="115"/>
      <c r="AU177" s="115"/>
      <c r="AV177" s="115"/>
      <c r="AW177" s="115"/>
    </row>
    <row r="178" spans="2:49" ht="24.75" customHeight="1" x14ac:dyDescent="0.25">
      <c r="B178" s="113"/>
      <c r="C178" s="116"/>
      <c r="D178" s="118" t="s">
        <v>176</v>
      </c>
      <c r="E178" s="135" t="s">
        <v>233</v>
      </c>
      <c r="F178" s="112"/>
      <c r="G178" s="115"/>
      <c r="H178" s="115"/>
      <c r="I178" s="115"/>
      <c r="J178" s="115"/>
      <c r="K178" s="136" t="s">
        <v>331</v>
      </c>
      <c r="L178" s="112"/>
      <c r="M178" s="113" t="s">
        <v>361</v>
      </c>
      <c r="N178" s="115"/>
      <c r="O178" s="115"/>
      <c r="P178" s="115"/>
      <c r="Q178" s="115"/>
      <c r="R178" s="115"/>
      <c r="S178" s="115"/>
      <c r="T178" s="115"/>
      <c r="U178" s="115"/>
      <c r="V178" s="115"/>
      <c r="W178" s="115"/>
      <c r="X178" s="115"/>
      <c r="Y178" s="115"/>
      <c r="Z178" s="115"/>
      <c r="AA178" s="115"/>
      <c r="AB178" s="115"/>
      <c r="AC178" s="115"/>
      <c r="AD178" s="115"/>
      <c r="AE178" s="115"/>
      <c r="AF178" s="115"/>
      <c r="AG178" s="115"/>
      <c r="AH178" s="115"/>
      <c r="AI178" s="115"/>
      <c r="AJ178" s="112" t="s">
        <v>139</v>
      </c>
      <c r="AK178" s="112">
        <v>2006</v>
      </c>
      <c r="AL178" s="115"/>
      <c r="AM178" s="115"/>
      <c r="AN178" s="115"/>
      <c r="AO178" s="119">
        <v>750000</v>
      </c>
      <c r="AP178" s="115"/>
      <c r="AQ178" s="115"/>
      <c r="AR178" s="115"/>
      <c r="AS178" s="115"/>
      <c r="AT178" s="115"/>
      <c r="AU178" s="115"/>
      <c r="AV178" s="115"/>
      <c r="AW178" s="115"/>
    </row>
    <row r="179" spans="2:49" ht="24.75" customHeight="1" x14ac:dyDescent="0.25">
      <c r="B179" s="113"/>
      <c r="C179" s="116"/>
      <c r="D179" s="118" t="s">
        <v>177</v>
      </c>
      <c r="E179" s="135" t="s">
        <v>234</v>
      </c>
      <c r="F179" s="112"/>
      <c r="G179" s="115"/>
      <c r="H179" s="115"/>
      <c r="I179" s="115"/>
      <c r="J179" s="115"/>
      <c r="K179" s="136" t="s">
        <v>331</v>
      </c>
      <c r="L179" s="112"/>
      <c r="M179" s="113" t="s">
        <v>370</v>
      </c>
      <c r="N179" s="115"/>
      <c r="O179" s="115"/>
      <c r="P179" s="115"/>
      <c r="Q179" s="115"/>
      <c r="R179" s="115"/>
      <c r="S179" s="115"/>
      <c r="T179" s="115"/>
      <c r="U179" s="115"/>
      <c r="V179" s="115"/>
      <c r="W179" s="115"/>
      <c r="X179" s="115"/>
      <c r="Y179" s="115"/>
      <c r="Z179" s="115"/>
      <c r="AA179" s="115"/>
      <c r="AB179" s="115"/>
      <c r="AC179" s="115"/>
      <c r="AD179" s="115"/>
      <c r="AE179" s="115"/>
      <c r="AF179" s="115"/>
      <c r="AG179" s="115"/>
      <c r="AH179" s="115"/>
      <c r="AI179" s="115"/>
      <c r="AJ179" s="112" t="s">
        <v>139</v>
      </c>
      <c r="AK179" s="112">
        <v>2006</v>
      </c>
      <c r="AL179" s="115"/>
      <c r="AM179" s="115"/>
      <c r="AN179" s="115"/>
      <c r="AO179" s="119">
        <v>7350000</v>
      </c>
      <c r="AP179" s="115"/>
      <c r="AQ179" s="115"/>
      <c r="AR179" s="115"/>
      <c r="AS179" s="115"/>
      <c r="AT179" s="115"/>
      <c r="AU179" s="115"/>
      <c r="AV179" s="115"/>
      <c r="AW179" s="115"/>
    </row>
    <row r="180" spans="2:49" ht="24.75" customHeight="1" x14ac:dyDescent="0.25">
      <c r="B180" s="113"/>
      <c r="C180" s="116"/>
      <c r="D180" s="118" t="s">
        <v>204</v>
      </c>
      <c r="E180" s="135" t="s">
        <v>267</v>
      </c>
      <c r="F180" s="112"/>
      <c r="G180" s="115"/>
      <c r="H180" s="115"/>
      <c r="I180" s="115"/>
      <c r="J180" s="115"/>
      <c r="K180" s="136" t="s">
        <v>332</v>
      </c>
      <c r="L180" s="112"/>
      <c r="M180" s="113" t="s">
        <v>362</v>
      </c>
      <c r="N180" s="115"/>
      <c r="O180" s="115"/>
      <c r="P180" s="115"/>
      <c r="Q180" s="115"/>
      <c r="R180" s="115"/>
      <c r="S180" s="115"/>
      <c r="T180" s="115"/>
      <c r="U180" s="115"/>
      <c r="V180" s="115"/>
      <c r="W180" s="115"/>
      <c r="X180" s="115"/>
      <c r="Y180" s="115"/>
      <c r="Z180" s="115"/>
      <c r="AA180" s="115"/>
      <c r="AB180" s="115"/>
      <c r="AC180" s="115"/>
      <c r="AD180" s="115"/>
      <c r="AE180" s="115"/>
      <c r="AF180" s="115"/>
      <c r="AG180" s="115"/>
      <c r="AH180" s="115"/>
      <c r="AI180" s="115"/>
      <c r="AJ180" s="112" t="s">
        <v>139</v>
      </c>
      <c r="AK180" s="112">
        <v>2006</v>
      </c>
      <c r="AL180" s="115"/>
      <c r="AM180" s="115"/>
      <c r="AN180" s="115"/>
      <c r="AO180" s="119">
        <v>875000</v>
      </c>
      <c r="AP180" s="115"/>
      <c r="AQ180" s="115"/>
      <c r="AR180" s="115"/>
      <c r="AS180" s="115"/>
      <c r="AT180" s="115"/>
      <c r="AU180" s="115"/>
      <c r="AV180" s="115"/>
      <c r="AW180" s="115"/>
    </row>
    <row r="181" spans="2:49" ht="24.75" customHeight="1" x14ac:dyDescent="0.25">
      <c r="B181" s="113"/>
      <c r="C181" s="116"/>
      <c r="D181" s="118" t="s">
        <v>183</v>
      </c>
      <c r="E181" s="135" t="s">
        <v>252</v>
      </c>
      <c r="F181" s="112"/>
      <c r="G181" s="115"/>
      <c r="H181" s="115"/>
      <c r="I181" s="115"/>
      <c r="J181" s="115"/>
      <c r="K181" s="136" t="s">
        <v>306</v>
      </c>
      <c r="L181" s="112"/>
      <c r="M181" s="113" t="s">
        <v>361</v>
      </c>
      <c r="N181" s="115"/>
      <c r="O181" s="115"/>
      <c r="P181" s="115"/>
      <c r="Q181" s="115"/>
      <c r="R181" s="115"/>
      <c r="S181" s="115"/>
      <c r="T181" s="115"/>
      <c r="U181" s="115"/>
      <c r="V181" s="115"/>
      <c r="W181" s="115"/>
      <c r="X181" s="115"/>
      <c r="Y181" s="115"/>
      <c r="Z181" s="115"/>
      <c r="AA181" s="115"/>
      <c r="AB181" s="115"/>
      <c r="AC181" s="115"/>
      <c r="AD181" s="115"/>
      <c r="AE181" s="115"/>
      <c r="AF181" s="115"/>
      <c r="AG181" s="115"/>
      <c r="AH181" s="115"/>
      <c r="AI181" s="115"/>
      <c r="AJ181" s="112" t="s">
        <v>139</v>
      </c>
      <c r="AK181" s="112">
        <v>2006</v>
      </c>
      <c r="AL181" s="115"/>
      <c r="AM181" s="115"/>
      <c r="AN181" s="115"/>
      <c r="AO181" s="119">
        <v>420000</v>
      </c>
      <c r="AP181" s="115"/>
      <c r="AQ181" s="115"/>
      <c r="AR181" s="115"/>
      <c r="AS181" s="115"/>
      <c r="AT181" s="115"/>
      <c r="AU181" s="115"/>
      <c r="AV181" s="115"/>
      <c r="AW181" s="115"/>
    </row>
    <row r="182" spans="2:49" ht="24.75" customHeight="1" x14ac:dyDescent="0.25">
      <c r="B182" s="113"/>
      <c r="C182" s="116"/>
      <c r="D182" s="118" t="s">
        <v>175</v>
      </c>
      <c r="E182" s="135" t="s">
        <v>232</v>
      </c>
      <c r="F182" s="112"/>
      <c r="G182" s="115"/>
      <c r="H182" s="115"/>
      <c r="I182" s="115"/>
      <c r="J182" s="115"/>
      <c r="K182" s="136" t="s">
        <v>299</v>
      </c>
      <c r="L182" s="112"/>
      <c r="M182" s="113" t="s">
        <v>379</v>
      </c>
      <c r="N182" s="115"/>
      <c r="O182" s="115"/>
      <c r="P182" s="115"/>
      <c r="Q182" s="115"/>
      <c r="R182" s="115"/>
      <c r="S182" s="115"/>
      <c r="T182" s="115"/>
      <c r="U182" s="115"/>
      <c r="V182" s="115"/>
      <c r="W182" s="115"/>
      <c r="X182" s="115"/>
      <c r="Y182" s="115"/>
      <c r="Z182" s="115"/>
      <c r="AA182" s="115"/>
      <c r="AB182" s="115"/>
      <c r="AC182" s="115"/>
      <c r="AD182" s="115"/>
      <c r="AE182" s="115"/>
      <c r="AF182" s="115"/>
      <c r="AG182" s="115"/>
      <c r="AH182" s="115"/>
      <c r="AI182" s="115"/>
      <c r="AJ182" s="112" t="s">
        <v>139</v>
      </c>
      <c r="AK182" s="112">
        <v>2006</v>
      </c>
      <c r="AL182" s="115"/>
      <c r="AM182" s="115"/>
      <c r="AN182" s="115"/>
      <c r="AO182" s="119">
        <v>112500</v>
      </c>
      <c r="AP182" s="115"/>
      <c r="AQ182" s="115"/>
      <c r="AR182" s="115"/>
      <c r="AS182" s="115"/>
      <c r="AT182" s="115"/>
      <c r="AU182" s="115"/>
      <c r="AV182" s="115"/>
      <c r="AW182" s="115"/>
    </row>
    <row r="183" spans="2:49" ht="24.75" customHeight="1" x14ac:dyDescent="0.25">
      <c r="B183" s="113"/>
      <c r="C183" s="116"/>
      <c r="D183" s="118" t="s">
        <v>194</v>
      </c>
      <c r="E183" s="135" t="s">
        <v>253</v>
      </c>
      <c r="F183" s="112"/>
      <c r="G183" s="115"/>
      <c r="H183" s="115"/>
      <c r="I183" s="115"/>
      <c r="J183" s="115"/>
      <c r="K183" s="136" t="s">
        <v>313</v>
      </c>
      <c r="L183" s="112"/>
      <c r="M183" s="113" t="s">
        <v>372</v>
      </c>
      <c r="N183" s="115"/>
      <c r="O183" s="115"/>
      <c r="P183" s="115"/>
      <c r="Q183" s="115"/>
      <c r="R183" s="115"/>
      <c r="S183" s="115"/>
      <c r="T183" s="115"/>
      <c r="U183" s="115"/>
      <c r="V183" s="115"/>
      <c r="W183" s="115"/>
      <c r="X183" s="115"/>
      <c r="Y183" s="115"/>
      <c r="Z183" s="115"/>
      <c r="AA183" s="115"/>
      <c r="AB183" s="115"/>
      <c r="AC183" s="115"/>
      <c r="AD183" s="115"/>
      <c r="AE183" s="115"/>
      <c r="AF183" s="115"/>
      <c r="AG183" s="115"/>
      <c r="AH183" s="115"/>
      <c r="AI183" s="115"/>
      <c r="AJ183" s="112" t="s">
        <v>139</v>
      </c>
      <c r="AK183" s="112">
        <v>2006</v>
      </c>
      <c r="AL183" s="115"/>
      <c r="AM183" s="115"/>
      <c r="AN183" s="115"/>
      <c r="AO183" s="119">
        <v>900000</v>
      </c>
      <c r="AP183" s="115"/>
      <c r="AQ183" s="115"/>
      <c r="AR183" s="115"/>
      <c r="AS183" s="115"/>
      <c r="AT183" s="115"/>
      <c r="AU183" s="115"/>
      <c r="AV183" s="115"/>
      <c r="AW183" s="115"/>
    </row>
    <row r="184" spans="2:49" ht="24.75" customHeight="1" x14ac:dyDescent="0.25">
      <c r="B184" s="113"/>
      <c r="C184" s="116"/>
      <c r="D184" s="118" t="s">
        <v>196</v>
      </c>
      <c r="E184" s="135" t="s">
        <v>232</v>
      </c>
      <c r="F184" s="112"/>
      <c r="G184" s="115"/>
      <c r="H184" s="115"/>
      <c r="I184" s="115"/>
      <c r="J184" s="115"/>
      <c r="K184" s="136" t="s">
        <v>304</v>
      </c>
      <c r="L184" s="112"/>
      <c r="M184" s="113" t="s">
        <v>373</v>
      </c>
      <c r="N184" s="115"/>
      <c r="O184" s="115"/>
      <c r="P184" s="115"/>
      <c r="Q184" s="115"/>
      <c r="R184" s="115"/>
      <c r="S184" s="115"/>
      <c r="T184" s="115"/>
      <c r="U184" s="115"/>
      <c r="V184" s="115"/>
      <c r="W184" s="115"/>
      <c r="X184" s="115"/>
      <c r="Y184" s="115"/>
      <c r="Z184" s="115"/>
      <c r="AA184" s="115"/>
      <c r="AB184" s="115"/>
      <c r="AC184" s="115"/>
      <c r="AD184" s="115"/>
      <c r="AE184" s="115"/>
      <c r="AF184" s="115"/>
      <c r="AG184" s="115"/>
      <c r="AH184" s="115"/>
      <c r="AI184" s="115"/>
      <c r="AJ184" s="112" t="s">
        <v>139</v>
      </c>
      <c r="AK184" s="112">
        <v>2006</v>
      </c>
      <c r="AL184" s="115"/>
      <c r="AM184" s="115"/>
      <c r="AN184" s="115"/>
      <c r="AO184" s="119">
        <v>9000000</v>
      </c>
      <c r="AP184" s="115"/>
      <c r="AQ184" s="115"/>
      <c r="AR184" s="115"/>
      <c r="AS184" s="115"/>
      <c r="AT184" s="115"/>
      <c r="AU184" s="115"/>
      <c r="AV184" s="115"/>
      <c r="AW184" s="115"/>
    </row>
    <row r="185" spans="2:49" ht="24.75" customHeight="1" x14ac:dyDescent="0.25">
      <c r="B185" s="113"/>
      <c r="C185" s="116"/>
      <c r="D185" s="118" t="s">
        <v>204</v>
      </c>
      <c r="E185" s="135" t="s">
        <v>267</v>
      </c>
      <c r="F185" s="112"/>
      <c r="G185" s="115"/>
      <c r="H185" s="115"/>
      <c r="I185" s="115"/>
      <c r="J185" s="115"/>
      <c r="K185" s="136" t="s">
        <v>332</v>
      </c>
      <c r="L185" s="112"/>
      <c r="M185" s="113" t="s">
        <v>361</v>
      </c>
      <c r="N185" s="115"/>
      <c r="O185" s="115"/>
      <c r="P185" s="115"/>
      <c r="Q185" s="115"/>
      <c r="R185" s="115"/>
      <c r="S185" s="115"/>
      <c r="T185" s="115"/>
      <c r="U185" s="115"/>
      <c r="V185" s="115"/>
      <c r="W185" s="115"/>
      <c r="X185" s="115"/>
      <c r="Y185" s="115"/>
      <c r="Z185" s="115"/>
      <c r="AA185" s="115"/>
      <c r="AB185" s="115"/>
      <c r="AC185" s="115"/>
      <c r="AD185" s="115"/>
      <c r="AE185" s="115"/>
      <c r="AF185" s="115"/>
      <c r="AG185" s="115"/>
      <c r="AH185" s="115"/>
      <c r="AI185" s="115"/>
      <c r="AJ185" s="112" t="s">
        <v>139</v>
      </c>
      <c r="AK185" s="112">
        <v>2006</v>
      </c>
      <c r="AL185" s="115"/>
      <c r="AM185" s="115"/>
      <c r="AN185" s="115"/>
      <c r="AO185" s="119">
        <v>937500</v>
      </c>
      <c r="AP185" s="115"/>
      <c r="AQ185" s="115"/>
      <c r="AR185" s="115"/>
      <c r="AS185" s="115"/>
      <c r="AT185" s="115"/>
      <c r="AU185" s="115"/>
      <c r="AV185" s="115"/>
      <c r="AW185" s="115"/>
    </row>
    <row r="186" spans="2:49" ht="24.75" customHeight="1" x14ac:dyDescent="0.25">
      <c r="B186" s="113"/>
      <c r="C186" s="116"/>
      <c r="D186" s="118" t="s">
        <v>182</v>
      </c>
      <c r="E186" s="135" t="s">
        <v>239</v>
      </c>
      <c r="F186" s="112"/>
      <c r="G186" s="115"/>
      <c r="H186" s="115"/>
      <c r="I186" s="115"/>
      <c r="J186" s="115"/>
      <c r="K186" s="136" t="s">
        <v>308</v>
      </c>
      <c r="L186" s="112"/>
      <c r="M186" s="113" t="s">
        <v>364</v>
      </c>
      <c r="N186" s="115"/>
      <c r="O186" s="115"/>
      <c r="P186" s="115"/>
      <c r="Q186" s="115"/>
      <c r="R186" s="115"/>
      <c r="S186" s="115"/>
      <c r="T186" s="115"/>
      <c r="U186" s="115"/>
      <c r="V186" s="115"/>
      <c r="W186" s="115"/>
      <c r="X186" s="115"/>
      <c r="Y186" s="115"/>
      <c r="Z186" s="115"/>
      <c r="AA186" s="115"/>
      <c r="AB186" s="115"/>
      <c r="AC186" s="115"/>
      <c r="AD186" s="115"/>
      <c r="AE186" s="115"/>
      <c r="AF186" s="115"/>
      <c r="AG186" s="115"/>
      <c r="AH186" s="115"/>
      <c r="AI186" s="115"/>
      <c r="AJ186" s="112" t="s">
        <v>139</v>
      </c>
      <c r="AK186" s="112">
        <v>2006</v>
      </c>
      <c r="AL186" s="115"/>
      <c r="AM186" s="115"/>
      <c r="AN186" s="115"/>
      <c r="AO186" s="119">
        <v>1040000</v>
      </c>
      <c r="AP186" s="115"/>
      <c r="AQ186" s="115"/>
      <c r="AR186" s="115"/>
      <c r="AS186" s="115"/>
      <c r="AT186" s="115"/>
      <c r="AU186" s="115"/>
      <c r="AV186" s="115"/>
      <c r="AW186" s="115"/>
    </row>
    <row r="187" spans="2:49" ht="24.75" customHeight="1" x14ac:dyDescent="0.25">
      <c r="B187" s="113"/>
      <c r="C187" s="116"/>
      <c r="D187" s="118" t="s">
        <v>186</v>
      </c>
      <c r="E187" s="135" t="s">
        <v>243</v>
      </c>
      <c r="F187" s="112"/>
      <c r="G187" s="115"/>
      <c r="H187" s="115"/>
      <c r="I187" s="115"/>
      <c r="J187" s="115"/>
      <c r="K187" s="136" t="s">
        <v>309</v>
      </c>
      <c r="L187" s="112"/>
      <c r="M187" s="113" t="s">
        <v>363</v>
      </c>
      <c r="N187" s="115"/>
      <c r="O187" s="115"/>
      <c r="P187" s="115"/>
      <c r="Q187" s="115"/>
      <c r="R187" s="115"/>
      <c r="S187" s="115"/>
      <c r="T187" s="115"/>
      <c r="U187" s="115"/>
      <c r="V187" s="115"/>
      <c r="W187" s="115"/>
      <c r="X187" s="115"/>
      <c r="Y187" s="115"/>
      <c r="Z187" s="115"/>
      <c r="AA187" s="115"/>
      <c r="AB187" s="115"/>
      <c r="AC187" s="115"/>
      <c r="AD187" s="115"/>
      <c r="AE187" s="115"/>
      <c r="AF187" s="115"/>
      <c r="AG187" s="115"/>
      <c r="AH187" s="115"/>
      <c r="AI187" s="115"/>
      <c r="AJ187" s="112" t="s">
        <v>139</v>
      </c>
      <c r="AK187" s="112">
        <v>2006</v>
      </c>
      <c r="AL187" s="115"/>
      <c r="AM187" s="115"/>
      <c r="AN187" s="115"/>
      <c r="AO187" s="119">
        <v>262500</v>
      </c>
      <c r="AP187" s="115"/>
      <c r="AQ187" s="115"/>
      <c r="AR187" s="115"/>
      <c r="AS187" s="115"/>
      <c r="AT187" s="115"/>
      <c r="AU187" s="115"/>
      <c r="AV187" s="115"/>
      <c r="AW187" s="115"/>
    </row>
    <row r="188" spans="2:49" ht="24.75" customHeight="1" x14ac:dyDescent="0.25">
      <c r="B188" s="113"/>
      <c r="C188" s="116"/>
      <c r="D188" s="118" t="s">
        <v>190</v>
      </c>
      <c r="E188" s="135" t="s">
        <v>248</v>
      </c>
      <c r="F188" s="112"/>
      <c r="G188" s="115"/>
      <c r="H188" s="115"/>
      <c r="I188" s="115"/>
      <c r="J188" s="115"/>
      <c r="K188" s="136" t="s">
        <v>304</v>
      </c>
      <c r="L188" s="112"/>
      <c r="M188" s="113" t="s">
        <v>362</v>
      </c>
      <c r="N188" s="115"/>
      <c r="O188" s="115"/>
      <c r="P188" s="115"/>
      <c r="Q188" s="115"/>
      <c r="R188" s="115"/>
      <c r="S188" s="115"/>
      <c r="T188" s="115"/>
      <c r="U188" s="115"/>
      <c r="V188" s="115"/>
      <c r="W188" s="115"/>
      <c r="X188" s="115"/>
      <c r="Y188" s="115"/>
      <c r="Z188" s="115"/>
      <c r="AA188" s="115"/>
      <c r="AB188" s="115"/>
      <c r="AC188" s="115"/>
      <c r="AD188" s="115"/>
      <c r="AE188" s="115"/>
      <c r="AF188" s="115"/>
      <c r="AG188" s="115"/>
      <c r="AH188" s="115"/>
      <c r="AI188" s="115"/>
      <c r="AJ188" s="112" t="s">
        <v>139</v>
      </c>
      <c r="AK188" s="112">
        <v>2006</v>
      </c>
      <c r="AL188" s="115"/>
      <c r="AM188" s="115"/>
      <c r="AN188" s="115"/>
      <c r="AO188" s="119">
        <v>1200000</v>
      </c>
      <c r="AP188" s="115"/>
      <c r="AQ188" s="115"/>
      <c r="AR188" s="115"/>
      <c r="AS188" s="115"/>
      <c r="AT188" s="115"/>
      <c r="AU188" s="115"/>
      <c r="AV188" s="115"/>
      <c r="AW188" s="115"/>
    </row>
    <row r="189" spans="2:49" ht="24.75" customHeight="1" x14ac:dyDescent="0.25">
      <c r="B189" s="113"/>
      <c r="C189" s="116"/>
      <c r="D189" s="118" t="s">
        <v>175</v>
      </c>
      <c r="E189" s="135" t="s">
        <v>232</v>
      </c>
      <c r="F189" s="112"/>
      <c r="G189" s="115"/>
      <c r="H189" s="115"/>
      <c r="I189" s="115"/>
      <c r="J189" s="115"/>
      <c r="K189" s="136" t="s">
        <v>304</v>
      </c>
      <c r="L189" s="112"/>
      <c r="M189" s="113" t="s">
        <v>361</v>
      </c>
      <c r="N189" s="115"/>
      <c r="O189" s="115"/>
      <c r="P189" s="115"/>
      <c r="Q189" s="115"/>
      <c r="R189" s="115"/>
      <c r="S189" s="115"/>
      <c r="T189" s="115"/>
      <c r="U189" s="115"/>
      <c r="V189" s="115"/>
      <c r="W189" s="115"/>
      <c r="X189" s="115"/>
      <c r="Y189" s="115"/>
      <c r="Z189" s="115"/>
      <c r="AA189" s="115"/>
      <c r="AB189" s="115"/>
      <c r="AC189" s="115"/>
      <c r="AD189" s="115"/>
      <c r="AE189" s="115"/>
      <c r="AF189" s="115"/>
      <c r="AG189" s="115"/>
      <c r="AH189" s="115"/>
      <c r="AI189" s="115"/>
      <c r="AJ189" s="112" t="s">
        <v>139</v>
      </c>
      <c r="AK189" s="112">
        <v>2006</v>
      </c>
      <c r="AL189" s="115"/>
      <c r="AM189" s="115"/>
      <c r="AN189" s="115"/>
      <c r="AO189" s="119">
        <v>450000</v>
      </c>
      <c r="AP189" s="115"/>
      <c r="AQ189" s="115"/>
      <c r="AR189" s="115"/>
      <c r="AS189" s="115"/>
      <c r="AT189" s="115"/>
      <c r="AU189" s="115"/>
      <c r="AV189" s="115"/>
      <c r="AW189" s="115"/>
    </row>
    <row r="190" spans="2:49" ht="24.75" customHeight="1" x14ac:dyDescent="0.25">
      <c r="B190" s="113"/>
      <c r="C190" s="116"/>
      <c r="D190" s="118" t="s">
        <v>197</v>
      </c>
      <c r="E190" s="135" t="s">
        <v>257</v>
      </c>
      <c r="F190" s="112"/>
      <c r="G190" s="115"/>
      <c r="H190" s="115"/>
      <c r="I190" s="115"/>
      <c r="J190" s="115"/>
      <c r="K190" s="136" t="s">
        <v>333</v>
      </c>
      <c r="L190" s="112"/>
      <c r="M190" s="113" t="s">
        <v>364</v>
      </c>
      <c r="N190" s="115"/>
      <c r="O190" s="115"/>
      <c r="P190" s="115"/>
      <c r="Q190" s="115"/>
      <c r="R190" s="115"/>
      <c r="S190" s="115"/>
      <c r="T190" s="115"/>
      <c r="U190" s="115"/>
      <c r="V190" s="115"/>
      <c r="W190" s="115"/>
      <c r="X190" s="115"/>
      <c r="Y190" s="115"/>
      <c r="Z190" s="115"/>
      <c r="AA190" s="115"/>
      <c r="AB190" s="115"/>
      <c r="AC190" s="115"/>
      <c r="AD190" s="115"/>
      <c r="AE190" s="115"/>
      <c r="AF190" s="115"/>
      <c r="AG190" s="115"/>
      <c r="AH190" s="115"/>
      <c r="AI190" s="115"/>
      <c r="AJ190" s="112" t="s">
        <v>139</v>
      </c>
      <c r="AK190" s="112">
        <v>2006</v>
      </c>
      <c r="AL190" s="115"/>
      <c r="AM190" s="115"/>
      <c r="AN190" s="115"/>
      <c r="AO190" s="119">
        <v>112500</v>
      </c>
      <c r="AP190" s="115"/>
      <c r="AQ190" s="115"/>
      <c r="AR190" s="115"/>
      <c r="AS190" s="115"/>
      <c r="AT190" s="115"/>
      <c r="AU190" s="115"/>
      <c r="AV190" s="115"/>
      <c r="AW190" s="115"/>
    </row>
    <row r="191" spans="2:49" ht="24.75" customHeight="1" x14ac:dyDescent="0.25">
      <c r="B191" s="113"/>
      <c r="C191" s="116"/>
      <c r="D191" s="118" t="s">
        <v>184</v>
      </c>
      <c r="E191" s="135" t="s">
        <v>241</v>
      </c>
      <c r="F191" s="112"/>
      <c r="G191" s="115"/>
      <c r="H191" s="115"/>
      <c r="I191" s="115"/>
      <c r="J191" s="115"/>
      <c r="K191" s="136" t="s">
        <v>320</v>
      </c>
      <c r="L191" s="112"/>
      <c r="M191" s="113" t="s">
        <v>373</v>
      </c>
      <c r="N191" s="115"/>
      <c r="O191" s="115"/>
      <c r="P191" s="115"/>
      <c r="Q191" s="115"/>
      <c r="R191" s="115"/>
      <c r="S191" s="115"/>
      <c r="T191" s="115"/>
      <c r="U191" s="115"/>
      <c r="V191" s="115"/>
      <c r="W191" s="115"/>
      <c r="X191" s="115"/>
      <c r="Y191" s="115"/>
      <c r="Z191" s="115"/>
      <c r="AA191" s="115"/>
      <c r="AB191" s="115"/>
      <c r="AC191" s="115"/>
      <c r="AD191" s="115"/>
      <c r="AE191" s="115"/>
      <c r="AF191" s="115"/>
      <c r="AG191" s="115"/>
      <c r="AH191" s="115"/>
      <c r="AI191" s="115"/>
      <c r="AJ191" s="112" t="s">
        <v>139</v>
      </c>
      <c r="AK191" s="112">
        <v>2006</v>
      </c>
      <c r="AL191" s="115"/>
      <c r="AM191" s="115"/>
      <c r="AN191" s="115"/>
      <c r="AO191" s="119">
        <v>700000</v>
      </c>
      <c r="AP191" s="115"/>
      <c r="AQ191" s="115"/>
      <c r="AR191" s="115"/>
      <c r="AS191" s="115"/>
      <c r="AT191" s="115"/>
      <c r="AU191" s="115"/>
      <c r="AV191" s="115"/>
      <c r="AW191" s="115"/>
    </row>
    <row r="192" spans="2:49" ht="24.75" customHeight="1" x14ac:dyDescent="0.25">
      <c r="B192" s="113"/>
      <c r="C192" s="116"/>
      <c r="D192" s="118" t="s">
        <v>205</v>
      </c>
      <c r="E192" s="135" t="s">
        <v>268</v>
      </c>
      <c r="F192" s="112"/>
      <c r="G192" s="115"/>
      <c r="H192" s="115"/>
      <c r="I192" s="115"/>
      <c r="J192" s="115"/>
      <c r="K192" s="136" t="s">
        <v>304</v>
      </c>
      <c r="L192" s="112"/>
      <c r="M192" s="113" t="s">
        <v>364</v>
      </c>
      <c r="N192" s="115"/>
      <c r="O192" s="115"/>
      <c r="P192" s="115"/>
      <c r="Q192" s="115"/>
      <c r="R192" s="115"/>
      <c r="S192" s="115"/>
      <c r="T192" s="115"/>
      <c r="U192" s="115"/>
      <c r="V192" s="115"/>
      <c r="W192" s="115"/>
      <c r="X192" s="115"/>
      <c r="Y192" s="115"/>
      <c r="Z192" s="115"/>
      <c r="AA192" s="115"/>
      <c r="AB192" s="115"/>
      <c r="AC192" s="115"/>
      <c r="AD192" s="115"/>
      <c r="AE192" s="115"/>
      <c r="AF192" s="115"/>
      <c r="AG192" s="115"/>
      <c r="AH192" s="115"/>
      <c r="AI192" s="115"/>
      <c r="AJ192" s="112" t="s">
        <v>139</v>
      </c>
      <c r="AK192" s="112">
        <v>2006</v>
      </c>
      <c r="AL192" s="115"/>
      <c r="AM192" s="115"/>
      <c r="AN192" s="115"/>
      <c r="AO192" s="119">
        <v>1750000</v>
      </c>
      <c r="AP192" s="115"/>
      <c r="AQ192" s="115"/>
      <c r="AR192" s="115"/>
      <c r="AS192" s="115"/>
      <c r="AT192" s="115"/>
      <c r="AU192" s="115"/>
      <c r="AV192" s="115"/>
      <c r="AW192" s="115"/>
    </row>
    <row r="193" spans="2:49" ht="24.75" customHeight="1" x14ac:dyDescent="0.25">
      <c r="B193" s="113"/>
      <c r="C193" s="116"/>
      <c r="D193" s="118" t="s">
        <v>206</v>
      </c>
      <c r="E193" s="135" t="s">
        <v>269</v>
      </c>
      <c r="F193" s="112"/>
      <c r="G193" s="115"/>
      <c r="H193" s="115"/>
      <c r="I193" s="115"/>
      <c r="J193" s="115"/>
      <c r="K193" s="136" t="s">
        <v>304</v>
      </c>
      <c r="L193" s="112"/>
      <c r="M193" s="113" t="s">
        <v>370</v>
      </c>
      <c r="N193" s="115"/>
      <c r="O193" s="115"/>
      <c r="P193" s="115"/>
      <c r="Q193" s="115"/>
      <c r="R193" s="115"/>
      <c r="S193" s="115"/>
      <c r="T193" s="115"/>
      <c r="U193" s="115"/>
      <c r="V193" s="115"/>
      <c r="W193" s="115"/>
      <c r="X193" s="115"/>
      <c r="Y193" s="115"/>
      <c r="Z193" s="115"/>
      <c r="AA193" s="115"/>
      <c r="AB193" s="115"/>
      <c r="AC193" s="115"/>
      <c r="AD193" s="115"/>
      <c r="AE193" s="115"/>
      <c r="AF193" s="115"/>
      <c r="AG193" s="115"/>
      <c r="AH193" s="115"/>
      <c r="AI193" s="115"/>
      <c r="AJ193" s="112" t="s">
        <v>139</v>
      </c>
      <c r="AK193" s="112">
        <v>2006</v>
      </c>
      <c r="AL193" s="115"/>
      <c r="AM193" s="115"/>
      <c r="AN193" s="115"/>
      <c r="AO193" s="119">
        <v>700000</v>
      </c>
      <c r="AP193" s="115"/>
      <c r="AQ193" s="115"/>
      <c r="AR193" s="115"/>
      <c r="AS193" s="115"/>
      <c r="AT193" s="115"/>
      <c r="AU193" s="115"/>
      <c r="AV193" s="115"/>
      <c r="AW193" s="115"/>
    </row>
    <row r="194" spans="2:49" ht="24.75" customHeight="1" x14ac:dyDescent="0.25">
      <c r="B194" s="113"/>
      <c r="C194" s="116"/>
      <c r="D194" s="118" t="s">
        <v>194</v>
      </c>
      <c r="E194" s="135" t="s">
        <v>253</v>
      </c>
      <c r="F194" s="112"/>
      <c r="G194" s="115"/>
      <c r="H194" s="115"/>
      <c r="I194" s="115"/>
      <c r="J194" s="115"/>
      <c r="K194" s="136" t="s">
        <v>304</v>
      </c>
      <c r="L194" s="112"/>
      <c r="M194" s="113" t="s">
        <v>361</v>
      </c>
      <c r="N194" s="115"/>
      <c r="O194" s="115"/>
      <c r="P194" s="115"/>
      <c r="Q194" s="115"/>
      <c r="R194" s="115"/>
      <c r="S194" s="115"/>
      <c r="T194" s="115"/>
      <c r="U194" s="115"/>
      <c r="V194" s="115"/>
      <c r="W194" s="115"/>
      <c r="X194" s="115"/>
      <c r="Y194" s="115"/>
      <c r="Z194" s="115"/>
      <c r="AA194" s="115"/>
      <c r="AB194" s="115"/>
      <c r="AC194" s="115"/>
      <c r="AD194" s="115"/>
      <c r="AE194" s="115"/>
      <c r="AF194" s="115"/>
      <c r="AG194" s="115"/>
      <c r="AH194" s="115"/>
      <c r="AI194" s="115"/>
      <c r="AJ194" s="112" t="s">
        <v>139</v>
      </c>
      <c r="AK194" s="112">
        <v>2006</v>
      </c>
      <c r="AL194" s="115"/>
      <c r="AM194" s="115"/>
      <c r="AN194" s="115"/>
      <c r="AO194" s="119">
        <v>640000</v>
      </c>
      <c r="AP194" s="115"/>
      <c r="AQ194" s="115"/>
      <c r="AR194" s="115"/>
      <c r="AS194" s="115"/>
      <c r="AT194" s="115"/>
      <c r="AU194" s="115"/>
      <c r="AV194" s="115"/>
      <c r="AW194" s="115"/>
    </row>
    <row r="195" spans="2:49" ht="24.75" customHeight="1" x14ac:dyDescent="0.25">
      <c r="B195" s="113"/>
      <c r="C195" s="116"/>
      <c r="D195" s="118" t="s">
        <v>186</v>
      </c>
      <c r="E195" s="135" t="s">
        <v>243</v>
      </c>
      <c r="F195" s="112"/>
      <c r="G195" s="115"/>
      <c r="H195" s="115"/>
      <c r="I195" s="115"/>
      <c r="J195" s="115"/>
      <c r="K195" s="136" t="s">
        <v>309</v>
      </c>
      <c r="L195" s="112"/>
      <c r="M195" s="113" t="s">
        <v>362</v>
      </c>
      <c r="N195" s="115"/>
      <c r="O195" s="115"/>
      <c r="P195" s="115"/>
      <c r="Q195" s="115"/>
      <c r="R195" s="115"/>
      <c r="S195" s="115"/>
      <c r="T195" s="115"/>
      <c r="U195" s="115"/>
      <c r="V195" s="115"/>
      <c r="W195" s="115"/>
      <c r="X195" s="115"/>
      <c r="Y195" s="115"/>
      <c r="Z195" s="115"/>
      <c r="AA195" s="115"/>
      <c r="AB195" s="115"/>
      <c r="AC195" s="115"/>
      <c r="AD195" s="115"/>
      <c r="AE195" s="115"/>
      <c r="AF195" s="115"/>
      <c r="AG195" s="115"/>
      <c r="AH195" s="115"/>
      <c r="AI195" s="115"/>
      <c r="AJ195" s="112" t="s">
        <v>139</v>
      </c>
      <c r="AK195" s="112">
        <v>2006</v>
      </c>
      <c r="AL195" s="115"/>
      <c r="AM195" s="115"/>
      <c r="AN195" s="115"/>
      <c r="AO195" s="119">
        <v>280000</v>
      </c>
      <c r="AP195" s="115"/>
      <c r="AQ195" s="115"/>
      <c r="AR195" s="115"/>
      <c r="AS195" s="115"/>
      <c r="AT195" s="115"/>
      <c r="AU195" s="115"/>
      <c r="AV195" s="115"/>
      <c r="AW195" s="115"/>
    </row>
    <row r="196" spans="2:49" ht="24.75" customHeight="1" x14ac:dyDescent="0.25">
      <c r="B196" s="113"/>
      <c r="C196" s="116"/>
      <c r="D196" s="118" t="s">
        <v>185</v>
      </c>
      <c r="E196" s="135" t="s">
        <v>242</v>
      </c>
      <c r="F196" s="112"/>
      <c r="G196" s="115"/>
      <c r="H196" s="115"/>
      <c r="I196" s="115"/>
      <c r="J196" s="115"/>
      <c r="K196" s="136" t="s">
        <v>334</v>
      </c>
      <c r="L196" s="112"/>
      <c r="M196" s="113" t="s">
        <v>361</v>
      </c>
      <c r="N196" s="115"/>
      <c r="O196" s="115"/>
      <c r="P196" s="115"/>
      <c r="Q196" s="115"/>
      <c r="R196" s="115"/>
      <c r="S196" s="115"/>
      <c r="T196" s="115"/>
      <c r="U196" s="115"/>
      <c r="V196" s="115"/>
      <c r="W196" s="115"/>
      <c r="X196" s="115"/>
      <c r="Y196" s="115"/>
      <c r="Z196" s="115"/>
      <c r="AA196" s="115"/>
      <c r="AB196" s="115"/>
      <c r="AC196" s="115"/>
      <c r="AD196" s="115"/>
      <c r="AE196" s="115"/>
      <c r="AF196" s="115"/>
      <c r="AG196" s="115"/>
      <c r="AH196" s="115"/>
      <c r="AI196" s="115"/>
      <c r="AJ196" s="112" t="s">
        <v>139</v>
      </c>
      <c r="AK196" s="112">
        <v>2006</v>
      </c>
      <c r="AL196" s="115"/>
      <c r="AM196" s="115"/>
      <c r="AN196" s="115"/>
      <c r="AO196" s="119">
        <v>160000</v>
      </c>
      <c r="AP196" s="115"/>
      <c r="AQ196" s="115"/>
      <c r="AR196" s="115"/>
      <c r="AS196" s="115"/>
      <c r="AT196" s="115"/>
      <c r="AU196" s="115"/>
      <c r="AV196" s="115"/>
      <c r="AW196" s="115"/>
    </row>
    <row r="197" spans="2:49" ht="24.75" customHeight="1" x14ac:dyDescent="0.25">
      <c r="B197" s="113"/>
      <c r="C197" s="116"/>
      <c r="D197" s="118" t="s">
        <v>207</v>
      </c>
      <c r="E197" s="135" t="s">
        <v>270</v>
      </c>
      <c r="F197" s="112"/>
      <c r="G197" s="115"/>
      <c r="H197" s="115"/>
      <c r="I197" s="115"/>
      <c r="J197" s="115"/>
      <c r="K197" s="136" t="s">
        <v>335</v>
      </c>
      <c r="L197" s="112"/>
      <c r="M197" s="113" t="s">
        <v>371</v>
      </c>
      <c r="N197" s="115"/>
      <c r="O197" s="115"/>
      <c r="P197" s="115"/>
      <c r="Q197" s="115"/>
      <c r="R197" s="115"/>
      <c r="S197" s="115"/>
      <c r="T197" s="115"/>
      <c r="U197" s="115"/>
      <c r="V197" s="115"/>
      <c r="W197" s="115"/>
      <c r="X197" s="115"/>
      <c r="Y197" s="115"/>
      <c r="Z197" s="115"/>
      <c r="AA197" s="115"/>
      <c r="AB197" s="115"/>
      <c r="AC197" s="115"/>
      <c r="AD197" s="115"/>
      <c r="AE197" s="115"/>
      <c r="AF197" s="115"/>
      <c r="AG197" s="115"/>
      <c r="AH197" s="115"/>
      <c r="AI197" s="115"/>
      <c r="AJ197" s="112" t="s">
        <v>139</v>
      </c>
      <c r="AK197" s="112">
        <v>2006</v>
      </c>
      <c r="AL197" s="115"/>
      <c r="AM197" s="115"/>
      <c r="AN197" s="115"/>
      <c r="AO197" s="119">
        <v>200000</v>
      </c>
      <c r="AP197" s="115"/>
      <c r="AQ197" s="115"/>
      <c r="AR197" s="115"/>
      <c r="AS197" s="115"/>
      <c r="AT197" s="115"/>
      <c r="AU197" s="115"/>
      <c r="AV197" s="115"/>
      <c r="AW197" s="115"/>
    </row>
    <row r="198" spans="2:49" ht="24.75" customHeight="1" x14ac:dyDescent="0.25">
      <c r="B198" s="113"/>
      <c r="C198" s="116"/>
      <c r="D198" s="118" t="s">
        <v>208</v>
      </c>
      <c r="E198" s="135" t="s">
        <v>236</v>
      </c>
      <c r="F198" s="112"/>
      <c r="G198" s="115"/>
      <c r="H198" s="115"/>
      <c r="I198" s="115"/>
      <c r="J198" s="115"/>
      <c r="K198" s="136" t="s">
        <v>300</v>
      </c>
      <c r="L198" s="112"/>
      <c r="M198" s="113" t="s">
        <v>373</v>
      </c>
      <c r="N198" s="115"/>
      <c r="O198" s="115"/>
      <c r="P198" s="115"/>
      <c r="Q198" s="115"/>
      <c r="R198" s="115"/>
      <c r="S198" s="115"/>
      <c r="T198" s="115"/>
      <c r="U198" s="115"/>
      <c r="V198" s="115"/>
      <c r="W198" s="115"/>
      <c r="X198" s="115"/>
      <c r="Y198" s="115"/>
      <c r="Z198" s="115"/>
      <c r="AA198" s="115"/>
      <c r="AB198" s="115"/>
      <c r="AC198" s="115"/>
      <c r="AD198" s="115"/>
      <c r="AE198" s="115"/>
      <c r="AF198" s="115"/>
      <c r="AG198" s="115"/>
      <c r="AH198" s="115"/>
      <c r="AI198" s="115"/>
      <c r="AJ198" s="112" t="s">
        <v>139</v>
      </c>
      <c r="AK198" s="112">
        <v>2006</v>
      </c>
      <c r="AL198" s="115"/>
      <c r="AM198" s="115"/>
      <c r="AN198" s="115"/>
      <c r="AO198" s="119">
        <v>2400000</v>
      </c>
      <c r="AP198" s="115"/>
      <c r="AQ198" s="115"/>
      <c r="AR198" s="115"/>
      <c r="AS198" s="115"/>
      <c r="AT198" s="115"/>
      <c r="AU198" s="115"/>
      <c r="AV198" s="115"/>
      <c r="AW198" s="115"/>
    </row>
    <row r="199" spans="2:49" ht="24.75" customHeight="1" x14ac:dyDescent="0.25">
      <c r="B199" s="113"/>
      <c r="C199" s="116"/>
      <c r="D199" s="118" t="s">
        <v>196</v>
      </c>
      <c r="E199" s="135" t="s">
        <v>255</v>
      </c>
      <c r="F199" s="112"/>
      <c r="G199" s="115"/>
      <c r="H199" s="115"/>
      <c r="I199" s="115"/>
      <c r="J199" s="115"/>
      <c r="K199" s="136" t="s">
        <v>304</v>
      </c>
      <c r="L199" s="112"/>
      <c r="M199" s="113" t="s">
        <v>361</v>
      </c>
      <c r="N199" s="115"/>
      <c r="O199" s="115"/>
      <c r="P199" s="115"/>
      <c r="Q199" s="115"/>
      <c r="R199" s="115"/>
      <c r="S199" s="115"/>
      <c r="T199" s="115"/>
      <c r="U199" s="115"/>
      <c r="V199" s="115"/>
      <c r="W199" s="115"/>
      <c r="X199" s="115"/>
      <c r="Y199" s="115"/>
      <c r="Z199" s="115"/>
      <c r="AA199" s="115"/>
      <c r="AB199" s="115"/>
      <c r="AC199" s="115"/>
      <c r="AD199" s="115"/>
      <c r="AE199" s="115"/>
      <c r="AF199" s="115"/>
      <c r="AG199" s="115"/>
      <c r="AH199" s="115"/>
      <c r="AI199" s="115"/>
      <c r="AJ199" s="112" t="s">
        <v>139</v>
      </c>
      <c r="AK199" s="112">
        <v>2006</v>
      </c>
      <c r="AL199" s="115"/>
      <c r="AM199" s="115"/>
      <c r="AN199" s="115"/>
      <c r="AO199" s="119">
        <v>2800000</v>
      </c>
      <c r="AP199" s="115"/>
      <c r="AQ199" s="115"/>
      <c r="AR199" s="115"/>
      <c r="AS199" s="115"/>
      <c r="AT199" s="115"/>
      <c r="AU199" s="115"/>
      <c r="AV199" s="115"/>
      <c r="AW199" s="115"/>
    </row>
    <row r="200" spans="2:49" ht="24.75" customHeight="1" x14ac:dyDescent="0.25">
      <c r="B200" s="113"/>
      <c r="C200" s="116"/>
      <c r="D200" s="118" t="s">
        <v>196</v>
      </c>
      <c r="E200" s="135" t="s">
        <v>255</v>
      </c>
      <c r="F200" s="112"/>
      <c r="G200" s="115"/>
      <c r="H200" s="115"/>
      <c r="I200" s="115"/>
      <c r="J200" s="115"/>
      <c r="K200" s="136" t="s">
        <v>304</v>
      </c>
      <c r="L200" s="112"/>
      <c r="M200" s="113" t="s">
        <v>367</v>
      </c>
      <c r="N200" s="115"/>
      <c r="O200" s="115"/>
      <c r="P200" s="115"/>
      <c r="Q200" s="115"/>
      <c r="R200" s="115"/>
      <c r="S200" s="115"/>
      <c r="T200" s="115"/>
      <c r="U200" s="115"/>
      <c r="V200" s="115"/>
      <c r="W200" s="115"/>
      <c r="X200" s="115"/>
      <c r="Y200" s="115"/>
      <c r="Z200" s="115"/>
      <c r="AA200" s="115"/>
      <c r="AB200" s="115"/>
      <c r="AC200" s="115"/>
      <c r="AD200" s="115"/>
      <c r="AE200" s="115"/>
      <c r="AF200" s="115"/>
      <c r="AG200" s="115"/>
      <c r="AH200" s="115"/>
      <c r="AI200" s="115"/>
      <c r="AJ200" s="112" t="s">
        <v>139</v>
      </c>
      <c r="AK200" s="112">
        <v>2006</v>
      </c>
      <c r="AL200" s="115"/>
      <c r="AM200" s="115"/>
      <c r="AN200" s="115"/>
      <c r="AO200" s="119">
        <v>2800000</v>
      </c>
      <c r="AP200" s="115"/>
      <c r="AQ200" s="115"/>
      <c r="AR200" s="115"/>
      <c r="AS200" s="115"/>
      <c r="AT200" s="115"/>
      <c r="AU200" s="115"/>
      <c r="AV200" s="115"/>
      <c r="AW200" s="115"/>
    </row>
    <row r="201" spans="2:49" ht="24.75" customHeight="1" x14ac:dyDescent="0.25">
      <c r="B201" s="113"/>
      <c r="C201" s="116"/>
      <c r="D201" s="118" t="s">
        <v>196</v>
      </c>
      <c r="E201" s="135" t="s">
        <v>255</v>
      </c>
      <c r="F201" s="112"/>
      <c r="G201" s="115"/>
      <c r="H201" s="115"/>
      <c r="I201" s="115"/>
      <c r="J201" s="115"/>
      <c r="K201" s="136" t="s">
        <v>304</v>
      </c>
      <c r="L201" s="112"/>
      <c r="M201" s="113" t="s">
        <v>378</v>
      </c>
      <c r="N201" s="115"/>
      <c r="O201" s="115"/>
      <c r="P201" s="115"/>
      <c r="Q201" s="115"/>
      <c r="R201" s="115"/>
      <c r="S201" s="115"/>
      <c r="T201" s="115"/>
      <c r="U201" s="115"/>
      <c r="V201" s="115"/>
      <c r="W201" s="115"/>
      <c r="X201" s="115"/>
      <c r="Y201" s="115"/>
      <c r="Z201" s="115"/>
      <c r="AA201" s="115"/>
      <c r="AB201" s="115"/>
      <c r="AC201" s="115"/>
      <c r="AD201" s="115"/>
      <c r="AE201" s="115"/>
      <c r="AF201" s="115"/>
      <c r="AG201" s="115"/>
      <c r="AH201" s="115"/>
      <c r="AI201" s="115"/>
      <c r="AJ201" s="112" t="s">
        <v>139</v>
      </c>
      <c r="AK201" s="112">
        <v>2006</v>
      </c>
      <c r="AL201" s="115"/>
      <c r="AM201" s="115"/>
      <c r="AN201" s="115"/>
      <c r="AO201" s="119">
        <v>2625000</v>
      </c>
      <c r="AP201" s="115"/>
      <c r="AQ201" s="115"/>
      <c r="AR201" s="115"/>
      <c r="AS201" s="115"/>
      <c r="AT201" s="115"/>
      <c r="AU201" s="115"/>
      <c r="AV201" s="115"/>
      <c r="AW201" s="115"/>
    </row>
    <row r="202" spans="2:49" ht="24.75" customHeight="1" x14ac:dyDescent="0.25">
      <c r="B202" s="113"/>
      <c r="C202" s="116"/>
      <c r="D202" s="118" t="s">
        <v>199</v>
      </c>
      <c r="E202" s="135" t="s">
        <v>259</v>
      </c>
      <c r="F202" s="112"/>
      <c r="G202" s="115"/>
      <c r="H202" s="115"/>
      <c r="I202" s="115"/>
      <c r="J202" s="115"/>
      <c r="K202" s="136" t="s">
        <v>336</v>
      </c>
      <c r="L202" s="112"/>
      <c r="M202" s="113" t="s">
        <v>369</v>
      </c>
      <c r="N202" s="115"/>
      <c r="O202" s="115"/>
      <c r="P202" s="115"/>
      <c r="Q202" s="115"/>
      <c r="R202" s="115"/>
      <c r="S202" s="115"/>
      <c r="T202" s="115"/>
      <c r="U202" s="115"/>
      <c r="V202" s="115"/>
      <c r="W202" s="115"/>
      <c r="X202" s="115"/>
      <c r="Y202" s="115"/>
      <c r="Z202" s="115"/>
      <c r="AA202" s="115"/>
      <c r="AB202" s="115"/>
      <c r="AC202" s="115"/>
      <c r="AD202" s="115"/>
      <c r="AE202" s="115"/>
      <c r="AF202" s="115"/>
      <c r="AG202" s="115"/>
      <c r="AH202" s="115"/>
      <c r="AI202" s="115"/>
      <c r="AJ202" s="112" t="s">
        <v>139</v>
      </c>
      <c r="AK202" s="112">
        <v>2006</v>
      </c>
      <c r="AL202" s="115"/>
      <c r="AM202" s="115"/>
      <c r="AN202" s="115"/>
      <c r="AO202" s="119">
        <v>360000</v>
      </c>
      <c r="AP202" s="115"/>
      <c r="AQ202" s="115"/>
      <c r="AR202" s="115"/>
      <c r="AS202" s="115"/>
      <c r="AT202" s="115"/>
      <c r="AU202" s="115"/>
      <c r="AV202" s="115"/>
      <c r="AW202" s="115"/>
    </row>
    <row r="203" spans="2:49" ht="24.75" customHeight="1" x14ac:dyDescent="0.25">
      <c r="B203" s="113"/>
      <c r="C203" s="116"/>
      <c r="D203" s="118" t="s">
        <v>187</v>
      </c>
      <c r="E203" s="135" t="s">
        <v>245</v>
      </c>
      <c r="F203" s="112"/>
      <c r="G203" s="115"/>
      <c r="H203" s="115"/>
      <c r="I203" s="115"/>
      <c r="J203" s="115"/>
      <c r="K203" s="136" t="s">
        <v>337</v>
      </c>
      <c r="L203" s="112"/>
      <c r="M203" s="113" t="s">
        <v>378</v>
      </c>
      <c r="N203" s="115"/>
      <c r="O203" s="115"/>
      <c r="P203" s="115"/>
      <c r="Q203" s="115"/>
      <c r="R203" s="115"/>
      <c r="S203" s="115"/>
      <c r="T203" s="115"/>
      <c r="U203" s="115"/>
      <c r="V203" s="115"/>
      <c r="W203" s="115"/>
      <c r="X203" s="115"/>
      <c r="Y203" s="115"/>
      <c r="Z203" s="115"/>
      <c r="AA203" s="115"/>
      <c r="AB203" s="115"/>
      <c r="AC203" s="115"/>
      <c r="AD203" s="115"/>
      <c r="AE203" s="115"/>
      <c r="AF203" s="115"/>
      <c r="AG203" s="115"/>
      <c r="AH203" s="115"/>
      <c r="AI203" s="115"/>
      <c r="AJ203" s="112" t="s">
        <v>139</v>
      </c>
      <c r="AK203" s="112">
        <v>2006</v>
      </c>
      <c r="AL203" s="115"/>
      <c r="AM203" s="115"/>
      <c r="AN203" s="115"/>
      <c r="AO203" s="119">
        <v>800000</v>
      </c>
      <c r="AP203" s="115"/>
      <c r="AQ203" s="115"/>
      <c r="AR203" s="115"/>
      <c r="AS203" s="115"/>
      <c r="AT203" s="115"/>
      <c r="AU203" s="115"/>
      <c r="AV203" s="115"/>
      <c r="AW203" s="115"/>
    </row>
    <row r="204" spans="2:49" ht="24.75" customHeight="1" x14ac:dyDescent="0.25">
      <c r="B204" s="113"/>
      <c r="C204" s="116"/>
      <c r="D204" s="118" t="s">
        <v>176</v>
      </c>
      <c r="E204" s="135" t="s">
        <v>233</v>
      </c>
      <c r="F204" s="112"/>
      <c r="G204" s="115"/>
      <c r="H204" s="115"/>
      <c r="I204" s="115"/>
      <c r="J204" s="115"/>
      <c r="K204" s="136" t="s">
        <v>300</v>
      </c>
      <c r="L204" s="112"/>
      <c r="M204" s="113" t="s">
        <v>361</v>
      </c>
      <c r="N204" s="115"/>
      <c r="O204" s="115"/>
      <c r="P204" s="115"/>
      <c r="Q204" s="115"/>
      <c r="R204" s="115"/>
      <c r="S204" s="115"/>
      <c r="T204" s="115"/>
      <c r="U204" s="115"/>
      <c r="V204" s="115"/>
      <c r="W204" s="115"/>
      <c r="X204" s="115"/>
      <c r="Y204" s="115"/>
      <c r="Z204" s="115"/>
      <c r="AA204" s="115"/>
      <c r="AB204" s="115"/>
      <c r="AC204" s="115"/>
      <c r="AD204" s="115"/>
      <c r="AE204" s="115"/>
      <c r="AF204" s="115"/>
      <c r="AG204" s="115"/>
      <c r="AH204" s="115"/>
      <c r="AI204" s="115"/>
      <c r="AJ204" s="112" t="s">
        <v>139</v>
      </c>
      <c r="AK204" s="112">
        <v>2006</v>
      </c>
      <c r="AL204" s="115"/>
      <c r="AM204" s="115"/>
      <c r="AN204" s="115"/>
      <c r="AO204" s="119">
        <v>680000</v>
      </c>
      <c r="AP204" s="115"/>
      <c r="AQ204" s="115"/>
      <c r="AR204" s="115"/>
      <c r="AS204" s="115"/>
      <c r="AT204" s="115"/>
      <c r="AU204" s="115"/>
      <c r="AV204" s="115"/>
      <c r="AW204" s="115"/>
    </row>
    <row r="205" spans="2:49" ht="24.75" customHeight="1" x14ac:dyDescent="0.25">
      <c r="B205" s="113"/>
      <c r="C205" s="116"/>
      <c r="D205" s="118" t="s">
        <v>177</v>
      </c>
      <c r="E205" s="135" t="s">
        <v>271</v>
      </c>
      <c r="F205" s="112"/>
      <c r="G205" s="115"/>
      <c r="H205" s="115"/>
      <c r="I205" s="115"/>
      <c r="J205" s="115"/>
      <c r="K205" s="136" t="s">
        <v>328</v>
      </c>
      <c r="L205" s="112"/>
      <c r="M205" s="113" t="s">
        <v>369</v>
      </c>
      <c r="N205" s="115"/>
      <c r="O205" s="115"/>
      <c r="P205" s="115"/>
      <c r="Q205" s="115"/>
      <c r="R205" s="115"/>
      <c r="S205" s="115"/>
      <c r="T205" s="115"/>
      <c r="U205" s="115"/>
      <c r="V205" s="115"/>
      <c r="W205" s="115"/>
      <c r="X205" s="115"/>
      <c r="Y205" s="115"/>
      <c r="Z205" s="115"/>
      <c r="AA205" s="115"/>
      <c r="AB205" s="115"/>
      <c r="AC205" s="115"/>
      <c r="AD205" s="115"/>
      <c r="AE205" s="115"/>
      <c r="AF205" s="115"/>
      <c r="AG205" s="115"/>
      <c r="AH205" s="115"/>
      <c r="AI205" s="115"/>
      <c r="AJ205" s="112" t="s">
        <v>139</v>
      </c>
      <c r="AK205" s="112">
        <v>2006</v>
      </c>
      <c r="AL205" s="115"/>
      <c r="AM205" s="115"/>
      <c r="AN205" s="115"/>
      <c r="AO205" s="119">
        <v>1600000</v>
      </c>
      <c r="AP205" s="115"/>
      <c r="AQ205" s="115"/>
      <c r="AR205" s="115"/>
      <c r="AS205" s="115"/>
      <c r="AT205" s="115"/>
      <c r="AU205" s="115"/>
      <c r="AV205" s="115"/>
      <c r="AW205" s="115"/>
    </row>
    <row r="206" spans="2:49" ht="24.75" customHeight="1" x14ac:dyDescent="0.25">
      <c r="B206" s="113"/>
      <c r="C206" s="116"/>
      <c r="D206" s="118" t="s">
        <v>209</v>
      </c>
      <c r="E206" s="135" t="s">
        <v>272</v>
      </c>
      <c r="F206" s="112"/>
      <c r="G206" s="115"/>
      <c r="H206" s="115"/>
      <c r="I206" s="115"/>
      <c r="J206" s="115"/>
      <c r="K206" s="136" t="s">
        <v>338</v>
      </c>
      <c r="L206" s="112"/>
      <c r="M206" s="113" t="s">
        <v>361</v>
      </c>
      <c r="N206" s="115"/>
      <c r="O206" s="115"/>
      <c r="P206" s="115"/>
      <c r="Q206" s="115"/>
      <c r="R206" s="115"/>
      <c r="S206" s="115"/>
      <c r="T206" s="115"/>
      <c r="U206" s="115"/>
      <c r="V206" s="115"/>
      <c r="W206" s="115"/>
      <c r="X206" s="115"/>
      <c r="Y206" s="115"/>
      <c r="Z206" s="115"/>
      <c r="AA206" s="115"/>
      <c r="AB206" s="115"/>
      <c r="AC206" s="115"/>
      <c r="AD206" s="115"/>
      <c r="AE206" s="115"/>
      <c r="AF206" s="115"/>
      <c r="AG206" s="115"/>
      <c r="AH206" s="115"/>
      <c r="AI206" s="115"/>
      <c r="AJ206" s="112" t="s">
        <v>139</v>
      </c>
      <c r="AK206" s="112">
        <v>2006</v>
      </c>
      <c r="AL206" s="115"/>
      <c r="AM206" s="115"/>
      <c r="AN206" s="115"/>
      <c r="AO206" s="119">
        <v>1400000</v>
      </c>
      <c r="AP206" s="115"/>
      <c r="AQ206" s="115"/>
      <c r="AR206" s="115"/>
      <c r="AS206" s="115"/>
      <c r="AT206" s="115"/>
      <c r="AU206" s="115"/>
      <c r="AV206" s="115"/>
      <c r="AW206" s="115"/>
    </row>
    <row r="207" spans="2:49" ht="105" x14ac:dyDescent="0.25">
      <c r="B207" s="113"/>
      <c r="C207" s="116"/>
      <c r="D207" s="118" t="s">
        <v>210</v>
      </c>
      <c r="E207" s="135" t="s">
        <v>273</v>
      </c>
      <c r="F207" s="112" t="s">
        <v>291</v>
      </c>
      <c r="G207" s="115"/>
      <c r="H207" s="115"/>
      <c r="I207" s="115"/>
      <c r="J207" s="115"/>
      <c r="K207" s="136" t="s">
        <v>339</v>
      </c>
      <c r="L207" s="112"/>
      <c r="M207" s="113" t="s">
        <v>363</v>
      </c>
      <c r="N207" s="115"/>
      <c r="O207" s="115"/>
      <c r="P207" s="115"/>
      <c r="Q207" s="115"/>
      <c r="R207" s="115"/>
      <c r="S207" s="115"/>
      <c r="T207" s="115"/>
      <c r="U207" s="115"/>
      <c r="V207" s="115"/>
      <c r="W207" s="115"/>
      <c r="X207" s="115"/>
      <c r="Y207" s="115"/>
      <c r="Z207" s="115"/>
      <c r="AA207" s="115"/>
      <c r="AB207" s="115"/>
      <c r="AC207" s="115"/>
      <c r="AD207" s="115"/>
      <c r="AE207" s="115"/>
      <c r="AF207" s="115"/>
      <c r="AG207" s="115"/>
      <c r="AH207" s="115"/>
      <c r="AI207" s="115"/>
      <c r="AJ207" s="112" t="s">
        <v>139</v>
      </c>
      <c r="AK207" s="112">
        <v>2007</v>
      </c>
      <c r="AL207" s="115"/>
      <c r="AM207" s="115"/>
      <c r="AN207" s="115"/>
      <c r="AO207" s="119">
        <v>24200000</v>
      </c>
      <c r="AP207" s="115"/>
      <c r="AQ207" s="115"/>
      <c r="AR207" s="115"/>
      <c r="AS207" s="115"/>
      <c r="AT207" s="115"/>
      <c r="AU207" s="115"/>
      <c r="AV207" s="115"/>
      <c r="AW207" s="115"/>
    </row>
    <row r="208" spans="2:49" ht="24.75" customHeight="1" x14ac:dyDescent="0.25">
      <c r="B208" s="113"/>
      <c r="C208" s="116"/>
      <c r="D208" s="118" t="s">
        <v>211</v>
      </c>
      <c r="E208" s="135" t="s">
        <v>274</v>
      </c>
      <c r="F208" s="112" t="s">
        <v>292</v>
      </c>
      <c r="G208" s="115"/>
      <c r="H208" s="115"/>
      <c r="I208" s="115"/>
      <c r="J208" s="115"/>
      <c r="K208" s="136" t="s">
        <v>340</v>
      </c>
      <c r="L208" s="112"/>
      <c r="M208" s="113" t="s">
        <v>380</v>
      </c>
      <c r="N208" s="115"/>
      <c r="O208" s="115"/>
      <c r="P208" s="115"/>
      <c r="Q208" s="115"/>
      <c r="R208" s="115"/>
      <c r="S208" s="115"/>
      <c r="T208" s="115"/>
      <c r="U208" s="115"/>
      <c r="V208" s="115"/>
      <c r="W208" s="115"/>
      <c r="X208" s="115"/>
      <c r="Y208" s="115"/>
      <c r="Z208" s="115"/>
      <c r="AA208" s="115"/>
      <c r="AB208" s="115"/>
      <c r="AC208" s="115"/>
      <c r="AD208" s="115"/>
      <c r="AE208" s="115"/>
      <c r="AF208" s="115"/>
      <c r="AG208" s="115"/>
      <c r="AH208" s="115"/>
      <c r="AI208" s="115"/>
      <c r="AJ208" s="112" t="s">
        <v>139</v>
      </c>
      <c r="AK208" s="112">
        <v>2007</v>
      </c>
      <c r="AL208" s="115"/>
      <c r="AM208" s="115"/>
      <c r="AN208" s="115"/>
      <c r="AO208" s="119">
        <v>7854000</v>
      </c>
      <c r="AP208" s="115"/>
      <c r="AQ208" s="115"/>
      <c r="AR208" s="115"/>
      <c r="AS208" s="115"/>
      <c r="AT208" s="115"/>
      <c r="AU208" s="115"/>
      <c r="AV208" s="115"/>
      <c r="AW208" s="115"/>
    </row>
    <row r="209" spans="2:49" ht="24.75" customHeight="1" x14ac:dyDescent="0.25">
      <c r="B209" s="113"/>
      <c r="C209" s="116"/>
      <c r="D209" s="118" t="s">
        <v>212</v>
      </c>
      <c r="E209" s="135" t="s">
        <v>275</v>
      </c>
      <c r="F209" s="112" t="s">
        <v>293</v>
      </c>
      <c r="G209" s="115"/>
      <c r="H209" s="115"/>
      <c r="I209" s="115"/>
      <c r="J209" s="115"/>
      <c r="K209" s="136" t="s">
        <v>341</v>
      </c>
      <c r="L209" s="112"/>
      <c r="M209" s="113" t="s">
        <v>373</v>
      </c>
      <c r="N209" s="115"/>
      <c r="O209" s="115"/>
      <c r="P209" s="115"/>
      <c r="Q209" s="115"/>
      <c r="R209" s="115"/>
      <c r="S209" s="115"/>
      <c r="T209" s="115"/>
      <c r="U209" s="115"/>
      <c r="V209" s="115"/>
      <c r="W209" s="115"/>
      <c r="X209" s="115"/>
      <c r="Y209" s="115"/>
      <c r="Z209" s="115"/>
      <c r="AA209" s="115"/>
      <c r="AB209" s="115"/>
      <c r="AC209" s="115"/>
      <c r="AD209" s="115"/>
      <c r="AE209" s="115"/>
      <c r="AF209" s="115"/>
      <c r="AG209" s="115"/>
      <c r="AH209" s="115"/>
      <c r="AI209" s="115"/>
      <c r="AJ209" s="112" t="s">
        <v>139</v>
      </c>
      <c r="AK209" s="112">
        <v>2007</v>
      </c>
      <c r="AL209" s="115"/>
      <c r="AM209" s="115"/>
      <c r="AN209" s="115"/>
      <c r="AO209" s="119">
        <v>2772000</v>
      </c>
      <c r="AP209" s="115"/>
      <c r="AQ209" s="115"/>
      <c r="AR209" s="115"/>
      <c r="AS209" s="115"/>
      <c r="AT209" s="115"/>
      <c r="AU209" s="115"/>
      <c r="AV209" s="115"/>
      <c r="AW209" s="115"/>
    </row>
    <row r="210" spans="2:49" ht="24.75" customHeight="1" x14ac:dyDescent="0.25">
      <c r="B210" s="113"/>
      <c r="C210" s="116"/>
      <c r="D210" s="118" t="s">
        <v>213</v>
      </c>
      <c r="E210" s="135" t="s">
        <v>276</v>
      </c>
      <c r="F210" s="112" t="s">
        <v>294</v>
      </c>
      <c r="G210" s="115"/>
      <c r="H210" s="115"/>
      <c r="I210" s="115"/>
      <c r="J210" s="115"/>
      <c r="K210" s="136" t="s">
        <v>342</v>
      </c>
      <c r="L210" s="112"/>
      <c r="M210" s="113" t="s">
        <v>373</v>
      </c>
      <c r="N210" s="115"/>
      <c r="O210" s="115"/>
      <c r="P210" s="115"/>
      <c r="Q210" s="115"/>
      <c r="R210" s="115"/>
      <c r="S210" s="115"/>
      <c r="T210" s="115"/>
      <c r="U210" s="115"/>
      <c r="V210" s="115"/>
      <c r="W210" s="115"/>
      <c r="X210" s="115"/>
      <c r="Y210" s="115"/>
      <c r="Z210" s="115"/>
      <c r="AA210" s="115"/>
      <c r="AB210" s="115"/>
      <c r="AC210" s="115"/>
      <c r="AD210" s="115"/>
      <c r="AE210" s="115"/>
      <c r="AF210" s="115"/>
      <c r="AG210" s="115"/>
      <c r="AH210" s="115"/>
      <c r="AI210" s="115"/>
      <c r="AJ210" s="112" t="s">
        <v>139</v>
      </c>
      <c r="AK210" s="112">
        <v>2007</v>
      </c>
      <c r="AL210" s="115"/>
      <c r="AM210" s="115"/>
      <c r="AN210" s="115"/>
      <c r="AO210" s="119">
        <v>11880000</v>
      </c>
      <c r="AP210" s="115"/>
      <c r="AQ210" s="115"/>
      <c r="AR210" s="115"/>
      <c r="AS210" s="115"/>
      <c r="AT210" s="115"/>
      <c r="AU210" s="115"/>
      <c r="AV210" s="115"/>
      <c r="AW210" s="115"/>
    </row>
    <row r="211" spans="2:49" ht="165" x14ac:dyDescent="0.25">
      <c r="B211" s="113"/>
      <c r="C211" s="116"/>
      <c r="D211" s="120" t="s">
        <v>214</v>
      </c>
      <c r="E211" s="135" t="s">
        <v>276</v>
      </c>
      <c r="F211" s="112" t="s">
        <v>291</v>
      </c>
      <c r="G211" s="115"/>
      <c r="H211" s="115"/>
      <c r="I211" s="115"/>
      <c r="J211" s="115"/>
      <c r="K211" s="136" t="s">
        <v>343</v>
      </c>
      <c r="L211" s="112"/>
      <c r="M211" s="113" t="s">
        <v>365</v>
      </c>
      <c r="N211" s="115"/>
      <c r="O211" s="115"/>
      <c r="P211" s="115"/>
      <c r="Q211" s="115"/>
      <c r="R211" s="115"/>
      <c r="S211" s="115"/>
      <c r="T211" s="115"/>
      <c r="U211" s="115"/>
      <c r="V211" s="115"/>
      <c r="W211" s="115"/>
      <c r="X211" s="115"/>
      <c r="Y211" s="115"/>
      <c r="Z211" s="115"/>
      <c r="AA211" s="115"/>
      <c r="AB211" s="115"/>
      <c r="AC211" s="115"/>
      <c r="AD211" s="115"/>
      <c r="AE211" s="115"/>
      <c r="AF211" s="115"/>
      <c r="AG211" s="115"/>
      <c r="AH211" s="115"/>
      <c r="AI211" s="115"/>
      <c r="AJ211" s="112" t="s">
        <v>139</v>
      </c>
      <c r="AK211" s="112">
        <v>2007</v>
      </c>
      <c r="AL211" s="115"/>
      <c r="AM211" s="115"/>
      <c r="AN211" s="115"/>
      <c r="AO211" s="119">
        <v>32188000</v>
      </c>
      <c r="AP211" s="115"/>
      <c r="AQ211" s="115"/>
      <c r="AR211" s="115"/>
      <c r="AS211" s="115"/>
      <c r="AT211" s="115"/>
      <c r="AU211" s="115"/>
      <c r="AV211" s="115"/>
      <c r="AW211" s="115"/>
    </row>
    <row r="212" spans="2:49" ht="195" x14ac:dyDescent="0.25">
      <c r="B212" s="113"/>
      <c r="C212" s="116"/>
      <c r="D212" s="121" t="s">
        <v>215</v>
      </c>
      <c r="E212" s="135" t="s">
        <v>276</v>
      </c>
      <c r="F212" s="112" t="s">
        <v>291</v>
      </c>
      <c r="G212" s="115"/>
      <c r="H212" s="115"/>
      <c r="I212" s="115"/>
      <c r="J212" s="115"/>
      <c r="K212" s="136" t="s">
        <v>344</v>
      </c>
      <c r="L212" s="112"/>
      <c r="M212" s="113" t="s">
        <v>370</v>
      </c>
      <c r="N212" s="115"/>
      <c r="O212" s="115"/>
      <c r="P212" s="115"/>
      <c r="Q212" s="115"/>
      <c r="R212" s="115"/>
      <c r="S212" s="115"/>
      <c r="T212" s="115"/>
      <c r="U212" s="115"/>
      <c r="V212" s="115"/>
      <c r="W212" s="115"/>
      <c r="X212" s="115"/>
      <c r="Y212" s="115"/>
      <c r="Z212" s="115"/>
      <c r="AA212" s="115"/>
      <c r="AB212" s="115"/>
      <c r="AC212" s="115"/>
      <c r="AD212" s="115"/>
      <c r="AE212" s="115"/>
      <c r="AF212" s="115"/>
      <c r="AG212" s="115"/>
      <c r="AH212" s="115"/>
      <c r="AI212" s="115"/>
      <c r="AJ212" s="112" t="s">
        <v>139</v>
      </c>
      <c r="AK212" s="112">
        <v>2007</v>
      </c>
      <c r="AL212" s="115"/>
      <c r="AM212" s="115"/>
      <c r="AN212" s="115"/>
      <c r="AO212" s="119">
        <v>19800000</v>
      </c>
      <c r="AP212" s="115"/>
      <c r="AQ212" s="115"/>
      <c r="AR212" s="115"/>
      <c r="AS212" s="115"/>
      <c r="AT212" s="115"/>
      <c r="AU212" s="115"/>
      <c r="AV212" s="115"/>
      <c r="AW212" s="115"/>
    </row>
    <row r="213" spans="2:49" ht="90" x14ac:dyDescent="0.25">
      <c r="B213" s="113"/>
      <c r="C213" s="116"/>
      <c r="D213" s="118" t="s">
        <v>216</v>
      </c>
      <c r="E213" s="135" t="s">
        <v>277</v>
      </c>
      <c r="F213" s="112" t="s">
        <v>295</v>
      </c>
      <c r="G213" s="115"/>
      <c r="H213" s="115"/>
      <c r="I213" s="115"/>
      <c r="J213" s="115"/>
      <c r="K213" s="136" t="s">
        <v>345</v>
      </c>
      <c r="L213" s="112"/>
      <c r="M213" s="113" t="s">
        <v>363</v>
      </c>
      <c r="N213" s="115"/>
      <c r="O213" s="115"/>
      <c r="P213" s="115"/>
      <c r="Q213" s="115"/>
      <c r="R213" s="115"/>
      <c r="S213" s="115"/>
      <c r="T213" s="115"/>
      <c r="U213" s="115"/>
      <c r="V213" s="115"/>
      <c r="W213" s="115"/>
      <c r="X213" s="115"/>
      <c r="Y213" s="115"/>
      <c r="Z213" s="115"/>
      <c r="AA213" s="115"/>
      <c r="AB213" s="115"/>
      <c r="AC213" s="115"/>
      <c r="AD213" s="115"/>
      <c r="AE213" s="115"/>
      <c r="AF213" s="115"/>
      <c r="AG213" s="115"/>
      <c r="AH213" s="115"/>
      <c r="AI213" s="115"/>
      <c r="AJ213" s="112" t="s">
        <v>139</v>
      </c>
      <c r="AK213" s="112">
        <v>2007</v>
      </c>
      <c r="AL213" s="115"/>
      <c r="AM213" s="115"/>
      <c r="AN213" s="115"/>
      <c r="AO213" s="119">
        <v>4950000</v>
      </c>
      <c r="AP213" s="115"/>
      <c r="AQ213" s="115"/>
      <c r="AR213" s="115"/>
      <c r="AS213" s="115"/>
      <c r="AT213" s="115"/>
      <c r="AU213" s="115"/>
      <c r="AV213" s="115"/>
      <c r="AW213" s="115"/>
    </row>
    <row r="214" spans="2:49" ht="60" x14ac:dyDescent="0.25">
      <c r="B214" s="113"/>
      <c r="C214" s="116"/>
      <c r="D214" s="118" t="s">
        <v>217</v>
      </c>
      <c r="E214" s="135" t="s">
        <v>278</v>
      </c>
      <c r="F214" s="112" t="s">
        <v>292</v>
      </c>
      <c r="G214" s="115"/>
      <c r="H214" s="115"/>
      <c r="I214" s="115"/>
      <c r="J214" s="115"/>
      <c r="K214" s="136" t="s">
        <v>346</v>
      </c>
      <c r="L214" s="112"/>
      <c r="M214" s="113" t="s">
        <v>362</v>
      </c>
      <c r="N214" s="115"/>
      <c r="O214" s="115"/>
      <c r="P214" s="115"/>
      <c r="Q214" s="115"/>
      <c r="R214" s="115"/>
      <c r="S214" s="115"/>
      <c r="T214" s="115"/>
      <c r="U214" s="115"/>
      <c r="V214" s="115"/>
      <c r="W214" s="115"/>
      <c r="X214" s="115"/>
      <c r="Y214" s="115"/>
      <c r="Z214" s="115"/>
      <c r="AA214" s="115"/>
      <c r="AB214" s="115"/>
      <c r="AC214" s="115"/>
      <c r="AD214" s="115"/>
      <c r="AE214" s="115"/>
      <c r="AF214" s="115"/>
      <c r="AG214" s="115"/>
      <c r="AH214" s="115"/>
      <c r="AI214" s="115"/>
      <c r="AJ214" s="112" t="s">
        <v>139</v>
      </c>
      <c r="AK214" s="112">
        <v>2007</v>
      </c>
      <c r="AL214" s="115"/>
      <c r="AM214" s="115"/>
      <c r="AN214" s="115"/>
      <c r="AO214" s="119">
        <v>6754000</v>
      </c>
      <c r="AP214" s="115"/>
      <c r="AQ214" s="115"/>
      <c r="AR214" s="115"/>
      <c r="AS214" s="115"/>
      <c r="AT214" s="115"/>
      <c r="AU214" s="115"/>
      <c r="AV214" s="115"/>
      <c r="AW214" s="115"/>
    </row>
    <row r="215" spans="2:49" ht="75" x14ac:dyDescent="0.25">
      <c r="B215" s="113"/>
      <c r="C215" s="116"/>
      <c r="D215" s="118" t="s">
        <v>218</v>
      </c>
      <c r="E215" s="135" t="s">
        <v>279</v>
      </c>
      <c r="F215" s="112" t="s">
        <v>291</v>
      </c>
      <c r="G215" s="115"/>
      <c r="H215" s="115"/>
      <c r="I215" s="115"/>
      <c r="J215" s="115"/>
      <c r="K215" s="136" t="s">
        <v>347</v>
      </c>
      <c r="L215" s="112"/>
      <c r="M215" s="113" t="s">
        <v>360</v>
      </c>
      <c r="N215" s="115"/>
      <c r="O215" s="115"/>
      <c r="P215" s="115"/>
      <c r="Q215" s="115"/>
      <c r="R215" s="115"/>
      <c r="S215" s="115"/>
      <c r="T215" s="115"/>
      <c r="U215" s="115"/>
      <c r="V215" s="115"/>
      <c r="W215" s="115"/>
      <c r="X215" s="115"/>
      <c r="Y215" s="115"/>
      <c r="Z215" s="115"/>
      <c r="AA215" s="115"/>
      <c r="AB215" s="115"/>
      <c r="AC215" s="115"/>
      <c r="AD215" s="115"/>
      <c r="AE215" s="115"/>
      <c r="AF215" s="115"/>
      <c r="AG215" s="115"/>
      <c r="AH215" s="115"/>
      <c r="AI215" s="115"/>
      <c r="AJ215" s="112" t="s">
        <v>139</v>
      </c>
      <c r="AK215" s="112">
        <v>2007</v>
      </c>
      <c r="AL215" s="115"/>
      <c r="AM215" s="115"/>
      <c r="AN215" s="115"/>
      <c r="AO215" s="119">
        <v>4939000</v>
      </c>
      <c r="AP215" s="115"/>
      <c r="AQ215" s="115"/>
      <c r="AR215" s="115"/>
      <c r="AS215" s="115"/>
      <c r="AT215" s="115"/>
      <c r="AU215" s="115"/>
      <c r="AV215" s="115"/>
      <c r="AW215" s="115"/>
    </row>
    <row r="216" spans="2:49" ht="75" x14ac:dyDescent="0.25">
      <c r="B216" s="113"/>
      <c r="C216" s="116"/>
      <c r="D216" s="118" t="s">
        <v>219</v>
      </c>
      <c r="E216" s="135" t="s">
        <v>280</v>
      </c>
      <c r="F216" s="112" t="s">
        <v>296</v>
      </c>
      <c r="G216" s="115"/>
      <c r="H216" s="115"/>
      <c r="I216" s="115"/>
      <c r="J216" s="115"/>
      <c r="K216" s="136" t="s">
        <v>348</v>
      </c>
      <c r="L216" s="112"/>
      <c r="M216" s="115" t="s">
        <v>361</v>
      </c>
      <c r="N216" s="115"/>
      <c r="O216" s="115"/>
      <c r="P216" s="115"/>
      <c r="Q216" s="115"/>
      <c r="R216" s="115"/>
      <c r="S216" s="115"/>
      <c r="T216" s="115"/>
      <c r="U216" s="115"/>
      <c r="V216" s="115"/>
      <c r="W216" s="115"/>
      <c r="X216" s="115"/>
      <c r="Y216" s="115"/>
      <c r="Z216" s="115"/>
      <c r="AA216" s="115"/>
      <c r="AB216" s="115"/>
      <c r="AC216" s="115"/>
      <c r="AD216" s="115"/>
      <c r="AE216" s="115"/>
      <c r="AF216" s="115"/>
      <c r="AG216" s="115"/>
      <c r="AH216" s="115"/>
      <c r="AI216" s="115"/>
      <c r="AJ216" s="112" t="s">
        <v>139</v>
      </c>
      <c r="AK216" s="112">
        <v>2007</v>
      </c>
      <c r="AL216" s="115"/>
      <c r="AM216" s="115"/>
      <c r="AN216" s="115"/>
      <c r="AO216" s="119">
        <v>4972000</v>
      </c>
      <c r="AP216" s="115"/>
      <c r="AQ216" s="115"/>
      <c r="AR216" s="115"/>
      <c r="AS216" s="115"/>
      <c r="AT216" s="115"/>
      <c r="AU216" s="115"/>
      <c r="AV216" s="115"/>
      <c r="AW216" s="115"/>
    </row>
    <row r="217" spans="2:49" ht="75" x14ac:dyDescent="0.25">
      <c r="B217" s="113"/>
      <c r="C217" s="116"/>
      <c r="D217" s="118" t="s">
        <v>220</v>
      </c>
      <c r="E217" s="135" t="s">
        <v>281</v>
      </c>
      <c r="F217" s="112" t="s">
        <v>297</v>
      </c>
      <c r="G217" s="115"/>
      <c r="H217" s="115"/>
      <c r="I217" s="115"/>
      <c r="J217" s="115"/>
      <c r="K217" s="136" t="s">
        <v>349</v>
      </c>
      <c r="L217" s="112"/>
      <c r="M217" s="113"/>
      <c r="N217" s="115"/>
      <c r="O217" s="115"/>
      <c r="P217" s="115"/>
      <c r="Q217" s="115"/>
      <c r="R217" s="115"/>
      <c r="S217" s="115"/>
      <c r="T217" s="115"/>
      <c r="U217" s="115"/>
      <c r="V217" s="115"/>
      <c r="W217" s="115"/>
      <c r="X217" s="115"/>
      <c r="Y217" s="115"/>
      <c r="Z217" s="115"/>
      <c r="AA217" s="115"/>
      <c r="AB217" s="115"/>
      <c r="AC217" s="115"/>
      <c r="AD217" s="115"/>
      <c r="AE217" s="115"/>
      <c r="AF217" s="115"/>
      <c r="AG217" s="115"/>
      <c r="AH217" s="115"/>
      <c r="AI217" s="115"/>
      <c r="AJ217" s="112" t="s">
        <v>139</v>
      </c>
      <c r="AK217" s="112">
        <v>2007</v>
      </c>
      <c r="AL217" s="115"/>
      <c r="AM217" s="115"/>
      <c r="AN217" s="115"/>
      <c r="AO217" s="119">
        <v>4977500</v>
      </c>
      <c r="AP217" s="115"/>
      <c r="AQ217" s="115"/>
      <c r="AR217" s="115"/>
      <c r="AS217" s="115"/>
      <c r="AT217" s="115"/>
      <c r="AU217" s="115"/>
      <c r="AV217" s="115"/>
      <c r="AW217" s="115"/>
    </row>
    <row r="218" spans="2:49" ht="60" x14ac:dyDescent="0.25">
      <c r="B218" s="113"/>
      <c r="C218" s="116"/>
      <c r="D218" s="118" t="s">
        <v>221</v>
      </c>
      <c r="E218" s="135" t="s">
        <v>282</v>
      </c>
      <c r="F218" s="112" t="s">
        <v>298</v>
      </c>
      <c r="G218" s="115"/>
      <c r="H218" s="115"/>
      <c r="I218" s="115"/>
      <c r="J218" s="115"/>
      <c r="K218" s="136" t="s">
        <v>350</v>
      </c>
      <c r="L218" s="112"/>
      <c r="M218" s="113"/>
      <c r="N218" s="115"/>
      <c r="O218" s="115"/>
      <c r="P218" s="115"/>
      <c r="Q218" s="115"/>
      <c r="R218" s="115"/>
      <c r="S218" s="115"/>
      <c r="T218" s="115"/>
      <c r="U218" s="115"/>
      <c r="V218" s="115"/>
      <c r="W218" s="115"/>
      <c r="X218" s="115"/>
      <c r="Y218" s="115"/>
      <c r="Z218" s="115"/>
      <c r="AA218" s="115"/>
      <c r="AB218" s="115"/>
      <c r="AC218" s="115"/>
      <c r="AD218" s="115"/>
      <c r="AE218" s="115"/>
      <c r="AF218" s="115"/>
      <c r="AG218" s="115"/>
      <c r="AH218" s="115"/>
      <c r="AI218" s="115"/>
      <c r="AJ218" s="112" t="s">
        <v>139</v>
      </c>
      <c r="AK218" s="112">
        <v>2007</v>
      </c>
      <c r="AL218" s="115"/>
      <c r="AM218" s="115"/>
      <c r="AN218" s="115"/>
      <c r="AO218" s="119">
        <v>10477500</v>
      </c>
      <c r="AP218" s="115"/>
      <c r="AQ218" s="115"/>
      <c r="AR218" s="115"/>
      <c r="AS218" s="115"/>
      <c r="AT218" s="115"/>
      <c r="AU218" s="115"/>
      <c r="AV218" s="115"/>
      <c r="AW218" s="115"/>
    </row>
    <row r="219" spans="2:49" ht="24.75" customHeight="1" x14ac:dyDescent="0.25">
      <c r="B219" s="113"/>
      <c r="C219" s="116"/>
      <c r="D219" s="118" t="s">
        <v>222</v>
      </c>
      <c r="E219" s="135" t="s">
        <v>283</v>
      </c>
      <c r="F219" s="112" t="s">
        <v>297</v>
      </c>
      <c r="G219" s="115"/>
      <c r="H219" s="115"/>
      <c r="I219" s="115"/>
      <c r="J219" s="115"/>
      <c r="K219" s="136" t="s">
        <v>351</v>
      </c>
      <c r="L219" s="112"/>
      <c r="M219" s="113"/>
      <c r="N219" s="115"/>
      <c r="O219" s="115"/>
      <c r="P219" s="115"/>
      <c r="Q219" s="115"/>
      <c r="R219" s="115"/>
      <c r="S219" s="115"/>
      <c r="T219" s="115"/>
      <c r="U219" s="115"/>
      <c r="V219" s="115"/>
      <c r="W219" s="115"/>
      <c r="X219" s="115"/>
      <c r="Y219" s="115"/>
      <c r="Z219" s="115"/>
      <c r="AA219" s="115"/>
      <c r="AB219" s="115"/>
      <c r="AC219" s="115"/>
      <c r="AD219" s="115"/>
      <c r="AE219" s="115"/>
      <c r="AF219" s="115"/>
      <c r="AG219" s="115"/>
      <c r="AH219" s="115"/>
      <c r="AI219" s="115"/>
      <c r="AJ219" s="112" t="s">
        <v>139</v>
      </c>
      <c r="AK219" s="112">
        <v>2007</v>
      </c>
      <c r="AL219" s="115"/>
      <c r="AM219" s="115"/>
      <c r="AN219" s="115"/>
      <c r="AO219" s="119">
        <v>1237000</v>
      </c>
      <c r="AP219" s="115"/>
      <c r="AQ219" s="115"/>
      <c r="AR219" s="115"/>
      <c r="AS219" s="115"/>
      <c r="AT219" s="115"/>
      <c r="AU219" s="115"/>
      <c r="AV219" s="115"/>
      <c r="AW219" s="115"/>
    </row>
    <row r="220" spans="2:49" ht="30" x14ac:dyDescent="0.25">
      <c r="B220" s="113"/>
      <c r="C220" s="116"/>
      <c r="D220" s="118" t="s">
        <v>223</v>
      </c>
      <c r="E220" s="135" t="s">
        <v>284</v>
      </c>
      <c r="F220" s="112" t="s">
        <v>295</v>
      </c>
      <c r="G220" s="115"/>
      <c r="H220" s="115"/>
      <c r="I220" s="115"/>
      <c r="J220" s="115"/>
      <c r="K220" s="136" t="s">
        <v>352</v>
      </c>
      <c r="L220" s="112"/>
      <c r="M220" s="113"/>
      <c r="N220" s="115"/>
      <c r="O220" s="115"/>
      <c r="P220" s="115"/>
      <c r="Q220" s="115"/>
      <c r="R220" s="115"/>
      <c r="S220" s="115"/>
      <c r="T220" s="115"/>
      <c r="U220" s="115"/>
      <c r="V220" s="115"/>
      <c r="W220" s="115"/>
      <c r="X220" s="115"/>
      <c r="Y220" s="115"/>
      <c r="Z220" s="115"/>
      <c r="AA220" s="115"/>
      <c r="AB220" s="115"/>
      <c r="AC220" s="115"/>
      <c r="AD220" s="115"/>
      <c r="AE220" s="115"/>
      <c r="AF220" s="115"/>
      <c r="AG220" s="115"/>
      <c r="AH220" s="115"/>
      <c r="AI220" s="115"/>
      <c r="AJ220" s="112" t="s">
        <v>139</v>
      </c>
      <c r="AK220" s="112">
        <v>2007</v>
      </c>
      <c r="AL220" s="115"/>
      <c r="AM220" s="115"/>
      <c r="AN220" s="115"/>
      <c r="AO220" s="119">
        <v>17480000</v>
      </c>
      <c r="AP220" s="115"/>
      <c r="AQ220" s="115"/>
      <c r="AR220" s="115"/>
      <c r="AS220" s="115"/>
      <c r="AT220" s="115"/>
      <c r="AU220" s="115"/>
      <c r="AV220" s="115"/>
      <c r="AW220" s="115"/>
    </row>
    <row r="221" spans="2:49" ht="75" x14ac:dyDescent="0.25">
      <c r="B221" s="113"/>
      <c r="C221" s="116"/>
      <c r="D221" s="118" t="s">
        <v>224</v>
      </c>
      <c r="E221" s="135" t="s">
        <v>285</v>
      </c>
      <c r="F221" s="112"/>
      <c r="G221" s="115"/>
      <c r="H221" s="115"/>
      <c r="I221" s="115"/>
      <c r="J221" s="115"/>
      <c r="K221" s="136" t="s">
        <v>353</v>
      </c>
      <c r="L221" s="112"/>
      <c r="M221" s="113"/>
      <c r="N221" s="115"/>
      <c r="O221" s="115"/>
      <c r="P221" s="115"/>
      <c r="Q221" s="115"/>
      <c r="R221" s="115"/>
      <c r="S221" s="115"/>
      <c r="T221" s="115"/>
      <c r="U221" s="115"/>
      <c r="V221" s="115"/>
      <c r="W221" s="115"/>
      <c r="X221" s="115"/>
      <c r="Y221" s="115"/>
      <c r="Z221" s="115"/>
      <c r="AA221" s="115"/>
      <c r="AB221" s="115"/>
      <c r="AC221" s="115"/>
      <c r="AD221" s="115"/>
      <c r="AE221" s="115"/>
      <c r="AF221" s="115"/>
      <c r="AG221" s="115"/>
      <c r="AH221" s="115"/>
      <c r="AI221" s="115"/>
      <c r="AJ221" s="112" t="s">
        <v>139</v>
      </c>
      <c r="AK221" s="112">
        <v>2008</v>
      </c>
      <c r="AL221" s="115"/>
      <c r="AM221" s="115"/>
      <c r="AN221" s="115"/>
      <c r="AO221" s="119">
        <v>4928000</v>
      </c>
      <c r="AP221" s="115"/>
      <c r="AQ221" s="115"/>
      <c r="AR221" s="115"/>
      <c r="AS221" s="115"/>
      <c r="AT221" s="115"/>
      <c r="AU221" s="115"/>
      <c r="AV221" s="115"/>
      <c r="AW221" s="115"/>
    </row>
    <row r="222" spans="2:49" ht="105" x14ac:dyDescent="0.25">
      <c r="B222" s="113"/>
      <c r="C222" s="116"/>
      <c r="D222" s="118" t="s">
        <v>225</v>
      </c>
      <c r="E222" s="135" t="s">
        <v>286</v>
      </c>
      <c r="F222" s="112"/>
      <c r="G222" s="115"/>
      <c r="H222" s="115"/>
      <c r="I222" s="115"/>
      <c r="J222" s="115"/>
      <c r="K222" s="136" t="s">
        <v>354</v>
      </c>
      <c r="L222" s="112"/>
      <c r="M222" s="113"/>
      <c r="N222" s="115"/>
      <c r="O222" s="115"/>
      <c r="P222" s="115"/>
      <c r="Q222" s="115"/>
      <c r="R222" s="115"/>
      <c r="S222" s="115"/>
      <c r="T222" s="115"/>
      <c r="U222" s="115"/>
      <c r="V222" s="115"/>
      <c r="W222" s="115"/>
      <c r="X222" s="115"/>
      <c r="Y222" s="115"/>
      <c r="Z222" s="115"/>
      <c r="AA222" s="115"/>
      <c r="AB222" s="115"/>
      <c r="AC222" s="115"/>
      <c r="AD222" s="115"/>
      <c r="AE222" s="115"/>
      <c r="AF222" s="115"/>
      <c r="AG222" s="115"/>
      <c r="AH222" s="115"/>
      <c r="AI222" s="115"/>
      <c r="AJ222" s="112" t="s">
        <v>139</v>
      </c>
      <c r="AK222" s="112">
        <v>2008</v>
      </c>
      <c r="AL222" s="115"/>
      <c r="AM222" s="115"/>
      <c r="AN222" s="115"/>
      <c r="AO222" s="119">
        <v>7403000</v>
      </c>
      <c r="AP222" s="115"/>
      <c r="AQ222" s="115"/>
      <c r="AR222" s="115"/>
      <c r="AS222" s="115"/>
      <c r="AT222" s="115"/>
      <c r="AU222" s="115"/>
      <c r="AV222" s="115"/>
      <c r="AW222" s="115"/>
    </row>
    <row r="223" spans="2:49" ht="60" x14ac:dyDescent="0.25">
      <c r="B223" s="113"/>
      <c r="C223" s="116"/>
      <c r="D223" s="118" t="s">
        <v>226</v>
      </c>
      <c r="E223" s="135" t="s">
        <v>287</v>
      </c>
      <c r="F223" s="112"/>
      <c r="G223" s="115"/>
      <c r="H223" s="115"/>
      <c r="I223" s="115"/>
      <c r="J223" s="115"/>
      <c r="K223" s="136" t="s">
        <v>355</v>
      </c>
      <c r="L223" s="112"/>
      <c r="M223" s="113"/>
      <c r="N223" s="115"/>
      <c r="O223" s="115"/>
      <c r="P223" s="115"/>
      <c r="Q223" s="115"/>
      <c r="R223" s="115"/>
      <c r="S223" s="115"/>
      <c r="T223" s="115"/>
      <c r="U223" s="115"/>
      <c r="V223" s="115"/>
      <c r="W223" s="115"/>
      <c r="X223" s="115"/>
      <c r="Y223" s="115"/>
      <c r="Z223" s="115"/>
      <c r="AA223" s="115"/>
      <c r="AB223" s="115"/>
      <c r="AC223" s="115"/>
      <c r="AD223" s="115"/>
      <c r="AE223" s="115"/>
      <c r="AF223" s="115"/>
      <c r="AG223" s="115"/>
      <c r="AH223" s="115"/>
      <c r="AI223" s="115"/>
      <c r="AJ223" s="112" t="s">
        <v>139</v>
      </c>
      <c r="AK223" s="112">
        <v>2008</v>
      </c>
      <c r="AL223" s="115"/>
      <c r="AM223" s="115"/>
      <c r="AN223" s="115"/>
      <c r="AO223" s="119">
        <v>24819300</v>
      </c>
      <c r="AP223" s="115"/>
      <c r="AQ223" s="115"/>
      <c r="AR223" s="115"/>
      <c r="AS223" s="115"/>
      <c r="AT223" s="115"/>
      <c r="AU223" s="115"/>
      <c r="AV223" s="115"/>
      <c r="AW223" s="115"/>
    </row>
    <row r="224" spans="2:49" ht="120" x14ac:dyDescent="0.25">
      <c r="B224" s="113"/>
      <c r="C224" s="116"/>
      <c r="D224" s="118" t="s">
        <v>227</v>
      </c>
      <c r="E224" s="135" t="s">
        <v>288</v>
      </c>
      <c r="F224" s="112"/>
      <c r="G224" s="115"/>
      <c r="H224" s="115"/>
      <c r="I224" s="115"/>
      <c r="J224" s="115"/>
      <c r="K224" s="136" t="s">
        <v>356</v>
      </c>
      <c r="L224" s="112"/>
      <c r="M224" s="113"/>
      <c r="N224" s="115"/>
      <c r="O224" s="115"/>
      <c r="P224" s="115"/>
      <c r="Q224" s="115"/>
      <c r="R224" s="115"/>
      <c r="S224" s="115"/>
      <c r="T224" s="115"/>
      <c r="U224" s="115"/>
      <c r="V224" s="115"/>
      <c r="W224" s="115"/>
      <c r="X224" s="115"/>
      <c r="Y224" s="115"/>
      <c r="Z224" s="115"/>
      <c r="AA224" s="115"/>
      <c r="AB224" s="115"/>
      <c r="AC224" s="115"/>
      <c r="AD224" s="115"/>
      <c r="AE224" s="115"/>
      <c r="AF224" s="115"/>
      <c r="AG224" s="115"/>
      <c r="AH224" s="115"/>
      <c r="AI224" s="115"/>
      <c r="AJ224" s="112" t="s">
        <v>139</v>
      </c>
      <c r="AK224" s="112">
        <v>2008</v>
      </c>
      <c r="AL224" s="115"/>
      <c r="AM224" s="115"/>
      <c r="AN224" s="115"/>
      <c r="AO224" s="119">
        <v>3999600</v>
      </c>
      <c r="AP224" s="115"/>
      <c r="AQ224" s="115"/>
      <c r="AR224" s="115"/>
      <c r="AS224" s="115"/>
      <c r="AT224" s="115"/>
      <c r="AU224" s="115"/>
      <c r="AV224" s="115"/>
      <c r="AW224" s="115"/>
    </row>
    <row r="225" spans="2:49" ht="24.75" customHeight="1" x14ac:dyDescent="0.25">
      <c r="B225" s="113"/>
      <c r="C225" s="116"/>
      <c r="D225" s="118" t="s">
        <v>228</v>
      </c>
      <c r="E225" s="135" t="s">
        <v>289</v>
      </c>
      <c r="F225" s="112"/>
      <c r="G225" s="115"/>
      <c r="H225" s="115"/>
      <c r="I225" s="115"/>
      <c r="J225" s="115"/>
      <c r="K225" s="136" t="s">
        <v>357</v>
      </c>
      <c r="L225" s="112"/>
      <c r="M225" s="113"/>
      <c r="N225" s="115"/>
      <c r="O225" s="115"/>
      <c r="P225" s="115"/>
      <c r="Q225" s="115"/>
      <c r="R225" s="115"/>
      <c r="S225" s="115"/>
      <c r="T225" s="115"/>
      <c r="U225" s="115"/>
      <c r="V225" s="115"/>
      <c r="W225" s="115"/>
      <c r="X225" s="115"/>
      <c r="Y225" s="115"/>
      <c r="Z225" s="115"/>
      <c r="AA225" s="115"/>
      <c r="AB225" s="115"/>
      <c r="AC225" s="115"/>
      <c r="AD225" s="115"/>
      <c r="AE225" s="115"/>
      <c r="AF225" s="115"/>
      <c r="AG225" s="115"/>
      <c r="AH225" s="115"/>
      <c r="AI225" s="115"/>
      <c r="AJ225" s="112" t="s">
        <v>139</v>
      </c>
      <c r="AK225" s="112">
        <v>2009</v>
      </c>
      <c r="AL225" s="115"/>
      <c r="AM225" s="115"/>
      <c r="AN225" s="115"/>
      <c r="AO225" s="119">
        <v>14987500</v>
      </c>
      <c r="AP225" s="115"/>
      <c r="AQ225" s="115"/>
      <c r="AR225" s="115"/>
      <c r="AS225" s="115"/>
      <c r="AT225" s="115"/>
      <c r="AU225" s="115"/>
      <c r="AV225" s="115"/>
      <c r="AW225" s="115"/>
    </row>
    <row r="226" spans="2:49" ht="24.75" customHeight="1" x14ac:dyDescent="0.25">
      <c r="B226" s="113"/>
      <c r="C226" s="116"/>
      <c r="D226" s="118" t="s">
        <v>229</v>
      </c>
      <c r="E226" s="135" t="s">
        <v>276</v>
      </c>
      <c r="F226" s="112"/>
      <c r="G226" s="115"/>
      <c r="H226" s="115"/>
      <c r="I226" s="115"/>
      <c r="J226" s="115"/>
      <c r="K226" s="136" t="s">
        <v>299</v>
      </c>
      <c r="L226" s="112"/>
      <c r="M226" s="113"/>
      <c r="N226" s="115"/>
      <c r="O226" s="115"/>
      <c r="P226" s="115"/>
      <c r="Q226" s="115"/>
      <c r="R226" s="115"/>
      <c r="S226" s="115"/>
      <c r="T226" s="115"/>
      <c r="U226" s="115"/>
      <c r="V226" s="115"/>
      <c r="W226" s="115"/>
      <c r="X226" s="115"/>
      <c r="Y226" s="115"/>
      <c r="Z226" s="115"/>
      <c r="AA226" s="115"/>
      <c r="AB226" s="115"/>
      <c r="AC226" s="115"/>
      <c r="AD226" s="115"/>
      <c r="AE226" s="115"/>
      <c r="AF226" s="115"/>
      <c r="AG226" s="115"/>
      <c r="AH226" s="115"/>
      <c r="AI226" s="115"/>
      <c r="AJ226" s="112" t="s">
        <v>139</v>
      </c>
      <c r="AK226" s="112">
        <v>2009</v>
      </c>
      <c r="AL226" s="115"/>
      <c r="AM226" s="115"/>
      <c r="AN226" s="115"/>
      <c r="AO226" s="119">
        <v>29832000</v>
      </c>
      <c r="AP226" s="115"/>
      <c r="AQ226" s="115"/>
      <c r="AR226" s="115"/>
      <c r="AS226" s="115"/>
      <c r="AT226" s="115"/>
      <c r="AU226" s="115"/>
      <c r="AV226" s="115"/>
      <c r="AW226" s="115"/>
    </row>
    <row r="227" spans="2:49" ht="24.75" customHeight="1" x14ac:dyDescent="0.25">
      <c r="B227" s="113"/>
      <c r="C227" s="116"/>
      <c r="D227" s="118" t="s">
        <v>230</v>
      </c>
      <c r="E227" s="135" t="s">
        <v>273</v>
      </c>
      <c r="F227" s="112"/>
      <c r="G227" s="115"/>
      <c r="H227" s="115"/>
      <c r="I227" s="115"/>
      <c r="J227" s="115"/>
      <c r="K227" s="136" t="s">
        <v>358</v>
      </c>
      <c r="L227" s="112"/>
      <c r="M227" s="113"/>
      <c r="N227" s="115"/>
      <c r="O227" s="115"/>
      <c r="P227" s="115"/>
      <c r="Q227" s="115"/>
      <c r="R227" s="115"/>
      <c r="S227" s="115"/>
      <c r="T227" s="115"/>
      <c r="U227" s="115"/>
      <c r="V227" s="115"/>
      <c r="W227" s="115"/>
      <c r="X227" s="115"/>
      <c r="Y227" s="115"/>
      <c r="Z227" s="115"/>
      <c r="AA227" s="115"/>
      <c r="AB227" s="115"/>
      <c r="AC227" s="115"/>
      <c r="AD227" s="115"/>
      <c r="AE227" s="115"/>
      <c r="AF227" s="115"/>
      <c r="AG227" s="115"/>
      <c r="AH227" s="115"/>
      <c r="AI227" s="115"/>
      <c r="AJ227" s="112" t="s">
        <v>139</v>
      </c>
      <c r="AK227" s="112">
        <v>2009</v>
      </c>
      <c r="AL227" s="115"/>
      <c r="AM227" s="115"/>
      <c r="AN227" s="115"/>
      <c r="AO227" s="119">
        <v>29887000</v>
      </c>
      <c r="AP227" s="115"/>
      <c r="AQ227" s="115"/>
      <c r="AR227" s="115"/>
      <c r="AS227" s="115"/>
      <c r="AT227" s="115"/>
      <c r="AU227" s="115"/>
      <c r="AV227" s="115"/>
      <c r="AW227" s="115"/>
    </row>
    <row r="228" spans="2:49" ht="24.75" customHeight="1" x14ac:dyDescent="0.25">
      <c r="B228" s="113"/>
      <c r="C228" s="116"/>
      <c r="D228" s="118" t="s">
        <v>231</v>
      </c>
      <c r="E228" s="135" t="s">
        <v>290</v>
      </c>
      <c r="F228" s="112"/>
      <c r="G228" s="115"/>
      <c r="H228" s="115"/>
      <c r="I228" s="115"/>
      <c r="J228" s="115"/>
      <c r="K228" s="136" t="s">
        <v>359</v>
      </c>
      <c r="L228" s="112"/>
      <c r="M228" s="113"/>
      <c r="N228" s="115"/>
      <c r="O228" s="115"/>
      <c r="P228" s="115"/>
      <c r="Q228" s="115"/>
      <c r="R228" s="115"/>
      <c r="S228" s="115"/>
      <c r="T228" s="115"/>
      <c r="U228" s="115"/>
      <c r="V228" s="115"/>
      <c r="W228" s="115"/>
      <c r="X228" s="115"/>
      <c r="Y228" s="115"/>
      <c r="Z228" s="115"/>
      <c r="AA228" s="115"/>
      <c r="AB228" s="115"/>
      <c r="AC228" s="115"/>
      <c r="AD228" s="115"/>
      <c r="AE228" s="115"/>
      <c r="AF228" s="115"/>
      <c r="AG228" s="115"/>
      <c r="AH228" s="115"/>
      <c r="AI228" s="115"/>
      <c r="AJ228" s="112" t="s">
        <v>139</v>
      </c>
      <c r="AK228" s="112">
        <v>2009</v>
      </c>
      <c r="AL228" s="115"/>
      <c r="AM228" s="115"/>
      <c r="AN228" s="115"/>
      <c r="AO228" s="119">
        <v>39820000</v>
      </c>
      <c r="AP228" s="115"/>
      <c r="AQ228" s="115"/>
      <c r="AR228" s="115"/>
      <c r="AS228" s="115"/>
      <c r="AT228" s="115"/>
      <c r="AU228" s="115"/>
      <c r="AV228" s="115"/>
      <c r="AW228" s="115"/>
    </row>
    <row r="229" spans="2:49" ht="24.75" customHeight="1" x14ac:dyDescent="0.25">
      <c r="B229" s="113"/>
      <c r="C229" s="116"/>
      <c r="D229" s="115"/>
      <c r="E229" s="115"/>
      <c r="F229" s="115"/>
      <c r="G229" s="115"/>
      <c r="H229" s="115"/>
      <c r="I229" s="115"/>
      <c r="J229" s="115"/>
      <c r="K229" s="115"/>
      <c r="L229" s="115"/>
      <c r="M229" s="113"/>
      <c r="N229" s="115"/>
      <c r="O229" s="115"/>
      <c r="P229" s="115"/>
      <c r="Q229" s="115"/>
      <c r="R229" s="115"/>
      <c r="S229" s="115"/>
      <c r="T229" s="115"/>
      <c r="U229" s="115"/>
      <c r="V229" s="115"/>
      <c r="W229" s="115"/>
      <c r="X229" s="115"/>
      <c r="Y229" s="115"/>
      <c r="Z229" s="115"/>
      <c r="AA229" s="115"/>
      <c r="AB229" s="115"/>
      <c r="AC229" s="115"/>
      <c r="AD229" s="115"/>
      <c r="AE229" s="115"/>
      <c r="AF229" s="115"/>
      <c r="AG229" s="115"/>
      <c r="AH229" s="115"/>
      <c r="AI229" s="115"/>
      <c r="AJ229" s="139"/>
      <c r="AK229" s="139"/>
      <c r="AL229" s="115"/>
      <c r="AM229" s="115"/>
      <c r="AN229" s="115"/>
      <c r="AO229" s="115"/>
      <c r="AP229" s="115"/>
      <c r="AQ229" s="115"/>
      <c r="AR229" s="115"/>
      <c r="AS229" s="115"/>
      <c r="AT229" s="115"/>
      <c r="AU229" s="115"/>
      <c r="AV229" s="115"/>
      <c r="AW229" s="115"/>
    </row>
    <row r="230" spans="2:49" x14ac:dyDescent="0.25">
      <c r="B230" s="113" t="s">
        <v>36</v>
      </c>
      <c r="C230" s="114" t="s">
        <v>37</v>
      </c>
      <c r="D230" s="115"/>
      <c r="E230" s="115"/>
      <c r="F230" s="115"/>
      <c r="G230" s="115"/>
      <c r="H230" s="115"/>
      <c r="I230" s="115"/>
      <c r="J230" s="115"/>
      <c r="K230" s="115"/>
      <c r="L230" s="115"/>
      <c r="M230" s="113"/>
      <c r="N230" s="115"/>
      <c r="O230" s="115"/>
      <c r="P230" s="115"/>
      <c r="Q230" s="115"/>
      <c r="R230" s="115"/>
      <c r="S230" s="115"/>
      <c r="T230" s="115"/>
      <c r="U230" s="115"/>
      <c r="V230" s="115"/>
      <c r="W230" s="115"/>
      <c r="X230" s="115"/>
      <c r="Y230" s="115"/>
      <c r="Z230" s="115"/>
      <c r="AA230" s="115"/>
      <c r="AB230" s="115"/>
      <c r="AC230" s="115"/>
      <c r="AD230" s="115"/>
      <c r="AE230" s="115"/>
      <c r="AF230" s="115"/>
      <c r="AG230" s="115"/>
      <c r="AH230" s="115"/>
      <c r="AI230" s="115"/>
      <c r="AJ230" s="139"/>
      <c r="AK230" s="139"/>
      <c r="AL230" s="115"/>
      <c r="AM230" s="115"/>
      <c r="AN230" s="115"/>
      <c r="AO230" s="140">
        <f>SUM(AO231:AO234)</f>
        <v>15022500</v>
      </c>
      <c r="AP230" s="115"/>
      <c r="AQ230" s="115"/>
      <c r="AR230" s="115"/>
      <c r="AS230" s="115"/>
      <c r="AT230" s="115"/>
      <c r="AU230" s="115"/>
      <c r="AV230" s="115"/>
      <c r="AW230" s="115"/>
    </row>
    <row r="231" spans="2:49" ht="24.75" customHeight="1" x14ac:dyDescent="0.25">
      <c r="B231" s="113"/>
      <c r="C231" s="116" t="s">
        <v>109</v>
      </c>
      <c r="D231" s="118" t="s">
        <v>381</v>
      </c>
      <c r="E231" s="135" t="s">
        <v>385</v>
      </c>
      <c r="F231" s="112"/>
      <c r="G231" s="115"/>
      <c r="H231" s="115"/>
      <c r="I231" s="115"/>
      <c r="J231" s="115"/>
      <c r="K231" s="136" t="s">
        <v>301</v>
      </c>
      <c r="L231" s="115"/>
      <c r="M231" s="115" t="s">
        <v>361</v>
      </c>
      <c r="N231" s="115"/>
      <c r="O231" s="115"/>
      <c r="P231" s="115"/>
      <c r="Q231" s="115"/>
      <c r="R231" s="115"/>
      <c r="S231" s="115"/>
      <c r="T231" s="115"/>
      <c r="U231" s="115"/>
      <c r="V231" s="115"/>
      <c r="W231" s="115"/>
      <c r="X231" s="115"/>
      <c r="Y231" s="115"/>
      <c r="Z231" s="115"/>
      <c r="AA231" s="115"/>
      <c r="AB231" s="115"/>
      <c r="AC231" s="115"/>
      <c r="AD231" s="115"/>
      <c r="AE231" s="115"/>
      <c r="AF231" s="115"/>
      <c r="AG231" s="115"/>
      <c r="AH231" s="115"/>
      <c r="AI231" s="115"/>
      <c r="AJ231" s="112" t="s">
        <v>139</v>
      </c>
      <c r="AK231" s="112" t="s">
        <v>391</v>
      </c>
      <c r="AL231" s="115"/>
      <c r="AM231" s="115"/>
      <c r="AN231" s="115"/>
      <c r="AO231" s="119">
        <v>260000</v>
      </c>
      <c r="AP231" s="117"/>
      <c r="AQ231" s="117"/>
      <c r="AR231" s="117"/>
      <c r="AS231" s="117"/>
      <c r="AT231" s="117"/>
      <c r="AU231" s="117"/>
      <c r="AV231" s="117"/>
      <c r="AW231" s="117"/>
    </row>
    <row r="232" spans="2:49" ht="24.75" customHeight="1" x14ac:dyDescent="0.25">
      <c r="B232" s="113"/>
      <c r="C232" s="116"/>
      <c r="D232" s="118" t="s">
        <v>382</v>
      </c>
      <c r="E232" s="135" t="s">
        <v>386</v>
      </c>
      <c r="F232" s="112"/>
      <c r="G232" s="115"/>
      <c r="H232" s="115"/>
      <c r="I232" s="115"/>
      <c r="J232" s="115"/>
      <c r="K232" s="136" t="s">
        <v>388</v>
      </c>
      <c r="L232" s="115"/>
      <c r="M232" s="115" t="s">
        <v>361</v>
      </c>
      <c r="N232" s="115"/>
      <c r="O232" s="115"/>
      <c r="P232" s="115"/>
      <c r="Q232" s="115"/>
      <c r="R232" s="115"/>
      <c r="S232" s="115"/>
      <c r="T232" s="115"/>
      <c r="U232" s="115"/>
      <c r="V232" s="115"/>
      <c r="W232" s="115"/>
      <c r="X232" s="115"/>
      <c r="Y232" s="115"/>
      <c r="Z232" s="115"/>
      <c r="AA232" s="115"/>
      <c r="AB232" s="115"/>
      <c r="AC232" s="115"/>
      <c r="AD232" s="115"/>
      <c r="AE232" s="115"/>
      <c r="AF232" s="115"/>
      <c r="AG232" s="115"/>
      <c r="AH232" s="115"/>
      <c r="AI232" s="115"/>
      <c r="AJ232" s="112" t="s">
        <v>139</v>
      </c>
      <c r="AK232" s="112">
        <v>2006</v>
      </c>
      <c r="AL232" s="115"/>
      <c r="AM232" s="115"/>
      <c r="AN232" s="115"/>
      <c r="AO232" s="119">
        <v>262500</v>
      </c>
      <c r="AP232" s="117"/>
      <c r="AQ232" s="117"/>
      <c r="AR232" s="117"/>
      <c r="AS232" s="117"/>
      <c r="AT232" s="117"/>
      <c r="AU232" s="117"/>
      <c r="AV232" s="117"/>
      <c r="AW232" s="117"/>
    </row>
    <row r="233" spans="2:49" ht="24.75" customHeight="1" x14ac:dyDescent="0.25">
      <c r="B233" s="113"/>
      <c r="C233" s="116"/>
      <c r="D233" s="118" t="s">
        <v>383</v>
      </c>
      <c r="E233" s="135" t="s">
        <v>276</v>
      </c>
      <c r="F233" s="112" t="s">
        <v>291</v>
      </c>
      <c r="G233" s="115"/>
      <c r="H233" s="115"/>
      <c r="I233" s="115"/>
      <c r="J233" s="115"/>
      <c r="K233" s="136" t="s">
        <v>389</v>
      </c>
      <c r="L233" s="115"/>
      <c r="M233" s="113"/>
      <c r="N233" s="115"/>
      <c r="O233" s="115"/>
      <c r="P233" s="115"/>
      <c r="Q233" s="115"/>
      <c r="R233" s="115"/>
      <c r="S233" s="115"/>
      <c r="T233" s="115"/>
      <c r="U233" s="115"/>
      <c r="V233" s="115"/>
      <c r="W233" s="115"/>
      <c r="X233" s="115"/>
      <c r="Y233" s="115"/>
      <c r="Z233" s="115"/>
      <c r="AA233" s="115"/>
      <c r="AB233" s="115"/>
      <c r="AC233" s="115"/>
      <c r="AD233" s="115"/>
      <c r="AE233" s="115"/>
      <c r="AF233" s="115"/>
      <c r="AG233" s="115"/>
      <c r="AH233" s="115"/>
      <c r="AI233" s="115"/>
      <c r="AJ233" s="112" t="s">
        <v>139</v>
      </c>
      <c r="AK233" s="112">
        <v>2007</v>
      </c>
      <c r="AL233" s="115"/>
      <c r="AM233" s="115"/>
      <c r="AN233" s="115"/>
      <c r="AO233" s="119">
        <v>5000000</v>
      </c>
      <c r="AP233" s="117"/>
      <c r="AQ233" s="117"/>
      <c r="AR233" s="117"/>
      <c r="AS233" s="117"/>
      <c r="AT233" s="117"/>
      <c r="AU233" s="117"/>
      <c r="AV233" s="117"/>
      <c r="AW233" s="117"/>
    </row>
    <row r="234" spans="2:49" ht="45" x14ac:dyDescent="0.25">
      <c r="B234" s="113"/>
      <c r="C234" s="116"/>
      <c r="D234" s="118" t="s">
        <v>384</v>
      </c>
      <c r="E234" s="135" t="s">
        <v>387</v>
      </c>
      <c r="F234" s="112"/>
      <c r="G234" s="115"/>
      <c r="H234" s="115"/>
      <c r="I234" s="115"/>
      <c r="J234" s="115"/>
      <c r="K234" s="136" t="s">
        <v>390</v>
      </c>
      <c r="L234" s="115"/>
      <c r="M234" s="113"/>
      <c r="N234" s="115"/>
      <c r="O234" s="115"/>
      <c r="P234" s="115"/>
      <c r="Q234" s="115"/>
      <c r="R234" s="115"/>
      <c r="S234" s="115"/>
      <c r="T234" s="115"/>
      <c r="U234" s="115"/>
      <c r="V234" s="115"/>
      <c r="W234" s="115"/>
      <c r="X234" s="115"/>
      <c r="Y234" s="115"/>
      <c r="Z234" s="115"/>
      <c r="AA234" s="115"/>
      <c r="AB234" s="115"/>
      <c r="AC234" s="115"/>
      <c r="AD234" s="115"/>
      <c r="AE234" s="115"/>
      <c r="AF234" s="115"/>
      <c r="AG234" s="115"/>
      <c r="AH234" s="115"/>
      <c r="AI234" s="115"/>
      <c r="AJ234" s="112" t="s">
        <v>139</v>
      </c>
      <c r="AK234" s="112">
        <v>2008</v>
      </c>
      <c r="AL234" s="115"/>
      <c r="AM234" s="115"/>
      <c r="AN234" s="115"/>
      <c r="AO234" s="119">
        <v>9500000</v>
      </c>
      <c r="AP234" s="117"/>
      <c r="AQ234" s="117"/>
      <c r="AR234" s="117"/>
      <c r="AS234" s="117"/>
      <c r="AT234" s="117"/>
      <c r="AU234" s="117"/>
      <c r="AV234" s="117"/>
      <c r="AW234" s="117"/>
    </row>
    <row r="235" spans="2:49" ht="24.75" customHeight="1" x14ac:dyDescent="0.25">
      <c r="B235" s="113"/>
      <c r="C235" s="116"/>
      <c r="D235" s="115"/>
      <c r="E235" s="115"/>
      <c r="F235" s="115"/>
      <c r="G235" s="115"/>
      <c r="H235" s="115"/>
      <c r="I235" s="115"/>
      <c r="J235" s="115"/>
      <c r="K235" s="115"/>
      <c r="L235" s="115"/>
      <c r="M235" s="113"/>
      <c r="N235" s="115"/>
      <c r="O235" s="115"/>
      <c r="P235" s="115"/>
      <c r="Q235" s="115"/>
      <c r="R235" s="115"/>
      <c r="S235" s="115"/>
      <c r="T235" s="115"/>
      <c r="U235" s="115"/>
      <c r="V235" s="115"/>
      <c r="W235" s="115"/>
      <c r="X235" s="115"/>
      <c r="Y235" s="115"/>
      <c r="Z235" s="115"/>
      <c r="AA235" s="115"/>
      <c r="AB235" s="115"/>
      <c r="AC235" s="115"/>
      <c r="AD235" s="115"/>
      <c r="AE235" s="115"/>
      <c r="AF235" s="115"/>
      <c r="AG235" s="115"/>
      <c r="AH235" s="115"/>
      <c r="AI235" s="115"/>
      <c r="AJ235" s="139"/>
      <c r="AK235" s="139"/>
      <c r="AL235" s="115"/>
      <c r="AM235" s="115"/>
      <c r="AN235" s="115"/>
      <c r="AO235" s="115"/>
      <c r="AP235" s="115"/>
      <c r="AQ235" s="115"/>
      <c r="AR235" s="115"/>
      <c r="AS235" s="115"/>
      <c r="AT235" s="115"/>
      <c r="AU235" s="115"/>
      <c r="AV235" s="115"/>
      <c r="AW235" s="115"/>
    </row>
    <row r="236" spans="2:49" ht="24.75" customHeight="1" x14ac:dyDescent="0.25">
      <c r="B236" s="113" t="s">
        <v>38</v>
      </c>
      <c r="C236" s="116" t="s">
        <v>39</v>
      </c>
      <c r="D236" s="115"/>
      <c r="E236" s="115"/>
      <c r="F236" s="115"/>
      <c r="G236" s="115"/>
      <c r="H236" s="115"/>
      <c r="I236" s="115"/>
      <c r="J236" s="115"/>
      <c r="K236" s="115"/>
      <c r="L236" s="115"/>
      <c r="M236" s="113"/>
      <c r="N236" s="115"/>
      <c r="O236" s="115"/>
      <c r="P236" s="115"/>
      <c r="Q236" s="115"/>
      <c r="R236" s="115"/>
      <c r="S236" s="115"/>
      <c r="T236" s="115"/>
      <c r="U236" s="115"/>
      <c r="V236" s="115"/>
      <c r="W236" s="115"/>
      <c r="X236" s="115"/>
      <c r="Y236" s="115"/>
      <c r="Z236" s="115"/>
      <c r="AA236" s="115"/>
      <c r="AB236" s="115"/>
      <c r="AC236" s="115"/>
      <c r="AD236" s="115"/>
      <c r="AE236" s="115"/>
      <c r="AF236" s="115"/>
      <c r="AG236" s="115"/>
      <c r="AH236" s="115"/>
      <c r="AI236" s="115"/>
      <c r="AJ236" s="139"/>
      <c r="AK236" s="139"/>
      <c r="AL236" s="115"/>
      <c r="AM236" s="115"/>
      <c r="AN236" s="115"/>
      <c r="AO236" s="140">
        <f>SUM(AO237:AO238)</f>
        <v>4000000</v>
      </c>
      <c r="AP236" s="115"/>
      <c r="AQ236" s="115"/>
      <c r="AR236" s="115"/>
      <c r="AS236" s="115"/>
      <c r="AT236" s="115"/>
      <c r="AU236" s="115"/>
      <c r="AV236" s="115"/>
      <c r="AW236" s="115"/>
    </row>
    <row r="237" spans="2:49" ht="24.75" customHeight="1" x14ac:dyDescent="0.25">
      <c r="B237" s="113"/>
      <c r="C237" s="116" t="s">
        <v>109</v>
      </c>
      <c r="D237" s="118" t="s">
        <v>392</v>
      </c>
      <c r="E237" s="135" t="s">
        <v>276</v>
      </c>
      <c r="F237" s="112" t="s">
        <v>291</v>
      </c>
      <c r="G237" s="115"/>
      <c r="H237" s="115"/>
      <c r="I237" s="115"/>
      <c r="J237" s="115"/>
      <c r="K237" s="136" t="s">
        <v>394</v>
      </c>
      <c r="L237" s="115"/>
      <c r="M237" s="113"/>
      <c r="N237" s="115"/>
      <c r="O237" s="115"/>
      <c r="P237" s="115"/>
      <c r="Q237" s="115"/>
      <c r="R237" s="115"/>
      <c r="S237" s="115"/>
      <c r="T237" s="115"/>
      <c r="U237" s="115"/>
      <c r="V237" s="115"/>
      <c r="W237" s="115"/>
      <c r="X237" s="115"/>
      <c r="Y237" s="115"/>
      <c r="Z237" s="115"/>
      <c r="AA237" s="115"/>
      <c r="AB237" s="115"/>
      <c r="AC237" s="115"/>
      <c r="AD237" s="115"/>
      <c r="AE237" s="115"/>
      <c r="AF237" s="115"/>
      <c r="AG237" s="115"/>
      <c r="AH237" s="115"/>
      <c r="AI237" s="115"/>
      <c r="AJ237" s="112" t="s">
        <v>139</v>
      </c>
      <c r="AK237" s="112">
        <v>2007</v>
      </c>
      <c r="AL237" s="115"/>
      <c r="AM237" s="115"/>
      <c r="AN237" s="115"/>
      <c r="AO237" s="119">
        <v>1500000</v>
      </c>
      <c r="AP237" s="117"/>
      <c r="AQ237" s="117"/>
      <c r="AR237" s="117"/>
      <c r="AS237" s="117"/>
      <c r="AT237" s="117"/>
      <c r="AU237" s="117"/>
      <c r="AV237" s="117"/>
      <c r="AW237" s="117"/>
    </row>
    <row r="238" spans="2:49" ht="24.75" customHeight="1" x14ac:dyDescent="0.25">
      <c r="B238" s="113"/>
      <c r="C238" s="116"/>
      <c r="D238" s="118" t="s">
        <v>393</v>
      </c>
      <c r="E238" s="135" t="s">
        <v>276</v>
      </c>
      <c r="F238" s="112" t="s">
        <v>291</v>
      </c>
      <c r="G238" s="115"/>
      <c r="H238" s="115"/>
      <c r="I238" s="115"/>
      <c r="J238" s="115"/>
      <c r="K238" s="136" t="s">
        <v>394</v>
      </c>
      <c r="L238" s="115"/>
      <c r="M238" s="113"/>
      <c r="N238" s="115"/>
      <c r="O238" s="115"/>
      <c r="P238" s="115"/>
      <c r="Q238" s="115"/>
      <c r="R238" s="115"/>
      <c r="S238" s="115"/>
      <c r="T238" s="115"/>
      <c r="U238" s="115"/>
      <c r="V238" s="115"/>
      <c r="W238" s="115"/>
      <c r="X238" s="115"/>
      <c r="Y238" s="115"/>
      <c r="Z238" s="115"/>
      <c r="AA238" s="115"/>
      <c r="AB238" s="115"/>
      <c r="AC238" s="115"/>
      <c r="AD238" s="115"/>
      <c r="AE238" s="115"/>
      <c r="AF238" s="115"/>
      <c r="AG238" s="115"/>
      <c r="AH238" s="115"/>
      <c r="AI238" s="115"/>
      <c r="AJ238" s="112" t="s">
        <v>139</v>
      </c>
      <c r="AK238" s="112">
        <v>2007</v>
      </c>
      <c r="AL238" s="115"/>
      <c r="AM238" s="115"/>
      <c r="AN238" s="115"/>
      <c r="AO238" s="119">
        <v>2500000</v>
      </c>
      <c r="AP238" s="117"/>
      <c r="AQ238" s="117"/>
      <c r="AR238" s="117"/>
      <c r="AS238" s="117"/>
      <c r="AT238" s="117"/>
      <c r="AU238" s="117"/>
      <c r="AV238" s="117"/>
      <c r="AW238" s="117"/>
    </row>
    <row r="239" spans="2:49" ht="24.75" customHeight="1" x14ac:dyDescent="0.25">
      <c r="B239" s="113"/>
      <c r="C239" s="116"/>
      <c r="D239" s="118"/>
      <c r="E239" s="135"/>
      <c r="F239" s="112"/>
      <c r="G239" s="115"/>
      <c r="H239" s="115"/>
      <c r="I239" s="115"/>
      <c r="J239" s="115"/>
      <c r="K239" s="136"/>
      <c r="L239" s="115"/>
      <c r="M239" s="113"/>
      <c r="N239" s="115"/>
      <c r="O239" s="115"/>
      <c r="P239" s="115"/>
      <c r="Q239" s="115"/>
      <c r="R239" s="115"/>
      <c r="S239" s="115"/>
      <c r="T239" s="115"/>
      <c r="U239" s="115"/>
      <c r="V239" s="115"/>
      <c r="W239" s="115"/>
      <c r="X239" s="115"/>
      <c r="Y239" s="115"/>
      <c r="Z239" s="115"/>
      <c r="AA239" s="115"/>
      <c r="AB239" s="115"/>
      <c r="AC239" s="115"/>
      <c r="AD239" s="115"/>
      <c r="AE239" s="115"/>
      <c r="AF239" s="115"/>
      <c r="AG239" s="115"/>
      <c r="AH239" s="115"/>
      <c r="AI239" s="115"/>
      <c r="AJ239" s="112"/>
      <c r="AK239" s="112"/>
      <c r="AL239" s="115"/>
      <c r="AM239" s="115"/>
      <c r="AN239" s="115"/>
      <c r="AO239" s="119"/>
      <c r="AP239" s="115"/>
      <c r="AQ239" s="115"/>
      <c r="AR239" s="115"/>
      <c r="AS239" s="115"/>
      <c r="AT239" s="115"/>
      <c r="AU239" s="115"/>
      <c r="AV239" s="115"/>
      <c r="AW239" s="115"/>
    </row>
    <row r="240" spans="2:49" ht="24.75" customHeight="1" x14ac:dyDescent="0.25">
      <c r="B240" s="113" t="s">
        <v>40</v>
      </c>
      <c r="C240" s="116" t="s">
        <v>41</v>
      </c>
      <c r="D240" s="1242" t="s">
        <v>395</v>
      </c>
      <c r="E240" s="1243"/>
      <c r="F240" s="1244"/>
      <c r="G240" s="115"/>
      <c r="H240" s="115"/>
      <c r="I240" s="115"/>
      <c r="J240" s="115"/>
      <c r="K240" s="117"/>
      <c r="L240" s="117"/>
      <c r="M240" s="143"/>
      <c r="N240" s="117"/>
      <c r="O240" s="115"/>
      <c r="P240" s="115"/>
      <c r="Q240" s="115"/>
      <c r="R240" s="115"/>
      <c r="S240" s="115"/>
      <c r="T240" s="115"/>
      <c r="U240" s="115"/>
      <c r="V240" s="115"/>
      <c r="W240" s="115"/>
      <c r="X240" s="115"/>
      <c r="Y240" s="115"/>
      <c r="Z240" s="115"/>
      <c r="AA240" s="115"/>
      <c r="AB240" s="115"/>
      <c r="AC240" s="115"/>
      <c r="AD240" s="115"/>
      <c r="AE240" s="115"/>
      <c r="AF240" s="115"/>
      <c r="AG240" s="115"/>
      <c r="AH240" s="115"/>
      <c r="AI240" s="115"/>
      <c r="AJ240" s="117"/>
      <c r="AK240" s="117"/>
      <c r="AL240" s="117"/>
      <c r="AM240" s="117"/>
      <c r="AN240" s="117"/>
      <c r="AO240" s="117"/>
      <c r="AP240" s="117"/>
      <c r="AQ240" s="117"/>
      <c r="AR240" s="117"/>
      <c r="AS240" s="117"/>
      <c r="AT240" s="117"/>
      <c r="AU240" s="117"/>
      <c r="AV240" s="117"/>
      <c r="AW240" s="117"/>
    </row>
    <row r="241" spans="2:49" ht="24.75" customHeight="1" x14ac:dyDescent="0.25">
      <c r="B241" s="113"/>
      <c r="C241" s="116" t="s">
        <v>109</v>
      </c>
      <c r="D241" s="1245"/>
      <c r="E241" s="1246"/>
      <c r="F241" s="1247"/>
      <c r="G241" s="115"/>
      <c r="H241" s="115"/>
      <c r="I241" s="115"/>
      <c r="J241" s="115"/>
      <c r="K241" s="117"/>
      <c r="L241" s="117"/>
      <c r="M241" s="143"/>
      <c r="N241" s="117"/>
      <c r="O241" s="115"/>
      <c r="P241" s="115"/>
      <c r="Q241" s="115"/>
      <c r="R241" s="115"/>
      <c r="S241" s="115"/>
      <c r="T241" s="115"/>
      <c r="U241" s="115"/>
      <c r="V241" s="115"/>
      <c r="W241" s="115"/>
      <c r="X241" s="115"/>
      <c r="Y241" s="115"/>
      <c r="Z241" s="115"/>
      <c r="AA241" s="115"/>
      <c r="AB241" s="115"/>
      <c r="AC241" s="115"/>
      <c r="AD241" s="115"/>
      <c r="AE241" s="115"/>
      <c r="AF241" s="115"/>
      <c r="AG241" s="115"/>
      <c r="AH241" s="115"/>
      <c r="AI241" s="115"/>
      <c r="AJ241" s="117"/>
      <c r="AK241" s="117"/>
      <c r="AL241" s="117"/>
      <c r="AM241" s="117"/>
      <c r="AN241" s="117"/>
      <c r="AO241" s="117"/>
      <c r="AP241" s="117"/>
      <c r="AQ241" s="117"/>
      <c r="AR241" s="117"/>
      <c r="AS241" s="117"/>
      <c r="AT241" s="117"/>
      <c r="AU241" s="117"/>
      <c r="AV241" s="117"/>
      <c r="AW241" s="117"/>
    </row>
    <row r="242" spans="2:49" ht="24.75" customHeight="1" x14ac:dyDescent="0.25">
      <c r="B242" s="113"/>
      <c r="C242" s="116"/>
      <c r="D242" s="1245"/>
      <c r="E242" s="1246"/>
      <c r="F242" s="1247"/>
      <c r="G242" s="115"/>
      <c r="H242" s="115"/>
      <c r="I242" s="115"/>
      <c r="J242" s="115"/>
      <c r="K242" s="117"/>
      <c r="L242" s="117"/>
      <c r="M242" s="143"/>
      <c r="N242" s="117"/>
      <c r="O242" s="115"/>
      <c r="P242" s="115"/>
      <c r="Q242" s="115"/>
      <c r="R242" s="115"/>
      <c r="S242" s="115"/>
      <c r="T242" s="115"/>
      <c r="U242" s="115"/>
      <c r="V242" s="115"/>
      <c r="W242" s="115"/>
      <c r="X242" s="115"/>
      <c r="Y242" s="115"/>
      <c r="Z242" s="115"/>
      <c r="AA242" s="115"/>
      <c r="AB242" s="115"/>
      <c r="AC242" s="115"/>
      <c r="AD242" s="115"/>
      <c r="AE242" s="115"/>
      <c r="AF242" s="115"/>
      <c r="AG242" s="115"/>
      <c r="AH242" s="115"/>
      <c r="AI242" s="115"/>
      <c r="AJ242" s="117"/>
      <c r="AK242" s="117"/>
      <c r="AL242" s="117"/>
      <c r="AM242" s="117"/>
      <c r="AN242" s="117"/>
      <c r="AO242" s="117"/>
      <c r="AP242" s="117"/>
      <c r="AQ242" s="117"/>
      <c r="AR242" s="117"/>
      <c r="AS242" s="117"/>
      <c r="AT242" s="117"/>
      <c r="AU242" s="117"/>
      <c r="AV242" s="117"/>
      <c r="AW242" s="117"/>
    </row>
    <row r="243" spans="2:49" ht="24.75" customHeight="1" x14ac:dyDescent="0.25">
      <c r="B243" s="113"/>
      <c r="C243" s="116"/>
      <c r="D243" s="1248"/>
      <c r="E243" s="1249"/>
      <c r="F243" s="1250"/>
      <c r="G243" s="115"/>
      <c r="H243" s="115"/>
      <c r="I243" s="115"/>
      <c r="J243" s="115"/>
      <c r="K243" s="117"/>
      <c r="L243" s="117"/>
      <c r="M243" s="143"/>
      <c r="N243" s="117"/>
      <c r="O243" s="115"/>
      <c r="P243" s="115"/>
      <c r="Q243" s="115"/>
      <c r="R243" s="115"/>
      <c r="S243" s="115"/>
      <c r="T243" s="115"/>
      <c r="U243" s="115"/>
      <c r="V243" s="115"/>
      <c r="W243" s="115"/>
      <c r="X243" s="115"/>
      <c r="Y243" s="115"/>
      <c r="Z243" s="115"/>
      <c r="AA243" s="115"/>
      <c r="AB243" s="115"/>
      <c r="AC243" s="115"/>
      <c r="AD243" s="115"/>
      <c r="AE243" s="115"/>
      <c r="AF243" s="115"/>
      <c r="AG243" s="115"/>
      <c r="AH243" s="115"/>
      <c r="AI243" s="115"/>
      <c r="AJ243" s="117"/>
      <c r="AK243" s="117"/>
      <c r="AL243" s="117"/>
      <c r="AM243" s="117"/>
      <c r="AN243" s="117"/>
      <c r="AO243" s="117"/>
      <c r="AP243" s="117"/>
      <c r="AQ243" s="117"/>
      <c r="AR243" s="117"/>
      <c r="AS243" s="117"/>
      <c r="AT243" s="117"/>
      <c r="AU243" s="117"/>
      <c r="AV243" s="117"/>
      <c r="AW243" s="117"/>
    </row>
    <row r="244" spans="2:49" ht="24.75" customHeight="1" x14ac:dyDescent="0.25">
      <c r="B244" s="113"/>
      <c r="C244" s="116"/>
      <c r="D244" s="115"/>
      <c r="E244" s="115"/>
      <c r="F244" s="115"/>
      <c r="G244" s="115"/>
      <c r="H244" s="115"/>
      <c r="I244" s="115"/>
      <c r="J244" s="115"/>
      <c r="K244" s="115"/>
      <c r="L244" s="115"/>
      <c r="M244" s="113"/>
      <c r="N244" s="115"/>
      <c r="O244" s="115"/>
      <c r="P244" s="115"/>
      <c r="Q244" s="115"/>
      <c r="R244" s="115"/>
      <c r="S244" s="115"/>
      <c r="T244" s="115"/>
      <c r="U244" s="115"/>
      <c r="V244" s="115"/>
      <c r="W244" s="115"/>
      <c r="X244" s="115"/>
      <c r="Y244" s="115"/>
      <c r="Z244" s="115"/>
      <c r="AA244" s="115"/>
      <c r="AB244" s="115"/>
      <c r="AC244" s="115"/>
      <c r="AD244" s="115"/>
      <c r="AE244" s="115"/>
      <c r="AF244" s="115"/>
      <c r="AG244" s="115"/>
      <c r="AH244" s="115"/>
      <c r="AI244" s="115"/>
      <c r="AJ244" s="115"/>
      <c r="AK244" s="115"/>
      <c r="AL244" s="115"/>
      <c r="AM244" s="115"/>
      <c r="AN244" s="115"/>
      <c r="AO244" s="115"/>
      <c r="AP244" s="115"/>
      <c r="AQ244" s="115"/>
      <c r="AR244" s="115"/>
      <c r="AS244" s="115"/>
      <c r="AT244" s="115"/>
      <c r="AU244" s="115"/>
      <c r="AV244" s="115"/>
      <c r="AW244" s="115"/>
    </row>
    <row r="245" spans="2:49" ht="24.75" customHeight="1" x14ac:dyDescent="0.25">
      <c r="B245" s="113" t="s">
        <v>42</v>
      </c>
      <c r="C245" s="116" t="s">
        <v>43</v>
      </c>
      <c r="D245" s="1242" t="s">
        <v>395</v>
      </c>
      <c r="E245" s="1243"/>
      <c r="F245" s="1244"/>
      <c r="G245" s="115"/>
      <c r="H245" s="115"/>
      <c r="I245" s="115"/>
      <c r="J245" s="115"/>
      <c r="K245" s="117"/>
      <c r="L245" s="117"/>
      <c r="M245" s="143"/>
      <c r="N245" s="115"/>
      <c r="O245" s="115"/>
      <c r="P245" s="115"/>
      <c r="Q245" s="115"/>
      <c r="R245" s="115"/>
      <c r="S245" s="115"/>
      <c r="T245" s="115"/>
      <c r="U245" s="115"/>
      <c r="V245" s="115"/>
      <c r="W245" s="115"/>
      <c r="X245" s="115"/>
      <c r="Y245" s="115"/>
      <c r="Z245" s="115"/>
      <c r="AA245" s="115"/>
      <c r="AB245" s="115"/>
      <c r="AC245" s="115"/>
      <c r="AD245" s="115"/>
      <c r="AE245" s="115"/>
      <c r="AF245" s="115"/>
      <c r="AG245" s="115"/>
      <c r="AH245" s="115"/>
      <c r="AI245" s="115"/>
      <c r="AJ245" s="117"/>
      <c r="AK245" s="117"/>
      <c r="AL245" s="117"/>
      <c r="AM245" s="117"/>
      <c r="AN245" s="117"/>
      <c r="AO245" s="117"/>
      <c r="AP245" s="117"/>
      <c r="AQ245" s="117"/>
      <c r="AR245" s="117"/>
      <c r="AS245" s="117"/>
      <c r="AT245" s="117"/>
      <c r="AU245" s="117"/>
      <c r="AV245" s="117"/>
      <c r="AW245" s="117"/>
    </row>
    <row r="246" spans="2:49" ht="24.75" customHeight="1" x14ac:dyDescent="0.25">
      <c r="B246" s="113"/>
      <c r="C246" s="116" t="s">
        <v>109</v>
      </c>
      <c r="D246" s="1245"/>
      <c r="E246" s="1246"/>
      <c r="F246" s="1247"/>
      <c r="G246" s="115"/>
      <c r="H246" s="115"/>
      <c r="I246" s="115"/>
      <c r="J246" s="115"/>
      <c r="K246" s="117"/>
      <c r="L246" s="117"/>
      <c r="M246" s="144"/>
      <c r="N246" s="115"/>
      <c r="O246" s="115"/>
      <c r="P246" s="115"/>
      <c r="Q246" s="115"/>
      <c r="R246" s="115"/>
      <c r="S246" s="115"/>
      <c r="T246" s="115"/>
      <c r="U246" s="115"/>
      <c r="V246" s="115"/>
      <c r="W246" s="115"/>
      <c r="X246" s="115"/>
      <c r="Y246" s="115"/>
      <c r="Z246" s="115"/>
      <c r="AA246" s="115"/>
      <c r="AB246" s="115"/>
      <c r="AC246" s="115"/>
      <c r="AD246" s="115"/>
      <c r="AE246" s="115"/>
      <c r="AF246" s="115"/>
      <c r="AG246" s="115"/>
      <c r="AH246" s="115"/>
      <c r="AI246" s="115"/>
      <c r="AJ246" s="117"/>
      <c r="AK246" s="117"/>
      <c r="AL246" s="117"/>
      <c r="AM246" s="117"/>
      <c r="AN246" s="117"/>
      <c r="AO246" s="117"/>
      <c r="AP246" s="117"/>
      <c r="AQ246" s="117"/>
      <c r="AR246" s="117"/>
      <c r="AS246" s="117"/>
      <c r="AT246" s="117"/>
      <c r="AU246" s="117"/>
      <c r="AV246" s="117"/>
      <c r="AW246" s="117"/>
    </row>
    <row r="247" spans="2:49" ht="24.75" customHeight="1" x14ac:dyDescent="0.25">
      <c r="B247" s="113"/>
      <c r="C247" s="116"/>
      <c r="D247" s="1245"/>
      <c r="E247" s="1246"/>
      <c r="F247" s="1247"/>
      <c r="G247" s="115"/>
      <c r="H247" s="115"/>
      <c r="I247" s="115"/>
      <c r="J247" s="115"/>
      <c r="K247" s="117"/>
      <c r="L247" s="117"/>
      <c r="M247" s="144"/>
      <c r="N247" s="115"/>
      <c r="O247" s="115"/>
      <c r="P247" s="115"/>
      <c r="Q247" s="115"/>
      <c r="R247" s="115"/>
      <c r="S247" s="115"/>
      <c r="T247" s="115"/>
      <c r="U247" s="115"/>
      <c r="V247" s="115"/>
      <c r="W247" s="115"/>
      <c r="X247" s="115"/>
      <c r="Y247" s="115"/>
      <c r="Z247" s="115"/>
      <c r="AA247" s="115"/>
      <c r="AB247" s="115"/>
      <c r="AC247" s="115"/>
      <c r="AD247" s="115"/>
      <c r="AE247" s="115"/>
      <c r="AF247" s="115"/>
      <c r="AG247" s="115"/>
      <c r="AH247" s="115"/>
      <c r="AI247" s="115"/>
      <c r="AJ247" s="117"/>
      <c r="AK247" s="117"/>
      <c r="AL247" s="117"/>
      <c r="AM247" s="117"/>
      <c r="AN247" s="117"/>
      <c r="AO247" s="117"/>
      <c r="AP247" s="117"/>
      <c r="AQ247" s="117"/>
      <c r="AR247" s="117"/>
      <c r="AS247" s="117"/>
      <c r="AT247" s="117"/>
      <c r="AU247" s="117"/>
      <c r="AV247" s="117"/>
      <c r="AW247" s="117"/>
    </row>
    <row r="248" spans="2:49" ht="24.75" customHeight="1" x14ac:dyDescent="0.25">
      <c r="B248" s="113"/>
      <c r="C248" s="116"/>
      <c r="D248" s="1248"/>
      <c r="E248" s="1249"/>
      <c r="F248" s="1250"/>
      <c r="G248" s="115"/>
      <c r="H248" s="115"/>
      <c r="I248" s="115"/>
      <c r="J248" s="115"/>
      <c r="K248" s="117"/>
      <c r="L248" s="117"/>
      <c r="M248" s="144"/>
      <c r="N248" s="115"/>
      <c r="O248" s="115"/>
      <c r="P248" s="115"/>
      <c r="Q248" s="115"/>
      <c r="R248" s="115"/>
      <c r="S248" s="115"/>
      <c r="T248" s="115"/>
      <c r="U248" s="115"/>
      <c r="V248" s="115"/>
      <c r="W248" s="115"/>
      <c r="X248" s="115"/>
      <c r="Y248" s="115"/>
      <c r="Z248" s="115"/>
      <c r="AA248" s="115"/>
      <c r="AB248" s="115"/>
      <c r="AC248" s="115"/>
      <c r="AD248" s="115"/>
      <c r="AE248" s="115"/>
      <c r="AF248" s="115"/>
      <c r="AG248" s="115"/>
      <c r="AH248" s="115"/>
      <c r="AI248" s="115"/>
      <c r="AJ248" s="117"/>
      <c r="AK248" s="117"/>
      <c r="AL248" s="117"/>
      <c r="AM248" s="117"/>
      <c r="AN248" s="117"/>
      <c r="AO248" s="117"/>
      <c r="AP248" s="117"/>
      <c r="AQ248" s="117"/>
      <c r="AR248" s="117"/>
      <c r="AS248" s="117"/>
      <c r="AT248" s="117"/>
      <c r="AU248" s="117"/>
      <c r="AV248" s="117"/>
      <c r="AW248" s="117"/>
    </row>
    <row r="249" spans="2:49" ht="24.75" customHeight="1" x14ac:dyDescent="0.25">
      <c r="B249" s="113"/>
      <c r="C249" s="116"/>
      <c r="D249" s="115"/>
      <c r="E249" s="115"/>
      <c r="F249" s="115"/>
      <c r="G249" s="115"/>
      <c r="H249" s="115"/>
      <c r="I249" s="115"/>
      <c r="J249" s="115"/>
      <c r="K249" s="115"/>
      <c r="L249" s="115"/>
      <c r="M249" s="112"/>
      <c r="N249" s="115"/>
      <c r="O249" s="115"/>
      <c r="P249" s="115"/>
      <c r="Q249" s="115"/>
      <c r="R249" s="115"/>
      <c r="S249" s="115"/>
      <c r="T249" s="115"/>
      <c r="U249" s="115"/>
      <c r="V249" s="115"/>
      <c r="W249" s="115"/>
      <c r="X249" s="115"/>
      <c r="Y249" s="115"/>
      <c r="Z249" s="115"/>
      <c r="AA249" s="115"/>
      <c r="AB249" s="115"/>
      <c r="AC249" s="115"/>
      <c r="AD249" s="115"/>
      <c r="AE249" s="115"/>
      <c r="AF249" s="115"/>
      <c r="AG249" s="115"/>
      <c r="AH249" s="115"/>
      <c r="AI249" s="115"/>
      <c r="AJ249" s="115"/>
      <c r="AK249" s="115"/>
      <c r="AL249" s="115"/>
      <c r="AM249" s="115"/>
      <c r="AN249" s="115"/>
      <c r="AO249" s="115"/>
      <c r="AP249" s="115"/>
      <c r="AQ249" s="115"/>
      <c r="AR249" s="115"/>
      <c r="AS249" s="115"/>
      <c r="AT249" s="115"/>
      <c r="AU249" s="115"/>
      <c r="AV249" s="115"/>
      <c r="AW249" s="115"/>
    </row>
    <row r="250" spans="2:49" ht="24.75" customHeight="1" x14ac:dyDescent="0.25">
      <c r="B250" s="113" t="s">
        <v>44</v>
      </c>
      <c r="C250" s="116" t="s">
        <v>45</v>
      </c>
      <c r="D250" s="1242" t="s">
        <v>395</v>
      </c>
      <c r="E250" s="1243"/>
      <c r="F250" s="1244"/>
      <c r="G250" s="115"/>
      <c r="H250" s="115"/>
      <c r="I250" s="115"/>
      <c r="J250" s="115"/>
      <c r="K250" s="117"/>
      <c r="L250" s="117"/>
      <c r="M250" s="144"/>
      <c r="N250" s="115"/>
      <c r="O250" s="115"/>
      <c r="P250" s="115"/>
      <c r="Q250" s="115"/>
      <c r="R250" s="115"/>
      <c r="S250" s="115"/>
      <c r="T250" s="115"/>
      <c r="U250" s="115"/>
      <c r="V250" s="115"/>
      <c r="W250" s="115"/>
      <c r="X250" s="115"/>
      <c r="Y250" s="115"/>
      <c r="Z250" s="115"/>
      <c r="AA250" s="115"/>
      <c r="AB250" s="115"/>
      <c r="AC250" s="115"/>
      <c r="AD250" s="115"/>
      <c r="AE250" s="115"/>
      <c r="AF250" s="115"/>
      <c r="AG250" s="115"/>
      <c r="AH250" s="115"/>
      <c r="AI250" s="115"/>
      <c r="AJ250" s="117"/>
      <c r="AK250" s="117"/>
      <c r="AL250" s="117"/>
      <c r="AM250" s="117"/>
      <c r="AN250" s="117"/>
      <c r="AO250" s="117"/>
      <c r="AP250" s="117"/>
      <c r="AQ250" s="117"/>
      <c r="AR250" s="117"/>
      <c r="AS250" s="117"/>
      <c r="AT250" s="117"/>
      <c r="AU250" s="117"/>
      <c r="AV250" s="117"/>
      <c r="AW250" s="117"/>
    </row>
    <row r="251" spans="2:49" ht="24.75" customHeight="1" x14ac:dyDescent="0.25">
      <c r="B251" s="113"/>
      <c r="C251" s="116" t="s">
        <v>109</v>
      </c>
      <c r="D251" s="1245"/>
      <c r="E251" s="1246"/>
      <c r="F251" s="1247"/>
      <c r="G251" s="115"/>
      <c r="H251" s="115"/>
      <c r="I251" s="115"/>
      <c r="J251" s="115"/>
      <c r="K251" s="117"/>
      <c r="L251" s="117"/>
      <c r="M251" s="144" t="s">
        <v>1730</v>
      </c>
      <c r="N251" s="115"/>
      <c r="O251" s="115"/>
      <c r="P251" s="115"/>
      <c r="Q251" s="115"/>
      <c r="R251" s="115"/>
      <c r="S251" s="115"/>
      <c r="T251" s="115"/>
      <c r="U251" s="115"/>
      <c r="V251" s="115"/>
      <c r="W251" s="115"/>
      <c r="X251" s="115"/>
      <c r="Y251" s="115"/>
      <c r="Z251" s="115"/>
      <c r="AA251" s="115"/>
      <c r="AB251" s="115"/>
      <c r="AC251" s="115"/>
      <c r="AD251" s="115"/>
      <c r="AE251" s="115"/>
      <c r="AF251" s="115"/>
      <c r="AG251" s="115"/>
      <c r="AH251" s="115"/>
      <c r="AI251" s="115"/>
      <c r="AJ251" s="117"/>
      <c r="AK251" s="117"/>
      <c r="AL251" s="117"/>
      <c r="AM251" s="117"/>
      <c r="AN251" s="117"/>
      <c r="AO251" s="117"/>
      <c r="AP251" s="117"/>
      <c r="AQ251" s="117"/>
      <c r="AR251" s="117"/>
      <c r="AS251" s="117"/>
      <c r="AT251" s="117"/>
      <c r="AU251" s="117"/>
      <c r="AV251" s="117"/>
      <c r="AW251" s="117"/>
    </row>
    <row r="252" spans="2:49" ht="24.75" customHeight="1" x14ac:dyDescent="0.25">
      <c r="B252" s="113"/>
      <c r="C252" s="116"/>
      <c r="D252" s="1245"/>
      <c r="E252" s="1246"/>
      <c r="F252" s="1247"/>
      <c r="G252" s="115"/>
      <c r="H252" s="115"/>
      <c r="I252" s="115"/>
      <c r="J252" s="115"/>
      <c r="K252" s="117"/>
      <c r="L252" s="117"/>
      <c r="M252" s="144"/>
      <c r="N252" s="115"/>
      <c r="O252" s="115"/>
      <c r="P252" s="115"/>
      <c r="Q252" s="115"/>
      <c r="R252" s="115"/>
      <c r="S252" s="115"/>
      <c r="T252" s="115"/>
      <c r="U252" s="115"/>
      <c r="V252" s="115"/>
      <c r="W252" s="115"/>
      <c r="X252" s="115"/>
      <c r="Y252" s="115"/>
      <c r="Z252" s="115"/>
      <c r="AA252" s="115"/>
      <c r="AB252" s="115"/>
      <c r="AC252" s="115"/>
      <c r="AD252" s="115"/>
      <c r="AE252" s="115"/>
      <c r="AF252" s="115"/>
      <c r="AG252" s="115"/>
      <c r="AH252" s="115"/>
      <c r="AI252" s="115"/>
      <c r="AJ252" s="117"/>
      <c r="AK252" s="117"/>
      <c r="AL252" s="117"/>
      <c r="AM252" s="117"/>
      <c r="AN252" s="117"/>
      <c r="AO252" s="117"/>
      <c r="AP252" s="117"/>
      <c r="AQ252" s="117"/>
      <c r="AR252" s="117"/>
      <c r="AS252" s="117"/>
      <c r="AT252" s="117"/>
      <c r="AU252" s="117"/>
      <c r="AV252" s="117"/>
      <c r="AW252" s="117"/>
    </row>
    <row r="253" spans="2:49" ht="24.75" customHeight="1" x14ac:dyDescent="0.25">
      <c r="B253" s="113"/>
      <c r="C253" s="116"/>
      <c r="D253" s="1248"/>
      <c r="E253" s="1249"/>
      <c r="F253" s="1250"/>
      <c r="G253" s="115"/>
      <c r="H253" s="115"/>
      <c r="I253" s="115"/>
      <c r="J253" s="115"/>
      <c r="K253" s="117"/>
      <c r="L253" s="117"/>
      <c r="M253" s="144"/>
      <c r="N253" s="115"/>
      <c r="O253" s="115"/>
      <c r="P253" s="115"/>
      <c r="Q253" s="115"/>
      <c r="R253" s="115"/>
      <c r="S253" s="115"/>
      <c r="T253" s="115"/>
      <c r="U253" s="115"/>
      <c r="V253" s="115"/>
      <c r="W253" s="115"/>
      <c r="X253" s="115"/>
      <c r="Y253" s="115"/>
      <c r="Z253" s="115"/>
      <c r="AA253" s="115"/>
      <c r="AB253" s="115"/>
      <c r="AC253" s="115"/>
      <c r="AD253" s="115"/>
      <c r="AE253" s="115"/>
      <c r="AF253" s="115"/>
      <c r="AG253" s="115"/>
      <c r="AH253" s="115"/>
      <c r="AI253" s="115"/>
      <c r="AJ253" s="117"/>
      <c r="AK253" s="117"/>
      <c r="AL253" s="117"/>
      <c r="AM253" s="117"/>
      <c r="AN253" s="117"/>
      <c r="AO253" s="117"/>
      <c r="AP253" s="117"/>
      <c r="AQ253" s="117"/>
      <c r="AR253" s="117"/>
      <c r="AS253" s="117"/>
      <c r="AT253" s="117"/>
      <c r="AU253" s="117"/>
      <c r="AV253" s="117"/>
      <c r="AW253" s="117"/>
    </row>
    <row r="254" spans="2:49" ht="24.75" customHeight="1" x14ac:dyDescent="0.25">
      <c r="B254" s="113"/>
      <c r="C254" s="122"/>
      <c r="D254" s="115"/>
      <c r="E254" s="115"/>
      <c r="F254" s="115"/>
      <c r="G254" s="115"/>
      <c r="H254" s="115"/>
      <c r="I254" s="115"/>
      <c r="J254" s="115"/>
      <c r="K254" s="115"/>
      <c r="L254" s="115"/>
      <c r="M254" s="112"/>
      <c r="N254" s="115"/>
      <c r="O254" s="115"/>
      <c r="P254" s="115"/>
      <c r="Q254" s="115"/>
      <c r="R254" s="115"/>
      <c r="S254" s="115"/>
      <c r="T254" s="115"/>
      <c r="U254" s="115"/>
      <c r="V254" s="115"/>
      <c r="W254" s="115"/>
      <c r="X254" s="115"/>
      <c r="Y254" s="115"/>
      <c r="Z254" s="115"/>
      <c r="AA254" s="115"/>
      <c r="AB254" s="115"/>
      <c r="AC254" s="115"/>
      <c r="AD254" s="115"/>
      <c r="AE254" s="115"/>
      <c r="AF254" s="115"/>
      <c r="AG254" s="115"/>
      <c r="AH254" s="115"/>
      <c r="AI254" s="115"/>
      <c r="AJ254" s="115"/>
      <c r="AK254" s="115"/>
      <c r="AL254" s="115"/>
      <c r="AM254" s="115"/>
      <c r="AN254" s="115"/>
      <c r="AO254" s="115"/>
      <c r="AP254" s="115"/>
      <c r="AQ254" s="115"/>
      <c r="AR254" s="115"/>
      <c r="AS254" s="115"/>
      <c r="AT254" s="115"/>
      <c r="AU254" s="115"/>
      <c r="AV254" s="115"/>
      <c r="AW254" s="115"/>
    </row>
    <row r="255" spans="2:49" ht="39.75" customHeight="1" x14ac:dyDescent="0.25">
      <c r="B255" s="113" t="s">
        <v>46</v>
      </c>
      <c r="C255" s="123" t="s">
        <v>47</v>
      </c>
      <c r="D255" s="115"/>
      <c r="E255" s="115"/>
      <c r="F255" s="115"/>
      <c r="G255" s="115"/>
      <c r="H255" s="115"/>
      <c r="I255" s="115"/>
      <c r="J255" s="115"/>
      <c r="K255" s="115"/>
      <c r="L255" s="115"/>
      <c r="M255" s="115"/>
      <c r="N255" s="115"/>
      <c r="O255" s="115"/>
      <c r="P255" s="115"/>
      <c r="Q255" s="115"/>
      <c r="R255" s="115"/>
      <c r="S255" s="115"/>
      <c r="T255" s="115"/>
      <c r="U255" s="115"/>
      <c r="V255" s="115"/>
      <c r="W255" s="115"/>
      <c r="X255" s="115"/>
      <c r="Y255" s="115"/>
      <c r="Z255" s="115"/>
      <c r="AA255" s="115"/>
      <c r="AB255" s="115"/>
      <c r="AC255" s="115"/>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row>
    <row r="256" spans="2:49" ht="24.75" customHeight="1" x14ac:dyDescent="0.25">
      <c r="B256" s="113" t="s">
        <v>48</v>
      </c>
      <c r="C256" s="122" t="s">
        <v>49</v>
      </c>
      <c r="D256" s="115"/>
      <c r="E256" s="115"/>
      <c r="F256" s="115"/>
      <c r="G256" s="115"/>
      <c r="H256" s="115"/>
      <c r="I256" s="115"/>
      <c r="J256" s="115"/>
      <c r="K256" s="115"/>
      <c r="L256" s="115"/>
      <c r="M256" s="115"/>
      <c r="N256" s="115"/>
      <c r="O256" s="115"/>
      <c r="P256" s="115"/>
      <c r="Q256" s="115"/>
      <c r="R256" s="115"/>
      <c r="S256" s="115"/>
      <c r="T256" s="115"/>
      <c r="U256" s="115"/>
      <c r="V256" s="115"/>
      <c r="W256" s="115"/>
      <c r="X256" s="115"/>
      <c r="Y256" s="115"/>
      <c r="Z256" s="115"/>
      <c r="AA256" s="115"/>
      <c r="AB256" s="115"/>
      <c r="AC256" s="115"/>
      <c r="AD256" s="115"/>
      <c r="AE256" s="115"/>
      <c r="AF256" s="115"/>
      <c r="AG256" s="115"/>
      <c r="AH256" s="115"/>
      <c r="AI256" s="115"/>
      <c r="AJ256" s="115"/>
      <c r="AK256" s="115"/>
      <c r="AL256" s="115"/>
      <c r="AM256" s="115"/>
      <c r="AN256" s="115"/>
      <c r="AO256" s="140">
        <f>SUM(AO257:AO263)</f>
        <v>1840291250</v>
      </c>
      <c r="AP256" s="115"/>
      <c r="AQ256" s="115"/>
      <c r="AR256" s="115"/>
      <c r="AS256" s="115"/>
      <c r="AT256" s="115"/>
      <c r="AU256" s="115"/>
      <c r="AV256" s="115"/>
      <c r="AW256" s="115"/>
    </row>
    <row r="257" spans="2:49" ht="54.75" customHeight="1" x14ac:dyDescent="0.25">
      <c r="B257" s="113"/>
      <c r="C257" s="116" t="s">
        <v>110</v>
      </c>
      <c r="D257" s="145" t="s">
        <v>396</v>
      </c>
      <c r="E257" s="113" t="s">
        <v>403</v>
      </c>
      <c r="F257" s="115"/>
      <c r="G257" s="112" t="s">
        <v>405</v>
      </c>
      <c r="H257" s="115"/>
      <c r="I257" s="115"/>
      <c r="J257" s="115"/>
      <c r="K257" s="115"/>
      <c r="L257" s="115"/>
      <c r="M257" s="115"/>
      <c r="N257" s="115"/>
      <c r="O257" s="115"/>
      <c r="P257" s="115"/>
      <c r="Q257" s="115"/>
      <c r="R257" s="115"/>
      <c r="S257" s="113" t="s">
        <v>407</v>
      </c>
      <c r="T257" s="115"/>
      <c r="U257" s="112">
        <v>419</v>
      </c>
      <c r="V257" s="115"/>
      <c r="W257" s="115"/>
      <c r="X257" s="113" t="s">
        <v>411</v>
      </c>
      <c r="Y257" s="115"/>
      <c r="Z257" s="115"/>
      <c r="AA257" s="115"/>
      <c r="AB257" s="115"/>
      <c r="AC257" s="115"/>
      <c r="AD257" s="115"/>
      <c r="AE257" s="115"/>
      <c r="AF257" s="115"/>
      <c r="AG257" s="115"/>
      <c r="AH257" s="115"/>
      <c r="AI257" s="115"/>
      <c r="AJ257" s="112" t="s">
        <v>139</v>
      </c>
      <c r="AK257" s="115"/>
      <c r="AL257" s="115"/>
      <c r="AM257" s="115"/>
      <c r="AN257" s="115"/>
      <c r="AO257" s="124">
        <v>404439750</v>
      </c>
      <c r="AP257" s="117"/>
      <c r="AQ257" s="117"/>
      <c r="AR257" s="117"/>
      <c r="AS257" s="117"/>
      <c r="AT257" s="117"/>
      <c r="AU257" s="117"/>
      <c r="AV257" s="117"/>
      <c r="AW257" s="117"/>
    </row>
    <row r="258" spans="2:49" ht="54.75" customHeight="1" x14ac:dyDescent="0.25">
      <c r="B258" s="113"/>
      <c r="C258" s="116"/>
      <c r="D258" s="145" t="s">
        <v>397</v>
      </c>
      <c r="E258" s="113" t="s">
        <v>403</v>
      </c>
      <c r="F258" s="115"/>
      <c r="G258" s="112" t="s">
        <v>405</v>
      </c>
      <c r="H258" s="115"/>
      <c r="I258" s="115"/>
      <c r="J258" s="115"/>
      <c r="K258" s="115"/>
      <c r="L258" s="115"/>
      <c r="M258" s="115"/>
      <c r="N258" s="115"/>
      <c r="O258" s="115"/>
      <c r="P258" s="115"/>
      <c r="Q258" s="115"/>
      <c r="R258" s="115"/>
      <c r="S258" s="113" t="s">
        <v>407</v>
      </c>
      <c r="T258" s="112"/>
      <c r="U258" s="112">
        <v>100</v>
      </c>
      <c r="V258" s="115"/>
      <c r="W258" s="115"/>
      <c r="X258" s="113" t="s">
        <v>411</v>
      </c>
      <c r="Y258" s="115"/>
      <c r="Z258" s="115"/>
      <c r="AA258" s="115"/>
      <c r="AB258" s="115"/>
      <c r="AC258" s="115"/>
      <c r="AD258" s="115"/>
      <c r="AE258" s="115"/>
      <c r="AF258" s="115"/>
      <c r="AG258" s="115"/>
      <c r="AH258" s="115"/>
      <c r="AI258" s="115"/>
      <c r="AJ258" s="112" t="s">
        <v>139</v>
      </c>
      <c r="AK258" s="115"/>
      <c r="AL258" s="115"/>
      <c r="AM258" s="115"/>
      <c r="AN258" s="115"/>
      <c r="AO258" s="124">
        <v>98250000</v>
      </c>
      <c r="AP258" s="117"/>
      <c r="AQ258" s="117"/>
      <c r="AR258" s="117"/>
      <c r="AS258" s="117"/>
      <c r="AT258" s="117"/>
      <c r="AU258" s="117"/>
      <c r="AV258" s="117"/>
      <c r="AW258" s="117"/>
    </row>
    <row r="259" spans="2:49" ht="54.75" customHeight="1" x14ac:dyDescent="0.25">
      <c r="B259" s="113"/>
      <c r="C259" s="116"/>
      <c r="D259" s="145" t="s">
        <v>398</v>
      </c>
      <c r="E259" s="113" t="s">
        <v>403</v>
      </c>
      <c r="F259" s="115"/>
      <c r="G259" s="112" t="s">
        <v>405</v>
      </c>
      <c r="H259" s="115"/>
      <c r="I259" s="115"/>
      <c r="J259" s="115"/>
      <c r="K259" s="115"/>
      <c r="L259" s="115"/>
      <c r="M259" s="115"/>
      <c r="N259" s="115"/>
      <c r="O259" s="115"/>
      <c r="P259" s="115"/>
      <c r="Q259" s="115"/>
      <c r="R259" s="115"/>
      <c r="S259" s="113" t="s">
        <v>407</v>
      </c>
      <c r="T259" s="112"/>
      <c r="U259" s="112">
        <v>75</v>
      </c>
      <c r="V259" s="115"/>
      <c r="W259" s="115"/>
      <c r="X259" s="113" t="s">
        <v>411</v>
      </c>
      <c r="Y259" s="115"/>
      <c r="Z259" s="115"/>
      <c r="AA259" s="115"/>
      <c r="AB259" s="115"/>
      <c r="AC259" s="115"/>
      <c r="AD259" s="115"/>
      <c r="AE259" s="115"/>
      <c r="AF259" s="115"/>
      <c r="AG259" s="115"/>
      <c r="AH259" s="115"/>
      <c r="AI259" s="115"/>
      <c r="AJ259" s="112" t="s">
        <v>139</v>
      </c>
      <c r="AK259" s="115"/>
      <c r="AL259" s="115"/>
      <c r="AM259" s="115"/>
      <c r="AN259" s="115"/>
      <c r="AO259" s="124">
        <v>73687500</v>
      </c>
      <c r="AP259" s="117"/>
      <c r="AQ259" s="117"/>
      <c r="AR259" s="117"/>
      <c r="AS259" s="117"/>
      <c r="AT259" s="117"/>
      <c r="AU259" s="117"/>
      <c r="AV259" s="117"/>
      <c r="AW259" s="117"/>
    </row>
    <row r="260" spans="2:49" ht="54.75" customHeight="1" x14ac:dyDescent="0.25">
      <c r="B260" s="113"/>
      <c r="C260" s="116"/>
      <c r="D260" s="145" t="s">
        <v>399</v>
      </c>
      <c r="E260" s="113" t="s">
        <v>403</v>
      </c>
      <c r="F260" s="115"/>
      <c r="G260" s="112" t="s">
        <v>405</v>
      </c>
      <c r="H260" s="115"/>
      <c r="I260" s="115"/>
      <c r="J260" s="115"/>
      <c r="K260" s="115"/>
      <c r="L260" s="115"/>
      <c r="M260" s="115"/>
      <c r="N260" s="115"/>
      <c r="O260" s="115"/>
      <c r="P260" s="115"/>
      <c r="Q260" s="115"/>
      <c r="R260" s="115"/>
      <c r="S260" s="113" t="s">
        <v>408</v>
      </c>
      <c r="T260" s="112"/>
      <c r="U260" s="112">
        <v>120</v>
      </c>
      <c r="V260" s="115"/>
      <c r="W260" s="115"/>
      <c r="X260" s="113" t="s">
        <v>412</v>
      </c>
      <c r="Y260" s="115"/>
      <c r="Z260" s="115"/>
      <c r="AA260" s="115"/>
      <c r="AB260" s="115"/>
      <c r="AC260" s="115"/>
      <c r="AD260" s="115"/>
      <c r="AE260" s="115"/>
      <c r="AF260" s="115"/>
      <c r="AG260" s="115"/>
      <c r="AH260" s="115"/>
      <c r="AI260" s="115"/>
      <c r="AJ260" s="112" t="s">
        <v>139</v>
      </c>
      <c r="AK260" s="115"/>
      <c r="AL260" s="115"/>
      <c r="AM260" s="115"/>
      <c r="AN260" s="115"/>
      <c r="AO260" s="124">
        <v>117900000</v>
      </c>
      <c r="AP260" s="117"/>
      <c r="AQ260" s="117"/>
      <c r="AR260" s="117"/>
      <c r="AS260" s="117"/>
      <c r="AT260" s="117"/>
      <c r="AU260" s="117"/>
      <c r="AV260" s="117"/>
      <c r="AW260" s="117"/>
    </row>
    <row r="261" spans="2:49" ht="54.75" customHeight="1" x14ac:dyDescent="0.25">
      <c r="B261" s="113"/>
      <c r="C261" s="116"/>
      <c r="D261" s="145" t="s">
        <v>400</v>
      </c>
      <c r="E261" s="113" t="s">
        <v>403</v>
      </c>
      <c r="F261" s="115"/>
      <c r="G261" s="112" t="s">
        <v>405</v>
      </c>
      <c r="H261" s="115"/>
      <c r="I261" s="115"/>
      <c r="J261" s="115"/>
      <c r="K261" s="115"/>
      <c r="L261" s="115"/>
      <c r="M261" s="115"/>
      <c r="N261" s="115"/>
      <c r="O261" s="115"/>
      <c r="P261" s="115"/>
      <c r="Q261" s="115"/>
      <c r="R261" s="115"/>
      <c r="S261" s="113" t="s">
        <v>408</v>
      </c>
      <c r="T261" s="112"/>
      <c r="U261" s="112">
        <v>96</v>
      </c>
      <c r="V261" s="115"/>
      <c r="W261" s="115"/>
      <c r="X261" s="113" t="s">
        <v>412</v>
      </c>
      <c r="Y261" s="115"/>
      <c r="Z261" s="115"/>
      <c r="AA261" s="115"/>
      <c r="AB261" s="115"/>
      <c r="AC261" s="115"/>
      <c r="AD261" s="115"/>
      <c r="AE261" s="115"/>
      <c r="AF261" s="115"/>
      <c r="AG261" s="115"/>
      <c r="AH261" s="115"/>
      <c r="AI261" s="115"/>
      <c r="AJ261" s="112" t="s">
        <v>139</v>
      </c>
      <c r="AK261" s="115"/>
      <c r="AL261" s="115"/>
      <c r="AM261" s="115"/>
      <c r="AN261" s="115"/>
      <c r="AO261" s="124">
        <v>94320000</v>
      </c>
      <c r="AP261" s="117"/>
      <c r="AQ261" s="117"/>
      <c r="AR261" s="117"/>
      <c r="AS261" s="117"/>
      <c r="AT261" s="117"/>
      <c r="AU261" s="117"/>
      <c r="AV261" s="117"/>
      <c r="AW261" s="117"/>
    </row>
    <row r="262" spans="2:49" ht="54.75" customHeight="1" x14ac:dyDescent="0.25">
      <c r="B262" s="113"/>
      <c r="C262" s="116"/>
      <c r="D262" s="145" t="s">
        <v>401</v>
      </c>
      <c r="E262" s="113" t="s">
        <v>404</v>
      </c>
      <c r="F262" s="115"/>
      <c r="G262" s="112" t="s">
        <v>405</v>
      </c>
      <c r="H262" s="115"/>
      <c r="I262" s="115"/>
      <c r="J262" s="115"/>
      <c r="K262" s="115"/>
      <c r="L262" s="115"/>
      <c r="M262" s="115"/>
      <c r="N262" s="115"/>
      <c r="O262" s="115"/>
      <c r="P262" s="115"/>
      <c r="Q262" s="115"/>
      <c r="R262" s="115"/>
      <c r="S262" s="113" t="s">
        <v>408</v>
      </c>
      <c r="T262" s="112"/>
      <c r="U262" s="112">
        <v>240</v>
      </c>
      <c r="V262" s="115"/>
      <c r="W262" s="115"/>
      <c r="X262" s="113" t="s">
        <v>412</v>
      </c>
      <c r="Y262" s="115"/>
      <c r="Z262" s="115"/>
      <c r="AA262" s="115"/>
      <c r="AB262" s="115"/>
      <c r="AC262" s="115"/>
      <c r="AD262" s="115"/>
      <c r="AE262" s="115"/>
      <c r="AF262" s="115"/>
      <c r="AG262" s="115"/>
      <c r="AH262" s="115"/>
      <c r="AI262" s="115"/>
      <c r="AJ262" s="112" t="s">
        <v>139</v>
      </c>
      <c r="AK262" s="115"/>
      <c r="AL262" s="115"/>
      <c r="AM262" s="115"/>
      <c r="AN262" s="115"/>
      <c r="AO262" s="124">
        <v>251520000</v>
      </c>
      <c r="AP262" s="117"/>
      <c r="AQ262" s="117"/>
      <c r="AR262" s="117"/>
      <c r="AS262" s="117"/>
      <c r="AT262" s="117"/>
      <c r="AU262" s="117"/>
      <c r="AV262" s="117"/>
      <c r="AW262" s="117"/>
    </row>
    <row r="263" spans="2:49" ht="54.75" customHeight="1" x14ac:dyDescent="0.25">
      <c r="B263" s="113"/>
      <c r="C263" s="116"/>
      <c r="D263" s="146" t="s">
        <v>402</v>
      </c>
      <c r="E263" s="125"/>
      <c r="F263" s="115"/>
      <c r="G263" s="125" t="s">
        <v>406</v>
      </c>
      <c r="H263" s="115"/>
      <c r="I263" s="115"/>
      <c r="J263" s="115"/>
      <c r="K263" s="115"/>
      <c r="L263" s="115"/>
      <c r="M263" s="115"/>
      <c r="N263" s="115"/>
      <c r="O263" s="115"/>
      <c r="P263" s="115"/>
      <c r="Q263" s="115"/>
      <c r="R263" s="115"/>
      <c r="S263" s="125" t="s">
        <v>409</v>
      </c>
      <c r="T263" s="125" t="s">
        <v>410</v>
      </c>
      <c r="U263" s="125"/>
      <c r="V263" s="115"/>
      <c r="W263" s="115"/>
      <c r="X263" s="115"/>
      <c r="Y263" s="115"/>
      <c r="Z263" s="115"/>
      <c r="AA263" s="115"/>
      <c r="AB263" s="115"/>
      <c r="AC263" s="115"/>
      <c r="AD263" s="115"/>
      <c r="AE263" s="115"/>
      <c r="AF263" s="115"/>
      <c r="AG263" s="115"/>
      <c r="AH263" s="115"/>
      <c r="AI263" s="115"/>
      <c r="AJ263" s="115"/>
      <c r="AK263" s="115"/>
      <c r="AL263" s="115"/>
      <c r="AM263" s="115"/>
      <c r="AN263" s="115"/>
      <c r="AO263" s="126">
        <v>800174000</v>
      </c>
      <c r="AP263" s="117"/>
      <c r="AQ263" s="117"/>
      <c r="AR263" s="117"/>
      <c r="AS263" s="117"/>
      <c r="AT263" s="117"/>
      <c r="AU263" s="117"/>
      <c r="AV263" s="117"/>
      <c r="AW263" s="117"/>
    </row>
    <row r="264" spans="2:49" ht="24.75" customHeight="1" x14ac:dyDescent="0.25">
      <c r="B264" s="113"/>
      <c r="C264" s="122"/>
      <c r="D264" s="115"/>
      <c r="E264" s="115"/>
      <c r="F264" s="115"/>
      <c r="G264" s="115"/>
      <c r="H264" s="115"/>
      <c r="I264" s="115"/>
      <c r="J264" s="115"/>
      <c r="K264" s="115"/>
      <c r="L264" s="115"/>
      <c r="M264" s="115"/>
      <c r="N264" s="115"/>
      <c r="O264" s="115"/>
      <c r="P264" s="115"/>
      <c r="Q264" s="115"/>
      <c r="R264" s="115"/>
      <c r="S264" s="115"/>
      <c r="T264" s="115"/>
      <c r="U264" s="115"/>
      <c r="V264" s="115"/>
      <c r="W264" s="115"/>
      <c r="X264" s="115"/>
      <c r="Y264" s="115"/>
      <c r="Z264" s="115"/>
      <c r="AA264" s="115"/>
      <c r="AB264" s="115"/>
      <c r="AC264" s="115"/>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row>
    <row r="265" spans="2:49" ht="24.75" customHeight="1" x14ac:dyDescent="0.25">
      <c r="B265" s="113" t="s">
        <v>50</v>
      </c>
      <c r="C265" s="123" t="s">
        <v>51</v>
      </c>
      <c r="D265" s="1242" t="s">
        <v>395</v>
      </c>
      <c r="E265" s="1243"/>
      <c r="F265" s="1244"/>
      <c r="G265" s="117"/>
      <c r="H265" s="117"/>
      <c r="I265" s="117"/>
      <c r="J265" s="117"/>
      <c r="K265" s="117"/>
      <c r="L265" s="117"/>
      <c r="M265" s="117"/>
      <c r="N265" s="117"/>
      <c r="O265" s="117"/>
      <c r="P265" s="117"/>
      <c r="Q265" s="117"/>
      <c r="R265" s="117"/>
      <c r="S265" s="117"/>
      <c r="T265" s="117"/>
      <c r="U265" s="117"/>
      <c r="V265" s="117"/>
      <c r="W265" s="117"/>
      <c r="X265" s="117"/>
      <c r="Y265" s="115"/>
      <c r="Z265" s="115"/>
      <c r="AA265" s="115"/>
      <c r="AB265" s="115"/>
      <c r="AC265" s="115"/>
      <c r="AD265" s="115"/>
      <c r="AE265" s="115"/>
      <c r="AF265" s="115"/>
      <c r="AG265" s="115"/>
      <c r="AH265" s="115"/>
      <c r="AI265" s="115"/>
      <c r="AJ265" s="117"/>
      <c r="AK265" s="117"/>
      <c r="AL265" s="117"/>
      <c r="AM265" s="117"/>
      <c r="AN265" s="117"/>
      <c r="AO265" s="117"/>
      <c r="AP265" s="117"/>
      <c r="AQ265" s="117"/>
      <c r="AR265" s="117"/>
      <c r="AS265" s="117"/>
      <c r="AT265" s="117"/>
      <c r="AU265" s="117"/>
      <c r="AV265" s="117"/>
      <c r="AW265" s="117"/>
    </row>
    <row r="266" spans="2:49" ht="24.75" customHeight="1" x14ac:dyDescent="0.25">
      <c r="B266" s="113"/>
      <c r="C266" s="116" t="s">
        <v>110</v>
      </c>
      <c r="D266" s="1245"/>
      <c r="E266" s="1246"/>
      <c r="F266" s="1247"/>
      <c r="G266" s="117"/>
      <c r="H266" s="117"/>
      <c r="I266" s="117"/>
      <c r="J266" s="117"/>
      <c r="K266" s="117"/>
      <c r="L266" s="117"/>
      <c r="M266" s="117"/>
      <c r="N266" s="117"/>
      <c r="O266" s="117"/>
      <c r="P266" s="117"/>
      <c r="Q266" s="117"/>
      <c r="R266" s="117"/>
      <c r="S266" s="117"/>
      <c r="T266" s="117"/>
      <c r="U266" s="117"/>
      <c r="V266" s="117"/>
      <c r="W266" s="117"/>
      <c r="X266" s="117"/>
      <c r="Y266" s="115"/>
      <c r="Z266" s="115"/>
      <c r="AA266" s="115"/>
      <c r="AB266" s="115"/>
      <c r="AC266" s="115"/>
      <c r="AD266" s="115"/>
      <c r="AE266" s="115"/>
      <c r="AF266" s="115"/>
      <c r="AG266" s="115"/>
      <c r="AH266" s="115"/>
      <c r="AI266" s="115"/>
      <c r="AJ266" s="117"/>
      <c r="AK266" s="117"/>
      <c r="AL266" s="117"/>
      <c r="AM266" s="117"/>
      <c r="AN266" s="117"/>
      <c r="AO266" s="117"/>
      <c r="AP266" s="117"/>
      <c r="AQ266" s="117"/>
      <c r="AR266" s="117"/>
      <c r="AS266" s="117"/>
      <c r="AT266" s="117"/>
      <c r="AU266" s="117"/>
      <c r="AV266" s="117"/>
      <c r="AW266" s="117"/>
    </row>
    <row r="267" spans="2:49" ht="24.75" customHeight="1" x14ac:dyDescent="0.25">
      <c r="B267" s="113"/>
      <c r="C267" s="116"/>
      <c r="D267" s="1245"/>
      <c r="E267" s="1246"/>
      <c r="F267" s="1247"/>
      <c r="G267" s="117"/>
      <c r="H267" s="117"/>
      <c r="I267" s="117"/>
      <c r="J267" s="117"/>
      <c r="K267" s="117"/>
      <c r="L267" s="117"/>
      <c r="M267" s="117"/>
      <c r="N267" s="117"/>
      <c r="O267" s="117"/>
      <c r="P267" s="117"/>
      <c r="Q267" s="117"/>
      <c r="R267" s="117"/>
      <c r="S267" s="117"/>
      <c r="T267" s="117"/>
      <c r="U267" s="117"/>
      <c r="V267" s="117"/>
      <c r="W267" s="117"/>
      <c r="X267" s="117"/>
      <c r="Y267" s="115"/>
      <c r="Z267" s="115"/>
      <c r="AA267" s="115"/>
      <c r="AB267" s="115"/>
      <c r="AC267" s="115"/>
      <c r="AD267" s="115"/>
      <c r="AE267" s="115"/>
      <c r="AF267" s="115"/>
      <c r="AG267" s="115"/>
      <c r="AH267" s="115"/>
      <c r="AI267" s="115"/>
      <c r="AJ267" s="117"/>
      <c r="AK267" s="117"/>
      <c r="AL267" s="117"/>
      <c r="AM267" s="117"/>
      <c r="AN267" s="117"/>
      <c r="AO267" s="117"/>
      <c r="AP267" s="117"/>
      <c r="AQ267" s="117"/>
      <c r="AR267" s="117"/>
      <c r="AS267" s="117"/>
      <c r="AT267" s="117"/>
      <c r="AU267" s="117"/>
      <c r="AV267" s="117"/>
      <c r="AW267" s="117"/>
    </row>
    <row r="268" spans="2:49" ht="24.75" customHeight="1" x14ac:dyDescent="0.25">
      <c r="B268" s="113"/>
      <c r="C268" s="116"/>
      <c r="D268" s="1248"/>
      <c r="E268" s="1249"/>
      <c r="F268" s="1250"/>
      <c r="G268" s="117"/>
      <c r="H268" s="117"/>
      <c r="I268" s="117"/>
      <c r="J268" s="117"/>
      <c r="K268" s="117"/>
      <c r="L268" s="117"/>
      <c r="M268" s="117"/>
      <c r="N268" s="117"/>
      <c r="O268" s="117"/>
      <c r="P268" s="117"/>
      <c r="Q268" s="117"/>
      <c r="R268" s="117"/>
      <c r="S268" s="117"/>
      <c r="T268" s="117"/>
      <c r="U268" s="117"/>
      <c r="V268" s="117"/>
      <c r="W268" s="117"/>
      <c r="X268" s="117"/>
      <c r="Y268" s="115"/>
      <c r="Z268" s="115"/>
      <c r="AA268" s="115"/>
      <c r="AB268" s="115"/>
      <c r="AC268" s="115"/>
      <c r="AD268" s="115"/>
      <c r="AE268" s="115"/>
      <c r="AF268" s="115"/>
      <c r="AG268" s="115"/>
      <c r="AH268" s="115"/>
      <c r="AI268" s="115"/>
      <c r="AJ268" s="117"/>
      <c r="AK268" s="117"/>
      <c r="AL268" s="117"/>
      <c r="AM268" s="117"/>
      <c r="AN268" s="117"/>
      <c r="AO268" s="117"/>
      <c r="AP268" s="117"/>
      <c r="AQ268" s="117"/>
      <c r="AR268" s="117"/>
      <c r="AS268" s="117"/>
      <c r="AT268" s="117"/>
      <c r="AU268" s="117"/>
      <c r="AV268" s="117"/>
      <c r="AW268" s="117"/>
    </row>
    <row r="269" spans="2:49" ht="24.75" customHeight="1" x14ac:dyDescent="0.25">
      <c r="B269" s="113"/>
      <c r="C269" s="122"/>
      <c r="D269" s="115"/>
      <c r="E269" s="115"/>
      <c r="F269" s="115"/>
      <c r="G269" s="115"/>
      <c r="H269" s="115"/>
      <c r="I269" s="115"/>
      <c r="J269" s="115"/>
      <c r="K269" s="115"/>
      <c r="L269" s="115"/>
      <c r="M269" s="115"/>
      <c r="N269" s="115"/>
      <c r="O269" s="115"/>
      <c r="P269" s="115"/>
      <c r="Q269" s="115"/>
      <c r="R269" s="115"/>
      <c r="S269" s="115"/>
      <c r="T269" s="115"/>
      <c r="U269" s="115"/>
      <c r="V269" s="115"/>
      <c r="W269" s="115"/>
      <c r="X269" s="115"/>
      <c r="Y269" s="115"/>
      <c r="Z269" s="115"/>
      <c r="AA269" s="115"/>
      <c r="AB269" s="115"/>
      <c r="AC269" s="115"/>
      <c r="AD269" s="115"/>
      <c r="AE269" s="115"/>
      <c r="AF269" s="115"/>
      <c r="AG269" s="115"/>
      <c r="AH269" s="115"/>
      <c r="AI269" s="115"/>
      <c r="AJ269" s="115"/>
      <c r="AK269" s="115"/>
      <c r="AL269" s="115"/>
      <c r="AM269" s="115"/>
      <c r="AN269" s="115"/>
      <c r="AO269" s="115"/>
      <c r="AP269" s="115"/>
      <c r="AQ269" s="115"/>
      <c r="AR269" s="115"/>
      <c r="AS269" s="115"/>
      <c r="AT269" s="115"/>
      <c r="AU269" s="115"/>
      <c r="AV269" s="115"/>
      <c r="AW269" s="115"/>
    </row>
    <row r="270" spans="2:49" x14ac:dyDescent="0.25">
      <c r="B270" s="113" t="s">
        <v>52</v>
      </c>
      <c r="C270" s="123" t="s">
        <v>53</v>
      </c>
      <c r="D270" s="1242" t="s">
        <v>395</v>
      </c>
      <c r="E270" s="1243"/>
      <c r="F270" s="1244"/>
      <c r="G270" s="117"/>
      <c r="H270" s="117"/>
      <c r="I270" s="117"/>
      <c r="J270" s="117"/>
      <c r="K270" s="115"/>
      <c r="L270" s="115"/>
      <c r="M270" s="115"/>
      <c r="N270" s="115"/>
      <c r="O270" s="115"/>
      <c r="P270" s="115"/>
      <c r="Q270" s="115"/>
      <c r="R270" s="115"/>
      <c r="S270" s="117"/>
      <c r="T270" s="117"/>
      <c r="U270" s="117"/>
      <c r="V270" s="117"/>
      <c r="W270" s="117"/>
      <c r="X270" s="117"/>
      <c r="Y270" s="115"/>
      <c r="Z270" s="115"/>
      <c r="AA270" s="115"/>
      <c r="AB270" s="115"/>
      <c r="AC270" s="115"/>
      <c r="AD270" s="115"/>
      <c r="AE270" s="115"/>
      <c r="AF270" s="117"/>
      <c r="AG270" s="117"/>
      <c r="AH270" s="117"/>
      <c r="AI270" s="117"/>
      <c r="AJ270" s="117"/>
      <c r="AK270" s="117"/>
      <c r="AL270" s="117"/>
      <c r="AM270" s="117"/>
      <c r="AN270" s="117"/>
      <c r="AO270" s="117"/>
      <c r="AP270" s="117"/>
      <c r="AQ270" s="117"/>
      <c r="AR270" s="117"/>
      <c r="AS270" s="117"/>
      <c r="AT270" s="117"/>
      <c r="AU270" s="117"/>
      <c r="AV270" s="117"/>
      <c r="AW270" s="117"/>
    </row>
    <row r="271" spans="2:49" ht="24.75" customHeight="1" x14ac:dyDescent="0.25">
      <c r="B271" s="113" t="s">
        <v>54</v>
      </c>
      <c r="C271" s="122" t="s">
        <v>55</v>
      </c>
      <c r="D271" s="1245"/>
      <c r="E271" s="1246"/>
      <c r="F271" s="1247"/>
      <c r="G271" s="117"/>
      <c r="H271" s="117"/>
      <c r="I271" s="117"/>
      <c r="J271" s="117"/>
      <c r="K271" s="115"/>
      <c r="L271" s="115"/>
      <c r="M271" s="115"/>
      <c r="N271" s="115"/>
      <c r="O271" s="115"/>
      <c r="P271" s="115"/>
      <c r="Q271" s="115"/>
      <c r="R271" s="115"/>
      <c r="S271" s="117"/>
      <c r="T271" s="117"/>
      <c r="U271" s="117"/>
      <c r="V271" s="117"/>
      <c r="W271" s="117"/>
      <c r="X271" s="117"/>
      <c r="Y271" s="115"/>
      <c r="Z271" s="115"/>
      <c r="AA271" s="115"/>
      <c r="AB271" s="115"/>
      <c r="AC271" s="115"/>
      <c r="AD271" s="115"/>
      <c r="AE271" s="115"/>
      <c r="AF271" s="117"/>
      <c r="AG271" s="117"/>
      <c r="AH271" s="117"/>
      <c r="AI271" s="117"/>
      <c r="AJ271" s="117"/>
      <c r="AK271" s="117"/>
      <c r="AL271" s="117"/>
      <c r="AM271" s="117"/>
      <c r="AN271" s="117"/>
      <c r="AO271" s="117"/>
      <c r="AP271" s="117"/>
      <c r="AQ271" s="117"/>
      <c r="AR271" s="117"/>
      <c r="AS271" s="117"/>
      <c r="AT271" s="117"/>
      <c r="AU271" s="117"/>
      <c r="AV271" s="117"/>
      <c r="AW271" s="117"/>
    </row>
    <row r="272" spans="2:49" ht="24.75" customHeight="1" x14ac:dyDescent="0.25">
      <c r="B272" s="113"/>
      <c r="C272" s="116" t="s">
        <v>111</v>
      </c>
      <c r="D272" s="1248"/>
      <c r="E272" s="1249"/>
      <c r="F272" s="1250"/>
      <c r="G272" s="117"/>
      <c r="H272" s="117"/>
      <c r="I272" s="117"/>
      <c r="J272" s="117"/>
      <c r="K272" s="115"/>
      <c r="L272" s="115"/>
      <c r="M272" s="115"/>
      <c r="N272" s="115"/>
      <c r="O272" s="115"/>
      <c r="P272" s="115"/>
      <c r="Q272" s="115"/>
      <c r="R272" s="115"/>
      <c r="S272" s="117"/>
      <c r="T272" s="117"/>
      <c r="U272" s="117"/>
      <c r="V272" s="117"/>
      <c r="W272" s="117"/>
      <c r="X272" s="117"/>
      <c r="Y272" s="115"/>
      <c r="Z272" s="115"/>
      <c r="AA272" s="115"/>
      <c r="AB272" s="115"/>
      <c r="AC272" s="115"/>
      <c r="AD272" s="115"/>
      <c r="AE272" s="115"/>
      <c r="AF272" s="117"/>
      <c r="AG272" s="117"/>
      <c r="AH272" s="117"/>
      <c r="AI272" s="117"/>
      <c r="AJ272" s="117"/>
      <c r="AK272" s="117"/>
      <c r="AL272" s="117"/>
      <c r="AM272" s="117"/>
      <c r="AN272" s="117"/>
      <c r="AO272" s="117"/>
      <c r="AP272" s="117"/>
      <c r="AQ272" s="117"/>
      <c r="AR272" s="117"/>
      <c r="AS272" s="117"/>
      <c r="AT272" s="117"/>
      <c r="AU272" s="117"/>
      <c r="AV272" s="117"/>
      <c r="AW272" s="117"/>
    </row>
    <row r="273" spans="2:49" ht="24.75" customHeight="1" x14ac:dyDescent="0.25">
      <c r="B273" s="113"/>
      <c r="C273" s="116"/>
      <c r="D273" s="99"/>
      <c r="E273" s="100"/>
      <c r="F273" s="101"/>
      <c r="G273" s="115"/>
      <c r="H273" s="115"/>
      <c r="I273" s="115"/>
      <c r="J273" s="115"/>
      <c r="K273" s="115"/>
      <c r="L273" s="115"/>
      <c r="M273" s="115"/>
      <c r="N273" s="115"/>
      <c r="O273" s="115"/>
      <c r="P273" s="115"/>
      <c r="Q273" s="115"/>
      <c r="R273" s="115"/>
      <c r="S273" s="115"/>
      <c r="T273" s="115"/>
      <c r="U273" s="115"/>
      <c r="V273" s="115"/>
      <c r="W273" s="115"/>
      <c r="X273" s="115"/>
      <c r="Y273" s="115"/>
      <c r="Z273" s="115"/>
      <c r="AA273" s="115"/>
      <c r="AB273" s="115"/>
      <c r="AC273" s="115"/>
      <c r="AD273" s="115"/>
      <c r="AE273" s="115"/>
      <c r="AF273" s="115"/>
      <c r="AG273" s="115"/>
      <c r="AH273" s="115"/>
      <c r="AI273" s="115"/>
      <c r="AJ273" s="115"/>
      <c r="AK273" s="115"/>
      <c r="AL273" s="115"/>
      <c r="AM273" s="115"/>
      <c r="AN273" s="115"/>
      <c r="AO273" s="115"/>
      <c r="AP273" s="115"/>
      <c r="AQ273" s="115"/>
      <c r="AR273" s="115"/>
      <c r="AS273" s="115"/>
      <c r="AT273" s="115"/>
      <c r="AU273" s="115"/>
      <c r="AV273" s="115"/>
      <c r="AW273" s="115"/>
    </row>
    <row r="274" spans="2:49" ht="24.75" customHeight="1" x14ac:dyDescent="0.25">
      <c r="B274" s="113"/>
      <c r="C274" s="122"/>
      <c r="D274" s="115"/>
      <c r="E274" s="115"/>
      <c r="F274" s="115"/>
      <c r="G274" s="115"/>
      <c r="H274" s="115"/>
      <c r="I274" s="115"/>
      <c r="J274" s="115"/>
      <c r="K274" s="115"/>
      <c r="L274" s="115"/>
      <c r="M274" s="115"/>
      <c r="N274" s="115"/>
      <c r="O274" s="115"/>
      <c r="P274" s="115"/>
      <c r="Q274" s="115"/>
      <c r="R274" s="115"/>
      <c r="S274" s="115"/>
      <c r="T274" s="115"/>
      <c r="U274" s="115"/>
      <c r="V274" s="115"/>
      <c r="W274" s="115"/>
      <c r="X274" s="115"/>
      <c r="Y274" s="115"/>
      <c r="Z274" s="115"/>
      <c r="AA274" s="115"/>
      <c r="AB274" s="115"/>
      <c r="AC274" s="115"/>
      <c r="AD274" s="115"/>
      <c r="AE274" s="115"/>
      <c r="AF274" s="115"/>
      <c r="AG274" s="115"/>
      <c r="AH274" s="115"/>
      <c r="AI274" s="115"/>
      <c r="AJ274" s="115"/>
      <c r="AK274" s="115"/>
      <c r="AL274" s="115"/>
      <c r="AM274" s="115"/>
      <c r="AN274" s="115"/>
      <c r="AO274" s="115"/>
      <c r="AP274" s="115"/>
      <c r="AQ274" s="115"/>
      <c r="AR274" s="115"/>
      <c r="AS274" s="115"/>
      <c r="AT274" s="115"/>
      <c r="AU274" s="115"/>
      <c r="AV274" s="115"/>
      <c r="AW274" s="115"/>
    </row>
    <row r="275" spans="2:49" ht="24.75" customHeight="1" x14ac:dyDescent="0.25">
      <c r="B275" s="113" t="s">
        <v>56</v>
      </c>
      <c r="C275" s="123" t="s">
        <v>57</v>
      </c>
      <c r="D275" s="1242" t="s">
        <v>395</v>
      </c>
      <c r="E275" s="1243"/>
      <c r="F275" s="1244"/>
      <c r="G275" s="117"/>
      <c r="H275" s="117"/>
      <c r="I275" s="117"/>
      <c r="J275" s="117"/>
      <c r="K275" s="115"/>
      <c r="L275" s="115"/>
      <c r="M275" s="115"/>
      <c r="N275" s="115"/>
      <c r="O275" s="115"/>
      <c r="P275" s="115"/>
      <c r="Q275" s="115"/>
      <c r="R275" s="115"/>
      <c r="S275" s="117"/>
      <c r="T275" s="117"/>
      <c r="U275" s="117"/>
      <c r="V275" s="117"/>
      <c r="W275" s="117"/>
      <c r="X275" s="117"/>
      <c r="Y275" s="115"/>
      <c r="Z275" s="115"/>
      <c r="AA275" s="115"/>
      <c r="AB275" s="115"/>
      <c r="AC275" s="115"/>
      <c r="AD275" s="115"/>
      <c r="AE275" s="115"/>
      <c r="AF275" s="117"/>
      <c r="AG275" s="117"/>
      <c r="AH275" s="117"/>
      <c r="AI275" s="117"/>
      <c r="AJ275" s="117"/>
      <c r="AK275" s="117"/>
      <c r="AL275" s="117"/>
      <c r="AM275" s="117"/>
      <c r="AN275" s="117"/>
      <c r="AO275" s="117"/>
      <c r="AP275" s="117"/>
      <c r="AQ275" s="117"/>
      <c r="AR275" s="117"/>
      <c r="AS275" s="117"/>
      <c r="AT275" s="117"/>
      <c r="AU275" s="117"/>
      <c r="AV275" s="117"/>
      <c r="AW275" s="117"/>
    </row>
    <row r="276" spans="2:49" ht="24.75" customHeight="1" x14ac:dyDescent="0.25">
      <c r="B276" s="113"/>
      <c r="C276" s="116" t="s">
        <v>111</v>
      </c>
      <c r="D276" s="1245"/>
      <c r="E276" s="1246"/>
      <c r="F276" s="1247"/>
      <c r="G276" s="117"/>
      <c r="H276" s="117"/>
      <c r="I276" s="117"/>
      <c r="J276" s="117"/>
      <c r="K276" s="115"/>
      <c r="L276" s="115"/>
      <c r="M276" s="115"/>
      <c r="N276" s="115"/>
      <c r="O276" s="115"/>
      <c r="P276" s="115"/>
      <c r="Q276" s="115"/>
      <c r="R276" s="115"/>
      <c r="S276" s="117"/>
      <c r="T276" s="117"/>
      <c r="U276" s="117"/>
      <c r="V276" s="117"/>
      <c r="W276" s="117"/>
      <c r="X276" s="117"/>
      <c r="Y276" s="115"/>
      <c r="Z276" s="115"/>
      <c r="AA276" s="115"/>
      <c r="AB276" s="115"/>
      <c r="AC276" s="115"/>
      <c r="AD276" s="115"/>
      <c r="AE276" s="115"/>
      <c r="AF276" s="117"/>
      <c r="AG276" s="117"/>
      <c r="AH276" s="117"/>
      <c r="AI276" s="117"/>
      <c r="AJ276" s="117"/>
      <c r="AK276" s="117"/>
      <c r="AL276" s="117"/>
      <c r="AM276" s="117"/>
      <c r="AN276" s="117"/>
      <c r="AO276" s="117"/>
      <c r="AP276" s="117"/>
      <c r="AQ276" s="117"/>
      <c r="AR276" s="117"/>
      <c r="AS276" s="117"/>
      <c r="AT276" s="117"/>
      <c r="AU276" s="117"/>
      <c r="AV276" s="117"/>
      <c r="AW276" s="117"/>
    </row>
    <row r="277" spans="2:49" ht="24.75" customHeight="1" x14ac:dyDescent="0.25">
      <c r="B277" s="113"/>
      <c r="C277" s="122"/>
      <c r="D277" s="1248"/>
      <c r="E277" s="1249"/>
      <c r="F277" s="1250"/>
      <c r="G277" s="117"/>
      <c r="H277" s="117"/>
      <c r="I277" s="117"/>
      <c r="J277" s="117"/>
      <c r="K277" s="115"/>
      <c r="L277" s="115"/>
      <c r="M277" s="115"/>
      <c r="N277" s="115"/>
      <c r="O277" s="115"/>
      <c r="P277" s="115"/>
      <c r="Q277" s="115"/>
      <c r="R277" s="115"/>
      <c r="S277" s="117"/>
      <c r="T277" s="117"/>
      <c r="U277" s="117"/>
      <c r="V277" s="117"/>
      <c r="W277" s="117"/>
      <c r="X277" s="117"/>
      <c r="Y277" s="115"/>
      <c r="Z277" s="115"/>
      <c r="AA277" s="115"/>
      <c r="AB277" s="115"/>
      <c r="AC277" s="115"/>
      <c r="AD277" s="115"/>
      <c r="AE277" s="115"/>
      <c r="AF277" s="117"/>
      <c r="AG277" s="117"/>
      <c r="AH277" s="117"/>
      <c r="AI277" s="117"/>
      <c r="AJ277" s="117"/>
      <c r="AK277" s="117"/>
      <c r="AL277" s="117"/>
      <c r="AM277" s="117"/>
      <c r="AN277" s="117"/>
      <c r="AO277" s="117"/>
      <c r="AP277" s="117"/>
      <c r="AQ277" s="117"/>
      <c r="AR277" s="117"/>
      <c r="AS277" s="117"/>
      <c r="AT277" s="117"/>
      <c r="AU277" s="117"/>
      <c r="AV277" s="117"/>
      <c r="AW277" s="117"/>
    </row>
    <row r="278" spans="2:49" ht="24.75" customHeight="1" x14ac:dyDescent="0.25">
      <c r="B278" s="113"/>
      <c r="C278" s="122"/>
      <c r="D278" s="102"/>
      <c r="E278" s="103"/>
      <c r="F278" s="104"/>
      <c r="G278" s="115"/>
      <c r="H278" s="115"/>
      <c r="I278" s="115"/>
      <c r="J278" s="115"/>
      <c r="K278" s="115"/>
      <c r="L278" s="115"/>
      <c r="M278" s="115"/>
      <c r="N278" s="115"/>
      <c r="O278" s="115"/>
      <c r="P278" s="115"/>
      <c r="Q278" s="115"/>
      <c r="R278" s="115"/>
      <c r="S278" s="115"/>
      <c r="T278" s="115"/>
      <c r="U278" s="115"/>
      <c r="V278" s="115"/>
      <c r="W278" s="115"/>
      <c r="X278" s="115"/>
      <c r="Y278" s="115"/>
      <c r="Z278" s="115"/>
      <c r="AA278" s="115"/>
      <c r="AB278" s="115"/>
      <c r="AC278" s="115"/>
      <c r="AD278" s="115"/>
      <c r="AE278" s="115"/>
      <c r="AF278" s="115"/>
      <c r="AG278" s="115"/>
      <c r="AH278" s="115"/>
      <c r="AI278" s="115"/>
      <c r="AJ278" s="115"/>
      <c r="AK278" s="115"/>
      <c r="AL278" s="115"/>
      <c r="AM278" s="115"/>
      <c r="AN278" s="115"/>
      <c r="AO278" s="115"/>
      <c r="AP278" s="115"/>
      <c r="AQ278" s="115"/>
      <c r="AR278" s="115"/>
      <c r="AS278" s="115"/>
      <c r="AT278" s="115"/>
      <c r="AU278" s="115"/>
      <c r="AV278" s="115"/>
      <c r="AW278" s="115"/>
    </row>
    <row r="279" spans="2:49" ht="24.75" customHeight="1" x14ac:dyDescent="0.25">
      <c r="B279" s="113" t="s">
        <v>58</v>
      </c>
      <c r="C279" s="123" t="s">
        <v>59</v>
      </c>
      <c r="D279" s="1242" t="s">
        <v>395</v>
      </c>
      <c r="E279" s="1243"/>
      <c r="F279" s="1244"/>
      <c r="G279" s="117"/>
      <c r="H279" s="117"/>
      <c r="I279" s="117"/>
      <c r="J279" s="117"/>
      <c r="K279" s="115"/>
      <c r="L279" s="115"/>
      <c r="M279" s="115"/>
      <c r="N279" s="115"/>
      <c r="O279" s="115"/>
      <c r="P279" s="115"/>
      <c r="Q279" s="115"/>
      <c r="R279" s="115"/>
      <c r="S279" s="117"/>
      <c r="T279" s="117"/>
      <c r="U279" s="117"/>
      <c r="V279" s="117"/>
      <c r="W279" s="117"/>
      <c r="X279" s="117"/>
      <c r="Y279" s="115"/>
      <c r="Z279" s="115"/>
      <c r="AA279" s="115"/>
      <c r="AB279" s="115"/>
      <c r="AC279" s="115"/>
      <c r="AD279" s="115"/>
      <c r="AE279" s="115"/>
      <c r="AF279" s="117"/>
      <c r="AG279" s="117"/>
      <c r="AH279" s="117"/>
      <c r="AI279" s="117"/>
      <c r="AJ279" s="117"/>
      <c r="AK279" s="117"/>
      <c r="AL279" s="117"/>
      <c r="AM279" s="117"/>
      <c r="AN279" s="117"/>
      <c r="AO279" s="117"/>
      <c r="AP279" s="117"/>
      <c r="AQ279" s="117"/>
      <c r="AR279" s="117"/>
      <c r="AS279" s="117"/>
      <c r="AT279" s="117"/>
      <c r="AU279" s="117"/>
      <c r="AV279" s="117"/>
      <c r="AW279" s="117"/>
    </row>
    <row r="280" spans="2:49" ht="24.75" customHeight="1" x14ac:dyDescent="0.25">
      <c r="B280" s="113"/>
      <c r="C280" s="116" t="s">
        <v>111</v>
      </c>
      <c r="D280" s="1245"/>
      <c r="E280" s="1246"/>
      <c r="F280" s="1247"/>
      <c r="G280" s="117"/>
      <c r="H280" s="117"/>
      <c r="I280" s="117"/>
      <c r="J280" s="117"/>
      <c r="K280" s="115"/>
      <c r="L280" s="115"/>
      <c r="M280" s="115"/>
      <c r="N280" s="115"/>
      <c r="O280" s="115"/>
      <c r="P280" s="115"/>
      <c r="Q280" s="115"/>
      <c r="R280" s="115"/>
      <c r="S280" s="117"/>
      <c r="T280" s="117"/>
      <c r="U280" s="117"/>
      <c r="V280" s="117"/>
      <c r="W280" s="117"/>
      <c r="X280" s="117"/>
      <c r="Y280" s="115"/>
      <c r="Z280" s="115"/>
      <c r="AA280" s="115"/>
      <c r="AB280" s="115"/>
      <c r="AC280" s="115"/>
      <c r="AD280" s="115"/>
      <c r="AE280" s="115"/>
      <c r="AF280" s="117"/>
      <c r="AG280" s="117"/>
      <c r="AH280" s="117"/>
      <c r="AI280" s="117"/>
      <c r="AJ280" s="117"/>
      <c r="AK280" s="117"/>
      <c r="AL280" s="117"/>
      <c r="AM280" s="117"/>
      <c r="AN280" s="117"/>
      <c r="AO280" s="117"/>
      <c r="AP280" s="117"/>
      <c r="AQ280" s="117"/>
      <c r="AR280" s="117"/>
      <c r="AS280" s="117"/>
      <c r="AT280" s="117"/>
      <c r="AU280" s="117"/>
      <c r="AV280" s="117"/>
      <c r="AW280" s="117"/>
    </row>
    <row r="281" spans="2:49" ht="24.75" customHeight="1" x14ac:dyDescent="0.25">
      <c r="B281" s="113"/>
      <c r="C281" s="122"/>
      <c r="D281" s="1248"/>
      <c r="E281" s="1249"/>
      <c r="F281" s="1250"/>
      <c r="G281" s="117"/>
      <c r="H281" s="117"/>
      <c r="I281" s="117"/>
      <c r="J281" s="117"/>
      <c r="K281" s="115"/>
      <c r="L281" s="115"/>
      <c r="M281" s="115"/>
      <c r="N281" s="115"/>
      <c r="O281" s="115"/>
      <c r="P281" s="115"/>
      <c r="Q281" s="115"/>
      <c r="R281" s="115"/>
      <c r="S281" s="117"/>
      <c r="T281" s="117"/>
      <c r="U281" s="117"/>
      <c r="V281" s="117"/>
      <c r="W281" s="117"/>
      <c r="X281" s="117"/>
      <c r="Y281" s="115"/>
      <c r="Z281" s="115"/>
      <c r="AA281" s="115"/>
      <c r="AB281" s="115"/>
      <c r="AC281" s="115"/>
      <c r="AD281" s="115"/>
      <c r="AE281" s="115"/>
      <c r="AF281" s="117"/>
      <c r="AG281" s="117"/>
      <c r="AH281" s="117"/>
      <c r="AI281" s="117"/>
      <c r="AJ281" s="117"/>
      <c r="AK281" s="117"/>
      <c r="AL281" s="117"/>
      <c r="AM281" s="117"/>
      <c r="AN281" s="117"/>
      <c r="AO281" s="117"/>
      <c r="AP281" s="117"/>
      <c r="AQ281" s="117"/>
      <c r="AR281" s="117"/>
      <c r="AS281" s="117"/>
      <c r="AT281" s="117"/>
      <c r="AU281" s="117"/>
      <c r="AV281" s="117"/>
      <c r="AW281" s="117"/>
    </row>
    <row r="282" spans="2:49" ht="24.75" customHeight="1" x14ac:dyDescent="0.25">
      <c r="B282" s="113"/>
      <c r="C282" s="122"/>
      <c r="D282" s="102"/>
      <c r="E282" s="103"/>
      <c r="F282" s="104"/>
      <c r="G282" s="115"/>
      <c r="H282" s="115"/>
      <c r="I282" s="115"/>
      <c r="J282" s="115"/>
      <c r="K282" s="115"/>
      <c r="L282" s="115"/>
      <c r="M282" s="115"/>
      <c r="N282" s="115"/>
      <c r="O282" s="115"/>
      <c r="P282" s="115"/>
      <c r="Q282" s="115"/>
      <c r="R282" s="115"/>
      <c r="S282" s="115"/>
      <c r="T282" s="115"/>
      <c r="U282" s="115"/>
      <c r="V282" s="115"/>
      <c r="W282" s="115"/>
      <c r="X282" s="115"/>
      <c r="Y282" s="115"/>
      <c r="Z282" s="115"/>
      <c r="AA282" s="115"/>
      <c r="AB282" s="115"/>
      <c r="AC282" s="115"/>
      <c r="AD282" s="115"/>
      <c r="AE282" s="115"/>
      <c r="AF282" s="115"/>
      <c r="AG282" s="115"/>
      <c r="AH282" s="115"/>
      <c r="AI282" s="115"/>
      <c r="AJ282" s="115"/>
      <c r="AK282" s="115"/>
      <c r="AL282" s="115"/>
      <c r="AM282" s="115"/>
      <c r="AN282" s="115"/>
      <c r="AO282" s="115"/>
      <c r="AP282" s="115"/>
      <c r="AQ282" s="115"/>
      <c r="AR282" s="115"/>
      <c r="AS282" s="115"/>
      <c r="AT282" s="115"/>
      <c r="AU282" s="115"/>
      <c r="AV282" s="115"/>
      <c r="AW282" s="115"/>
    </row>
    <row r="283" spans="2:49" ht="24.75" customHeight="1" x14ac:dyDescent="0.25">
      <c r="B283" s="113" t="s">
        <v>60</v>
      </c>
      <c r="C283" s="123" t="s">
        <v>61</v>
      </c>
      <c r="D283" s="1242" t="s">
        <v>395</v>
      </c>
      <c r="E283" s="1243"/>
      <c r="F283" s="1244"/>
      <c r="G283" s="117"/>
      <c r="H283" s="117"/>
      <c r="I283" s="117"/>
      <c r="J283" s="117"/>
      <c r="K283" s="115"/>
      <c r="L283" s="115"/>
      <c r="M283" s="115"/>
      <c r="N283" s="115"/>
      <c r="O283" s="115"/>
      <c r="P283" s="115"/>
      <c r="Q283" s="115"/>
      <c r="R283" s="115"/>
      <c r="S283" s="117"/>
      <c r="T283" s="117"/>
      <c r="U283" s="117"/>
      <c r="V283" s="117"/>
      <c r="W283" s="117"/>
      <c r="X283" s="117"/>
      <c r="Y283" s="115"/>
      <c r="Z283" s="115"/>
      <c r="AA283" s="115"/>
      <c r="AB283" s="115"/>
      <c r="AC283" s="115"/>
      <c r="AD283" s="115"/>
      <c r="AE283" s="115"/>
      <c r="AF283" s="117"/>
      <c r="AG283" s="117"/>
      <c r="AH283" s="117"/>
      <c r="AI283" s="117"/>
      <c r="AJ283" s="117"/>
      <c r="AK283" s="117"/>
      <c r="AL283" s="117"/>
      <c r="AM283" s="117"/>
      <c r="AN283" s="117"/>
      <c r="AO283" s="117"/>
      <c r="AP283" s="117"/>
      <c r="AQ283" s="117"/>
      <c r="AR283" s="117"/>
      <c r="AS283" s="117"/>
      <c r="AT283" s="117"/>
      <c r="AU283" s="117"/>
      <c r="AV283" s="117"/>
      <c r="AW283" s="117"/>
    </row>
    <row r="284" spans="2:49" ht="24.75" customHeight="1" x14ac:dyDescent="0.25">
      <c r="B284" s="113"/>
      <c r="C284" s="116" t="s">
        <v>111</v>
      </c>
      <c r="D284" s="1245"/>
      <c r="E284" s="1246"/>
      <c r="F284" s="1247"/>
      <c r="G284" s="117"/>
      <c r="H284" s="117"/>
      <c r="I284" s="117"/>
      <c r="J284" s="117"/>
      <c r="K284" s="115"/>
      <c r="L284" s="115"/>
      <c r="M284" s="115"/>
      <c r="N284" s="115"/>
      <c r="O284" s="115"/>
      <c r="P284" s="115"/>
      <c r="Q284" s="115"/>
      <c r="R284" s="115"/>
      <c r="S284" s="117"/>
      <c r="T284" s="117"/>
      <c r="U284" s="117"/>
      <c r="V284" s="117"/>
      <c r="W284" s="117"/>
      <c r="X284" s="117"/>
      <c r="Y284" s="115"/>
      <c r="Z284" s="115"/>
      <c r="AA284" s="115"/>
      <c r="AB284" s="115"/>
      <c r="AC284" s="115"/>
      <c r="AD284" s="115"/>
      <c r="AE284" s="115"/>
      <c r="AF284" s="117"/>
      <c r="AG284" s="117"/>
      <c r="AH284" s="117"/>
      <c r="AI284" s="117"/>
      <c r="AJ284" s="117"/>
      <c r="AK284" s="117"/>
      <c r="AL284" s="117"/>
      <c r="AM284" s="117"/>
      <c r="AN284" s="117"/>
      <c r="AO284" s="117"/>
      <c r="AP284" s="117"/>
      <c r="AQ284" s="117"/>
      <c r="AR284" s="117"/>
      <c r="AS284" s="117"/>
      <c r="AT284" s="117"/>
      <c r="AU284" s="117"/>
      <c r="AV284" s="117"/>
      <c r="AW284" s="117"/>
    </row>
    <row r="285" spans="2:49" ht="24.75" customHeight="1" x14ac:dyDescent="0.25">
      <c r="B285" s="113"/>
      <c r="C285" s="116"/>
      <c r="D285" s="1248"/>
      <c r="E285" s="1249"/>
      <c r="F285" s="1250"/>
      <c r="G285" s="117"/>
      <c r="H285" s="117"/>
      <c r="I285" s="117"/>
      <c r="J285" s="117"/>
      <c r="K285" s="115"/>
      <c r="L285" s="115"/>
      <c r="M285" s="115"/>
      <c r="N285" s="115"/>
      <c r="O285" s="115"/>
      <c r="P285" s="115"/>
      <c r="Q285" s="115"/>
      <c r="R285" s="115"/>
      <c r="S285" s="117"/>
      <c r="T285" s="117"/>
      <c r="U285" s="117"/>
      <c r="V285" s="117"/>
      <c r="W285" s="117"/>
      <c r="X285" s="117"/>
      <c r="Y285" s="115"/>
      <c r="Z285" s="115"/>
      <c r="AA285" s="115"/>
      <c r="AB285" s="115"/>
      <c r="AC285" s="115"/>
      <c r="AD285" s="115"/>
      <c r="AE285" s="115"/>
      <c r="AF285" s="117"/>
      <c r="AG285" s="117"/>
      <c r="AH285" s="117"/>
      <c r="AI285" s="117"/>
      <c r="AJ285" s="117"/>
      <c r="AK285" s="117"/>
      <c r="AL285" s="117"/>
      <c r="AM285" s="117"/>
      <c r="AN285" s="117"/>
      <c r="AO285" s="117"/>
      <c r="AP285" s="117"/>
      <c r="AQ285" s="117"/>
      <c r="AR285" s="117"/>
      <c r="AS285" s="117"/>
      <c r="AT285" s="117"/>
      <c r="AU285" s="117"/>
      <c r="AV285" s="117"/>
      <c r="AW285" s="117"/>
    </row>
    <row r="286" spans="2:49" ht="24.75" customHeight="1" x14ac:dyDescent="0.25">
      <c r="B286" s="113"/>
      <c r="C286" s="122"/>
      <c r="D286" s="115"/>
      <c r="E286" s="115"/>
      <c r="F286" s="115"/>
      <c r="G286" s="115"/>
      <c r="H286" s="115"/>
      <c r="I286" s="115"/>
      <c r="J286" s="115"/>
      <c r="K286" s="115"/>
      <c r="L286" s="115"/>
      <c r="M286" s="115"/>
      <c r="N286" s="115"/>
      <c r="O286" s="115"/>
      <c r="P286" s="115"/>
      <c r="Q286" s="115"/>
      <c r="R286" s="115"/>
      <c r="S286" s="115"/>
      <c r="T286" s="115"/>
      <c r="U286" s="115"/>
      <c r="V286" s="115"/>
      <c r="W286" s="115"/>
      <c r="X286" s="115"/>
      <c r="Y286" s="115"/>
      <c r="Z286" s="115"/>
      <c r="AA286" s="115"/>
      <c r="AB286" s="115"/>
      <c r="AC286" s="115"/>
      <c r="AD286" s="115"/>
      <c r="AE286" s="115"/>
      <c r="AF286" s="115"/>
      <c r="AG286" s="115"/>
      <c r="AH286" s="115"/>
      <c r="AI286" s="115"/>
      <c r="AJ286" s="115"/>
      <c r="AK286" s="115"/>
      <c r="AL286" s="115"/>
      <c r="AM286" s="115"/>
      <c r="AN286" s="115"/>
      <c r="AO286" s="115"/>
      <c r="AP286" s="115"/>
      <c r="AQ286" s="115"/>
      <c r="AR286" s="115"/>
      <c r="AS286" s="115"/>
      <c r="AT286" s="115"/>
      <c r="AU286" s="115"/>
      <c r="AV286" s="115"/>
      <c r="AW286" s="115"/>
    </row>
    <row r="287" spans="2:49" ht="24.75" customHeight="1" x14ac:dyDescent="0.25">
      <c r="B287" s="113" t="s">
        <v>62</v>
      </c>
      <c r="C287" s="123" t="s">
        <v>63</v>
      </c>
      <c r="D287" s="1258" t="s">
        <v>395</v>
      </c>
      <c r="E287" s="1258"/>
      <c r="F287" s="1258"/>
      <c r="G287" s="115"/>
      <c r="H287" s="115"/>
      <c r="I287" s="115"/>
      <c r="J287" s="115"/>
      <c r="K287" s="115"/>
      <c r="L287" s="115"/>
      <c r="M287" s="115"/>
      <c r="N287" s="115"/>
      <c r="O287" s="115"/>
      <c r="P287" s="115"/>
      <c r="Q287" s="115"/>
      <c r="R287" s="115"/>
      <c r="S287" s="115"/>
      <c r="T287" s="115"/>
      <c r="U287" s="115"/>
      <c r="V287" s="115"/>
      <c r="W287" s="115"/>
      <c r="X287" s="115"/>
      <c r="Y287" s="147"/>
      <c r="Z287" s="147"/>
      <c r="AA287" s="147"/>
      <c r="AB287" s="147"/>
      <c r="AC287" s="147"/>
      <c r="AD287" s="147"/>
      <c r="AE287" s="147"/>
      <c r="AF287" s="147"/>
      <c r="AG287" s="147"/>
      <c r="AH287" s="147"/>
      <c r="AI287" s="147"/>
      <c r="AJ287" s="147"/>
      <c r="AK287" s="147"/>
      <c r="AL287" s="147"/>
      <c r="AM287" s="147"/>
      <c r="AN287" s="147"/>
      <c r="AO287" s="147"/>
      <c r="AP287" s="147"/>
      <c r="AQ287" s="147"/>
      <c r="AR287" s="147"/>
      <c r="AS287" s="147"/>
      <c r="AT287" s="147"/>
      <c r="AU287" s="147"/>
      <c r="AV287" s="147"/>
      <c r="AW287" s="147"/>
    </row>
    <row r="288" spans="2:49" ht="26.25" customHeight="1" x14ac:dyDescent="0.25">
      <c r="B288" s="113" t="s">
        <v>64</v>
      </c>
      <c r="C288" s="123" t="s">
        <v>65</v>
      </c>
      <c r="D288" s="1258"/>
      <c r="E288" s="1258"/>
      <c r="F288" s="1258"/>
      <c r="G288" s="115"/>
      <c r="H288" s="115"/>
      <c r="I288" s="115"/>
      <c r="J288" s="115"/>
      <c r="K288" s="115"/>
      <c r="L288" s="115"/>
      <c r="M288" s="115"/>
      <c r="N288" s="115"/>
      <c r="O288" s="115"/>
      <c r="P288" s="115"/>
      <c r="Q288" s="115"/>
      <c r="R288" s="115"/>
      <c r="S288" s="115"/>
      <c r="T288" s="115"/>
      <c r="U288" s="115"/>
      <c r="V288" s="115"/>
      <c r="W288" s="115"/>
      <c r="X288" s="115"/>
      <c r="Y288" s="147"/>
      <c r="Z288" s="147"/>
      <c r="AA288" s="147"/>
      <c r="AB288" s="147"/>
      <c r="AC288" s="147"/>
      <c r="AD288" s="147"/>
      <c r="AE288" s="147"/>
      <c r="AF288" s="147"/>
      <c r="AG288" s="147"/>
      <c r="AH288" s="147"/>
      <c r="AI288" s="147"/>
      <c r="AJ288" s="147"/>
      <c r="AK288" s="147"/>
      <c r="AL288" s="147"/>
      <c r="AM288" s="147"/>
      <c r="AN288" s="147"/>
      <c r="AO288" s="147"/>
      <c r="AP288" s="147"/>
      <c r="AQ288" s="147"/>
      <c r="AR288" s="147"/>
      <c r="AS288" s="147"/>
      <c r="AT288" s="147"/>
      <c r="AU288" s="147"/>
      <c r="AV288" s="147"/>
      <c r="AW288" s="147"/>
    </row>
    <row r="289" spans="2:49" ht="24.75" customHeight="1" x14ac:dyDescent="0.25">
      <c r="B289" s="113"/>
      <c r="C289" s="116" t="s">
        <v>112</v>
      </c>
      <c r="D289" s="115"/>
      <c r="E289" s="115"/>
      <c r="F289" s="115"/>
      <c r="G289" s="115"/>
      <c r="H289" s="115"/>
      <c r="I289" s="115"/>
      <c r="J289" s="115"/>
      <c r="K289" s="115"/>
      <c r="L289" s="115"/>
      <c r="M289" s="115"/>
      <c r="N289" s="115"/>
      <c r="O289" s="115"/>
      <c r="P289" s="115"/>
      <c r="Q289" s="115"/>
      <c r="R289" s="115"/>
      <c r="S289" s="115"/>
      <c r="T289" s="115"/>
      <c r="U289" s="115"/>
      <c r="V289" s="115"/>
      <c r="W289" s="115"/>
      <c r="X289" s="115"/>
      <c r="Y289" s="115"/>
      <c r="Z289" s="115"/>
      <c r="AA289" s="115"/>
      <c r="AB289" s="115"/>
      <c r="AC289" s="115"/>
      <c r="AD289" s="115"/>
      <c r="AE289" s="115"/>
      <c r="AF289" s="115"/>
      <c r="AG289" s="115"/>
      <c r="AH289" s="115"/>
      <c r="AI289" s="115"/>
      <c r="AJ289" s="115"/>
      <c r="AK289" s="115"/>
      <c r="AL289" s="115"/>
      <c r="AM289" s="115"/>
      <c r="AN289" s="115"/>
      <c r="AO289" s="115"/>
      <c r="AP289" s="115"/>
      <c r="AQ289" s="115"/>
      <c r="AR289" s="115"/>
      <c r="AS289" s="115"/>
      <c r="AT289" s="115"/>
      <c r="AU289" s="115"/>
      <c r="AV289" s="115"/>
      <c r="AW289" s="115"/>
    </row>
    <row r="290" spans="2:49" ht="24.75" customHeight="1" x14ac:dyDescent="0.25">
      <c r="B290" s="113"/>
      <c r="C290" s="116"/>
      <c r="D290" s="115"/>
      <c r="E290" s="115"/>
      <c r="F290" s="115"/>
      <c r="G290" s="115"/>
      <c r="H290" s="115"/>
      <c r="I290" s="115"/>
      <c r="J290" s="115"/>
      <c r="K290" s="115"/>
      <c r="L290" s="115"/>
      <c r="M290" s="115"/>
      <c r="N290" s="115"/>
      <c r="O290" s="115"/>
      <c r="P290" s="115"/>
      <c r="Q290" s="115"/>
      <c r="R290" s="115"/>
      <c r="S290" s="115"/>
      <c r="T290" s="115"/>
      <c r="U290" s="115"/>
      <c r="V290" s="115"/>
      <c r="W290" s="115"/>
      <c r="X290" s="115"/>
      <c r="Y290" s="115"/>
      <c r="Z290" s="115"/>
      <c r="AA290" s="115"/>
      <c r="AB290" s="115"/>
      <c r="AC290" s="115"/>
      <c r="AD290" s="115"/>
      <c r="AE290" s="115"/>
      <c r="AF290" s="115"/>
      <c r="AG290" s="115"/>
      <c r="AH290" s="115"/>
      <c r="AI290" s="115"/>
      <c r="AJ290" s="115"/>
      <c r="AK290" s="115"/>
      <c r="AL290" s="115"/>
      <c r="AM290" s="115"/>
      <c r="AN290" s="115"/>
      <c r="AO290" s="115"/>
      <c r="AP290" s="115"/>
      <c r="AQ290" s="115"/>
      <c r="AR290" s="115"/>
      <c r="AS290" s="115"/>
      <c r="AT290" s="115"/>
      <c r="AU290" s="115"/>
      <c r="AV290" s="115"/>
      <c r="AW290" s="115"/>
    </row>
    <row r="291" spans="2:49" ht="24.75" customHeight="1" x14ac:dyDescent="0.25">
      <c r="B291" s="113"/>
      <c r="C291" s="122"/>
      <c r="D291" s="115"/>
      <c r="E291" s="115"/>
      <c r="F291" s="115"/>
      <c r="G291" s="115"/>
      <c r="H291" s="115"/>
      <c r="I291" s="115"/>
      <c r="J291" s="115"/>
      <c r="K291" s="115"/>
      <c r="L291" s="115"/>
      <c r="M291" s="115"/>
      <c r="N291" s="115"/>
      <c r="O291" s="115"/>
      <c r="P291" s="115"/>
      <c r="Q291" s="115"/>
      <c r="R291" s="115"/>
      <c r="S291" s="115"/>
      <c r="T291" s="115"/>
      <c r="U291" s="115"/>
      <c r="V291" s="115"/>
      <c r="W291" s="115"/>
      <c r="X291" s="115"/>
      <c r="Y291" s="115"/>
      <c r="Z291" s="115"/>
      <c r="AA291" s="115"/>
      <c r="AB291" s="115"/>
      <c r="AC291" s="115"/>
      <c r="AD291" s="115"/>
      <c r="AE291" s="115"/>
      <c r="AF291" s="115"/>
      <c r="AG291" s="115"/>
      <c r="AH291" s="115"/>
      <c r="AI291" s="115"/>
      <c r="AJ291" s="115"/>
      <c r="AK291" s="115"/>
      <c r="AL291" s="115"/>
      <c r="AM291" s="115"/>
      <c r="AN291" s="115"/>
      <c r="AO291" s="115"/>
      <c r="AP291" s="115"/>
      <c r="AQ291" s="115"/>
      <c r="AR291" s="115"/>
      <c r="AS291" s="115"/>
      <c r="AT291" s="115"/>
      <c r="AU291" s="115"/>
      <c r="AV291" s="115"/>
      <c r="AW291" s="115"/>
    </row>
    <row r="292" spans="2:49" ht="35.25" customHeight="1" x14ac:dyDescent="0.25">
      <c r="B292" s="113" t="s">
        <v>66</v>
      </c>
      <c r="C292" s="123" t="s">
        <v>67</v>
      </c>
      <c r="D292" s="1258" t="s">
        <v>395</v>
      </c>
      <c r="E292" s="1258"/>
      <c r="F292" s="1258"/>
      <c r="G292" s="115"/>
      <c r="H292" s="115"/>
      <c r="I292" s="115"/>
      <c r="J292" s="115"/>
      <c r="K292" s="115"/>
      <c r="L292" s="115"/>
      <c r="M292" s="115"/>
      <c r="N292" s="115"/>
      <c r="O292" s="115"/>
      <c r="P292" s="115"/>
      <c r="Q292" s="115"/>
      <c r="R292" s="115"/>
      <c r="S292" s="115"/>
      <c r="T292" s="115"/>
      <c r="U292" s="115"/>
      <c r="V292" s="115"/>
      <c r="W292" s="115"/>
      <c r="X292" s="115"/>
      <c r="Y292" s="147"/>
      <c r="Z292" s="147"/>
      <c r="AA292" s="147"/>
      <c r="AB292" s="147"/>
      <c r="AC292" s="147"/>
      <c r="AD292" s="147"/>
      <c r="AE292" s="147"/>
      <c r="AF292" s="147"/>
      <c r="AG292" s="147"/>
      <c r="AH292" s="147"/>
      <c r="AI292" s="147"/>
      <c r="AJ292" s="147"/>
      <c r="AK292" s="147"/>
      <c r="AL292" s="147"/>
      <c r="AM292" s="147"/>
      <c r="AN292" s="147"/>
      <c r="AO292" s="147"/>
      <c r="AP292" s="147"/>
      <c r="AQ292" s="147"/>
      <c r="AR292" s="147"/>
      <c r="AS292" s="147"/>
      <c r="AT292" s="147"/>
      <c r="AU292" s="147"/>
      <c r="AV292" s="147"/>
      <c r="AW292" s="147"/>
    </row>
    <row r="293" spans="2:49" ht="24.75" customHeight="1" x14ac:dyDescent="0.25">
      <c r="B293" s="113"/>
      <c r="C293" s="116" t="s">
        <v>112</v>
      </c>
      <c r="D293" s="1258"/>
      <c r="E293" s="1258"/>
      <c r="F293" s="1258"/>
      <c r="G293" s="115"/>
      <c r="H293" s="115"/>
      <c r="I293" s="115"/>
      <c r="J293" s="115"/>
      <c r="K293" s="115"/>
      <c r="L293" s="115"/>
      <c r="M293" s="115"/>
      <c r="N293" s="115"/>
      <c r="O293" s="115"/>
      <c r="P293" s="115"/>
      <c r="Q293" s="115"/>
      <c r="R293" s="115"/>
      <c r="S293" s="115"/>
      <c r="T293" s="115"/>
      <c r="U293" s="115"/>
      <c r="V293" s="115"/>
      <c r="W293" s="115"/>
      <c r="X293" s="115"/>
      <c r="Y293" s="147"/>
      <c r="Z293" s="147"/>
      <c r="AA293" s="147"/>
      <c r="AB293" s="147"/>
      <c r="AC293" s="147"/>
      <c r="AD293" s="147"/>
      <c r="AE293" s="147"/>
      <c r="AF293" s="147"/>
      <c r="AG293" s="147"/>
      <c r="AH293" s="147"/>
      <c r="AI293" s="147"/>
      <c r="AJ293" s="147"/>
      <c r="AK293" s="147"/>
      <c r="AL293" s="147"/>
      <c r="AM293" s="147"/>
      <c r="AN293" s="147"/>
      <c r="AO293" s="147"/>
      <c r="AP293" s="147"/>
      <c r="AQ293" s="147"/>
      <c r="AR293" s="147"/>
      <c r="AS293" s="147"/>
      <c r="AT293" s="147"/>
      <c r="AU293" s="147"/>
      <c r="AV293" s="147"/>
      <c r="AW293" s="147"/>
    </row>
    <row r="294" spans="2:49" ht="24.75" customHeight="1" x14ac:dyDescent="0.25">
      <c r="B294" s="113"/>
      <c r="C294" s="116"/>
      <c r="D294" s="9"/>
      <c r="E294" s="9"/>
      <c r="F294" s="9"/>
      <c r="G294" s="115"/>
      <c r="H294" s="115"/>
      <c r="I294" s="115"/>
      <c r="J294" s="115"/>
      <c r="K294" s="115"/>
      <c r="L294" s="115"/>
      <c r="M294" s="115"/>
      <c r="N294" s="115"/>
      <c r="O294" s="115"/>
      <c r="P294" s="115"/>
      <c r="Q294" s="115"/>
      <c r="R294" s="115"/>
      <c r="S294" s="115"/>
      <c r="T294" s="115"/>
      <c r="U294" s="115"/>
      <c r="V294" s="115"/>
      <c r="W294" s="115"/>
      <c r="X294" s="115"/>
      <c r="Y294" s="115"/>
      <c r="Z294" s="115"/>
      <c r="AA294" s="115"/>
      <c r="AB294" s="115"/>
      <c r="AC294" s="115"/>
      <c r="AD294" s="115"/>
      <c r="AE294" s="115"/>
      <c r="AF294" s="115"/>
      <c r="AG294" s="115"/>
      <c r="AH294" s="115"/>
      <c r="AI294" s="115"/>
      <c r="AJ294" s="115"/>
      <c r="AK294" s="115"/>
      <c r="AL294" s="115"/>
      <c r="AM294" s="115"/>
      <c r="AN294" s="115"/>
      <c r="AO294" s="115"/>
      <c r="AP294" s="115"/>
      <c r="AQ294" s="115"/>
      <c r="AR294" s="115"/>
      <c r="AS294" s="115"/>
      <c r="AT294" s="115"/>
      <c r="AU294" s="115"/>
      <c r="AV294" s="115"/>
      <c r="AW294" s="115"/>
    </row>
    <row r="295" spans="2:49" ht="24.75" customHeight="1" x14ac:dyDescent="0.25">
      <c r="B295" s="113"/>
      <c r="C295" s="122"/>
      <c r="D295" s="115"/>
      <c r="E295" s="115"/>
      <c r="F295" s="115"/>
      <c r="G295" s="115"/>
      <c r="H295" s="115"/>
      <c r="I295" s="115"/>
      <c r="J295" s="115"/>
      <c r="K295" s="115"/>
      <c r="L295" s="115"/>
      <c r="M295" s="115"/>
      <c r="N295" s="115"/>
      <c r="O295" s="115"/>
      <c r="P295" s="115"/>
      <c r="Q295" s="115"/>
      <c r="R295" s="115"/>
      <c r="S295" s="115"/>
      <c r="T295" s="115"/>
      <c r="U295" s="115"/>
      <c r="V295" s="115"/>
      <c r="W295" s="115"/>
      <c r="X295" s="115"/>
      <c r="Y295" s="115"/>
      <c r="Z295" s="115"/>
      <c r="AA295" s="115"/>
      <c r="AB295" s="115"/>
      <c r="AC295" s="115"/>
      <c r="AD295" s="115"/>
      <c r="AE295" s="115"/>
      <c r="AF295" s="115"/>
      <c r="AG295" s="115"/>
      <c r="AH295" s="115"/>
      <c r="AI295" s="115"/>
      <c r="AJ295" s="115"/>
      <c r="AK295" s="115"/>
      <c r="AL295" s="115"/>
      <c r="AM295" s="115"/>
      <c r="AN295" s="115"/>
      <c r="AO295" s="115"/>
      <c r="AP295" s="115"/>
      <c r="AQ295" s="115"/>
      <c r="AR295" s="115"/>
      <c r="AS295" s="115"/>
      <c r="AT295" s="115"/>
      <c r="AU295" s="115"/>
      <c r="AV295" s="115"/>
      <c r="AW295" s="115"/>
    </row>
    <row r="296" spans="2:49" ht="39" customHeight="1" x14ac:dyDescent="0.25">
      <c r="B296" s="113" t="s">
        <v>68</v>
      </c>
      <c r="C296" s="123" t="s">
        <v>69</v>
      </c>
      <c r="D296" s="1258" t="s">
        <v>395</v>
      </c>
      <c r="E296" s="1258"/>
      <c r="F296" s="1258"/>
      <c r="G296" s="115"/>
      <c r="H296" s="115"/>
      <c r="I296" s="115"/>
      <c r="J296" s="115"/>
      <c r="K296" s="115"/>
      <c r="L296" s="115"/>
      <c r="M296" s="115"/>
      <c r="N296" s="115"/>
      <c r="O296" s="115"/>
      <c r="P296" s="115"/>
      <c r="Q296" s="115"/>
      <c r="R296" s="115"/>
      <c r="S296" s="115"/>
      <c r="T296" s="115"/>
      <c r="U296" s="115"/>
      <c r="V296" s="115"/>
      <c r="W296" s="115"/>
      <c r="X296" s="115"/>
      <c r="Y296" s="147"/>
      <c r="Z296" s="147"/>
      <c r="AA296" s="147"/>
      <c r="AB296" s="147"/>
      <c r="AC296" s="147"/>
      <c r="AD296" s="147"/>
      <c r="AE296" s="147"/>
      <c r="AF296" s="147"/>
      <c r="AG296" s="147"/>
      <c r="AH296" s="147"/>
      <c r="AI296" s="147"/>
      <c r="AJ296" s="147"/>
      <c r="AK296" s="147"/>
      <c r="AL296" s="147"/>
      <c r="AM296" s="147"/>
      <c r="AN296" s="147"/>
      <c r="AO296" s="147"/>
      <c r="AP296" s="147"/>
      <c r="AQ296" s="147"/>
      <c r="AR296" s="147"/>
      <c r="AS296" s="147"/>
      <c r="AT296" s="147"/>
      <c r="AU296" s="147"/>
      <c r="AV296" s="147"/>
      <c r="AW296" s="147"/>
    </row>
    <row r="297" spans="2:49" ht="24.75" customHeight="1" x14ac:dyDescent="0.25">
      <c r="B297" s="113"/>
      <c r="C297" s="116" t="s">
        <v>112</v>
      </c>
      <c r="D297" s="1258"/>
      <c r="E297" s="1258"/>
      <c r="F297" s="1258"/>
      <c r="G297" s="115"/>
      <c r="H297" s="115"/>
      <c r="I297" s="115"/>
      <c r="J297" s="115"/>
      <c r="K297" s="115"/>
      <c r="L297" s="115"/>
      <c r="M297" s="115"/>
      <c r="N297" s="115"/>
      <c r="O297" s="115"/>
      <c r="P297" s="115"/>
      <c r="Q297" s="115"/>
      <c r="R297" s="115"/>
      <c r="S297" s="115"/>
      <c r="T297" s="115"/>
      <c r="U297" s="115"/>
      <c r="V297" s="115"/>
      <c r="W297" s="115"/>
      <c r="X297" s="115"/>
      <c r="Y297" s="147"/>
      <c r="Z297" s="147"/>
      <c r="AA297" s="147"/>
      <c r="AB297" s="147"/>
      <c r="AC297" s="147"/>
      <c r="AD297" s="147"/>
      <c r="AE297" s="147"/>
      <c r="AF297" s="147"/>
      <c r="AG297" s="147"/>
      <c r="AH297" s="147"/>
      <c r="AI297" s="147"/>
      <c r="AJ297" s="147"/>
      <c r="AK297" s="147"/>
      <c r="AL297" s="147"/>
      <c r="AM297" s="147"/>
      <c r="AN297" s="147"/>
      <c r="AO297" s="147"/>
      <c r="AP297" s="147"/>
      <c r="AQ297" s="147"/>
      <c r="AR297" s="147"/>
      <c r="AS297" s="147"/>
      <c r="AT297" s="147"/>
      <c r="AU297" s="147"/>
      <c r="AV297" s="147"/>
      <c r="AW297" s="147"/>
    </row>
    <row r="298" spans="2:49" ht="24.75" customHeight="1" x14ac:dyDescent="0.25">
      <c r="B298" s="113"/>
      <c r="C298" s="116"/>
      <c r="D298" s="9"/>
      <c r="E298" s="9"/>
      <c r="F298" s="9"/>
      <c r="G298" s="115"/>
      <c r="H298" s="115"/>
      <c r="I298" s="115"/>
      <c r="J298" s="115"/>
      <c r="K298" s="115"/>
      <c r="L298" s="115"/>
      <c r="M298" s="115"/>
      <c r="N298" s="115"/>
      <c r="O298" s="115"/>
      <c r="P298" s="115"/>
      <c r="Q298" s="115"/>
      <c r="R298" s="115"/>
      <c r="S298" s="115"/>
      <c r="T298" s="115"/>
      <c r="U298" s="115"/>
      <c r="V298" s="115"/>
      <c r="W298" s="115"/>
      <c r="X298" s="115"/>
      <c r="Y298" s="115"/>
      <c r="Z298" s="115"/>
      <c r="AA298" s="115"/>
      <c r="AB298" s="115"/>
      <c r="AC298" s="115"/>
      <c r="AD298" s="115"/>
      <c r="AE298" s="115"/>
      <c r="AF298" s="115"/>
      <c r="AG298" s="115"/>
      <c r="AH298" s="115"/>
      <c r="AI298" s="115"/>
      <c r="AJ298" s="115"/>
      <c r="AK298" s="115"/>
      <c r="AL298" s="115"/>
      <c r="AM298" s="115"/>
      <c r="AN298" s="115"/>
      <c r="AO298" s="115"/>
      <c r="AP298" s="115"/>
      <c r="AQ298" s="115"/>
      <c r="AR298" s="115"/>
      <c r="AS298" s="115"/>
      <c r="AT298" s="115"/>
      <c r="AU298" s="115"/>
      <c r="AV298" s="115"/>
      <c r="AW298" s="115"/>
    </row>
    <row r="299" spans="2:49" ht="24.75" customHeight="1" x14ac:dyDescent="0.25">
      <c r="B299" s="113"/>
      <c r="C299" s="122"/>
      <c r="D299" s="115"/>
      <c r="E299" s="115"/>
      <c r="F299" s="115"/>
      <c r="G299" s="115"/>
      <c r="H299" s="115"/>
      <c r="I299" s="115"/>
      <c r="J299" s="115"/>
      <c r="K299" s="115"/>
      <c r="L299" s="115"/>
      <c r="M299" s="115"/>
      <c r="N299" s="115"/>
      <c r="O299" s="115"/>
      <c r="P299" s="115"/>
      <c r="Q299" s="115"/>
      <c r="R299" s="115"/>
      <c r="S299" s="115"/>
      <c r="T299" s="115"/>
      <c r="U299" s="115"/>
      <c r="V299" s="115"/>
      <c r="W299" s="115"/>
      <c r="X299" s="115"/>
      <c r="Y299" s="115"/>
      <c r="Z299" s="115"/>
      <c r="AA299" s="115"/>
      <c r="AB299" s="115"/>
      <c r="AC299" s="115"/>
      <c r="AD299" s="115"/>
      <c r="AE299" s="115"/>
      <c r="AF299" s="115"/>
      <c r="AG299" s="115"/>
      <c r="AH299" s="115"/>
      <c r="AI299" s="115"/>
      <c r="AJ299" s="115"/>
      <c r="AK299" s="115"/>
      <c r="AL299" s="115"/>
      <c r="AM299" s="115"/>
      <c r="AN299" s="115"/>
      <c r="AO299" s="115"/>
      <c r="AP299" s="115"/>
      <c r="AQ299" s="115"/>
      <c r="AR299" s="115"/>
      <c r="AS299" s="115"/>
      <c r="AT299" s="115"/>
      <c r="AU299" s="115"/>
      <c r="AV299" s="115"/>
      <c r="AW299" s="115"/>
    </row>
    <row r="300" spans="2:49" ht="38.25" customHeight="1" x14ac:dyDescent="0.25">
      <c r="B300" s="113" t="s">
        <v>70</v>
      </c>
      <c r="C300" s="123" t="s">
        <v>71</v>
      </c>
      <c r="D300" s="1258" t="s">
        <v>395</v>
      </c>
      <c r="E300" s="1258"/>
      <c r="F300" s="1258"/>
      <c r="G300" s="117"/>
      <c r="H300" s="115"/>
      <c r="I300" s="115"/>
      <c r="J300" s="115"/>
      <c r="K300" s="115"/>
      <c r="L300" s="115"/>
      <c r="M300" s="115"/>
      <c r="N300" s="115"/>
      <c r="O300" s="115"/>
      <c r="P300" s="115"/>
      <c r="Q300" s="115"/>
      <c r="R300" s="115"/>
      <c r="S300" s="117"/>
      <c r="T300" s="117"/>
      <c r="U300" s="117"/>
      <c r="V300" s="117"/>
      <c r="W300" s="117"/>
      <c r="X300" s="117"/>
      <c r="Y300" s="115"/>
      <c r="Z300" s="115"/>
      <c r="AA300" s="115"/>
      <c r="AB300" s="115"/>
      <c r="AC300" s="115"/>
      <c r="AD300" s="115"/>
      <c r="AE300" s="115"/>
      <c r="AF300" s="115"/>
      <c r="AG300" s="115"/>
      <c r="AH300" s="115"/>
      <c r="AI300" s="115"/>
      <c r="AJ300" s="117"/>
      <c r="AK300" s="117"/>
      <c r="AL300" s="117"/>
      <c r="AM300" s="117"/>
      <c r="AN300" s="117"/>
      <c r="AO300" s="117"/>
      <c r="AP300" s="117"/>
      <c r="AQ300" s="117"/>
      <c r="AR300" s="117"/>
      <c r="AS300" s="117"/>
      <c r="AT300" s="117"/>
      <c r="AU300" s="117"/>
      <c r="AV300" s="117"/>
      <c r="AW300" s="117"/>
    </row>
    <row r="301" spans="2:49" ht="24.75" customHeight="1" x14ac:dyDescent="0.25">
      <c r="B301" s="113" t="s">
        <v>72</v>
      </c>
      <c r="C301" s="122" t="s">
        <v>71</v>
      </c>
      <c r="D301" s="1258"/>
      <c r="E301" s="1258"/>
      <c r="F301" s="1258"/>
      <c r="G301" s="117"/>
      <c r="H301" s="115"/>
      <c r="I301" s="115"/>
      <c r="J301" s="115"/>
      <c r="K301" s="115"/>
      <c r="L301" s="115"/>
      <c r="M301" s="115"/>
      <c r="N301" s="115"/>
      <c r="O301" s="115"/>
      <c r="P301" s="115"/>
      <c r="Q301" s="115"/>
      <c r="R301" s="115"/>
      <c r="S301" s="117"/>
      <c r="T301" s="117"/>
      <c r="U301" s="117"/>
      <c r="V301" s="117"/>
      <c r="W301" s="117"/>
      <c r="X301" s="117"/>
      <c r="Y301" s="115"/>
      <c r="Z301" s="115"/>
      <c r="AA301" s="115"/>
      <c r="AB301" s="115"/>
      <c r="AC301" s="115"/>
      <c r="AD301" s="115"/>
      <c r="AE301" s="115"/>
      <c r="AF301" s="115"/>
      <c r="AG301" s="115"/>
      <c r="AH301" s="115"/>
      <c r="AI301" s="115"/>
      <c r="AJ301" s="117"/>
      <c r="AK301" s="117"/>
      <c r="AL301" s="117"/>
      <c r="AM301" s="117"/>
      <c r="AN301" s="117"/>
      <c r="AO301" s="117"/>
      <c r="AP301" s="117"/>
      <c r="AQ301" s="117"/>
      <c r="AR301" s="117"/>
      <c r="AS301" s="117"/>
      <c r="AT301" s="117"/>
      <c r="AU301" s="117"/>
      <c r="AV301" s="117"/>
      <c r="AW301" s="117"/>
    </row>
    <row r="302" spans="2:49" ht="24.75" customHeight="1" x14ac:dyDescent="0.25">
      <c r="B302" s="113"/>
      <c r="C302" s="116" t="s">
        <v>113</v>
      </c>
      <c r="D302" s="115"/>
      <c r="E302" s="115"/>
      <c r="F302" s="115"/>
      <c r="G302" s="115"/>
      <c r="H302" s="115"/>
      <c r="I302" s="115"/>
      <c r="J302" s="115"/>
      <c r="K302" s="115"/>
      <c r="L302" s="115"/>
      <c r="M302" s="115"/>
      <c r="N302" s="115"/>
      <c r="O302" s="115"/>
      <c r="P302" s="115"/>
      <c r="Q302" s="115"/>
      <c r="R302" s="115"/>
      <c r="S302" s="115"/>
      <c r="T302" s="115"/>
      <c r="U302" s="115"/>
      <c r="V302" s="115"/>
      <c r="W302" s="115"/>
      <c r="X302" s="115"/>
      <c r="Y302" s="115"/>
      <c r="Z302" s="115"/>
      <c r="AA302" s="115"/>
      <c r="AB302" s="115"/>
      <c r="AC302" s="115"/>
      <c r="AD302" s="115"/>
      <c r="AE302" s="115"/>
      <c r="AF302" s="115"/>
      <c r="AG302" s="115"/>
      <c r="AH302" s="115"/>
      <c r="AI302" s="115"/>
      <c r="AJ302" s="115"/>
      <c r="AK302" s="115"/>
      <c r="AL302" s="115"/>
      <c r="AM302" s="115"/>
      <c r="AN302" s="115"/>
      <c r="AO302" s="115"/>
      <c r="AP302" s="115"/>
      <c r="AQ302" s="115"/>
      <c r="AR302" s="115"/>
      <c r="AS302" s="115"/>
      <c r="AT302" s="115"/>
      <c r="AU302" s="115"/>
      <c r="AV302" s="115"/>
      <c r="AW302" s="115"/>
    </row>
    <row r="303" spans="2:49" ht="24.75" customHeight="1" x14ac:dyDescent="0.25">
      <c r="B303" s="113"/>
      <c r="C303" s="122"/>
      <c r="D303" s="115"/>
      <c r="E303" s="115"/>
      <c r="F303" s="115"/>
      <c r="G303" s="115"/>
      <c r="H303" s="115"/>
      <c r="I303" s="115"/>
      <c r="J303" s="115"/>
      <c r="K303" s="115"/>
      <c r="L303" s="115"/>
      <c r="M303" s="115"/>
      <c r="N303" s="115"/>
      <c r="O303" s="115"/>
      <c r="P303" s="115"/>
      <c r="Q303" s="115"/>
      <c r="R303" s="115"/>
      <c r="S303" s="115"/>
      <c r="T303" s="115"/>
      <c r="U303" s="115"/>
      <c r="V303" s="115"/>
      <c r="W303" s="115"/>
      <c r="X303" s="115"/>
      <c r="Y303" s="115"/>
      <c r="Z303" s="115"/>
      <c r="AA303" s="115"/>
      <c r="AB303" s="115"/>
      <c r="AC303" s="115"/>
      <c r="AD303" s="115"/>
      <c r="AE303" s="115"/>
      <c r="AF303" s="115"/>
      <c r="AG303" s="115"/>
      <c r="AH303" s="115"/>
      <c r="AI303" s="115"/>
      <c r="AJ303" s="115"/>
      <c r="AK303" s="115"/>
      <c r="AL303" s="115"/>
      <c r="AM303" s="115"/>
      <c r="AN303" s="115"/>
      <c r="AO303" s="115"/>
      <c r="AP303" s="115"/>
      <c r="AQ303" s="115"/>
      <c r="AR303" s="115"/>
      <c r="AS303" s="115"/>
      <c r="AT303" s="115"/>
      <c r="AU303" s="115"/>
      <c r="AV303" s="115"/>
      <c r="AW303" s="115"/>
    </row>
    <row r="304" spans="2:49" x14ac:dyDescent="0.25">
      <c r="B304" s="127"/>
      <c r="C304" s="128"/>
      <c r="D304" s="129"/>
      <c r="E304" s="129"/>
      <c r="F304" s="129"/>
      <c r="G304" s="129"/>
      <c r="H304" s="129"/>
      <c r="I304" s="129"/>
      <c r="J304" s="129"/>
      <c r="K304" s="129"/>
      <c r="L304" s="129"/>
      <c r="M304" s="129"/>
      <c r="N304" s="129"/>
      <c r="O304" s="129"/>
      <c r="P304" s="129"/>
      <c r="Q304" s="129"/>
      <c r="R304" s="129"/>
      <c r="S304" s="129"/>
      <c r="T304" s="129"/>
      <c r="U304" s="129"/>
      <c r="V304" s="129"/>
      <c r="W304" s="129"/>
      <c r="X304" s="129"/>
      <c r="Y304" s="129"/>
      <c r="Z304" s="129"/>
      <c r="AA304" s="129"/>
      <c r="AB304" s="129"/>
      <c r="AC304" s="129"/>
      <c r="AD304" s="129"/>
      <c r="AE304" s="129"/>
      <c r="AF304" s="129"/>
      <c r="AG304" s="129"/>
      <c r="AH304" s="129"/>
      <c r="AI304" s="129"/>
      <c r="AJ304" s="129"/>
      <c r="AK304" s="129"/>
      <c r="AL304" s="129"/>
      <c r="AM304" s="1262"/>
      <c r="AN304" s="1262"/>
      <c r="AO304" s="130"/>
      <c r="AP304" s="129"/>
      <c r="AQ304" s="129"/>
      <c r="AR304" s="129"/>
      <c r="AS304" s="129"/>
      <c r="AT304" s="129"/>
      <c r="AU304" s="129"/>
      <c r="AV304" s="129"/>
      <c r="AW304" s="129"/>
    </row>
    <row r="305" spans="2:49" x14ac:dyDescent="0.25">
      <c r="B305" s="127"/>
      <c r="C305" s="128"/>
      <c r="D305" s="129"/>
      <c r="E305" s="129"/>
      <c r="F305" s="129"/>
      <c r="G305" s="129"/>
      <c r="H305" s="129"/>
      <c r="I305" s="129"/>
      <c r="J305" s="129"/>
      <c r="K305" s="129"/>
      <c r="L305" s="129"/>
      <c r="M305" s="129"/>
      <c r="N305" s="129"/>
      <c r="O305" s="129"/>
      <c r="P305" s="129"/>
      <c r="Q305" s="129"/>
      <c r="R305" s="129"/>
      <c r="S305" s="129"/>
      <c r="T305" s="129"/>
      <c r="U305" s="129"/>
      <c r="V305" s="129"/>
      <c r="W305" s="129"/>
      <c r="X305" s="129"/>
      <c r="Y305" s="129"/>
      <c r="Z305" s="129"/>
      <c r="AA305" s="129"/>
      <c r="AB305" s="129"/>
      <c r="AC305" s="129"/>
      <c r="AD305" s="129"/>
      <c r="AE305" s="129"/>
      <c r="AF305" s="129"/>
      <c r="AG305" s="129"/>
      <c r="AH305" s="129"/>
      <c r="AI305" s="129"/>
      <c r="AJ305" s="129"/>
      <c r="AK305" s="129"/>
      <c r="AL305" s="129"/>
      <c r="AM305" s="127"/>
      <c r="AN305" s="127"/>
      <c r="AO305" s="130"/>
      <c r="AP305" s="129"/>
      <c r="AQ305" s="129"/>
      <c r="AR305" s="129"/>
      <c r="AS305" s="129"/>
      <c r="AT305" s="129"/>
      <c r="AU305" s="129"/>
      <c r="AV305" s="129"/>
      <c r="AW305" s="129"/>
    </row>
    <row r="306" spans="2:49" x14ac:dyDescent="0.25">
      <c r="B306" s="127"/>
      <c r="C306" s="128"/>
      <c r="D306" s="129"/>
      <c r="E306" s="129"/>
      <c r="F306" s="129"/>
      <c r="G306" s="129"/>
      <c r="H306" s="129"/>
      <c r="I306" s="129"/>
      <c r="J306" s="129"/>
      <c r="K306" s="129"/>
      <c r="L306" s="129"/>
      <c r="M306" s="129"/>
      <c r="N306" s="129"/>
      <c r="O306" s="129"/>
      <c r="P306" s="129"/>
      <c r="Q306" s="129"/>
      <c r="R306" s="129"/>
      <c r="S306" s="129"/>
      <c r="T306" s="129"/>
      <c r="U306" s="129"/>
      <c r="V306" s="129"/>
      <c r="W306" s="129"/>
      <c r="X306" s="129"/>
      <c r="Y306" s="129"/>
      <c r="Z306" s="129"/>
      <c r="AA306" s="129"/>
      <c r="AB306" s="129"/>
      <c r="AC306" s="129"/>
      <c r="AD306" s="129"/>
      <c r="AE306" s="129"/>
      <c r="AF306" s="129"/>
      <c r="AG306" s="129"/>
      <c r="AH306" s="129"/>
      <c r="AI306" s="129"/>
      <c r="AJ306" s="129"/>
      <c r="AK306" s="129"/>
      <c r="AL306" s="129"/>
      <c r="AM306" s="127"/>
      <c r="AN306" s="127"/>
      <c r="AO306" s="130"/>
      <c r="AP306" s="129"/>
      <c r="AQ306" s="129"/>
      <c r="AR306" s="129"/>
      <c r="AS306" s="129"/>
      <c r="AT306" s="129"/>
      <c r="AU306" s="129"/>
      <c r="AV306" s="129"/>
      <c r="AW306" s="129"/>
    </row>
    <row r="307" spans="2:49" x14ac:dyDescent="0.25">
      <c r="B307" s="127"/>
      <c r="C307" s="128"/>
      <c r="D307" s="129"/>
      <c r="E307" s="129"/>
      <c r="F307" s="129"/>
      <c r="G307" s="129"/>
      <c r="H307" s="129"/>
      <c r="I307" s="129"/>
      <c r="J307" s="129"/>
      <c r="K307" s="129"/>
      <c r="L307" s="129"/>
      <c r="M307" s="129"/>
      <c r="N307" s="129"/>
      <c r="O307" s="129"/>
      <c r="P307" s="129"/>
      <c r="Q307" s="129"/>
      <c r="R307" s="129"/>
      <c r="S307" s="129"/>
      <c r="T307" s="129"/>
      <c r="U307" s="129"/>
      <c r="V307" s="129"/>
      <c r="W307" s="129"/>
      <c r="X307" s="129"/>
      <c r="Y307" s="129"/>
      <c r="Z307" s="129"/>
      <c r="AA307" s="129"/>
      <c r="AB307" s="129"/>
      <c r="AC307" s="129"/>
      <c r="AD307" s="129"/>
      <c r="AE307" s="129"/>
      <c r="AF307" s="129"/>
      <c r="AG307" s="129"/>
      <c r="AH307" s="129"/>
      <c r="AI307" s="129"/>
      <c r="AJ307" s="129"/>
      <c r="AK307" s="129"/>
      <c r="AL307" s="129"/>
      <c r="AM307" s="127"/>
      <c r="AN307" s="127"/>
      <c r="AO307" s="130"/>
      <c r="AP307" s="129"/>
      <c r="AQ307" s="129"/>
      <c r="AR307" s="129"/>
      <c r="AS307" s="129"/>
      <c r="AT307" s="129"/>
      <c r="AU307" s="129"/>
      <c r="AV307" s="129"/>
      <c r="AW307" s="129"/>
    </row>
    <row r="308" spans="2:49" ht="12.75" customHeight="1" x14ac:dyDescent="0.25">
      <c r="B308" s="127"/>
      <c r="C308" s="128"/>
      <c r="D308" s="129"/>
      <c r="E308" s="129"/>
      <c r="F308" s="129"/>
      <c r="G308" s="129"/>
      <c r="H308" s="129"/>
      <c r="I308" s="129"/>
      <c r="J308" s="129"/>
      <c r="K308" s="129"/>
      <c r="L308" s="129"/>
      <c r="M308" s="129"/>
      <c r="N308" s="129"/>
      <c r="O308" s="129"/>
      <c r="P308" s="129"/>
      <c r="Q308" s="129"/>
      <c r="R308" s="129"/>
      <c r="S308" s="129"/>
      <c r="T308" s="129"/>
      <c r="U308" s="129"/>
      <c r="V308" s="129"/>
      <c r="W308" s="129"/>
      <c r="X308" s="129"/>
      <c r="Y308" s="129"/>
      <c r="Z308" s="129"/>
      <c r="AA308" s="129"/>
      <c r="AB308" s="129"/>
      <c r="AC308" s="129"/>
      <c r="AD308" s="129"/>
      <c r="AE308" s="129"/>
      <c r="AF308" s="129"/>
      <c r="AG308" s="129"/>
      <c r="AH308" s="129"/>
      <c r="AI308" s="129"/>
      <c r="AJ308" s="129"/>
      <c r="AK308" s="129"/>
      <c r="AL308" s="129"/>
      <c r="AM308" s="1259"/>
      <c r="AN308" s="1259"/>
      <c r="AO308" s="131"/>
      <c r="AP308" s="129"/>
      <c r="AQ308" s="129"/>
      <c r="AR308" s="129"/>
      <c r="AS308" s="129"/>
      <c r="AT308" s="129"/>
      <c r="AU308" s="129"/>
      <c r="AV308" s="129"/>
      <c r="AW308" s="129"/>
    </row>
    <row r="309" spans="2:49" x14ac:dyDescent="0.25">
      <c r="AM309" s="1260"/>
      <c r="AN309" s="1260"/>
      <c r="AO309" s="132"/>
    </row>
    <row r="310" spans="2:49" ht="18.75" x14ac:dyDescent="0.3">
      <c r="D310" s="148"/>
      <c r="E310" s="148"/>
      <c r="F310" s="148"/>
      <c r="G310" s="148"/>
      <c r="H310" s="148"/>
      <c r="I310" s="148"/>
      <c r="J310" s="148"/>
      <c r="K310" s="148"/>
      <c r="L310" s="148"/>
      <c r="M310" s="148"/>
      <c r="N310" s="148"/>
      <c r="O310" s="148"/>
      <c r="P310" s="148"/>
      <c r="Q310" s="148"/>
      <c r="R310" s="148"/>
      <c r="S310" s="148"/>
      <c r="T310" s="148"/>
      <c r="U310" s="148"/>
      <c r="V310" s="148"/>
      <c r="W310" s="148"/>
      <c r="X310" s="148"/>
      <c r="Y310" s="148"/>
      <c r="Z310" s="148"/>
      <c r="AA310" s="148"/>
      <c r="AB310" s="148"/>
      <c r="AC310" s="148"/>
      <c r="AD310" s="148"/>
      <c r="AE310" s="148"/>
      <c r="AF310" s="148"/>
      <c r="AG310" s="148"/>
      <c r="AH310" s="148"/>
      <c r="AI310" s="148"/>
      <c r="AJ310" s="148"/>
      <c r="AK310" s="148"/>
      <c r="AL310" s="148"/>
      <c r="AM310" s="148"/>
      <c r="AN310" s="148"/>
      <c r="AO310" s="148"/>
      <c r="AP310" s="148"/>
      <c r="AQ310" s="148"/>
      <c r="AR310" s="148"/>
      <c r="AS310" s="148"/>
    </row>
    <row r="311" spans="2:49" ht="18.75" x14ac:dyDescent="0.3">
      <c r="D311" s="1255" t="s">
        <v>125</v>
      </c>
      <c r="E311" s="1255"/>
      <c r="F311" s="1255"/>
      <c r="G311" s="1255"/>
      <c r="H311" s="1255"/>
      <c r="I311" s="1255"/>
      <c r="J311" s="148"/>
      <c r="K311" s="148"/>
      <c r="L311" s="148"/>
      <c r="M311" s="148"/>
      <c r="N311" s="148"/>
      <c r="O311" s="148"/>
      <c r="P311" s="148"/>
      <c r="Q311" s="148"/>
      <c r="R311" s="148"/>
      <c r="S311" s="148"/>
      <c r="T311" s="148"/>
      <c r="U311" s="148"/>
      <c r="V311" s="148"/>
      <c r="W311" s="148"/>
      <c r="X311" s="148"/>
      <c r="Y311" s="148"/>
      <c r="Z311" s="148"/>
      <c r="AA311" s="148"/>
      <c r="AB311" s="148"/>
      <c r="AC311" s="148"/>
      <c r="AD311" s="148"/>
      <c r="AE311" s="148"/>
      <c r="AF311" s="148"/>
      <c r="AG311" s="148"/>
      <c r="AH311" s="148"/>
      <c r="AI311" s="148"/>
      <c r="AJ311" s="148"/>
      <c r="AK311" s="148"/>
      <c r="AL311" s="148"/>
      <c r="AM311" s="1255"/>
      <c r="AN311" s="1255"/>
      <c r="AO311" s="1255"/>
      <c r="AP311" s="1255"/>
      <c r="AQ311" s="1255"/>
      <c r="AR311" s="1255"/>
      <c r="AS311" s="1255"/>
    </row>
    <row r="312" spans="2:49" ht="15.75" customHeight="1" x14ac:dyDescent="0.3">
      <c r="D312" s="150" t="s">
        <v>1731</v>
      </c>
      <c r="E312" s="150"/>
      <c r="F312" s="150"/>
      <c r="G312" s="150"/>
      <c r="H312" s="150"/>
      <c r="I312" s="150"/>
      <c r="J312" s="148"/>
      <c r="K312" s="148"/>
      <c r="L312" s="148"/>
      <c r="M312" s="148"/>
      <c r="N312" s="148"/>
      <c r="O312" s="148"/>
      <c r="P312" s="148"/>
      <c r="Q312" s="148"/>
      <c r="R312" s="148"/>
      <c r="S312" s="148"/>
      <c r="T312" s="148"/>
      <c r="U312" s="148"/>
      <c r="V312" s="148"/>
      <c r="W312" s="148"/>
      <c r="X312" s="148"/>
      <c r="Y312" s="148"/>
      <c r="Z312" s="148"/>
      <c r="AA312" s="148"/>
      <c r="AB312" s="148"/>
      <c r="AC312" s="148"/>
      <c r="AD312" s="148"/>
      <c r="AE312" s="148"/>
      <c r="AF312" s="148"/>
      <c r="AG312" s="148"/>
      <c r="AH312" s="148"/>
      <c r="AI312" s="148"/>
      <c r="AJ312" s="148"/>
      <c r="AK312" s="148"/>
      <c r="AL312" s="148"/>
      <c r="AM312" s="148"/>
      <c r="AN312" s="148"/>
      <c r="AO312" s="1261" t="s">
        <v>1732</v>
      </c>
      <c r="AP312" s="1261"/>
      <c r="AQ312" s="1261"/>
      <c r="AR312" s="1261"/>
      <c r="AS312" s="148"/>
    </row>
    <row r="313" spans="2:49" ht="18.75" x14ac:dyDescent="0.3">
      <c r="D313" s="1255" t="s">
        <v>126</v>
      </c>
      <c r="E313" s="1255"/>
      <c r="F313" s="1255"/>
      <c r="G313" s="1255"/>
      <c r="H313" s="1255"/>
      <c r="I313" s="1255"/>
      <c r="J313" s="148"/>
      <c r="K313" s="148"/>
      <c r="L313" s="148"/>
      <c r="M313" s="148"/>
      <c r="N313" s="148"/>
      <c r="O313" s="148"/>
      <c r="P313" s="148"/>
      <c r="Q313" s="148"/>
      <c r="R313" s="148"/>
      <c r="S313" s="148"/>
      <c r="T313" s="148"/>
      <c r="U313" s="148"/>
      <c r="V313" s="148"/>
      <c r="W313" s="148"/>
      <c r="X313" s="148"/>
      <c r="Y313" s="148"/>
      <c r="Z313" s="148"/>
      <c r="AA313" s="148"/>
      <c r="AB313" s="148"/>
      <c r="AC313" s="148"/>
      <c r="AD313" s="148"/>
      <c r="AE313" s="148"/>
      <c r="AF313" s="148"/>
      <c r="AG313" s="148"/>
      <c r="AH313" s="148"/>
      <c r="AI313" s="148"/>
      <c r="AJ313" s="148"/>
      <c r="AK313" s="148"/>
      <c r="AL313" s="148"/>
      <c r="AM313" s="148"/>
      <c r="AN313" s="148"/>
      <c r="AO313" s="1255" t="s">
        <v>122</v>
      </c>
      <c r="AP313" s="1255"/>
      <c r="AQ313" s="1255"/>
      <c r="AR313" s="1255"/>
      <c r="AS313" s="148"/>
    </row>
    <row r="314" spans="2:49" ht="18.75" x14ac:dyDescent="0.3">
      <c r="D314" s="1255"/>
      <c r="E314" s="1255"/>
      <c r="F314" s="1255"/>
      <c r="G314" s="1255"/>
      <c r="H314" s="1255"/>
      <c r="I314" s="1255"/>
      <c r="J314" s="148"/>
      <c r="K314" s="148"/>
      <c r="L314" s="148"/>
      <c r="M314" s="148"/>
      <c r="N314" s="148"/>
      <c r="O314" s="148"/>
      <c r="P314" s="148"/>
      <c r="Q314" s="148"/>
      <c r="R314" s="148"/>
      <c r="S314" s="148"/>
      <c r="T314" s="148"/>
      <c r="U314" s="148"/>
      <c r="V314" s="148"/>
      <c r="W314" s="148"/>
      <c r="X314" s="148"/>
      <c r="Y314" s="148"/>
      <c r="Z314" s="148"/>
      <c r="AA314" s="148"/>
      <c r="AB314" s="148"/>
      <c r="AC314" s="148"/>
      <c r="AD314" s="148"/>
      <c r="AE314" s="148"/>
      <c r="AF314" s="148"/>
      <c r="AG314" s="148"/>
      <c r="AH314" s="148"/>
      <c r="AI314" s="148"/>
      <c r="AJ314" s="148"/>
      <c r="AK314" s="148"/>
      <c r="AL314" s="148"/>
      <c r="AM314" s="148"/>
      <c r="AN314" s="148"/>
      <c r="AO314" s="149"/>
      <c r="AP314" s="149"/>
      <c r="AQ314" s="149"/>
      <c r="AR314" s="148"/>
      <c r="AS314" s="148"/>
    </row>
    <row r="315" spans="2:49" ht="18.75" x14ac:dyDescent="0.3">
      <c r="D315" s="149"/>
      <c r="E315" s="149"/>
      <c r="F315" s="149"/>
      <c r="G315" s="149"/>
      <c r="H315" s="149"/>
      <c r="I315" s="149"/>
      <c r="J315" s="148"/>
      <c r="K315" s="148"/>
      <c r="L315" s="148"/>
      <c r="M315" s="148"/>
      <c r="N315" s="148"/>
      <c r="O315" s="148"/>
      <c r="P315" s="148"/>
      <c r="Q315" s="148"/>
      <c r="R315" s="148"/>
      <c r="S315" s="148"/>
      <c r="T315" s="148"/>
      <c r="U315" s="148"/>
      <c r="V315" s="148"/>
      <c r="W315" s="148"/>
      <c r="X315" s="148"/>
      <c r="Y315" s="148"/>
      <c r="Z315" s="148"/>
      <c r="AA315" s="148"/>
      <c r="AB315" s="148"/>
      <c r="AC315" s="148"/>
      <c r="AD315" s="148"/>
      <c r="AE315" s="148"/>
      <c r="AF315" s="148"/>
      <c r="AG315" s="148"/>
      <c r="AH315" s="148"/>
      <c r="AI315" s="148"/>
      <c r="AJ315" s="148"/>
      <c r="AK315" s="148"/>
      <c r="AL315" s="148"/>
      <c r="AM315" s="148"/>
      <c r="AN315" s="148"/>
      <c r="AO315" s="149"/>
      <c r="AP315" s="149"/>
      <c r="AQ315" s="149"/>
      <c r="AR315" s="148"/>
      <c r="AS315" s="148"/>
    </row>
    <row r="316" spans="2:49" ht="18.75" x14ac:dyDescent="0.3">
      <c r="D316" s="149"/>
      <c r="E316" s="149"/>
      <c r="F316" s="149"/>
      <c r="G316" s="149"/>
      <c r="H316" s="149"/>
      <c r="I316" s="149"/>
      <c r="J316" s="148"/>
      <c r="K316" s="148"/>
      <c r="L316" s="148"/>
      <c r="M316" s="148"/>
      <c r="N316" s="148"/>
      <c r="O316" s="148"/>
      <c r="P316" s="148"/>
      <c r="Q316" s="148"/>
      <c r="R316" s="148"/>
      <c r="S316" s="148"/>
      <c r="T316" s="148"/>
      <c r="U316" s="148"/>
      <c r="V316" s="148"/>
      <c r="W316" s="148"/>
      <c r="X316" s="148"/>
      <c r="Y316" s="148"/>
      <c r="Z316" s="148"/>
      <c r="AA316" s="148"/>
      <c r="AB316" s="148"/>
      <c r="AC316" s="148"/>
      <c r="AD316" s="148"/>
      <c r="AE316" s="148"/>
      <c r="AF316" s="148"/>
      <c r="AG316" s="148"/>
      <c r="AH316" s="148"/>
      <c r="AI316" s="148"/>
      <c r="AJ316" s="148"/>
      <c r="AK316" s="148"/>
      <c r="AL316" s="148"/>
      <c r="AM316" s="148"/>
      <c r="AN316" s="148"/>
      <c r="AO316" s="149"/>
      <c r="AP316" s="149"/>
      <c r="AQ316" s="149"/>
      <c r="AR316" s="148"/>
      <c r="AS316" s="148"/>
    </row>
    <row r="317" spans="2:49" ht="18.75" x14ac:dyDescent="0.3">
      <c r="D317" s="149"/>
      <c r="E317" s="149"/>
      <c r="F317" s="149"/>
      <c r="G317" s="149"/>
      <c r="H317" s="149"/>
      <c r="I317" s="149"/>
      <c r="J317" s="148"/>
      <c r="K317" s="148"/>
      <c r="L317" s="148"/>
      <c r="M317" s="148"/>
      <c r="N317" s="148"/>
      <c r="O317" s="148"/>
      <c r="P317" s="148"/>
      <c r="Q317" s="148"/>
      <c r="R317" s="148"/>
      <c r="S317" s="148"/>
      <c r="T317" s="148"/>
      <c r="U317" s="148"/>
      <c r="V317" s="148"/>
      <c r="W317" s="148"/>
      <c r="X317" s="148"/>
      <c r="Y317" s="148"/>
      <c r="Z317" s="148"/>
      <c r="AA317" s="148"/>
      <c r="AB317" s="148"/>
      <c r="AC317" s="148"/>
      <c r="AD317" s="148"/>
      <c r="AE317" s="148"/>
      <c r="AF317" s="148"/>
      <c r="AG317" s="148"/>
      <c r="AH317" s="148"/>
      <c r="AI317" s="148"/>
      <c r="AJ317" s="148"/>
      <c r="AK317" s="148"/>
      <c r="AL317" s="148"/>
      <c r="AM317" s="148"/>
      <c r="AN317" s="148"/>
      <c r="AO317" s="149"/>
      <c r="AP317" s="149"/>
      <c r="AQ317" s="149"/>
      <c r="AR317" s="148"/>
      <c r="AS317" s="148"/>
    </row>
    <row r="318" spans="2:49" ht="18.75" x14ac:dyDescent="0.3">
      <c r="D318" s="1256" t="s">
        <v>414</v>
      </c>
      <c r="E318" s="1256"/>
      <c r="F318" s="1256"/>
      <c r="G318" s="1256"/>
      <c r="H318" s="1256"/>
      <c r="I318" s="1256"/>
      <c r="J318" s="148"/>
      <c r="K318" s="148"/>
      <c r="L318" s="148"/>
      <c r="M318" s="148"/>
      <c r="N318" s="148"/>
      <c r="O318" s="148"/>
      <c r="P318" s="148"/>
      <c r="Q318" s="148"/>
      <c r="R318" s="148"/>
      <c r="S318" s="148"/>
      <c r="T318" s="148"/>
      <c r="U318" s="148"/>
      <c r="V318" s="148"/>
      <c r="W318" s="148"/>
      <c r="X318" s="148"/>
      <c r="Y318" s="148"/>
      <c r="Z318" s="148"/>
      <c r="AA318" s="148"/>
      <c r="AB318" s="148"/>
      <c r="AC318" s="148"/>
      <c r="AD318" s="148"/>
      <c r="AE318" s="148"/>
      <c r="AF318" s="148"/>
      <c r="AG318" s="148"/>
      <c r="AH318" s="148"/>
      <c r="AI318" s="148"/>
      <c r="AJ318" s="148"/>
      <c r="AK318" s="148"/>
      <c r="AL318" s="148"/>
      <c r="AM318" s="148"/>
      <c r="AN318" s="148"/>
      <c r="AO318" s="1256" t="s">
        <v>416</v>
      </c>
      <c r="AP318" s="1256"/>
      <c r="AQ318" s="1256"/>
      <c r="AR318" s="1256"/>
      <c r="AS318" s="148"/>
    </row>
    <row r="319" spans="2:49" ht="18.75" x14ac:dyDescent="0.3">
      <c r="D319" s="1255" t="s">
        <v>415</v>
      </c>
      <c r="E319" s="1255"/>
      <c r="F319" s="1255"/>
      <c r="G319" s="1255"/>
      <c r="H319" s="1255"/>
      <c r="I319" s="1255"/>
      <c r="J319" s="148"/>
      <c r="K319" s="148"/>
      <c r="L319" s="148"/>
      <c r="M319" s="148"/>
      <c r="N319" s="148"/>
      <c r="O319" s="148"/>
      <c r="P319" s="148"/>
      <c r="Q319" s="148"/>
      <c r="R319" s="148"/>
      <c r="S319" s="148"/>
      <c r="T319" s="148"/>
      <c r="U319" s="148"/>
      <c r="V319" s="148"/>
      <c r="W319" s="148"/>
      <c r="X319" s="148"/>
      <c r="Y319" s="148"/>
      <c r="Z319" s="148"/>
      <c r="AA319" s="148"/>
      <c r="AB319" s="148"/>
      <c r="AC319" s="148"/>
      <c r="AD319" s="148"/>
      <c r="AE319" s="148"/>
      <c r="AF319" s="148"/>
      <c r="AG319" s="148"/>
      <c r="AH319" s="148"/>
      <c r="AI319" s="148"/>
      <c r="AJ319" s="148"/>
      <c r="AK319" s="148"/>
      <c r="AL319" s="148"/>
      <c r="AM319" s="148"/>
      <c r="AN319" s="148"/>
      <c r="AO319" s="1255" t="s">
        <v>417</v>
      </c>
      <c r="AP319" s="1255"/>
      <c r="AQ319" s="1255"/>
      <c r="AR319" s="1255"/>
      <c r="AS319" s="148"/>
    </row>
    <row r="320" spans="2:49" ht="18.75" x14ac:dyDescent="0.3">
      <c r="D320" s="148"/>
      <c r="E320" s="148"/>
      <c r="F320" s="148"/>
      <c r="G320" s="148"/>
      <c r="H320" s="148"/>
      <c r="I320" s="148"/>
      <c r="J320" s="148"/>
      <c r="K320" s="148"/>
      <c r="L320" s="148"/>
      <c r="M320" s="148"/>
      <c r="N320" s="148"/>
      <c r="O320" s="148"/>
      <c r="P320" s="148"/>
      <c r="Q320" s="148"/>
      <c r="R320" s="148"/>
      <c r="S320" s="148"/>
      <c r="T320" s="148"/>
      <c r="U320" s="148"/>
      <c r="V320" s="148"/>
      <c r="W320" s="148"/>
      <c r="X320" s="148"/>
      <c r="Y320" s="148"/>
      <c r="Z320" s="148"/>
      <c r="AA320" s="148"/>
      <c r="AB320" s="148"/>
      <c r="AC320" s="148"/>
      <c r="AD320" s="148"/>
      <c r="AE320" s="148"/>
      <c r="AF320" s="148"/>
      <c r="AG320" s="148"/>
      <c r="AH320" s="148"/>
      <c r="AI320" s="148"/>
      <c r="AJ320" s="148"/>
      <c r="AK320" s="148"/>
      <c r="AL320" s="148"/>
      <c r="AM320" s="148"/>
      <c r="AN320" s="148"/>
      <c r="AO320" s="148"/>
      <c r="AP320" s="148"/>
      <c r="AQ320" s="148"/>
      <c r="AR320" s="148"/>
      <c r="AS320" s="148"/>
    </row>
  </sheetData>
  <mergeCells count="87">
    <mergeCell ref="D314:I314"/>
    <mergeCell ref="D318:I318"/>
    <mergeCell ref="D313:I313"/>
    <mergeCell ref="D37:F40"/>
    <mergeCell ref="D240:F243"/>
    <mergeCell ref="D245:F248"/>
    <mergeCell ref="D250:F253"/>
    <mergeCell ref="D265:F268"/>
    <mergeCell ref="D270:F272"/>
    <mergeCell ref="D275:F277"/>
    <mergeCell ref="D279:F281"/>
    <mergeCell ref="D283:F285"/>
    <mergeCell ref="AO312:AR312"/>
    <mergeCell ref="AM304:AN304"/>
    <mergeCell ref="D292:F293"/>
    <mergeCell ref="D296:F297"/>
    <mergeCell ref="W8:W9"/>
    <mergeCell ref="Y8:Y9"/>
    <mergeCell ref="L7:L9"/>
    <mergeCell ref="M7:M9"/>
    <mergeCell ref="N7:R7"/>
    <mergeCell ref="S7:U7"/>
    <mergeCell ref="V7:W7"/>
    <mergeCell ref="X7:X9"/>
    <mergeCell ref="S8:S9"/>
    <mergeCell ref="T8:T9"/>
    <mergeCell ref="U8:U9"/>
    <mergeCell ref="AG7:AG9"/>
    <mergeCell ref="AU8:AU9"/>
    <mergeCell ref="AV8:AW8"/>
    <mergeCell ref="D311:I311"/>
    <mergeCell ref="AM311:AS311"/>
    <mergeCell ref="D287:F288"/>
    <mergeCell ref="D300:F301"/>
    <mergeCell ref="AM308:AN308"/>
    <mergeCell ref="AM309:AN309"/>
    <mergeCell ref="AT7:AT9"/>
    <mergeCell ref="AM8:AM9"/>
    <mergeCell ref="AN8:AN9"/>
    <mergeCell ref="AO8:AO9"/>
    <mergeCell ref="Y7:Z7"/>
    <mergeCell ref="AA7:AC7"/>
    <mergeCell ref="AD7:AE7"/>
    <mergeCell ref="AF7:AF9"/>
    <mergeCell ref="AH7:AH9"/>
    <mergeCell ref="AD8:AD9"/>
    <mergeCell ref="AE8:AE9"/>
    <mergeCell ref="AQ8:AQ9"/>
    <mergeCell ref="AR8:AR9"/>
    <mergeCell ref="AJ7:AJ9"/>
    <mergeCell ref="AK7:AK9"/>
    <mergeCell ref="AL7:AO7"/>
    <mergeCell ref="AP7:AP9"/>
    <mergeCell ref="AQ7:AS7"/>
    <mergeCell ref="AL8:AL9"/>
    <mergeCell ref="AO313:AR313"/>
    <mergeCell ref="AO318:AR318"/>
    <mergeCell ref="AO319:AR319"/>
    <mergeCell ref="V8:V9"/>
    <mergeCell ref="B7:B9"/>
    <mergeCell ref="C7:C9"/>
    <mergeCell ref="D7:D9"/>
    <mergeCell ref="E7:E9"/>
    <mergeCell ref="F7:F9"/>
    <mergeCell ref="G7:J7"/>
    <mergeCell ref="K7:K9"/>
    <mergeCell ref="Z8:Z9"/>
    <mergeCell ref="AA8:AA9"/>
    <mergeCell ref="AB8:AB9"/>
    <mergeCell ref="AC8:AC9"/>
    <mergeCell ref="D319:I319"/>
    <mergeCell ref="B2:AW2"/>
    <mergeCell ref="B3:AW3"/>
    <mergeCell ref="B4:AW4"/>
    <mergeCell ref="D13:F16"/>
    <mergeCell ref="D20:F21"/>
    <mergeCell ref="AU7:AW7"/>
    <mergeCell ref="G8:G9"/>
    <mergeCell ref="H8:I8"/>
    <mergeCell ref="J8:J9"/>
    <mergeCell ref="N8:N9"/>
    <mergeCell ref="O8:O9"/>
    <mergeCell ref="P8:P9"/>
    <mergeCell ref="Q8:Q9"/>
    <mergeCell ref="R8:R9"/>
    <mergeCell ref="AI7:AI9"/>
    <mergeCell ref="AS8:AS9"/>
  </mergeCells>
  <printOptions horizontalCentered="1"/>
  <pageMargins left="0" right="0" top="0.43" bottom="0" header="0.52" footer="0"/>
  <pageSetup paperSize="5" scale="40" orientation="landscape" horizont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B2:AW333"/>
  <sheetViews>
    <sheetView zoomScale="70" zoomScaleNormal="70" workbookViewId="0">
      <pane ySplit="8" topLeftCell="A9" activePane="bottomLeft" state="frozen"/>
      <selection activeCell="J309" sqref="J309"/>
      <selection pane="bottomLeft" activeCell="J309" sqref="J309"/>
    </sheetView>
  </sheetViews>
  <sheetFormatPr defaultColWidth="9.140625" defaultRowHeight="14.25" x14ac:dyDescent="0.2"/>
  <cols>
    <col min="1" max="1" width="4.85546875" style="56" customWidth="1"/>
    <col min="2" max="2" width="7.42578125" style="56" customWidth="1"/>
    <col min="3" max="3" width="21.140625" style="56" customWidth="1"/>
    <col min="4" max="4" width="14.140625" style="56" customWidth="1"/>
    <col min="5" max="5" width="12.28515625" style="56" customWidth="1"/>
    <col min="6" max="6" width="8.28515625" style="56" customWidth="1"/>
    <col min="7" max="7" width="6.85546875" style="56" customWidth="1"/>
    <col min="8" max="9" width="7" style="56" customWidth="1"/>
    <col min="10" max="10" width="10.42578125" style="56" customWidth="1"/>
    <col min="11" max="11" width="15.42578125" style="56" hidden="1" customWidth="1"/>
    <col min="12" max="12" width="7.42578125" style="56" hidden="1" customWidth="1"/>
    <col min="13" max="13" width="9.42578125" style="56" hidden="1" customWidth="1"/>
    <col min="14" max="15" width="8.7109375" style="56" hidden="1" customWidth="1"/>
    <col min="16" max="17" width="6.42578125" style="56" hidden="1" customWidth="1"/>
    <col min="18" max="18" width="0.140625" style="56" hidden="1" customWidth="1"/>
    <col min="19" max="19" width="14" style="56" customWidth="1"/>
    <col min="20" max="20" width="7.7109375" style="56" customWidth="1"/>
    <col min="21" max="21" width="8.7109375" style="56" customWidth="1"/>
    <col min="22" max="23" width="11.42578125" style="56" customWidth="1"/>
    <col min="24" max="24" width="7.28515625" style="56" customWidth="1"/>
    <col min="25" max="29" width="9.140625" style="56" hidden="1" customWidth="1"/>
    <col min="30" max="30" width="9.7109375" style="56" hidden="1" customWidth="1"/>
    <col min="31" max="31" width="9" style="56" hidden="1" customWidth="1"/>
    <col min="32" max="32" width="9.140625" style="56" customWidth="1"/>
    <col min="33" max="33" width="7.42578125" style="56" hidden="1" customWidth="1"/>
    <col min="34" max="34" width="6.140625" style="56" hidden="1" customWidth="1"/>
    <col min="35" max="35" width="8.28515625" style="56" hidden="1" customWidth="1"/>
    <col min="36" max="36" width="6.85546875" style="56" customWidth="1"/>
    <col min="37" max="37" width="8.140625" style="56" customWidth="1"/>
    <col min="38" max="38" width="7.140625" style="56" customWidth="1"/>
    <col min="39" max="39" width="6.42578125" style="56" bestFit="1" customWidth="1"/>
    <col min="40" max="40" width="7.7109375" style="56" customWidth="1"/>
    <col min="41" max="41" width="15.42578125" style="56" customWidth="1"/>
    <col min="42" max="42" width="7.85546875" style="85" customWidth="1"/>
    <col min="43" max="44" width="12.140625" style="85" customWidth="1"/>
    <col min="45" max="45" width="17.140625" style="85" customWidth="1"/>
    <col min="46" max="46" width="15.42578125" style="85" customWidth="1"/>
    <col min="47" max="49" width="10.42578125" style="85" customWidth="1"/>
    <col min="50" max="16384" width="9.140625" style="56"/>
  </cols>
  <sheetData>
    <row r="2" spans="2:49" ht="26.25" x14ac:dyDescent="0.4">
      <c r="B2" s="1263" t="s">
        <v>107</v>
      </c>
      <c r="C2" s="1263"/>
      <c r="D2" s="1263"/>
      <c r="E2" s="1263"/>
      <c r="F2" s="1263"/>
      <c r="G2" s="1263"/>
      <c r="H2" s="1263"/>
      <c r="I2" s="1263"/>
      <c r="J2" s="1263"/>
      <c r="K2" s="1263"/>
      <c r="L2" s="1263"/>
      <c r="M2" s="1263"/>
      <c r="N2" s="1263"/>
      <c r="O2" s="1263"/>
      <c r="P2" s="1263"/>
      <c r="Q2" s="1263"/>
      <c r="R2" s="1263"/>
      <c r="S2" s="1263"/>
      <c r="T2" s="1263"/>
      <c r="U2" s="1263"/>
      <c r="V2" s="1263"/>
      <c r="W2" s="1263"/>
      <c r="X2" s="1263"/>
      <c r="Y2" s="1263"/>
      <c r="Z2" s="1263"/>
      <c r="AA2" s="1263"/>
      <c r="AB2" s="1263"/>
      <c r="AC2" s="1263"/>
      <c r="AD2" s="1263"/>
      <c r="AE2" s="1263"/>
      <c r="AF2" s="1263"/>
      <c r="AG2" s="1263"/>
      <c r="AH2" s="1263"/>
      <c r="AI2" s="1263"/>
      <c r="AJ2" s="1263"/>
      <c r="AK2" s="1263"/>
      <c r="AL2" s="1263"/>
      <c r="AM2" s="1263"/>
      <c r="AN2" s="1263"/>
      <c r="AO2" s="1263"/>
      <c r="AP2" s="1263"/>
      <c r="AQ2" s="1263"/>
      <c r="AR2" s="1263"/>
      <c r="AS2" s="1263"/>
      <c r="AT2" s="1263"/>
      <c r="AU2" s="1263"/>
      <c r="AV2" s="1263"/>
      <c r="AW2" s="1263"/>
    </row>
    <row r="3" spans="2:49" ht="26.25" x14ac:dyDescent="0.4">
      <c r="B3" s="1264" t="s">
        <v>2032</v>
      </c>
      <c r="C3" s="1264"/>
      <c r="D3" s="1264"/>
      <c r="E3" s="1264"/>
      <c r="F3" s="1264"/>
      <c r="G3" s="1264"/>
      <c r="H3" s="1264"/>
      <c r="I3" s="1264"/>
      <c r="J3" s="1264"/>
      <c r="K3" s="1264"/>
      <c r="L3" s="1264"/>
      <c r="M3" s="1264"/>
      <c r="N3" s="1264"/>
      <c r="O3" s="1264"/>
      <c r="P3" s="1264"/>
      <c r="Q3" s="1264"/>
      <c r="R3" s="1264"/>
      <c r="S3" s="1264"/>
      <c r="T3" s="1264"/>
      <c r="U3" s="1264"/>
      <c r="V3" s="1264"/>
      <c r="W3" s="1264"/>
      <c r="X3" s="1264"/>
      <c r="Y3" s="1264"/>
      <c r="Z3" s="1264"/>
      <c r="AA3" s="1264"/>
      <c r="AB3" s="1264"/>
      <c r="AC3" s="1264"/>
      <c r="AD3" s="1264"/>
      <c r="AE3" s="1264"/>
      <c r="AF3" s="1264"/>
      <c r="AG3" s="1264"/>
      <c r="AH3" s="1264"/>
      <c r="AI3" s="1264"/>
      <c r="AJ3" s="1264"/>
      <c r="AK3" s="1264"/>
      <c r="AL3" s="1264"/>
      <c r="AM3" s="1264"/>
      <c r="AN3" s="1264"/>
      <c r="AO3" s="1264"/>
      <c r="AP3" s="1264"/>
      <c r="AQ3" s="1264"/>
      <c r="AR3" s="1264"/>
      <c r="AS3" s="1264"/>
      <c r="AT3" s="1264"/>
      <c r="AU3" s="1264"/>
      <c r="AV3" s="1264"/>
      <c r="AW3" s="1264"/>
    </row>
    <row r="4" spans="2:49" ht="26.25" x14ac:dyDescent="0.4">
      <c r="B4" s="1263" t="s">
        <v>131</v>
      </c>
      <c r="C4" s="1263"/>
      <c r="D4" s="1263"/>
      <c r="E4" s="1263"/>
      <c r="F4" s="1263"/>
      <c r="G4" s="1263"/>
      <c r="H4" s="1263"/>
      <c r="I4" s="1263"/>
      <c r="J4" s="1263"/>
      <c r="K4" s="1263"/>
      <c r="L4" s="1263"/>
      <c r="M4" s="1263"/>
      <c r="N4" s="1263"/>
      <c r="O4" s="1263"/>
      <c r="P4" s="1263"/>
      <c r="Q4" s="1263"/>
      <c r="R4" s="1263"/>
      <c r="S4" s="1263"/>
      <c r="T4" s="1263"/>
      <c r="U4" s="1263"/>
      <c r="V4" s="1263"/>
      <c r="W4" s="1263"/>
      <c r="X4" s="1263"/>
      <c r="Y4" s="1263"/>
      <c r="Z4" s="1263"/>
      <c r="AA4" s="1263"/>
      <c r="AB4" s="1263"/>
      <c r="AC4" s="1263"/>
      <c r="AD4" s="1263"/>
      <c r="AE4" s="1263"/>
      <c r="AF4" s="1263"/>
      <c r="AG4" s="1263"/>
      <c r="AH4" s="1263"/>
      <c r="AI4" s="1263"/>
      <c r="AJ4" s="1263"/>
      <c r="AK4" s="1263"/>
      <c r="AL4" s="1263"/>
      <c r="AM4" s="1263"/>
      <c r="AN4" s="1263"/>
      <c r="AO4" s="1263"/>
      <c r="AP4" s="1263"/>
      <c r="AQ4" s="1263"/>
      <c r="AR4" s="1263"/>
      <c r="AS4" s="1263"/>
      <c r="AT4" s="1263"/>
      <c r="AU4" s="1263"/>
      <c r="AV4" s="1263"/>
      <c r="AW4" s="1263"/>
    </row>
    <row r="5" spans="2:49" ht="27" customHeight="1" x14ac:dyDescent="0.2"/>
    <row r="6" spans="2:49" s="57" customFormat="1" ht="15" customHeight="1" x14ac:dyDescent="0.2">
      <c r="B6" s="1265" t="s">
        <v>0</v>
      </c>
      <c r="C6" s="1266" t="s">
        <v>1</v>
      </c>
      <c r="D6" s="1267" t="s">
        <v>2</v>
      </c>
      <c r="E6" s="1270" t="s">
        <v>3</v>
      </c>
      <c r="F6" s="1270" t="s">
        <v>4</v>
      </c>
      <c r="G6" s="1270" t="s">
        <v>5</v>
      </c>
      <c r="H6" s="1270"/>
      <c r="I6" s="1270"/>
      <c r="J6" s="1270"/>
      <c r="K6" s="1267" t="s">
        <v>6</v>
      </c>
      <c r="L6" s="1270" t="s">
        <v>7</v>
      </c>
      <c r="M6" s="1270" t="s">
        <v>8</v>
      </c>
      <c r="N6" s="1270" t="s">
        <v>9</v>
      </c>
      <c r="O6" s="1270"/>
      <c r="P6" s="1270"/>
      <c r="Q6" s="1270"/>
      <c r="R6" s="1270"/>
      <c r="S6" s="1270" t="s">
        <v>73</v>
      </c>
      <c r="T6" s="1270"/>
      <c r="U6" s="1270"/>
      <c r="V6" s="1270" t="s">
        <v>77</v>
      </c>
      <c r="W6" s="1270"/>
      <c r="X6" s="1270" t="s">
        <v>78</v>
      </c>
      <c r="Y6" s="1270" t="s">
        <v>79</v>
      </c>
      <c r="Z6" s="1270"/>
      <c r="AA6" s="1270" t="s">
        <v>80</v>
      </c>
      <c r="AB6" s="1270"/>
      <c r="AC6" s="1270"/>
      <c r="AD6" s="1270" t="s">
        <v>81</v>
      </c>
      <c r="AE6" s="1270"/>
      <c r="AF6" s="1265" t="s">
        <v>88</v>
      </c>
      <c r="AG6" s="1271" t="s">
        <v>89</v>
      </c>
      <c r="AH6" s="1271" t="s">
        <v>90</v>
      </c>
      <c r="AI6" s="1271" t="s">
        <v>91</v>
      </c>
      <c r="AJ6" s="1270" t="s">
        <v>10</v>
      </c>
      <c r="AK6" s="1271" t="s">
        <v>92</v>
      </c>
      <c r="AL6" s="1271" t="s">
        <v>102</v>
      </c>
      <c r="AM6" s="1271"/>
      <c r="AN6" s="1271"/>
      <c r="AO6" s="1271"/>
      <c r="AP6" s="1280" t="s">
        <v>106</v>
      </c>
      <c r="AQ6" s="1280" t="s">
        <v>95</v>
      </c>
      <c r="AR6" s="1280"/>
      <c r="AS6" s="1280"/>
      <c r="AT6" s="1276" t="s">
        <v>105</v>
      </c>
      <c r="AU6" s="1279" t="s">
        <v>118</v>
      </c>
      <c r="AV6" s="1279"/>
      <c r="AW6" s="1279"/>
    </row>
    <row r="7" spans="2:49" ht="38.25" customHeight="1" x14ac:dyDescent="0.2">
      <c r="B7" s="1265"/>
      <c r="C7" s="1266"/>
      <c r="D7" s="1268"/>
      <c r="E7" s="1270"/>
      <c r="F7" s="1270"/>
      <c r="G7" s="1272" t="s">
        <v>11</v>
      </c>
      <c r="H7" s="1272" t="s">
        <v>12</v>
      </c>
      <c r="I7" s="1272"/>
      <c r="J7" s="1272" t="s">
        <v>13</v>
      </c>
      <c r="K7" s="1268"/>
      <c r="L7" s="1270"/>
      <c r="M7" s="1270"/>
      <c r="N7" s="1272" t="s">
        <v>14</v>
      </c>
      <c r="O7" s="1272" t="s">
        <v>15</v>
      </c>
      <c r="P7" s="1272" t="s">
        <v>16</v>
      </c>
      <c r="Q7" s="1272" t="s">
        <v>17</v>
      </c>
      <c r="R7" s="1272" t="s">
        <v>18</v>
      </c>
      <c r="S7" s="1270" t="s">
        <v>75</v>
      </c>
      <c r="T7" s="1270" t="s">
        <v>76</v>
      </c>
      <c r="U7" s="1270" t="s">
        <v>74</v>
      </c>
      <c r="V7" s="1272" t="s">
        <v>19</v>
      </c>
      <c r="W7" s="1272" t="s">
        <v>9</v>
      </c>
      <c r="X7" s="1270"/>
      <c r="Y7" s="1270" t="s">
        <v>82</v>
      </c>
      <c r="Z7" s="1270" t="s">
        <v>83</v>
      </c>
      <c r="AA7" s="1270" t="s">
        <v>84</v>
      </c>
      <c r="AB7" s="1270" t="s">
        <v>85</v>
      </c>
      <c r="AC7" s="1270" t="s">
        <v>8</v>
      </c>
      <c r="AD7" s="1272" t="s">
        <v>86</v>
      </c>
      <c r="AE7" s="1272" t="s">
        <v>87</v>
      </c>
      <c r="AF7" s="1265"/>
      <c r="AG7" s="1271"/>
      <c r="AH7" s="1271"/>
      <c r="AI7" s="1271"/>
      <c r="AJ7" s="1270"/>
      <c r="AK7" s="1271"/>
      <c r="AL7" s="1271" t="s">
        <v>98</v>
      </c>
      <c r="AM7" s="1271" t="s">
        <v>99</v>
      </c>
      <c r="AN7" s="1271" t="s">
        <v>101</v>
      </c>
      <c r="AO7" s="1271" t="s">
        <v>103</v>
      </c>
      <c r="AP7" s="1280"/>
      <c r="AQ7" s="1280" t="s">
        <v>93</v>
      </c>
      <c r="AR7" s="1273" t="s">
        <v>94</v>
      </c>
      <c r="AS7" s="1273" t="s">
        <v>96</v>
      </c>
      <c r="AT7" s="1277"/>
      <c r="AU7" s="1280" t="s">
        <v>119</v>
      </c>
      <c r="AV7" s="1274" t="s">
        <v>120</v>
      </c>
      <c r="AW7" s="1275"/>
    </row>
    <row r="8" spans="2:49" x14ac:dyDescent="0.2">
      <c r="B8" s="1265"/>
      <c r="C8" s="1266"/>
      <c r="D8" s="1269"/>
      <c r="E8" s="1270"/>
      <c r="F8" s="1270"/>
      <c r="G8" s="1272"/>
      <c r="H8" s="58" t="s">
        <v>19</v>
      </c>
      <c r="I8" s="58" t="s">
        <v>9</v>
      </c>
      <c r="J8" s="1272"/>
      <c r="K8" s="1269"/>
      <c r="L8" s="1270"/>
      <c r="M8" s="1270"/>
      <c r="N8" s="1272"/>
      <c r="O8" s="1272"/>
      <c r="P8" s="1272"/>
      <c r="Q8" s="1272"/>
      <c r="R8" s="1272"/>
      <c r="S8" s="1270"/>
      <c r="T8" s="1270"/>
      <c r="U8" s="1270"/>
      <c r="V8" s="1272"/>
      <c r="W8" s="1272"/>
      <c r="X8" s="1270"/>
      <c r="Y8" s="1270"/>
      <c r="Z8" s="1270"/>
      <c r="AA8" s="1270"/>
      <c r="AB8" s="1270"/>
      <c r="AC8" s="1270"/>
      <c r="AD8" s="1272"/>
      <c r="AE8" s="1272"/>
      <c r="AF8" s="1265"/>
      <c r="AG8" s="1271"/>
      <c r="AH8" s="1271"/>
      <c r="AI8" s="1271"/>
      <c r="AJ8" s="1270"/>
      <c r="AK8" s="1271"/>
      <c r="AL8" s="1271"/>
      <c r="AM8" s="1271"/>
      <c r="AN8" s="1271"/>
      <c r="AO8" s="1271"/>
      <c r="AP8" s="1280"/>
      <c r="AQ8" s="1280"/>
      <c r="AR8" s="1273"/>
      <c r="AS8" s="1273"/>
      <c r="AT8" s="1278"/>
      <c r="AU8" s="1280"/>
      <c r="AV8" s="504" t="s">
        <v>114</v>
      </c>
      <c r="AW8" s="59" t="s">
        <v>121</v>
      </c>
    </row>
    <row r="9" spans="2:49" x14ac:dyDescent="0.2">
      <c r="B9" s="60">
        <v>1</v>
      </c>
      <c r="C9" s="61">
        <v>2</v>
      </c>
      <c r="D9" s="60">
        <v>3</v>
      </c>
      <c r="E9" s="60">
        <v>4</v>
      </c>
      <c r="F9" s="61">
        <v>5</v>
      </c>
      <c r="G9" s="60">
        <v>6</v>
      </c>
      <c r="H9" s="60">
        <v>7</v>
      </c>
      <c r="I9" s="61">
        <v>8</v>
      </c>
      <c r="J9" s="60">
        <v>9</v>
      </c>
      <c r="K9" s="60">
        <v>10</v>
      </c>
      <c r="L9" s="61">
        <v>11</v>
      </c>
      <c r="M9" s="60">
        <v>12</v>
      </c>
      <c r="N9" s="60">
        <v>13</v>
      </c>
      <c r="O9" s="61">
        <v>14</v>
      </c>
      <c r="P9" s="60">
        <v>15</v>
      </c>
      <c r="Q9" s="60">
        <v>16</v>
      </c>
      <c r="R9" s="61">
        <v>17</v>
      </c>
      <c r="S9" s="60">
        <v>18</v>
      </c>
      <c r="T9" s="60">
        <v>19</v>
      </c>
      <c r="U9" s="61">
        <v>20</v>
      </c>
      <c r="V9" s="60">
        <v>21</v>
      </c>
      <c r="W9" s="60">
        <v>22</v>
      </c>
      <c r="X9" s="61">
        <v>23</v>
      </c>
      <c r="Y9" s="60">
        <v>24</v>
      </c>
      <c r="Z9" s="60">
        <v>25</v>
      </c>
      <c r="AA9" s="61">
        <v>26</v>
      </c>
      <c r="AB9" s="60">
        <v>27</v>
      </c>
      <c r="AC9" s="60">
        <v>28</v>
      </c>
      <c r="AD9" s="61">
        <v>29</v>
      </c>
      <c r="AE9" s="60">
        <v>30</v>
      </c>
      <c r="AF9" s="60">
        <v>31</v>
      </c>
      <c r="AG9" s="61">
        <v>32</v>
      </c>
      <c r="AH9" s="60">
        <v>33</v>
      </c>
      <c r="AI9" s="60">
        <v>34</v>
      </c>
      <c r="AJ9" s="61">
        <v>35</v>
      </c>
      <c r="AK9" s="60">
        <v>36</v>
      </c>
      <c r="AL9" s="60">
        <v>37</v>
      </c>
      <c r="AM9" s="61">
        <v>38</v>
      </c>
      <c r="AN9" s="60">
        <v>39</v>
      </c>
      <c r="AO9" s="60">
        <v>40</v>
      </c>
      <c r="AP9" s="62">
        <v>41</v>
      </c>
      <c r="AQ9" s="63">
        <v>42</v>
      </c>
      <c r="AR9" s="63">
        <v>43</v>
      </c>
      <c r="AS9" s="62">
        <v>44</v>
      </c>
      <c r="AT9" s="63">
        <v>45</v>
      </c>
      <c r="AU9" s="63">
        <v>46</v>
      </c>
      <c r="AV9" s="62">
        <v>47</v>
      </c>
      <c r="AW9" s="63">
        <v>48</v>
      </c>
    </row>
    <row r="10" spans="2:49" ht="32.25" customHeight="1" x14ac:dyDescent="0.2">
      <c r="B10" s="64">
        <v>1</v>
      </c>
      <c r="C10" s="589" t="s">
        <v>20</v>
      </c>
      <c r="D10" s="66"/>
      <c r="E10" s="66"/>
      <c r="F10" s="66"/>
      <c r="G10" s="66"/>
      <c r="H10" s="66"/>
      <c r="I10" s="66"/>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row>
    <row r="11" spans="2:49" s="91" customFormat="1" ht="29.25" customHeight="1" x14ac:dyDescent="0.25">
      <c r="B11" s="64" t="s">
        <v>21</v>
      </c>
      <c r="C11" s="589" t="s">
        <v>22</v>
      </c>
      <c r="D11" s="336"/>
      <c r="E11" s="336"/>
      <c r="F11" s="336"/>
      <c r="G11" s="336"/>
      <c r="H11" s="336"/>
      <c r="I11" s="336"/>
      <c r="J11" s="336"/>
      <c r="K11" s="40"/>
      <c r="L11" s="40"/>
      <c r="M11" s="40"/>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row>
    <row r="12" spans="2:49" s="339" customFormat="1" ht="29.25" customHeight="1" x14ac:dyDescent="0.25">
      <c r="B12" s="38" t="s">
        <v>23</v>
      </c>
      <c r="C12" s="576" t="s">
        <v>22</v>
      </c>
      <c r="D12" s="1285" t="s">
        <v>419</v>
      </c>
      <c r="E12" s="1285"/>
      <c r="F12" s="1285"/>
      <c r="G12" s="336"/>
      <c r="H12" s="336"/>
      <c r="I12" s="336"/>
      <c r="J12" s="336"/>
      <c r="K12" s="40"/>
      <c r="L12" s="40"/>
      <c r="M12" s="40"/>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row>
    <row r="13" spans="2:49" s="91" customFormat="1" ht="29.25" customHeight="1" x14ac:dyDescent="0.25">
      <c r="B13" s="64"/>
      <c r="C13" s="590" t="s">
        <v>108</v>
      </c>
      <c r="D13" s="1285"/>
      <c r="E13" s="1285"/>
      <c r="F13" s="1285"/>
      <c r="G13" s="336"/>
      <c r="H13" s="336"/>
      <c r="I13" s="336"/>
      <c r="J13" s="336"/>
      <c r="K13" s="40"/>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row>
    <row r="14" spans="2:49" s="91" customFormat="1" ht="29.25" customHeight="1" x14ac:dyDescent="0.25">
      <c r="B14" s="64"/>
      <c r="C14" s="590"/>
      <c r="D14" s="40"/>
      <c r="E14" s="40"/>
      <c r="F14" s="40"/>
      <c r="G14" s="40"/>
      <c r="H14" s="40"/>
      <c r="I14" s="40"/>
      <c r="J14" s="40"/>
      <c r="K14" s="40"/>
      <c r="L14" s="40"/>
      <c r="M14" s="40"/>
      <c r="N14" s="40"/>
      <c r="O14" s="40"/>
      <c r="P14" s="40"/>
      <c r="Q14" s="40"/>
      <c r="R14" s="40"/>
      <c r="S14" s="40"/>
      <c r="T14" s="40"/>
      <c r="U14" s="40"/>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row>
    <row r="15" spans="2:49" s="91" customFormat="1" ht="43.5" customHeight="1" x14ac:dyDescent="0.25">
      <c r="B15" s="64" t="s">
        <v>24</v>
      </c>
      <c r="C15" s="589" t="s">
        <v>25</v>
      </c>
      <c r="D15" s="40"/>
      <c r="E15" s="40"/>
      <c r="F15" s="40"/>
      <c r="G15" s="40"/>
      <c r="H15" s="40"/>
      <c r="I15" s="40"/>
      <c r="J15" s="40"/>
      <c r="K15" s="40"/>
      <c r="L15" s="40"/>
      <c r="M15" s="40"/>
      <c r="N15" s="40"/>
      <c r="O15" s="40"/>
      <c r="P15" s="40"/>
      <c r="Q15" s="40"/>
      <c r="R15" s="40"/>
      <c r="S15" s="40"/>
      <c r="T15" s="40"/>
      <c r="U15" s="40"/>
      <c r="V15" s="40"/>
      <c r="W15" s="40"/>
      <c r="X15" s="40"/>
      <c r="Y15" s="40"/>
      <c r="Z15" s="40"/>
      <c r="AA15" s="40"/>
      <c r="AB15" s="40"/>
      <c r="AC15" s="40"/>
      <c r="AD15" s="40"/>
      <c r="AE15" s="40"/>
      <c r="AF15" s="40"/>
      <c r="AG15" s="40"/>
      <c r="AH15" s="40"/>
      <c r="AI15" s="46"/>
      <c r="AJ15" s="46"/>
      <c r="AK15" s="46"/>
      <c r="AL15" s="40"/>
      <c r="AM15" s="40"/>
      <c r="AN15" s="40"/>
      <c r="AO15" s="574">
        <f>SUM(AO16:AO21)</f>
        <v>53440000</v>
      </c>
      <c r="AP15" s="40"/>
      <c r="AQ15" s="40"/>
      <c r="AR15" s="40"/>
      <c r="AS15" s="40"/>
      <c r="AT15" s="40"/>
      <c r="AU15" s="40"/>
      <c r="AV15" s="40"/>
      <c r="AW15" s="40"/>
    </row>
    <row r="16" spans="2:49" s="91" customFormat="1" ht="43.5" customHeight="1" x14ac:dyDescent="0.25">
      <c r="B16" s="64" t="s">
        <v>26</v>
      </c>
      <c r="C16" s="590" t="s">
        <v>27</v>
      </c>
      <c r="D16" s="509" t="s">
        <v>2033</v>
      </c>
      <c r="E16" s="333"/>
      <c r="F16" s="333"/>
      <c r="G16" s="40"/>
      <c r="H16" s="40"/>
      <c r="I16" s="40"/>
      <c r="J16" s="40"/>
      <c r="K16" s="40"/>
      <c r="L16" s="40"/>
      <c r="M16" s="41" t="s">
        <v>467</v>
      </c>
      <c r="N16" s="40"/>
      <c r="O16" s="40"/>
      <c r="P16" s="40"/>
      <c r="Q16" s="40"/>
      <c r="R16" s="40"/>
      <c r="S16" s="40"/>
      <c r="T16" s="40"/>
      <c r="U16" s="40"/>
      <c r="V16" s="40"/>
      <c r="W16" s="40"/>
      <c r="X16" s="40"/>
      <c r="Y16" s="40"/>
      <c r="Z16" s="40"/>
      <c r="AA16" s="40"/>
      <c r="AB16" s="40"/>
      <c r="AC16" s="40"/>
      <c r="AD16" s="40"/>
      <c r="AE16" s="40"/>
      <c r="AF16" s="40"/>
      <c r="AG16" s="40"/>
      <c r="AH16" s="40"/>
      <c r="AI16" s="46"/>
      <c r="AJ16" s="510" t="s">
        <v>139</v>
      </c>
      <c r="AK16" s="40">
        <v>2007</v>
      </c>
      <c r="AL16" s="40"/>
      <c r="AM16" s="40"/>
      <c r="AN16" s="40"/>
      <c r="AO16" s="511">
        <f>49940000/5</f>
        <v>9988000</v>
      </c>
      <c r="AP16" s="40"/>
      <c r="AQ16" s="40"/>
      <c r="AR16" s="40"/>
      <c r="AS16" s="40"/>
      <c r="AT16" s="40"/>
      <c r="AU16" s="40"/>
      <c r="AV16" s="40"/>
      <c r="AW16" s="40"/>
    </row>
    <row r="17" spans="2:49" s="91" customFormat="1" ht="43.5" customHeight="1" x14ac:dyDescent="0.25">
      <c r="B17" s="64"/>
      <c r="C17" s="590" t="s">
        <v>109</v>
      </c>
      <c r="D17" s="509" t="s">
        <v>2033</v>
      </c>
      <c r="E17" s="333"/>
      <c r="F17" s="333"/>
      <c r="G17" s="40"/>
      <c r="H17" s="40"/>
      <c r="I17" s="40"/>
      <c r="J17" s="40"/>
      <c r="K17" s="40"/>
      <c r="L17" s="40"/>
      <c r="M17" s="41" t="s">
        <v>467</v>
      </c>
      <c r="N17" s="40"/>
      <c r="O17" s="40"/>
      <c r="P17" s="40"/>
      <c r="Q17" s="40"/>
      <c r="R17" s="40"/>
      <c r="S17" s="40"/>
      <c r="T17" s="40"/>
      <c r="U17" s="40"/>
      <c r="V17" s="40"/>
      <c r="W17" s="40"/>
      <c r="X17" s="40"/>
      <c r="Y17" s="40"/>
      <c r="Z17" s="40"/>
      <c r="AA17" s="40"/>
      <c r="AB17" s="40"/>
      <c r="AC17" s="40"/>
      <c r="AD17" s="40"/>
      <c r="AE17" s="40"/>
      <c r="AF17" s="40"/>
      <c r="AG17" s="40"/>
      <c r="AH17" s="40"/>
      <c r="AI17" s="46"/>
      <c r="AJ17" s="510" t="s">
        <v>139</v>
      </c>
      <c r="AK17" s="40">
        <v>2007</v>
      </c>
      <c r="AL17" s="40"/>
      <c r="AM17" s="40"/>
      <c r="AN17" s="40"/>
      <c r="AO17" s="511">
        <f>49940000/5</f>
        <v>9988000</v>
      </c>
      <c r="AP17" s="40"/>
      <c r="AQ17" s="40"/>
      <c r="AR17" s="40"/>
      <c r="AS17" s="40"/>
      <c r="AT17" s="40"/>
      <c r="AU17" s="40"/>
      <c r="AV17" s="40"/>
      <c r="AW17" s="40"/>
    </row>
    <row r="18" spans="2:49" s="91" customFormat="1" ht="43.5" customHeight="1" x14ac:dyDescent="0.25">
      <c r="B18" s="64"/>
      <c r="C18" s="590"/>
      <c r="D18" s="509" t="s">
        <v>2033</v>
      </c>
      <c r="E18" s="333"/>
      <c r="F18" s="333"/>
      <c r="G18" s="40"/>
      <c r="H18" s="40"/>
      <c r="I18" s="40"/>
      <c r="J18" s="40"/>
      <c r="K18" s="40"/>
      <c r="L18" s="40"/>
      <c r="M18" s="41" t="s">
        <v>467</v>
      </c>
      <c r="N18" s="40"/>
      <c r="O18" s="40"/>
      <c r="P18" s="40"/>
      <c r="Q18" s="40"/>
      <c r="R18" s="40"/>
      <c r="S18" s="40"/>
      <c r="T18" s="40"/>
      <c r="U18" s="40"/>
      <c r="V18" s="40"/>
      <c r="W18" s="40"/>
      <c r="X18" s="40"/>
      <c r="Y18" s="40"/>
      <c r="Z18" s="40"/>
      <c r="AA18" s="40"/>
      <c r="AB18" s="40"/>
      <c r="AC18" s="40"/>
      <c r="AD18" s="40"/>
      <c r="AE18" s="40"/>
      <c r="AF18" s="40"/>
      <c r="AG18" s="40"/>
      <c r="AH18" s="40"/>
      <c r="AI18" s="46"/>
      <c r="AJ18" s="510" t="s">
        <v>139</v>
      </c>
      <c r="AK18" s="40">
        <v>2007</v>
      </c>
      <c r="AL18" s="40"/>
      <c r="AM18" s="40"/>
      <c r="AN18" s="40"/>
      <c r="AO18" s="511">
        <f>49940000/5</f>
        <v>9988000</v>
      </c>
      <c r="AP18" s="40"/>
      <c r="AQ18" s="40"/>
      <c r="AR18" s="40"/>
      <c r="AS18" s="40"/>
      <c r="AT18" s="40"/>
      <c r="AU18" s="40"/>
      <c r="AV18" s="40"/>
      <c r="AW18" s="40"/>
    </row>
    <row r="19" spans="2:49" s="91" customFormat="1" ht="43.5" customHeight="1" x14ac:dyDescent="0.25">
      <c r="B19" s="64"/>
      <c r="C19" s="590"/>
      <c r="D19" s="509" t="s">
        <v>2033</v>
      </c>
      <c r="E19" s="333"/>
      <c r="F19" s="333"/>
      <c r="G19" s="40"/>
      <c r="H19" s="40"/>
      <c r="I19" s="40"/>
      <c r="J19" s="40"/>
      <c r="K19" s="40"/>
      <c r="L19" s="40"/>
      <c r="M19" s="41" t="s">
        <v>467</v>
      </c>
      <c r="N19" s="40"/>
      <c r="O19" s="40"/>
      <c r="P19" s="40"/>
      <c r="Q19" s="40"/>
      <c r="R19" s="40"/>
      <c r="S19" s="40"/>
      <c r="T19" s="40"/>
      <c r="U19" s="40"/>
      <c r="V19" s="40"/>
      <c r="W19" s="40"/>
      <c r="X19" s="40"/>
      <c r="Y19" s="40"/>
      <c r="Z19" s="40"/>
      <c r="AA19" s="40"/>
      <c r="AB19" s="40"/>
      <c r="AC19" s="40"/>
      <c r="AD19" s="40"/>
      <c r="AE19" s="40"/>
      <c r="AF19" s="40"/>
      <c r="AG19" s="40"/>
      <c r="AH19" s="40"/>
      <c r="AI19" s="46"/>
      <c r="AJ19" s="510" t="s">
        <v>139</v>
      </c>
      <c r="AK19" s="40">
        <v>2007</v>
      </c>
      <c r="AL19" s="40"/>
      <c r="AM19" s="40"/>
      <c r="AN19" s="40"/>
      <c r="AO19" s="511">
        <f>49940000/5</f>
        <v>9988000</v>
      </c>
      <c r="AP19" s="40"/>
      <c r="AQ19" s="40"/>
      <c r="AR19" s="40"/>
      <c r="AS19" s="40"/>
      <c r="AT19" s="40"/>
      <c r="AU19" s="40"/>
      <c r="AV19" s="40"/>
      <c r="AW19" s="40"/>
    </row>
    <row r="20" spans="2:49" s="91" customFormat="1" ht="43.5" customHeight="1" x14ac:dyDescent="0.25">
      <c r="B20" s="64"/>
      <c r="C20" s="590"/>
      <c r="D20" s="509" t="s">
        <v>2033</v>
      </c>
      <c r="E20" s="333"/>
      <c r="F20" s="333"/>
      <c r="G20" s="40"/>
      <c r="H20" s="40"/>
      <c r="I20" s="40"/>
      <c r="J20" s="40"/>
      <c r="K20" s="40"/>
      <c r="L20" s="40"/>
      <c r="M20" s="41" t="s">
        <v>467</v>
      </c>
      <c r="N20" s="40"/>
      <c r="O20" s="40"/>
      <c r="P20" s="40"/>
      <c r="Q20" s="40"/>
      <c r="R20" s="40"/>
      <c r="S20" s="40"/>
      <c r="T20" s="40"/>
      <c r="U20" s="40"/>
      <c r="V20" s="40"/>
      <c r="W20" s="40"/>
      <c r="X20" s="40"/>
      <c r="Y20" s="40"/>
      <c r="Z20" s="40"/>
      <c r="AA20" s="40"/>
      <c r="AB20" s="40"/>
      <c r="AC20" s="40"/>
      <c r="AD20" s="40"/>
      <c r="AE20" s="40"/>
      <c r="AF20" s="40"/>
      <c r="AG20" s="40"/>
      <c r="AH20" s="40"/>
      <c r="AI20" s="46"/>
      <c r="AJ20" s="510" t="s">
        <v>139</v>
      </c>
      <c r="AK20" s="40">
        <v>2007</v>
      </c>
      <c r="AL20" s="40"/>
      <c r="AM20" s="40"/>
      <c r="AN20" s="40"/>
      <c r="AO20" s="511">
        <f>49940000/5</f>
        <v>9988000</v>
      </c>
      <c r="AP20" s="40"/>
      <c r="AQ20" s="40"/>
      <c r="AR20" s="40"/>
      <c r="AS20" s="40"/>
      <c r="AT20" s="40"/>
      <c r="AU20" s="40"/>
      <c r="AV20" s="40"/>
      <c r="AW20" s="40"/>
    </row>
    <row r="21" spans="2:49" s="91" customFormat="1" ht="43.5" customHeight="1" x14ac:dyDescent="0.25">
      <c r="B21" s="64"/>
      <c r="C21" s="590"/>
      <c r="D21" s="521" t="s">
        <v>1523</v>
      </c>
      <c r="E21" s="333"/>
      <c r="F21" s="333"/>
      <c r="G21" s="40"/>
      <c r="H21" s="40"/>
      <c r="I21" s="40"/>
      <c r="J21" s="40"/>
      <c r="K21" s="40"/>
      <c r="L21" s="40"/>
      <c r="M21" s="38" t="s">
        <v>467</v>
      </c>
      <c r="N21" s="40"/>
      <c r="O21" s="40"/>
      <c r="P21" s="40"/>
      <c r="Q21" s="40"/>
      <c r="R21" s="40"/>
      <c r="S21" s="40"/>
      <c r="T21" s="40"/>
      <c r="U21" s="40"/>
      <c r="V21" s="40"/>
      <c r="W21" s="40"/>
      <c r="X21" s="40"/>
      <c r="Y21" s="40"/>
      <c r="Z21" s="40"/>
      <c r="AA21" s="40"/>
      <c r="AB21" s="40"/>
      <c r="AC21" s="40"/>
      <c r="AD21" s="40"/>
      <c r="AE21" s="40"/>
      <c r="AF21" s="40"/>
      <c r="AG21" s="40"/>
      <c r="AH21" s="40"/>
      <c r="AI21" s="46"/>
      <c r="AJ21" s="510" t="s">
        <v>139</v>
      </c>
      <c r="AK21" s="37">
        <v>2011</v>
      </c>
      <c r="AL21" s="40"/>
      <c r="AM21" s="40"/>
      <c r="AN21" s="40"/>
      <c r="AO21" s="513">
        <v>3500000</v>
      </c>
      <c r="AP21" s="40"/>
      <c r="AQ21" s="40"/>
      <c r="AR21" s="40"/>
      <c r="AS21" s="40"/>
      <c r="AT21" s="40"/>
      <c r="AU21" s="40"/>
      <c r="AV21" s="40"/>
      <c r="AW21" s="40"/>
    </row>
    <row r="22" spans="2:49" x14ac:dyDescent="0.2">
      <c r="B22" s="64"/>
      <c r="C22" s="591"/>
      <c r="D22" s="332"/>
      <c r="E22" s="332"/>
      <c r="F22" s="332"/>
      <c r="G22" s="66"/>
      <c r="H22" s="66"/>
      <c r="I22" s="66"/>
      <c r="J22" s="66"/>
      <c r="K22" s="332"/>
      <c r="L22" s="332"/>
      <c r="M22" s="332"/>
      <c r="N22" s="332"/>
      <c r="O22" s="332"/>
      <c r="P22" s="332"/>
      <c r="Q22" s="332"/>
      <c r="R22" s="332"/>
      <c r="S22" s="66"/>
      <c r="T22" s="66"/>
      <c r="U22" s="66"/>
      <c r="V22" s="66"/>
      <c r="W22" s="66"/>
      <c r="X22" s="66"/>
      <c r="Y22" s="66"/>
      <c r="Z22" s="66"/>
      <c r="AA22" s="66"/>
      <c r="AB22" s="66"/>
      <c r="AC22" s="66"/>
      <c r="AD22" s="66"/>
      <c r="AE22" s="66"/>
      <c r="AF22" s="66"/>
      <c r="AG22" s="66"/>
      <c r="AH22" s="66"/>
      <c r="AI22" s="46"/>
      <c r="AJ22" s="46"/>
      <c r="AK22" s="46"/>
      <c r="AL22" s="66"/>
      <c r="AM22" s="66"/>
      <c r="AN22" s="66"/>
      <c r="AO22" s="332"/>
      <c r="AP22" s="332"/>
      <c r="AQ22" s="332"/>
      <c r="AR22" s="332"/>
      <c r="AS22" s="332"/>
      <c r="AT22" s="332"/>
      <c r="AU22" s="332"/>
      <c r="AV22" s="332"/>
      <c r="AW22" s="332"/>
    </row>
    <row r="23" spans="2:49" s="91" customFormat="1" ht="46.5" customHeight="1" x14ac:dyDescent="0.25">
      <c r="B23" s="64" t="s">
        <v>28</v>
      </c>
      <c r="C23" s="590" t="s">
        <v>29</v>
      </c>
      <c r="D23" s="40"/>
      <c r="E23" s="40"/>
      <c r="F23" s="336"/>
      <c r="G23" s="40"/>
      <c r="H23" s="40"/>
      <c r="I23" s="40"/>
      <c r="J23" s="40"/>
      <c r="K23" s="40"/>
      <c r="L23" s="40"/>
      <c r="M23" s="40"/>
      <c r="N23" s="40"/>
      <c r="O23" s="40"/>
      <c r="P23" s="40"/>
      <c r="Q23" s="40"/>
      <c r="R23" s="40"/>
      <c r="S23" s="40"/>
      <c r="T23" s="40"/>
      <c r="U23" s="40"/>
      <c r="V23" s="40"/>
      <c r="W23" s="40"/>
      <c r="X23" s="40"/>
      <c r="Y23" s="40"/>
      <c r="Z23" s="40"/>
      <c r="AA23" s="40"/>
      <c r="AB23" s="40"/>
      <c r="AC23" s="40"/>
      <c r="AD23" s="40"/>
      <c r="AE23" s="40"/>
      <c r="AF23" s="40"/>
      <c r="AG23" s="40"/>
      <c r="AH23" s="40"/>
      <c r="AI23" s="46"/>
      <c r="AJ23" s="46"/>
      <c r="AK23" s="46"/>
      <c r="AL23" s="40"/>
      <c r="AM23" s="40"/>
      <c r="AN23" s="40"/>
      <c r="AO23" s="574">
        <f>SUM(AO24:AO38)</f>
        <v>238500000</v>
      </c>
      <c r="AP23" s="40"/>
      <c r="AQ23" s="40"/>
      <c r="AR23" s="40"/>
      <c r="AS23" s="40"/>
      <c r="AT23" s="40"/>
      <c r="AU23" s="40"/>
      <c r="AV23" s="40"/>
      <c r="AW23" s="40"/>
    </row>
    <row r="24" spans="2:49" s="91" customFormat="1" ht="46.5" customHeight="1" x14ac:dyDescent="0.25">
      <c r="B24" s="64"/>
      <c r="C24" s="590" t="s">
        <v>109</v>
      </c>
      <c r="D24" s="520" t="s">
        <v>132</v>
      </c>
      <c r="E24" s="520" t="s">
        <v>134</v>
      </c>
      <c r="F24" s="573"/>
      <c r="G24" s="41"/>
      <c r="H24" s="41"/>
      <c r="I24" s="41"/>
      <c r="J24" s="41"/>
      <c r="K24" s="41" t="s">
        <v>987</v>
      </c>
      <c r="L24" s="520" t="s">
        <v>996</v>
      </c>
      <c r="M24" s="41"/>
      <c r="N24" s="41"/>
      <c r="O24" s="520" t="s">
        <v>1004</v>
      </c>
      <c r="P24" s="520" t="s">
        <v>1005</v>
      </c>
      <c r="Q24" s="519" t="s">
        <v>1006</v>
      </c>
      <c r="R24" s="585"/>
      <c r="S24" s="40"/>
      <c r="T24" s="40"/>
      <c r="U24" s="40"/>
      <c r="V24" s="40"/>
      <c r="W24" s="40"/>
      <c r="X24" s="40"/>
      <c r="Y24" s="40"/>
      <c r="Z24" s="40"/>
      <c r="AA24" s="40"/>
      <c r="AB24" s="40"/>
      <c r="AC24" s="40"/>
      <c r="AD24" s="40"/>
      <c r="AE24" s="40"/>
      <c r="AF24" s="40"/>
      <c r="AG24" s="40"/>
      <c r="AH24" s="40"/>
      <c r="AI24" s="571"/>
      <c r="AJ24" s="510" t="s">
        <v>139</v>
      </c>
      <c r="AK24" s="510" t="s">
        <v>796</v>
      </c>
      <c r="AL24" s="510"/>
      <c r="AM24" s="40"/>
      <c r="AN24" s="40"/>
      <c r="AO24" s="514">
        <v>4500000</v>
      </c>
      <c r="AP24" s="40"/>
      <c r="AQ24" s="40"/>
      <c r="AR24" s="40"/>
      <c r="AS24" s="40"/>
      <c r="AT24" s="40"/>
      <c r="AU24" s="40"/>
      <c r="AV24" s="40"/>
      <c r="AW24" s="40"/>
    </row>
    <row r="25" spans="2:49" s="91" customFormat="1" ht="46.5" customHeight="1" x14ac:dyDescent="0.25">
      <c r="B25" s="64"/>
      <c r="C25" s="590"/>
      <c r="D25" s="521" t="s">
        <v>132</v>
      </c>
      <c r="E25" s="521" t="s">
        <v>134</v>
      </c>
      <c r="F25" s="573"/>
      <c r="G25" s="41"/>
      <c r="H25" s="41"/>
      <c r="I25" s="41"/>
      <c r="J25" s="41"/>
      <c r="K25" s="41" t="s">
        <v>987</v>
      </c>
      <c r="L25" s="521" t="s">
        <v>996</v>
      </c>
      <c r="M25" s="41"/>
      <c r="N25" s="41"/>
      <c r="O25" s="521" t="s">
        <v>1007</v>
      </c>
      <c r="P25" s="521" t="s">
        <v>1008</v>
      </c>
      <c r="Q25" s="515" t="s">
        <v>1009</v>
      </c>
      <c r="R25" s="585"/>
      <c r="S25" s="40"/>
      <c r="T25" s="40"/>
      <c r="U25" s="40"/>
      <c r="V25" s="40"/>
      <c r="W25" s="40"/>
      <c r="X25" s="40"/>
      <c r="Y25" s="40"/>
      <c r="Z25" s="40"/>
      <c r="AA25" s="40"/>
      <c r="AB25" s="40"/>
      <c r="AC25" s="40"/>
      <c r="AD25" s="40"/>
      <c r="AE25" s="40"/>
      <c r="AF25" s="40"/>
      <c r="AG25" s="40"/>
      <c r="AH25" s="40"/>
      <c r="AI25" s="571"/>
      <c r="AJ25" s="516" t="s">
        <v>139</v>
      </c>
      <c r="AK25" s="516" t="s">
        <v>796</v>
      </c>
      <c r="AL25" s="516"/>
      <c r="AM25" s="40"/>
      <c r="AN25" s="40"/>
      <c r="AO25" s="517">
        <v>4500000</v>
      </c>
      <c r="AP25" s="40"/>
      <c r="AQ25" s="40"/>
      <c r="AR25" s="40"/>
      <c r="AS25" s="40"/>
      <c r="AT25" s="40"/>
      <c r="AU25" s="40"/>
      <c r="AV25" s="40"/>
      <c r="AW25" s="40"/>
    </row>
    <row r="26" spans="2:49" s="91" customFormat="1" ht="46.5" customHeight="1" x14ac:dyDescent="0.25">
      <c r="B26" s="64"/>
      <c r="C26" s="590"/>
      <c r="D26" s="520" t="s">
        <v>132</v>
      </c>
      <c r="E26" s="520" t="s">
        <v>134</v>
      </c>
      <c r="F26" s="573"/>
      <c r="G26" s="41"/>
      <c r="H26" s="41"/>
      <c r="I26" s="41"/>
      <c r="J26" s="41"/>
      <c r="K26" s="41" t="s">
        <v>987</v>
      </c>
      <c r="L26" s="520" t="s">
        <v>996</v>
      </c>
      <c r="M26" s="41"/>
      <c r="N26" s="41"/>
      <c r="O26" s="520" t="s">
        <v>1010</v>
      </c>
      <c r="P26" s="520" t="s">
        <v>1011</v>
      </c>
      <c r="Q26" s="519" t="s">
        <v>1012</v>
      </c>
      <c r="R26" s="585"/>
      <c r="S26" s="40"/>
      <c r="T26" s="40"/>
      <c r="U26" s="40"/>
      <c r="V26" s="40"/>
      <c r="W26" s="40"/>
      <c r="X26" s="40"/>
      <c r="Y26" s="40"/>
      <c r="Z26" s="40"/>
      <c r="AA26" s="40"/>
      <c r="AB26" s="40"/>
      <c r="AC26" s="40"/>
      <c r="AD26" s="40"/>
      <c r="AE26" s="40"/>
      <c r="AF26" s="40"/>
      <c r="AG26" s="40"/>
      <c r="AH26" s="40"/>
      <c r="AI26" s="571"/>
      <c r="AJ26" s="510" t="s">
        <v>139</v>
      </c>
      <c r="AK26" s="510" t="s">
        <v>796</v>
      </c>
      <c r="AL26" s="510"/>
      <c r="AM26" s="40"/>
      <c r="AN26" s="40"/>
      <c r="AO26" s="514">
        <v>4500000</v>
      </c>
      <c r="AP26" s="40"/>
      <c r="AQ26" s="40"/>
      <c r="AR26" s="40"/>
      <c r="AS26" s="40"/>
      <c r="AT26" s="40"/>
      <c r="AU26" s="40"/>
      <c r="AV26" s="40"/>
      <c r="AW26" s="40"/>
    </row>
    <row r="27" spans="2:49" s="91" customFormat="1" ht="46.5" customHeight="1" x14ac:dyDescent="0.25">
      <c r="B27" s="64"/>
      <c r="C27" s="590"/>
      <c r="D27" s="520" t="s">
        <v>986</v>
      </c>
      <c r="E27" s="520" t="s">
        <v>984</v>
      </c>
      <c r="F27" s="573"/>
      <c r="G27" s="41"/>
      <c r="H27" s="41"/>
      <c r="I27" s="41"/>
      <c r="J27" s="41"/>
      <c r="K27" s="41" t="s">
        <v>988</v>
      </c>
      <c r="L27" s="520" t="s">
        <v>997</v>
      </c>
      <c r="M27" s="41"/>
      <c r="N27" s="41"/>
      <c r="O27" s="520" t="s">
        <v>1013</v>
      </c>
      <c r="P27" s="520" t="s">
        <v>1014</v>
      </c>
      <c r="Q27" s="519" t="s">
        <v>1015</v>
      </c>
      <c r="R27" s="585"/>
      <c r="S27" s="40"/>
      <c r="T27" s="40"/>
      <c r="U27" s="40"/>
      <c r="V27" s="40"/>
      <c r="W27" s="40"/>
      <c r="X27" s="40"/>
      <c r="Y27" s="40"/>
      <c r="Z27" s="40"/>
      <c r="AA27" s="40"/>
      <c r="AB27" s="40"/>
      <c r="AC27" s="40"/>
      <c r="AD27" s="40"/>
      <c r="AE27" s="40"/>
      <c r="AF27" s="40"/>
      <c r="AG27" s="40"/>
      <c r="AH27" s="40"/>
      <c r="AI27" s="571"/>
      <c r="AJ27" s="510" t="s">
        <v>139</v>
      </c>
      <c r="AK27" s="510" t="s">
        <v>1000</v>
      </c>
      <c r="AL27" s="510"/>
      <c r="AM27" s="40"/>
      <c r="AN27" s="40"/>
      <c r="AO27" s="514">
        <v>100000000</v>
      </c>
      <c r="AP27" s="40"/>
      <c r="AQ27" s="40"/>
      <c r="AR27" s="40"/>
      <c r="AS27" s="40"/>
      <c r="AT27" s="40"/>
      <c r="AU27" s="40"/>
      <c r="AV27" s="40"/>
      <c r="AW27" s="40"/>
    </row>
    <row r="28" spans="2:49" s="91" customFormat="1" ht="46.5" customHeight="1" x14ac:dyDescent="0.25">
      <c r="B28" s="64"/>
      <c r="C28" s="590"/>
      <c r="D28" s="521" t="s">
        <v>986</v>
      </c>
      <c r="E28" s="521" t="s">
        <v>984</v>
      </c>
      <c r="F28" s="573"/>
      <c r="G28" s="41"/>
      <c r="H28" s="41"/>
      <c r="I28" s="41"/>
      <c r="J28" s="41"/>
      <c r="K28" s="41" t="s">
        <v>989</v>
      </c>
      <c r="L28" s="521" t="s">
        <v>998</v>
      </c>
      <c r="M28" s="41"/>
      <c r="N28" s="41"/>
      <c r="O28" s="521" t="s">
        <v>1016</v>
      </c>
      <c r="P28" s="521" t="s">
        <v>1017</v>
      </c>
      <c r="Q28" s="515" t="s">
        <v>1018</v>
      </c>
      <c r="R28" s="585"/>
      <c r="S28" s="40"/>
      <c r="T28" s="40"/>
      <c r="U28" s="40"/>
      <c r="V28" s="40"/>
      <c r="W28" s="40"/>
      <c r="X28" s="40"/>
      <c r="Y28" s="40"/>
      <c r="Z28" s="40"/>
      <c r="AA28" s="40"/>
      <c r="AB28" s="40"/>
      <c r="AC28" s="40"/>
      <c r="AD28" s="40"/>
      <c r="AE28" s="40"/>
      <c r="AF28" s="40"/>
      <c r="AG28" s="40"/>
      <c r="AH28" s="40"/>
      <c r="AI28" s="571"/>
      <c r="AJ28" s="516" t="s">
        <v>139</v>
      </c>
      <c r="AK28" s="516" t="s">
        <v>1000</v>
      </c>
      <c r="AL28" s="516"/>
      <c r="AM28" s="40"/>
      <c r="AN28" s="40"/>
      <c r="AO28" s="517">
        <v>65000000</v>
      </c>
      <c r="AP28" s="40"/>
      <c r="AQ28" s="40"/>
      <c r="AR28" s="40"/>
      <c r="AS28" s="40"/>
      <c r="AT28" s="40"/>
      <c r="AU28" s="40"/>
      <c r="AV28" s="40"/>
      <c r="AW28" s="40"/>
    </row>
    <row r="29" spans="2:49" s="91" customFormat="1" ht="46.5" customHeight="1" x14ac:dyDescent="0.25">
      <c r="B29" s="64"/>
      <c r="C29" s="590"/>
      <c r="D29" s="521" t="s">
        <v>132</v>
      </c>
      <c r="E29" s="521" t="s">
        <v>134</v>
      </c>
      <c r="F29" s="573"/>
      <c r="G29" s="41"/>
      <c r="H29" s="41"/>
      <c r="I29" s="41"/>
      <c r="J29" s="41"/>
      <c r="K29" s="41" t="s">
        <v>990</v>
      </c>
      <c r="L29" s="521" t="s">
        <v>136</v>
      </c>
      <c r="M29" s="41"/>
      <c r="N29" s="41"/>
      <c r="O29" s="521" t="s">
        <v>1019</v>
      </c>
      <c r="P29" s="521" t="s">
        <v>1020</v>
      </c>
      <c r="Q29" s="515" t="s">
        <v>1021</v>
      </c>
      <c r="R29" s="585"/>
      <c r="S29" s="40"/>
      <c r="T29" s="40"/>
      <c r="U29" s="40"/>
      <c r="V29" s="40"/>
      <c r="W29" s="40"/>
      <c r="X29" s="40"/>
      <c r="Y29" s="40"/>
      <c r="Z29" s="40"/>
      <c r="AA29" s="40"/>
      <c r="AB29" s="40"/>
      <c r="AC29" s="40"/>
      <c r="AD29" s="40"/>
      <c r="AE29" s="40"/>
      <c r="AF29" s="40"/>
      <c r="AG29" s="40"/>
      <c r="AH29" s="40"/>
      <c r="AI29" s="571"/>
      <c r="AJ29" s="516" t="s">
        <v>139</v>
      </c>
      <c r="AK29" s="516" t="s">
        <v>1000</v>
      </c>
      <c r="AL29" s="516"/>
      <c r="AM29" s="40"/>
      <c r="AN29" s="40"/>
      <c r="AO29" s="517">
        <v>3500000</v>
      </c>
      <c r="AP29" s="40"/>
      <c r="AQ29" s="40"/>
      <c r="AR29" s="40"/>
      <c r="AS29" s="40"/>
      <c r="AT29" s="40"/>
      <c r="AU29" s="40"/>
      <c r="AV29" s="40"/>
      <c r="AW29" s="40"/>
    </row>
    <row r="30" spans="2:49" s="91" customFormat="1" ht="46.5" customHeight="1" x14ac:dyDescent="0.25">
      <c r="B30" s="64"/>
      <c r="C30" s="590"/>
      <c r="D30" s="520" t="s">
        <v>132</v>
      </c>
      <c r="E30" s="520" t="s">
        <v>134</v>
      </c>
      <c r="F30" s="573"/>
      <c r="G30" s="41"/>
      <c r="H30" s="41"/>
      <c r="I30" s="41"/>
      <c r="J30" s="41"/>
      <c r="K30" s="41" t="s">
        <v>991</v>
      </c>
      <c r="L30" s="520" t="s">
        <v>136</v>
      </c>
      <c r="M30" s="41"/>
      <c r="N30" s="41"/>
      <c r="O30" s="520" t="s">
        <v>138</v>
      </c>
      <c r="P30" s="520" t="s">
        <v>138</v>
      </c>
      <c r="Q30" s="519" t="s">
        <v>1022</v>
      </c>
      <c r="R30" s="585"/>
      <c r="S30" s="40"/>
      <c r="T30" s="40"/>
      <c r="U30" s="40"/>
      <c r="V30" s="40"/>
      <c r="W30" s="40"/>
      <c r="X30" s="40"/>
      <c r="Y30" s="40"/>
      <c r="Z30" s="40"/>
      <c r="AA30" s="40"/>
      <c r="AB30" s="40"/>
      <c r="AC30" s="40"/>
      <c r="AD30" s="40"/>
      <c r="AE30" s="40"/>
      <c r="AF30" s="40"/>
      <c r="AG30" s="40"/>
      <c r="AH30" s="40"/>
      <c r="AI30" s="571"/>
      <c r="AJ30" s="510" t="s">
        <v>139</v>
      </c>
      <c r="AK30" s="510" t="s">
        <v>1001</v>
      </c>
      <c r="AL30" s="510"/>
      <c r="AM30" s="40"/>
      <c r="AN30" s="40"/>
      <c r="AO30" s="514">
        <v>5000000</v>
      </c>
      <c r="AP30" s="40"/>
      <c r="AQ30" s="40"/>
      <c r="AR30" s="40"/>
      <c r="AS30" s="40"/>
      <c r="AT30" s="40"/>
      <c r="AU30" s="40"/>
      <c r="AV30" s="40"/>
      <c r="AW30" s="40"/>
    </row>
    <row r="31" spans="2:49" s="91" customFormat="1" ht="46.5" customHeight="1" x14ac:dyDescent="0.25">
      <c r="B31" s="64"/>
      <c r="C31" s="590"/>
      <c r="D31" s="520" t="s">
        <v>132</v>
      </c>
      <c r="E31" s="520" t="s">
        <v>134</v>
      </c>
      <c r="F31" s="573"/>
      <c r="G31" s="41"/>
      <c r="H31" s="41"/>
      <c r="I31" s="41"/>
      <c r="J31" s="41"/>
      <c r="K31" s="41" t="s">
        <v>992</v>
      </c>
      <c r="L31" s="520" t="s">
        <v>883</v>
      </c>
      <c r="M31" s="41"/>
      <c r="N31" s="41"/>
      <c r="O31" s="520" t="s">
        <v>1023</v>
      </c>
      <c r="P31" s="520" t="s">
        <v>1024</v>
      </c>
      <c r="Q31" s="519" t="s">
        <v>1025</v>
      </c>
      <c r="R31" s="585"/>
      <c r="S31" s="40"/>
      <c r="T31" s="40"/>
      <c r="U31" s="40"/>
      <c r="V31" s="40"/>
      <c r="W31" s="40"/>
      <c r="X31" s="40"/>
      <c r="Y31" s="40"/>
      <c r="Z31" s="40"/>
      <c r="AA31" s="40"/>
      <c r="AB31" s="40"/>
      <c r="AC31" s="40"/>
      <c r="AD31" s="40"/>
      <c r="AE31" s="40"/>
      <c r="AF31" s="40"/>
      <c r="AG31" s="40"/>
      <c r="AH31" s="40"/>
      <c r="AI31" s="571"/>
      <c r="AJ31" s="510" t="s">
        <v>139</v>
      </c>
      <c r="AK31" s="510" t="s">
        <v>1001</v>
      </c>
      <c r="AL31" s="510"/>
      <c r="AM31" s="40"/>
      <c r="AN31" s="40"/>
      <c r="AO31" s="514">
        <v>5000000</v>
      </c>
      <c r="AP31" s="40"/>
      <c r="AQ31" s="40"/>
      <c r="AR31" s="40"/>
      <c r="AS31" s="40"/>
      <c r="AT31" s="40"/>
      <c r="AU31" s="40"/>
      <c r="AV31" s="40"/>
      <c r="AW31" s="40"/>
    </row>
    <row r="32" spans="2:49" s="91" customFormat="1" ht="46.5" customHeight="1" x14ac:dyDescent="0.25">
      <c r="B32" s="64"/>
      <c r="C32" s="590"/>
      <c r="D32" s="521" t="s">
        <v>132</v>
      </c>
      <c r="E32" s="521" t="s">
        <v>134</v>
      </c>
      <c r="F32" s="573"/>
      <c r="G32" s="41"/>
      <c r="H32" s="41"/>
      <c r="I32" s="41"/>
      <c r="J32" s="41"/>
      <c r="K32" s="41" t="s">
        <v>993</v>
      </c>
      <c r="L32" s="521" t="s">
        <v>136</v>
      </c>
      <c r="M32" s="41"/>
      <c r="N32" s="41"/>
      <c r="O32" s="521" t="s">
        <v>1026</v>
      </c>
      <c r="P32" s="521" t="s">
        <v>1027</v>
      </c>
      <c r="Q32" s="515" t="s">
        <v>1028</v>
      </c>
      <c r="R32" s="585"/>
      <c r="S32" s="40"/>
      <c r="T32" s="40"/>
      <c r="U32" s="40"/>
      <c r="V32" s="40"/>
      <c r="W32" s="40"/>
      <c r="X32" s="40"/>
      <c r="Y32" s="40"/>
      <c r="Z32" s="40"/>
      <c r="AA32" s="40"/>
      <c r="AB32" s="40"/>
      <c r="AC32" s="40"/>
      <c r="AD32" s="40"/>
      <c r="AE32" s="40"/>
      <c r="AF32" s="40"/>
      <c r="AG32" s="40"/>
      <c r="AH32" s="40"/>
      <c r="AI32" s="571"/>
      <c r="AJ32" s="516" t="s">
        <v>139</v>
      </c>
      <c r="AK32" s="516" t="s">
        <v>1002</v>
      </c>
      <c r="AL32" s="516"/>
      <c r="AM32" s="40"/>
      <c r="AN32" s="40"/>
      <c r="AO32" s="517">
        <v>8000000</v>
      </c>
      <c r="AP32" s="40"/>
      <c r="AQ32" s="40"/>
      <c r="AR32" s="40"/>
      <c r="AS32" s="40"/>
      <c r="AT32" s="40"/>
      <c r="AU32" s="40"/>
      <c r="AV32" s="40"/>
      <c r="AW32" s="40"/>
    </row>
    <row r="33" spans="2:49" s="91" customFormat="1" ht="46.5" customHeight="1" x14ac:dyDescent="0.25">
      <c r="B33" s="64"/>
      <c r="C33" s="590"/>
      <c r="D33" s="520" t="s">
        <v>132</v>
      </c>
      <c r="E33" s="520" t="s">
        <v>134</v>
      </c>
      <c r="F33" s="573"/>
      <c r="G33" s="41"/>
      <c r="H33" s="41"/>
      <c r="I33" s="41"/>
      <c r="J33" s="41"/>
      <c r="K33" s="41" t="s">
        <v>994</v>
      </c>
      <c r="L33" s="520" t="s">
        <v>137</v>
      </c>
      <c r="M33" s="41"/>
      <c r="N33" s="41"/>
      <c r="O33" s="520" t="s">
        <v>1029</v>
      </c>
      <c r="P33" s="520" t="s">
        <v>1030</v>
      </c>
      <c r="Q33" s="519" t="s">
        <v>1031</v>
      </c>
      <c r="R33" s="585"/>
      <c r="S33" s="40"/>
      <c r="T33" s="40"/>
      <c r="U33" s="40"/>
      <c r="V33" s="40"/>
      <c r="W33" s="40"/>
      <c r="X33" s="40"/>
      <c r="Y33" s="40"/>
      <c r="Z33" s="40"/>
      <c r="AA33" s="40"/>
      <c r="AB33" s="40"/>
      <c r="AC33" s="40"/>
      <c r="AD33" s="40"/>
      <c r="AE33" s="40"/>
      <c r="AF33" s="40"/>
      <c r="AG33" s="40"/>
      <c r="AH33" s="40"/>
      <c r="AI33" s="571"/>
      <c r="AJ33" s="510" t="s">
        <v>139</v>
      </c>
      <c r="AK33" s="510" t="s">
        <v>1002</v>
      </c>
      <c r="AL33" s="510"/>
      <c r="AM33" s="40"/>
      <c r="AN33" s="40"/>
      <c r="AO33" s="514">
        <v>7500000</v>
      </c>
      <c r="AP33" s="40"/>
      <c r="AQ33" s="40"/>
      <c r="AR33" s="40"/>
      <c r="AS33" s="40"/>
      <c r="AT33" s="40"/>
      <c r="AU33" s="40"/>
      <c r="AV33" s="40"/>
      <c r="AW33" s="40"/>
    </row>
    <row r="34" spans="2:49" s="91" customFormat="1" ht="46.5" customHeight="1" x14ac:dyDescent="0.25">
      <c r="B34" s="64"/>
      <c r="C34" s="590"/>
      <c r="D34" s="521" t="s">
        <v>132</v>
      </c>
      <c r="E34" s="521" t="s">
        <v>134</v>
      </c>
      <c r="F34" s="573"/>
      <c r="G34" s="41"/>
      <c r="H34" s="41"/>
      <c r="I34" s="41"/>
      <c r="J34" s="41"/>
      <c r="K34" s="41" t="s">
        <v>991</v>
      </c>
      <c r="L34" s="521" t="s">
        <v>136</v>
      </c>
      <c r="M34" s="41"/>
      <c r="N34" s="41"/>
      <c r="O34" s="521" t="s">
        <v>1032</v>
      </c>
      <c r="P34" s="521" t="s">
        <v>1033</v>
      </c>
      <c r="Q34" s="515" t="s">
        <v>1034</v>
      </c>
      <c r="R34" s="585"/>
      <c r="S34" s="40"/>
      <c r="T34" s="40"/>
      <c r="U34" s="40"/>
      <c r="V34" s="40"/>
      <c r="W34" s="40"/>
      <c r="X34" s="40"/>
      <c r="Y34" s="40"/>
      <c r="Z34" s="40"/>
      <c r="AA34" s="40"/>
      <c r="AB34" s="40"/>
      <c r="AC34" s="40"/>
      <c r="AD34" s="40"/>
      <c r="AE34" s="40"/>
      <c r="AF34" s="40"/>
      <c r="AG34" s="40"/>
      <c r="AH34" s="40"/>
      <c r="AI34" s="571"/>
      <c r="AJ34" s="516" t="s">
        <v>139</v>
      </c>
      <c r="AK34" s="516" t="s">
        <v>1002</v>
      </c>
      <c r="AL34" s="516"/>
      <c r="AM34" s="40"/>
      <c r="AN34" s="40"/>
      <c r="AO34" s="517">
        <v>6000000</v>
      </c>
      <c r="AP34" s="40"/>
      <c r="AQ34" s="40"/>
      <c r="AR34" s="40"/>
      <c r="AS34" s="40"/>
      <c r="AT34" s="40"/>
      <c r="AU34" s="40"/>
      <c r="AV34" s="40"/>
      <c r="AW34" s="40"/>
    </row>
    <row r="35" spans="2:49" s="91" customFormat="1" ht="46.5" customHeight="1" x14ac:dyDescent="0.25">
      <c r="B35" s="64"/>
      <c r="C35" s="590"/>
      <c r="D35" s="520" t="s">
        <v>132</v>
      </c>
      <c r="E35" s="520" t="s">
        <v>134</v>
      </c>
      <c r="F35" s="573"/>
      <c r="G35" s="41"/>
      <c r="H35" s="41"/>
      <c r="I35" s="41"/>
      <c r="J35" s="41"/>
      <c r="K35" s="41" t="s">
        <v>991</v>
      </c>
      <c r="L35" s="520" t="s">
        <v>883</v>
      </c>
      <c r="M35" s="41"/>
      <c r="N35" s="41"/>
      <c r="O35" s="520" t="s">
        <v>1035</v>
      </c>
      <c r="P35" s="520" t="s">
        <v>1036</v>
      </c>
      <c r="Q35" s="519" t="s">
        <v>1037</v>
      </c>
      <c r="R35" s="585"/>
      <c r="S35" s="40"/>
      <c r="T35" s="40"/>
      <c r="U35" s="40"/>
      <c r="V35" s="40"/>
      <c r="W35" s="40"/>
      <c r="X35" s="40"/>
      <c r="Y35" s="40"/>
      <c r="Z35" s="40"/>
      <c r="AA35" s="40"/>
      <c r="AB35" s="40"/>
      <c r="AC35" s="40"/>
      <c r="AD35" s="40"/>
      <c r="AE35" s="40"/>
      <c r="AF35" s="40"/>
      <c r="AG35" s="40"/>
      <c r="AH35" s="40"/>
      <c r="AI35" s="571"/>
      <c r="AJ35" s="510" t="s">
        <v>139</v>
      </c>
      <c r="AK35" s="510" t="s">
        <v>1002</v>
      </c>
      <c r="AL35" s="510"/>
      <c r="AM35" s="40"/>
      <c r="AN35" s="40"/>
      <c r="AO35" s="514">
        <v>6000000</v>
      </c>
      <c r="AP35" s="40"/>
      <c r="AQ35" s="40"/>
      <c r="AR35" s="40"/>
      <c r="AS35" s="40"/>
      <c r="AT35" s="40"/>
      <c r="AU35" s="40"/>
      <c r="AV35" s="40"/>
      <c r="AW35" s="40"/>
    </row>
    <row r="36" spans="2:49" s="91" customFormat="1" ht="46.5" customHeight="1" x14ac:dyDescent="0.25">
      <c r="B36" s="64"/>
      <c r="C36" s="590"/>
      <c r="D36" s="521" t="s">
        <v>132</v>
      </c>
      <c r="E36" s="521" t="s">
        <v>985</v>
      </c>
      <c r="F36" s="573"/>
      <c r="G36" s="41"/>
      <c r="H36" s="41"/>
      <c r="I36" s="41"/>
      <c r="J36" s="41"/>
      <c r="K36" s="41" t="s">
        <v>991</v>
      </c>
      <c r="L36" s="521" t="s">
        <v>883</v>
      </c>
      <c r="M36" s="41"/>
      <c r="N36" s="41"/>
      <c r="O36" s="521" t="s">
        <v>1038</v>
      </c>
      <c r="P36" s="521" t="s">
        <v>1039</v>
      </c>
      <c r="Q36" s="515" t="s">
        <v>1040</v>
      </c>
      <c r="R36" s="585"/>
      <c r="S36" s="40"/>
      <c r="T36" s="40"/>
      <c r="U36" s="40"/>
      <c r="V36" s="40"/>
      <c r="W36" s="40"/>
      <c r="X36" s="40"/>
      <c r="Y36" s="40"/>
      <c r="Z36" s="40"/>
      <c r="AA36" s="40"/>
      <c r="AB36" s="40"/>
      <c r="AC36" s="40"/>
      <c r="AD36" s="40"/>
      <c r="AE36" s="40"/>
      <c r="AF36" s="40"/>
      <c r="AG36" s="40"/>
      <c r="AH36" s="40"/>
      <c r="AI36" s="571"/>
      <c r="AJ36" s="516" t="s">
        <v>139</v>
      </c>
      <c r="AK36" s="516" t="s">
        <v>1002</v>
      </c>
      <c r="AL36" s="516"/>
      <c r="AM36" s="40"/>
      <c r="AN36" s="40"/>
      <c r="AO36" s="517">
        <v>6000000</v>
      </c>
      <c r="AP36" s="40"/>
      <c r="AQ36" s="40"/>
      <c r="AR36" s="40"/>
      <c r="AS36" s="40"/>
      <c r="AT36" s="40"/>
      <c r="AU36" s="40"/>
      <c r="AV36" s="40"/>
      <c r="AW36" s="40"/>
    </row>
    <row r="37" spans="2:49" s="91" customFormat="1" ht="46.5" customHeight="1" x14ac:dyDescent="0.25">
      <c r="B37" s="64"/>
      <c r="C37" s="590"/>
      <c r="D37" s="520" t="s">
        <v>132</v>
      </c>
      <c r="E37" s="520" t="s">
        <v>134</v>
      </c>
      <c r="F37" s="573"/>
      <c r="G37" s="41"/>
      <c r="H37" s="41"/>
      <c r="I37" s="41"/>
      <c r="J37" s="41"/>
      <c r="K37" s="41" t="s">
        <v>881</v>
      </c>
      <c r="L37" s="520" t="s">
        <v>883</v>
      </c>
      <c r="M37" s="41"/>
      <c r="N37" s="41"/>
      <c r="O37" s="520" t="s">
        <v>1041</v>
      </c>
      <c r="P37" s="520" t="s">
        <v>1042</v>
      </c>
      <c r="Q37" s="519" t="s">
        <v>1043</v>
      </c>
      <c r="R37" s="585"/>
      <c r="S37" s="40"/>
      <c r="T37" s="40"/>
      <c r="U37" s="40"/>
      <c r="V37" s="40"/>
      <c r="W37" s="40"/>
      <c r="X37" s="40"/>
      <c r="Y37" s="40"/>
      <c r="Z37" s="40"/>
      <c r="AA37" s="40"/>
      <c r="AB37" s="40"/>
      <c r="AC37" s="40"/>
      <c r="AD37" s="40"/>
      <c r="AE37" s="40"/>
      <c r="AF37" s="40"/>
      <c r="AG37" s="40"/>
      <c r="AH37" s="40"/>
      <c r="AI37" s="571"/>
      <c r="AJ37" s="510" t="s">
        <v>139</v>
      </c>
      <c r="AK37" s="510" t="s">
        <v>1002</v>
      </c>
      <c r="AL37" s="510"/>
      <c r="AM37" s="40"/>
      <c r="AN37" s="40"/>
      <c r="AO37" s="514">
        <v>5000000</v>
      </c>
      <c r="AP37" s="40"/>
      <c r="AQ37" s="40"/>
      <c r="AR37" s="40"/>
      <c r="AS37" s="40"/>
      <c r="AT37" s="40"/>
      <c r="AU37" s="40"/>
      <c r="AV37" s="40"/>
      <c r="AW37" s="40"/>
    </row>
    <row r="38" spans="2:49" s="91" customFormat="1" ht="46.5" customHeight="1" x14ac:dyDescent="0.25">
      <c r="B38" s="64"/>
      <c r="C38" s="590"/>
      <c r="D38" s="521" t="s">
        <v>132</v>
      </c>
      <c r="E38" s="521" t="s">
        <v>134</v>
      </c>
      <c r="F38" s="41"/>
      <c r="G38" s="41"/>
      <c r="H38" s="41"/>
      <c r="I38" s="41"/>
      <c r="J38" s="41"/>
      <c r="K38" s="41" t="s">
        <v>995</v>
      </c>
      <c r="L38" s="521" t="s">
        <v>999</v>
      </c>
      <c r="M38" s="41"/>
      <c r="N38" s="41"/>
      <c r="O38" s="521" t="s">
        <v>138</v>
      </c>
      <c r="P38" s="521" t="s">
        <v>138</v>
      </c>
      <c r="Q38" s="515" t="s">
        <v>1022</v>
      </c>
      <c r="R38" s="585"/>
      <c r="S38" s="40"/>
      <c r="T38" s="40"/>
      <c r="U38" s="40"/>
      <c r="V38" s="40"/>
      <c r="W38" s="40"/>
      <c r="X38" s="40"/>
      <c r="Y38" s="40"/>
      <c r="Z38" s="40"/>
      <c r="AA38" s="40"/>
      <c r="AB38" s="40"/>
      <c r="AC38" s="40"/>
      <c r="AD38" s="40"/>
      <c r="AE38" s="40"/>
      <c r="AF38" s="40"/>
      <c r="AG38" s="40"/>
      <c r="AH38" s="40"/>
      <c r="AI38" s="571"/>
      <c r="AJ38" s="516" t="s">
        <v>139</v>
      </c>
      <c r="AK38" s="516" t="s">
        <v>1003</v>
      </c>
      <c r="AL38" s="516"/>
      <c r="AM38" s="40"/>
      <c r="AN38" s="40"/>
      <c r="AO38" s="517">
        <v>8000000</v>
      </c>
      <c r="AP38" s="40"/>
      <c r="AQ38" s="40"/>
      <c r="AR38" s="40"/>
      <c r="AS38" s="40"/>
      <c r="AT38" s="40"/>
      <c r="AU38" s="40"/>
      <c r="AV38" s="40"/>
      <c r="AW38" s="40"/>
    </row>
    <row r="39" spans="2:49" x14ac:dyDescent="0.2">
      <c r="B39" s="64"/>
      <c r="C39" s="591"/>
      <c r="D39" s="594"/>
      <c r="E39" s="11"/>
      <c r="F39" s="332"/>
      <c r="G39" s="66"/>
      <c r="H39" s="66"/>
      <c r="I39" s="66"/>
      <c r="J39" s="66"/>
      <c r="K39" s="595"/>
      <c r="L39" s="586"/>
      <c r="M39" s="332"/>
      <c r="N39" s="332"/>
      <c r="O39" s="585"/>
      <c r="P39" s="585"/>
      <c r="Q39" s="585"/>
      <c r="R39" s="585"/>
      <c r="S39" s="66"/>
      <c r="T39" s="66"/>
      <c r="U39" s="66"/>
      <c r="V39" s="66"/>
      <c r="W39" s="66"/>
      <c r="X39" s="66"/>
      <c r="Y39" s="66"/>
      <c r="Z39" s="66"/>
      <c r="AA39" s="66"/>
      <c r="AB39" s="66"/>
      <c r="AC39" s="66"/>
      <c r="AD39" s="66"/>
      <c r="AE39" s="66"/>
      <c r="AF39" s="66"/>
      <c r="AG39" s="66"/>
      <c r="AH39" s="66"/>
      <c r="AI39" s="571"/>
      <c r="AJ39" s="586"/>
      <c r="AK39" s="586"/>
      <c r="AL39" s="66"/>
      <c r="AM39" s="66"/>
      <c r="AN39" s="66"/>
      <c r="AO39" s="587"/>
      <c r="AP39" s="332"/>
      <c r="AQ39" s="332"/>
      <c r="AR39" s="332"/>
      <c r="AS39" s="332"/>
      <c r="AT39" s="332"/>
      <c r="AU39" s="332"/>
      <c r="AV39" s="332"/>
      <c r="AW39" s="332"/>
    </row>
    <row r="40" spans="2:49" s="91" customFormat="1" ht="36" customHeight="1" x14ac:dyDescent="0.25">
      <c r="B40" s="64" t="s">
        <v>30</v>
      </c>
      <c r="C40" s="590" t="s">
        <v>31</v>
      </c>
      <c r="D40" s="1285" t="s">
        <v>419</v>
      </c>
      <c r="E40" s="1285"/>
      <c r="F40" s="1285"/>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c r="AG40" s="40"/>
      <c r="AH40" s="40"/>
      <c r="AI40" s="45"/>
      <c r="AJ40" s="46"/>
      <c r="AK40" s="46"/>
      <c r="AL40" s="40"/>
      <c r="AM40" s="40"/>
      <c r="AN40" s="40"/>
      <c r="AO40" s="40"/>
      <c r="AP40" s="40"/>
      <c r="AQ40" s="40"/>
      <c r="AR40" s="40"/>
      <c r="AS40" s="40"/>
      <c r="AT40" s="40"/>
      <c r="AU40" s="40"/>
      <c r="AV40" s="40"/>
      <c r="AW40" s="40"/>
    </row>
    <row r="41" spans="2:49" s="91" customFormat="1" ht="36" customHeight="1" x14ac:dyDescent="0.25">
      <c r="B41" s="64"/>
      <c r="C41" s="590" t="s">
        <v>109</v>
      </c>
      <c r="D41" s="1285"/>
      <c r="E41" s="1285"/>
      <c r="F41" s="1285"/>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5"/>
      <c r="AJ41" s="46"/>
      <c r="AK41" s="46"/>
      <c r="AL41" s="40"/>
      <c r="AM41" s="40"/>
      <c r="AN41" s="40"/>
      <c r="AO41" s="40"/>
      <c r="AP41" s="40"/>
      <c r="AQ41" s="40"/>
      <c r="AR41" s="40"/>
      <c r="AS41" s="40"/>
      <c r="AT41" s="40"/>
      <c r="AU41" s="40"/>
      <c r="AV41" s="40"/>
      <c r="AW41" s="40"/>
    </row>
    <row r="42" spans="2:49" s="91" customFormat="1" ht="36" customHeight="1" x14ac:dyDescent="0.25">
      <c r="B42" s="64"/>
      <c r="C42" s="59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5"/>
      <c r="AJ42" s="46"/>
      <c r="AK42" s="46"/>
      <c r="AL42" s="40"/>
      <c r="AM42" s="40"/>
      <c r="AN42" s="40"/>
      <c r="AO42" s="40"/>
      <c r="AP42" s="40"/>
      <c r="AQ42" s="40"/>
      <c r="AR42" s="40"/>
      <c r="AS42" s="40"/>
      <c r="AT42" s="40"/>
      <c r="AU42" s="40"/>
      <c r="AV42" s="40"/>
      <c r="AW42" s="40"/>
    </row>
    <row r="43" spans="2:49" s="91" customFormat="1" ht="34.5" customHeight="1" x14ac:dyDescent="0.25">
      <c r="B43" s="64" t="s">
        <v>32</v>
      </c>
      <c r="C43" s="590" t="s">
        <v>33</v>
      </c>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6"/>
      <c r="AK43" s="46"/>
      <c r="AL43" s="40"/>
      <c r="AM43" s="40"/>
      <c r="AN43" s="40"/>
      <c r="AO43" s="574">
        <f>SUM(AO44:AO47)</f>
        <v>83258234.00680764</v>
      </c>
      <c r="AP43" s="40"/>
      <c r="AQ43" s="40"/>
      <c r="AR43" s="40"/>
      <c r="AS43" s="40"/>
      <c r="AT43" s="40"/>
      <c r="AU43" s="40"/>
      <c r="AV43" s="40"/>
      <c r="AW43" s="40"/>
    </row>
    <row r="44" spans="2:49" s="91" customFormat="1" ht="34.5" customHeight="1" x14ac:dyDescent="0.25">
      <c r="B44" s="64"/>
      <c r="C44" s="590" t="s">
        <v>109</v>
      </c>
      <c r="D44" s="515" t="s">
        <v>1524</v>
      </c>
      <c r="E44" s="515"/>
      <c r="F44" s="40"/>
      <c r="G44" s="40"/>
      <c r="H44" s="40"/>
      <c r="I44" s="40"/>
      <c r="J44" s="40"/>
      <c r="K44" s="515" t="s">
        <v>1525</v>
      </c>
      <c r="L44" s="518" t="s">
        <v>2021</v>
      </c>
      <c r="M44" s="518" t="s">
        <v>2022</v>
      </c>
      <c r="N44" s="40"/>
      <c r="O44" s="40"/>
      <c r="P44" s="40"/>
      <c r="Q44" s="40"/>
      <c r="R44" s="40"/>
      <c r="S44" s="40"/>
      <c r="T44" s="40"/>
      <c r="U44" s="40"/>
      <c r="V44" s="40"/>
      <c r="W44" s="40"/>
      <c r="X44" s="40"/>
      <c r="Y44" s="40"/>
      <c r="Z44" s="40"/>
      <c r="AA44" s="40"/>
      <c r="AB44" s="40"/>
      <c r="AC44" s="40"/>
      <c r="AD44" s="40"/>
      <c r="AE44" s="40"/>
      <c r="AF44" s="40"/>
      <c r="AG44" s="40"/>
      <c r="AH44" s="40"/>
      <c r="AI44" s="40"/>
      <c r="AJ44" s="510" t="s">
        <v>139</v>
      </c>
      <c r="AK44" s="510" t="s">
        <v>1003</v>
      </c>
      <c r="AL44" s="40"/>
      <c r="AM44" s="40"/>
      <c r="AN44" s="40"/>
      <c r="AO44" s="514">
        <v>3750000</v>
      </c>
      <c r="AP44" s="40"/>
      <c r="AQ44" s="40"/>
      <c r="AR44" s="40"/>
      <c r="AS44" s="40"/>
      <c r="AT44" s="40"/>
      <c r="AU44" s="40"/>
      <c r="AV44" s="40"/>
      <c r="AW44" s="40"/>
    </row>
    <row r="45" spans="2:49" s="91" customFormat="1" ht="34.5" customHeight="1" x14ac:dyDescent="0.25">
      <c r="B45" s="64"/>
      <c r="C45" s="590"/>
      <c r="D45" s="41" t="s">
        <v>2025</v>
      </c>
      <c r="E45" s="572" t="s">
        <v>2023</v>
      </c>
      <c r="F45" s="524" t="s">
        <v>1632</v>
      </c>
      <c r="G45" s="40"/>
      <c r="H45" s="40"/>
      <c r="I45" s="40"/>
      <c r="J45" s="40"/>
      <c r="K45" s="41" t="s">
        <v>2027</v>
      </c>
      <c r="L45" s="40"/>
      <c r="M45" s="41" t="s">
        <v>467</v>
      </c>
      <c r="N45" s="40"/>
      <c r="O45" s="40"/>
      <c r="P45" s="40"/>
      <c r="Q45" s="40"/>
      <c r="R45" s="40"/>
      <c r="S45" s="40"/>
      <c r="T45" s="40"/>
      <c r="U45" s="40"/>
      <c r="V45" s="40"/>
      <c r="W45" s="40"/>
      <c r="X45" s="40"/>
      <c r="Y45" s="40"/>
      <c r="Z45" s="40"/>
      <c r="AA45" s="40"/>
      <c r="AB45" s="40"/>
      <c r="AC45" s="40"/>
      <c r="AD45" s="40"/>
      <c r="AE45" s="40"/>
      <c r="AF45" s="40"/>
      <c r="AG45" s="40"/>
      <c r="AH45" s="40"/>
      <c r="AI45" s="40"/>
      <c r="AJ45" s="510" t="s">
        <v>139</v>
      </c>
      <c r="AK45" s="572">
        <v>2007</v>
      </c>
      <c r="AL45" s="40"/>
      <c r="AM45" s="40"/>
      <c r="AN45" s="40"/>
      <c r="AO45" s="511">
        <v>44481415.702064164</v>
      </c>
      <c r="AP45" s="40"/>
      <c r="AQ45" s="40"/>
      <c r="AR45" s="40"/>
      <c r="AS45" s="40"/>
      <c r="AT45" s="40"/>
      <c r="AU45" s="40"/>
      <c r="AV45" s="40"/>
      <c r="AW45" s="40"/>
    </row>
    <row r="46" spans="2:49" s="91" customFormat="1" ht="34.5" customHeight="1" x14ac:dyDescent="0.25">
      <c r="B46" s="64"/>
      <c r="C46" s="590"/>
      <c r="D46" s="41" t="s">
        <v>2026</v>
      </c>
      <c r="E46" s="572" t="s">
        <v>2024</v>
      </c>
      <c r="F46" s="524" t="s">
        <v>1631</v>
      </c>
      <c r="G46" s="40"/>
      <c r="H46" s="40"/>
      <c r="I46" s="40"/>
      <c r="J46" s="40"/>
      <c r="K46" s="41" t="s">
        <v>2028</v>
      </c>
      <c r="L46" s="40"/>
      <c r="M46" s="41" t="s">
        <v>467</v>
      </c>
      <c r="N46" s="40"/>
      <c r="O46" s="40"/>
      <c r="P46" s="40"/>
      <c r="Q46" s="40"/>
      <c r="R46" s="40"/>
      <c r="S46" s="40"/>
      <c r="T46" s="40"/>
      <c r="U46" s="40"/>
      <c r="V46" s="40"/>
      <c r="W46" s="40"/>
      <c r="X46" s="40"/>
      <c r="Y46" s="40"/>
      <c r="Z46" s="40"/>
      <c r="AA46" s="40"/>
      <c r="AB46" s="40"/>
      <c r="AC46" s="40"/>
      <c r="AD46" s="40"/>
      <c r="AE46" s="40"/>
      <c r="AF46" s="40"/>
      <c r="AG46" s="40"/>
      <c r="AH46" s="40"/>
      <c r="AI46" s="40"/>
      <c r="AJ46" s="510" t="s">
        <v>139</v>
      </c>
      <c r="AK46" s="572">
        <v>2007</v>
      </c>
      <c r="AL46" s="40"/>
      <c r="AM46" s="40"/>
      <c r="AN46" s="40"/>
      <c r="AO46" s="511">
        <v>30026818.30474348</v>
      </c>
      <c r="AP46" s="40"/>
      <c r="AQ46" s="40"/>
      <c r="AR46" s="40"/>
      <c r="AS46" s="40"/>
      <c r="AT46" s="40"/>
      <c r="AU46" s="40"/>
      <c r="AV46" s="40"/>
      <c r="AW46" s="40"/>
    </row>
    <row r="47" spans="2:49" s="91" customFormat="1" ht="34.5" customHeight="1" x14ac:dyDescent="0.25">
      <c r="B47" s="38"/>
      <c r="C47" s="576"/>
      <c r="D47" s="512" t="s">
        <v>2029</v>
      </c>
      <c r="E47" s="40"/>
      <c r="F47" s="40"/>
      <c r="G47" s="40"/>
      <c r="H47" s="40"/>
      <c r="I47" s="40"/>
      <c r="J47" s="40"/>
      <c r="K47" s="40"/>
      <c r="L47" s="40"/>
      <c r="M47" s="38" t="s">
        <v>467</v>
      </c>
      <c r="N47" s="40"/>
      <c r="O47" s="40"/>
      <c r="P47" s="40"/>
      <c r="Q47" s="40"/>
      <c r="R47" s="40"/>
      <c r="S47" s="40"/>
      <c r="T47" s="40"/>
      <c r="U47" s="40"/>
      <c r="V47" s="40"/>
      <c r="W47" s="40"/>
      <c r="X47" s="40"/>
      <c r="Y47" s="40"/>
      <c r="Z47" s="40"/>
      <c r="AA47" s="40"/>
      <c r="AB47" s="40"/>
      <c r="AC47" s="40"/>
      <c r="AD47" s="40"/>
      <c r="AE47" s="40"/>
      <c r="AF47" s="40"/>
      <c r="AG47" s="40"/>
      <c r="AH47" s="40"/>
      <c r="AI47" s="40"/>
      <c r="AJ47" s="510" t="s">
        <v>139</v>
      </c>
      <c r="AK47" s="37">
        <v>2011</v>
      </c>
      <c r="AL47" s="40"/>
      <c r="AM47" s="40"/>
      <c r="AN47" s="40"/>
      <c r="AO47" s="513">
        <v>5000000</v>
      </c>
      <c r="AP47" s="40"/>
      <c r="AQ47" s="40"/>
      <c r="AR47" s="40"/>
      <c r="AS47" s="40"/>
      <c r="AT47" s="40"/>
      <c r="AU47" s="40"/>
      <c r="AV47" s="40"/>
      <c r="AW47" s="40"/>
    </row>
    <row r="48" spans="2:49" s="91" customFormat="1" ht="44.25" customHeight="1" x14ac:dyDescent="0.25">
      <c r="B48" s="64" t="s">
        <v>34</v>
      </c>
      <c r="C48" s="590" t="s">
        <v>35</v>
      </c>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6"/>
      <c r="AK48" s="46"/>
      <c r="AL48" s="40"/>
      <c r="AM48" s="40"/>
      <c r="AN48" s="40"/>
      <c r="AO48" s="575">
        <f>SUM(AO49:AO183)</f>
        <v>514151455.48126727</v>
      </c>
      <c r="AP48" s="40"/>
      <c r="AQ48" s="40"/>
      <c r="AR48" s="40"/>
      <c r="AS48" s="40"/>
      <c r="AT48" s="40"/>
      <c r="AU48" s="40"/>
      <c r="AV48" s="40"/>
      <c r="AW48" s="40"/>
    </row>
    <row r="49" spans="2:49" s="91" customFormat="1" ht="44.25" customHeight="1" x14ac:dyDescent="0.25">
      <c r="B49" s="64"/>
      <c r="C49" s="590" t="s">
        <v>109</v>
      </c>
      <c r="D49" s="41" t="s">
        <v>209</v>
      </c>
      <c r="E49" s="41" t="s">
        <v>1562</v>
      </c>
      <c r="F49" s="40" t="s">
        <v>272</v>
      </c>
      <c r="G49" s="40"/>
      <c r="H49" s="40"/>
      <c r="I49" s="40"/>
      <c r="J49" s="40"/>
      <c r="K49" s="40" t="s">
        <v>299</v>
      </c>
      <c r="L49" s="40"/>
      <c r="M49" s="41" t="s">
        <v>379</v>
      </c>
      <c r="N49" s="40"/>
      <c r="O49" s="40"/>
      <c r="P49" s="40"/>
      <c r="Q49" s="40"/>
      <c r="R49" s="40"/>
      <c r="S49" s="40"/>
      <c r="T49" s="40"/>
      <c r="U49" s="40"/>
      <c r="V49" s="40"/>
      <c r="W49" s="40"/>
      <c r="X49" s="40"/>
      <c r="Y49" s="40"/>
      <c r="Z49" s="40"/>
      <c r="AA49" s="40"/>
      <c r="AB49" s="40"/>
      <c r="AC49" s="40"/>
      <c r="AD49" s="40"/>
      <c r="AE49" s="40"/>
      <c r="AF49" s="40"/>
      <c r="AG49" s="40"/>
      <c r="AH49" s="40"/>
      <c r="AI49" s="40"/>
      <c r="AJ49" s="46" t="s">
        <v>139</v>
      </c>
      <c r="AK49" s="46">
        <v>2004</v>
      </c>
      <c r="AL49" s="40"/>
      <c r="AM49" s="40"/>
      <c r="AN49" s="40"/>
      <c r="AO49" s="496">
        <v>341250</v>
      </c>
      <c r="AP49" s="40"/>
      <c r="AQ49" s="40"/>
      <c r="AR49" s="40"/>
      <c r="AS49" s="40"/>
      <c r="AT49" s="40"/>
      <c r="AU49" s="40"/>
      <c r="AV49" s="40"/>
      <c r="AW49" s="40"/>
    </row>
    <row r="50" spans="2:49" s="91" customFormat="1" ht="44.25" customHeight="1" x14ac:dyDescent="0.25">
      <c r="B50" s="64"/>
      <c r="C50" s="590"/>
      <c r="D50" s="41" t="s">
        <v>183</v>
      </c>
      <c r="E50" s="41" t="s">
        <v>1563</v>
      </c>
      <c r="F50" s="40" t="s">
        <v>240</v>
      </c>
      <c r="G50" s="40"/>
      <c r="H50" s="40"/>
      <c r="I50" s="40"/>
      <c r="J50" s="40"/>
      <c r="K50" s="40" t="s">
        <v>304</v>
      </c>
      <c r="L50" s="40"/>
      <c r="M50" s="41" t="s">
        <v>369</v>
      </c>
      <c r="N50" s="40"/>
      <c r="O50" s="40"/>
      <c r="P50" s="40"/>
      <c r="Q50" s="40"/>
      <c r="R50" s="40"/>
      <c r="S50" s="40"/>
      <c r="T50" s="40"/>
      <c r="U50" s="40"/>
      <c r="V50" s="40"/>
      <c r="W50" s="40"/>
      <c r="X50" s="40"/>
      <c r="Y50" s="40"/>
      <c r="Z50" s="40"/>
      <c r="AA50" s="40"/>
      <c r="AB50" s="40"/>
      <c r="AC50" s="40"/>
      <c r="AD50" s="40"/>
      <c r="AE50" s="40"/>
      <c r="AF50" s="40"/>
      <c r="AG50" s="40"/>
      <c r="AH50" s="40"/>
      <c r="AI50" s="40"/>
      <c r="AJ50" s="46" t="s">
        <v>139</v>
      </c>
      <c r="AK50" s="46">
        <v>2006</v>
      </c>
      <c r="AL50" s="40"/>
      <c r="AM50" s="40"/>
      <c r="AN50" s="40"/>
      <c r="AO50" s="496">
        <v>1912500</v>
      </c>
      <c r="AP50" s="40"/>
      <c r="AQ50" s="40"/>
      <c r="AR50" s="40"/>
      <c r="AS50" s="40"/>
      <c r="AT50" s="40"/>
      <c r="AU50" s="40"/>
      <c r="AV50" s="40"/>
      <c r="AW50" s="40"/>
    </row>
    <row r="51" spans="2:49" s="91" customFormat="1" ht="44.25" customHeight="1" x14ac:dyDescent="0.25">
      <c r="B51" s="64"/>
      <c r="C51" s="590"/>
      <c r="D51" s="41" t="s">
        <v>183</v>
      </c>
      <c r="E51" s="41" t="s">
        <v>1563</v>
      </c>
      <c r="F51" s="40" t="s">
        <v>240</v>
      </c>
      <c r="G51" s="40"/>
      <c r="H51" s="40"/>
      <c r="I51" s="40"/>
      <c r="J51" s="40"/>
      <c r="K51" s="40" t="s">
        <v>327</v>
      </c>
      <c r="L51" s="40"/>
      <c r="M51" s="41" t="s">
        <v>364</v>
      </c>
      <c r="N51" s="40"/>
      <c r="O51" s="40"/>
      <c r="P51" s="40"/>
      <c r="Q51" s="40"/>
      <c r="R51" s="40"/>
      <c r="S51" s="40"/>
      <c r="T51" s="40"/>
      <c r="U51" s="40"/>
      <c r="V51" s="40"/>
      <c r="W51" s="40"/>
      <c r="X51" s="40"/>
      <c r="Y51" s="40"/>
      <c r="Z51" s="40"/>
      <c r="AA51" s="40"/>
      <c r="AB51" s="40"/>
      <c r="AC51" s="40"/>
      <c r="AD51" s="40"/>
      <c r="AE51" s="40"/>
      <c r="AF51" s="40"/>
      <c r="AG51" s="40"/>
      <c r="AH51" s="40"/>
      <c r="AI51" s="40"/>
      <c r="AJ51" s="46" t="s">
        <v>139</v>
      </c>
      <c r="AK51" s="46">
        <v>2006</v>
      </c>
      <c r="AL51" s="40"/>
      <c r="AM51" s="40"/>
      <c r="AN51" s="40"/>
      <c r="AO51" s="496">
        <v>900000</v>
      </c>
      <c r="AP51" s="40"/>
      <c r="AQ51" s="40"/>
      <c r="AR51" s="40"/>
      <c r="AS51" s="40"/>
      <c r="AT51" s="40"/>
      <c r="AU51" s="40"/>
      <c r="AV51" s="40"/>
      <c r="AW51" s="40"/>
    </row>
    <row r="52" spans="2:49" s="91" customFormat="1" ht="44.25" customHeight="1" x14ac:dyDescent="0.25">
      <c r="B52" s="64"/>
      <c r="C52" s="590"/>
      <c r="D52" s="41" t="s">
        <v>209</v>
      </c>
      <c r="E52" s="41" t="s">
        <v>1563</v>
      </c>
      <c r="F52" s="40" t="s">
        <v>272</v>
      </c>
      <c r="G52" s="40"/>
      <c r="H52" s="40"/>
      <c r="I52" s="40"/>
      <c r="J52" s="40"/>
      <c r="K52" s="40" t="s">
        <v>299</v>
      </c>
      <c r="L52" s="40"/>
      <c r="M52" s="41" t="s">
        <v>379</v>
      </c>
      <c r="N52" s="40"/>
      <c r="O52" s="40"/>
      <c r="P52" s="40"/>
      <c r="Q52" s="40"/>
      <c r="R52" s="40"/>
      <c r="S52" s="40"/>
      <c r="T52" s="40"/>
      <c r="U52" s="40"/>
      <c r="V52" s="40"/>
      <c r="W52" s="40"/>
      <c r="X52" s="40"/>
      <c r="Y52" s="40"/>
      <c r="Z52" s="40"/>
      <c r="AA52" s="40"/>
      <c r="AB52" s="40"/>
      <c r="AC52" s="40"/>
      <c r="AD52" s="40"/>
      <c r="AE52" s="40"/>
      <c r="AF52" s="40"/>
      <c r="AG52" s="40"/>
      <c r="AH52" s="40"/>
      <c r="AI52" s="40"/>
      <c r="AJ52" s="46" t="s">
        <v>139</v>
      </c>
      <c r="AK52" s="46">
        <v>2006</v>
      </c>
      <c r="AL52" s="40"/>
      <c r="AM52" s="40"/>
      <c r="AN52" s="40"/>
      <c r="AO52" s="496">
        <v>1312500</v>
      </c>
      <c r="AP52" s="40"/>
      <c r="AQ52" s="40"/>
      <c r="AR52" s="40"/>
      <c r="AS52" s="40"/>
      <c r="AT52" s="40"/>
      <c r="AU52" s="40"/>
      <c r="AV52" s="40"/>
      <c r="AW52" s="40"/>
    </row>
    <row r="53" spans="2:49" s="91" customFormat="1" ht="44.25" customHeight="1" x14ac:dyDescent="0.25">
      <c r="B53" s="64"/>
      <c r="C53" s="590"/>
      <c r="D53" s="41" t="s">
        <v>1082</v>
      </c>
      <c r="E53" s="41" t="s">
        <v>1564</v>
      </c>
      <c r="F53" s="40" t="s">
        <v>1097</v>
      </c>
      <c r="G53" s="40"/>
      <c r="H53" s="40"/>
      <c r="I53" s="40"/>
      <c r="J53" s="40"/>
      <c r="K53" s="40" t="s">
        <v>304</v>
      </c>
      <c r="L53" s="40"/>
      <c r="M53" s="41" t="s">
        <v>373</v>
      </c>
      <c r="N53" s="40"/>
      <c r="O53" s="40"/>
      <c r="P53" s="40"/>
      <c r="Q53" s="40"/>
      <c r="R53" s="40"/>
      <c r="S53" s="40"/>
      <c r="T53" s="40"/>
      <c r="U53" s="40"/>
      <c r="V53" s="40"/>
      <c r="W53" s="40"/>
      <c r="X53" s="40"/>
      <c r="Y53" s="40"/>
      <c r="Z53" s="40"/>
      <c r="AA53" s="40"/>
      <c r="AB53" s="40"/>
      <c r="AC53" s="40"/>
      <c r="AD53" s="40"/>
      <c r="AE53" s="40"/>
      <c r="AF53" s="40"/>
      <c r="AG53" s="40"/>
      <c r="AH53" s="40"/>
      <c r="AI53" s="40"/>
      <c r="AJ53" s="46" t="s">
        <v>139</v>
      </c>
      <c r="AK53" s="46">
        <v>2000</v>
      </c>
      <c r="AL53" s="40"/>
      <c r="AM53" s="40"/>
      <c r="AN53" s="40"/>
      <c r="AO53" s="496">
        <v>270000</v>
      </c>
      <c r="AP53" s="40"/>
      <c r="AQ53" s="40"/>
      <c r="AR53" s="40"/>
      <c r="AS53" s="40"/>
      <c r="AT53" s="40"/>
      <c r="AU53" s="40"/>
      <c r="AV53" s="40"/>
      <c r="AW53" s="40"/>
    </row>
    <row r="54" spans="2:49" s="91" customFormat="1" ht="44.25" customHeight="1" x14ac:dyDescent="0.25">
      <c r="B54" s="64"/>
      <c r="C54" s="590"/>
      <c r="D54" s="41" t="s">
        <v>182</v>
      </c>
      <c r="E54" s="41" t="s">
        <v>1565</v>
      </c>
      <c r="F54" s="40" t="s">
        <v>254</v>
      </c>
      <c r="G54" s="40"/>
      <c r="H54" s="40"/>
      <c r="I54" s="40"/>
      <c r="J54" s="40"/>
      <c r="K54" s="40" t="s">
        <v>314</v>
      </c>
      <c r="L54" s="40"/>
      <c r="M54" s="41" t="s">
        <v>362</v>
      </c>
      <c r="N54" s="40"/>
      <c r="O54" s="40"/>
      <c r="P54" s="40"/>
      <c r="Q54" s="40"/>
      <c r="R54" s="40"/>
      <c r="S54" s="40"/>
      <c r="T54" s="40"/>
      <c r="U54" s="40"/>
      <c r="V54" s="40"/>
      <c r="W54" s="40"/>
      <c r="X54" s="40"/>
      <c r="Y54" s="40"/>
      <c r="Z54" s="40"/>
      <c r="AA54" s="40"/>
      <c r="AB54" s="40"/>
      <c r="AC54" s="40"/>
      <c r="AD54" s="40"/>
      <c r="AE54" s="40"/>
      <c r="AF54" s="40"/>
      <c r="AG54" s="40"/>
      <c r="AH54" s="40"/>
      <c r="AI54" s="40"/>
      <c r="AJ54" s="46" t="s">
        <v>139</v>
      </c>
      <c r="AK54" s="46">
        <v>2002</v>
      </c>
      <c r="AL54" s="40"/>
      <c r="AM54" s="40"/>
      <c r="AN54" s="40"/>
      <c r="AO54" s="496">
        <v>1820000</v>
      </c>
      <c r="AP54" s="40"/>
      <c r="AQ54" s="40"/>
      <c r="AR54" s="40"/>
      <c r="AS54" s="40"/>
      <c r="AT54" s="40"/>
      <c r="AU54" s="40"/>
      <c r="AV54" s="40"/>
      <c r="AW54" s="40"/>
    </row>
    <row r="55" spans="2:49" s="91" customFormat="1" ht="44.25" customHeight="1" x14ac:dyDescent="0.25">
      <c r="B55" s="64"/>
      <c r="C55" s="590"/>
      <c r="D55" s="41" t="s">
        <v>197</v>
      </c>
      <c r="E55" s="41" t="s">
        <v>1563</v>
      </c>
      <c r="F55" s="40" t="s">
        <v>257</v>
      </c>
      <c r="G55" s="40"/>
      <c r="H55" s="40"/>
      <c r="I55" s="40"/>
      <c r="J55" s="40"/>
      <c r="K55" s="40" t="s">
        <v>301</v>
      </c>
      <c r="L55" s="40"/>
      <c r="M55" s="41" t="s">
        <v>365</v>
      </c>
      <c r="N55" s="40"/>
      <c r="O55" s="40"/>
      <c r="P55" s="40"/>
      <c r="Q55" s="40"/>
      <c r="R55" s="40"/>
      <c r="S55" s="40"/>
      <c r="T55" s="40"/>
      <c r="U55" s="40"/>
      <c r="V55" s="40"/>
      <c r="W55" s="40"/>
      <c r="X55" s="40"/>
      <c r="Y55" s="40"/>
      <c r="Z55" s="40"/>
      <c r="AA55" s="40"/>
      <c r="AB55" s="40"/>
      <c r="AC55" s="40"/>
      <c r="AD55" s="40"/>
      <c r="AE55" s="40"/>
      <c r="AF55" s="40"/>
      <c r="AG55" s="40"/>
      <c r="AH55" s="40"/>
      <c r="AI55" s="40"/>
      <c r="AJ55" s="46" t="s">
        <v>139</v>
      </c>
      <c r="AK55" s="46">
        <v>2006</v>
      </c>
      <c r="AL55" s="40"/>
      <c r="AM55" s="40"/>
      <c r="AN55" s="40"/>
      <c r="AO55" s="496">
        <v>160000</v>
      </c>
      <c r="AP55" s="40"/>
      <c r="AQ55" s="40"/>
      <c r="AR55" s="40"/>
      <c r="AS55" s="40"/>
      <c r="AT55" s="40"/>
      <c r="AU55" s="40"/>
      <c r="AV55" s="40"/>
      <c r="AW55" s="40"/>
    </row>
    <row r="56" spans="2:49" s="91" customFormat="1" ht="44.25" customHeight="1" x14ac:dyDescent="0.25">
      <c r="B56" s="64"/>
      <c r="C56" s="590"/>
      <c r="D56" s="41" t="s">
        <v>1412</v>
      </c>
      <c r="E56" s="41" t="s">
        <v>1562</v>
      </c>
      <c r="F56" s="40" t="s">
        <v>1413</v>
      </c>
      <c r="G56" s="40"/>
      <c r="H56" s="40"/>
      <c r="I56" s="40"/>
      <c r="J56" s="40"/>
      <c r="K56" s="40" t="s">
        <v>304</v>
      </c>
      <c r="L56" s="40"/>
      <c r="M56" s="41" t="s">
        <v>1414</v>
      </c>
      <c r="N56" s="40"/>
      <c r="O56" s="40"/>
      <c r="P56" s="40"/>
      <c r="Q56" s="40"/>
      <c r="R56" s="40"/>
      <c r="S56" s="40"/>
      <c r="T56" s="40"/>
      <c r="U56" s="40"/>
      <c r="V56" s="40"/>
      <c r="W56" s="40"/>
      <c r="X56" s="40"/>
      <c r="Y56" s="40"/>
      <c r="Z56" s="40"/>
      <c r="AA56" s="40"/>
      <c r="AB56" s="40"/>
      <c r="AC56" s="40"/>
      <c r="AD56" s="40"/>
      <c r="AE56" s="40"/>
      <c r="AF56" s="40"/>
      <c r="AG56" s="40"/>
      <c r="AH56" s="40"/>
      <c r="AI56" s="40"/>
      <c r="AJ56" s="46" t="s">
        <v>139</v>
      </c>
      <c r="AK56" s="46">
        <v>2004</v>
      </c>
      <c r="AL56" s="40"/>
      <c r="AM56" s="40"/>
      <c r="AN56" s="40"/>
      <c r="AO56" s="496">
        <v>350000</v>
      </c>
      <c r="AP56" s="40"/>
      <c r="AQ56" s="40"/>
      <c r="AR56" s="40"/>
      <c r="AS56" s="40"/>
      <c r="AT56" s="40"/>
      <c r="AU56" s="40"/>
      <c r="AV56" s="40"/>
      <c r="AW56" s="40"/>
    </row>
    <row r="57" spans="2:49" s="91" customFormat="1" ht="44.25" customHeight="1" x14ac:dyDescent="0.25">
      <c r="B57" s="64"/>
      <c r="C57" s="590"/>
      <c r="D57" s="41" t="s">
        <v>829</v>
      </c>
      <c r="E57" s="41" t="s">
        <v>1563</v>
      </c>
      <c r="F57" s="40" t="s">
        <v>813</v>
      </c>
      <c r="G57" s="40"/>
      <c r="H57" s="40"/>
      <c r="I57" s="40"/>
      <c r="J57" s="40"/>
      <c r="K57" s="40" t="s">
        <v>327</v>
      </c>
      <c r="L57" s="40"/>
      <c r="M57" s="41" t="s">
        <v>364</v>
      </c>
      <c r="N57" s="40"/>
      <c r="O57" s="40"/>
      <c r="P57" s="40"/>
      <c r="Q57" s="40"/>
      <c r="R57" s="40"/>
      <c r="S57" s="40"/>
      <c r="T57" s="40"/>
      <c r="U57" s="40"/>
      <c r="V57" s="40"/>
      <c r="W57" s="40"/>
      <c r="X57" s="40"/>
      <c r="Y57" s="40"/>
      <c r="Z57" s="40"/>
      <c r="AA57" s="40"/>
      <c r="AB57" s="40"/>
      <c r="AC57" s="40"/>
      <c r="AD57" s="40"/>
      <c r="AE57" s="40"/>
      <c r="AF57" s="40"/>
      <c r="AG57" s="40"/>
      <c r="AH57" s="40"/>
      <c r="AI57" s="40"/>
      <c r="AJ57" s="46" t="s">
        <v>139</v>
      </c>
      <c r="AK57" s="46">
        <v>2006</v>
      </c>
      <c r="AL57" s="40"/>
      <c r="AM57" s="40"/>
      <c r="AN57" s="40"/>
      <c r="AO57" s="496">
        <v>1275000</v>
      </c>
      <c r="AP57" s="40"/>
      <c r="AQ57" s="40"/>
      <c r="AR57" s="40"/>
      <c r="AS57" s="40"/>
      <c r="AT57" s="40"/>
      <c r="AU57" s="40"/>
      <c r="AV57" s="40"/>
      <c r="AW57" s="40"/>
    </row>
    <row r="58" spans="2:49" s="91" customFormat="1" ht="44.25" customHeight="1" x14ac:dyDescent="0.25">
      <c r="B58" s="64"/>
      <c r="C58" s="590"/>
      <c r="D58" s="41" t="s">
        <v>1495</v>
      </c>
      <c r="E58" s="41" t="s">
        <v>1562</v>
      </c>
      <c r="F58" s="40" t="s">
        <v>241</v>
      </c>
      <c r="G58" s="40"/>
      <c r="H58" s="40"/>
      <c r="I58" s="40"/>
      <c r="J58" s="40"/>
      <c r="K58" s="40" t="s">
        <v>304</v>
      </c>
      <c r="L58" s="40"/>
      <c r="M58" s="41" t="s">
        <v>369</v>
      </c>
      <c r="N58" s="40"/>
      <c r="O58" s="40"/>
      <c r="P58" s="40"/>
      <c r="Q58" s="40"/>
      <c r="R58" s="40"/>
      <c r="S58" s="40"/>
      <c r="T58" s="40"/>
      <c r="U58" s="40"/>
      <c r="V58" s="40"/>
      <c r="W58" s="40"/>
      <c r="X58" s="40"/>
      <c r="Y58" s="40"/>
      <c r="Z58" s="40"/>
      <c r="AA58" s="40"/>
      <c r="AB58" s="40"/>
      <c r="AC58" s="40"/>
      <c r="AD58" s="40"/>
      <c r="AE58" s="40"/>
      <c r="AF58" s="40"/>
      <c r="AG58" s="40"/>
      <c r="AH58" s="40"/>
      <c r="AI58" s="40"/>
      <c r="AJ58" s="46" t="s">
        <v>139</v>
      </c>
      <c r="AK58" s="46">
        <v>2004</v>
      </c>
      <c r="AL58" s="40"/>
      <c r="AM58" s="40"/>
      <c r="AN58" s="40"/>
      <c r="AO58" s="496">
        <v>700000</v>
      </c>
      <c r="AP58" s="40"/>
      <c r="AQ58" s="40"/>
      <c r="AR58" s="40"/>
      <c r="AS58" s="40"/>
      <c r="AT58" s="40"/>
      <c r="AU58" s="40"/>
      <c r="AV58" s="40"/>
      <c r="AW58" s="40"/>
    </row>
    <row r="59" spans="2:49" s="91" customFormat="1" ht="44.25" customHeight="1" x14ac:dyDescent="0.25">
      <c r="B59" s="64"/>
      <c r="C59" s="590"/>
      <c r="D59" s="41" t="s">
        <v>176</v>
      </c>
      <c r="E59" s="41" t="s">
        <v>1564</v>
      </c>
      <c r="F59" s="40" t="s">
        <v>233</v>
      </c>
      <c r="G59" s="40"/>
      <c r="H59" s="40"/>
      <c r="I59" s="40"/>
      <c r="J59" s="40"/>
      <c r="K59" s="40" t="s">
        <v>854</v>
      </c>
      <c r="L59" s="40"/>
      <c r="M59" s="41" t="s">
        <v>363</v>
      </c>
      <c r="N59" s="40"/>
      <c r="O59" s="40"/>
      <c r="P59" s="40"/>
      <c r="Q59" s="40"/>
      <c r="R59" s="40"/>
      <c r="S59" s="40"/>
      <c r="T59" s="40"/>
      <c r="U59" s="40"/>
      <c r="V59" s="40"/>
      <c r="W59" s="40"/>
      <c r="X59" s="40"/>
      <c r="Y59" s="40"/>
      <c r="Z59" s="40"/>
      <c r="AA59" s="40"/>
      <c r="AB59" s="40"/>
      <c r="AC59" s="40"/>
      <c r="AD59" s="40"/>
      <c r="AE59" s="40"/>
      <c r="AF59" s="40"/>
      <c r="AG59" s="40"/>
      <c r="AH59" s="40"/>
      <c r="AI59" s="40"/>
      <c r="AJ59" s="46" t="s">
        <v>139</v>
      </c>
      <c r="AK59" s="46">
        <v>2000</v>
      </c>
      <c r="AL59" s="40"/>
      <c r="AM59" s="40"/>
      <c r="AN59" s="40"/>
      <c r="AO59" s="496">
        <v>420000</v>
      </c>
      <c r="AP59" s="40"/>
      <c r="AQ59" s="40"/>
      <c r="AR59" s="40"/>
      <c r="AS59" s="40"/>
      <c r="AT59" s="40"/>
      <c r="AU59" s="40"/>
      <c r="AV59" s="40"/>
      <c r="AW59" s="40"/>
    </row>
    <row r="60" spans="2:49" s="91" customFormat="1" ht="44.25" customHeight="1" x14ac:dyDescent="0.25">
      <c r="B60" s="64"/>
      <c r="C60" s="590"/>
      <c r="D60" s="41" t="s">
        <v>204</v>
      </c>
      <c r="E60" s="41" t="s">
        <v>1564</v>
      </c>
      <c r="F60" s="40" t="s">
        <v>267</v>
      </c>
      <c r="G60" s="40"/>
      <c r="H60" s="40"/>
      <c r="I60" s="40"/>
      <c r="J60" s="40"/>
      <c r="K60" s="40" t="s">
        <v>332</v>
      </c>
      <c r="L60" s="40"/>
      <c r="M60" s="41" t="s">
        <v>362</v>
      </c>
      <c r="N60" s="40"/>
      <c r="O60" s="40"/>
      <c r="P60" s="40"/>
      <c r="Q60" s="40"/>
      <c r="R60" s="40"/>
      <c r="S60" s="40"/>
      <c r="T60" s="40"/>
      <c r="U60" s="40"/>
      <c r="V60" s="40"/>
      <c r="W60" s="40"/>
      <c r="X60" s="40"/>
      <c r="Y60" s="40"/>
      <c r="Z60" s="40"/>
      <c r="AA60" s="40"/>
      <c r="AB60" s="40"/>
      <c r="AC60" s="40"/>
      <c r="AD60" s="40"/>
      <c r="AE60" s="40"/>
      <c r="AF60" s="40"/>
      <c r="AG60" s="40"/>
      <c r="AH60" s="40"/>
      <c r="AI60" s="40"/>
      <c r="AJ60" s="46" t="s">
        <v>139</v>
      </c>
      <c r="AK60" s="46">
        <v>2000</v>
      </c>
      <c r="AL60" s="40"/>
      <c r="AM60" s="40"/>
      <c r="AN60" s="40"/>
      <c r="AO60" s="496">
        <v>750000</v>
      </c>
      <c r="AP60" s="40"/>
      <c r="AQ60" s="40"/>
      <c r="AR60" s="40"/>
      <c r="AS60" s="40"/>
      <c r="AT60" s="40"/>
      <c r="AU60" s="40"/>
      <c r="AV60" s="40"/>
      <c r="AW60" s="40"/>
    </row>
    <row r="61" spans="2:49" s="91" customFormat="1" ht="44.25" customHeight="1" x14ac:dyDescent="0.25">
      <c r="B61" s="64"/>
      <c r="C61" s="590"/>
      <c r="D61" s="41" t="s">
        <v>185</v>
      </c>
      <c r="E61" s="41" t="s">
        <v>1564</v>
      </c>
      <c r="F61" s="40" t="s">
        <v>242</v>
      </c>
      <c r="G61" s="40"/>
      <c r="H61" s="40"/>
      <c r="I61" s="40"/>
      <c r="J61" s="40"/>
      <c r="K61" s="40" t="s">
        <v>320</v>
      </c>
      <c r="L61" s="40"/>
      <c r="M61" s="41" t="s">
        <v>364</v>
      </c>
      <c r="N61" s="40"/>
      <c r="O61" s="40"/>
      <c r="P61" s="40"/>
      <c r="Q61" s="40"/>
      <c r="R61" s="40"/>
      <c r="S61" s="40"/>
      <c r="T61" s="40"/>
      <c r="U61" s="40"/>
      <c r="V61" s="40"/>
      <c r="W61" s="40"/>
      <c r="X61" s="40"/>
      <c r="Y61" s="40"/>
      <c r="Z61" s="40"/>
      <c r="AA61" s="40"/>
      <c r="AB61" s="40"/>
      <c r="AC61" s="40"/>
      <c r="AD61" s="40"/>
      <c r="AE61" s="40"/>
      <c r="AF61" s="40"/>
      <c r="AG61" s="40"/>
      <c r="AH61" s="40"/>
      <c r="AI61" s="40"/>
      <c r="AJ61" s="46" t="s">
        <v>139</v>
      </c>
      <c r="AK61" s="46">
        <v>2000</v>
      </c>
      <c r="AL61" s="40"/>
      <c r="AM61" s="40"/>
      <c r="AN61" s="40"/>
      <c r="AO61" s="496">
        <v>120000</v>
      </c>
      <c r="AP61" s="40"/>
      <c r="AQ61" s="40"/>
      <c r="AR61" s="40"/>
      <c r="AS61" s="40"/>
      <c r="AT61" s="40"/>
      <c r="AU61" s="40"/>
      <c r="AV61" s="40"/>
      <c r="AW61" s="40"/>
    </row>
    <row r="62" spans="2:49" s="91" customFormat="1" ht="44.25" customHeight="1" x14ac:dyDescent="0.25">
      <c r="B62" s="64"/>
      <c r="C62" s="590"/>
      <c r="D62" s="41" t="s">
        <v>177</v>
      </c>
      <c r="E62" s="41" t="s">
        <v>1566</v>
      </c>
      <c r="F62" s="40" t="s">
        <v>271</v>
      </c>
      <c r="G62" s="40"/>
      <c r="H62" s="40"/>
      <c r="I62" s="40"/>
      <c r="J62" s="40"/>
      <c r="K62" s="40" t="s">
        <v>328</v>
      </c>
      <c r="L62" s="40"/>
      <c r="M62" s="41" t="s">
        <v>362</v>
      </c>
      <c r="N62" s="40"/>
      <c r="O62" s="40"/>
      <c r="P62" s="40"/>
      <c r="Q62" s="40"/>
      <c r="R62" s="40"/>
      <c r="S62" s="40"/>
      <c r="T62" s="40"/>
      <c r="U62" s="40"/>
      <c r="V62" s="40"/>
      <c r="W62" s="40"/>
      <c r="X62" s="40"/>
      <c r="Y62" s="40"/>
      <c r="Z62" s="40"/>
      <c r="AA62" s="40"/>
      <c r="AB62" s="40"/>
      <c r="AC62" s="40"/>
      <c r="AD62" s="40"/>
      <c r="AE62" s="40"/>
      <c r="AF62" s="40"/>
      <c r="AG62" s="40"/>
      <c r="AH62" s="40"/>
      <c r="AI62" s="40"/>
      <c r="AJ62" s="46" t="s">
        <v>139</v>
      </c>
      <c r="AK62" s="46">
        <v>2003</v>
      </c>
      <c r="AL62" s="40"/>
      <c r="AM62" s="40"/>
      <c r="AN62" s="40"/>
      <c r="AO62" s="496">
        <v>2280000</v>
      </c>
      <c r="AP62" s="40"/>
      <c r="AQ62" s="40"/>
      <c r="AR62" s="40"/>
      <c r="AS62" s="40"/>
      <c r="AT62" s="40"/>
      <c r="AU62" s="40"/>
      <c r="AV62" s="40"/>
      <c r="AW62" s="40"/>
    </row>
    <row r="63" spans="2:49" s="91" customFormat="1" ht="44.25" customHeight="1" x14ac:dyDescent="0.25">
      <c r="B63" s="64"/>
      <c r="C63" s="590"/>
      <c r="D63" s="41" t="s">
        <v>176</v>
      </c>
      <c r="E63" s="41" t="s">
        <v>1564</v>
      </c>
      <c r="F63" s="40" t="s">
        <v>233</v>
      </c>
      <c r="G63" s="40"/>
      <c r="H63" s="40"/>
      <c r="I63" s="40"/>
      <c r="J63" s="40"/>
      <c r="K63" s="40" t="s">
        <v>1603</v>
      </c>
      <c r="L63" s="40"/>
      <c r="M63" s="41" t="s">
        <v>363</v>
      </c>
      <c r="N63" s="40"/>
      <c r="O63" s="40"/>
      <c r="P63" s="40"/>
      <c r="Q63" s="40"/>
      <c r="R63" s="40"/>
      <c r="S63" s="40"/>
      <c r="T63" s="40"/>
      <c r="U63" s="40"/>
      <c r="V63" s="40"/>
      <c r="W63" s="40"/>
      <c r="X63" s="40"/>
      <c r="Y63" s="40"/>
      <c r="Z63" s="40"/>
      <c r="AA63" s="40"/>
      <c r="AB63" s="40"/>
      <c r="AC63" s="40"/>
      <c r="AD63" s="40"/>
      <c r="AE63" s="40"/>
      <c r="AF63" s="40"/>
      <c r="AG63" s="40"/>
      <c r="AH63" s="40"/>
      <c r="AI63" s="40"/>
      <c r="AJ63" s="46" t="s">
        <v>139</v>
      </c>
      <c r="AK63" s="46">
        <v>2000</v>
      </c>
      <c r="AL63" s="40"/>
      <c r="AM63" s="40"/>
      <c r="AN63" s="40"/>
      <c r="AO63" s="496">
        <v>255000</v>
      </c>
      <c r="AP63" s="40"/>
      <c r="AQ63" s="40"/>
      <c r="AR63" s="40"/>
      <c r="AS63" s="40"/>
      <c r="AT63" s="40"/>
      <c r="AU63" s="40"/>
      <c r="AV63" s="40"/>
      <c r="AW63" s="40"/>
    </row>
    <row r="64" spans="2:49" s="91" customFormat="1" ht="44.25" customHeight="1" x14ac:dyDescent="0.25">
      <c r="B64" s="64"/>
      <c r="C64" s="590"/>
      <c r="D64" s="41" t="s">
        <v>1501</v>
      </c>
      <c r="E64" s="41" t="s">
        <v>1567</v>
      </c>
      <c r="F64" s="40" t="s">
        <v>1100</v>
      </c>
      <c r="G64" s="40"/>
      <c r="H64" s="40"/>
      <c r="I64" s="40"/>
      <c r="J64" s="40"/>
      <c r="K64" s="40" t="s">
        <v>1604</v>
      </c>
      <c r="L64" s="40"/>
      <c r="M64" s="41" t="s">
        <v>362</v>
      </c>
      <c r="N64" s="40"/>
      <c r="O64" s="40"/>
      <c r="P64" s="40"/>
      <c r="Q64" s="40"/>
      <c r="R64" s="40"/>
      <c r="S64" s="40"/>
      <c r="T64" s="40"/>
      <c r="U64" s="40"/>
      <c r="V64" s="40"/>
      <c r="W64" s="40"/>
      <c r="X64" s="40"/>
      <c r="Y64" s="40"/>
      <c r="Z64" s="40"/>
      <c r="AA64" s="40"/>
      <c r="AB64" s="40"/>
      <c r="AC64" s="40"/>
      <c r="AD64" s="40"/>
      <c r="AE64" s="40"/>
      <c r="AF64" s="40"/>
      <c r="AG64" s="40"/>
      <c r="AH64" s="40"/>
      <c r="AI64" s="40"/>
      <c r="AJ64" s="46" t="s">
        <v>139</v>
      </c>
      <c r="AK64" s="46">
        <v>2005</v>
      </c>
      <c r="AL64" s="40"/>
      <c r="AM64" s="40"/>
      <c r="AN64" s="40"/>
      <c r="AO64" s="496">
        <v>675000</v>
      </c>
      <c r="AP64" s="40"/>
      <c r="AQ64" s="40"/>
      <c r="AR64" s="40"/>
      <c r="AS64" s="40"/>
      <c r="AT64" s="40"/>
      <c r="AU64" s="40"/>
      <c r="AV64" s="40"/>
      <c r="AW64" s="40"/>
    </row>
    <row r="65" spans="2:49" s="91" customFormat="1" ht="44.25" customHeight="1" x14ac:dyDescent="0.25">
      <c r="B65" s="64"/>
      <c r="C65" s="590"/>
      <c r="D65" s="41" t="s">
        <v>1426</v>
      </c>
      <c r="E65" s="41" t="s">
        <v>1567</v>
      </c>
      <c r="F65" s="40" t="s">
        <v>266</v>
      </c>
      <c r="G65" s="40"/>
      <c r="H65" s="40"/>
      <c r="I65" s="40"/>
      <c r="J65" s="40"/>
      <c r="K65" s="40" t="s">
        <v>1548</v>
      </c>
      <c r="L65" s="40"/>
      <c r="M65" s="41" t="s">
        <v>362</v>
      </c>
      <c r="N65" s="40"/>
      <c r="O65" s="40"/>
      <c r="P65" s="40"/>
      <c r="Q65" s="40"/>
      <c r="R65" s="40"/>
      <c r="S65" s="40"/>
      <c r="T65" s="40"/>
      <c r="U65" s="40"/>
      <c r="V65" s="40"/>
      <c r="W65" s="40"/>
      <c r="X65" s="40"/>
      <c r="Y65" s="40"/>
      <c r="Z65" s="40"/>
      <c r="AA65" s="40"/>
      <c r="AB65" s="40"/>
      <c r="AC65" s="40"/>
      <c r="AD65" s="40"/>
      <c r="AE65" s="40"/>
      <c r="AF65" s="40"/>
      <c r="AG65" s="40"/>
      <c r="AH65" s="40"/>
      <c r="AI65" s="40"/>
      <c r="AJ65" s="46" t="s">
        <v>139</v>
      </c>
      <c r="AK65" s="46">
        <v>2005</v>
      </c>
      <c r="AL65" s="40"/>
      <c r="AM65" s="40"/>
      <c r="AN65" s="40"/>
      <c r="AO65" s="496">
        <v>1430000</v>
      </c>
      <c r="AP65" s="40"/>
      <c r="AQ65" s="40"/>
      <c r="AR65" s="40"/>
      <c r="AS65" s="40"/>
      <c r="AT65" s="40"/>
      <c r="AU65" s="40"/>
      <c r="AV65" s="40"/>
      <c r="AW65" s="40"/>
    </row>
    <row r="66" spans="2:49" s="91" customFormat="1" ht="44.25" customHeight="1" x14ac:dyDescent="0.25">
      <c r="B66" s="64"/>
      <c r="C66" s="590"/>
      <c r="D66" s="41" t="s">
        <v>1533</v>
      </c>
      <c r="E66" s="41" t="s">
        <v>1567</v>
      </c>
      <c r="F66" s="40" t="s">
        <v>240</v>
      </c>
      <c r="G66" s="40"/>
      <c r="H66" s="40"/>
      <c r="I66" s="40"/>
      <c r="J66" s="40"/>
      <c r="K66" s="40" t="s">
        <v>304</v>
      </c>
      <c r="L66" s="40"/>
      <c r="M66" s="41" t="s">
        <v>369</v>
      </c>
      <c r="N66" s="40"/>
      <c r="O66" s="40"/>
      <c r="P66" s="40"/>
      <c r="Q66" s="40"/>
      <c r="R66" s="40"/>
      <c r="S66" s="40"/>
      <c r="T66" s="40"/>
      <c r="U66" s="40"/>
      <c r="V66" s="40"/>
      <c r="W66" s="40"/>
      <c r="X66" s="40"/>
      <c r="Y66" s="40"/>
      <c r="Z66" s="40"/>
      <c r="AA66" s="40"/>
      <c r="AB66" s="40"/>
      <c r="AC66" s="40"/>
      <c r="AD66" s="40"/>
      <c r="AE66" s="40"/>
      <c r="AF66" s="40"/>
      <c r="AG66" s="40"/>
      <c r="AH66" s="40"/>
      <c r="AI66" s="40"/>
      <c r="AJ66" s="46" t="s">
        <v>139</v>
      </c>
      <c r="AK66" s="46">
        <v>2005</v>
      </c>
      <c r="AL66" s="40"/>
      <c r="AM66" s="40"/>
      <c r="AN66" s="40"/>
      <c r="AO66" s="496">
        <v>240000</v>
      </c>
      <c r="AP66" s="40"/>
      <c r="AQ66" s="40"/>
      <c r="AR66" s="40"/>
      <c r="AS66" s="40"/>
      <c r="AT66" s="40"/>
      <c r="AU66" s="40"/>
      <c r="AV66" s="40"/>
      <c r="AW66" s="40"/>
    </row>
    <row r="67" spans="2:49" s="91" customFormat="1" ht="44.25" customHeight="1" x14ac:dyDescent="0.25">
      <c r="B67" s="64"/>
      <c r="C67" s="590"/>
      <c r="D67" s="41" t="s">
        <v>183</v>
      </c>
      <c r="E67" s="41" t="s">
        <v>1563</v>
      </c>
      <c r="F67" s="40" t="s">
        <v>240</v>
      </c>
      <c r="G67" s="40"/>
      <c r="H67" s="40"/>
      <c r="I67" s="40"/>
      <c r="J67" s="40"/>
      <c r="K67" s="40" t="s">
        <v>1605</v>
      </c>
      <c r="L67" s="40"/>
      <c r="M67" s="41" t="s">
        <v>369</v>
      </c>
      <c r="N67" s="40"/>
      <c r="O67" s="40"/>
      <c r="P67" s="40"/>
      <c r="Q67" s="40"/>
      <c r="R67" s="40"/>
      <c r="S67" s="40"/>
      <c r="T67" s="40"/>
      <c r="U67" s="40"/>
      <c r="V67" s="40"/>
      <c r="W67" s="40"/>
      <c r="X67" s="40"/>
      <c r="Y67" s="40"/>
      <c r="Z67" s="40"/>
      <c r="AA67" s="40"/>
      <c r="AB67" s="40"/>
      <c r="AC67" s="40"/>
      <c r="AD67" s="40"/>
      <c r="AE67" s="40"/>
      <c r="AF67" s="40"/>
      <c r="AG67" s="40"/>
      <c r="AH67" s="40"/>
      <c r="AI67" s="40"/>
      <c r="AJ67" s="46" t="s">
        <v>139</v>
      </c>
      <c r="AK67" s="46">
        <v>2006</v>
      </c>
      <c r="AL67" s="40"/>
      <c r="AM67" s="40"/>
      <c r="AN67" s="40"/>
      <c r="AO67" s="496">
        <v>300000</v>
      </c>
      <c r="AP67" s="40"/>
      <c r="AQ67" s="40"/>
      <c r="AR67" s="40"/>
      <c r="AS67" s="40"/>
      <c r="AT67" s="40"/>
      <c r="AU67" s="40"/>
      <c r="AV67" s="40"/>
      <c r="AW67" s="40"/>
    </row>
    <row r="68" spans="2:49" s="91" customFormat="1" ht="44.25" customHeight="1" x14ac:dyDescent="0.25">
      <c r="B68" s="64"/>
      <c r="C68" s="590"/>
      <c r="D68" s="41" t="s">
        <v>209</v>
      </c>
      <c r="E68" s="41" t="s">
        <v>1563</v>
      </c>
      <c r="F68" s="40" t="s">
        <v>272</v>
      </c>
      <c r="G68" s="40"/>
      <c r="H68" s="40"/>
      <c r="I68" s="40"/>
      <c r="J68" s="40"/>
      <c r="K68" s="40" t="s">
        <v>1606</v>
      </c>
      <c r="L68" s="40"/>
      <c r="M68" s="41" t="s">
        <v>360</v>
      </c>
      <c r="N68" s="40"/>
      <c r="O68" s="40"/>
      <c r="P68" s="40"/>
      <c r="Q68" s="40"/>
      <c r="R68" s="40"/>
      <c r="S68" s="40"/>
      <c r="T68" s="40"/>
      <c r="U68" s="40"/>
      <c r="V68" s="40"/>
      <c r="W68" s="40"/>
      <c r="X68" s="40"/>
      <c r="Y68" s="40"/>
      <c r="Z68" s="40"/>
      <c r="AA68" s="40"/>
      <c r="AB68" s="40"/>
      <c r="AC68" s="40"/>
      <c r="AD68" s="40"/>
      <c r="AE68" s="40"/>
      <c r="AF68" s="40"/>
      <c r="AG68" s="40"/>
      <c r="AH68" s="40"/>
      <c r="AI68" s="40"/>
      <c r="AJ68" s="46" t="s">
        <v>139</v>
      </c>
      <c r="AK68" s="46">
        <v>2006</v>
      </c>
      <c r="AL68" s="40"/>
      <c r="AM68" s="40"/>
      <c r="AN68" s="40"/>
      <c r="AO68" s="496">
        <v>700000</v>
      </c>
      <c r="AP68" s="40"/>
      <c r="AQ68" s="40"/>
      <c r="AR68" s="40"/>
      <c r="AS68" s="40"/>
      <c r="AT68" s="40"/>
      <c r="AU68" s="40"/>
      <c r="AV68" s="40"/>
      <c r="AW68" s="40"/>
    </row>
    <row r="69" spans="2:49" s="91" customFormat="1" ht="44.25" customHeight="1" x14ac:dyDescent="0.25">
      <c r="B69" s="64"/>
      <c r="C69" s="590"/>
      <c r="D69" s="41" t="s">
        <v>827</v>
      </c>
      <c r="E69" s="41" t="s">
        <v>1568</v>
      </c>
      <c r="F69" s="40" t="s">
        <v>1095</v>
      </c>
      <c r="G69" s="40"/>
      <c r="H69" s="40"/>
      <c r="I69" s="40"/>
      <c r="J69" s="40"/>
      <c r="K69" s="40" t="s">
        <v>1607</v>
      </c>
      <c r="L69" s="40"/>
      <c r="M69" s="41" t="s">
        <v>1615</v>
      </c>
      <c r="N69" s="40"/>
      <c r="O69" s="40"/>
      <c r="P69" s="40"/>
      <c r="Q69" s="40"/>
      <c r="R69" s="40"/>
      <c r="S69" s="40"/>
      <c r="T69" s="40"/>
      <c r="U69" s="40"/>
      <c r="V69" s="40"/>
      <c r="W69" s="40"/>
      <c r="X69" s="40"/>
      <c r="Y69" s="40"/>
      <c r="Z69" s="40"/>
      <c r="AA69" s="40"/>
      <c r="AB69" s="40"/>
      <c r="AC69" s="40"/>
      <c r="AD69" s="40"/>
      <c r="AE69" s="40"/>
      <c r="AF69" s="40"/>
      <c r="AG69" s="40"/>
      <c r="AH69" s="40"/>
      <c r="AI69" s="40"/>
      <c r="AJ69" s="46" t="s">
        <v>139</v>
      </c>
      <c r="AK69" s="46">
        <v>2001</v>
      </c>
      <c r="AL69" s="40"/>
      <c r="AM69" s="40"/>
      <c r="AN69" s="40"/>
      <c r="AO69" s="496">
        <v>2600000</v>
      </c>
      <c r="AP69" s="40"/>
      <c r="AQ69" s="40"/>
      <c r="AR69" s="40"/>
      <c r="AS69" s="40"/>
      <c r="AT69" s="40"/>
      <c r="AU69" s="40"/>
      <c r="AV69" s="40"/>
      <c r="AW69" s="40"/>
    </row>
    <row r="70" spans="2:49" s="91" customFormat="1" ht="44.25" customHeight="1" x14ac:dyDescent="0.25">
      <c r="B70" s="64"/>
      <c r="C70" s="590"/>
      <c r="D70" s="41" t="s">
        <v>183</v>
      </c>
      <c r="E70" s="41" t="s">
        <v>1569</v>
      </c>
      <c r="F70" s="40" t="s">
        <v>240</v>
      </c>
      <c r="G70" s="40"/>
      <c r="H70" s="40"/>
      <c r="I70" s="40"/>
      <c r="J70" s="40"/>
      <c r="K70" s="40" t="s">
        <v>304</v>
      </c>
      <c r="L70" s="40"/>
      <c r="M70" s="41" t="s">
        <v>369</v>
      </c>
      <c r="N70" s="40"/>
      <c r="O70" s="40"/>
      <c r="P70" s="40"/>
      <c r="Q70" s="40"/>
      <c r="R70" s="40"/>
      <c r="S70" s="40"/>
      <c r="T70" s="40"/>
      <c r="U70" s="40"/>
      <c r="V70" s="40"/>
      <c r="W70" s="40"/>
      <c r="X70" s="40"/>
      <c r="Y70" s="40"/>
      <c r="Z70" s="40"/>
      <c r="AA70" s="40"/>
      <c r="AB70" s="40"/>
      <c r="AC70" s="40"/>
      <c r="AD70" s="40"/>
      <c r="AE70" s="40"/>
      <c r="AF70" s="40"/>
      <c r="AG70" s="40"/>
      <c r="AH70" s="40"/>
      <c r="AI70" s="40"/>
      <c r="AJ70" s="46" t="s">
        <v>1432</v>
      </c>
      <c r="AK70" s="46">
        <v>2002</v>
      </c>
      <c r="AL70" s="40"/>
      <c r="AM70" s="40"/>
      <c r="AN70" s="40"/>
      <c r="AO70" s="496">
        <v>595000</v>
      </c>
      <c r="AP70" s="40"/>
      <c r="AQ70" s="40"/>
      <c r="AR70" s="40"/>
      <c r="AS70" s="40"/>
      <c r="AT70" s="40"/>
      <c r="AU70" s="40"/>
      <c r="AV70" s="40"/>
      <c r="AW70" s="40"/>
    </row>
    <row r="71" spans="2:49" s="91" customFormat="1" ht="44.25" customHeight="1" x14ac:dyDescent="0.25">
      <c r="B71" s="64"/>
      <c r="C71" s="590"/>
      <c r="D71" s="41" t="s">
        <v>209</v>
      </c>
      <c r="E71" s="41" t="s">
        <v>1570</v>
      </c>
      <c r="F71" s="40" t="s">
        <v>272</v>
      </c>
      <c r="G71" s="40"/>
      <c r="H71" s="40"/>
      <c r="I71" s="40"/>
      <c r="J71" s="40"/>
      <c r="K71" s="40" t="s">
        <v>299</v>
      </c>
      <c r="L71" s="40"/>
      <c r="M71" s="41" t="s">
        <v>360</v>
      </c>
      <c r="N71" s="40"/>
      <c r="O71" s="40"/>
      <c r="P71" s="40"/>
      <c r="Q71" s="40"/>
      <c r="R71" s="40"/>
      <c r="S71" s="40"/>
      <c r="T71" s="40"/>
      <c r="U71" s="40"/>
      <c r="V71" s="40"/>
      <c r="W71" s="40"/>
      <c r="X71" s="40"/>
      <c r="Y71" s="40"/>
      <c r="Z71" s="40"/>
      <c r="AA71" s="40"/>
      <c r="AB71" s="40"/>
      <c r="AC71" s="40"/>
      <c r="AD71" s="40"/>
      <c r="AE71" s="40"/>
      <c r="AF71" s="40"/>
      <c r="AG71" s="40"/>
      <c r="AH71" s="40"/>
      <c r="AI71" s="40"/>
      <c r="AJ71" s="46" t="s">
        <v>1432</v>
      </c>
      <c r="AK71" s="46">
        <v>2000</v>
      </c>
      <c r="AL71" s="40"/>
      <c r="AM71" s="40"/>
      <c r="AN71" s="40"/>
      <c r="AO71" s="496">
        <v>105000</v>
      </c>
      <c r="AP71" s="40"/>
      <c r="AQ71" s="40"/>
      <c r="AR71" s="40"/>
      <c r="AS71" s="40"/>
      <c r="AT71" s="40"/>
      <c r="AU71" s="40"/>
      <c r="AV71" s="40"/>
      <c r="AW71" s="40"/>
    </row>
    <row r="72" spans="2:49" s="91" customFormat="1" ht="44.25" customHeight="1" x14ac:dyDescent="0.25">
      <c r="B72" s="64"/>
      <c r="C72" s="590"/>
      <c r="D72" s="41" t="s">
        <v>187</v>
      </c>
      <c r="E72" s="41" t="s">
        <v>1569</v>
      </c>
      <c r="F72" s="40" t="s">
        <v>245</v>
      </c>
      <c r="G72" s="40"/>
      <c r="H72" s="40"/>
      <c r="I72" s="40"/>
      <c r="J72" s="40"/>
      <c r="K72" s="40" t="s">
        <v>1429</v>
      </c>
      <c r="L72" s="40"/>
      <c r="M72" s="41" t="s">
        <v>360</v>
      </c>
      <c r="N72" s="40"/>
      <c r="O72" s="40"/>
      <c r="P72" s="40"/>
      <c r="Q72" s="40"/>
      <c r="R72" s="40"/>
      <c r="S72" s="40"/>
      <c r="T72" s="40"/>
      <c r="U72" s="40"/>
      <c r="V72" s="40"/>
      <c r="W72" s="40"/>
      <c r="X72" s="40"/>
      <c r="Y72" s="40"/>
      <c r="Z72" s="40"/>
      <c r="AA72" s="40"/>
      <c r="AB72" s="40"/>
      <c r="AC72" s="40"/>
      <c r="AD72" s="40"/>
      <c r="AE72" s="40"/>
      <c r="AF72" s="40"/>
      <c r="AG72" s="40"/>
      <c r="AH72" s="40"/>
      <c r="AI72" s="40"/>
      <c r="AJ72" s="46" t="s">
        <v>1432</v>
      </c>
      <c r="AK72" s="46">
        <v>2002</v>
      </c>
      <c r="AL72" s="40"/>
      <c r="AM72" s="40"/>
      <c r="AN72" s="40"/>
      <c r="AO72" s="496">
        <v>455000</v>
      </c>
      <c r="AP72" s="40"/>
      <c r="AQ72" s="40"/>
      <c r="AR72" s="40"/>
      <c r="AS72" s="40"/>
      <c r="AT72" s="40"/>
      <c r="AU72" s="40"/>
      <c r="AV72" s="40"/>
      <c r="AW72" s="40"/>
    </row>
    <row r="73" spans="2:49" s="91" customFormat="1" ht="44.25" customHeight="1" x14ac:dyDescent="0.25">
      <c r="B73" s="64"/>
      <c r="C73" s="590"/>
      <c r="D73" s="41" t="s">
        <v>182</v>
      </c>
      <c r="E73" s="41" t="s">
        <v>1571</v>
      </c>
      <c r="F73" s="40" t="s">
        <v>241</v>
      </c>
      <c r="G73" s="40"/>
      <c r="H73" s="40"/>
      <c r="I73" s="40"/>
      <c r="J73" s="40"/>
      <c r="K73" s="40" t="s">
        <v>1608</v>
      </c>
      <c r="L73" s="40"/>
      <c r="M73" s="41" t="s">
        <v>362</v>
      </c>
      <c r="N73" s="40"/>
      <c r="O73" s="40"/>
      <c r="P73" s="40"/>
      <c r="Q73" s="40"/>
      <c r="R73" s="40"/>
      <c r="S73" s="40"/>
      <c r="T73" s="40"/>
      <c r="U73" s="40"/>
      <c r="V73" s="40"/>
      <c r="W73" s="40"/>
      <c r="X73" s="40"/>
      <c r="Y73" s="40"/>
      <c r="Z73" s="40"/>
      <c r="AA73" s="40"/>
      <c r="AB73" s="40"/>
      <c r="AC73" s="40"/>
      <c r="AD73" s="40"/>
      <c r="AE73" s="40"/>
      <c r="AF73" s="40"/>
      <c r="AG73" s="40"/>
      <c r="AH73" s="40"/>
      <c r="AI73" s="40"/>
      <c r="AJ73" s="46" t="s">
        <v>139</v>
      </c>
      <c r="AK73" s="46">
        <v>2005</v>
      </c>
      <c r="AL73" s="40"/>
      <c r="AM73" s="40"/>
      <c r="AN73" s="40"/>
      <c r="AO73" s="496">
        <v>1050000</v>
      </c>
      <c r="AP73" s="40"/>
      <c r="AQ73" s="40"/>
      <c r="AR73" s="40"/>
      <c r="AS73" s="40"/>
      <c r="AT73" s="40"/>
      <c r="AU73" s="40"/>
      <c r="AV73" s="40"/>
      <c r="AW73" s="40"/>
    </row>
    <row r="74" spans="2:49" s="91" customFormat="1" ht="44.25" customHeight="1" x14ac:dyDescent="0.25">
      <c r="B74" s="64"/>
      <c r="C74" s="590"/>
      <c r="D74" s="41" t="s">
        <v>184</v>
      </c>
      <c r="E74" s="41" t="s">
        <v>1571</v>
      </c>
      <c r="F74" s="40" t="s">
        <v>241</v>
      </c>
      <c r="G74" s="40"/>
      <c r="H74" s="40"/>
      <c r="I74" s="40"/>
      <c r="J74" s="40"/>
      <c r="K74" s="40" t="s">
        <v>320</v>
      </c>
      <c r="L74" s="40"/>
      <c r="M74" s="41" t="s">
        <v>372</v>
      </c>
      <c r="N74" s="40"/>
      <c r="O74" s="40"/>
      <c r="P74" s="40"/>
      <c r="Q74" s="40"/>
      <c r="R74" s="40"/>
      <c r="S74" s="40"/>
      <c r="T74" s="40"/>
      <c r="U74" s="40"/>
      <c r="V74" s="40"/>
      <c r="W74" s="40"/>
      <c r="X74" s="40"/>
      <c r="Y74" s="40"/>
      <c r="Z74" s="40"/>
      <c r="AA74" s="40"/>
      <c r="AB74" s="40"/>
      <c r="AC74" s="40"/>
      <c r="AD74" s="40"/>
      <c r="AE74" s="40"/>
      <c r="AF74" s="40"/>
      <c r="AG74" s="40"/>
      <c r="AH74" s="40"/>
      <c r="AI74" s="40"/>
      <c r="AJ74" s="46" t="s">
        <v>139</v>
      </c>
      <c r="AK74" s="46">
        <v>2005</v>
      </c>
      <c r="AL74" s="40"/>
      <c r="AM74" s="40"/>
      <c r="AN74" s="40"/>
      <c r="AO74" s="496">
        <v>1470000</v>
      </c>
      <c r="AP74" s="40"/>
      <c r="AQ74" s="40"/>
      <c r="AR74" s="40"/>
      <c r="AS74" s="40"/>
      <c r="AT74" s="40"/>
      <c r="AU74" s="40"/>
      <c r="AV74" s="40"/>
      <c r="AW74" s="40"/>
    </row>
    <row r="75" spans="2:49" s="91" customFormat="1" ht="44.25" customHeight="1" x14ac:dyDescent="0.25">
      <c r="B75" s="64"/>
      <c r="C75" s="590"/>
      <c r="D75" s="41" t="s">
        <v>183</v>
      </c>
      <c r="E75" s="41" t="s">
        <v>1572</v>
      </c>
      <c r="F75" s="40" t="s">
        <v>240</v>
      </c>
      <c r="G75" s="40"/>
      <c r="H75" s="40"/>
      <c r="I75" s="40"/>
      <c r="J75" s="40"/>
      <c r="K75" s="40" t="s">
        <v>327</v>
      </c>
      <c r="L75" s="40"/>
      <c r="M75" s="41" t="s">
        <v>369</v>
      </c>
      <c r="N75" s="40"/>
      <c r="O75" s="40"/>
      <c r="P75" s="40"/>
      <c r="Q75" s="40"/>
      <c r="R75" s="40"/>
      <c r="S75" s="40"/>
      <c r="T75" s="40"/>
      <c r="U75" s="40"/>
      <c r="V75" s="40"/>
      <c r="W75" s="40"/>
      <c r="X75" s="40"/>
      <c r="Y75" s="40"/>
      <c r="Z75" s="40"/>
      <c r="AA75" s="40"/>
      <c r="AB75" s="40"/>
      <c r="AC75" s="40"/>
      <c r="AD75" s="40"/>
      <c r="AE75" s="40"/>
      <c r="AF75" s="40"/>
      <c r="AG75" s="40"/>
      <c r="AH75" s="40"/>
      <c r="AI75" s="40"/>
      <c r="AJ75" s="46" t="s">
        <v>139</v>
      </c>
      <c r="AK75" s="46">
        <v>2006</v>
      </c>
      <c r="AL75" s="40"/>
      <c r="AM75" s="40"/>
      <c r="AN75" s="40"/>
      <c r="AO75" s="496">
        <v>300000</v>
      </c>
      <c r="AP75" s="40"/>
      <c r="AQ75" s="40"/>
      <c r="AR75" s="40"/>
      <c r="AS75" s="40"/>
      <c r="AT75" s="40"/>
      <c r="AU75" s="40"/>
      <c r="AV75" s="40"/>
      <c r="AW75" s="40"/>
    </row>
    <row r="76" spans="2:49" s="91" customFormat="1" ht="44.25" customHeight="1" x14ac:dyDescent="0.25">
      <c r="B76" s="64"/>
      <c r="C76" s="590"/>
      <c r="D76" s="41" t="s">
        <v>187</v>
      </c>
      <c r="E76" s="41" t="s">
        <v>1573</v>
      </c>
      <c r="F76" s="40" t="s">
        <v>245</v>
      </c>
      <c r="G76" s="40"/>
      <c r="H76" s="40"/>
      <c r="I76" s="40"/>
      <c r="J76" s="40"/>
      <c r="K76" s="40" t="s">
        <v>304</v>
      </c>
      <c r="L76" s="40"/>
      <c r="M76" s="41" t="s">
        <v>360</v>
      </c>
      <c r="N76" s="40"/>
      <c r="O76" s="40"/>
      <c r="P76" s="40"/>
      <c r="Q76" s="40"/>
      <c r="R76" s="40"/>
      <c r="S76" s="40"/>
      <c r="T76" s="40"/>
      <c r="U76" s="40"/>
      <c r="V76" s="40"/>
      <c r="W76" s="40"/>
      <c r="X76" s="40"/>
      <c r="Y76" s="40"/>
      <c r="Z76" s="40"/>
      <c r="AA76" s="40"/>
      <c r="AB76" s="40"/>
      <c r="AC76" s="40"/>
      <c r="AD76" s="40"/>
      <c r="AE76" s="40"/>
      <c r="AF76" s="40"/>
      <c r="AG76" s="40"/>
      <c r="AH76" s="40"/>
      <c r="AI76" s="40"/>
      <c r="AJ76" s="46" t="s">
        <v>139</v>
      </c>
      <c r="AK76" s="46">
        <v>2001</v>
      </c>
      <c r="AL76" s="40"/>
      <c r="AM76" s="40"/>
      <c r="AN76" s="40"/>
      <c r="AO76" s="496">
        <v>210000</v>
      </c>
      <c r="AP76" s="40"/>
      <c r="AQ76" s="40"/>
      <c r="AR76" s="40"/>
      <c r="AS76" s="40"/>
      <c r="AT76" s="40"/>
      <c r="AU76" s="40"/>
      <c r="AV76" s="40"/>
      <c r="AW76" s="40"/>
    </row>
    <row r="77" spans="2:49" s="91" customFormat="1" ht="44.25" customHeight="1" x14ac:dyDescent="0.25">
      <c r="B77" s="64"/>
      <c r="C77" s="590"/>
      <c r="D77" s="41" t="s">
        <v>209</v>
      </c>
      <c r="E77" s="41" t="s">
        <v>1574</v>
      </c>
      <c r="F77" s="40" t="s">
        <v>272</v>
      </c>
      <c r="G77" s="40"/>
      <c r="H77" s="40"/>
      <c r="I77" s="40"/>
      <c r="J77" s="40"/>
      <c r="K77" s="40" t="s">
        <v>299</v>
      </c>
      <c r="L77" s="40"/>
      <c r="M77" s="41" t="s">
        <v>360</v>
      </c>
      <c r="N77" s="40"/>
      <c r="O77" s="40"/>
      <c r="P77" s="40"/>
      <c r="Q77" s="40"/>
      <c r="R77" s="40"/>
      <c r="S77" s="40"/>
      <c r="T77" s="40"/>
      <c r="U77" s="40"/>
      <c r="V77" s="40"/>
      <c r="W77" s="40"/>
      <c r="X77" s="40"/>
      <c r="Y77" s="40"/>
      <c r="Z77" s="40"/>
      <c r="AA77" s="40"/>
      <c r="AB77" s="40"/>
      <c r="AC77" s="40"/>
      <c r="AD77" s="40"/>
      <c r="AE77" s="40"/>
      <c r="AF77" s="40"/>
      <c r="AG77" s="40"/>
      <c r="AH77" s="40"/>
      <c r="AI77" s="40"/>
      <c r="AJ77" s="46" t="s">
        <v>139</v>
      </c>
      <c r="AK77" s="46">
        <v>2000</v>
      </c>
      <c r="AL77" s="40"/>
      <c r="AM77" s="40"/>
      <c r="AN77" s="40"/>
      <c r="AO77" s="496">
        <v>105000</v>
      </c>
      <c r="AP77" s="40"/>
      <c r="AQ77" s="40"/>
      <c r="AR77" s="40"/>
      <c r="AS77" s="40"/>
      <c r="AT77" s="40"/>
      <c r="AU77" s="40"/>
      <c r="AV77" s="40"/>
      <c r="AW77" s="40"/>
    </row>
    <row r="78" spans="2:49" s="91" customFormat="1" ht="44.25" customHeight="1" x14ac:dyDescent="0.25">
      <c r="B78" s="64"/>
      <c r="C78" s="590"/>
      <c r="D78" s="41" t="s">
        <v>1409</v>
      </c>
      <c r="E78" s="41" t="s">
        <v>1572</v>
      </c>
      <c r="F78" s="40" t="s">
        <v>240</v>
      </c>
      <c r="G78" s="40"/>
      <c r="H78" s="40"/>
      <c r="I78" s="40"/>
      <c r="J78" s="40"/>
      <c r="K78" s="40" t="s">
        <v>304</v>
      </c>
      <c r="L78" s="40"/>
      <c r="M78" s="41" t="s">
        <v>368</v>
      </c>
      <c r="N78" s="40"/>
      <c r="O78" s="40"/>
      <c r="P78" s="40"/>
      <c r="Q78" s="40"/>
      <c r="R78" s="40"/>
      <c r="S78" s="40"/>
      <c r="T78" s="40"/>
      <c r="U78" s="40"/>
      <c r="V78" s="40"/>
      <c r="W78" s="40"/>
      <c r="X78" s="40"/>
      <c r="Y78" s="40"/>
      <c r="Z78" s="40"/>
      <c r="AA78" s="40"/>
      <c r="AB78" s="40"/>
      <c r="AC78" s="40"/>
      <c r="AD78" s="40"/>
      <c r="AE78" s="40"/>
      <c r="AF78" s="40"/>
      <c r="AG78" s="40"/>
      <c r="AH78" s="40"/>
      <c r="AI78" s="40"/>
      <c r="AJ78" s="46" t="s">
        <v>139</v>
      </c>
      <c r="AK78" s="46">
        <v>2006</v>
      </c>
      <c r="AL78" s="40"/>
      <c r="AM78" s="40"/>
      <c r="AN78" s="40"/>
      <c r="AO78" s="496">
        <v>150000</v>
      </c>
      <c r="AP78" s="40"/>
      <c r="AQ78" s="40"/>
      <c r="AR78" s="40"/>
      <c r="AS78" s="40"/>
      <c r="AT78" s="40"/>
      <c r="AU78" s="40"/>
      <c r="AV78" s="40"/>
      <c r="AW78" s="40"/>
    </row>
    <row r="79" spans="2:49" s="91" customFormat="1" ht="44.25" customHeight="1" x14ac:dyDescent="0.25">
      <c r="B79" s="64"/>
      <c r="C79" s="590"/>
      <c r="D79" s="41" t="s">
        <v>183</v>
      </c>
      <c r="E79" s="41" t="s">
        <v>1575</v>
      </c>
      <c r="F79" s="40" t="s">
        <v>240</v>
      </c>
      <c r="G79" s="40"/>
      <c r="H79" s="40"/>
      <c r="I79" s="40"/>
      <c r="J79" s="40"/>
      <c r="K79" s="40" t="s">
        <v>313</v>
      </c>
      <c r="L79" s="40"/>
      <c r="M79" s="41" t="s">
        <v>364</v>
      </c>
      <c r="N79" s="40"/>
      <c r="O79" s="40"/>
      <c r="P79" s="40"/>
      <c r="Q79" s="40"/>
      <c r="R79" s="40"/>
      <c r="S79" s="40"/>
      <c r="T79" s="40"/>
      <c r="U79" s="40"/>
      <c r="V79" s="40"/>
      <c r="W79" s="40"/>
      <c r="X79" s="40"/>
      <c r="Y79" s="40"/>
      <c r="Z79" s="40"/>
      <c r="AA79" s="40"/>
      <c r="AB79" s="40"/>
      <c r="AC79" s="40"/>
      <c r="AD79" s="40"/>
      <c r="AE79" s="40"/>
      <c r="AF79" s="40"/>
      <c r="AG79" s="40"/>
      <c r="AH79" s="40"/>
      <c r="AI79" s="40"/>
      <c r="AJ79" s="46" t="s">
        <v>139</v>
      </c>
      <c r="AK79" s="46">
        <v>2006</v>
      </c>
      <c r="AL79" s="40"/>
      <c r="AM79" s="40"/>
      <c r="AN79" s="40"/>
      <c r="AO79" s="496">
        <v>320000</v>
      </c>
      <c r="AP79" s="40"/>
      <c r="AQ79" s="40"/>
      <c r="AR79" s="40"/>
      <c r="AS79" s="40"/>
      <c r="AT79" s="40"/>
      <c r="AU79" s="40"/>
      <c r="AV79" s="40"/>
      <c r="AW79" s="40"/>
    </row>
    <row r="80" spans="2:49" s="91" customFormat="1" ht="44.25" customHeight="1" x14ac:dyDescent="0.25">
      <c r="B80" s="64"/>
      <c r="C80" s="590"/>
      <c r="D80" s="41" t="s">
        <v>183</v>
      </c>
      <c r="E80" s="41" t="s">
        <v>1576</v>
      </c>
      <c r="F80" s="40" t="s">
        <v>240</v>
      </c>
      <c r="G80" s="40"/>
      <c r="H80" s="40"/>
      <c r="I80" s="40"/>
      <c r="J80" s="40"/>
      <c r="K80" s="40" t="s">
        <v>304</v>
      </c>
      <c r="L80" s="40"/>
      <c r="M80" s="41" t="s">
        <v>372</v>
      </c>
      <c r="N80" s="40"/>
      <c r="O80" s="40"/>
      <c r="P80" s="40"/>
      <c r="Q80" s="40"/>
      <c r="R80" s="40"/>
      <c r="S80" s="40"/>
      <c r="T80" s="40"/>
      <c r="U80" s="40"/>
      <c r="V80" s="40"/>
      <c r="W80" s="40"/>
      <c r="X80" s="40"/>
      <c r="Y80" s="40"/>
      <c r="Z80" s="40"/>
      <c r="AA80" s="40"/>
      <c r="AB80" s="40"/>
      <c r="AC80" s="40"/>
      <c r="AD80" s="40"/>
      <c r="AE80" s="40"/>
      <c r="AF80" s="40"/>
      <c r="AG80" s="40"/>
      <c r="AH80" s="40"/>
      <c r="AI80" s="40"/>
      <c r="AJ80" s="46" t="s">
        <v>139</v>
      </c>
      <c r="AK80" s="46">
        <v>2001</v>
      </c>
      <c r="AL80" s="40"/>
      <c r="AM80" s="40"/>
      <c r="AN80" s="40"/>
      <c r="AO80" s="496">
        <v>665000</v>
      </c>
      <c r="AP80" s="40"/>
      <c r="AQ80" s="40"/>
      <c r="AR80" s="40"/>
      <c r="AS80" s="40"/>
      <c r="AT80" s="40"/>
      <c r="AU80" s="40"/>
      <c r="AV80" s="40"/>
      <c r="AW80" s="40"/>
    </row>
    <row r="81" spans="2:49" s="91" customFormat="1" ht="44.25" customHeight="1" x14ac:dyDescent="0.25">
      <c r="B81" s="64"/>
      <c r="C81" s="590"/>
      <c r="D81" s="41" t="s">
        <v>209</v>
      </c>
      <c r="E81" s="41" t="s">
        <v>1577</v>
      </c>
      <c r="F81" s="40" t="s">
        <v>272</v>
      </c>
      <c r="G81" s="40"/>
      <c r="H81" s="40"/>
      <c r="I81" s="40"/>
      <c r="J81" s="40"/>
      <c r="K81" s="40" t="s">
        <v>299</v>
      </c>
      <c r="L81" s="40"/>
      <c r="M81" s="41" t="s">
        <v>360</v>
      </c>
      <c r="N81" s="40"/>
      <c r="O81" s="40"/>
      <c r="P81" s="40"/>
      <c r="Q81" s="40"/>
      <c r="R81" s="40"/>
      <c r="S81" s="40"/>
      <c r="T81" s="40"/>
      <c r="U81" s="40"/>
      <c r="V81" s="40"/>
      <c r="W81" s="40"/>
      <c r="X81" s="40"/>
      <c r="Y81" s="40"/>
      <c r="Z81" s="40"/>
      <c r="AA81" s="40"/>
      <c r="AB81" s="40"/>
      <c r="AC81" s="40"/>
      <c r="AD81" s="40"/>
      <c r="AE81" s="40"/>
      <c r="AF81" s="40"/>
      <c r="AG81" s="40"/>
      <c r="AH81" s="40"/>
      <c r="AI81" s="40"/>
      <c r="AJ81" s="46" t="s">
        <v>139</v>
      </c>
      <c r="AK81" s="46">
        <v>2005</v>
      </c>
      <c r="AL81" s="40"/>
      <c r="AM81" s="40"/>
      <c r="AN81" s="40"/>
      <c r="AO81" s="496">
        <v>122500</v>
      </c>
      <c r="AP81" s="40"/>
      <c r="AQ81" s="40"/>
      <c r="AR81" s="40"/>
      <c r="AS81" s="40"/>
      <c r="AT81" s="40"/>
      <c r="AU81" s="40"/>
      <c r="AV81" s="40"/>
      <c r="AW81" s="40"/>
    </row>
    <row r="82" spans="2:49" s="91" customFormat="1" ht="44.25" customHeight="1" x14ac:dyDescent="0.25">
      <c r="B82" s="64"/>
      <c r="C82" s="590"/>
      <c r="D82" s="41" t="s">
        <v>187</v>
      </c>
      <c r="E82" s="41" t="s">
        <v>1577</v>
      </c>
      <c r="F82" s="40" t="s">
        <v>245</v>
      </c>
      <c r="G82" s="40"/>
      <c r="H82" s="40"/>
      <c r="I82" s="40"/>
      <c r="J82" s="40"/>
      <c r="K82" s="40" t="s">
        <v>1542</v>
      </c>
      <c r="L82" s="40"/>
      <c r="M82" s="41" t="s">
        <v>360</v>
      </c>
      <c r="N82" s="40"/>
      <c r="O82" s="40"/>
      <c r="P82" s="40"/>
      <c r="Q82" s="40"/>
      <c r="R82" s="40"/>
      <c r="S82" s="40"/>
      <c r="T82" s="40"/>
      <c r="U82" s="40"/>
      <c r="V82" s="40"/>
      <c r="W82" s="40"/>
      <c r="X82" s="40"/>
      <c r="Y82" s="40"/>
      <c r="Z82" s="40"/>
      <c r="AA82" s="40"/>
      <c r="AB82" s="40"/>
      <c r="AC82" s="40"/>
      <c r="AD82" s="40"/>
      <c r="AE82" s="40"/>
      <c r="AF82" s="40"/>
      <c r="AG82" s="40"/>
      <c r="AH82" s="40"/>
      <c r="AI82" s="40"/>
      <c r="AJ82" s="46" t="s">
        <v>139</v>
      </c>
      <c r="AK82" s="46">
        <v>2005</v>
      </c>
      <c r="AL82" s="40"/>
      <c r="AM82" s="40"/>
      <c r="AN82" s="40"/>
      <c r="AO82" s="496">
        <v>682500</v>
      </c>
      <c r="AP82" s="40"/>
      <c r="AQ82" s="40"/>
      <c r="AR82" s="40"/>
      <c r="AS82" s="40"/>
      <c r="AT82" s="40"/>
      <c r="AU82" s="40"/>
      <c r="AV82" s="40"/>
      <c r="AW82" s="40"/>
    </row>
    <row r="83" spans="2:49" s="91" customFormat="1" ht="44.25" customHeight="1" x14ac:dyDescent="0.25">
      <c r="B83" s="64"/>
      <c r="C83" s="590"/>
      <c r="D83" s="41" t="s">
        <v>183</v>
      </c>
      <c r="E83" s="41" t="s">
        <v>1578</v>
      </c>
      <c r="F83" s="40" t="s">
        <v>240</v>
      </c>
      <c r="G83" s="40"/>
      <c r="H83" s="40"/>
      <c r="I83" s="40"/>
      <c r="J83" s="40"/>
      <c r="K83" s="40" t="s">
        <v>313</v>
      </c>
      <c r="L83" s="40"/>
      <c r="M83" s="41" t="s">
        <v>364</v>
      </c>
      <c r="N83" s="40"/>
      <c r="O83" s="40"/>
      <c r="P83" s="40"/>
      <c r="Q83" s="40"/>
      <c r="R83" s="40"/>
      <c r="S83" s="40"/>
      <c r="T83" s="40"/>
      <c r="U83" s="40"/>
      <c r="V83" s="40"/>
      <c r="W83" s="40"/>
      <c r="X83" s="40"/>
      <c r="Y83" s="40"/>
      <c r="Z83" s="40"/>
      <c r="AA83" s="40"/>
      <c r="AB83" s="40"/>
      <c r="AC83" s="40"/>
      <c r="AD83" s="40"/>
      <c r="AE83" s="40"/>
      <c r="AF83" s="40"/>
      <c r="AG83" s="40"/>
      <c r="AH83" s="40"/>
      <c r="AI83" s="40"/>
      <c r="AJ83" s="46" t="s">
        <v>139</v>
      </c>
      <c r="AK83" s="46">
        <v>2006</v>
      </c>
      <c r="AL83" s="40"/>
      <c r="AM83" s="40"/>
      <c r="AN83" s="40"/>
      <c r="AO83" s="496">
        <v>280000</v>
      </c>
      <c r="AP83" s="40"/>
      <c r="AQ83" s="40"/>
      <c r="AR83" s="40"/>
      <c r="AS83" s="40"/>
      <c r="AT83" s="40"/>
      <c r="AU83" s="40"/>
      <c r="AV83" s="40"/>
      <c r="AW83" s="40"/>
    </row>
    <row r="84" spans="2:49" s="91" customFormat="1" ht="44.25" customHeight="1" x14ac:dyDescent="0.25">
      <c r="B84" s="64"/>
      <c r="C84" s="590"/>
      <c r="D84" s="41" t="s">
        <v>181</v>
      </c>
      <c r="E84" s="41" t="s">
        <v>1579</v>
      </c>
      <c r="F84" s="40" t="s">
        <v>254</v>
      </c>
      <c r="G84" s="40"/>
      <c r="H84" s="40"/>
      <c r="I84" s="40"/>
      <c r="J84" s="40"/>
      <c r="K84" s="40" t="s">
        <v>304</v>
      </c>
      <c r="L84" s="40"/>
      <c r="M84" s="41" t="s">
        <v>372</v>
      </c>
      <c r="N84" s="40"/>
      <c r="O84" s="40"/>
      <c r="P84" s="40"/>
      <c r="Q84" s="40"/>
      <c r="R84" s="40"/>
      <c r="S84" s="40"/>
      <c r="T84" s="40"/>
      <c r="U84" s="40"/>
      <c r="V84" s="40"/>
      <c r="W84" s="40"/>
      <c r="X84" s="40"/>
      <c r="Y84" s="40"/>
      <c r="Z84" s="40"/>
      <c r="AA84" s="40"/>
      <c r="AB84" s="40"/>
      <c r="AC84" s="40"/>
      <c r="AD84" s="40"/>
      <c r="AE84" s="40"/>
      <c r="AF84" s="40"/>
      <c r="AG84" s="40"/>
      <c r="AH84" s="40"/>
      <c r="AI84" s="40"/>
      <c r="AJ84" s="46" t="s">
        <v>139</v>
      </c>
      <c r="AK84" s="46">
        <v>2004</v>
      </c>
      <c r="AL84" s="40"/>
      <c r="AM84" s="40"/>
      <c r="AN84" s="40"/>
      <c r="AO84" s="496">
        <v>770000</v>
      </c>
      <c r="AP84" s="40"/>
      <c r="AQ84" s="40"/>
      <c r="AR84" s="40"/>
      <c r="AS84" s="40"/>
      <c r="AT84" s="40"/>
      <c r="AU84" s="40"/>
      <c r="AV84" s="40"/>
      <c r="AW84" s="40"/>
    </row>
    <row r="85" spans="2:49" s="91" customFormat="1" ht="44.25" customHeight="1" x14ac:dyDescent="0.25">
      <c r="B85" s="64"/>
      <c r="C85" s="590"/>
      <c r="D85" s="41" t="s">
        <v>1534</v>
      </c>
      <c r="E85" s="41" t="s">
        <v>1575</v>
      </c>
      <c r="F85" s="40" t="s">
        <v>1540</v>
      </c>
      <c r="G85" s="40"/>
      <c r="H85" s="40"/>
      <c r="I85" s="40"/>
      <c r="J85" s="40"/>
      <c r="K85" s="40" t="s">
        <v>849</v>
      </c>
      <c r="L85" s="40"/>
      <c r="M85" s="41" t="s">
        <v>362</v>
      </c>
      <c r="N85" s="40"/>
      <c r="O85" s="40"/>
      <c r="P85" s="40"/>
      <c r="Q85" s="40"/>
      <c r="R85" s="40"/>
      <c r="S85" s="40"/>
      <c r="T85" s="40"/>
      <c r="U85" s="40"/>
      <c r="V85" s="40"/>
      <c r="W85" s="40"/>
      <c r="X85" s="40"/>
      <c r="Y85" s="40"/>
      <c r="Z85" s="40"/>
      <c r="AA85" s="40"/>
      <c r="AB85" s="40"/>
      <c r="AC85" s="40"/>
      <c r="AD85" s="40"/>
      <c r="AE85" s="40"/>
      <c r="AF85" s="40"/>
      <c r="AG85" s="40"/>
      <c r="AH85" s="40"/>
      <c r="AI85" s="40"/>
      <c r="AJ85" s="46" t="s">
        <v>139</v>
      </c>
      <c r="AK85" s="46">
        <v>2006</v>
      </c>
      <c r="AL85" s="40"/>
      <c r="AM85" s="40"/>
      <c r="AN85" s="40"/>
      <c r="AO85" s="496">
        <v>595000</v>
      </c>
      <c r="AP85" s="40"/>
      <c r="AQ85" s="40"/>
      <c r="AR85" s="40"/>
      <c r="AS85" s="40"/>
      <c r="AT85" s="40"/>
      <c r="AU85" s="40"/>
      <c r="AV85" s="40"/>
      <c r="AW85" s="40"/>
    </row>
    <row r="86" spans="2:49" s="91" customFormat="1" ht="44.25" customHeight="1" x14ac:dyDescent="0.25">
      <c r="B86" s="64"/>
      <c r="C86" s="590"/>
      <c r="D86" s="41" t="s">
        <v>1412</v>
      </c>
      <c r="E86" s="41" t="s">
        <v>1575</v>
      </c>
      <c r="F86" s="40" t="s">
        <v>1413</v>
      </c>
      <c r="G86" s="40"/>
      <c r="H86" s="40"/>
      <c r="I86" s="40"/>
      <c r="J86" s="40"/>
      <c r="K86" s="40" t="s">
        <v>304</v>
      </c>
      <c r="L86" s="40"/>
      <c r="M86" s="41" t="s">
        <v>1414</v>
      </c>
      <c r="N86" s="40"/>
      <c r="O86" s="40"/>
      <c r="P86" s="40"/>
      <c r="Q86" s="40"/>
      <c r="R86" s="40"/>
      <c r="S86" s="40"/>
      <c r="T86" s="40"/>
      <c r="U86" s="40"/>
      <c r="V86" s="40"/>
      <c r="W86" s="40"/>
      <c r="X86" s="40"/>
      <c r="Y86" s="40"/>
      <c r="Z86" s="40"/>
      <c r="AA86" s="40"/>
      <c r="AB86" s="40"/>
      <c r="AC86" s="40"/>
      <c r="AD86" s="40"/>
      <c r="AE86" s="40"/>
      <c r="AF86" s="40"/>
      <c r="AG86" s="40"/>
      <c r="AH86" s="40"/>
      <c r="AI86" s="40"/>
      <c r="AJ86" s="46" t="s">
        <v>139</v>
      </c>
      <c r="AK86" s="46">
        <v>2006</v>
      </c>
      <c r="AL86" s="40"/>
      <c r="AM86" s="40"/>
      <c r="AN86" s="40"/>
      <c r="AO86" s="496">
        <v>75000</v>
      </c>
      <c r="AP86" s="40"/>
      <c r="AQ86" s="40"/>
      <c r="AR86" s="40"/>
      <c r="AS86" s="40"/>
      <c r="AT86" s="40"/>
      <c r="AU86" s="40"/>
      <c r="AV86" s="40"/>
      <c r="AW86" s="40"/>
    </row>
    <row r="87" spans="2:49" s="91" customFormat="1" ht="44.25" customHeight="1" x14ac:dyDescent="0.25">
      <c r="B87" s="64"/>
      <c r="C87" s="590"/>
      <c r="D87" s="41" t="s">
        <v>181</v>
      </c>
      <c r="E87" s="41" t="s">
        <v>1576</v>
      </c>
      <c r="F87" s="40" t="s">
        <v>254</v>
      </c>
      <c r="G87" s="40"/>
      <c r="H87" s="40"/>
      <c r="I87" s="40"/>
      <c r="J87" s="40"/>
      <c r="K87" s="40" t="s">
        <v>320</v>
      </c>
      <c r="L87" s="40"/>
      <c r="M87" s="41" t="s">
        <v>364</v>
      </c>
      <c r="N87" s="40"/>
      <c r="O87" s="40"/>
      <c r="P87" s="40"/>
      <c r="Q87" s="40"/>
      <c r="R87" s="40"/>
      <c r="S87" s="40"/>
      <c r="T87" s="40"/>
      <c r="U87" s="40"/>
      <c r="V87" s="40"/>
      <c r="W87" s="40"/>
      <c r="X87" s="40"/>
      <c r="Y87" s="40"/>
      <c r="Z87" s="40"/>
      <c r="AA87" s="40"/>
      <c r="AB87" s="40"/>
      <c r="AC87" s="40"/>
      <c r="AD87" s="40"/>
      <c r="AE87" s="40"/>
      <c r="AF87" s="40"/>
      <c r="AG87" s="40"/>
      <c r="AH87" s="40"/>
      <c r="AI87" s="40"/>
      <c r="AJ87" s="46" t="s">
        <v>139</v>
      </c>
      <c r="AK87" s="46">
        <v>2001</v>
      </c>
      <c r="AL87" s="40"/>
      <c r="AM87" s="40"/>
      <c r="AN87" s="40"/>
      <c r="AO87" s="496">
        <v>750000</v>
      </c>
      <c r="AP87" s="40"/>
      <c r="AQ87" s="40"/>
      <c r="AR87" s="40"/>
      <c r="AS87" s="40"/>
      <c r="AT87" s="40"/>
      <c r="AU87" s="40"/>
      <c r="AV87" s="40"/>
      <c r="AW87" s="40"/>
    </row>
    <row r="88" spans="2:49" s="91" customFormat="1" ht="44.25" customHeight="1" x14ac:dyDescent="0.25">
      <c r="B88" s="64"/>
      <c r="C88" s="590"/>
      <c r="D88" s="41" t="s">
        <v>186</v>
      </c>
      <c r="E88" s="41" t="s">
        <v>1578</v>
      </c>
      <c r="F88" s="40" t="s">
        <v>243</v>
      </c>
      <c r="G88" s="40"/>
      <c r="H88" s="40"/>
      <c r="I88" s="40"/>
      <c r="J88" s="40"/>
      <c r="K88" s="40" t="s">
        <v>851</v>
      </c>
      <c r="L88" s="40"/>
      <c r="M88" s="41" t="s">
        <v>361</v>
      </c>
      <c r="N88" s="40"/>
      <c r="O88" s="40"/>
      <c r="P88" s="40"/>
      <c r="Q88" s="40"/>
      <c r="R88" s="40"/>
      <c r="S88" s="40"/>
      <c r="T88" s="40"/>
      <c r="U88" s="40"/>
      <c r="V88" s="40"/>
      <c r="W88" s="40"/>
      <c r="X88" s="40"/>
      <c r="Y88" s="40"/>
      <c r="Z88" s="40"/>
      <c r="AA88" s="40"/>
      <c r="AB88" s="40"/>
      <c r="AC88" s="40"/>
      <c r="AD88" s="40"/>
      <c r="AE88" s="40"/>
      <c r="AF88" s="40"/>
      <c r="AG88" s="40"/>
      <c r="AH88" s="40"/>
      <c r="AI88" s="40"/>
      <c r="AJ88" s="46" t="s">
        <v>139</v>
      </c>
      <c r="AK88" s="46">
        <v>2006</v>
      </c>
      <c r="AL88" s="40"/>
      <c r="AM88" s="40"/>
      <c r="AN88" s="40"/>
      <c r="AO88" s="496">
        <v>311250</v>
      </c>
      <c r="AP88" s="40"/>
      <c r="AQ88" s="40"/>
      <c r="AR88" s="40"/>
      <c r="AS88" s="40"/>
      <c r="AT88" s="40"/>
      <c r="AU88" s="40"/>
      <c r="AV88" s="40"/>
      <c r="AW88" s="40"/>
    </row>
    <row r="89" spans="2:49" s="91" customFormat="1" ht="44.25" customHeight="1" x14ac:dyDescent="0.25">
      <c r="B89" s="64"/>
      <c r="C89" s="590"/>
      <c r="D89" s="41" t="s">
        <v>1534</v>
      </c>
      <c r="E89" s="41" t="s">
        <v>1575</v>
      </c>
      <c r="F89" s="40" t="s">
        <v>1540</v>
      </c>
      <c r="G89" s="40"/>
      <c r="H89" s="40"/>
      <c r="I89" s="40"/>
      <c r="J89" s="40"/>
      <c r="K89" s="40" t="s">
        <v>301</v>
      </c>
      <c r="L89" s="40"/>
      <c r="M89" s="41" t="s">
        <v>362</v>
      </c>
      <c r="N89" s="40"/>
      <c r="O89" s="40"/>
      <c r="P89" s="40"/>
      <c r="Q89" s="40"/>
      <c r="R89" s="40"/>
      <c r="S89" s="40"/>
      <c r="T89" s="40"/>
      <c r="U89" s="40"/>
      <c r="V89" s="40"/>
      <c r="W89" s="40"/>
      <c r="X89" s="40"/>
      <c r="Y89" s="40"/>
      <c r="Z89" s="40"/>
      <c r="AA89" s="40"/>
      <c r="AB89" s="40"/>
      <c r="AC89" s="40"/>
      <c r="AD89" s="40"/>
      <c r="AE89" s="40"/>
      <c r="AF89" s="40"/>
      <c r="AG89" s="40"/>
      <c r="AH89" s="40"/>
      <c r="AI89" s="40"/>
      <c r="AJ89" s="46" t="s">
        <v>139</v>
      </c>
      <c r="AK89" s="46">
        <v>2006</v>
      </c>
      <c r="AL89" s="40"/>
      <c r="AM89" s="40"/>
      <c r="AN89" s="40"/>
      <c r="AO89" s="496">
        <v>2625000</v>
      </c>
      <c r="AP89" s="40"/>
      <c r="AQ89" s="40"/>
      <c r="AR89" s="40"/>
      <c r="AS89" s="40"/>
      <c r="AT89" s="40"/>
      <c r="AU89" s="40"/>
      <c r="AV89" s="40"/>
      <c r="AW89" s="40"/>
    </row>
    <row r="90" spans="2:49" s="91" customFormat="1" ht="44.25" customHeight="1" x14ac:dyDescent="0.25">
      <c r="B90" s="64"/>
      <c r="C90" s="590"/>
      <c r="D90" s="41" t="s">
        <v>1557</v>
      </c>
      <c r="E90" s="41" t="s">
        <v>1575</v>
      </c>
      <c r="F90" s="40" t="s">
        <v>1598</v>
      </c>
      <c r="G90" s="40"/>
      <c r="H90" s="40"/>
      <c r="I90" s="40"/>
      <c r="J90" s="40"/>
      <c r="K90" s="40" t="s">
        <v>301</v>
      </c>
      <c r="L90" s="40"/>
      <c r="M90" s="41" t="s">
        <v>361</v>
      </c>
      <c r="N90" s="40"/>
      <c r="O90" s="40"/>
      <c r="P90" s="40"/>
      <c r="Q90" s="40"/>
      <c r="R90" s="40"/>
      <c r="S90" s="40"/>
      <c r="T90" s="40"/>
      <c r="U90" s="40"/>
      <c r="V90" s="40"/>
      <c r="W90" s="40"/>
      <c r="X90" s="40"/>
      <c r="Y90" s="40"/>
      <c r="Z90" s="40"/>
      <c r="AA90" s="40"/>
      <c r="AB90" s="40"/>
      <c r="AC90" s="40"/>
      <c r="AD90" s="40"/>
      <c r="AE90" s="40"/>
      <c r="AF90" s="40"/>
      <c r="AG90" s="40"/>
      <c r="AH90" s="40"/>
      <c r="AI90" s="40"/>
      <c r="AJ90" s="46" t="s">
        <v>139</v>
      </c>
      <c r="AK90" s="46">
        <v>2006</v>
      </c>
      <c r="AL90" s="40"/>
      <c r="AM90" s="40"/>
      <c r="AN90" s="40"/>
      <c r="AO90" s="496">
        <v>375000</v>
      </c>
      <c r="AP90" s="40"/>
      <c r="AQ90" s="40"/>
      <c r="AR90" s="40"/>
      <c r="AS90" s="40"/>
      <c r="AT90" s="40"/>
      <c r="AU90" s="40"/>
      <c r="AV90" s="40"/>
      <c r="AW90" s="40"/>
    </row>
    <row r="91" spans="2:49" s="91" customFormat="1" ht="44.25" customHeight="1" x14ac:dyDescent="0.25">
      <c r="B91" s="64"/>
      <c r="C91" s="590"/>
      <c r="D91" s="41" t="s">
        <v>209</v>
      </c>
      <c r="E91" s="41" t="s">
        <v>1580</v>
      </c>
      <c r="F91" s="40" t="s">
        <v>272</v>
      </c>
      <c r="G91" s="40"/>
      <c r="H91" s="40"/>
      <c r="I91" s="40"/>
      <c r="J91" s="40"/>
      <c r="K91" s="40" t="s">
        <v>299</v>
      </c>
      <c r="L91" s="40"/>
      <c r="M91" s="41" t="s">
        <v>864</v>
      </c>
      <c r="N91" s="40"/>
      <c r="O91" s="40"/>
      <c r="P91" s="40"/>
      <c r="Q91" s="40"/>
      <c r="R91" s="40"/>
      <c r="S91" s="40"/>
      <c r="T91" s="40"/>
      <c r="U91" s="40"/>
      <c r="V91" s="40"/>
      <c r="W91" s="40"/>
      <c r="X91" s="40"/>
      <c r="Y91" s="40"/>
      <c r="Z91" s="40"/>
      <c r="AA91" s="40"/>
      <c r="AB91" s="40"/>
      <c r="AC91" s="40"/>
      <c r="AD91" s="40"/>
      <c r="AE91" s="40"/>
      <c r="AF91" s="40"/>
      <c r="AG91" s="40"/>
      <c r="AH91" s="40"/>
      <c r="AI91" s="40"/>
      <c r="AJ91" s="46" t="s">
        <v>139</v>
      </c>
      <c r="AK91" s="46">
        <v>2005</v>
      </c>
      <c r="AL91" s="40"/>
      <c r="AM91" s="40"/>
      <c r="AN91" s="40"/>
      <c r="AO91" s="496">
        <v>122500</v>
      </c>
      <c r="AP91" s="40"/>
      <c r="AQ91" s="40"/>
      <c r="AR91" s="40"/>
      <c r="AS91" s="40"/>
      <c r="AT91" s="40"/>
      <c r="AU91" s="40"/>
      <c r="AV91" s="40"/>
      <c r="AW91" s="40"/>
    </row>
    <row r="92" spans="2:49" s="91" customFormat="1" ht="44.25" customHeight="1" x14ac:dyDescent="0.25">
      <c r="B92" s="64"/>
      <c r="C92" s="590"/>
      <c r="D92" s="41" t="s">
        <v>209</v>
      </c>
      <c r="E92" s="41" t="s">
        <v>1581</v>
      </c>
      <c r="F92" s="40" t="s">
        <v>272</v>
      </c>
      <c r="G92" s="40"/>
      <c r="H92" s="40"/>
      <c r="I92" s="40"/>
      <c r="J92" s="40"/>
      <c r="K92" s="40" t="s">
        <v>299</v>
      </c>
      <c r="L92" s="40"/>
      <c r="M92" s="41" t="s">
        <v>379</v>
      </c>
      <c r="N92" s="40"/>
      <c r="O92" s="40"/>
      <c r="P92" s="40"/>
      <c r="Q92" s="40"/>
      <c r="R92" s="40"/>
      <c r="S92" s="40"/>
      <c r="T92" s="40"/>
      <c r="U92" s="40"/>
      <c r="V92" s="40"/>
      <c r="W92" s="40"/>
      <c r="X92" s="40"/>
      <c r="Y92" s="40"/>
      <c r="Z92" s="40"/>
      <c r="AA92" s="40"/>
      <c r="AB92" s="40"/>
      <c r="AC92" s="40"/>
      <c r="AD92" s="40"/>
      <c r="AE92" s="40"/>
      <c r="AF92" s="40"/>
      <c r="AG92" s="40"/>
      <c r="AH92" s="40"/>
      <c r="AI92" s="40"/>
      <c r="AJ92" s="46" t="s">
        <v>139</v>
      </c>
      <c r="AK92" s="46">
        <v>2005</v>
      </c>
      <c r="AL92" s="40"/>
      <c r="AM92" s="40"/>
      <c r="AN92" s="40"/>
      <c r="AO92" s="496">
        <v>367500</v>
      </c>
      <c r="AP92" s="40"/>
      <c r="AQ92" s="40"/>
      <c r="AR92" s="40"/>
      <c r="AS92" s="40"/>
      <c r="AT92" s="40"/>
      <c r="AU92" s="40"/>
      <c r="AV92" s="40"/>
      <c r="AW92" s="40"/>
    </row>
    <row r="93" spans="2:49" s="91" customFormat="1" ht="44.25" customHeight="1" x14ac:dyDescent="0.25">
      <c r="B93" s="64"/>
      <c r="C93" s="590"/>
      <c r="D93" s="41" t="s">
        <v>182</v>
      </c>
      <c r="E93" s="41" t="s">
        <v>1582</v>
      </c>
      <c r="F93" s="40" t="s">
        <v>241</v>
      </c>
      <c r="G93" s="40"/>
      <c r="H93" s="40"/>
      <c r="I93" s="40"/>
      <c r="J93" s="40"/>
      <c r="K93" s="40" t="s">
        <v>1548</v>
      </c>
      <c r="L93" s="40"/>
      <c r="M93" s="41" t="s">
        <v>362</v>
      </c>
      <c r="N93" s="40"/>
      <c r="O93" s="40"/>
      <c r="P93" s="40"/>
      <c r="Q93" s="40"/>
      <c r="R93" s="40"/>
      <c r="S93" s="40"/>
      <c r="T93" s="40"/>
      <c r="U93" s="40"/>
      <c r="V93" s="40"/>
      <c r="W93" s="40"/>
      <c r="X93" s="40"/>
      <c r="Y93" s="40"/>
      <c r="Z93" s="40"/>
      <c r="AA93" s="40"/>
      <c r="AB93" s="40"/>
      <c r="AC93" s="40"/>
      <c r="AD93" s="40"/>
      <c r="AE93" s="40"/>
      <c r="AF93" s="40"/>
      <c r="AG93" s="40"/>
      <c r="AH93" s="40"/>
      <c r="AI93" s="40"/>
      <c r="AJ93" s="46" t="s">
        <v>139</v>
      </c>
      <c r="AK93" s="46">
        <v>2000</v>
      </c>
      <c r="AL93" s="40"/>
      <c r="AM93" s="40"/>
      <c r="AN93" s="40"/>
      <c r="AO93" s="496">
        <v>1100000</v>
      </c>
      <c r="AP93" s="40"/>
      <c r="AQ93" s="40"/>
      <c r="AR93" s="40"/>
      <c r="AS93" s="40"/>
      <c r="AT93" s="40"/>
      <c r="AU93" s="40"/>
      <c r="AV93" s="40"/>
      <c r="AW93" s="40"/>
    </row>
    <row r="94" spans="2:49" s="91" customFormat="1" ht="44.25" customHeight="1" x14ac:dyDescent="0.25">
      <c r="B94" s="64"/>
      <c r="C94" s="590"/>
      <c r="D94" s="41" t="s">
        <v>183</v>
      </c>
      <c r="E94" s="41" t="s">
        <v>1581</v>
      </c>
      <c r="F94" s="40" t="s">
        <v>240</v>
      </c>
      <c r="G94" s="40"/>
      <c r="H94" s="40"/>
      <c r="I94" s="40"/>
      <c r="J94" s="40"/>
      <c r="K94" s="40" t="s">
        <v>313</v>
      </c>
      <c r="L94" s="40"/>
      <c r="M94" s="41" t="s">
        <v>369</v>
      </c>
      <c r="N94" s="40"/>
      <c r="O94" s="40"/>
      <c r="P94" s="40"/>
      <c r="Q94" s="40"/>
      <c r="R94" s="40"/>
      <c r="S94" s="40"/>
      <c r="T94" s="40"/>
      <c r="U94" s="40"/>
      <c r="V94" s="40"/>
      <c r="W94" s="40"/>
      <c r="X94" s="40"/>
      <c r="Y94" s="40"/>
      <c r="Z94" s="40"/>
      <c r="AA94" s="40"/>
      <c r="AB94" s="40"/>
      <c r="AC94" s="40"/>
      <c r="AD94" s="40"/>
      <c r="AE94" s="40"/>
      <c r="AF94" s="40"/>
      <c r="AG94" s="40"/>
      <c r="AH94" s="40"/>
      <c r="AI94" s="40"/>
      <c r="AJ94" s="46" t="s">
        <v>139</v>
      </c>
      <c r="AK94" s="46">
        <v>2005</v>
      </c>
      <c r="AL94" s="40"/>
      <c r="AM94" s="40"/>
      <c r="AN94" s="40"/>
      <c r="AO94" s="496">
        <v>280000</v>
      </c>
      <c r="AP94" s="40"/>
      <c r="AQ94" s="40"/>
      <c r="AR94" s="40"/>
      <c r="AS94" s="40"/>
      <c r="AT94" s="40"/>
      <c r="AU94" s="40"/>
      <c r="AV94" s="40"/>
      <c r="AW94" s="40"/>
    </row>
    <row r="95" spans="2:49" s="91" customFormat="1" ht="44.25" customHeight="1" x14ac:dyDescent="0.25">
      <c r="B95" s="64"/>
      <c r="C95" s="590"/>
      <c r="D95" s="41" t="s">
        <v>187</v>
      </c>
      <c r="E95" s="41" t="s">
        <v>1579</v>
      </c>
      <c r="F95" s="40" t="s">
        <v>245</v>
      </c>
      <c r="G95" s="40"/>
      <c r="H95" s="40"/>
      <c r="I95" s="40"/>
      <c r="J95" s="40"/>
      <c r="K95" s="40" t="s">
        <v>304</v>
      </c>
      <c r="L95" s="40"/>
      <c r="M95" s="41" t="s">
        <v>360</v>
      </c>
      <c r="N95" s="40"/>
      <c r="O95" s="40"/>
      <c r="P95" s="40"/>
      <c r="Q95" s="40"/>
      <c r="R95" s="40"/>
      <c r="S95" s="40"/>
      <c r="T95" s="40"/>
      <c r="U95" s="40"/>
      <c r="V95" s="40"/>
      <c r="W95" s="40"/>
      <c r="X95" s="40"/>
      <c r="Y95" s="40"/>
      <c r="Z95" s="40"/>
      <c r="AA95" s="40"/>
      <c r="AB95" s="40"/>
      <c r="AC95" s="40"/>
      <c r="AD95" s="40"/>
      <c r="AE95" s="40"/>
      <c r="AF95" s="40"/>
      <c r="AG95" s="40"/>
      <c r="AH95" s="40"/>
      <c r="AI95" s="40"/>
      <c r="AJ95" s="46" t="s">
        <v>139</v>
      </c>
      <c r="AK95" s="46">
        <v>2004</v>
      </c>
      <c r="AL95" s="40"/>
      <c r="AM95" s="40"/>
      <c r="AN95" s="40"/>
      <c r="AO95" s="496">
        <v>227500</v>
      </c>
      <c r="AP95" s="40"/>
      <c r="AQ95" s="40"/>
      <c r="AR95" s="40"/>
      <c r="AS95" s="40"/>
      <c r="AT95" s="40"/>
      <c r="AU95" s="40"/>
      <c r="AV95" s="40"/>
      <c r="AW95" s="40"/>
    </row>
    <row r="96" spans="2:49" s="91" customFormat="1" ht="44.25" customHeight="1" x14ac:dyDescent="0.25">
      <c r="B96" s="64"/>
      <c r="C96" s="590"/>
      <c r="D96" s="41" t="s">
        <v>181</v>
      </c>
      <c r="E96" s="41" t="s">
        <v>1579</v>
      </c>
      <c r="F96" s="40" t="s">
        <v>254</v>
      </c>
      <c r="G96" s="40"/>
      <c r="H96" s="40"/>
      <c r="I96" s="40"/>
      <c r="J96" s="40"/>
      <c r="K96" s="40" t="s">
        <v>1548</v>
      </c>
      <c r="L96" s="40"/>
      <c r="M96" s="41" t="s">
        <v>360</v>
      </c>
      <c r="N96" s="40"/>
      <c r="O96" s="40"/>
      <c r="P96" s="40"/>
      <c r="Q96" s="40"/>
      <c r="R96" s="40"/>
      <c r="S96" s="40"/>
      <c r="T96" s="40"/>
      <c r="U96" s="40"/>
      <c r="V96" s="40"/>
      <c r="W96" s="40"/>
      <c r="X96" s="40"/>
      <c r="Y96" s="40"/>
      <c r="Z96" s="40"/>
      <c r="AA96" s="40"/>
      <c r="AB96" s="40"/>
      <c r="AC96" s="40"/>
      <c r="AD96" s="40"/>
      <c r="AE96" s="40"/>
      <c r="AF96" s="40"/>
      <c r="AG96" s="40"/>
      <c r="AH96" s="40"/>
      <c r="AI96" s="40"/>
      <c r="AJ96" s="46" t="s">
        <v>139</v>
      </c>
      <c r="AK96" s="46">
        <v>2004</v>
      </c>
      <c r="AL96" s="40"/>
      <c r="AM96" s="40"/>
      <c r="AN96" s="40"/>
      <c r="AO96" s="496">
        <v>1400000</v>
      </c>
      <c r="AP96" s="40"/>
      <c r="AQ96" s="40"/>
      <c r="AR96" s="40"/>
      <c r="AS96" s="40"/>
      <c r="AT96" s="40"/>
      <c r="AU96" s="40"/>
      <c r="AV96" s="40"/>
      <c r="AW96" s="40"/>
    </row>
    <row r="97" spans="2:49" s="91" customFormat="1" ht="44.25" customHeight="1" x14ac:dyDescent="0.25">
      <c r="B97" s="64"/>
      <c r="C97" s="590"/>
      <c r="D97" s="41" t="s">
        <v>183</v>
      </c>
      <c r="E97" s="41" t="s">
        <v>1580</v>
      </c>
      <c r="F97" s="40" t="s">
        <v>240</v>
      </c>
      <c r="G97" s="40"/>
      <c r="H97" s="40"/>
      <c r="I97" s="40"/>
      <c r="J97" s="40"/>
      <c r="K97" s="40" t="s">
        <v>313</v>
      </c>
      <c r="L97" s="40"/>
      <c r="M97" s="41" t="s">
        <v>364</v>
      </c>
      <c r="N97" s="40"/>
      <c r="O97" s="40"/>
      <c r="P97" s="40"/>
      <c r="Q97" s="40"/>
      <c r="R97" s="40"/>
      <c r="S97" s="40"/>
      <c r="T97" s="40"/>
      <c r="U97" s="40"/>
      <c r="V97" s="40"/>
      <c r="W97" s="40"/>
      <c r="X97" s="40"/>
      <c r="Y97" s="40"/>
      <c r="Z97" s="40"/>
      <c r="AA97" s="40"/>
      <c r="AB97" s="40"/>
      <c r="AC97" s="40"/>
      <c r="AD97" s="40"/>
      <c r="AE97" s="40"/>
      <c r="AF97" s="40"/>
      <c r="AG97" s="40"/>
      <c r="AH97" s="40"/>
      <c r="AI97" s="40"/>
      <c r="AJ97" s="46" t="s">
        <v>139</v>
      </c>
      <c r="AK97" s="46">
        <v>2005</v>
      </c>
      <c r="AL97" s="40"/>
      <c r="AM97" s="40"/>
      <c r="AN97" s="40"/>
      <c r="AO97" s="496">
        <v>840000</v>
      </c>
      <c r="AP97" s="40"/>
      <c r="AQ97" s="40"/>
      <c r="AR97" s="40"/>
      <c r="AS97" s="40"/>
      <c r="AT97" s="40"/>
      <c r="AU97" s="40"/>
      <c r="AV97" s="40"/>
      <c r="AW97" s="40"/>
    </row>
    <row r="98" spans="2:49" s="91" customFormat="1" ht="44.25" customHeight="1" x14ac:dyDescent="0.25">
      <c r="B98" s="64"/>
      <c r="C98" s="590"/>
      <c r="D98" s="41" t="s">
        <v>183</v>
      </c>
      <c r="E98" s="41" t="s">
        <v>1582</v>
      </c>
      <c r="F98" s="40" t="s">
        <v>240</v>
      </c>
      <c r="G98" s="40"/>
      <c r="H98" s="40"/>
      <c r="I98" s="40"/>
      <c r="J98" s="40"/>
      <c r="K98" s="40" t="s">
        <v>304</v>
      </c>
      <c r="L98" s="40"/>
      <c r="M98" s="41" t="s">
        <v>369</v>
      </c>
      <c r="N98" s="40"/>
      <c r="O98" s="40"/>
      <c r="P98" s="40"/>
      <c r="Q98" s="40"/>
      <c r="R98" s="40"/>
      <c r="S98" s="40"/>
      <c r="T98" s="40"/>
      <c r="U98" s="40"/>
      <c r="V98" s="40"/>
      <c r="W98" s="40"/>
      <c r="X98" s="40"/>
      <c r="Y98" s="40"/>
      <c r="Z98" s="40"/>
      <c r="AA98" s="40"/>
      <c r="AB98" s="40"/>
      <c r="AC98" s="40"/>
      <c r="AD98" s="40"/>
      <c r="AE98" s="40"/>
      <c r="AF98" s="40"/>
      <c r="AG98" s="40"/>
      <c r="AH98" s="40"/>
      <c r="AI98" s="40"/>
      <c r="AJ98" s="46" t="s">
        <v>139</v>
      </c>
      <c r="AK98" s="46">
        <v>2000</v>
      </c>
      <c r="AL98" s="40"/>
      <c r="AM98" s="40"/>
      <c r="AN98" s="40"/>
      <c r="AO98" s="496">
        <v>2210000</v>
      </c>
      <c r="AP98" s="40"/>
      <c r="AQ98" s="40"/>
      <c r="AR98" s="40"/>
      <c r="AS98" s="40"/>
      <c r="AT98" s="40"/>
      <c r="AU98" s="40"/>
      <c r="AV98" s="40"/>
      <c r="AW98" s="40"/>
    </row>
    <row r="99" spans="2:49" s="91" customFormat="1" ht="44.25" customHeight="1" x14ac:dyDescent="0.25">
      <c r="B99" s="64"/>
      <c r="C99" s="590"/>
      <c r="D99" s="41" t="s">
        <v>209</v>
      </c>
      <c r="E99" s="41" t="s">
        <v>1580</v>
      </c>
      <c r="F99" s="40" t="s">
        <v>272</v>
      </c>
      <c r="G99" s="40"/>
      <c r="H99" s="40"/>
      <c r="I99" s="40"/>
      <c r="J99" s="40"/>
      <c r="K99" s="40" t="s">
        <v>299</v>
      </c>
      <c r="L99" s="40"/>
      <c r="M99" s="41" t="s">
        <v>864</v>
      </c>
      <c r="N99" s="40"/>
      <c r="O99" s="40"/>
      <c r="P99" s="40"/>
      <c r="Q99" s="40"/>
      <c r="R99" s="40"/>
      <c r="S99" s="40"/>
      <c r="T99" s="40"/>
      <c r="U99" s="40"/>
      <c r="V99" s="40"/>
      <c r="W99" s="40"/>
      <c r="X99" s="40"/>
      <c r="Y99" s="40"/>
      <c r="Z99" s="40"/>
      <c r="AA99" s="40"/>
      <c r="AB99" s="40"/>
      <c r="AC99" s="40"/>
      <c r="AD99" s="40"/>
      <c r="AE99" s="40"/>
      <c r="AF99" s="40"/>
      <c r="AG99" s="40"/>
      <c r="AH99" s="40"/>
      <c r="AI99" s="40"/>
      <c r="AJ99" s="46" t="s">
        <v>139</v>
      </c>
      <c r="AK99" s="46">
        <v>2005</v>
      </c>
      <c r="AL99" s="40"/>
      <c r="AM99" s="40"/>
      <c r="AN99" s="40"/>
      <c r="AO99" s="496">
        <v>857500</v>
      </c>
      <c r="AP99" s="40"/>
      <c r="AQ99" s="40"/>
      <c r="AR99" s="40"/>
      <c r="AS99" s="40"/>
      <c r="AT99" s="40"/>
      <c r="AU99" s="40"/>
      <c r="AV99" s="40"/>
      <c r="AW99" s="40"/>
    </row>
    <row r="100" spans="2:49" s="91" customFormat="1" ht="44.25" customHeight="1" x14ac:dyDescent="0.25">
      <c r="B100" s="64"/>
      <c r="C100" s="590"/>
      <c r="D100" s="41" t="s">
        <v>1535</v>
      </c>
      <c r="E100" s="41" t="s">
        <v>1575</v>
      </c>
      <c r="F100" s="40" t="s">
        <v>807</v>
      </c>
      <c r="G100" s="40"/>
      <c r="H100" s="40"/>
      <c r="I100" s="40"/>
      <c r="J100" s="40"/>
      <c r="K100" s="40" t="s">
        <v>320</v>
      </c>
      <c r="L100" s="40"/>
      <c r="M100" s="41" t="s">
        <v>364</v>
      </c>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6" t="s">
        <v>139</v>
      </c>
      <c r="AK100" s="46">
        <v>2006</v>
      </c>
      <c r="AL100" s="40"/>
      <c r="AM100" s="40"/>
      <c r="AN100" s="40"/>
      <c r="AO100" s="496">
        <v>750000</v>
      </c>
      <c r="AP100" s="40"/>
      <c r="AQ100" s="40"/>
      <c r="AR100" s="40"/>
      <c r="AS100" s="40"/>
      <c r="AT100" s="40"/>
      <c r="AU100" s="40"/>
      <c r="AV100" s="40"/>
      <c r="AW100" s="40"/>
    </row>
    <row r="101" spans="2:49" s="91" customFormat="1" ht="44.25" customHeight="1" x14ac:dyDescent="0.25">
      <c r="B101" s="64"/>
      <c r="C101" s="590"/>
      <c r="D101" s="41" t="s">
        <v>185</v>
      </c>
      <c r="E101" s="41" t="s">
        <v>1578</v>
      </c>
      <c r="F101" s="40" t="s">
        <v>242</v>
      </c>
      <c r="G101" s="40"/>
      <c r="H101" s="40"/>
      <c r="I101" s="40"/>
      <c r="J101" s="40"/>
      <c r="K101" s="40" t="s">
        <v>1550</v>
      </c>
      <c r="L101" s="40"/>
      <c r="M101" s="41" t="s">
        <v>378</v>
      </c>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6" t="s">
        <v>139</v>
      </c>
      <c r="AK101" s="46">
        <v>2006</v>
      </c>
      <c r="AL101" s="40"/>
      <c r="AM101" s="40"/>
      <c r="AN101" s="40"/>
      <c r="AO101" s="496">
        <v>850000</v>
      </c>
      <c r="AP101" s="40"/>
      <c r="AQ101" s="40"/>
      <c r="AR101" s="40"/>
      <c r="AS101" s="40"/>
      <c r="AT101" s="40"/>
      <c r="AU101" s="40"/>
      <c r="AV101" s="40"/>
      <c r="AW101" s="40"/>
    </row>
    <row r="102" spans="2:49" s="91" customFormat="1" ht="44.25" customHeight="1" x14ac:dyDescent="0.25">
      <c r="B102" s="64"/>
      <c r="C102" s="590"/>
      <c r="D102" s="41" t="s">
        <v>182</v>
      </c>
      <c r="E102" s="41" t="s">
        <v>1583</v>
      </c>
      <c r="F102" s="40" t="s">
        <v>810</v>
      </c>
      <c r="G102" s="40"/>
      <c r="H102" s="40"/>
      <c r="I102" s="40"/>
      <c r="J102" s="40"/>
      <c r="K102" s="40" t="s">
        <v>314</v>
      </c>
      <c r="L102" s="40"/>
      <c r="M102" s="41" t="s">
        <v>362</v>
      </c>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6" t="s">
        <v>139</v>
      </c>
      <c r="AK102" s="46">
        <v>2004</v>
      </c>
      <c r="AL102" s="40"/>
      <c r="AM102" s="40"/>
      <c r="AN102" s="40"/>
      <c r="AO102" s="496">
        <v>2340000</v>
      </c>
      <c r="AP102" s="40"/>
      <c r="AQ102" s="40"/>
      <c r="AR102" s="40"/>
      <c r="AS102" s="40"/>
      <c r="AT102" s="40"/>
      <c r="AU102" s="40"/>
      <c r="AV102" s="40"/>
      <c r="AW102" s="40"/>
    </row>
    <row r="103" spans="2:49" s="91" customFormat="1" ht="44.25" customHeight="1" x14ac:dyDescent="0.25">
      <c r="B103" s="64"/>
      <c r="C103" s="590"/>
      <c r="D103" s="41" t="s">
        <v>1526</v>
      </c>
      <c r="E103" s="41" t="s">
        <v>1582</v>
      </c>
      <c r="F103" s="40" t="s">
        <v>254</v>
      </c>
      <c r="G103" s="40"/>
      <c r="H103" s="40"/>
      <c r="I103" s="40"/>
      <c r="J103" s="40"/>
      <c r="K103" s="40" t="s">
        <v>304</v>
      </c>
      <c r="L103" s="40"/>
      <c r="M103" s="41" t="s">
        <v>369</v>
      </c>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6" t="s">
        <v>139</v>
      </c>
      <c r="AK103" s="46">
        <v>2000</v>
      </c>
      <c r="AL103" s="40"/>
      <c r="AM103" s="40"/>
      <c r="AN103" s="40"/>
      <c r="AO103" s="496">
        <v>275000</v>
      </c>
      <c r="AP103" s="40"/>
      <c r="AQ103" s="40"/>
      <c r="AR103" s="40"/>
      <c r="AS103" s="40"/>
      <c r="AT103" s="40"/>
      <c r="AU103" s="40"/>
      <c r="AV103" s="40"/>
      <c r="AW103" s="40"/>
    </row>
    <row r="104" spans="2:49" s="91" customFormat="1" ht="44.25" customHeight="1" x14ac:dyDescent="0.25">
      <c r="B104" s="64"/>
      <c r="C104" s="590"/>
      <c r="D104" s="41" t="s">
        <v>185</v>
      </c>
      <c r="E104" s="41" t="s">
        <v>1582</v>
      </c>
      <c r="F104" s="40" t="s">
        <v>242</v>
      </c>
      <c r="G104" s="40"/>
      <c r="H104" s="40"/>
      <c r="I104" s="40"/>
      <c r="J104" s="40"/>
      <c r="K104" s="40" t="s">
        <v>320</v>
      </c>
      <c r="L104" s="40"/>
      <c r="M104" s="41" t="s">
        <v>364</v>
      </c>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6" t="s">
        <v>139</v>
      </c>
      <c r="AK104" s="46">
        <v>2000</v>
      </c>
      <c r="AL104" s="40"/>
      <c r="AM104" s="40"/>
      <c r="AN104" s="40"/>
      <c r="AO104" s="496">
        <v>120000</v>
      </c>
      <c r="AP104" s="40"/>
      <c r="AQ104" s="40"/>
      <c r="AR104" s="40"/>
      <c r="AS104" s="40"/>
      <c r="AT104" s="40"/>
      <c r="AU104" s="40"/>
      <c r="AV104" s="40"/>
      <c r="AW104" s="40"/>
    </row>
    <row r="105" spans="2:49" s="91" customFormat="1" ht="44.25" customHeight="1" x14ac:dyDescent="0.25">
      <c r="B105" s="64"/>
      <c r="C105" s="590"/>
      <c r="D105" s="41" t="s">
        <v>176</v>
      </c>
      <c r="E105" s="41" t="s">
        <v>1582</v>
      </c>
      <c r="F105" s="40" t="s">
        <v>233</v>
      </c>
      <c r="G105" s="40"/>
      <c r="H105" s="40"/>
      <c r="I105" s="40"/>
      <c r="J105" s="40"/>
      <c r="K105" s="40" t="s">
        <v>1609</v>
      </c>
      <c r="L105" s="40"/>
      <c r="M105" s="41" t="s">
        <v>363</v>
      </c>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6" t="s">
        <v>139</v>
      </c>
      <c r="AK105" s="46">
        <v>2000</v>
      </c>
      <c r="AL105" s="40"/>
      <c r="AM105" s="40"/>
      <c r="AN105" s="40"/>
      <c r="AO105" s="496">
        <v>440000</v>
      </c>
      <c r="AP105" s="40"/>
      <c r="AQ105" s="40"/>
      <c r="AR105" s="40"/>
      <c r="AS105" s="40"/>
      <c r="AT105" s="40"/>
      <c r="AU105" s="40"/>
      <c r="AV105" s="40"/>
      <c r="AW105" s="40"/>
    </row>
    <row r="106" spans="2:49" s="91" customFormat="1" ht="44.25" customHeight="1" x14ac:dyDescent="0.25">
      <c r="B106" s="64"/>
      <c r="C106" s="590"/>
      <c r="D106" s="41" t="s">
        <v>176</v>
      </c>
      <c r="E106" s="41" t="s">
        <v>1582</v>
      </c>
      <c r="F106" s="40" t="s">
        <v>233</v>
      </c>
      <c r="G106" s="40"/>
      <c r="H106" s="40"/>
      <c r="I106" s="40"/>
      <c r="J106" s="40"/>
      <c r="K106" s="40" t="s">
        <v>1609</v>
      </c>
      <c r="L106" s="40"/>
      <c r="M106" s="41" t="s">
        <v>363</v>
      </c>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6" t="s">
        <v>139</v>
      </c>
      <c r="AK106" s="46">
        <v>2000</v>
      </c>
      <c r="AL106" s="40"/>
      <c r="AM106" s="40"/>
      <c r="AN106" s="40"/>
      <c r="AO106" s="496">
        <v>440000</v>
      </c>
      <c r="AP106" s="40"/>
      <c r="AQ106" s="40"/>
      <c r="AR106" s="40"/>
      <c r="AS106" s="40"/>
      <c r="AT106" s="40"/>
      <c r="AU106" s="40"/>
      <c r="AV106" s="40"/>
      <c r="AW106" s="40"/>
    </row>
    <row r="107" spans="2:49" s="91" customFormat="1" ht="44.25" customHeight="1" x14ac:dyDescent="0.25">
      <c r="B107" s="64"/>
      <c r="C107" s="590"/>
      <c r="D107" s="41" t="s">
        <v>177</v>
      </c>
      <c r="E107" s="41" t="s">
        <v>1582</v>
      </c>
      <c r="F107" s="40" t="s">
        <v>271</v>
      </c>
      <c r="G107" s="40"/>
      <c r="H107" s="40"/>
      <c r="I107" s="40"/>
      <c r="J107" s="40"/>
      <c r="K107" s="40" t="s">
        <v>1609</v>
      </c>
      <c r="L107" s="40"/>
      <c r="M107" s="41" t="s">
        <v>362</v>
      </c>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6" t="s">
        <v>139</v>
      </c>
      <c r="AK107" s="46">
        <v>2000</v>
      </c>
      <c r="AL107" s="40"/>
      <c r="AM107" s="40"/>
      <c r="AN107" s="40"/>
      <c r="AO107" s="496">
        <v>3010000</v>
      </c>
      <c r="AP107" s="40"/>
      <c r="AQ107" s="40"/>
      <c r="AR107" s="40"/>
      <c r="AS107" s="40"/>
      <c r="AT107" s="40"/>
      <c r="AU107" s="40"/>
      <c r="AV107" s="40"/>
      <c r="AW107" s="40"/>
    </row>
    <row r="108" spans="2:49" s="91" customFormat="1" ht="44.25" customHeight="1" x14ac:dyDescent="0.25">
      <c r="B108" s="64"/>
      <c r="C108" s="590"/>
      <c r="D108" s="41" t="s">
        <v>186</v>
      </c>
      <c r="E108" s="41" t="s">
        <v>1584</v>
      </c>
      <c r="F108" s="40" t="s">
        <v>243</v>
      </c>
      <c r="G108" s="40"/>
      <c r="H108" s="40"/>
      <c r="I108" s="40"/>
      <c r="J108" s="40"/>
      <c r="K108" s="40" t="s">
        <v>851</v>
      </c>
      <c r="L108" s="40"/>
      <c r="M108" s="41" t="s">
        <v>361</v>
      </c>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6" t="s">
        <v>139</v>
      </c>
      <c r="AK108" s="46">
        <v>2001</v>
      </c>
      <c r="AL108" s="40"/>
      <c r="AM108" s="40"/>
      <c r="AN108" s="40"/>
      <c r="AO108" s="496">
        <v>100000</v>
      </c>
      <c r="AP108" s="40"/>
      <c r="AQ108" s="40"/>
      <c r="AR108" s="40"/>
      <c r="AS108" s="40"/>
      <c r="AT108" s="40"/>
      <c r="AU108" s="40"/>
      <c r="AV108" s="40"/>
      <c r="AW108" s="40"/>
    </row>
    <row r="109" spans="2:49" s="91" customFormat="1" ht="44.25" customHeight="1" x14ac:dyDescent="0.25">
      <c r="B109" s="64"/>
      <c r="C109" s="590"/>
      <c r="D109" s="41" t="s">
        <v>186</v>
      </c>
      <c r="E109" s="41" t="s">
        <v>1583</v>
      </c>
      <c r="F109" s="40" t="s">
        <v>243</v>
      </c>
      <c r="G109" s="40"/>
      <c r="H109" s="40"/>
      <c r="I109" s="40"/>
      <c r="J109" s="40"/>
      <c r="K109" s="40" t="s">
        <v>309</v>
      </c>
      <c r="L109" s="40"/>
      <c r="M109" s="41" t="s">
        <v>361</v>
      </c>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6" t="s">
        <v>139</v>
      </c>
      <c r="AK109" s="46">
        <v>2004</v>
      </c>
      <c r="AL109" s="40"/>
      <c r="AM109" s="40"/>
      <c r="AN109" s="40"/>
      <c r="AO109" s="496">
        <v>336000</v>
      </c>
      <c r="AP109" s="40"/>
      <c r="AQ109" s="40"/>
      <c r="AR109" s="40"/>
      <c r="AS109" s="40"/>
      <c r="AT109" s="40"/>
      <c r="AU109" s="40"/>
      <c r="AV109" s="40"/>
      <c r="AW109" s="40"/>
    </row>
    <row r="110" spans="2:49" s="91" customFormat="1" ht="44.25" customHeight="1" x14ac:dyDescent="0.25">
      <c r="B110" s="64"/>
      <c r="C110" s="590"/>
      <c r="D110" s="41" t="s">
        <v>177</v>
      </c>
      <c r="E110" s="41" t="s">
        <v>1585</v>
      </c>
      <c r="F110" s="40" t="s">
        <v>271</v>
      </c>
      <c r="G110" s="40"/>
      <c r="H110" s="40"/>
      <c r="I110" s="40"/>
      <c r="J110" s="40"/>
      <c r="K110" s="40" t="s">
        <v>1610</v>
      </c>
      <c r="L110" s="40"/>
      <c r="M110" s="41" t="s">
        <v>362</v>
      </c>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6" t="s">
        <v>139</v>
      </c>
      <c r="AK110" s="46">
        <v>2005</v>
      </c>
      <c r="AL110" s="40"/>
      <c r="AM110" s="40"/>
      <c r="AN110" s="40"/>
      <c r="AO110" s="496">
        <v>3230000</v>
      </c>
      <c r="AP110" s="40"/>
      <c r="AQ110" s="40"/>
      <c r="AR110" s="40"/>
      <c r="AS110" s="40"/>
      <c r="AT110" s="40"/>
      <c r="AU110" s="40"/>
      <c r="AV110" s="40"/>
      <c r="AW110" s="40"/>
    </row>
    <row r="111" spans="2:49" s="91" customFormat="1" ht="44.25" customHeight="1" x14ac:dyDescent="0.25">
      <c r="B111" s="64"/>
      <c r="C111" s="590"/>
      <c r="D111" s="41" t="s">
        <v>186</v>
      </c>
      <c r="E111" s="41" t="s">
        <v>1578</v>
      </c>
      <c r="F111" s="40" t="s">
        <v>243</v>
      </c>
      <c r="G111" s="40"/>
      <c r="H111" s="40"/>
      <c r="I111" s="40"/>
      <c r="J111" s="40"/>
      <c r="K111" s="40" t="s">
        <v>851</v>
      </c>
      <c r="L111" s="40"/>
      <c r="M111" s="41" t="s">
        <v>361</v>
      </c>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6" t="s">
        <v>139</v>
      </c>
      <c r="AK111" s="46">
        <v>2006</v>
      </c>
      <c r="AL111" s="40"/>
      <c r="AM111" s="40"/>
      <c r="AN111" s="40"/>
      <c r="AO111" s="496">
        <v>352750</v>
      </c>
      <c r="AP111" s="40"/>
      <c r="AQ111" s="40"/>
      <c r="AR111" s="40"/>
      <c r="AS111" s="40"/>
      <c r="AT111" s="40"/>
      <c r="AU111" s="40"/>
      <c r="AV111" s="40"/>
      <c r="AW111" s="40"/>
    </row>
    <row r="112" spans="2:49" s="91" customFormat="1" ht="44.25" customHeight="1" x14ac:dyDescent="0.25">
      <c r="B112" s="64"/>
      <c r="C112" s="590"/>
      <c r="D112" s="41" t="s">
        <v>204</v>
      </c>
      <c r="E112" s="41" t="s">
        <v>1578</v>
      </c>
      <c r="F112" s="40" t="s">
        <v>267</v>
      </c>
      <c r="G112" s="40"/>
      <c r="H112" s="40"/>
      <c r="I112" s="40"/>
      <c r="J112" s="40"/>
      <c r="K112" s="40" t="s">
        <v>1545</v>
      </c>
      <c r="L112" s="40"/>
      <c r="M112" s="41" t="s">
        <v>362</v>
      </c>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6" t="s">
        <v>139</v>
      </c>
      <c r="AK112" s="46">
        <v>2006</v>
      </c>
      <c r="AL112" s="40"/>
      <c r="AM112" s="40"/>
      <c r="AN112" s="40"/>
      <c r="AO112" s="496">
        <v>875000</v>
      </c>
      <c r="AP112" s="40"/>
      <c r="AQ112" s="40"/>
      <c r="AR112" s="40"/>
      <c r="AS112" s="40"/>
      <c r="AT112" s="40"/>
      <c r="AU112" s="40"/>
      <c r="AV112" s="40"/>
      <c r="AW112" s="40"/>
    </row>
    <row r="113" spans="2:49" s="91" customFormat="1" ht="44.25" customHeight="1" x14ac:dyDescent="0.25">
      <c r="B113" s="64"/>
      <c r="C113" s="590"/>
      <c r="D113" s="41" t="s">
        <v>197</v>
      </c>
      <c r="E113" s="41" t="s">
        <v>1580</v>
      </c>
      <c r="F113" s="40" t="s">
        <v>257</v>
      </c>
      <c r="G113" s="40"/>
      <c r="H113" s="40"/>
      <c r="I113" s="40"/>
      <c r="J113" s="40"/>
      <c r="K113" s="40" t="s">
        <v>333</v>
      </c>
      <c r="L113" s="40"/>
      <c r="M113" s="41" t="s">
        <v>365</v>
      </c>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6" t="s">
        <v>139</v>
      </c>
      <c r="AK113" s="46">
        <v>2005</v>
      </c>
      <c r="AL113" s="40"/>
      <c r="AM113" s="40"/>
      <c r="AN113" s="40"/>
      <c r="AO113" s="496">
        <v>105000</v>
      </c>
      <c r="AP113" s="40"/>
      <c r="AQ113" s="40"/>
      <c r="AR113" s="40"/>
      <c r="AS113" s="40"/>
      <c r="AT113" s="40"/>
      <c r="AU113" s="40"/>
      <c r="AV113" s="40"/>
      <c r="AW113" s="40"/>
    </row>
    <row r="114" spans="2:49" s="91" customFormat="1" ht="44.25" customHeight="1" x14ac:dyDescent="0.25">
      <c r="B114" s="64"/>
      <c r="C114" s="590"/>
      <c r="D114" s="41" t="s">
        <v>209</v>
      </c>
      <c r="E114" s="41" t="s">
        <v>1586</v>
      </c>
      <c r="F114" s="40" t="s">
        <v>272</v>
      </c>
      <c r="G114" s="40"/>
      <c r="H114" s="40"/>
      <c r="I114" s="40"/>
      <c r="J114" s="40"/>
      <c r="K114" s="40" t="s">
        <v>299</v>
      </c>
      <c r="L114" s="40"/>
      <c r="M114" s="41" t="s">
        <v>360</v>
      </c>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6" t="s">
        <v>139</v>
      </c>
      <c r="AK114" s="46">
        <v>2006</v>
      </c>
      <c r="AL114" s="40"/>
      <c r="AM114" s="40"/>
      <c r="AN114" s="40"/>
      <c r="AO114" s="496">
        <v>3412500</v>
      </c>
      <c r="AP114" s="40"/>
      <c r="AQ114" s="40"/>
      <c r="AR114" s="40"/>
      <c r="AS114" s="40"/>
      <c r="AT114" s="40"/>
      <c r="AU114" s="40"/>
      <c r="AV114" s="40"/>
      <c r="AW114" s="40"/>
    </row>
    <row r="115" spans="2:49" s="91" customFormat="1" ht="44.25" customHeight="1" x14ac:dyDescent="0.25">
      <c r="B115" s="64"/>
      <c r="C115" s="590"/>
      <c r="D115" s="41" t="s">
        <v>175</v>
      </c>
      <c r="E115" s="41" t="s">
        <v>1586</v>
      </c>
      <c r="F115" s="40" t="s">
        <v>255</v>
      </c>
      <c r="G115" s="40"/>
      <c r="H115" s="40"/>
      <c r="I115" s="40"/>
      <c r="J115" s="40"/>
      <c r="K115" s="40" t="s">
        <v>299</v>
      </c>
      <c r="L115" s="40"/>
      <c r="M115" s="41" t="s">
        <v>360</v>
      </c>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6" t="s">
        <v>139</v>
      </c>
      <c r="AK115" s="46">
        <v>2006</v>
      </c>
      <c r="AL115" s="40"/>
      <c r="AM115" s="40"/>
      <c r="AN115" s="40"/>
      <c r="AO115" s="496">
        <v>490000</v>
      </c>
      <c r="AP115" s="40"/>
      <c r="AQ115" s="40"/>
      <c r="AR115" s="40"/>
      <c r="AS115" s="40"/>
      <c r="AT115" s="40"/>
      <c r="AU115" s="40"/>
      <c r="AV115" s="40"/>
      <c r="AW115" s="40"/>
    </row>
    <row r="116" spans="2:49" s="91" customFormat="1" ht="44.25" customHeight="1" x14ac:dyDescent="0.25">
      <c r="B116" s="64"/>
      <c r="C116" s="590"/>
      <c r="D116" s="41" t="s">
        <v>181</v>
      </c>
      <c r="E116" s="41" t="s">
        <v>1586</v>
      </c>
      <c r="F116" s="40" t="s">
        <v>254</v>
      </c>
      <c r="G116" s="40"/>
      <c r="H116" s="40"/>
      <c r="I116" s="40"/>
      <c r="J116" s="40"/>
      <c r="K116" s="40" t="s">
        <v>304</v>
      </c>
      <c r="L116" s="40"/>
      <c r="M116" s="41" t="s">
        <v>372</v>
      </c>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6" t="s">
        <v>139</v>
      </c>
      <c r="AK116" s="46">
        <v>2006</v>
      </c>
      <c r="AL116" s="40"/>
      <c r="AM116" s="40"/>
      <c r="AN116" s="40"/>
      <c r="AO116" s="496">
        <v>1470000</v>
      </c>
      <c r="AP116" s="40"/>
      <c r="AQ116" s="40"/>
      <c r="AR116" s="40"/>
      <c r="AS116" s="40"/>
      <c r="AT116" s="40"/>
      <c r="AU116" s="40"/>
      <c r="AV116" s="40"/>
      <c r="AW116" s="40"/>
    </row>
    <row r="117" spans="2:49" s="91" customFormat="1" ht="44.25" customHeight="1" x14ac:dyDescent="0.25">
      <c r="B117" s="64"/>
      <c r="C117" s="590"/>
      <c r="D117" s="41" t="s">
        <v>828</v>
      </c>
      <c r="E117" s="41" t="s">
        <v>1587</v>
      </c>
      <c r="F117" s="40" t="s">
        <v>811</v>
      </c>
      <c r="G117" s="40"/>
      <c r="H117" s="40"/>
      <c r="I117" s="40"/>
      <c r="J117" s="40"/>
      <c r="K117" s="40" t="s">
        <v>301</v>
      </c>
      <c r="L117" s="40"/>
      <c r="M117" s="41" t="s">
        <v>361</v>
      </c>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6" t="s">
        <v>139</v>
      </c>
      <c r="AK117" s="46">
        <v>2003</v>
      </c>
      <c r="AL117" s="40"/>
      <c r="AM117" s="40"/>
      <c r="AN117" s="40"/>
      <c r="AO117" s="496">
        <v>900000</v>
      </c>
      <c r="AP117" s="40"/>
      <c r="AQ117" s="40"/>
      <c r="AR117" s="40"/>
      <c r="AS117" s="40"/>
      <c r="AT117" s="40"/>
      <c r="AU117" s="40"/>
      <c r="AV117" s="40"/>
      <c r="AW117" s="40"/>
    </row>
    <row r="118" spans="2:49" s="91" customFormat="1" ht="44.25" customHeight="1" x14ac:dyDescent="0.25">
      <c r="B118" s="64"/>
      <c r="C118" s="590"/>
      <c r="D118" s="41" t="s">
        <v>1530</v>
      </c>
      <c r="E118" s="41" t="s">
        <v>1586</v>
      </c>
      <c r="F118" s="40" t="s">
        <v>1540</v>
      </c>
      <c r="G118" s="40"/>
      <c r="H118" s="40"/>
      <c r="I118" s="40"/>
      <c r="J118" s="40"/>
      <c r="K118" s="40" t="s">
        <v>301</v>
      </c>
      <c r="L118" s="40"/>
      <c r="M118" s="41" t="s">
        <v>362</v>
      </c>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6" t="s">
        <v>139</v>
      </c>
      <c r="AK118" s="46">
        <v>2006</v>
      </c>
      <c r="AL118" s="40"/>
      <c r="AM118" s="40"/>
      <c r="AN118" s="40"/>
      <c r="AO118" s="496">
        <v>1500000</v>
      </c>
      <c r="AP118" s="40"/>
      <c r="AQ118" s="40"/>
      <c r="AR118" s="40"/>
      <c r="AS118" s="40"/>
      <c r="AT118" s="40"/>
      <c r="AU118" s="40"/>
      <c r="AV118" s="40"/>
      <c r="AW118" s="40"/>
    </row>
    <row r="119" spans="2:49" s="91" customFormat="1" ht="44.25" customHeight="1" x14ac:dyDescent="0.25">
      <c r="B119" s="64"/>
      <c r="C119" s="590"/>
      <c r="D119" s="41" t="s">
        <v>182</v>
      </c>
      <c r="E119" s="41" t="s">
        <v>1586</v>
      </c>
      <c r="F119" s="40" t="s">
        <v>241</v>
      </c>
      <c r="G119" s="40"/>
      <c r="H119" s="40"/>
      <c r="I119" s="40"/>
      <c r="J119" s="40"/>
      <c r="K119" s="40" t="s">
        <v>1611</v>
      </c>
      <c r="L119" s="40"/>
      <c r="M119" s="41" t="s">
        <v>362</v>
      </c>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6" t="s">
        <v>139</v>
      </c>
      <c r="AK119" s="46">
        <v>2006</v>
      </c>
      <c r="AL119" s="40"/>
      <c r="AM119" s="40"/>
      <c r="AN119" s="40"/>
      <c r="AO119" s="496">
        <v>900000</v>
      </c>
      <c r="AP119" s="40"/>
      <c r="AQ119" s="40"/>
      <c r="AR119" s="40"/>
      <c r="AS119" s="40"/>
      <c r="AT119" s="40"/>
      <c r="AU119" s="40"/>
      <c r="AV119" s="40"/>
      <c r="AW119" s="40"/>
    </row>
    <row r="120" spans="2:49" s="91" customFormat="1" ht="44.25" customHeight="1" x14ac:dyDescent="0.25">
      <c r="B120" s="64"/>
      <c r="C120" s="590"/>
      <c r="D120" s="41" t="s">
        <v>179</v>
      </c>
      <c r="E120" s="41" t="s">
        <v>1586</v>
      </c>
      <c r="F120" s="40" t="s">
        <v>236</v>
      </c>
      <c r="G120" s="40"/>
      <c r="H120" s="40"/>
      <c r="I120" s="40"/>
      <c r="J120" s="40"/>
      <c r="K120" s="40" t="s">
        <v>1544</v>
      </c>
      <c r="L120" s="40"/>
      <c r="M120" s="41" t="s">
        <v>363</v>
      </c>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6" t="s">
        <v>139</v>
      </c>
      <c r="AK120" s="46">
        <v>2006</v>
      </c>
      <c r="AL120" s="40"/>
      <c r="AM120" s="40"/>
      <c r="AN120" s="40"/>
      <c r="AO120" s="496">
        <v>562500</v>
      </c>
      <c r="AP120" s="40"/>
      <c r="AQ120" s="40"/>
      <c r="AR120" s="40"/>
      <c r="AS120" s="40"/>
      <c r="AT120" s="40"/>
      <c r="AU120" s="40"/>
      <c r="AV120" s="40"/>
      <c r="AW120" s="40"/>
    </row>
    <row r="121" spans="2:49" s="91" customFormat="1" ht="44.25" customHeight="1" x14ac:dyDescent="0.25">
      <c r="B121" s="64"/>
      <c r="C121" s="590"/>
      <c r="D121" s="41" t="s">
        <v>191</v>
      </c>
      <c r="E121" s="41" t="s">
        <v>1570</v>
      </c>
      <c r="F121" s="40" t="s">
        <v>240</v>
      </c>
      <c r="G121" s="40"/>
      <c r="H121" s="40"/>
      <c r="I121" s="40"/>
      <c r="J121" s="40"/>
      <c r="K121" s="40" t="s">
        <v>304</v>
      </c>
      <c r="L121" s="40"/>
      <c r="M121" s="41" t="s">
        <v>368</v>
      </c>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6" t="s">
        <v>139</v>
      </c>
      <c r="AK121" s="46">
        <v>2000</v>
      </c>
      <c r="AL121" s="40"/>
      <c r="AM121" s="40"/>
      <c r="AN121" s="40"/>
      <c r="AO121" s="496">
        <v>975000</v>
      </c>
      <c r="AP121" s="40"/>
      <c r="AQ121" s="40"/>
      <c r="AR121" s="40"/>
      <c r="AS121" s="40"/>
      <c r="AT121" s="40"/>
      <c r="AU121" s="40"/>
      <c r="AV121" s="40"/>
      <c r="AW121" s="40"/>
    </row>
    <row r="122" spans="2:49" s="91" customFormat="1" ht="44.25" customHeight="1" x14ac:dyDescent="0.25">
      <c r="B122" s="64"/>
      <c r="C122" s="590"/>
      <c r="D122" s="41" t="s">
        <v>1412</v>
      </c>
      <c r="E122" s="41" t="s">
        <v>1588</v>
      </c>
      <c r="F122" s="40" t="s">
        <v>1413</v>
      </c>
      <c r="G122" s="40"/>
      <c r="H122" s="40"/>
      <c r="I122" s="40"/>
      <c r="J122" s="40"/>
      <c r="K122" s="40" t="s">
        <v>304</v>
      </c>
      <c r="L122" s="40"/>
      <c r="M122" s="41" t="s">
        <v>372</v>
      </c>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6" t="s">
        <v>139</v>
      </c>
      <c r="AK122" s="46">
        <v>2004</v>
      </c>
      <c r="AL122" s="40"/>
      <c r="AM122" s="40"/>
      <c r="AN122" s="40"/>
      <c r="AO122" s="496">
        <v>60000</v>
      </c>
      <c r="AP122" s="40"/>
      <c r="AQ122" s="40"/>
      <c r="AR122" s="40"/>
      <c r="AS122" s="40"/>
      <c r="AT122" s="40"/>
      <c r="AU122" s="40"/>
      <c r="AV122" s="40"/>
      <c r="AW122" s="40"/>
    </row>
    <row r="123" spans="2:49" s="91" customFormat="1" ht="44.25" customHeight="1" x14ac:dyDescent="0.25">
      <c r="B123" s="64"/>
      <c r="C123" s="590"/>
      <c r="D123" s="41" t="s">
        <v>1558</v>
      </c>
      <c r="E123" s="41" t="s">
        <v>1575</v>
      </c>
      <c r="F123" s="40" t="s">
        <v>235</v>
      </c>
      <c r="G123" s="40"/>
      <c r="H123" s="40"/>
      <c r="I123" s="40"/>
      <c r="J123" s="40"/>
      <c r="K123" s="40" t="s">
        <v>138</v>
      </c>
      <c r="L123" s="40"/>
      <c r="M123" s="41" t="s">
        <v>361</v>
      </c>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6" t="s">
        <v>139</v>
      </c>
      <c r="AK123" s="46">
        <v>2006</v>
      </c>
      <c r="AL123" s="40"/>
      <c r="AM123" s="40"/>
      <c r="AN123" s="40"/>
      <c r="AO123" s="496">
        <v>2450000</v>
      </c>
      <c r="AP123" s="40"/>
      <c r="AQ123" s="40"/>
      <c r="AR123" s="40"/>
      <c r="AS123" s="40"/>
      <c r="AT123" s="40"/>
      <c r="AU123" s="40"/>
      <c r="AV123" s="40"/>
      <c r="AW123" s="40"/>
    </row>
    <row r="124" spans="2:49" s="91" customFormat="1" ht="44.25" customHeight="1" x14ac:dyDescent="0.25">
      <c r="B124" s="64"/>
      <c r="C124" s="590"/>
      <c r="D124" s="41" t="s">
        <v>183</v>
      </c>
      <c r="E124" s="41" t="s">
        <v>1589</v>
      </c>
      <c r="F124" s="40" t="s">
        <v>240</v>
      </c>
      <c r="G124" s="40"/>
      <c r="H124" s="40"/>
      <c r="I124" s="40"/>
      <c r="J124" s="40"/>
      <c r="K124" s="40" t="s">
        <v>847</v>
      </c>
      <c r="L124" s="40"/>
      <c r="M124" s="41" t="s">
        <v>369</v>
      </c>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6" t="s">
        <v>139</v>
      </c>
      <c r="AK124" s="46">
        <v>2000</v>
      </c>
      <c r="AL124" s="40"/>
      <c r="AM124" s="40"/>
      <c r="AN124" s="40"/>
      <c r="AO124" s="496">
        <v>1360000</v>
      </c>
      <c r="AP124" s="40"/>
      <c r="AQ124" s="40"/>
      <c r="AR124" s="40"/>
      <c r="AS124" s="40"/>
      <c r="AT124" s="40"/>
      <c r="AU124" s="40"/>
      <c r="AV124" s="40"/>
      <c r="AW124" s="40"/>
    </row>
    <row r="125" spans="2:49" s="91" customFormat="1" ht="44.25" customHeight="1" x14ac:dyDescent="0.25">
      <c r="B125" s="64"/>
      <c r="C125" s="590"/>
      <c r="D125" s="41" t="s">
        <v>209</v>
      </c>
      <c r="E125" s="41" t="s">
        <v>1589</v>
      </c>
      <c r="F125" s="40" t="s">
        <v>232</v>
      </c>
      <c r="G125" s="40"/>
      <c r="H125" s="40"/>
      <c r="I125" s="40"/>
      <c r="J125" s="40"/>
      <c r="K125" s="40" t="s">
        <v>299</v>
      </c>
      <c r="L125" s="40"/>
      <c r="M125" s="41" t="s">
        <v>360</v>
      </c>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6" t="s">
        <v>139</v>
      </c>
      <c r="AK125" s="46">
        <v>2000</v>
      </c>
      <c r="AL125" s="40"/>
      <c r="AM125" s="40"/>
      <c r="AN125" s="40"/>
      <c r="AO125" s="496">
        <v>140000</v>
      </c>
      <c r="AP125" s="40"/>
      <c r="AQ125" s="40"/>
      <c r="AR125" s="40"/>
      <c r="AS125" s="40"/>
      <c r="AT125" s="40"/>
      <c r="AU125" s="40"/>
      <c r="AV125" s="40"/>
      <c r="AW125" s="40"/>
    </row>
    <row r="126" spans="2:49" s="91" customFormat="1" ht="44.25" customHeight="1" x14ac:dyDescent="0.25">
      <c r="B126" s="64"/>
      <c r="C126" s="590"/>
      <c r="D126" s="41" t="s">
        <v>182</v>
      </c>
      <c r="E126" s="41" t="s">
        <v>1589</v>
      </c>
      <c r="F126" s="40" t="s">
        <v>239</v>
      </c>
      <c r="G126" s="40"/>
      <c r="H126" s="40"/>
      <c r="I126" s="40"/>
      <c r="J126" s="40"/>
      <c r="K126" s="40" t="s">
        <v>314</v>
      </c>
      <c r="L126" s="40"/>
      <c r="M126" s="41" t="s">
        <v>362</v>
      </c>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6" t="s">
        <v>139</v>
      </c>
      <c r="AK126" s="46">
        <v>2000</v>
      </c>
      <c r="AL126" s="40"/>
      <c r="AM126" s="40"/>
      <c r="AN126" s="40"/>
      <c r="AO126" s="496">
        <v>910000</v>
      </c>
      <c r="AP126" s="40"/>
      <c r="AQ126" s="40"/>
      <c r="AR126" s="40"/>
      <c r="AS126" s="40"/>
      <c r="AT126" s="40"/>
      <c r="AU126" s="40"/>
      <c r="AV126" s="40"/>
      <c r="AW126" s="40"/>
    </row>
    <row r="127" spans="2:49" s="91" customFormat="1" ht="44.25" customHeight="1" x14ac:dyDescent="0.25">
      <c r="B127" s="64"/>
      <c r="C127" s="590"/>
      <c r="D127" s="41" t="s">
        <v>188</v>
      </c>
      <c r="E127" s="41" t="s">
        <v>1589</v>
      </c>
      <c r="F127" s="40" t="s">
        <v>1096</v>
      </c>
      <c r="G127" s="40"/>
      <c r="H127" s="40"/>
      <c r="I127" s="40"/>
      <c r="J127" s="40"/>
      <c r="K127" s="40" t="s">
        <v>320</v>
      </c>
      <c r="L127" s="40"/>
      <c r="M127" s="41" t="s">
        <v>361</v>
      </c>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6" t="s">
        <v>139</v>
      </c>
      <c r="AK127" s="46">
        <v>2000</v>
      </c>
      <c r="AL127" s="40"/>
      <c r="AM127" s="40"/>
      <c r="AN127" s="40"/>
      <c r="AO127" s="496">
        <v>1050000</v>
      </c>
      <c r="AP127" s="40"/>
      <c r="AQ127" s="40"/>
      <c r="AR127" s="40"/>
      <c r="AS127" s="40"/>
      <c r="AT127" s="40"/>
      <c r="AU127" s="40"/>
      <c r="AV127" s="40"/>
      <c r="AW127" s="40"/>
    </row>
    <row r="128" spans="2:49" s="91" customFormat="1" ht="44.25" customHeight="1" x14ac:dyDescent="0.25">
      <c r="B128" s="64"/>
      <c r="C128" s="590"/>
      <c r="D128" s="41" t="s">
        <v>184</v>
      </c>
      <c r="E128" s="41" t="s">
        <v>1589</v>
      </c>
      <c r="F128" s="40" t="s">
        <v>241</v>
      </c>
      <c r="G128" s="40"/>
      <c r="H128" s="40"/>
      <c r="I128" s="40"/>
      <c r="J128" s="40"/>
      <c r="K128" s="40" t="s">
        <v>320</v>
      </c>
      <c r="L128" s="40"/>
      <c r="M128" s="41" t="s">
        <v>369</v>
      </c>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6" t="s">
        <v>139</v>
      </c>
      <c r="AK128" s="46">
        <v>2000</v>
      </c>
      <c r="AL128" s="40"/>
      <c r="AM128" s="40"/>
      <c r="AN128" s="40"/>
      <c r="AO128" s="496">
        <v>800000</v>
      </c>
      <c r="AP128" s="40"/>
      <c r="AQ128" s="40"/>
      <c r="AR128" s="40"/>
      <c r="AS128" s="40"/>
      <c r="AT128" s="40"/>
      <c r="AU128" s="40"/>
      <c r="AV128" s="40"/>
      <c r="AW128" s="40"/>
    </row>
    <row r="129" spans="2:49" s="91" customFormat="1" ht="44.25" customHeight="1" x14ac:dyDescent="0.25">
      <c r="B129" s="64"/>
      <c r="C129" s="590"/>
      <c r="D129" s="41" t="s">
        <v>1559</v>
      </c>
      <c r="E129" s="41" t="s">
        <v>1589</v>
      </c>
      <c r="F129" s="40" t="s">
        <v>1599</v>
      </c>
      <c r="G129" s="40"/>
      <c r="H129" s="40"/>
      <c r="I129" s="40"/>
      <c r="J129" s="40"/>
      <c r="K129" s="40" t="s">
        <v>1547</v>
      </c>
      <c r="L129" s="40"/>
      <c r="M129" s="41" t="s">
        <v>378</v>
      </c>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6" t="s">
        <v>139</v>
      </c>
      <c r="AK129" s="46">
        <v>2000</v>
      </c>
      <c r="AL129" s="40"/>
      <c r="AM129" s="40"/>
      <c r="AN129" s="40"/>
      <c r="AO129" s="496">
        <v>680000</v>
      </c>
      <c r="AP129" s="40"/>
      <c r="AQ129" s="40"/>
      <c r="AR129" s="40"/>
      <c r="AS129" s="40"/>
      <c r="AT129" s="40"/>
      <c r="AU129" s="40"/>
      <c r="AV129" s="40"/>
      <c r="AW129" s="40"/>
    </row>
    <row r="130" spans="2:49" s="91" customFormat="1" ht="44.25" customHeight="1" x14ac:dyDescent="0.25">
      <c r="B130" s="64"/>
      <c r="C130" s="590"/>
      <c r="D130" s="41" t="s">
        <v>183</v>
      </c>
      <c r="E130" s="41" t="s">
        <v>1590</v>
      </c>
      <c r="F130" s="40" t="s">
        <v>240</v>
      </c>
      <c r="G130" s="40"/>
      <c r="H130" s="40"/>
      <c r="I130" s="40"/>
      <c r="J130" s="40"/>
      <c r="K130" s="41" t="s">
        <v>304</v>
      </c>
      <c r="L130" s="41"/>
      <c r="M130" s="41" t="s">
        <v>369</v>
      </c>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6" t="s">
        <v>139</v>
      </c>
      <c r="AK130" s="46">
        <v>2000</v>
      </c>
      <c r="AL130" s="40"/>
      <c r="AM130" s="40"/>
      <c r="AN130" s="40"/>
      <c r="AO130" s="496">
        <v>1020000</v>
      </c>
      <c r="AP130" s="40"/>
      <c r="AQ130" s="40"/>
      <c r="AR130" s="40"/>
      <c r="AS130" s="40"/>
      <c r="AT130" s="40"/>
      <c r="AU130" s="40"/>
      <c r="AV130" s="40"/>
      <c r="AW130" s="40"/>
    </row>
    <row r="131" spans="2:49" s="91" customFormat="1" ht="44.25" customHeight="1" x14ac:dyDescent="0.25">
      <c r="B131" s="64"/>
      <c r="C131" s="590"/>
      <c r="D131" s="41" t="s">
        <v>183</v>
      </c>
      <c r="E131" s="41" t="s">
        <v>1590</v>
      </c>
      <c r="F131" s="40" t="s">
        <v>240</v>
      </c>
      <c r="G131" s="40"/>
      <c r="H131" s="40"/>
      <c r="I131" s="40"/>
      <c r="J131" s="40"/>
      <c r="K131" s="41" t="s">
        <v>304</v>
      </c>
      <c r="L131" s="41"/>
      <c r="M131" s="41" t="s">
        <v>369</v>
      </c>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6" t="s">
        <v>139</v>
      </c>
      <c r="AK131" s="46">
        <v>2000</v>
      </c>
      <c r="AL131" s="40"/>
      <c r="AM131" s="40"/>
      <c r="AN131" s="40"/>
      <c r="AO131" s="496">
        <v>750000</v>
      </c>
      <c r="AP131" s="40"/>
      <c r="AQ131" s="40"/>
      <c r="AR131" s="40"/>
      <c r="AS131" s="40"/>
      <c r="AT131" s="40"/>
      <c r="AU131" s="40"/>
      <c r="AV131" s="40"/>
      <c r="AW131" s="40"/>
    </row>
    <row r="132" spans="2:49" s="91" customFormat="1" ht="44.25" customHeight="1" x14ac:dyDescent="0.25">
      <c r="B132" s="64"/>
      <c r="C132" s="590"/>
      <c r="D132" s="41" t="s">
        <v>175</v>
      </c>
      <c r="E132" s="41" t="s">
        <v>1590</v>
      </c>
      <c r="F132" s="40" t="s">
        <v>232</v>
      </c>
      <c r="G132" s="40"/>
      <c r="H132" s="40"/>
      <c r="I132" s="40"/>
      <c r="J132" s="40"/>
      <c r="K132" s="41" t="s">
        <v>304</v>
      </c>
      <c r="L132" s="41"/>
      <c r="M132" s="41" t="s">
        <v>360</v>
      </c>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6" t="s">
        <v>139</v>
      </c>
      <c r="AK132" s="46">
        <v>2000</v>
      </c>
      <c r="AL132" s="40"/>
      <c r="AM132" s="40"/>
      <c r="AN132" s="40"/>
      <c r="AO132" s="496">
        <v>450000</v>
      </c>
      <c r="AP132" s="40"/>
      <c r="AQ132" s="40"/>
      <c r="AR132" s="40"/>
      <c r="AS132" s="40"/>
      <c r="AT132" s="40"/>
      <c r="AU132" s="40"/>
      <c r="AV132" s="40"/>
      <c r="AW132" s="40"/>
    </row>
    <row r="133" spans="2:49" s="91" customFormat="1" ht="44.25" customHeight="1" x14ac:dyDescent="0.25">
      <c r="B133" s="64"/>
      <c r="C133" s="590"/>
      <c r="D133" s="41" t="s">
        <v>182</v>
      </c>
      <c r="E133" s="41" t="s">
        <v>1590</v>
      </c>
      <c r="F133" s="40" t="s">
        <v>239</v>
      </c>
      <c r="G133" s="40"/>
      <c r="H133" s="40"/>
      <c r="I133" s="40"/>
      <c r="J133" s="40"/>
      <c r="K133" s="41" t="s">
        <v>1427</v>
      </c>
      <c r="L133" s="41"/>
      <c r="M133" s="41" t="s">
        <v>362</v>
      </c>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6" t="s">
        <v>139</v>
      </c>
      <c r="AK133" s="46">
        <v>2000</v>
      </c>
      <c r="AL133" s="40"/>
      <c r="AM133" s="40"/>
      <c r="AN133" s="40"/>
      <c r="AO133" s="496">
        <v>1200000</v>
      </c>
      <c r="AP133" s="40"/>
      <c r="AQ133" s="40"/>
      <c r="AR133" s="40"/>
      <c r="AS133" s="40"/>
      <c r="AT133" s="40"/>
      <c r="AU133" s="40"/>
      <c r="AV133" s="40"/>
      <c r="AW133" s="40"/>
    </row>
    <row r="134" spans="2:49" s="91" customFormat="1" ht="44.25" customHeight="1" x14ac:dyDescent="0.25">
      <c r="B134" s="64"/>
      <c r="C134" s="590"/>
      <c r="D134" s="41" t="s">
        <v>1420</v>
      </c>
      <c r="E134" s="41" t="s">
        <v>1590</v>
      </c>
      <c r="F134" s="40" t="s">
        <v>1421</v>
      </c>
      <c r="G134" s="40"/>
      <c r="H134" s="40"/>
      <c r="I134" s="40"/>
      <c r="J134" s="40"/>
      <c r="K134" s="41" t="s">
        <v>304</v>
      </c>
      <c r="L134" s="41"/>
      <c r="M134" s="41" t="s">
        <v>368</v>
      </c>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6" t="s">
        <v>139</v>
      </c>
      <c r="AK134" s="46">
        <v>2000</v>
      </c>
      <c r="AL134" s="40"/>
      <c r="AM134" s="40"/>
      <c r="AN134" s="40"/>
      <c r="AO134" s="496">
        <v>60000</v>
      </c>
      <c r="AP134" s="40"/>
      <c r="AQ134" s="40"/>
      <c r="AR134" s="40"/>
      <c r="AS134" s="40"/>
      <c r="AT134" s="40"/>
      <c r="AU134" s="40"/>
      <c r="AV134" s="40"/>
      <c r="AW134" s="40"/>
    </row>
    <row r="135" spans="2:49" s="91" customFormat="1" ht="44.25" customHeight="1" x14ac:dyDescent="0.25">
      <c r="B135" s="64"/>
      <c r="C135" s="590"/>
      <c r="D135" s="41" t="s">
        <v>196</v>
      </c>
      <c r="E135" s="41" t="s">
        <v>1590</v>
      </c>
      <c r="F135" s="40" t="s">
        <v>255</v>
      </c>
      <c r="G135" s="40"/>
      <c r="H135" s="40"/>
      <c r="I135" s="40"/>
      <c r="J135" s="40"/>
      <c r="K135" s="41" t="s">
        <v>304</v>
      </c>
      <c r="L135" s="41"/>
      <c r="M135" s="41" t="s">
        <v>373</v>
      </c>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6" t="s">
        <v>139</v>
      </c>
      <c r="AK135" s="46">
        <v>2000</v>
      </c>
      <c r="AL135" s="40"/>
      <c r="AM135" s="40"/>
      <c r="AN135" s="40"/>
      <c r="AO135" s="496">
        <v>2275000</v>
      </c>
      <c r="AP135" s="40"/>
      <c r="AQ135" s="40"/>
      <c r="AR135" s="40"/>
      <c r="AS135" s="40"/>
      <c r="AT135" s="40"/>
      <c r="AU135" s="40"/>
      <c r="AV135" s="40"/>
      <c r="AW135" s="40"/>
    </row>
    <row r="136" spans="2:49" s="91" customFormat="1" ht="44.25" customHeight="1" x14ac:dyDescent="0.25">
      <c r="B136" s="64"/>
      <c r="C136" s="590"/>
      <c r="D136" s="41" t="s">
        <v>1560</v>
      </c>
      <c r="E136" s="41" t="s">
        <v>1590</v>
      </c>
      <c r="F136" s="40" t="s">
        <v>1600</v>
      </c>
      <c r="G136" s="40"/>
      <c r="H136" s="40"/>
      <c r="I136" s="40"/>
      <c r="J136" s="40"/>
      <c r="K136" s="41" t="s">
        <v>1612</v>
      </c>
      <c r="L136" s="41"/>
      <c r="M136" s="41" t="s">
        <v>365</v>
      </c>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6" t="s">
        <v>139</v>
      </c>
      <c r="AK136" s="46">
        <v>2000</v>
      </c>
      <c r="AL136" s="40"/>
      <c r="AM136" s="40"/>
      <c r="AN136" s="40"/>
      <c r="AO136" s="496">
        <v>80000</v>
      </c>
      <c r="AP136" s="40"/>
      <c r="AQ136" s="40"/>
      <c r="AR136" s="40"/>
      <c r="AS136" s="40"/>
      <c r="AT136" s="40"/>
      <c r="AU136" s="40"/>
      <c r="AV136" s="40"/>
      <c r="AW136" s="40"/>
    </row>
    <row r="137" spans="2:49" s="91" customFormat="1" ht="44.25" customHeight="1" x14ac:dyDescent="0.25">
      <c r="B137" s="64"/>
      <c r="C137" s="590"/>
      <c r="D137" s="41" t="s">
        <v>194</v>
      </c>
      <c r="E137" s="41" t="s">
        <v>1591</v>
      </c>
      <c r="F137" s="40" t="s">
        <v>253</v>
      </c>
      <c r="G137" s="40"/>
      <c r="H137" s="40"/>
      <c r="I137" s="40"/>
      <c r="J137" s="40"/>
      <c r="K137" s="41" t="s">
        <v>304</v>
      </c>
      <c r="L137" s="41"/>
      <c r="M137" s="41" t="s">
        <v>368</v>
      </c>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6" t="s">
        <v>139</v>
      </c>
      <c r="AK137" s="46">
        <v>2001</v>
      </c>
      <c r="AL137" s="40"/>
      <c r="AM137" s="40"/>
      <c r="AN137" s="40"/>
      <c r="AO137" s="496">
        <v>520000</v>
      </c>
      <c r="AP137" s="40"/>
      <c r="AQ137" s="40"/>
      <c r="AR137" s="40"/>
      <c r="AS137" s="40"/>
      <c r="AT137" s="40"/>
      <c r="AU137" s="40"/>
      <c r="AV137" s="40"/>
      <c r="AW137" s="40"/>
    </row>
    <row r="138" spans="2:49" s="91" customFormat="1" ht="44.25" customHeight="1" x14ac:dyDescent="0.25">
      <c r="B138" s="64"/>
      <c r="C138" s="590"/>
      <c r="D138" s="41" t="s">
        <v>1082</v>
      </c>
      <c r="E138" s="41" t="s">
        <v>1591</v>
      </c>
      <c r="F138" s="40" t="s">
        <v>232</v>
      </c>
      <c r="G138" s="40"/>
      <c r="H138" s="40"/>
      <c r="I138" s="40"/>
      <c r="J138" s="40"/>
      <c r="K138" s="41" t="s">
        <v>304</v>
      </c>
      <c r="L138" s="41"/>
      <c r="M138" s="41" t="s">
        <v>369</v>
      </c>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6" t="s">
        <v>139</v>
      </c>
      <c r="AK138" s="46">
        <v>2001</v>
      </c>
      <c r="AL138" s="40"/>
      <c r="AM138" s="40"/>
      <c r="AN138" s="40"/>
      <c r="AO138" s="496">
        <v>97500</v>
      </c>
      <c r="AP138" s="40"/>
      <c r="AQ138" s="40"/>
      <c r="AR138" s="40"/>
      <c r="AS138" s="40"/>
      <c r="AT138" s="40"/>
      <c r="AU138" s="40"/>
      <c r="AV138" s="40"/>
      <c r="AW138" s="40"/>
    </row>
    <row r="139" spans="2:49" s="91" customFormat="1" ht="44.25" customHeight="1" x14ac:dyDescent="0.25">
      <c r="B139" s="64"/>
      <c r="C139" s="590"/>
      <c r="D139" s="41" t="s">
        <v>188</v>
      </c>
      <c r="E139" s="41" t="s">
        <v>1592</v>
      </c>
      <c r="F139" s="40" t="s">
        <v>1601</v>
      </c>
      <c r="G139" s="40"/>
      <c r="H139" s="40"/>
      <c r="I139" s="40"/>
      <c r="J139" s="40"/>
      <c r="K139" s="41" t="s">
        <v>1430</v>
      </c>
      <c r="L139" s="41"/>
      <c r="M139" s="41" t="s">
        <v>361</v>
      </c>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6" t="s">
        <v>139</v>
      </c>
      <c r="AK139" s="46">
        <v>2006</v>
      </c>
      <c r="AL139" s="40"/>
      <c r="AM139" s="40"/>
      <c r="AN139" s="40"/>
      <c r="AO139" s="496">
        <v>1125000</v>
      </c>
      <c r="AP139" s="40"/>
      <c r="AQ139" s="40"/>
      <c r="AR139" s="40"/>
      <c r="AS139" s="40"/>
      <c r="AT139" s="40"/>
      <c r="AU139" s="40"/>
      <c r="AV139" s="40"/>
      <c r="AW139" s="40"/>
    </row>
    <row r="140" spans="2:49" s="91" customFormat="1" ht="44.25" customHeight="1" x14ac:dyDescent="0.25">
      <c r="B140" s="64"/>
      <c r="C140" s="590"/>
      <c r="D140" s="41" t="s">
        <v>1530</v>
      </c>
      <c r="E140" s="41" t="s">
        <v>1593</v>
      </c>
      <c r="F140" s="40" t="s">
        <v>1540</v>
      </c>
      <c r="G140" s="40"/>
      <c r="H140" s="40"/>
      <c r="I140" s="40"/>
      <c r="J140" s="40"/>
      <c r="K140" s="41" t="s">
        <v>322</v>
      </c>
      <c r="L140" s="41"/>
      <c r="M140" s="41" t="s">
        <v>362</v>
      </c>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6" t="s">
        <v>139</v>
      </c>
      <c r="AK140" s="46">
        <v>2000</v>
      </c>
      <c r="AL140" s="40"/>
      <c r="AM140" s="40"/>
      <c r="AN140" s="40"/>
      <c r="AO140" s="496">
        <v>1400000</v>
      </c>
      <c r="AP140" s="40"/>
      <c r="AQ140" s="40"/>
      <c r="AR140" s="40"/>
      <c r="AS140" s="40"/>
      <c r="AT140" s="40"/>
      <c r="AU140" s="40"/>
      <c r="AV140" s="40"/>
      <c r="AW140" s="40"/>
    </row>
    <row r="141" spans="2:49" s="91" customFormat="1" ht="44.25" customHeight="1" x14ac:dyDescent="0.25">
      <c r="B141" s="64"/>
      <c r="C141" s="590"/>
      <c r="D141" s="41" t="s">
        <v>1561</v>
      </c>
      <c r="E141" s="41" t="s">
        <v>1592</v>
      </c>
      <c r="F141" s="40" t="s">
        <v>1602</v>
      </c>
      <c r="G141" s="40"/>
      <c r="H141" s="40"/>
      <c r="I141" s="40"/>
      <c r="J141" s="40"/>
      <c r="K141" s="41" t="s">
        <v>1613</v>
      </c>
      <c r="L141" s="41"/>
      <c r="M141" s="41" t="s">
        <v>365</v>
      </c>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6" t="s">
        <v>139</v>
      </c>
      <c r="AK141" s="46">
        <v>2006</v>
      </c>
      <c r="AL141" s="40"/>
      <c r="AM141" s="40"/>
      <c r="AN141" s="40"/>
      <c r="AO141" s="496">
        <v>325000</v>
      </c>
      <c r="AP141" s="40"/>
      <c r="AQ141" s="40"/>
      <c r="AR141" s="40"/>
      <c r="AS141" s="40"/>
      <c r="AT141" s="40"/>
      <c r="AU141" s="40"/>
      <c r="AV141" s="40"/>
      <c r="AW141" s="40"/>
    </row>
    <row r="142" spans="2:49" s="91" customFormat="1" ht="44.25" customHeight="1" x14ac:dyDescent="0.25">
      <c r="B142" s="64"/>
      <c r="C142" s="590"/>
      <c r="D142" s="41" t="s">
        <v>1561</v>
      </c>
      <c r="E142" s="41" t="s">
        <v>1592</v>
      </c>
      <c r="F142" s="40" t="s">
        <v>1602</v>
      </c>
      <c r="G142" s="40"/>
      <c r="H142" s="40"/>
      <c r="I142" s="40"/>
      <c r="J142" s="40"/>
      <c r="K142" s="41" t="s">
        <v>1614</v>
      </c>
      <c r="L142" s="41"/>
      <c r="M142" s="41" t="s">
        <v>365</v>
      </c>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6" t="s">
        <v>139</v>
      </c>
      <c r="AK142" s="46">
        <v>2006</v>
      </c>
      <c r="AL142" s="40"/>
      <c r="AM142" s="40"/>
      <c r="AN142" s="40"/>
      <c r="AO142" s="496">
        <v>32500</v>
      </c>
      <c r="AP142" s="40"/>
      <c r="AQ142" s="40"/>
      <c r="AR142" s="40"/>
      <c r="AS142" s="40"/>
      <c r="AT142" s="40"/>
      <c r="AU142" s="40"/>
      <c r="AV142" s="40"/>
      <c r="AW142" s="40"/>
    </row>
    <row r="143" spans="2:49" s="91" customFormat="1" ht="44.25" customHeight="1" x14ac:dyDescent="0.25">
      <c r="B143" s="64"/>
      <c r="C143" s="590"/>
      <c r="D143" s="41" t="s">
        <v>183</v>
      </c>
      <c r="E143" s="41" t="s">
        <v>1586</v>
      </c>
      <c r="F143" s="40" t="s">
        <v>240</v>
      </c>
      <c r="G143" s="40"/>
      <c r="H143" s="40"/>
      <c r="I143" s="40"/>
      <c r="J143" s="40"/>
      <c r="K143" s="41" t="s">
        <v>313</v>
      </c>
      <c r="L143" s="41"/>
      <c r="M143" s="41" t="s">
        <v>369</v>
      </c>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6" t="s">
        <v>1432</v>
      </c>
      <c r="AK143" s="46">
        <v>2006</v>
      </c>
      <c r="AL143" s="40"/>
      <c r="AM143" s="40"/>
      <c r="AN143" s="40"/>
      <c r="AO143" s="496">
        <v>320000</v>
      </c>
      <c r="AP143" s="40"/>
      <c r="AQ143" s="40"/>
      <c r="AR143" s="40"/>
      <c r="AS143" s="40"/>
      <c r="AT143" s="40"/>
      <c r="AU143" s="40"/>
      <c r="AV143" s="40"/>
      <c r="AW143" s="40"/>
    </row>
    <row r="144" spans="2:49" s="91" customFormat="1" ht="44.25" customHeight="1" x14ac:dyDescent="0.25">
      <c r="B144" s="64"/>
      <c r="C144" s="590"/>
      <c r="D144" s="41" t="s">
        <v>183</v>
      </c>
      <c r="E144" s="41" t="s">
        <v>1570</v>
      </c>
      <c r="F144" s="40" t="s">
        <v>240</v>
      </c>
      <c r="G144" s="40"/>
      <c r="H144" s="40"/>
      <c r="I144" s="40"/>
      <c r="J144" s="40"/>
      <c r="K144" s="41" t="s">
        <v>304</v>
      </c>
      <c r="L144" s="41"/>
      <c r="M144" s="41" t="s">
        <v>369</v>
      </c>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6" t="s">
        <v>1432</v>
      </c>
      <c r="AK144" s="46">
        <v>2000</v>
      </c>
      <c r="AL144" s="40"/>
      <c r="AM144" s="40"/>
      <c r="AN144" s="40"/>
      <c r="AO144" s="496">
        <v>595000</v>
      </c>
      <c r="AP144" s="40"/>
      <c r="AQ144" s="40"/>
      <c r="AR144" s="40"/>
      <c r="AS144" s="40"/>
      <c r="AT144" s="40"/>
      <c r="AU144" s="40"/>
      <c r="AV144" s="40"/>
      <c r="AW144" s="40"/>
    </row>
    <row r="145" spans="2:49" s="91" customFormat="1" ht="44.25" customHeight="1" x14ac:dyDescent="0.25">
      <c r="B145" s="64"/>
      <c r="C145" s="590"/>
      <c r="D145" s="41" t="s">
        <v>199</v>
      </c>
      <c r="E145" s="41" t="s">
        <v>1594</v>
      </c>
      <c r="F145" s="40" t="s">
        <v>259</v>
      </c>
      <c r="G145" s="40"/>
      <c r="H145" s="40"/>
      <c r="I145" s="40"/>
      <c r="J145" s="40"/>
      <c r="K145" s="41" t="s">
        <v>318</v>
      </c>
      <c r="L145" s="41"/>
      <c r="M145" s="41" t="s">
        <v>365</v>
      </c>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6" t="s">
        <v>139</v>
      </c>
      <c r="AK145" s="46">
        <v>2005</v>
      </c>
      <c r="AL145" s="40"/>
      <c r="AM145" s="40"/>
      <c r="AN145" s="40"/>
      <c r="AO145" s="496">
        <v>19500</v>
      </c>
      <c r="AP145" s="40"/>
      <c r="AQ145" s="40"/>
      <c r="AR145" s="40"/>
      <c r="AS145" s="40"/>
      <c r="AT145" s="40"/>
      <c r="AU145" s="40"/>
      <c r="AV145" s="40"/>
      <c r="AW145" s="40"/>
    </row>
    <row r="146" spans="2:49" s="91" customFormat="1" ht="44.25" customHeight="1" x14ac:dyDescent="0.25">
      <c r="B146" s="64"/>
      <c r="C146" s="590"/>
      <c r="D146" s="41" t="s">
        <v>194</v>
      </c>
      <c r="E146" s="41" t="s">
        <v>1595</v>
      </c>
      <c r="F146" s="40" t="s">
        <v>253</v>
      </c>
      <c r="G146" s="40"/>
      <c r="H146" s="40"/>
      <c r="I146" s="40"/>
      <c r="J146" s="40"/>
      <c r="K146" s="41" t="s">
        <v>304</v>
      </c>
      <c r="L146" s="41"/>
      <c r="M146" s="41" t="s">
        <v>368</v>
      </c>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6" t="s">
        <v>139</v>
      </c>
      <c r="AK146" s="46">
        <v>2003</v>
      </c>
      <c r="AL146" s="40"/>
      <c r="AM146" s="40"/>
      <c r="AN146" s="40"/>
      <c r="AO146" s="496">
        <v>240000</v>
      </c>
      <c r="AP146" s="40"/>
      <c r="AQ146" s="40"/>
      <c r="AR146" s="40"/>
      <c r="AS146" s="40"/>
      <c r="AT146" s="40"/>
      <c r="AU146" s="40"/>
      <c r="AV146" s="40"/>
      <c r="AW146" s="40"/>
    </row>
    <row r="147" spans="2:49" s="91" customFormat="1" ht="44.25" customHeight="1" x14ac:dyDescent="0.25">
      <c r="B147" s="64"/>
      <c r="C147" s="590"/>
      <c r="D147" s="41" t="s">
        <v>183</v>
      </c>
      <c r="E147" s="41" t="s">
        <v>1596</v>
      </c>
      <c r="F147" s="40" t="s">
        <v>240</v>
      </c>
      <c r="G147" s="40"/>
      <c r="H147" s="40"/>
      <c r="I147" s="40"/>
      <c r="J147" s="40"/>
      <c r="K147" s="41" t="s">
        <v>304</v>
      </c>
      <c r="L147" s="41"/>
      <c r="M147" s="41" t="s">
        <v>369</v>
      </c>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6" t="s">
        <v>139</v>
      </c>
      <c r="AK147" s="46">
        <v>2002</v>
      </c>
      <c r="AL147" s="40"/>
      <c r="AM147" s="40"/>
      <c r="AN147" s="40"/>
      <c r="AO147" s="496">
        <v>510000</v>
      </c>
      <c r="AP147" s="40"/>
      <c r="AQ147" s="40"/>
      <c r="AR147" s="40"/>
      <c r="AS147" s="40"/>
      <c r="AT147" s="40"/>
      <c r="AU147" s="40"/>
      <c r="AV147" s="40"/>
      <c r="AW147" s="40"/>
    </row>
    <row r="148" spans="2:49" s="91" customFormat="1" ht="44.25" customHeight="1" x14ac:dyDescent="0.25">
      <c r="B148" s="64"/>
      <c r="C148" s="590"/>
      <c r="D148" s="41" t="s">
        <v>209</v>
      </c>
      <c r="E148" s="41" t="s">
        <v>1596</v>
      </c>
      <c r="F148" s="40" t="s">
        <v>232</v>
      </c>
      <c r="G148" s="40"/>
      <c r="H148" s="40"/>
      <c r="I148" s="40"/>
      <c r="J148" s="40"/>
      <c r="K148" s="41" t="s">
        <v>299</v>
      </c>
      <c r="L148" s="41"/>
      <c r="M148" s="41" t="s">
        <v>360</v>
      </c>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6" t="s">
        <v>139</v>
      </c>
      <c r="AK148" s="46">
        <v>2002</v>
      </c>
      <c r="AL148" s="40"/>
      <c r="AM148" s="40"/>
      <c r="AN148" s="40"/>
      <c r="AO148" s="496">
        <v>210000</v>
      </c>
      <c r="AP148" s="40"/>
      <c r="AQ148" s="40"/>
      <c r="AR148" s="40"/>
      <c r="AS148" s="40"/>
      <c r="AT148" s="40"/>
      <c r="AU148" s="40"/>
      <c r="AV148" s="40"/>
      <c r="AW148" s="40"/>
    </row>
    <row r="149" spans="2:49" s="91" customFormat="1" ht="44.25" customHeight="1" x14ac:dyDescent="0.25">
      <c r="B149" s="64"/>
      <c r="C149" s="590"/>
      <c r="D149" s="41" t="s">
        <v>188</v>
      </c>
      <c r="E149" s="41" t="s">
        <v>1596</v>
      </c>
      <c r="F149" s="40" t="s">
        <v>246</v>
      </c>
      <c r="G149" s="40"/>
      <c r="H149" s="40"/>
      <c r="I149" s="40"/>
      <c r="J149" s="40"/>
      <c r="K149" s="41" t="s">
        <v>1405</v>
      </c>
      <c r="L149" s="41"/>
      <c r="M149" s="41" t="s">
        <v>378</v>
      </c>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6" t="s">
        <v>139</v>
      </c>
      <c r="AK149" s="46">
        <v>2002</v>
      </c>
      <c r="AL149" s="40"/>
      <c r="AM149" s="40"/>
      <c r="AN149" s="40"/>
      <c r="AO149" s="496">
        <v>510000</v>
      </c>
      <c r="AP149" s="40"/>
      <c r="AQ149" s="40"/>
      <c r="AR149" s="40"/>
      <c r="AS149" s="40"/>
      <c r="AT149" s="40"/>
      <c r="AU149" s="40"/>
      <c r="AV149" s="40"/>
      <c r="AW149" s="40"/>
    </row>
    <row r="150" spans="2:49" s="91" customFormat="1" ht="44.25" customHeight="1" x14ac:dyDescent="0.25">
      <c r="B150" s="64"/>
      <c r="C150" s="590"/>
      <c r="D150" s="41" t="s">
        <v>183</v>
      </c>
      <c r="E150" s="41" t="s">
        <v>1597</v>
      </c>
      <c r="F150" s="40" t="s">
        <v>252</v>
      </c>
      <c r="G150" s="40"/>
      <c r="H150" s="40"/>
      <c r="I150" s="40"/>
      <c r="J150" s="40"/>
      <c r="K150" s="41" t="s">
        <v>304</v>
      </c>
      <c r="L150" s="41"/>
      <c r="M150" s="41" t="s">
        <v>368</v>
      </c>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6" t="s">
        <v>139</v>
      </c>
      <c r="AK150" s="46">
        <v>2002</v>
      </c>
      <c r="AL150" s="40"/>
      <c r="AM150" s="40"/>
      <c r="AN150" s="40"/>
      <c r="AO150" s="496">
        <v>875000</v>
      </c>
      <c r="AP150" s="40"/>
      <c r="AQ150" s="40"/>
      <c r="AR150" s="40"/>
      <c r="AS150" s="40"/>
      <c r="AT150" s="40"/>
      <c r="AU150" s="40"/>
      <c r="AV150" s="40"/>
      <c r="AW150" s="40"/>
    </row>
    <row r="151" spans="2:49" s="91" customFormat="1" ht="44.25" customHeight="1" x14ac:dyDescent="0.25">
      <c r="B151" s="64"/>
      <c r="C151" s="590"/>
      <c r="D151" s="41" t="s">
        <v>182</v>
      </c>
      <c r="E151" s="41" t="s">
        <v>1597</v>
      </c>
      <c r="F151" s="40" t="s">
        <v>239</v>
      </c>
      <c r="G151" s="40"/>
      <c r="H151" s="40"/>
      <c r="I151" s="40"/>
      <c r="J151" s="40"/>
      <c r="K151" s="41" t="s">
        <v>138</v>
      </c>
      <c r="L151" s="41"/>
      <c r="M151" s="41" t="s">
        <v>362</v>
      </c>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6" t="s">
        <v>139</v>
      </c>
      <c r="AK151" s="46">
        <v>2000</v>
      </c>
      <c r="AL151" s="40"/>
      <c r="AM151" s="40"/>
      <c r="AN151" s="40"/>
      <c r="AO151" s="496">
        <v>715000</v>
      </c>
      <c r="AP151" s="40"/>
      <c r="AQ151" s="40"/>
      <c r="AR151" s="40"/>
      <c r="AS151" s="40"/>
      <c r="AT151" s="40"/>
      <c r="AU151" s="40"/>
      <c r="AV151" s="40"/>
      <c r="AW151" s="40"/>
    </row>
    <row r="152" spans="2:49" s="91" customFormat="1" ht="44.25" customHeight="1" x14ac:dyDescent="0.25">
      <c r="B152" s="64"/>
      <c r="C152" s="590"/>
      <c r="D152" s="41" t="s">
        <v>1624</v>
      </c>
      <c r="E152" s="41" t="s">
        <v>1616</v>
      </c>
      <c r="F152" s="37"/>
      <c r="G152" s="40"/>
      <c r="H152" s="40"/>
      <c r="I152" s="40"/>
      <c r="J152" s="40"/>
      <c r="K152" s="41" t="s">
        <v>1634</v>
      </c>
      <c r="L152" s="41"/>
      <c r="M152" s="41"/>
      <c r="N152" s="37"/>
      <c r="O152" s="40"/>
      <c r="P152" s="40"/>
      <c r="Q152" s="40"/>
      <c r="R152" s="40"/>
      <c r="S152" s="40"/>
      <c r="T152" s="40"/>
      <c r="U152" s="40"/>
      <c r="V152" s="40"/>
      <c r="W152" s="40"/>
      <c r="X152" s="40"/>
      <c r="Y152" s="40"/>
      <c r="Z152" s="40"/>
      <c r="AA152" s="40"/>
      <c r="AB152" s="40"/>
      <c r="AC152" s="40"/>
      <c r="AD152" s="40"/>
      <c r="AE152" s="40"/>
      <c r="AF152" s="40"/>
      <c r="AG152" s="40"/>
      <c r="AH152" s="40"/>
      <c r="AI152" s="40"/>
      <c r="AJ152" s="510" t="s">
        <v>139</v>
      </c>
      <c r="AK152" s="572">
        <v>2007</v>
      </c>
      <c r="AL152" s="40"/>
      <c r="AM152" s="40"/>
      <c r="AN152" s="40"/>
      <c r="AO152" s="522">
        <v>23509448.920000002</v>
      </c>
      <c r="AP152" s="40"/>
      <c r="AQ152" s="40"/>
      <c r="AR152" s="40"/>
      <c r="AS152" s="40"/>
      <c r="AT152" s="40"/>
      <c r="AU152" s="40"/>
      <c r="AV152" s="40"/>
      <c r="AW152" s="40"/>
    </row>
    <row r="153" spans="2:49" s="91" customFormat="1" ht="44.25" customHeight="1" x14ac:dyDescent="0.25">
      <c r="B153" s="64"/>
      <c r="C153" s="590"/>
      <c r="D153" s="41" t="s">
        <v>1625</v>
      </c>
      <c r="E153" s="41" t="s">
        <v>1617</v>
      </c>
      <c r="F153" s="523" t="s">
        <v>1630</v>
      </c>
      <c r="G153" s="40"/>
      <c r="H153" s="40"/>
      <c r="I153" s="40"/>
      <c r="J153" s="40"/>
      <c r="K153" s="41" t="s">
        <v>1635</v>
      </c>
      <c r="L153" s="41"/>
      <c r="M153" s="41" t="s">
        <v>467</v>
      </c>
      <c r="N153" s="572"/>
      <c r="O153" s="40"/>
      <c r="P153" s="40"/>
      <c r="Q153" s="40"/>
      <c r="R153" s="40"/>
      <c r="S153" s="40"/>
      <c r="T153" s="40"/>
      <c r="U153" s="40"/>
      <c r="V153" s="40"/>
      <c r="W153" s="40"/>
      <c r="X153" s="40"/>
      <c r="Y153" s="40"/>
      <c r="Z153" s="40"/>
      <c r="AA153" s="40"/>
      <c r="AB153" s="40"/>
      <c r="AC153" s="40"/>
      <c r="AD153" s="40"/>
      <c r="AE153" s="40"/>
      <c r="AF153" s="40"/>
      <c r="AG153" s="40"/>
      <c r="AH153" s="40"/>
      <c r="AI153" s="40"/>
      <c r="AJ153" s="510" t="s">
        <v>139</v>
      </c>
      <c r="AK153" s="572">
        <v>2007</v>
      </c>
      <c r="AL153" s="40"/>
      <c r="AM153" s="40"/>
      <c r="AN153" s="40"/>
      <c r="AO153" s="511">
        <v>29422769.7262135</v>
      </c>
      <c r="AP153" s="40"/>
      <c r="AQ153" s="40"/>
      <c r="AR153" s="40"/>
      <c r="AS153" s="40"/>
      <c r="AT153" s="40"/>
      <c r="AU153" s="40"/>
      <c r="AV153" s="40"/>
      <c r="AW153" s="40"/>
    </row>
    <row r="154" spans="2:49" s="91" customFormat="1" ht="44.25" customHeight="1" x14ac:dyDescent="0.25">
      <c r="B154" s="64"/>
      <c r="C154" s="590"/>
      <c r="D154" s="41" t="s">
        <v>1626</v>
      </c>
      <c r="E154" s="41" t="s">
        <v>441</v>
      </c>
      <c r="F154" s="523" t="s">
        <v>1631</v>
      </c>
      <c r="G154" s="40"/>
      <c r="H154" s="40"/>
      <c r="I154" s="40"/>
      <c r="J154" s="40"/>
      <c r="K154" s="41" t="s">
        <v>845</v>
      </c>
      <c r="L154" s="41"/>
      <c r="M154" s="41" t="s">
        <v>467</v>
      </c>
      <c r="N154" s="572"/>
      <c r="O154" s="40"/>
      <c r="P154" s="40"/>
      <c r="Q154" s="40"/>
      <c r="R154" s="40"/>
      <c r="S154" s="40"/>
      <c r="T154" s="40"/>
      <c r="U154" s="40"/>
      <c r="V154" s="40"/>
      <c r="W154" s="40"/>
      <c r="X154" s="40"/>
      <c r="Y154" s="40"/>
      <c r="Z154" s="40"/>
      <c r="AA154" s="40"/>
      <c r="AB154" s="40"/>
      <c r="AC154" s="40"/>
      <c r="AD154" s="40"/>
      <c r="AE154" s="40"/>
      <c r="AF154" s="40"/>
      <c r="AG154" s="40"/>
      <c r="AH154" s="40"/>
      <c r="AI154" s="40"/>
      <c r="AJ154" s="510" t="s">
        <v>139</v>
      </c>
      <c r="AK154" s="572">
        <v>2007</v>
      </c>
      <c r="AL154" s="40"/>
      <c r="AM154" s="40"/>
      <c r="AN154" s="40"/>
      <c r="AO154" s="511">
        <v>7300381.8992472803</v>
      </c>
      <c r="AP154" s="40"/>
      <c r="AQ154" s="40"/>
      <c r="AR154" s="40"/>
      <c r="AS154" s="40"/>
      <c r="AT154" s="40"/>
      <c r="AU154" s="40"/>
      <c r="AV154" s="40"/>
      <c r="AW154" s="40"/>
    </row>
    <row r="155" spans="2:49" s="91" customFormat="1" ht="44.25" customHeight="1" x14ac:dyDescent="0.25">
      <c r="B155" s="64"/>
      <c r="C155" s="590"/>
      <c r="D155" s="41" t="s">
        <v>1627</v>
      </c>
      <c r="E155" s="41" t="s">
        <v>1618</v>
      </c>
      <c r="F155" s="524"/>
      <c r="G155" s="40"/>
      <c r="H155" s="40"/>
      <c r="I155" s="40"/>
      <c r="J155" s="40"/>
      <c r="K155" s="41"/>
      <c r="L155" s="41" t="s">
        <v>1637</v>
      </c>
      <c r="M155" s="41" t="s">
        <v>1638</v>
      </c>
      <c r="N155" s="572"/>
      <c r="O155" s="40"/>
      <c r="P155" s="40"/>
      <c r="Q155" s="40"/>
      <c r="R155" s="40"/>
      <c r="S155" s="40"/>
      <c r="T155" s="40"/>
      <c r="U155" s="40"/>
      <c r="V155" s="40"/>
      <c r="W155" s="40"/>
      <c r="X155" s="40"/>
      <c r="Y155" s="40"/>
      <c r="Z155" s="40"/>
      <c r="AA155" s="40"/>
      <c r="AB155" s="40"/>
      <c r="AC155" s="40"/>
      <c r="AD155" s="40"/>
      <c r="AE155" s="40"/>
      <c r="AF155" s="40"/>
      <c r="AG155" s="40"/>
      <c r="AH155" s="40"/>
      <c r="AI155" s="40"/>
      <c r="AJ155" s="510" t="s">
        <v>139</v>
      </c>
      <c r="AK155" s="572">
        <v>2007</v>
      </c>
      <c r="AL155" s="40"/>
      <c r="AM155" s="40"/>
      <c r="AN155" s="40"/>
      <c r="AO155" s="511">
        <v>3041825.7913530334</v>
      </c>
      <c r="AP155" s="40"/>
      <c r="AQ155" s="40"/>
      <c r="AR155" s="40"/>
      <c r="AS155" s="40"/>
      <c r="AT155" s="40"/>
      <c r="AU155" s="40"/>
      <c r="AV155" s="40"/>
      <c r="AW155" s="40"/>
    </row>
    <row r="156" spans="2:49" s="91" customFormat="1" ht="44.25" customHeight="1" x14ac:dyDescent="0.25">
      <c r="B156" s="64"/>
      <c r="C156" s="590"/>
      <c r="D156" s="41" t="s">
        <v>1625</v>
      </c>
      <c r="E156" s="41" t="s">
        <v>1619</v>
      </c>
      <c r="F156" s="524" t="s">
        <v>1632</v>
      </c>
      <c r="G156" s="40"/>
      <c r="H156" s="40"/>
      <c r="I156" s="40"/>
      <c r="J156" s="40"/>
      <c r="K156" s="41" t="s">
        <v>845</v>
      </c>
      <c r="L156" s="41"/>
      <c r="M156" s="41" t="s">
        <v>467</v>
      </c>
      <c r="N156" s="572"/>
      <c r="O156" s="40"/>
      <c r="P156" s="40"/>
      <c r="Q156" s="40"/>
      <c r="R156" s="40"/>
      <c r="S156" s="40"/>
      <c r="T156" s="40"/>
      <c r="U156" s="40"/>
      <c r="V156" s="40"/>
      <c r="W156" s="40"/>
      <c r="X156" s="40"/>
      <c r="Y156" s="40"/>
      <c r="Z156" s="40"/>
      <c r="AA156" s="40"/>
      <c r="AB156" s="40"/>
      <c r="AC156" s="40"/>
      <c r="AD156" s="40"/>
      <c r="AE156" s="40"/>
      <c r="AF156" s="40"/>
      <c r="AG156" s="40"/>
      <c r="AH156" s="40"/>
      <c r="AI156" s="40"/>
      <c r="AJ156" s="510" t="s">
        <v>139</v>
      </c>
      <c r="AK156" s="572">
        <v>2007</v>
      </c>
      <c r="AL156" s="40"/>
      <c r="AM156" s="40"/>
      <c r="AN156" s="40"/>
      <c r="AO156" s="511">
        <v>8629939.1220762581</v>
      </c>
      <c r="AP156" s="40"/>
      <c r="AQ156" s="40"/>
      <c r="AR156" s="40"/>
      <c r="AS156" s="40"/>
      <c r="AT156" s="40"/>
      <c r="AU156" s="40"/>
      <c r="AV156" s="40"/>
      <c r="AW156" s="40"/>
    </row>
    <row r="157" spans="2:49" s="91" customFormat="1" ht="44.25" customHeight="1" x14ac:dyDescent="0.25">
      <c r="B157" s="64"/>
      <c r="C157" s="590"/>
      <c r="D157" s="41" t="s">
        <v>1628</v>
      </c>
      <c r="E157" s="41"/>
      <c r="F157" s="524" t="s">
        <v>1633</v>
      </c>
      <c r="G157" s="40"/>
      <c r="H157" s="40"/>
      <c r="I157" s="40"/>
      <c r="J157" s="40"/>
      <c r="K157" s="41" t="s">
        <v>845</v>
      </c>
      <c r="L157" s="41"/>
      <c r="M157" s="41" t="s">
        <v>467</v>
      </c>
      <c r="N157" s="572"/>
      <c r="O157" s="40"/>
      <c r="P157" s="40"/>
      <c r="Q157" s="40"/>
      <c r="R157" s="40"/>
      <c r="S157" s="40"/>
      <c r="T157" s="40"/>
      <c r="U157" s="40"/>
      <c r="V157" s="40"/>
      <c r="W157" s="40"/>
      <c r="X157" s="40"/>
      <c r="Y157" s="40"/>
      <c r="Z157" s="40"/>
      <c r="AA157" s="40"/>
      <c r="AB157" s="40"/>
      <c r="AC157" s="40"/>
      <c r="AD157" s="40"/>
      <c r="AE157" s="40"/>
      <c r="AF157" s="40"/>
      <c r="AG157" s="40"/>
      <c r="AH157" s="40"/>
      <c r="AI157" s="40"/>
      <c r="AJ157" s="510" t="s">
        <v>139</v>
      </c>
      <c r="AK157" s="572">
        <v>2007</v>
      </c>
      <c r="AL157" s="40"/>
      <c r="AM157" s="40"/>
      <c r="AN157" s="40"/>
      <c r="AO157" s="511">
        <v>5754060.8779237419</v>
      </c>
      <c r="AP157" s="40"/>
      <c r="AQ157" s="40"/>
      <c r="AR157" s="40"/>
      <c r="AS157" s="40"/>
      <c r="AT157" s="40"/>
      <c r="AU157" s="40"/>
      <c r="AV157" s="40"/>
      <c r="AW157" s="40"/>
    </row>
    <row r="158" spans="2:49" s="91" customFormat="1" ht="44.25" customHeight="1" x14ac:dyDescent="0.25">
      <c r="B158" s="64"/>
      <c r="C158" s="590"/>
      <c r="D158" s="41" t="s">
        <v>1629</v>
      </c>
      <c r="E158" s="41" t="s">
        <v>1620</v>
      </c>
      <c r="F158" s="524" t="s">
        <v>1632</v>
      </c>
      <c r="G158" s="40"/>
      <c r="H158" s="40"/>
      <c r="I158" s="40"/>
      <c r="J158" s="40"/>
      <c r="K158" s="41" t="s">
        <v>1636</v>
      </c>
      <c r="L158" s="41"/>
      <c r="M158" s="41" t="s">
        <v>467</v>
      </c>
      <c r="N158" s="572" t="s">
        <v>1639</v>
      </c>
      <c r="O158" s="40"/>
      <c r="P158" s="40"/>
      <c r="Q158" s="40"/>
      <c r="R158" s="40"/>
      <c r="S158" s="40"/>
      <c r="T158" s="40"/>
      <c r="U158" s="40"/>
      <c r="V158" s="40"/>
      <c r="W158" s="40"/>
      <c r="X158" s="40"/>
      <c r="Y158" s="40"/>
      <c r="Z158" s="40"/>
      <c r="AA158" s="40"/>
      <c r="AB158" s="40"/>
      <c r="AC158" s="40"/>
      <c r="AD158" s="40"/>
      <c r="AE158" s="40"/>
      <c r="AF158" s="40"/>
      <c r="AG158" s="40"/>
      <c r="AH158" s="40"/>
      <c r="AI158" s="40"/>
      <c r="AJ158" s="510" t="s">
        <v>139</v>
      </c>
      <c r="AK158" s="572">
        <v>2007</v>
      </c>
      <c r="AL158" s="40"/>
      <c r="AM158" s="40"/>
      <c r="AN158" s="40"/>
      <c r="AO158" s="511">
        <v>10109665.401195066</v>
      </c>
      <c r="AP158" s="40"/>
      <c r="AQ158" s="40"/>
      <c r="AR158" s="40"/>
      <c r="AS158" s="40"/>
      <c r="AT158" s="40"/>
      <c r="AU158" s="40"/>
      <c r="AV158" s="40"/>
      <c r="AW158" s="40"/>
    </row>
    <row r="159" spans="2:49" s="91" customFormat="1" ht="44.25" customHeight="1" x14ac:dyDescent="0.25">
      <c r="B159" s="64"/>
      <c r="C159" s="590"/>
      <c r="D159" s="453" t="s">
        <v>1646</v>
      </c>
      <c r="E159" s="41" t="s">
        <v>1622</v>
      </c>
      <c r="F159" s="525" t="s">
        <v>1663</v>
      </c>
      <c r="G159" s="40"/>
      <c r="H159" s="40"/>
      <c r="I159" s="40"/>
      <c r="J159" s="40"/>
      <c r="K159" s="41" t="s">
        <v>1129</v>
      </c>
      <c r="L159" s="41" t="s">
        <v>1676</v>
      </c>
      <c r="M159" s="41" t="s">
        <v>1676</v>
      </c>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510" t="s">
        <v>139</v>
      </c>
      <c r="AK159" s="37">
        <v>2008</v>
      </c>
      <c r="AL159" s="40"/>
      <c r="AM159" s="40"/>
      <c r="AN159" s="40"/>
      <c r="AO159" s="513">
        <v>30175011.09</v>
      </c>
      <c r="AP159" s="40"/>
      <c r="AQ159" s="40"/>
      <c r="AR159" s="40"/>
      <c r="AS159" s="40"/>
      <c r="AT159" s="40"/>
      <c r="AU159" s="40"/>
      <c r="AV159" s="40"/>
      <c r="AW159" s="40"/>
    </row>
    <row r="160" spans="2:49" s="91" customFormat="1" ht="44.25" customHeight="1" x14ac:dyDescent="0.25">
      <c r="B160" s="64"/>
      <c r="C160" s="590"/>
      <c r="D160" s="453" t="s">
        <v>1647</v>
      </c>
      <c r="E160" s="41" t="s">
        <v>1622</v>
      </c>
      <c r="F160" s="525" t="s">
        <v>1633</v>
      </c>
      <c r="G160" s="40"/>
      <c r="H160" s="40"/>
      <c r="I160" s="40"/>
      <c r="J160" s="40"/>
      <c r="K160" s="41" t="s">
        <v>1129</v>
      </c>
      <c r="L160" s="41" t="s">
        <v>1676</v>
      </c>
      <c r="M160" s="41" t="s">
        <v>1676</v>
      </c>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510" t="s">
        <v>139</v>
      </c>
      <c r="AK160" s="37">
        <v>2008</v>
      </c>
      <c r="AL160" s="40"/>
      <c r="AM160" s="40"/>
      <c r="AN160" s="40"/>
      <c r="AO160" s="526">
        <v>10005865.77</v>
      </c>
      <c r="AP160" s="40"/>
      <c r="AQ160" s="40"/>
      <c r="AR160" s="40"/>
      <c r="AS160" s="40"/>
      <c r="AT160" s="40"/>
      <c r="AU160" s="40"/>
      <c r="AV160" s="40"/>
      <c r="AW160" s="40"/>
    </row>
    <row r="161" spans="2:49" s="91" customFormat="1" ht="44.25" customHeight="1" x14ac:dyDescent="0.25">
      <c r="B161" s="64"/>
      <c r="C161" s="590"/>
      <c r="D161" s="529" t="s">
        <v>1648</v>
      </c>
      <c r="E161" s="41" t="s">
        <v>1640</v>
      </c>
      <c r="F161" s="525" t="s">
        <v>1664</v>
      </c>
      <c r="G161" s="40"/>
      <c r="H161" s="40"/>
      <c r="I161" s="40"/>
      <c r="J161" s="40"/>
      <c r="K161" s="41" t="s">
        <v>1129</v>
      </c>
      <c r="L161" s="41"/>
      <c r="M161" s="41"/>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510" t="s">
        <v>139</v>
      </c>
      <c r="AK161" s="37">
        <v>2008</v>
      </c>
      <c r="AL161" s="40"/>
      <c r="AM161" s="40"/>
      <c r="AN161" s="40"/>
      <c r="AO161" s="527">
        <v>21129773.010000002</v>
      </c>
      <c r="AP161" s="40"/>
      <c r="AQ161" s="40"/>
      <c r="AR161" s="40"/>
      <c r="AS161" s="40"/>
      <c r="AT161" s="40"/>
      <c r="AU161" s="40"/>
      <c r="AV161" s="40"/>
      <c r="AW161" s="40"/>
    </row>
    <row r="162" spans="2:49" s="91" customFormat="1" ht="44.25" customHeight="1" x14ac:dyDescent="0.25">
      <c r="B162" s="64"/>
      <c r="C162" s="590"/>
      <c r="D162" s="528" t="s">
        <v>1649</v>
      </c>
      <c r="E162" s="41"/>
      <c r="F162" s="37"/>
      <c r="G162" s="40"/>
      <c r="H162" s="40"/>
      <c r="I162" s="40"/>
      <c r="J162" s="40"/>
      <c r="K162" s="41" t="s">
        <v>1129</v>
      </c>
      <c r="L162" s="41" t="s">
        <v>1677</v>
      </c>
      <c r="M162" s="41" t="s">
        <v>1677</v>
      </c>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510" t="s">
        <v>139</v>
      </c>
      <c r="AK162" s="37">
        <v>2008</v>
      </c>
      <c r="AL162" s="40"/>
      <c r="AM162" s="40"/>
      <c r="AN162" s="40"/>
      <c r="AO162" s="527">
        <v>3027188.11</v>
      </c>
      <c r="AP162" s="40"/>
      <c r="AQ162" s="40"/>
      <c r="AR162" s="40"/>
      <c r="AS162" s="40"/>
      <c r="AT162" s="40"/>
      <c r="AU162" s="40"/>
      <c r="AV162" s="40"/>
      <c r="AW162" s="40"/>
    </row>
    <row r="163" spans="2:49" s="91" customFormat="1" ht="44.25" customHeight="1" x14ac:dyDescent="0.25">
      <c r="B163" s="64"/>
      <c r="C163" s="590"/>
      <c r="D163" s="529" t="s">
        <v>1650</v>
      </c>
      <c r="E163" s="41"/>
      <c r="F163" s="37"/>
      <c r="G163" s="40"/>
      <c r="H163" s="40"/>
      <c r="I163" s="40"/>
      <c r="J163" s="40"/>
      <c r="K163" s="41" t="s">
        <v>1670</v>
      </c>
      <c r="L163" s="41"/>
      <c r="M163" s="41"/>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510" t="s">
        <v>139</v>
      </c>
      <c r="AK163" s="37">
        <v>2008</v>
      </c>
      <c r="AL163" s="40"/>
      <c r="AM163" s="40"/>
      <c r="AN163" s="40"/>
      <c r="AO163" s="527">
        <v>50301775.770000003</v>
      </c>
      <c r="AP163" s="40"/>
      <c r="AQ163" s="40"/>
      <c r="AR163" s="40"/>
      <c r="AS163" s="40"/>
      <c r="AT163" s="40"/>
      <c r="AU163" s="40"/>
      <c r="AV163" s="40"/>
      <c r="AW163" s="40"/>
    </row>
    <row r="164" spans="2:49" s="91" customFormat="1" ht="44.25" customHeight="1" x14ac:dyDescent="0.25">
      <c r="B164" s="64"/>
      <c r="C164" s="590"/>
      <c r="D164" s="509" t="s">
        <v>421</v>
      </c>
      <c r="E164" s="41" t="s">
        <v>440</v>
      </c>
      <c r="F164" s="525" t="s">
        <v>1630</v>
      </c>
      <c r="G164" s="40"/>
      <c r="H164" s="40"/>
      <c r="I164" s="40"/>
      <c r="J164" s="40"/>
      <c r="K164" s="41" t="s">
        <v>1634</v>
      </c>
      <c r="L164" s="41"/>
      <c r="M164" s="41"/>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510" t="s">
        <v>139</v>
      </c>
      <c r="AK164" s="37">
        <v>2008</v>
      </c>
      <c r="AL164" s="40"/>
      <c r="AM164" s="40"/>
      <c r="AN164" s="40"/>
      <c r="AO164" s="513">
        <v>9929511.8699999992</v>
      </c>
      <c r="AP164" s="40"/>
      <c r="AQ164" s="40"/>
      <c r="AR164" s="40"/>
      <c r="AS164" s="40"/>
      <c r="AT164" s="40"/>
      <c r="AU164" s="40"/>
      <c r="AV164" s="40"/>
      <c r="AW164" s="40"/>
    </row>
    <row r="165" spans="2:49" s="91" customFormat="1" ht="44.25" customHeight="1" x14ac:dyDescent="0.25">
      <c r="B165" s="64"/>
      <c r="C165" s="590"/>
      <c r="D165" s="453" t="s">
        <v>217</v>
      </c>
      <c r="E165" s="41" t="s">
        <v>441</v>
      </c>
      <c r="F165" s="525" t="s">
        <v>1633</v>
      </c>
      <c r="G165" s="40"/>
      <c r="H165" s="40"/>
      <c r="I165" s="40"/>
      <c r="J165" s="40"/>
      <c r="K165" s="41" t="s">
        <v>1548</v>
      </c>
      <c r="L165" s="41"/>
      <c r="M165" s="41"/>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510" t="s">
        <v>139</v>
      </c>
      <c r="AK165" s="37">
        <v>2008</v>
      </c>
      <c r="AL165" s="40"/>
      <c r="AM165" s="40"/>
      <c r="AN165" s="40"/>
      <c r="AO165" s="513">
        <v>3024216.81</v>
      </c>
      <c r="AP165" s="40"/>
      <c r="AQ165" s="40"/>
      <c r="AR165" s="40"/>
      <c r="AS165" s="40"/>
      <c r="AT165" s="40"/>
      <c r="AU165" s="40"/>
      <c r="AV165" s="40"/>
      <c r="AW165" s="40"/>
    </row>
    <row r="166" spans="2:49" s="91" customFormat="1" ht="44.25" customHeight="1" x14ac:dyDescent="0.25">
      <c r="B166" s="64"/>
      <c r="C166" s="590"/>
      <c r="D166" s="453" t="s">
        <v>1651</v>
      </c>
      <c r="E166" s="41" t="s">
        <v>442</v>
      </c>
      <c r="F166" s="525" t="s">
        <v>1632</v>
      </c>
      <c r="G166" s="40"/>
      <c r="H166" s="40"/>
      <c r="I166" s="40"/>
      <c r="J166" s="40"/>
      <c r="K166" s="41" t="s">
        <v>1129</v>
      </c>
      <c r="L166" s="41"/>
      <c r="M166" s="41"/>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510" t="s">
        <v>139</v>
      </c>
      <c r="AK166" s="37">
        <v>2008</v>
      </c>
      <c r="AL166" s="40"/>
      <c r="AM166" s="40"/>
      <c r="AN166" s="40"/>
      <c r="AO166" s="526">
        <v>4526244.4961789567</v>
      </c>
      <c r="AP166" s="40"/>
      <c r="AQ166" s="40"/>
      <c r="AR166" s="40"/>
      <c r="AS166" s="40"/>
      <c r="AT166" s="40"/>
      <c r="AU166" s="40"/>
      <c r="AV166" s="40"/>
      <c r="AW166" s="40"/>
    </row>
    <row r="167" spans="2:49" s="91" customFormat="1" ht="44.25" customHeight="1" x14ac:dyDescent="0.25">
      <c r="B167" s="64"/>
      <c r="C167" s="590"/>
      <c r="D167" s="453" t="s">
        <v>1652</v>
      </c>
      <c r="E167" s="41" t="s">
        <v>1641</v>
      </c>
      <c r="F167" s="525" t="s">
        <v>1665</v>
      </c>
      <c r="G167" s="40"/>
      <c r="H167" s="40"/>
      <c r="I167" s="40"/>
      <c r="J167" s="40"/>
      <c r="K167" s="41" t="s">
        <v>1129</v>
      </c>
      <c r="L167" s="41"/>
      <c r="M167" s="41"/>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510" t="s">
        <v>139</v>
      </c>
      <c r="AK167" s="37">
        <v>2008</v>
      </c>
      <c r="AL167" s="40"/>
      <c r="AM167" s="40"/>
      <c r="AN167" s="40"/>
      <c r="AO167" s="513">
        <v>8044416.7199999997</v>
      </c>
      <c r="AP167" s="40"/>
      <c r="AQ167" s="40"/>
      <c r="AR167" s="40"/>
      <c r="AS167" s="40"/>
      <c r="AT167" s="40"/>
      <c r="AU167" s="40"/>
      <c r="AV167" s="40"/>
      <c r="AW167" s="40"/>
    </row>
    <row r="168" spans="2:49" s="91" customFormat="1" ht="44.25" customHeight="1" x14ac:dyDescent="0.25">
      <c r="B168" s="64"/>
      <c r="C168" s="590"/>
      <c r="D168" s="453" t="s">
        <v>1653</v>
      </c>
      <c r="E168" s="41" t="s">
        <v>1641</v>
      </c>
      <c r="F168" s="525" t="s">
        <v>1666</v>
      </c>
      <c r="G168" s="40"/>
      <c r="H168" s="40"/>
      <c r="I168" s="40"/>
      <c r="J168" s="40"/>
      <c r="K168" s="41" t="s">
        <v>1129</v>
      </c>
      <c r="L168" s="41"/>
      <c r="M168" s="41"/>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510" t="s">
        <v>139</v>
      </c>
      <c r="AK168" s="37">
        <v>2008</v>
      </c>
      <c r="AL168" s="40"/>
      <c r="AM168" s="40"/>
      <c r="AN168" s="40"/>
      <c r="AO168" s="513">
        <v>11044439.800000001</v>
      </c>
      <c r="AP168" s="40"/>
      <c r="AQ168" s="40"/>
      <c r="AR168" s="40"/>
      <c r="AS168" s="40"/>
      <c r="AT168" s="40"/>
      <c r="AU168" s="40"/>
      <c r="AV168" s="40"/>
      <c r="AW168" s="40"/>
    </row>
    <row r="169" spans="2:49" s="91" customFormat="1" ht="44.25" customHeight="1" x14ac:dyDescent="0.25">
      <c r="B169" s="64"/>
      <c r="C169" s="590"/>
      <c r="D169" s="453" t="s">
        <v>1654</v>
      </c>
      <c r="E169" s="41" t="s">
        <v>447</v>
      </c>
      <c r="F169" s="525" t="s">
        <v>1667</v>
      </c>
      <c r="G169" s="40"/>
      <c r="H169" s="40"/>
      <c r="I169" s="40"/>
      <c r="J169" s="40"/>
      <c r="K169" s="41" t="s">
        <v>1129</v>
      </c>
      <c r="L169" s="41"/>
      <c r="M169" s="41"/>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510" t="s">
        <v>139</v>
      </c>
      <c r="AK169" s="37">
        <v>2008</v>
      </c>
      <c r="AL169" s="40"/>
      <c r="AM169" s="40"/>
      <c r="AN169" s="40"/>
      <c r="AO169" s="513">
        <v>7903286.5999999996</v>
      </c>
      <c r="AP169" s="40"/>
      <c r="AQ169" s="40"/>
      <c r="AR169" s="40"/>
      <c r="AS169" s="40"/>
      <c r="AT169" s="40"/>
      <c r="AU169" s="40"/>
      <c r="AV169" s="40"/>
      <c r="AW169" s="40"/>
    </row>
    <row r="170" spans="2:49" s="91" customFormat="1" ht="44.25" customHeight="1" x14ac:dyDescent="0.25">
      <c r="B170" s="64"/>
      <c r="C170" s="590"/>
      <c r="D170" s="453" t="s">
        <v>1655</v>
      </c>
      <c r="E170" s="41" t="s">
        <v>1642</v>
      </c>
      <c r="F170" s="525" t="s">
        <v>1668</v>
      </c>
      <c r="G170" s="40"/>
      <c r="H170" s="40"/>
      <c r="I170" s="40"/>
      <c r="J170" s="40"/>
      <c r="K170" s="41" t="s">
        <v>1110</v>
      </c>
      <c r="L170" s="41"/>
      <c r="M170" s="41"/>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510" t="s">
        <v>139</v>
      </c>
      <c r="AK170" s="37">
        <v>2008</v>
      </c>
      <c r="AL170" s="40"/>
      <c r="AM170" s="40"/>
      <c r="AN170" s="40"/>
      <c r="AO170" s="513">
        <v>1963724.78</v>
      </c>
      <c r="AP170" s="40"/>
      <c r="AQ170" s="40"/>
      <c r="AR170" s="40"/>
      <c r="AS170" s="40"/>
      <c r="AT170" s="40"/>
      <c r="AU170" s="40"/>
      <c r="AV170" s="40"/>
      <c r="AW170" s="40"/>
    </row>
    <row r="171" spans="2:49" s="91" customFormat="1" ht="44.25" customHeight="1" x14ac:dyDescent="0.25">
      <c r="B171" s="64"/>
      <c r="C171" s="590"/>
      <c r="D171" s="453" t="s">
        <v>1656</v>
      </c>
      <c r="E171" s="41" t="s">
        <v>1643</v>
      </c>
      <c r="F171" s="37"/>
      <c r="G171" s="40"/>
      <c r="H171" s="40"/>
      <c r="I171" s="40"/>
      <c r="J171" s="40"/>
      <c r="K171" s="41" t="s">
        <v>1550</v>
      </c>
      <c r="L171" s="41"/>
      <c r="M171" s="41"/>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510" t="s">
        <v>139</v>
      </c>
      <c r="AK171" s="37">
        <v>2008</v>
      </c>
      <c r="AL171" s="40"/>
      <c r="AM171" s="40"/>
      <c r="AN171" s="40"/>
      <c r="AO171" s="513">
        <v>6875052.8899999997</v>
      </c>
      <c r="AP171" s="40"/>
      <c r="AQ171" s="40"/>
      <c r="AR171" s="40"/>
      <c r="AS171" s="40"/>
      <c r="AT171" s="40"/>
      <c r="AU171" s="40"/>
      <c r="AV171" s="40"/>
      <c r="AW171" s="40"/>
    </row>
    <row r="172" spans="2:49" s="91" customFormat="1" ht="44.25" customHeight="1" x14ac:dyDescent="0.25">
      <c r="B172" s="64"/>
      <c r="C172" s="590"/>
      <c r="D172" s="453" t="s">
        <v>1657</v>
      </c>
      <c r="E172" s="41" t="s">
        <v>1125</v>
      </c>
      <c r="F172" s="525" t="s">
        <v>1632</v>
      </c>
      <c r="G172" s="40"/>
      <c r="H172" s="40"/>
      <c r="I172" s="40"/>
      <c r="J172" s="40"/>
      <c r="K172" s="41" t="s">
        <v>1671</v>
      </c>
      <c r="L172" s="41"/>
      <c r="M172" s="41"/>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510" t="s">
        <v>139</v>
      </c>
      <c r="AK172" s="37">
        <v>2008</v>
      </c>
      <c r="AL172" s="40"/>
      <c r="AM172" s="40"/>
      <c r="AN172" s="40"/>
      <c r="AO172" s="526">
        <v>3301436.6870793058</v>
      </c>
      <c r="AP172" s="40"/>
      <c r="AQ172" s="40"/>
      <c r="AR172" s="40"/>
      <c r="AS172" s="40"/>
      <c r="AT172" s="40"/>
      <c r="AU172" s="40"/>
      <c r="AV172" s="40"/>
      <c r="AW172" s="40"/>
    </row>
    <row r="173" spans="2:49" s="91" customFormat="1" ht="44.25" customHeight="1" x14ac:dyDescent="0.25">
      <c r="B173" s="64"/>
      <c r="C173" s="590"/>
      <c r="D173" s="453" t="s">
        <v>1658</v>
      </c>
      <c r="E173" s="41" t="s">
        <v>1644</v>
      </c>
      <c r="F173" s="525" t="s">
        <v>1665</v>
      </c>
      <c r="G173" s="40"/>
      <c r="H173" s="40"/>
      <c r="I173" s="40"/>
      <c r="J173" s="40"/>
      <c r="K173" s="41" t="s">
        <v>1671</v>
      </c>
      <c r="L173" s="41"/>
      <c r="M173" s="41"/>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510" t="s">
        <v>139</v>
      </c>
      <c r="AK173" s="37">
        <v>2008</v>
      </c>
      <c r="AL173" s="40"/>
      <c r="AM173" s="40"/>
      <c r="AN173" s="40"/>
      <c r="AO173" s="513">
        <v>5967787.8399999999</v>
      </c>
      <c r="AP173" s="40"/>
      <c r="AQ173" s="40"/>
      <c r="AR173" s="40"/>
      <c r="AS173" s="40"/>
      <c r="AT173" s="40"/>
      <c r="AU173" s="40"/>
      <c r="AV173" s="40"/>
      <c r="AW173" s="40"/>
    </row>
    <row r="174" spans="2:49" s="91" customFormat="1" ht="44.25" customHeight="1" x14ac:dyDescent="0.25">
      <c r="B174" s="64"/>
      <c r="C174" s="590"/>
      <c r="D174" s="453" t="s">
        <v>1659</v>
      </c>
      <c r="E174" s="41" t="s">
        <v>1644</v>
      </c>
      <c r="F174" s="525" t="s">
        <v>1666</v>
      </c>
      <c r="G174" s="40"/>
      <c r="H174" s="40"/>
      <c r="I174" s="40"/>
      <c r="J174" s="40"/>
      <c r="K174" s="41" t="s">
        <v>1671</v>
      </c>
      <c r="L174" s="41"/>
      <c r="M174" s="41"/>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510" t="s">
        <v>139</v>
      </c>
      <c r="AK174" s="37">
        <v>2008</v>
      </c>
      <c r="AL174" s="40"/>
      <c r="AM174" s="40"/>
      <c r="AN174" s="40"/>
      <c r="AO174" s="513">
        <v>8316596.2300000004</v>
      </c>
      <c r="AP174" s="40"/>
      <c r="AQ174" s="40"/>
      <c r="AR174" s="40"/>
      <c r="AS174" s="40"/>
      <c r="AT174" s="40"/>
      <c r="AU174" s="40"/>
      <c r="AV174" s="40"/>
      <c r="AW174" s="40"/>
    </row>
    <row r="175" spans="2:49" s="91" customFormat="1" ht="44.25" customHeight="1" x14ac:dyDescent="0.25">
      <c r="B175" s="64"/>
      <c r="C175" s="590"/>
      <c r="D175" s="453" t="s">
        <v>1660</v>
      </c>
      <c r="E175" s="41" t="s">
        <v>447</v>
      </c>
      <c r="F175" s="525" t="s">
        <v>1667</v>
      </c>
      <c r="G175" s="40"/>
      <c r="H175" s="40"/>
      <c r="I175" s="40"/>
      <c r="J175" s="40"/>
      <c r="K175" s="41" t="s">
        <v>1672</v>
      </c>
      <c r="L175" s="41"/>
      <c r="M175" s="41"/>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510" t="s">
        <v>139</v>
      </c>
      <c r="AK175" s="37">
        <v>2008</v>
      </c>
      <c r="AL175" s="40"/>
      <c r="AM175" s="40"/>
      <c r="AN175" s="40"/>
      <c r="AO175" s="526">
        <v>5645204.7199999997</v>
      </c>
      <c r="AP175" s="40"/>
      <c r="AQ175" s="40"/>
      <c r="AR175" s="40"/>
      <c r="AS175" s="40"/>
      <c r="AT175" s="40"/>
      <c r="AU175" s="40"/>
      <c r="AV175" s="40"/>
      <c r="AW175" s="40"/>
    </row>
    <row r="176" spans="2:49" s="91" customFormat="1" ht="44.25" customHeight="1" x14ac:dyDescent="0.25">
      <c r="B176" s="64"/>
      <c r="C176" s="590"/>
      <c r="D176" s="509" t="s">
        <v>213</v>
      </c>
      <c r="E176" s="41" t="s">
        <v>1645</v>
      </c>
      <c r="F176" s="525" t="s">
        <v>1669</v>
      </c>
      <c r="G176" s="40"/>
      <c r="H176" s="40"/>
      <c r="I176" s="40"/>
      <c r="J176" s="40"/>
      <c r="K176" s="41" t="s">
        <v>1673</v>
      </c>
      <c r="L176" s="41"/>
      <c r="M176" s="41"/>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510" t="s">
        <v>139</v>
      </c>
      <c r="AK176" s="37">
        <v>2008</v>
      </c>
      <c r="AL176" s="40"/>
      <c r="AM176" s="40"/>
      <c r="AN176" s="40"/>
      <c r="AO176" s="526">
        <v>34929704.189999998</v>
      </c>
      <c r="AP176" s="40"/>
      <c r="AQ176" s="40"/>
      <c r="AR176" s="40"/>
      <c r="AS176" s="40"/>
      <c r="AT176" s="40"/>
      <c r="AU176" s="40"/>
      <c r="AV176" s="40"/>
      <c r="AW176" s="40"/>
    </row>
    <row r="177" spans="2:49" s="91" customFormat="1" ht="44.25" customHeight="1" x14ac:dyDescent="0.25">
      <c r="B177" s="64"/>
      <c r="C177" s="590"/>
      <c r="D177" s="509" t="s">
        <v>1661</v>
      </c>
      <c r="E177" s="41" t="s">
        <v>1288</v>
      </c>
      <c r="F177" s="525" t="s">
        <v>1632</v>
      </c>
      <c r="G177" s="40"/>
      <c r="H177" s="40"/>
      <c r="I177" s="40"/>
      <c r="J177" s="40"/>
      <c r="K177" s="41" t="s">
        <v>1674</v>
      </c>
      <c r="L177" s="41"/>
      <c r="M177" s="41"/>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510" t="s">
        <v>139</v>
      </c>
      <c r="AK177" s="37">
        <v>2008</v>
      </c>
      <c r="AL177" s="40"/>
      <c r="AM177" s="40"/>
      <c r="AN177" s="40"/>
      <c r="AO177" s="526">
        <v>8039376.3600000003</v>
      </c>
      <c r="AP177" s="40"/>
      <c r="AQ177" s="40"/>
      <c r="AR177" s="40"/>
      <c r="AS177" s="40"/>
      <c r="AT177" s="40"/>
      <c r="AU177" s="40"/>
      <c r="AV177" s="40"/>
      <c r="AW177" s="40"/>
    </row>
    <row r="178" spans="2:49" s="91" customFormat="1" ht="44.25" customHeight="1" x14ac:dyDescent="0.25">
      <c r="B178" s="64"/>
      <c r="C178" s="590"/>
      <c r="D178" s="530" t="s">
        <v>1662</v>
      </c>
      <c r="E178" s="41" t="s">
        <v>448</v>
      </c>
      <c r="F178" s="525" t="s">
        <v>1664</v>
      </c>
      <c r="G178" s="40"/>
      <c r="H178" s="40"/>
      <c r="I178" s="40"/>
      <c r="J178" s="40"/>
      <c r="K178" s="41" t="s">
        <v>1675</v>
      </c>
      <c r="L178" s="41" t="s">
        <v>1678</v>
      </c>
      <c r="M178" s="41" t="s">
        <v>1678</v>
      </c>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510" t="s">
        <v>139</v>
      </c>
      <c r="AK178" s="37">
        <v>2008</v>
      </c>
      <c r="AL178" s="40"/>
      <c r="AM178" s="40"/>
      <c r="AN178" s="40"/>
      <c r="AO178" s="526">
        <v>55825000</v>
      </c>
      <c r="AP178" s="40"/>
      <c r="AQ178" s="40"/>
      <c r="AR178" s="40"/>
      <c r="AS178" s="40"/>
      <c r="AT178" s="40"/>
      <c r="AU178" s="40"/>
      <c r="AV178" s="40"/>
      <c r="AW178" s="40"/>
    </row>
    <row r="179" spans="2:49" s="91" customFormat="1" ht="44.25" customHeight="1" x14ac:dyDescent="0.25">
      <c r="B179" s="64"/>
      <c r="C179" s="590"/>
      <c r="D179" s="509" t="s">
        <v>421</v>
      </c>
      <c r="E179" s="41" t="s">
        <v>440</v>
      </c>
      <c r="F179" s="525" t="s">
        <v>1680</v>
      </c>
      <c r="G179" s="40"/>
      <c r="H179" s="40"/>
      <c r="I179" s="40"/>
      <c r="J179" s="40"/>
      <c r="K179" s="41" t="s">
        <v>1548</v>
      </c>
      <c r="L179" s="41"/>
      <c r="M179" s="41" t="s">
        <v>467</v>
      </c>
      <c r="N179" s="525"/>
      <c r="O179" s="40"/>
      <c r="P179" s="40"/>
      <c r="Q179" s="40"/>
      <c r="R179" s="40"/>
      <c r="S179" s="40"/>
      <c r="T179" s="40"/>
      <c r="U179" s="40"/>
      <c r="V179" s="40"/>
      <c r="W179" s="40"/>
      <c r="X179" s="40"/>
      <c r="Y179" s="40"/>
      <c r="Z179" s="40"/>
      <c r="AA179" s="40"/>
      <c r="AB179" s="40"/>
      <c r="AC179" s="40"/>
      <c r="AD179" s="40"/>
      <c r="AE179" s="40"/>
      <c r="AF179" s="40"/>
      <c r="AG179" s="40"/>
      <c r="AH179" s="40"/>
      <c r="AI179" s="40"/>
      <c r="AJ179" s="510" t="s">
        <v>139</v>
      </c>
      <c r="AK179" s="37">
        <v>2009</v>
      </c>
      <c r="AL179" s="40"/>
      <c r="AM179" s="40"/>
      <c r="AN179" s="40"/>
      <c r="AO179" s="513">
        <v>13970000</v>
      </c>
      <c r="AP179" s="40"/>
      <c r="AQ179" s="40"/>
      <c r="AR179" s="40"/>
      <c r="AS179" s="40"/>
      <c r="AT179" s="40"/>
      <c r="AU179" s="40"/>
      <c r="AV179" s="40"/>
      <c r="AW179" s="40"/>
    </row>
    <row r="180" spans="2:49" s="91" customFormat="1" ht="44.25" customHeight="1" x14ac:dyDescent="0.25">
      <c r="B180" s="64"/>
      <c r="C180" s="590"/>
      <c r="D180" s="528" t="s">
        <v>1679</v>
      </c>
      <c r="E180" s="41" t="s">
        <v>284</v>
      </c>
      <c r="F180" s="525" t="s">
        <v>1632</v>
      </c>
      <c r="G180" s="40"/>
      <c r="H180" s="40"/>
      <c r="I180" s="40"/>
      <c r="J180" s="40"/>
      <c r="K180" s="41" t="s">
        <v>1682</v>
      </c>
      <c r="L180" s="41"/>
      <c r="M180" s="41" t="s">
        <v>467</v>
      </c>
      <c r="N180" s="531" t="s">
        <v>1683</v>
      </c>
      <c r="O180" s="40"/>
      <c r="P180" s="40"/>
      <c r="Q180" s="40"/>
      <c r="R180" s="40"/>
      <c r="S180" s="40"/>
      <c r="T180" s="40"/>
      <c r="U180" s="40"/>
      <c r="V180" s="40"/>
      <c r="W180" s="40"/>
      <c r="X180" s="40"/>
      <c r="Y180" s="40"/>
      <c r="Z180" s="40"/>
      <c r="AA180" s="40"/>
      <c r="AB180" s="40"/>
      <c r="AC180" s="40"/>
      <c r="AD180" s="40"/>
      <c r="AE180" s="40"/>
      <c r="AF180" s="40"/>
      <c r="AG180" s="40"/>
      <c r="AH180" s="40"/>
      <c r="AI180" s="40"/>
      <c r="AJ180" s="510" t="s">
        <v>139</v>
      </c>
      <c r="AK180" s="37">
        <v>2009</v>
      </c>
      <c r="AL180" s="40"/>
      <c r="AM180" s="40"/>
      <c r="AN180" s="40"/>
      <c r="AO180" s="513">
        <v>14998500</v>
      </c>
      <c r="AP180" s="40"/>
      <c r="AQ180" s="40"/>
      <c r="AR180" s="40"/>
      <c r="AS180" s="40"/>
      <c r="AT180" s="40"/>
      <c r="AU180" s="40"/>
      <c r="AV180" s="40"/>
      <c r="AW180" s="40"/>
    </row>
    <row r="181" spans="2:49" s="91" customFormat="1" ht="44.25" customHeight="1" x14ac:dyDescent="0.25">
      <c r="B181" s="64"/>
      <c r="C181" s="590"/>
      <c r="D181" s="528" t="s">
        <v>1679</v>
      </c>
      <c r="E181" s="41" t="s">
        <v>284</v>
      </c>
      <c r="F181" s="525" t="s">
        <v>1681</v>
      </c>
      <c r="G181" s="40"/>
      <c r="H181" s="40"/>
      <c r="I181" s="40"/>
      <c r="J181" s="40"/>
      <c r="K181" s="41" t="s">
        <v>1682</v>
      </c>
      <c r="L181" s="41"/>
      <c r="M181" s="41" t="s">
        <v>467</v>
      </c>
      <c r="N181" s="531" t="s">
        <v>1683</v>
      </c>
      <c r="O181" s="40"/>
      <c r="P181" s="40"/>
      <c r="Q181" s="40"/>
      <c r="R181" s="40"/>
      <c r="S181" s="40"/>
      <c r="T181" s="40"/>
      <c r="U181" s="40"/>
      <c r="V181" s="40"/>
      <c r="W181" s="40"/>
      <c r="X181" s="40"/>
      <c r="Y181" s="40"/>
      <c r="Z181" s="40"/>
      <c r="AA181" s="40"/>
      <c r="AB181" s="40"/>
      <c r="AC181" s="40"/>
      <c r="AD181" s="40"/>
      <c r="AE181" s="40"/>
      <c r="AF181" s="40"/>
      <c r="AG181" s="40"/>
      <c r="AH181" s="40"/>
      <c r="AI181" s="40"/>
      <c r="AJ181" s="510" t="s">
        <v>139</v>
      </c>
      <c r="AK181" s="37">
        <v>2009</v>
      </c>
      <c r="AL181" s="40"/>
      <c r="AM181" s="40"/>
      <c r="AN181" s="40"/>
      <c r="AO181" s="513">
        <v>14998500</v>
      </c>
      <c r="AP181" s="40"/>
      <c r="AQ181" s="40"/>
      <c r="AR181" s="40"/>
      <c r="AS181" s="40"/>
      <c r="AT181" s="40"/>
      <c r="AU181" s="40"/>
      <c r="AV181" s="40"/>
      <c r="AW181" s="40"/>
    </row>
    <row r="182" spans="2:49" s="91" customFormat="1" ht="44.25" customHeight="1" x14ac:dyDescent="0.25">
      <c r="B182" s="64"/>
      <c r="C182" s="590"/>
      <c r="D182" s="521" t="s">
        <v>1684</v>
      </c>
      <c r="E182" s="41"/>
      <c r="F182" s="40"/>
      <c r="G182" s="40"/>
      <c r="H182" s="40"/>
      <c r="I182" s="40"/>
      <c r="J182" s="40"/>
      <c r="K182" s="41"/>
      <c r="L182" s="41"/>
      <c r="M182" s="41" t="s">
        <v>465</v>
      </c>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510" t="s">
        <v>139</v>
      </c>
      <c r="AK182" s="37">
        <v>2011</v>
      </c>
      <c r="AL182" s="40"/>
      <c r="AM182" s="40"/>
      <c r="AN182" s="40"/>
      <c r="AO182" s="513">
        <v>2500000</v>
      </c>
      <c r="AP182" s="40"/>
      <c r="AQ182" s="40"/>
      <c r="AR182" s="40"/>
      <c r="AS182" s="40"/>
      <c r="AT182" s="40"/>
      <c r="AU182" s="40"/>
      <c r="AV182" s="40"/>
      <c r="AW182" s="40"/>
    </row>
    <row r="183" spans="2:49" ht="33.75" customHeight="1" x14ac:dyDescent="0.2">
      <c r="B183" s="64"/>
      <c r="C183" s="591"/>
      <c r="D183" s="521" t="s">
        <v>421</v>
      </c>
      <c r="E183" s="508"/>
      <c r="F183" s="332"/>
      <c r="G183" s="66"/>
      <c r="H183" s="66"/>
      <c r="I183" s="66"/>
      <c r="J183" s="66"/>
      <c r="K183" s="508"/>
      <c r="L183" s="508"/>
      <c r="M183" s="41" t="s">
        <v>465</v>
      </c>
      <c r="N183" s="332"/>
      <c r="O183" s="332"/>
      <c r="P183" s="332"/>
      <c r="Q183" s="332"/>
      <c r="R183" s="332"/>
      <c r="S183" s="66"/>
      <c r="T183" s="66"/>
      <c r="U183" s="66"/>
      <c r="V183" s="66"/>
      <c r="W183" s="66"/>
      <c r="X183" s="66"/>
      <c r="Y183" s="66"/>
      <c r="Z183" s="66"/>
      <c r="AA183" s="66"/>
      <c r="AB183" s="66"/>
      <c r="AC183" s="66"/>
      <c r="AD183" s="66"/>
      <c r="AE183" s="66"/>
      <c r="AF183" s="66"/>
      <c r="AG183" s="66"/>
      <c r="AH183" s="66"/>
      <c r="AI183" s="66"/>
      <c r="AJ183" s="510" t="s">
        <v>139</v>
      </c>
      <c r="AK183" s="37">
        <v>2011</v>
      </c>
      <c r="AL183" s="66"/>
      <c r="AM183" s="66"/>
      <c r="AN183" s="66"/>
      <c r="AO183" s="513">
        <v>7500000</v>
      </c>
      <c r="AP183" s="332"/>
      <c r="AQ183" s="332"/>
      <c r="AR183" s="332"/>
      <c r="AS183" s="332"/>
      <c r="AT183" s="332"/>
      <c r="AU183" s="332"/>
      <c r="AV183" s="332"/>
      <c r="AW183" s="332"/>
    </row>
    <row r="184" spans="2:49" s="91" customFormat="1" ht="31.5" customHeight="1" x14ac:dyDescent="0.25">
      <c r="B184" s="64" t="s">
        <v>36</v>
      </c>
      <c r="C184" s="590" t="s">
        <v>37</v>
      </c>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6"/>
      <c r="AK184" s="46"/>
      <c r="AL184" s="40"/>
      <c r="AM184" s="40"/>
      <c r="AN184" s="40"/>
      <c r="AO184" s="574">
        <f>SUM(AO185:AO189)</f>
        <v>1432500</v>
      </c>
      <c r="AP184" s="40"/>
      <c r="AQ184" s="40"/>
      <c r="AR184" s="40"/>
      <c r="AS184" s="40"/>
      <c r="AT184" s="40"/>
      <c r="AU184" s="40"/>
      <c r="AV184" s="40"/>
      <c r="AW184" s="40"/>
    </row>
    <row r="185" spans="2:49" s="91" customFormat="1" ht="31.5" customHeight="1" x14ac:dyDescent="0.25">
      <c r="B185" s="64"/>
      <c r="C185" s="590" t="s">
        <v>109</v>
      </c>
      <c r="D185" s="520" t="s">
        <v>382</v>
      </c>
      <c r="E185" s="520" t="s">
        <v>386</v>
      </c>
      <c r="F185" s="41"/>
      <c r="G185" s="41"/>
      <c r="H185" s="41"/>
      <c r="I185" s="41"/>
      <c r="J185" s="41"/>
      <c r="K185" s="520" t="s">
        <v>1555</v>
      </c>
      <c r="L185" s="41"/>
      <c r="M185" s="520" t="s">
        <v>361</v>
      </c>
      <c r="N185" s="41"/>
      <c r="O185" s="40"/>
      <c r="P185" s="40"/>
      <c r="Q185" s="40"/>
      <c r="R185" s="40"/>
      <c r="S185" s="40"/>
      <c r="T185" s="40"/>
      <c r="U185" s="40"/>
      <c r="V185" s="40"/>
      <c r="W185" s="40"/>
      <c r="X185" s="40"/>
      <c r="Y185" s="40"/>
      <c r="Z185" s="40"/>
      <c r="AA185" s="40"/>
      <c r="AB185" s="40"/>
      <c r="AC185" s="40"/>
      <c r="AD185" s="40"/>
      <c r="AE185" s="40"/>
      <c r="AF185" s="40"/>
      <c r="AG185" s="40"/>
      <c r="AH185" s="40"/>
      <c r="AI185" s="40"/>
      <c r="AJ185" s="510" t="s">
        <v>1432</v>
      </c>
      <c r="AK185" s="510" t="s">
        <v>1000</v>
      </c>
      <c r="AL185" s="40"/>
      <c r="AM185" s="40"/>
      <c r="AN185" s="40"/>
      <c r="AO185" s="514">
        <v>280000</v>
      </c>
      <c r="AP185" s="40"/>
      <c r="AQ185" s="40"/>
      <c r="AR185" s="40"/>
      <c r="AS185" s="40"/>
      <c r="AT185" s="40"/>
      <c r="AU185" s="40"/>
      <c r="AV185" s="40"/>
      <c r="AW185" s="40"/>
    </row>
    <row r="186" spans="2:49" s="91" customFormat="1" ht="31.5" customHeight="1" x14ac:dyDescent="0.25">
      <c r="B186" s="64"/>
      <c r="C186" s="590"/>
      <c r="D186" s="520" t="s">
        <v>382</v>
      </c>
      <c r="E186" s="520" t="s">
        <v>386</v>
      </c>
      <c r="F186" s="41"/>
      <c r="G186" s="41"/>
      <c r="H186" s="41"/>
      <c r="I186" s="41"/>
      <c r="J186" s="41"/>
      <c r="K186" s="520" t="s">
        <v>1554</v>
      </c>
      <c r="L186" s="41"/>
      <c r="M186" s="520" t="s">
        <v>361</v>
      </c>
      <c r="N186" s="41"/>
      <c r="O186" s="40"/>
      <c r="P186" s="40"/>
      <c r="Q186" s="40"/>
      <c r="R186" s="40"/>
      <c r="S186" s="40"/>
      <c r="T186" s="40"/>
      <c r="U186" s="40"/>
      <c r="V186" s="40"/>
      <c r="W186" s="40"/>
      <c r="X186" s="40"/>
      <c r="Y186" s="40"/>
      <c r="Z186" s="40"/>
      <c r="AA186" s="40"/>
      <c r="AB186" s="40"/>
      <c r="AC186" s="40"/>
      <c r="AD186" s="40"/>
      <c r="AE186" s="40"/>
      <c r="AF186" s="40"/>
      <c r="AG186" s="40"/>
      <c r="AH186" s="40"/>
      <c r="AI186" s="40"/>
      <c r="AJ186" s="510" t="s">
        <v>139</v>
      </c>
      <c r="AK186" s="510" t="s">
        <v>1000</v>
      </c>
      <c r="AL186" s="40"/>
      <c r="AM186" s="40"/>
      <c r="AN186" s="40"/>
      <c r="AO186" s="514">
        <v>210000</v>
      </c>
      <c r="AP186" s="40"/>
      <c r="AQ186" s="40"/>
      <c r="AR186" s="40"/>
      <c r="AS186" s="40"/>
      <c r="AT186" s="40"/>
      <c r="AU186" s="40"/>
      <c r="AV186" s="40"/>
      <c r="AW186" s="40"/>
    </row>
    <row r="187" spans="2:49" s="91" customFormat="1" ht="31.5" customHeight="1" x14ac:dyDescent="0.25">
      <c r="B187" s="64"/>
      <c r="C187" s="590"/>
      <c r="D187" s="521" t="s">
        <v>382</v>
      </c>
      <c r="E187" s="521" t="s">
        <v>386</v>
      </c>
      <c r="F187" s="41"/>
      <c r="G187" s="41"/>
      <c r="H187" s="41"/>
      <c r="I187" s="41"/>
      <c r="J187" s="41"/>
      <c r="K187" s="521" t="s">
        <v>138</v>
      </c>
      <c r="L187" s="41"/>
      <c r="M187" s="521" t="s">
        <v>361</v>
      </c>
      <c r="N187" s="41"/>
      <c r="O187" s="40"/>
      <c r="P187" s="40"/>
      <c r="Q187" s="40"/>
      <c r="R187" s="40"/>
      <c r="S187" s="40"/>
      <c r="T187" s="40"/>
      <c r="U187" s="40"/>
      <c r="V187" s="40"/>
      <c r="W187" s="40"/>
      <c r="X187" s="40"/>
      <c r="Y187" s="40"/>
      <c r="Z187" s="40"/>
      <c r="AA187" s="40"/>
      <c r="AB187" s="40"/>
      <c r="AC187" s="40"/>
      <c r="AD187" s="40"/>
      <c r="AE187" s="40"/>
      <c r="AF187" s="40"/>
      <c r="AG187" s="40"/>
      <c r="AH187" s="40"/>
      <c r="AI187" s="40"/>
      <c r="AJ187" s="516" t="s">
        <v>139</v>
      </c>
      <c r="AK187" s="516" t="s">
        <v>391</v>
      </c>
      <c r="AL187" s="40"/>
      <c r="AM187" s="40"/>
      <c r="AN187" s="40"/>
      <c r="AO187" s="517">
        <v>280000</v>
      </c>
      <c r="AP187" s="40"/>
      <c r="AQ187" s="40"/>
      <c r="AR187" s="40"/>
      <c r="AS187" s="40"/>
      <c r="AT187" s="40"/>
      <c r="AU187" s="40"/>
      <c r="AV187" s="40"/>
      <c r="AW187" s="40"/>
    </row>
    <row r="188" spans="2:49" s="91" customFormat="1" ht="31.5" customHeight="1" x14ac:dyDescent="0.25">
      <c r="B188" s="64"/>
      <c r="C188" s="590"/>
      <c r="D188" s="520" t="s">
        <v>1553</v>
      </c>
      <c r="E188" s="520" t="s">
        <v>1551</v>
      </c>
      <c r="F188" s="41"/>
      <c r="G188" s="41"/>
      <c r="H188" s="41"/>
      <c r="I188" s="41"/>
      <c r="J188" s="41"/>
      <c r="K188" s="520" t="s">
        <v>320</v>
      </c>
      <c r="L188" s="41"/>
      <c r="M188" s="520" t="s">
        <v>362</v>
      </c>
      <c r="N188" s="41"/>
      <c r="O188" s="40"/>
      <c r="P188" s="40"/>
      <c r="Q188" s="40"/>
      <c r="R188" s="40"/>
      <c r="S188" s="40"/>
      <c r="T188" s="40"/>
      <c r="U188" s="40"/>
      <c r="V188" s="40"/>
      <c r="W188" s="40"/>
      <c r="X188" s="40"/>
      <c r="Y188" s="40"/>
      <c r="Z188" s="40"/>
      <c r="AA188" s="40"/>
      <c r="AB188" s="40"/>
      <c r="AC188" s="40"/>
      <c r="AD188" s="40"/>
      <c r="AE188" s="40"/>
      <c r="AF188" s="40"/>
      <c r="AG188" s="40"/>
      <c r="AH188" s="40"/>
      <c r="AI188" s="40"/>
      <c r="AJ188" s="510" t="s">
        <v>139</v>
      </c>
      <c r="AK188" s="510" t="s">
        <v>1002</v>
      </c>
      <c r="AL188" s="40"/>
      <c r="AM188" s="40"/>
      <c r="AN188" s="40"/>
      <c r="AO188" s="514">
        <v>175000</v>
      </c>
      <c r="AP188" s="40"/>
      <c r="AQ188" s="40"/>
      <c r="AR188" s="40"/>
      <c r="AS188" s="40"/>
      <c r="AT188" s="40"/>
      <c r="AU188" s="40"/>
      <c r="AV188" s="40"/>
      <c r="AW188" s="40"/>
    </row>
    <row r="189" spans="2:49" s="91" customFormat="1" ht="31.5" customHeight="1" x14ac:dyDescent="0.25">
      <c r="B189" s="64"/>
      <c r="C189" s="590"/>
      <c r="D189" s="521" t="s">
        <v>1532</v>
      </c>
      <c r="E189" s="521" t="s">
        <v>1552</v>
      </c>
      <c r="F189" s="41"/>
      <c r="G189" s="41"/>
      <c r="H189" s="41"/>
      <c r="I189" s="41"/>
      <c r="J189" s="41"/>
      <c r="K189" s="521" t="s">
        <v>1555</v>
      </c>
      <c r="L189" s="41"/>
      <c r="M189" s="521" t="s">
        <v>1556</v>
      </c>
      <c r="N189" s="41"/>
      <c r="O189" s="40"/>
      <c r="P189" s="40"/>
      <c r="Q189" s="40"/>
      <c r="R189" s="40"/>
      <c r="S189" s="40"/>
      <c r="T189" s="40"/>
      <c r="U189" s="40"/>
      <c r="V189" s="40"/>
      <c r="W189" s="40"/>
      <c r="X189" s="40"/>
      <c r="Y189" s="40"/>
      <c r="Z189" s="40"/>
      <c r="AA189" s="40"/>
      <c r="AB189" s="40"/>
      <c r="AC189" s="40"/>
      <c r="AD189" s="40"/>
      <c r="AE189" s="40"/>
      <c r="AF189" s="40"/>
      <c r="AG189" s="40"/>
      <c r="AH189" s="40"/>
      <c r="AI189" s="40"/>
      <c r="AJ189" s="516" t="s">
        <v>1432</v>
      </c>
      <c r="AK189" s="516" t="s">
        <v>1003</v>
      </c>
      <c r="AL189" s="40"/>
      <c r="AM189" s="40"/>
      <c r="AN189" s="40"/>
      <c r="AO189" s="517">
        <v>487500</v>
      </c>
      <c r="AP189" s="40"/>
      <c r="AQ189" s="40"/>
      <c r="AR189" s="40"/>
      <c r="AS189" s="40"/>
      <c r="AT189" s="40"/>
      <c r="AU189" s="40"/>
      <c r="AV189" s="40"/>
      <c r="AW189" s="40"/>
    </row>
    <row r="190" spans="2:49" s="91" customFormat="1" ht="36.75" customHeight="1" x14ac:dyDescent="0.25">
      <c r="B190" s="64" t="s">
        <v>38</v>
      </c>
      <c r="C190" s="590" t="s">
        <v>39</v>
      </c>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6"/>
      <c r="AK190" s="46"/>
      <c r="AL190" s="40"/>
      <c r="AM190" s="40"/>
      <c r="AN190" s="40"/>
      <c r="AO190" s="40"/>
      <c r="AP190" s="40"/>
      <c r="AQ190" s="40"/>
      <c r="AR190" s="40"/>
      <c r="AS190" s="40"/>
      <c r="AT190" s="40"/>
      <c r="AU190" s="40"/>
      <c r="AV190" s="40"/>
      <c r="AW190" s="40"/>
    </row>
    <row r="191" spans="2:49" s="91" customFormat="1" ht="36.75" customHeight="1" x14ac:dyDescent="0.25">
      <c r="B191" s="64"/>
      <c r="C191" s="590" t="s">
        <v>109</v>
      </c>
      <c r="D191" s="1285" t="s">
        <v>419</v>
      </c>
      <c r="E191" s="1285"/>
      <c r="F191" s="1285"/>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6"/>
      <c r="AK191" s="46"/>
      <c r="AL191" s="40"/>
      <c r="AM191" s="40"/>
      <c r="AN191" s="40"/>
      <c r="AO191" s="40"/>
      <c r="AP191" s="40"/>
      <c r="AQ191" s="40"/>
      <c r="AR191" s="40"/>
      <c r="AS191" s="40"/>
      <c r="AT191" s="40"/>
      <c r="AU191" s="40"/>
      <c r="AV191" s="40"/>
      <c r="AW191" s="40"/>
    </row>
    <row r="192" spans="2:49" s="91" customFormat="1" ht="36.75" customHeight="1" x14ac:dyDescent="0.25">
      <c r="B192" s="64"/>
      <c r="C192" s="590"/>
      <c r="D192" s="1285"/>
      <c r="E192" s="1285"/>
      <c r="F192" s="1285"/>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6"/>
      <c r="AK192" s="46"/>
      <c r="AL192" s="40"/>
      <c r="AM192" s="40"/>
      <c r="AN192" s="40"/>
      <c r="AO192" s="40"/>
      <c r="AP192" s="40"/>
      <c r="AQ192" s="40"/>
      <c r="AR192" s="40"/>
      <c r="AS192" s="40"/>
      <c r="AT192" s="40"/>
      <c r="AU192" s="40"/>
      <c r="AV192" s="40"/>
      <c r="AW192" s="40"/>
    </row>
    <row r="193" spans="2:49" s="91" customFormat="1" ht="34.5" customHeight="1" x14ac:dyDescent="0.25">
      <c r="B193" s="64" t="s">
        <v>40</v>
      </c>
      <c r="C193" s="590" t="s">
        <v>41</v>
      </c>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6"/>
      <c r="AK193" s="46"/>
      <c r="AL193" s="40"/>
      <c r="AM193" s="40"/>
      <c r="AN193" s="40"/>
      <c r="AO193" s="575">
        <f>SUM(AO194:AO197)</f>
        <v>48196507.890000001</v>
      </c>
      <c r="AP193" s="40"/>
      <c r="AQ193" s="40"/>
      <c r="AR193" s="40"/>
      <c r="AS193" s="40"/>
      <c r="AT193" s="40"/>
      <c r="AU193" s="40"/>
      <c r="AV193" s="40"/>
      <c r="AW193" s="40"/>
    </row>
    <row r="194" spans="2:49" s="91" customFormat="1" ht="34.5" customHeight="1" x14ac:dyDescent="0.25">
      <c r="B194" s="64"/>
      <c r="C194" s="590" t="s">
        <v>109</v>
      </c>
      <c r="D194" s="462" t="s">
        <v>1688</v>
      </c>
      <c r="E194" s="40" t="s">
        <v>1685</v>
      </c>
      <c r="F194" s="525" t="s">
        <v>1633</v>
      </c>
      <c r="G194" s="40"/>
      <c r="H194" s="40"/>
      <c r="I194" s="40"/>
      <c r="J194" s="40"/>
      <c r="K194" s="38" t="s">
        <v>1691</v>
      </c>
      <c r="L194" s="40"/>
      <c r="M194" s="38" t="s">
        <v>467</v>
      </c>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510" t="s">
        <v>139</v>
      </c>
      <c r="AK194" s="37">
        <v>2008</v>
      </c>
      <c r="AL194" s="40"/>
      <c r="AM194" s="40"/>
      <c r="AN194" s="40"/>
      <c r="AO194" s="496">
        <v>6841445.1299999999</v>
      </c>
      <c r="AP194" s="40"/>
      <c r="AQ194" s="40"/>
      <c r="AR194" s="40"/>
      <c r="AS194" s="40"/>
      <c r="AT194" s="40"/>
      <c r="AU194" s="40"/>
      <c r="AV194" s="40"/>
      <c r="AW194" s="40"/>
    </row>
    <row r="195" spans="2:49" s="91" customFormat="1" ht="34.5" customHeight="1" x14ac:dyDescent="0.25">
      <c r="B195" s="64"/>
      <c r="C195" s="590"/>
      <c r="D195" s="462" t="s">
        <v>1689</v>
      </c>
      <c r="E195" s="37" t="s">
        <v>1686</v>
      </c>
      <c r="F195" s="525" t="s">
        <v>1632</v>
      </c>
      <c r="G195" s="40"/>
      <c r="H195" s="40"/>
      <c r="I195" s="40"/>
      <c r="J195" s="40"/>
      <c r="K195" s="38" t="s">
        <v>1691</v>
      </c>
      <c r="L195" s="40"/>
      <c r="M195" s="38" t="s">
        <v>467</v>
      </c>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510" t="s">
        <v>139</v>
      </c>
      <c r="AK195" s="37">
        <v>2008</v>
      </c>
      <c r="AL195" s="40"/>
      <c r="AM195" s="40"/>
      <c r="AN195" s="40"/>
      <c r="AO195" s="496">
        <v>30121530.760000002</v>
      </c>
      <c r="AP195" s="40"/>
      <c r="AQ195" s="40"/>
      <c r="AR195" s="40"/>
      <c r="AS195" s="40"/>
      <c r="AT195" s="40"/>
      <c r="AU195" s="40"/>
      <c r="AV195" s="40"/>
      <c r="AW195" s="40"/>
    </row>
    <row r="196" spans="2:49" s="91" customFormat="1" ht="34.5" customHeight="1" x14ac:dyDescent="0.25">
      <c r="B196" s="64"/>
      <c r="C196" s="590"/>
      <c r="D196" s="532" t="s">
        <v>1690</v>
      </c>
      <c r="E196" s="37" t="s">
        <v>1687</v>
      </c>
      <c r="F196" s="525" t="s">
        <v>1633</v>
      </c>
      <c r="G196" s="40"/>
      <c r="H196" s="40"/>
      <c r="I196" s="40"/>
      <c r="J196" s="40"/>
      <c r="K196" s="38" t="s">
        <v>1692</v>
      </c>
      <c r="L196" s="40"/>
      <c r="M196" s="38" t="s">
        <v>465</v>
      </c>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510" t="s">
        <v>139</v>
      </c>
      <c r="AK196" s="37">
        <v>2008</v>
      </c>
      <c r="AL196" s="40"/>
      <c r="AM196" s="40"/>
      <c r="AN196" s="40"/>
      <c r="AO196" s="496">
        <v>3733532</v>
      </c>
      <c r="AP196" s="40"/>
      <c r="AQ196" s="40"/>
      <c r="AR196" s="40"/>
      <c r="AS196" s="40"/>
      <c r="AT196" s="40"/>
      <c r="AU196" s="40"/>
      <c r="AV196" s="40"/>
      <c r="AW196" s="40"/>
    </row>
    <row r="197" spans="2:49" s="91" customFormat="1" ht="34.5" customHeight="1" x14ac:dyDescent="0.25">
      <c r="B197" s="64"/>
      <c r="C197" s="590"/>
      <c r="D197" s="521" t="s">
        <v>1693</v>
      </c>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510" t="s">
        <v>139</v>
      </c>
      <c r="AK197" s="37">
        <v>2011</v>
      </c>
      <c r="AL197" s="40"/>
      <c r="AM197" s="40"/>
      <c r="AN197" s="40"/>
      <c r="AO197" s="513">
        <v>7500000</v>
      </c>
      <c r="AP197" s="40"/>
      <c r="AQ197" s="40"/>
      <c r="AR197" s="40"/>
      <c r="AS197" s="40"/>
      <c r="AT197" s="40"/>
      <c r="AU197" s="40"/>
      <c r="AV197" s="40"/>
      <c r="AW197" s="40"/>
    </row>
    <row r="198" spans="2:49" s="91" customFormat="1" ht="42" customHeight="1" x14ac:dyDescent="0.25">
      <c r="B198" s="64" t="s">
        <v>42</v>
      </c>
      <c r="C198" s="590" t="s">
        <v>43</v>
      </c>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6"/>
      <c r="AK198" s="46"/>
      <c r="AL198" s="40"/>
      <c r="AM198" s="40"/>
      <c r="AN198" s="40"/>
      <c r="AO198" s="574">
        <f>SUM(AO199:AO215)</f>
        <v>220875796.89018601</v>
      </c>
      <c r="AP198" s="40"/>
      <c r="AQ198" s="40"/>
      <c r="AR198" s="40"/>
      <c r="AS198" s="40"/>
      <c r="AT198" s="40"/>
      <c r="AU198" s="40"/>
      <c r="AV198" s="40"/>
      <c r="AW198" s="40"/>
    </row>
    <row r="199" spans="2:49" s="91" customFormat="1" ht="42" customHeight="1" x14ac:dyDescent="0.25">
      <c r="B199" s="64"/>
      <c r="C199" s="590" t="s">
        <v>109</v>
      </c>
      <c r="D199" s="519" t="s">
        <v>1696</v>
      </c>
      <c r="E199" s="518" t="s">
        <v>1694</v>
      </c>
      <c r="F199" s="40"/>
      <c r="G199" s="40"/>
      <c r="H199" s="40"/>
      <c r="I199" s="40"/>
      <c r="J199" s="40"/>
      <c r="K199" s="518" t="s">
        <v>320</v>
      </c>
      <c r="L199" s="40"/>
      <c r="M199" s="518" t="s">
        <v>362</v>
      </c>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510" t="s">
        <v>139</v>
      </c>
      <c r="AK199" s="510" t="s">
        <v>1000</v>
      </c>
      <c r="AL199" s="40"/>
      <c r="AM199" s="40"/>
      <c r="AN199" s="40"/>
      <c r="AO199" s="514">
        <v>2250000</v>
      </c>
      <c r="AP199" s="40"/>
      <c r="AQ199" s="40"/>
      <c r="AR199" s="40"/>
      <c r="AS199" s="40"/>
      <c r="AT199" s="40"/>
      <c r="AU199" s="40"/>
      <c r="AV199" s="40"/>
      <c r="AW199" s="40"/>
    </row>
    <row r="200" spans="2:49" s="91" customFormat="1" ht="42" customHeight="1" x14ac:dyDescent="0.25">
      <c r="B200" s="64"/>
      <c r="C200" s="590"/>
      <c r="D200" s="515" t="s">
        <v>1697</v>
      </c>
      <c r="E200" s="512" t="s">
        <v>1695</v>
      </c>
      <c r="F200" s="40"/>
      <c r="G200" s="40"/>
      <c r="H200" s="40"/>
      <c r="I200" s="40"/>
      <c r="J200" s="40"/>
      <c r="K200" s="512" t="s">
        <v>1698</v>
      </c>
      <c r="L200" s="40"/>
      <c r="M200" s="512" t="s">
        <v>362</v>
      </c>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510" t="s">
        <v>139</v>
      </c>
      <c r="AK200" s="516" t="s">
        <v>1003</v>
      </c>
      <c r="AL200" s="40"/>
      <c r="AM200" s="40"/>
      <c r="AN200" s="40"/>
      <c r="AO200" s="517">
        <v>17500</v>
      </c>
      <c r="AP200" s="40"/>
      <c r="AQ200" s="40"/>
      <c r="AR200" s="40"/>
      <c r="AS200" s="40"/>
      <c r="AT200" s="40"/>
      <c r="AU200" s="40"/>
      <c r="AV200" s="40"/>
      <c r="AW200" s="40"/>
    </row>
    <row r="201" spans="2:49" s="91" customFormat="1" ht="42" customHeight="1" x14ac:dyDescent="0.25">
      <c r="B201" s="64"/>
      <c r="C201" s="590"/>
      <c r="D201" s="48" t="s">
        <v>1699</v>
      </c>
      <c r="E201" s="41" t="s">
        <v>1619</v>
      </c>
      <c r="F201" s="524" t="s">
        <v>1632</v>
      </c>
      <c r="G201" s="40"/>
      <c r="H201" s="40"/>
      <c r="I201" s="40"/>
      <c r="J201" s="40"/>
      <c r="K201" s="41" t="s">
        <v>1708</v>
      </c>
      <c r="L201" s="41"/>
      <c r="M201" s="41" t="s">
        <v>467</v>
      </c>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510" t="s">
        <v>139</v>
      </c>
      <c r="AK201" s="572">
        <v>2007</v>
      </c>
      <c r="AL201" s="40"/>
      <c r="AM201" s="40"/>
      <c r="AN201" s="40"/>
      <c r="AO201" s="511">
        <v>27888500.173487186</v>
      </c>
      <c r="AP201" s="40"/>
      <c r="AQ201" s="40"/>
      <c r="AR201" s="40"/>
      <c r="AS201" s="40"/>
      <c r="AT201" s="40"/>
      <c r="AU201" s="40"/>
      <c r="AV201" s="40"/>
      <c r="AW201" s="40"/>
    </row>
    <row r="202" spans="2:49" s="91" customFormat="1" ht="42" customHeight="1" x14ac:dyDescent="0.25">
      <c r="B202" s="64"/>
      <c r="C202" s="590"/>
      <c r="D202" s="48" t="s">
        <v>1700</v>
      </c>
      <c r="E202" s="38"/>
      <c r="F202" s="572" t="s">
        <v>1706</v>
      </c>
      <c r="G202" s="40"/>
      <c r="H202" s="40"/>
      <c r="I202" s="40"/>
      <c r="J202" s="40"/>
      <c r="K202" s="41" t="s">
        <v>1709</v>
      </c>
      <c r="L202" s="41" t="s">
        <v>1712</v>
      </c>
      <c r="M202" s="41" t="s">
        <v>1717</v>
      </c>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510" t="s">
        <v>139</v>
      </c>
      <c r="AK202" s="572">
        <v>2007</v>
      </c>
      <c r="AL202" s="40"/>
      <c r="AM202" s="40"/>
      <c r="AN202" s="40"/>
      <c r="AO202" s="511">
        <v>2005530.4971032995</v>
      </c>
      <c r="AP202" s="40"/>
      <c r="AQ202" s="40"/>
      <c r="AR202" s="40"/>
      <c r="AS202" s="40"/>
      <c r="AT202" s="40"/>
      <c r="AU202" s="40"/>
      <c r="AV202" s="40"/>
      <c r="AW202" s="40"/>
    </row>
    <row r="203" spans="2:49" s="91" customFormat="1" ht="42" customHeight="1" x14ac:dyDescent="0.25">
      <c r="B203" s="64"/>
      <c r="C203" s="590"/>
      <c r="D203" s="48" t="s">
        <v>1701</v>
      </c>
      <c r="E203" s="41" t="s">
        <v>1620</v>
      </c>
      <c r="F203" s="524" t="s">
        <v>1632</v>
      </c>
      <c r="G203" s="40"/>
      <c r="H203" s="40"/>
      <c r="I203" s="40"/>
      <c r="J203" s="40"/>
      <c r="K203" s="41" t="s">
        <v>1710</v>
      </c>
      <c r="L203" s="41" t="s">
        <v>1713</v>
      </c>
      <c r="M203" s="41" t="s">
        <v>467</v>
      </c>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510" t="s">
        <v>139</v>
      </c>
      <c r="AK203" s="572">
        <v>2007</v>
      </c>
      <c r="AL203" s="40"/>
      <c r="AM203" s="40"/>
      <c r="AN203" s="40"/>
      <c r="AO203" s="511">
        <v>7132854.1299999999</v>
      </c>
      <c r="AP203" s="40"/>
      <c r="AQ203" s="40"/>
      <c r="AR203" s="40"/>
      <c r="AS203" s="40"/>
      <c r="AT203" s="40"/>
      <c r="AU203" s="40"/>
      <c r="AV203" s="40"/>
      <c r="AW203" s="40"/>
    </row>
    <row r="204" spans="2:49" s="91" customFormat="1" ht="42" customHeight="1" x14ac:dyDescent="0.25">
      <c r="B204" s="64"/>
      <c r="C204" s="590"/>
      <c r="D204" s="48" t="s">
        <v>1701</v>
      </c>
      <c r="E204" s="41" t="s">
        <v>1620</v>
      </c>
      <c r="F204" s="524" t="s">
        <v>1681</v>
      </c>
      <c r="G204" s="40"/>
      <c r="H204" s="40"/>
      <c r="I204" s="40"/>
      <c r="J204" s="40"/>
      <c r="K204" s="41" t="s">
        <v>1710</v>
      </c>
      <c r="L204" s="41" t="s">
        <v>1714</v>
      </c>
      <c r="M204" s="41" t="s">
        <v>467</v>
      </c>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510" t="s">
        <v>139</v>
      </c>
      <c r="AK204" s="572">
        <v>2007</v>
      </c>
      <c r="AL204" s="40"/>
      <c r="AM204" s="40"/>
      <c r="AN204" s="40"/>
      <c r="AO204" s="511">
        <v>5132854.13</v>
      </c>
      <c r="AP204" s="40"/>
      <c r="AQ204" s="40"/>
      <c r="AR204" s="40"/>
      <c r="AS204" s="40"/>
      <c r="AT204" s="40"/>
      <c r="AU204" s="40"/>
      <c r="AV204" s="40"/>
      <c r="AW204" s="40"/>
    </row>
    <row r="205" spans="2:49" s="91" customFormat="1" ht="42" customHeight="1" x14ac:dyDescent="0.25">
      <c r="B205" s="64"/>
      <c r="C205" s="590"/>
      <c r="D205" s="48" t="s">
        <v>1702</v>
      </c>
      <c r="E205" s="41" t="s">
        <v>448</v>
      </c>
      <c r="F205" s="524" t="s">
        <v>1632</v>
      </c>
      <c r="G205" s="40"/>
      <c r="H205" s="40"/>
      <c r="I205" s="40"/>
      <c r="J205" s="40"/>
      <c r="K205" s="41" t="s">
        <v>300</v>
      </c>
      <c r="L205" s="41" t="s">
        <v>1678</v>
      </c>
      <c r="M205" s="41" t="s">
        <v>467</v>
      </c>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510" t="s">
        <v>139</v>
      </c>
      <c r="AK205" s="572">
        <v>2007</v>
      </c>
      <c r="AL205" s="40"/>
      <c r="AM205" s="40"/>
      <c r="AN205" s="40"/>
      <c r="AO205" s="511">
        <v>6692368.0700000003</v>
      </c>
      <c r="AP205" s="40"/>
      <c r="AQ205" s="40"/>
      <c r="AR205" s="40"/>
      <c r="AS205" s="40"/>
      <c r="AT205" s="40"/>
      <c r="AU205" s="40"/>
      <c r="AV205" s="40"/>
      <c r="AW205" s="40"/>
    </row>
    <row r="206" spans="2:49" s="91" customFormat="1" ht="42" customHeight="1" x14ac:dyDescent="0.25">
      <c r="B206" s="64"/>
      <c r="C206" s="590"/>
      <c r="D206" s="48" t="s">
        <v>1702</v>
      </c>
      <c r="E206" s="41" t="s">
        <v>448</v>
      </c>
      <c r="F206" s="524" t="s">
        <v>1681</v>
      </c>
      <c r="G206" s="40"/>
      <c r="H206" s="40"/>
      <c r="I206" s="40"/>
      <c r="J206" s="40"/>
      <c r="K206" s="41" t="s">
        <v>300</v>
      </c>
      <c r="L206" s="41" t="s">
        <v>1678</v>
      </c>
      <c r="M206" s="41" t="s">
        <v>467</v>
      </c>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510" t="s">
        <v>139</v>
      </c>
      <c r="AK206" s="572">
        <v>2007</v>
      </c>
      <c r="AL206" s="40"/>
      <c r="AM206" s="40"/>
      <c r="AN206" s="40"/>
      <c r="AO206" s="511">
        <v>6692368.0700000003</v>
      </c>
      <c r="AP206" s="40"/>
      <c r="AQ206" s="40"/>
      <c r="AR206" s="40"/>
      <c r="AS206" s="40"/>
      <c r="AT206" s="40"/>
      <c r="AU206" s="40"/>
      <c r="AV206" s="40"/>
      <c r="AW206" s="40"/>
    </row>
    <row r="207" spans="2:49" s="91" customFormat="1" ht="42" customHeight="1" x14ac:dyDescent="0.25">
      <c r="B207" s="64"/>
      <c r="C207" s="590"/>
      <c r="D207" s="48" t="s">
        <v>1703</v>
      </c>
      <c r="E207" s="41" t="s">
        <v>1621</v>
      </c>
      <c r="F207" s="524" t="s">
        <v>1632</v>
      </c>
      <c r="G207" s="40"/>
      <c r="H207" s="40"/>
      <c r="I207" s="40"/>
      <c r="J207" s="40"/>
      <c r="K207" s="41" t="s">
        <v>1710</v>
      </c>
      <c r="L207" s="41"/>
      <c r="M207" s="41" t="s">
        <v>467</v>
      </c>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510" t="s">
        <v>139</v>
      </c>
      <c r="AK207" s="572">
        <v>2007</v>
      </c>
      <c r="AL207" s="40"/>
      <c r="AM207" s="40"/>
      <c r="AN207" s="40"/>
      <c r="AO207" s="511">
        <v>5580606.6006352669</v>
      </c>
      <c r="AP207" s="40"/>
      <c r="AQ207" s="40"/>
      <c r="AR207" s="40"/>
      <c r="AS207" s="40"/>
      <c r="AT207" s="40"/>
      <c r="AU207" s="40"/>
      <c r="AV207" s="40"/>
      <c r="AW207" s="40"/>
    </row>
    <row r="208" spans="2:49" s="91" customFormat="1" ht="42" customHeight="1" x14ac:dyDescent="0.25">
      <c r="B208" s="64"/>
      <c r="C208" s="590"/>
      <c r="D208" s="48" t="s">
        <v>1704</v>
      </c>
      <c r="E208" s="41" t="s">
        <v>1622</v>
      </c>
      <c r="F208" s="524" t="s">
        <v>1633</v>
      </c>
      <c r="G208" s="40"/>
      <c r="H208" s="40"/>
      <c r="I208" s="40"/>
      <c r="J208" s="40"/>
      <c r="K208" s="41"/>
      <c r="L208" s="41" t="s">
        <v>1715</v>
      </c>
      <c r="M208" s="41" t="s">
        <v>467</v>
      </c>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510" t="s">
        <v>139</v>
      </c>
      <c r="AK208" s="572">
        <v>2007</v>
      </c>
      <c r="AL208" s="40"/>
      <c r="AM208" s="40"/>
      <c r="AN208" s="40"/>
      <c r="AO208" s="511">
        <v>8923157.4291407671</v>
      </c>
      <c r="AP208" s="40"/>
      <c r="AQ208" s="40"/>
      <c r="AR208" s="40"/>
      <c r="AS208" s="40"/>
      <c r="AT208" s="40"/>
      <c r="AU208" s="40"/>
      <c r="AV208" s="40"/>
      <c r="AW208" s="40"/>
    </row>
    <row r="209" spans="2:49" s="91" customFormat="1" ht="42" customHeight="1" x14ac:dyDescent="0.25">
      <c r="B209" s="64"/>
      <c r="C209" s="590"/>
      <c r="D209" s="48" t="s">
        <v>1705</v>
      </c>
      <c r="E209" s="41" t="s">
        <v>1623</v>
      </c>
      <c r="F209" s="524" t="s">
        <v>1707</v>
      </c>
      <c r="G209" s="40"/>
      <c r="H209" s="40"/>
      <c r="I209" s="40"/>
      <c r="J209" s="40"/>
      <c r="K209" s="41" t="s">
        <v>1711</v>
      </c>
      <c r="L209" s="41" t="s">
        <v>1716</v>
      </c>
      <c r="M209" s="41" t="s">
        <v>467</v>
      </c>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510" t="s">
        <v>139</v>
      </c>
      <c r="AK209" s="572">
        <v>2007</v>
      </c>
      <c r="AL209" s="40"/>
      <c r="AM209" s="40"/>
      <c r="AN209" s="40"/>
      <c r="AO209" s="511">
        <v>75280057.789819509</v>
      </c>
      <c r="AP209" s="40"/>
      <c r="AQ209" s="40"/>
      <c r="AR209" s="40"/>
      <c r="AS209" s="40"/>
      <c r="AT209" s="40"/>
      <c r="AU209" s="40"/>
      <c r="AV209" s="40"/>
      <c r="AW209" s="40"/>
    </row>
    <row r="210" spans="2:49" s="91" customFormat="1" ht="42" customHeight="1" x14ac:dyDescent="0.25">
      <c r="B210" s="64"/>
      <c r="C210" s="590"/>
      <c r="D210" s="48" t="s">
        <v>1720</v>
      </c>
      <c r="E210" s="38" t="s">
        <v>1718</v>
      </c>
      <c r="F210" s="524" t="s">
        <v>1725</v>
      </c>
      <c r="G210" s="40"/>
      <c r="H210" s="40"/>
      <c r="I210" s="40"/>
      <c r="J210" s="40"/>
      <c r="K210" s="41" t="s">
        <v>1726</v>
      </c>
      <c r="L210" s="40"/>
      <c r="M210" s="38" t="s">
        <v>1717</v>
      </c>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510" t="s">
        <v>139</v>
      </c>
      <c r="AK210" s="37">
        <v>2008</v>
      </c>
      <c r="AL210" s="40"/>
      <c r="AM210" s="40"/>
      <c r="AN210" s="40"/>
      <c r="AO210" s="526">
        <v>5501034</v>
      </c>
      <c r="AP210" s="40"/>
      <c r="AQ210" s="40"/>
      <c r="AR210" s="40"/>
      <c r="AS210" s="40"/>
      <c r="AT210" s="40"/>
      <c r="AU210" s="40"/>
      <c r="AV210" s="40"/>
      <c r="AW210" s="40"/>
    </row>
    <row r="211" spans="2:49" s="91" customFormat="1" ht="42" customHeight="1" x14ac:dyDescent="0.25">
      <c r="B211" s="64"/>
      <c r="C211" s="590"/>
      <c r="D211" s="48" t="s">
        <v>1721</v>
      </c>
      <c r="E211" s="38" t="s">
        <v>1718</v>
      </c>
      <c r="F211" s="524" t="s">
        <v>1725</v>
      </c>
      <c r="G211" s="40"/>
      <c r="H211" s="40"/>
      <c r="I211" s="40"/>
      <c r="J211" s="40"/>
      <c r="K211" s="41" t="s">
        <v>1726</v>
      </c>
      <c r="L211" s="40"/>
      <c r="M211" s="38" t="s">
        <v>1717</v>
      </c>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510" t="s">
        <v>139</v>
      </c>
      <c r="AK211" s="37">
        <v>2008</v>
      </c>
      <c r="AL211" s="40"/>
      <c r="AM211" s="40"/>
      <c r="AN211" s="40"/>
      <c r="AO211" s="526">
        <v>8029692</v>
      </c>
      <c r="AP211" s="40"/>
      <c r="AQ211" s="40"/>
      <c r="AR211" s="40"/>
      <c r="AS211" s="40"/>
      <c r="AT211" s="40"/>
      <c r="AU211" s="40"/>
      <c r="AV211" s="40"/>
      <c r="AW211" s="40"/>
    </row>
    <row r="212" spans="2:49" s="91" customFormat="1" ht="42" customHeight="1" x14ac:dyDescent="0.25">
      <c r="B212" s="64"/>
      <c r="C212" s="590"/>
      <c r="D212" s="48" t="s">
        <v>1722</v>
      </c>
      <c r="E212" s="38" t="s">
        <v>1718</v>
      </c>
      <c r="F212" s="524" t="s">
        <v>1725</v>
      </c>
      <c r="G212" s="40"/>
      <c r="H212" s="40"/>
      <c r="I212" s="40"/>
      <c r="J212" s="40"/>
      <c r="K212" s="41" t="s">
        <v>1726</v>
      </c>
      <c r="L212" s="40"/>
      <c r="M212" s="38" t="s">
        <v>1717</v>
      </c>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510" t="s">
        <v>139</v>
      </c>
      <c r="AK212" s="37">
        <v>2008</v>
      </c>
      <c r="AL212" s="40"/>
      <c r="AM212" s="40"/>
      <c r="AN212" s="40"/>
      <c r="AO212" s="526">
        <v>8799516</v>
      </c>
      <c r="AP212" s="40"/>
      <c r="AQ212" s="40"/>
      <c r="AR212" s="40"/>
      <c r="AS212" s="40"/>
      <c r="AT212" s="40"/>
      <c r="AU212" s="40"/>
      <c r="AV212" s="40"/>
      <c r="AW212" s="40"/>
    </row>
    <row r="213" spans="2:49" s="91" customFormat="1" ht="42" customHeight="1" x14ac:dyDescent="0.25">
      <c r="B213" s="64"/>
      <c r="C213" s="590"/>
      <c r="D213" s="48" t="s">
        <v>1723</v>
      </c>
      <c r="E213" s="40"/>
      <c r="F213" s="525" t="s">
        <v>1633</v>
      </c>
      <c r="G213" s="40"/>
      <c r="H213" s="40"/>
      <c r="I213" s="40"/>
      <c r="J213" s="40"/>
      <c r="K213" s="38"/>
      <c r="L213" s="40"/>
      <c r="M213" s="38"/>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510" t="s">
        <v>139</v>
      </c>
      <c r="AK213" s="37">
        <v>2008</v>
      </c>
      <c r="AL213" s="40"/>
      <c r="AM213" s="40"/>
      <c r="AN213" s="40"/>
      <c r="AO213" s="526">
        <v>4399758</v>
      </c>
      <c r="AP213" s="40"/>
      <c r="AQ213" s="40"/>
      <c r="AR213" s="40"/>
      <c r="AS213" s="40"/>
      <c r="AT213" s="40"/>
      <c r="AU213" s="40"/>
      <c r="AV213" s="40"/>
      <c r="AW213" s="40"/>
    </row>
    <row r="214" spans="2:49" s="91" customFormat="1" ht="42" customHeight="1" x14ac:dyDescent="0.25">
      <c r="B214" s="64"/>
      <c r="C214" s="590"/>
      <c r="D214" s="596" t="s">
        <v>1724</v>
      </c>
      <c r="E214" s="40" t="s">
        <v>1719</v>
      </c>
      <c r="F214" s="37"/>
      <c r="G214" s="40"/>
      <c r="H214" s="40"/>
      <c r="I214" s="40"/>
      <c r="J214" s="40"/>
      <c r="K214" s="38"/>
      <c r="L214" s="40"/>
      <c r="M214" s="38"/>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510" t="s">
        <v>139</v>
      </c>
      <c r="AK214" s="37">
        <v>2008</v>
      </c>
      <c r="AL214" s="40"/>
      <c r="AM214" s="40"/>
      <c r="AN214" s="40"/>
      <c r="AO214" s="513">
        <v>39850000</v>
      </c>
      <c r="AP214" s="40"/>
      <c r="AQ214" s="40"/>
      <c r="AR214" s="40"/>
      <c r="AS214" s="40"/>
      <c r="AT214" s="40"/>
      <c r="AU214" s="40"/>
      <c r="AV214" s="40"/>
      <c r="AW214" s="40"/>
    </row>
    <row r="215" spans="2:49" s="91" customFormat="1" ht="42" customHeight="1" x14ac:dyDescent="0.25">
      <c r="B215" s="64"/>
      <c r="C215" s="590"/>
      <c r="D215" s="578" t="s">
        <v>1740</v>
      </c>
      <c r="E215" s="40"/>
      <c r="F215" s="37"/>
      <c r="G215" s="40"/>
      <c r="H215" s="40"/>
      <c r="I215" s="40"/>
      <c r="J215" s="40"/>
      <c r="K215" s="38"/>
      <c r="L215" s="40"/>
      <c r="M215" s="38"/>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510" t="s">
        <v>139</v>
      </c>
      <c r="AK215" s="37">
        <v>2011</v>
      </c>
      <c r="AL215" s="40"/>
      <c r="AM215" s="40"/>
      <c r="AN215" s="40"/>
      <c r="AO215" s="496">
        <v>6700000</v>
      </c>
      <c r="AP215" s="40"/>
      <c r="AQ215" s="40"/>
      <c r="AR215" s="40"/>
      <c r="AS215" s="40"/>
      <c r="AT215" s="40"/>
      <c r="AU215" s="40"/>
      <c r="AV215" s="40"/>
      <c r="AW215" s="40"/>
    </row>
    <row r="216" spans="2:49" ht="34.5" customHeight="1" x14ac:dyDescent="0.2">
      <c r="B216" s="64" t="s">
        <v>44</v>
      </c>
      <c r="C216" s="590" t="s">
        <v>45</v>
      </c>
      <c r="D216" s="332"/>
      <c r="E216" s="332"/>
      <c r="F216" s="332"/>
      <c r="G216" s="66"/>
      <c r="H216" s="66"/>
      <c r="I216" s="66"/>
      <c r="J216" s="66"/>
      <c r="K216" s="332"/>
      <c r="L216" s="332"/>
      <c r="M216" s="332"/>
      <c r="N216" s="332"/>
      <c r="O216" s="332"/>
      <c r="P216" s="332"/>
      <c r="Q216" s="332"/>
      <c r="R216" s="332"/>
      <c r="S216" s="66"/>
      <c r="T216" s="66"/>
      <c r="U216" s="66"/>
      <c r="V216" s="66"/>
      <c r="W216" s="66"/>
      <c r="X216" s="66"/>
      <c r="Y216" s="66"/>
      <c r="Z216" s="66"/>
      <c r="AA216" s="66"/>
      <c r="AB216" s="66"/>
      <c r="AC216" s="66"/>
      <c r="AD216" s="66"/>
      <c r="AE216" s="66"/>
      <c r="AF216" s="66"/>
      <c r="AG216" s="66"/>
      <c r="AH216" s="66"/>
      <c r="AI216" s="66"/>
      <c r="AJ216" s="46"/>
      <c r="AK216" s="46"/>
      <c r="AL216" s="66"/>
      <c r="AM216" s="66"/>
      <c r="AN216" s="66"/>
      <c r="AO216" s="332"/>
      <c r="AP216" s="332"/>
      <c r="AQ216" s="332"/>
      <c r="AR216" s="332"/>
      <c r="AS216" s="332"/>
      <c r="AT216" s="332"/>
      <c r="AU216" s="332"/>
      <c r="AV216" s="332"/>
      <c r="AW216" s="332"/>
    </row>
    <row r="217" spans="2:49" ht="34.5" customHeight="1" x14ac:dyDescent="0.2">
      <c r="B217" s="64"/>
      <c r="C217" s="590" t="s">
        <v>109</v>
      </c>
      <c r="D217" s="1286" t="s">
        <v>419</v>
      </c>
      <c r="E217" s="1286"/>
      <c r="F217" s="1286"/>
      <c r="G217" s="66"/>
      <c r="H217" s="66"/>
      <c r="I217" s="66"/>
      <c r="J217" s="66"/>
      <c r="K217" s="332"/>
      <c r="L217" s="332"/>
      <c r="M217" s="332"/>
      <c r="N217" s="332"/>
      <c r="O217" s="332"/>
      <c r="P217" s="332"/>
      <c r="Q217" s="332"/>
      <c r="R217" s="332"/>
      <c r="S217" s="66"/>
      <c r="T217" s="66"/>
      <c r="U217" s="66"/>
      <c r="V217" s="66"/>
      <c r="W217" s="66"/>
      <c r="X217" s="66"/>
      <c r="Y217" s="66"/>
      <c r="Z217" s="66"/>
      <c r="AA217" s="66"/>
      <c r="AB217" s="66"/>
      <c r="AC217" s="66"/>
      <c r="AD217" s="66"/>
      <c r="AE217" s="66"/>
      <c r="AF217" s="66"/>
      <c r="AG217" s="66"/>
      <c r="AH217" s="66"/>
      <c r="AI217" s="66"/>
      <c r="AJ217" s="46"/>
      <c r="AK217" s="46"/>
      <c r="AL217" s="66"/>
      <c r="AM217" s="66"/>
      <c r="AN217" s="66"/>
      <c r="AO217" s="332"/>
      <c r="AP217" s="332"/>
      <c r="AQ217" s="332"/>
      <c r="AR217" s="332"/>
      <c r="AS217" s="332"/>
      <c r="AT217" s="332"/>
      <c r="AU217" s="332"/>
      <c r="AV217" s="332"/>
      <c r="AW217" s="332"/>
    </row>
    <row r="218" spans="2:49" ht="34.5" customHeight="1" x14ac:dyDescent="0.2">
      <c r="B218" s="64"/>
      <c r="C218" s="591"/>
      <c r="D218" s="1286"/>
      <c r="E218" s="1286"/>
      <c r="F218" s="1286"/>
      <c r="G218" s="66"/>
      <c r="H218" s="66"/>
      <c r="I218" s="66"/>
      <c r="J218" s="66"/>
      <c r="K218" s="332"/>
      <c r="L218" s="332"/>
      <c r="M218" s="332"/>
      <c r="N218" s="332"/>
      <c r="O218" s="332"/>
      <c r="P218" s="332"/>
      <c r="Q218" s="332"/>
      <c r="R218" s="332"/>
      <c r="S218" s="66"/>
      <c r="T218" s="66"/>
      <c r="U218" s="66"/>
      <c r="V218" s="66"/>
      <c r="W218" s="66"/>
      <c r="X218" s="66"/>
      <c r="Y218" s="66"/>
      <c r="Z218" s="66"/>
      <c r="AA218" s="66"/>
      <c r="AB218" s="66"/>
      <c r="AC218" s="66"/>
      <c r="AD218" s="66"/>
      <c r="AE218" s="66"/>
      <c r="AF218" s="66"/>
      <c r="AG218" s="66"/>
      <c r="AH218" s="66"/>
      <c r="AI218" s="66"/>
      <c r="AJ218" s="46"/>
      <c r="AK218" s="46"/>
      <c r="AL218" s="66"/>
      <c r="AM218" s="66"/>
      <c r="AN218" s="66"/>
      <c r="AO218" s="332"/>
      <c r="AP218" s="332"/>
      <c r="AQ218" s="332"/>
      <c r="AR218" s="332"/>
      <c r="AS218" s="332"/>
      <c r="AT218" s="332"/>
      <c r="AU218" s="35"/>
      <c r="AV218" s="35"/>
      <c r="AW218" s="35"/>
    </row>
    <row r="219" spans="2:49" s="91" customFormat="1" ht="94.5" customHeight="1" x14ac:dyDescent="0.25">
      <c r="B219" s="64" t="s">
        <v>46</v>
      </c>
      <c r="C219" s="592" t="s">
        <v>47</v>
      </c>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533"/>
      <c r="AJ219" s="40"/>
      <c r="AK219" s="40"/>
      <c r="AL219" s="40"/>
      <c r="AM219" s="40"/>
      <c r="AN219" s="40"/>
      <c r="AO219" s="40"/>
      <c r="AP219" s="40"/>
      <c r="AQ219" s="40"/>
      <c r="AR219" s="40"/>
      <c r="AS219" s="40"/>
      <c r="AT219" s="40"/>
      <c r="AU219" s="40"/>
      <c r="AV219" s="40"/>
      <c r="AW219" s="40"/>
    </row>
    <row r="220" spans="2:49" s="91" customFormat="1" ht="94.5" customHeight="1" x14ac:dyDescent="0.25">
      <c r="B220" s="64" t="s">
        <v>48</v>
      </c>
      <c r="C220" s="593" t="s">
        <v>49</v>
      </c>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534"/>
      <c r="AJ220" s="40"/>
      <c r="AK220" s="40"/>
      <c r="AL220" s="40"/>
      <c r="AM220" s="40"/>
      <c r="AN220" s="40"/>
      <c r="AO220" s="574">
        <f>SUM(AO221:AO236)</f>
        <v>1307541469.181097</v>
      </c>
      <c r="AP220" s="40"/>
      <c r="AQ220" s="40"/>
      <c r="AR220" s="40"/>
      <c r="AS220" s="40"/>
      <c r="AT220" s="40"/>
      <c r="AU220" s="40"/>
      <c r="AV220" s="40"/>
      <c r="AW220" s="40"/>
    </row>
    <row r="221" spans="2:49" s="91" customFormat="1" ht="94.5" customHeight="1" x14ac:dyDescent="0.25">
      <c r="B221" s="64"/>
      <c r="C221" s="590" t="s">
        <v>110</v>
      </c>
      <c r="D221" s="519" t="s">
        <v>1741</v>
      </c>
      <c r="E221" s="520" t="s">
        <v>403</v>
      </c>
      <c r="F221" s="40"/>
      <c r="G221" s="520" t="s">
        <v>405</v>
      </c>
      <c r="H221" s="40"/>
      <c r="I221" s="40"/>
      <c r="J221" s="40"/>
      <c r="K221" s="40"/>
      <c r="L221" s="40"/>
      <c r="M221" s="40"/>
      <c r="N221" s="40"/>
      <c r="O221" s="40"/>
      <c r="P221" s="40"/>
      <c r="Q221" s="40"/>
      <c r="R221" s="40"/>
      <c r="S221" s="40"/>
      <c r="T221" s="40"/>
      <c r="U221" s="510">
        <v>68</v>
      </c>
      <c r="V221" s="40"/>
      <c r="W221" s="40"/>
      <c r="X221" s="519"/>
      <c r="Y221" s="40"/>
      <c r="Z221" s="40"/>
      <c r="AA221" s="40"/>
      <c r="AB221" s="40"/>
      <c r="AC221" s="40"/>
      <c r="AD221" s="40"/>
      <c r="AE221" s="40"/>
      <c r="AF221" s="40"/>
      <c r="AG221" s="40"/>
      <c r="AH221" s="40"/>
      <c r="AI221" s="533"/>
      <c r="AJ221" s="510" t="s">
        <v>139</v>
      </c>
      <c r="AK221" s="40"/>
      <c r="AL221" s="40"/>
      <c r="AM221" s="40"/>
      <c r="AN221" s="40"/>
      <c r="AO221" s="514">
        <v>85680000</v>
      </c>
      <c r="AP221" s="40"/>
      <c r="AQ221" s="40"/>
      <c r="AR221" s="40"/>
      <c r="AS221" s="520" t="s">
        <v>1758</v>
      </c>
      <c r="AT221" s="40"/>
      <c r="AU221" s="40"/>
      <c r="AV221" s="40"/>
      <c r="AW221" s="40"/>
    </row>
    <row r="222" spans="2:49" s="91" customFormat="1" ht="94.5" customHeight="1" x14ac:dyDescent="0.25">
      <c r="B222" s="64"/>
      <c r="C222" s="590"/>
      <c r="D222" s="515" t="s">
        <v>1741</v>
      </c>
      <c r="E222" s="521" t="s">
        <v>403</v>
      </c>
      <c r="F222" s="40"/>
      <c r="G222" s="521" t="s">
        <v>1138</v>
      </c>
      <c r="H222" s="40"/>
      <c r="I222" s="40"/>
      <c r="J222" s="40"/>
      <c r="K222" s="40"/>
      <c r="L222" s="40"/>
      <c r="M222" s="40"/>
      <c r="N222" s="40"/>
      <c r="O222" s="40"/>
      <c r="P222" s="40"/>
      <c r="Q222" s="40"/>
      <c r="R222" s="40"/>
      <c r="S222" s="40"/>
      <c r="T222" s="40"/>
      <c r="U222" s="516">
        <v>72</v>
      </c>
      <c r="V222" s="40"/>
      <c r="W222" s="40"/>
      <c r="X222" s="515"/>
      <c r="Y222" s="40"/>
      <c r="Z222" s="40"/>
      <c r="AA222" s="40"/>
      <c r="AB222" s="40"/>
      <c r="AC222" s="40"/>
      <c r="AD222" s="40"/>
      <c r="AE222" s="40"/>
      <c r="AF222" s="40"/>
      <c r="AG222" s="40"/>
      <c r="AH222" s="40"/>
      <c r="AI222" s="533"/>
      <c r="AJ222" s="516" t="s">
        <v>139</v>
      </c>
      <c r="AK222" s="40"/>
      <c r="AL222" s="40"/>
      <c r="AM222" s="40"/>
      <c r="AN222" s="40"/>
      <c r="AO222" s="517">
        <v>80172000</v>
      </c>
      <c r="AP222" s="40"/>
      <c r="AQ222" s="40"/>
      <c r="AR222" s="40"/>
      <c r="AS222" s="521" t="s">
        <v>1759</v>
      </c>
      <c r="AT222" s="40"/>
      <c r="AU222" s="40"/>
      <c r="AV222" s="40"/>
      <c r="AW222" s="40"/>
    </row>
    <row r="223" spans="2:49" s="91" customFormat="1" ht="94.5" customHeight="1" x14ac:dyDescent="0.25">
      <c r="B223" s="64"/>
      <c r="C223" s="590"/>
      <c r="D223" s="519" t="s">
        <v>1741</v>
      </c>
      <c r="E223" s="520" t="s">
        <v>403</v>
      </c>
      <c r="F223" s="40"/>
      <c r="G223" s="520" t="s">
        <v>405</v>
      </c>
      <c r="H223" s="40"/>
      <c r="I223" s="40"/>
      <c r="J223" s="40"/>
      <c r="K223" s="40"/>
      <c r="L223" s="40"/>
      <c r="M223" s="40"/>
      <c r="N223" s="40"/>
      <c r="O223" s="40"/>
      <c r="P223" s="40"/>
      <c r="Q223" s="40"/>
      <c r="R223" s="40"/>
      <c r="S223" s="40"/>
      <c r="T223" s="40"/>
      <c r="U223" s="510">
        <v>55</v>
      </c>
      <c r="V223" s="40"/>
      <c r="W223" s="40"/>
      <c r="X223" s="519"/>
      <c r="Y223" s="40"/>
      <c r="Z223" s="40"/>
      <c r="AA223" s="40"/>
      <c r="AB223" s="40"/>
      <c r="AC223" s="40"/>
      <c r="AD223" s="40"/>
      <c r="AE223" s="40"/>
      <c r="AF223" s="40"/>
      <c r="AG223" s="40"/>
      <c r="AH223" s="40"/>
      <c r="AI223" s="533"/>
      <c r="AJ223" s="510" t="s">
        <v>139</v>
      </c>
      <c r="AK223" s="40"/>
      <c r="AL223" s="40"/>
      <c r="AM223" s="40"/>
      <c r="AN223" s="40"/>
      <c r="AO223" s="514">
        <v>35557500</v>
      </c>
      <c r="AP223" s="40"/>
      <c r="AQ223" s="40"/>
      <c r="AR223" s="40"/>
      <c r="AS223" s="520" t="s">
        <v>1760</v>
      </c>
      <c r="AT223" s="40"/>
      <c r="AU223" s="40"/>
      <c r="AV223" s="40"/>
      <c r="AW223" s="40"/>
    </row>
    <row r="224" spans="2:49" s="91" customFormat="1" ht="94.5" customHeight="1" x14ac:dyDescent="0.25">
      <c r="B224" s="64"/>
      <c r="C224" s="590"/>
      <c r="D224" s="515" t="s">
        <v>1741</v>
      </c>
      <c r="E224" s="521" t="s">
        <v>403</v>
      </c>
      <c r="F224" s="40"/>
      <c r="G224" s="521" t="s">
        <v>1138</v>
      </c>
      <c r="H224" s="40"/>
      <c r="I224" s="40"/>
      <c r="J224" s="40"/>
      <c r="K224" s="40"/>
      <c r="L224" s="40"/>
      <c r="M224" s="40"/>
      <c r="N224" s="40"/>
      <c r="O224" s="40"/>
      <c r="P224" s="40"/>
      <c r="Q224" s="40"/>
      <c r="R224" s="40"/>
      <c r="S224" s="40"/>
      <c r="T224" s="40"/>
      <c r="U224" s="516">
        <v>42</v>
      </c>
      <c r="V224" s="40"/>
      <c r="W224" s="40"/>
      <c r="X224" s="515"/>
      <c r="Y224" s="40"/>
      <c r="Z224" s="40"/>
      <c r="AA224" s="40"/>
      <c r="AB224" s="40"/>
      <c r="AC224" s="40"/>
      <c r="AD224" s="40"/>
      <c r="AE224" s="40"/>
      <c r="AF224" s="40"/>
      <c r="AG224" s="40"/>
      <c r="AH224" s="40"/>
      <c r="AI224" s="535">
        <v>136</v>
      </c>
      <c r="AJ224" s="516" t="s">
        <v>139</v>
      </c>
      <c r="AK224" s="40"/>
      <c r="AL224" s="40"/>
      <c r="AM224" s="40"/>
      <c r="AN224" s="40"/>
      <c r="AO224" s="517">
        <v>32583600</v>
      </c>
      <c r="AP224" s="40"/>
      <c r="AQ224" s="40"/>
      <c r="AR224" s="40"/>
      <c r="AS224" s="521" t="s">
        <v>1761</v>
      </c>
      <c r="AT224" s="40"/>
      <c r="AU224" s="40"/>
      <c r="AV224" s="40"/>
      <c r="AW224" s="40"/>
    </row>
    <row r="225" spans="2:49" s="91" customFormat="1" ht="94.5" customHeight="1" x14ac:dyDescent="0.25">
      <c r="B225" s="64"/>
      <c r="C225" s="590"/>
      <c r="D225" s="519" t="s">
        <v>1741</v>
      </c>
      <c r="E225" s="520" t="s">
        <v>403</v>
      </c>
      <c r="F225" s="40"/>
      <c r="G225" s="520" t="s">
        <v>1138</v>
      </c>
      <c r="H225" s="40"/>
      <c r="I225" s="40"/>
      <c r="J225" s="40"/>
      <c r="K225" s="40"/>
      <c r="L225" s="40"/>
      <c r="M225" s="40"/>
      <c r="N225" s="40"/>
      <c r="O225" s="40"/>
      <c r="P225" s="40"/>
      <c r="Q225" s="40"/>
      <c r="R225" s="40"/>
      <c r="S225" s="40"/>
      <c r="T225" s="40"/>
      <c r="U225" s="510">
        <v>51</v>
      </c>
      <c r="V225" s="40"/>
      <c r="W225" s="40"/>
      <c r="X225" s="519"/>
      <c r="Y225" s="40"/>
      <c r="Z225" s="40"/>
      <c r="AA225" s="40"/>
      <c r="AB225" s="40"/>
      <c r="AC225" s="40"/>
      <c r="AD225" s="40"/>
      <c r="AE225" s="40"/>
      <c r="AF225" s="40"/>
      <c r="AG225" s="40"/>
      <c r="AH225" s="40"/>
      <c r="AI225" s="535">
        <v>144</v>
      </c>
      <c r="AJ225" s="510" t="s">
        <v>139</v>
      </c>
      <c r="AK225" s="40"/>
      <c r="AL225" s="40"/>
      <c r="AM225" s="40"/>
      <c r="AN225" s="40"/>
      <c r="AO225" s="514">
        <v>42862950</v>
      </c>
      <c r="AP225" s="40"/>
      <c r="AQ225" s="40"/>
      <c r="AR225" s="40"/>
      <c r="AS225" s="520" t="s">
        <v>1762</v>
      </c>
      <c r="AT225" s="40"/>
      <c r="AU225" s="40"/>
      <c r="AV225" s="40"/>
      <c r="AW225" s="40"/>
    </row>
    <row r="226" spans="2:49" s="91" customFormat="1" ht="94.5" customHeight="1" x14ac:dyDescent="0.25">
      <c r="B226" s="64"/>
      <c r="C226" s="590"/>
      <c r="D226" s="545" t="s">
        <v>1742</v>
      </c>
      <c r="E226" s="545" t="s">
        <v>1750</v>
      </c>
      <c r="F226" s="537" t="s">
        <v>1632</v>
      </c>
      <c r="G226" s="579"/>
      <c r="H226" s="40"/>
      <c r="I226" s="40"/>
      <c r="J226" s="40"/>
      <c r="K226" s="40"/>
      <c r="L226" s="40"/>
      <c r="M226" s="40"/>
      <c r="N226" s="40"/>
      <c r="O226" s="40"/>
      <c r="P226" s="40"/>
      <c r="Q226" s="40"/>
      <c r="R226" s="40"/>
      <c r="S226" s="537"/>
      <c r="T226" s="538" t="s">
        <v>1756</v>
      </c>
      <c r="U226" s="537">
        <v>136</v>
      </c>
      <c r="V226" s="539" t="s">
        <v>1769</v>
      </c>
      <c r="W226" s="539" t="s">
        <v>1770</v>
      </c>
      <c r="X226" s="537"/>
      <c r="Y226" s="40"/>
      <c r="Z226" s="40"/>
      <c r="AA226" s="40"/>
      <c r="AB226" s="40"/>
      <c r="AC226" s="40"/>
      <c r="AD226" s="40"/>
      <c r="AE226" s="40"/>
      <c r="AF226" s="40"/>
      <c r="AG226" s="40"/>
      <c r="AH226" s="40"/>
      <c r="AI226" s="535">
        <v>180</v>
      </c>
      <c r="AJ226" s="538" t="s">
        <v>139</v>
      </c>
      <c r="AK226" s="40"/>
      <c r="AL226" s="40"/>
      <c r="AM226" s="40"/>
      <c r="AN226" s="40"/>
      <c r="AO226" s="540">
        <v>241573083.27456042</v>
      </c>
      <c r="AP226" s="40"/>
      <c r="AQ226" s="40"/>
      <c r="AR226" s="40"/>
      <c r="AS226" s="579" t="s">
        <v>1763</v>
      </c>
      <c r="AT226" s="40"/>
      <c r="AU226" s="40"/>
      <c r="AV226" s="40"/>
      <c r="AW226" s="40"/>
    </row>
    <row r="227" spans="2:49" s="91" customFormat="1" ht="94.5" customHeight="1" x14ac:dyDescent="0.25">
      <c r="B227" s="64"/>
      <c r="C227" s="590"/>
      <c r="D227" s="545" t="s">
        <v>1743</v>
      </c>
      <c r="E227" s="545" t="s">
        <v>538</v>
      </c>
      <c r="F227" s="537" t="s">
        <v>1632</v>
      </c>
      <c r="G227" s="579"/>
      <c r="H227" s="40"/>
      <c r="I227" s="40"/>
      <c r="J227" s="40"/>
      <c r="K227" s="40"/>
      <c r="L227" s="40"/>
      <c r="M227" s="40"/>
      <c r="N227" s="40"/>
      <c r="O227" s="37"/>
      <c r="P227" s="40"/>
      <c r="Q227" s="40"/>
      <c r="R227" s="40"/>
      <c r="S227" s="537"/>
      <c r="T227" s="538" t="s">
        <v>1756</v>
      </c>
      <c r="U227" s="537">
        <v>144</v>
      </c>
      <c r="V227" s="539" t="s">
        <v>1769</v>
      </c>
      <c r="W227" s="539" t="s">
        <v>1771</v>
      </c>
      <c r="X227" s="537"/>
      <c r="Y227" s="40"/>
      <c r="Z227" s="40"/>
      <c r="AA227" s="40"/>
      <c r="AB227" s="40"/>
      <c r="AC227" s="40"/>
      <c r="AD227" s="40"/>
      <c r="AE227" s="40"/>
      <c r="AF227" s="40"/>
      <c r="AG227" s="40"/>
      <c r="AH227" s="40"/>
      <c r="AI227" s="541">
        <v>30</v>
      </c>
      <c r="AJ227" s="538" t="s">
        <v>139</v>
      </c>
      <c r="AK227" s="40"/>
      <c r="AL227" s="40"/>
      <c r="AM227" s="40"/>
      <c r="AN227" s="40"/>
      <c r="AO227" s="540">
        <v>256173866.4335824</v>
      </c>
      <c r="AP227" s="40"/>
      <c r="AQ227" s="40"/>
      <c r="AR227" s="40"/>
      <c r="AS227" s="579" t="s">
        <v>1763</v>
      </c>
      <c r="AT227" s="40"/>
      <c r="AU227" s="40"/>
      <c r="AV227" s="40"/>
      <c r="AW227" s="40"/>
    </row>
    <row r="228" spans="2:49" s="91" customFormat="1" ht="94.5" customHeight="1" x14ac:dyDescent="0.25">
      <c r="B228" s="64"/>
      <c r="C228" s="590"/>
      <c r="D228" s="536" t="s">
        <v>1744</v>
      </c>
      <c r="E228" s="545" t="s">
        <v>1750</v>
      </c>
      <c r="F228" s="537" t="s">
        <v>1632</v>
      </c>
      <c r="G228" s="579"/>
      <c r="H228" s="40"/>
      <c r="I228" s="40"/>
      <c r="J228" s="40"/>
      <c r="K228" s="40"/>
      <c r="L228" s="40"/>
      <c r="M228" s="40"/>
      <c r="N228" s="40"/>
      <c r="O228" s="40"/>
      <c r="P228" s="40"/>
      <c r="Q228" s="40"/>
      <c r="R228" s="40"/>
      <c r="S228" s="537"/>
      <c r="T228" s="538" t="s">
        <v>1756</v>
      </c>
      <c r="U228" s="537">
        <v>180</v>
      </c>
      <c r="V228" s="539" t="s">
        <v>1769</v>
      </c>
      <c r="W228" s="539" t="s">
        <v>1772</v>
      </c>
      <c r="X228" s="537"/>
      <c r="Y228" s="40"/>
      <c r="Z228" s="40"/>
      <c r="AA228" s="40"/>
      <c r="AB228" s="40"/>
      <c r="AC228" s="40"/>
      <c r="AD228" s="40"/>
      <c r="AE228" s="40"/>
      <c r="AF228" s="40"/>
      <c r="AG228" s="40"/>
      <c r="AH228" s="40"/>
      <c r="AI228" s="541">
        <v>30</v>
      </c>
      <c r="AJ228" s="538" t="s">
        <v>139</v>
      </c>
      <c r="AK228" s="40"/>
      <c r="AL228" s="40"/>
      <c r="AM228" s="40"/>
      <c r="AN228" s="40"/>
      <c r="AO228" s="540">
        <v>302460969.47295403</v>
      </c>
      <c r="AP228" s="40"/>
      <c r="AQ228" s="40"/>
      <c r="AR228" s="40"/>
      <c r="AS228" s="579" t="s">
        <v>1763</v>
      </c>
      <c r="AT228" s="40"/>
      <c r="AU228" s="40"/>
      <c r="AV228" s="40"/>
      <c r="AW228" s="40"/>
    </row>
    <row r="229" spans="2:49" s="91" customFormat="1" ht="94.5" customHeight="1" x14ac:dyDescent="0.25">
      <c r="B229" s="64"/>
      <c r="C229" s="590"/>
      <c r="D229" s="536" t="s">
        <v>1744</v>
      </c>
      <c r="E229" s="545" t="s">
        <v>1750</v>
      </c>
      <c r="F229" s="537" t="s">
        <v>1751</v>
      </c>
      <c r="G229" s="41"/>
      <c r="H229" s="40"/>
      <c r="I229" s="40"/>
      <c r="J229" s="40"/>
      <c r="K229" s="40"/>
      <c r="L229" s="40"/>
      <c r="M229" s="40"/>
      <c r="N229" s="40"/>
      <c r="O229" s="40"/>
      <c r="P229" s="40"/>
      <c r="Q229" s="40"/>
      <c r="R229" s="40"/>
      <c r="S229" s="40"/>
      <c r="T229" s="37" t="s">
        <v>1756</v>
      </c>
      <c r="U229" s="542">
        <v>30</v>
      </c>
      <c r="V229" s="40"/>
      <c r="W229" s="40"/>
      <c r="X229" s="40"/>
      <c r="Y229" s="40"/>
      <c r="Z229" s="40"/>
      <c r="AA229" s="40"/>
      <c r="AB229" s="40"/>
      <c r="AC229" s="40"/>
      <c r="AD229" s="40"/>
      <c r="AE229" s="40"/>
      <c r="AF229" s="40"/>
      <c r="AG229" s="40"/>
      <c r="AH229" s="40"/>
      <c r="AI229" s="543">
        <v>36</v>
      </c>
      <c r="AJ229" s="538" t="s">
        <v>139</v>
      </c>
      <c r="AK229" s="40"/>
      <c r="AL229" s="40"/>
      <c r="AM229" s="40"/>
      <c r="AN229" s="40"/>
      <c r="AO229" s="513">
        <v>16000000</v>
      </c>
      <c r="AP229" s="40"/>
      <c r="AQ229" s="40"/>
      <c r="AR229" s="40"/>
      <c r="AS229" s="41"/>
      <c r="AT229" s="40"/>
      <c r="AU229" s="40"/>
      <c r="AV229" s="40"/>
      <c r="AW229" s="40"/>
    </row>
    <row r="230" spans="2:49" s="91" customFormat="1" ht="94.5" customHeight="1" x14ac:dyDescent="0.25">
      <c r="B230" s="64"/>
      <c r="C230" s="590"/>
      <c r="D230" s="536" t="s">
        <v>1744</v>
      </c>
      <c r="E230" s="545" t="s">
        <v>1750</v>
      </c>
      <c r="F230" s="537" t="s">
        <v>1752</v>
      </c>
      <c r="G230" s="41"/>
      <c r="H230" s="40"/>
      <c r="I230" s="40"/>
      <c r="J230" s="40"/>
      <c r="K230" s="40"/>
      <c r="L230" s="40"/>
      <c r="M230" s="40"/>
      <c r="N230" s="40"/>
      <c r="O230" s="40"/>
      <c r="P230" s="40"/>
      <c r="Q230" s="40"/>
      <c r="R230" s="40"/>
      <c r="S230" s="40"/>
      <c r="T230" s="37" t="s">
        <v>1756</v>
      </c>
      <c r="U230" s="542">
        <v>30</v>
      </c>
      <c r="V230" s="40"/>
      <c r="W230" s="40"/>
      <c r="X230" s="40"/>
      <c r="Y230" s="40"/>
      <c r="Z230" s="40"/>
      <c r="AA230" s="40"/>
      <c r="AB230" s="40"/>
      <c r="AC230" s="40"/>
      <c r="AD230" s="40"/>
      <c r="AE230" s="40"/>
      <c r="AF230" s="40"/>
      <c r="AG230" s="40"/>
      <c r="AH230" s="40"/>
      <c r="AI230" s="543">
        <v>36</v>
      </c>
      <c r="AJ230" s="538" t="s">
        <v>139</v>
      </c>
      <c r="AK230" s="40"/>
      <c r="AL230" s="40"/>
      <c r="AM230" s="40"/>
      <c r="AN230" s="40"/>
      <c r="AO230" s="513">
        <v>10000000</v>
      </c>
      <c r="AP230" s="40"/>
      <c r="AQ230" s="40"/>
      <c r="AR230" s="40"/>
      <c r="AS230" s="41"/>
      <c r="AT230" s="40"/>
      <c r="AU230" s="40"/>
      <c r="AV230" s="40"/>
      <c r="AW230" s="40"/>
    </row>
    <row r="231" spans="2:49" s="91" customFormat="1" ht="94.5" customHeight="1" x14ac:dyDescent="0.25">
      <c r="B231" s="64"/>
      <c r="C231" s="590"/>
      <c r="D231" s="536" t="s">
        <v>1744</v>
      </c>
      <c r="E231" s="545" t="s">
        <v>1750</v>
      </c>
      <c r="F231" s="525" t="s">
        <v>1753</v>
      </c>
      <c r="G231" s="41"/>
      <c r="H231" s="40"/>
      <c r="I231" s="40"/>
      <c r="J231" s="40"/>
      <c r="K231" s="40"/>
      <c r="L231" s="40"/>
      <c r="M231" s="40"/>
      <c r="N231" s="40"/>
      <c r="O231" s="40"/>
      <c r="P231" s="40"/>
      <c r="Q231" s="40"/>
      <c r="R231" s="40"/>
      <c r="S231" s="40"/>
      <c r="T231" s="37" t="s">
        <v>1756</v>
      </c>
      <c r="U231" s="544">
        <v>36</v>
      </c>
      <c r="V231" s="40"/>
      <c r="W231" s="40"/>
      <c r="X231" s="40"/>
      <c r="Y231" s="40"/>
      <c r="Z231" s="40"/>
      <c r="AA231" s="40"/>
      <c r="AB231" s="40"/>
      <c r="AC231" s="40"/>
      <c r="AD231" s="40"/>
      <c r="AE231" s="40"/>
      <c r="AF231" s="40"/>
      <c r="AG231" s="40"/>
      <c r="AH231" s="40"/>
      <c r="AI231" s="581">
        <v>36</v>
      </c>
      <c r="AJ231" s="538" t="s">
        <v>139</v>
      </c>
      <c r="AK231" s="40"/>
      <c r="AL231" s="40"/>
      <c r="AM231" s="40"/>
      <c r="AN231" s="40"/>
      <c r="AO231" s="513">
        <v>42000000</v>
      </c>
      <c r="AP231" s="40"/>
      <c r="AQ231" s="40"/>
      <c r="AR231" s="40"/>
      <c r="AS231" s="41" t="s">
        <v>1764</v>
      </c>
      <c r="AT231" s="40"/>
      <c r="AU231" s="40"/>
      <c r="AV231" s="40"/>
      <c r="AW231" s="40"/>
    </row>
    <row r="232" spans="2:49" s="91" customFormat="1" ht="94.5" customHeight="1" x14ac:dyDescent="0.25">
      <c r="B232" s="64"/>
      <c r="C232" s="590"/>
      <c r="D232" s="545" t="s">
        <v>1745</v>
      </c>
      <c r="E232" s="545" t="s">
        <v>1750</v>
      </c>
      <c r="F232" s="525" t="s">
        <v>1754</v>
      </c>
      <c r="G232" s="41"/>
      <c r="H232" s="40"/>
      <c r="I232" s="40"/>
      <c r="J232" s="40"/>
      <c r="K232" s="40"/>
      <c r="L232" s="40"/>
      <c r="M232" s="40"/>
      <c r="N232" s="40"/>
      <c r="O232" s="40"/>
      <c r="P232" s="40"/>
      <c r="Q232" s="40"/>
      <c r="R232" s="40"/>
      <c r="S232" s="40"/>
      <c r="T232" s="37" t="s">
        <v>1756</v>
      </c>
      <c r="U232" s="544">
        <v>36</v>
      </c>
      <c r="V232" s="40"/>
      <c r="W232" s="40"/>
      <c r="X232" s="40"/>
      <c r="Y232" s="40"/>
      <c r="Z232" s="40"/>
      <c r="AA232" s="40"/>
      <c r="AB232" s="40"/>
      <c r="AC232" s="40"/>
      <c r="AD232" s="40"/>
      <c r="AE232" s="40"/>
      <c r="AF232" s="40"/>
      <c r="AG232" s="40"/>
      <c r="AH232" s="40"/>
      <c r="AI232" s="581">
        <v>1000</v>
      </c>
      <c r="AJ232" s="538" t="s">
        <v>139</v>
      </c>
      <c r="AK232" s="40"/>
      <c r="AL232" s="40"/>
      <c r="AM232" s="40"/>
      <c r="AN232" s="40"/>
      <c r="AO232" s="513">
        <v>8000000</v>
      </c>
      <c r="AP232" s="40"/>
      <c r="AQ232" s="40"/>
      <c r="AR232" s="40"/>
      <c r="AS232" s="41" t="s">
        <v>1765</v>
      </c>
      <c r="AT232" s="40"/>
      <c r="AU232" s="40"/>
      <c r="AV232" s="40"/>
      <c r="AW232" s="40"/>
    </row>
    <row r="233" spans="2:49" s="91" customFormat="1" ht="94.5" customHeight="1" x14ac:dyDescent="0.25">
      <c r="B233" s="64"/>
      <c r="C233" s="590"/>
      <c r="D233" s="545" t="s">
        <v>1746</v>
      </c>
      <c r="E233" s="545" t="s">
        <v>1750</v>
      </c>
      <c r="F233" s="525" t="s">
        <v>1755</v>
      </c>
      <c r="G233" s="41"/>
      <c r="H233" s="40"/>
      <c r="I233" s="40"/>
      <c r="J233" s="40"/>
      <c r="K233" s="40"/>
      <c r="L233" s="40"/>
      <c r="M233" s="40"/>
      <c r="N233" s="40"/>
      <c r="O233" s="40"/>
      <c r="P233" s="40"/>
      <c r="Q233" s="40"/>
      <c r="R233" s="40"/>
      <c r="S233" s="40"/>
      <c r="T233" s="37" t="s">
        <v>1756</v>
      </c>
      <c r="U233" s="544">
        <v>36</v>
      </c>
      <c r="V233" s="546">
        <v>39377</v>
      </c>
      <c r="W233" s="572" t="s">
        <v>1773</v>
      </c>
      <c r="X233" s="40"/>
      <c r="Y233" s="40"/>
      <c r="Z233" s="40"/>
      <c r="AA233" s="40"/>
      <c r="AB233" s="40"/>
      <c r="AC233" s="40"/>
      <c r="AD233" s="40"/>
      <c r="AE233" s="40"/>
      <c r="AF233" s="40"/>
      <c r="AG233" s="40"/>
      <c r="AH233" s="40"/>
      <c r="AI233" s="447" t="s">
        <v>1780</v>
      </c>
      <c r="AJ233" s="538" t="s">
        <v>139</v>
      </c>
      <c r="AK233" s="40"/>
      <c r="AL233" s="40"/>
      <c r="AM233" s="40"/>
      <c r="AN233" s="40"/>
      <c r="AO233" s="513">
        <v>60000000</v>
      </c>
      <c r="AP233" s="40"/>
      <c r="AQ233" s="40"/>
      <c r="AR233" s="40"/>
      <c r="AS233" s="41" t="s">
        <v>1766</v>
      </c>
      <c r="AT233" s="40"/>
      <c r="AU233" s="40"/>
      <c r="AV233" s="40"/>
      <c r="AW233" s="40"/>
    </row>
    <row r="234" spans="2:49" s="91" customFormat="1" ht="94.5" customHeight="1" x14ac:dyDescent="0.25">
      <c r="B234" s="64"/>
      <c r="C234" s="590"/>
      <c r="D234" s="545" t="s">
        <v>1747</v>
      </c>
      <c r="E234" s="41"/>
      <c r="F234" s="40"/>
      <c r="G234" s="41"/>
      <c r="H234" s="40"/>
      <c r="I234" s="40"/>
      <c r="J234" s="40"/>
      <c r="K234" s="40"/>
      <c r="L234" s="40"/>
      <c r="M234" s="40"/>
      <c r="N234" s="40"/>
      <c r="O234" s="40"/>
      <c r="P234" s="40"/>
      <c r="Q234" s="40"/>
      <c r="R234" s="40"/>
      <c r="S234" s="40"/>
      <c r="T234" s="37" t="s">
        <v>1756</v>
      </c>
      <c r="U234" s="37"/>
      <c r="V234" s="539" t="s">
        <v>1774</v>
      </c>
      <c r="W234" s="539" t="s">
        <v>1775</v>
      </c>
      <c r="X234" s="40"/>
      <c r="Y234" s="40"/>
      <c r="Z234" s="40"/>
      <c r="AA234" s="40"/>
      <c r="AB234" s="40"/>
      <c r="AC234" s="40"/>
      <c r="AD234" s="40"/>
      <c r="AE234" s="40"/>
      <c r="AF234" s="40"/>
      <c r="AG234" s="40"/>
      <c r="AH234" s="40"/>
      <c r="AI234" s="38" t="s">
        <v>1781</v>
      </c>
      <c r="AJ234" s="538" t="s">
        <v>139</v>
      </c>
      <c r="AK234" s="40"/>
      <c r="AL234" s="40"/>
      <c r="AM234" s="40"/>
      <c r="AN234" s="40"/>
      <c r="AO234" s="513">
        <v>33957500</v>
      </c>
      <c r="AP234" s="40"/>
      <c r="AQ234" s="40"/>
      <c r="AR234" s="40"/>
      <c r="AS234" s="41" t="s">
        <v>1767</v>
      </c>
      <c r="AT234" s="40"/>
      <c r="AU234" s="40"/>
      <c r="AV234" s="40"/>
      <c r="AW234" s="40"/>
    </row>
    <row r="235" spans="2:49" s="91" customFormat="1" ht="94.5" customHeight="1" x14ac:dyDescent="0.25">
      <c r="B235" s="64"/>
      <c r="C235" s="590"/>
      <c r="D235" s="545" t="s">
        <v>1748</v>
      </c>
      <c r="E235" s="41"/>
      <c r="F235" s="538" t="s">
        <v>1632</v>
      </c>
      <c r="G235" s="41"/>
      <c r="H235" s="40"/>
      <c r="I235" s="40"/>
      <c r="J235" s="40"/>
      <c r="K235" s="40"/>
      <c r="L235" s="40"/>
      <c r="M235" s="40"/>
      <c r="N235" s="40"/>
      <c r="O235" s="40"/>
      <c r="P235" s="40"/>
      <c r="Q235" s="40"/>
      <c r="R235" s="40"/>
      <c r="S235" s="37"/>
      <c r="T235" s="37" t="s">
        <v>1756</v>
      </c>
      <c r="U235" s="37"/>
      <c r="V235" s="524" t="s">
        <v>1776</v>
      </c>
      <c r="W235" s="572" t="s">
        <v>1777</v>
      </c>
      <c r="X235" s="547"/>
      <c r="Y235" s="40"/>
      <c r="Z235" s="40"/>
      <c r="AA235" s="40"/>
      <c r="AB235" s="40"/>
      <c r="AC235" s="40"/>
      <c r="AD235" s="40"/>
      <c r="AE235" s="40"/>
      <c r="AF235" s="40"/>
      <c r="AG235" s="40"/>
      <c r="AH235" s="40"/>
      <c r="AI235" s="38"/>
      <c r="AJ235" s="538" t="s">
        <v>139</v>
      </c>
      <c r="AK235" s="40"/>
      <c r="AL235" s="40"/>
      <c r="AM235" s="40"/>
      <c r="AN235" s="40"/>
      <c r="AO235" s="513">
        <v>29920000</v>
      </c>
      <c r="AP235" s="40"/>
      <c r="AQ235" s="40"/>
      <c r="AR235" s="40"/>
      <c r="AS235" s="41" t="s">
        <v>1763</v>
      </c>
      <c r="AT235" s="40"/>
      <c r="AU235" s="40"/>
      <c r="AV235" s="40"/>
      <c r="AW235" s="40"/>
    </row>
    <row r="236" spans="2:49" s="91" customFormat="1" ht="94.5" customHeight="1" x14ac:dyDescent="0.25">
      <c r="B236" s="64"/>
      <c r="C236" s="590"/>
      <c r="D236" s="41" t="s">
        <v>1749</v>
      </c>
      <c r="E236" s="580"/>
      <c r="F236" s="525" t="s">
        <v>1632</v>
      </c>
      <c r="G236" s="41" t="s">
        <v>11</v>
      </c>
      <c r="H236" s="40"/>
      <c r="I236" s="40"/>
      <c r="J236" s="40"/>
      <c r="K236" s="40"/>
      <c r="L236" s="40"/>
      <c r="M236" s="40"/>
      <c r="N236" s="40"/>
      <c r="O236" s="40"/>
      <c r="P236" s="40"/>
      <c r="Q236" s="40"/>
      <c r="R236" s="40"/>
      <c r="S236" s="37"/>
      <c r="T236" s="37" t="s">
        <v>1756</v>
      </c>
      <c r="U236" s="37" t="s">
        <v>1757</v>
      </c>
      <c r="V236" s="548" t="s">
        <v>1778</v>
      </c>
      <c r="W236" s="572" t="s">
        <v>1779</v>
      </c>
      <c r="X236" s="547"/>
      <c r="Y236" s="40"/>
      <c r="Z236" s="40"/>
      <c r="AA236" s="40"/>
      <c r="AB236" s="40"/>
      <c r="AC236" s="40"/>
      <c r="AD236" s="40"/>
      <c r="AE236" s="40"/>
      <c r="AF236" s="40"/>
      <c r="AG236" s="40"/>
      <c r="AH236" s="40"/>
      <c r="AI236" s="38"/>
      <c r="AJ236" s="547" t="s">
        <v>139</v>
      </c>
      <c r="AK236" s="40"/>
      <c r="AL236" s="40"/>
      <c r="AM236" s="40"/>
      <c r="AN236" s="40"/>
      <c r="AO236" s="513">
        <v>30600000</v>
      </c>
      <c r="AP236" s="40"/>
      <c r="AQ236" s="40"/>
      <c r="AR236" s="40"/>
      <c r="AS236" s="41" t="s">
        <v>1768</v>
      </c>
      <c r="AT236" s="40"/>
      <c r="AU236" s="40"/>
      <c r="AV236" s="40"/>
      <c r="AW236" s="40"/>
    </row>
    <row r="237" spans="2:49" s="91" customFormat="1" ht="42.75" customHeight="1" x14ac:dyDescent="0.25">
      <c r="B237" s="64" t="s">
        <v>50</v>
      </c>
      <c r="C237" s="593" t="s">
        <v>51</v>
      </c>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row>
    <row r="238" spans="2:49" s="91" customFormat="1" ht="42.75" customHeight="1" x14ac:dyDescent="0.25">
      <c r="B238" s="64"/>
      <c r="C238" s="590" t="s">
        <v>110</v>
      </c>
      <c r="D238" s="1287" t="s">
        <v>419</v>
      </c>
      <c r="E238" s="1287"/>
      <c r="F238" s="1287"/>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row>
    <row r="239" spans="2:49" s="91" customFormat="1" ht="42.75" customHeight="1" x14ac:dyDescent="0.25">
      <c r="B239" s="64"/>
      <c r="C239" s="593"/>
      <c r="D239" s="1287"/>
      <c r="E239" s="1287"/>
      <c r="F239" s="1287"/>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row>
    <row r="240" spans="2:49" s="91" customFormat="1" ht="37.5" customHeight="1" x14ac:dyDescent="0.25">
      <c r="B240" s="64" t="s">
        <v>52</v>
      </c>
      <c r="C240" s="592" t="s">
        <v>53</v>
      </c>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row>
    <row r="241" spans="2:49" s="91" customFormat="1" ht="37.5" customHeight="1" x14ac:dyDescent="0.25">
      <c r="B241" s="64" t="s">
        <v>54</v>
      </c>
      <c r="C241" s="593" t="s">
        <v>55</v>
      </c>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574">
        <f>AO242</f>
        <v>72078881.410900459</v>
      </c>
      <c r="AP241" s="40"/>
      <c r="AQ241" s="40"/>
      <c r="AR241" s="40"/>
      <c r="AS241" s="40"/>
      <c r="AT241" s="40"/>
      <c r="AU241" s="40"/>
      <c r="AV241" s="40"/>
      <c r="AW241" s="40"/>
    </row>
    <row r="242" spans="2:49" s="91" customFormat="1" ht="37.5" customHeight="1" x14ac:dyDescent="0.25">
      <c r="B242" s="64"/>
      <c r="C242" s="590" t="s">
        <v>111</v>
      </c>
      <c r="D242" s="549" t="s">
        <v>662</v>
      </c>
      <c r="E242" s="550" t="s">
        <v>1782</v>
      </c>
      <c r="F242" s="551" t="s">
        <v>1632</v>
      </c>
      <c r="G242" s="552" t="s">
        <v>11</v>
      </c>
      <c r="H242" s="40"/>
      <c r="I242" s="40"/>
      <c r="J242" s="40"/>
      <c r="K242" s="40"/>
      <c r="L242" s="40"/>
      <c r="M242" s="40"/>
      <c r="N242" s="40"/>
      <c r="O242" s="40"/>
      <c r="P242" s="40"/>
      <c r="Q242" s="40"/>
      <c r="R242" s="40"/>
      <c r="S242" s="553" t="s">
        <v>1783</v>
      </c>
      <c r="T242" s="40"/>
      <c r="U242" s="40"/>
      <c r="V242" s="554" t="s">
        <v>1784</v>
      </c>
      <c r="W242" s="555" t="s">
        <v>1785</v>
      </c>
      <c r="X242" s="40"/>
      <c r="Y242" s="40"/>
      <c r="Z242" s="40"/>
      <c r="AA242" s="40"/>
      <c r="AB242" s="40"/>
      <c r="AC242" s="40"/>
      <c r="AD242" s="40"/>
      <c r="AE242" s="40"/>
      <c r="AF242" s="40"/>
      <c r="AG242" s="552">
        <v>350</v>
      </c>
      <c r="AH242" s="552">
        <v>4</v>
      </c>
      <c r="AI242" s="556">
        <f>AG242*AH242</f>
        <v>1400</v>
      </c>
      <c r="AJ242" s="552" t="s">
        <v>139</v>
      </c>
      <c r="AK242" s="40"/>
      <c r="AL242" s="40"/>
      <c r="AM242" s="40"/>
      <c r="AN242" s="40"/>
      <c r="AO242" s="557">
        <v>72078881.410900459</v>
      </c>
      <c r="AP242" s="552" t="s">
        <v>116</v>
      </c>
      <c r="AQ242" s="40"/>
      <c r="AR242" s="40"/>
      <c r="AS242" s="558" t="s">
        <v>1763</v>
      </c>
      <c r="AT242" s="552" t="s">
        <v>1786</v>
      </c>
      <c r="AU242" s="40"/>
      <c r="AV242" s="40"/>
      <c r="AW242" s="40"/>
    </row>
    <row r="243" spans="2:49" x14ac:dyDescent="0.2">
      <c r="B243" s="64"/>
      <c r="C243" s="593"/>
      <c r="D243" s="332"/>
      <c r="E243" s="332"/>
      <c r="F243" s="332"/>
      <c r="G243" s="332"/>
      <c r="H243" s="332"/>
      <c r="I243" s="332"/>
      <c r="J243" s="332"/>
      <c r="K243" s="66"/>
      <c r="L243" s="66"/>
      <c r="M243" s="66"/>
      <c r="N243" s="66"/>
      <c r="O243" s="66"/>
      <c r="P243" s="66"/>
      <c r="Q243" s="66"/>
      <c r="R243" s="66"/>
      <c r="S243" s="332"/>
      <c r="T243" s="332"/>
      <c r="U243" s="66"/>
      <c r="V243" s="332"/>
      <c r="W243" s="332"/>
      <c r="X243" s="332"/>
      <c r="Y243" s="66"/>
      <c r="Z243" s="66"/>
      <c r="AA243" s="66"/>
      <c r="AB243" s="66"/>
      <c r="AC243" s="66"/>
      <c r="AD243" s="66"/>
      <c r="AE243" s="66"/>
      <c r="AF243" s="66"/>
      <c r="AG243" s="332"/>
      <c r="AH243" s="332"/>
      <c r="AI243" s="332"/>
      <c r="AJ243" s="332"/>
      <c r="AK243" s="66"/>
      <c r="AL243" s="66"/>
      <c r="AM243" s="66"/>
      <c r="AN243" s="66"/>
      <c r="AO243" s="332"/>
      <c r="AP243" s="332"/>
      <c r="AQ243" s="332"/>
      <c r="AR243" s="332"/>
      <c r="AS243" s="332"/>
      <c r="AT243" s="332"/>
      <c r="AU243" s="332"/>
      <c r="AV243" s="332"/>
      <c r="AW243" s="332"/>
    </row>
    <row r="244" spans="2:49" s="91" customFormat="1" ht="45.75" customHeight="1" x14ac:dyDescent="0.25">
      <c r="B244" s="64" t="s">
        <v>56</v>
      </c>
      <c r="C244" s="593" t="s">
        <v>57</v>
      </c>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574">
        <f>SUM(AO245:AO250)</f>
        <v>132540000</v>
      </c>
      <c r="AP244" s="40"/>
      <c r="AQ244" s="40"/>
      <c r="AR244" s="40"/>
      <c r="AS244" s="40"/>
      <c r="AT244" s="40"/>
      <c r="AU244" s="40"/>
      <c r="AV244" s="40"/>
      <c r="AW244" s="40"/>
    </row>
    <row r="245" spans="2:49" s="91" customFormat="1" ht="45.75" customHeight="1" x14ac:dyDescent="0.25">
      <c r="B245" s="64"/>
      <c r="C245" s="590" t="s">
        <v>111</v>
      </c>
      <c r="D245" s="553" t="s">
        <v>1787</v>
      </c>
      <c r="E245" s="550"/>
      <c r="F245" s="551" t="s">
        <v>1632</v>
      </c>
      <c r="G245" s="552" t="s">
        <v>11</v>
      </c>
      <c r="H245" s="40"/>
      <c r="I245" s="40"/>
      <c r="J245" s="40"/>
      <c r="K245" s="40"/>
      <c r="L245" s="40"/>
      <c r="M245" s="40"/>
      <c r="N245" s="40"/>
      <c r="O245" s="40"/>
      <c r="P245" s="40"/>
      <c r="Q245" s="40"/>
      <c r="R245" s="40"/>
      <c r="S245" s="553" t="s">
        <v>1790</v>
      </c>
      <c r="T245" s="40"/>
      <c r="U245" s="40"/>
      <c r="V245" s="559">
        <v>39405</v>
      </c>
      <c r="W245" s="555" t="s">
        <v>1798</v>
      </c>
      <c r="X245" s="40"/>
      <c r="Y245" s="40"/>
      <c r="Z245" s="40"/>
      <c r="AA245" s="40"/>
      <c r="AB245" s="40"/>
      <c r="AC245" s="40"/>
      <c r="AD245" s="40"/>
      <c r="AE245" s="40"/>
      <c r="AF245" s="40"/>
      <c r="AG245" s="550"/>
      <c r="AH245" s="550"/>
      <c r="AI245" s="584"/>
      <c r="AJ245" s="552" t="s">
        <v>139</v>
      </c>
      <c r="AK245" s="40"/>
      <c r="AL245" s="40"/>
      <c r="AM245" s="40"/>
      <c r="AN245" s="40"/>
      <c r="AO245" s="557">
        <v>4994000</v>
      </c>
      <c r="AP245" s="560" t="s">
        <v>116</v>
      </c>
      <c r="AQ245" s="40"/>
      <c r="AR245" s="40"/>
      <c r="AS245" s="553" t="s">
        <v>1794</v>
      </c>
      <c r="AT245" s="552" t="s">
        <v>1786</v>
      </c>
      <c r="AU245" s="40"/>
      <c r="AV245" s="40"/>
      <c r="AW245" s="40"/>
    </row>
    <row r="246" spans="2:49" s="91" customFormat="1" ht="45.75" customHeight="1" x14ac:dyDescent="0.25">
      <c r="B246" s="64"/>
      <c r="C246" s="590"/>
      <c r="D246" s="553" t="s">
        <v>1787</v>
      </c>
      <c r="E246" s="550"/>
      <c r="F246" s="551" t="s">
        <v>1681</v>
      </c>
      <c r="G246" s="552" t="s">
        <v>11</v>
      </c>
      <c r="H246" s="40"/>
      <c r="I246" s="40"/>
      <c r="J246" s="40"/>
      <c r="K246" s="40"/>
      <c r="L246" s="40"/>
      <c r="M246" s="40"/>
      <c r="N246" s="40"/>
      <c r="O246" s="40"/>
      <c r="P246" s="40"/>
      <c r="Q246" s="40"/>
      <c r="R246" s="40"/>
      <c r="S246" s="553" t="s">
        <v>1790</v>
      </c>
      <c r="T246" s="40"/>
      <c r="U246" s="40"/>
      <c r="V246" s="559">
        <v>39405</v>
      </c>
      <c r="W246" s="555" t="s">
        <v>1798</v>
      </c>
      <c r="X246" s="40"/>
      <c r="Y246" s="40"/>
      <c r="Z246" s="40"/>
      <c r="AA246" s="40"/>
      <c r="AB246" s="40"/>
      <c r="AC246" s="40"/>
      <c r="AD246" s="40"/>
      <c r="AE246" s="40"/>
      <c r="AF246" s="40"/>
      <c r="AG246" s="550"/>
      <c r="AH246" s="550"/>
      <c r="AI246" s="550"/>
      <c r="AJ246" s="552" t="s">
        <v>139</v>
      </c>
      <c r="AK246" s="40"/>
      <c r="AL246" s="40"/>
      <c r="AM246" s="40"/>
      <c r="AN246" s="40"/>
      <c r="AO246" s="557">
        <v>4994000</v>
      </c>
      <c r="AP246" s="560" t="s">
        <v>116</v>
      </c>
      <c r="AQ246" s="40"/>
      <c r="AR246" s="40"/>
      <c r="AS246" s="553" t="s">
        <v>1795</v>
      </c>
      <c r="AT246" s="552" t="s">
        <v>1786</v>
      </c>
      <c r="AU246" s="40"/>
      <c r="AV246" s="40"/>
      <c r="AW246" s="40"/>
    </row>
    <row r="247" spans="2:49" s="91" customFormat="1" ht="45.75" customHeight="1" x14ac:dyDescent="0.25">
      <c r="B247" s="64"/>
      <c r="C247" s="590"/>
      <c r="D247" s="553" t="s">
        <v>1787</v>
      </c>
      <c r="E247" s="550"/>
      <c r="F247" s="551" t="s">
        <v>1788</v>
      </c>
      <c r="G247" s="552" t="s">
        <v>11</v>
      </c>
      <c r="H247" s="40"/>
      <c r="I247" s="40"/>
      <c r="J247" s="40"/>
      <c r="K247" s="40"/>
      <c r="L247" s="40"/>
      <c r="M247" s="40"/>
      <c r="N247" s="40"/>
      <c r="O247" s="40"/>
      <c r="P247" s="40"/>
      <c r="Q247" s="40"/>
      <c r="R247" s="40"/>
      <c r="S247" s="553" t="s">
        <v>1790</v>
      </c>
      <c r="T247" s="40"/>
      <c r="U247" s="40"/>
      <c r="V247" s="559">
        <v>39405</v>
      </c>
      <c r="W247" s="555" t="s">
        <v>1798</v>
      </c>
      <c r="X247" s="40"/>
      <c r="Y247" s="40"/>
      <c r="Z247" s="40"/>
      <c r="AA247" s="40"/>
      <c r="AB247" s="40"/>
      <c r="AC247" s="40"/>
      <c r="AD247" s="40"/>
      <c r="AE247" s="40"/>
      <c r="AF247" s="40"/>
      <c r="AG247" s="550"/>
      <c r="AH247" s="550"/>
      <c r="AI247" s="550"/>
      <c r="AJ247" s="552" t="s">
        <v>139</v>
      </c>
      <c r="AK247" s="40"/>
      <c r="AL247" s="40"/>
      <c r="AM247" s="40"/>
      <c r="AN247" s="40"/>
      <c r="AO247" s="557">
        <v>9988000</v>
      </c>
      <c r="AP247" s="560" t="s">
        <v>116</v>
      </c>
      <c r="AQ247" s="40"/>
      <c r="AR247" s="40"/>
      <c r="AS247" s="583" t="s">
        <v>1796</v>
      </c>
      <c r="AT247" s="552" t="s">
        <v>1786</v>
      </c>
      <c r="AU247" s="40"/>
      <c r="AV247" s="40"/>
      <c r="AW247" s="40"/>
    </row>
    <row r="248" spans="2:49" s="91" customFormat="1" ht="45.75" customHeight="1" x14ac:dyDescent="0.25">
      <c r="B248" s="64"/>
      <c r="C248" s="590"/>
      <c r="D248" s="553" t="s">
        <v>1787</v>
      </c>
      <c r="E248" s="550"/>
      <c r="F248" s="551" t="s">
        <v>1789</v>
      </c>
      <c r="G248" s="552" t="s">
        <v>11</v>
      </c>
      <c r="H248" s="40"/>
      <c r="I248" s="40"/>
      <c r="J248" s="40"/>
      <c r="K248" s="40"/>
      <c r="L248" s="40"/>
      <c r="M248" s="40"/>
      <c r="N248" s="40"/>
      <c r="O248" s="40"/>
      <c r="P248" s="40"/>
      <c r="Q248" s="40"/>
      <c r="R248" s="40"/>
      <c r="S248" s="553" t="s">
        <v>1790</v>
      </c>
      <c r="T248" s="40"/>
      <c r="U248" s="40"/>
      <c r="V248" s="559">
        <v>39405</v>
      </c>
      <c r="W248" s="555" t="s">
        <v>1798</v>
      </c>
      <c r="X248" s="40"/>
      <c r="Y248" s="40"/>
      <c r="Z248" s="40"/>
      <c r="AA248" s="40"/>
      <c r="AB248" s="40"/>
      <c r="AC248" s="40"/>
      <c r="AD248" s="40"/>
      <c r="AE248" s="40"/>
      <c r="AF248" s="40"/>
      <c r="AG248" s="550"/>
      <c r="AH248" s="550"/>
      <c r="AI248" s="550"/>
      <c r="AJ248" s="552" t="s">
        <v>139</v>
      </c>
      <c r="AK248" s="40"/>
      <c r="AL248" s="40"/>
      <c r="AM248" s="40"/>
      <c r="AN248" s="40"/>
      <c r="AO248" s="557">
        <v>4994000</v>
      </c>
      <c r="AP248" s="560" t="s">
        <v>116</v>
      </c>
      <c r="AQ248" s="40"/>
      <c r="AR248" s="40"/>
      <c r="AS248" s="583" t="s">
        <v>1797</v>
      </c>
      <c r="AT248" s="552" t="s">
        <v>1786</v>
      </c>
      <c r="AU248" s="40"/>
      <c r="AV248" s="40"/>
      <c r="AW248" s="40"/>
    </row>
    <row r="249" spans="2:49" s="91" customFormat="1" ht="45.75" customHeight="1" x14ac:dyDescent="0.25">
      <c r="B249" s="64"/>
      <c r="C249" s="590"/>
      <c r="D249" s="561" t="s">
        <v>665</v>
      </c>
      <c r="E249" s="550" t="s">
        <v>1782</v>
      </c>
      <c r="F249" s="551" t="s">
        <v>1632</v>
      </c>
      <c r="G249" s="555" t="s">
        <v>11</v>
      </c>
      <c r="H249" s="40"/>
      <c r="I249" s="40"/>
      <c r="J249" s="40"/>
      <c r="K249" s="40"/>
      <c r="L249" s="40"/>
      <c r="M249" s="40"/>
      <c r="N249" s="40"/>
      <c r="O249" s="40"/>
      <c r="P249" s="40"/>
      <c r="Q249" s="40"/>
      <c r="R249" s="40"/>
      <c r="S249" s="553" t="s">
        <v>1791</v>
      </c>
      <c r="T249" s="40"/>
      <c r="U249" s="40"/>
      <c r="V249" s="562">
        <v>39735</v>
      </c>
      <c r="W249" s="555" t="s">
        <v>1799</v>
      </c>
      <c r="X249" s="40"/>
      <c r="Y249" s="40"/>
      <c r="Z249" s="40"/>
      <c r="AA249" s="40"/>
      <c r="AB249" s="40"/>
      <c r="AC249" s="40"/>
      <c r="AD249" s="40"/>
      <c r="AE249" s="40"/>
      <c r="AF249" s="40"/>
      <c r="AG249" s="555">
        <v>1000</v>
      </c>
      <c r="AH249" s="555" t="s">
        <v>1792</v>
      </c>
      <c r="AI249" s="563"/>
      <c r="AJ249" s="555" t="s">
        <v>139</v>
      </c>
      <c r="AK249" s="40"/>
      <c r="AL249" s="40"/>
      <c r="AM249" s="40"/>
      <c r="AN249" s="40"/>
      <c r="AO249" s="564">
        <v>88380000</v>
      </c>
      <c r="AP249" s="555" t="s">
        <v>116</v>
      </c>
      <c r="AQ249" s="40"/>
      <c r="AR249" s="40"/>
      <c r="AS249" s="583" t="s">
        <v>1763</v>
      </c>
      <c r="AT249" s="560" t="s">
        <v>1800</v>
      </c>
      <c r="AU249" s="40"/>
      <c r="AV249" s="40"/>
      <c r="AW249" s="40"/>
    </row>
    <row r="250" spans="2:49" s="91" customFormat="1" ht="45.75" customHeight="1" x14ac:dyDescent="0.25">
      <c r="B250" s="64"/>
      <c r="C250" s="590"/>
      <c r="D250" s="561" t="s">
        <v>665</v>
      </c>
      <c r="E250" s="550" t="s">
        <v>1782</v>
      </c>
      <c r="F250" s="551" t="s">
        <v>1632</v>
      </c>
      <c r="G250" s="560" t="s">
        <v>11</v>
      </c>
      <c r="H250" s="40"/>
      <c r="I250" s="40"/>
      <c r="J250" s="40"/>
      <c r="K250" s="40"/>
      <c r="L250" s="40"/>
      <c r="M250" s="40"/>
      <c r="N250" s="40"/>
      <c r="O250" s="40"/>
      <c r="P250" s="40"/>
      <c r="Q250" s="40"/>
      <c r="R250" s="40"/>
      <c r="S250" s="553" t="s">
        <v>1791</v>
      </c>
      <c r="T250" s="40"/>
      <c r="U250" s="40"/>
      <c r="V250" s="562">
        <v>39735</v>
      </c>
      <c r="W250" s="555" t="s">
        <v>1799</v>
      </c>
      <c r="X250" s="40"/>
      <c r="Y250" s="40"/>
      <c r="Z250" s="40"/>
      <c r="AA250" s="40"/>
      <c r="AB250" s="40"/>
      <c r="AC250" s="40"/>
      <c r="AD250" s="40"/>
      <c r="AE250" s="40"/>
      <c r="AF250" s="40"/>
      <c r="AG250" s="552">
        <v>20</v>
      </c>
      <c r="AH250" s="552" t="s">
        <v>1793</v>
      </c>
      <c r="AI250" s="550"/>
      <c r="AJ250" s="555" t="s">
        <v>139</v>
      </c>
      <c r="AK250" s="40"/>
      <c r="AL250" s="40"/>
      <c r="AM250" s="40"/>
      <c r="AN250" s="40"/>
      <c r="AO250" s="557">
        <v>19190000</v>
      </c>
      <c r="AP250" s="560" t="s">
        <v>116</v>
      </c>
      <c r="AQ250" s="40"/>
      <c r="AR250" s="40"/>
      <c r="AS250" s="583" t="s">
        <v>1763</v>
      </c>
      <c r="AT250" s="560" t="s">
        <v>1801</v>
      </c>
      <c r="AU250" s="40"/>
      <c r="AV250" s="40"/>
      <c r="AW250" s="40"/>
    </row>
    <row r="251" spans="2:49" x14ac:dyDescent="0.2">
      <c r="B251" s="64"/>
      <c r="C251" s="593"/>
      <c r="D251" s="332"/>
      <c r="E251" s="332"/>
      <c r="F251" s="332"/>
      <c r="G251" s="332"/>
      <c r="H251" s="332"/>
      <c r="I251" s="332"/>
      <c r="J251" s="332"/>
      <c r="K251" s="66"/>
      <c r="L251" s="66"/>
      <c r="M251" s="66"/>
      <c r="N251" s="66"/>
      <c r="O251" s="66"/>
      <c r="P251" s="66"/>
      <c r="Q251" s="66"/>
      <c r="R251" s="66"/>
      <c r="S251" s="332"/>
      <c r="T251" s="332"/>
      <c r="U251" s="66"/>
      <c r="V251" s="332"/>
      <c r="W251" s="332"/>
      <c r="X251" s="332"/>
      <c r="Y251" s="66"/>
      <c r="Z251" s="66"/>
      <c r="AA251" s="66"/>
      <c r="AB251" s="66"/>
      <c r="AC251" s="66"/>
      <c r="AD251" s="66"/>
      <c r="AE251" s="66"/>
      <c r="AF251" s="66"/>
      <c r="AG251" s="332"/>
      <c r="AH251" s="332"/>
      <c r="AI251" s="332"/>
      <c r="AJ251" s="332"/>
      <c r="AK251" s="66"/>
      <c r="AL251" s="66"/>
      <c r="AM251" s="66"/>
      <c r="AN251" s="66"/>
      <c r="AO251" s="332"/>
      <c r="AP251" s="332"/>
      <c r="AQ251" s="332"/>
      <c r="AR251" s="332"/>
      <c r="AS251" s="332"/>
      <c r="AT251" s="332"/>
      <c r="AU251" s="332"/>
      <c r="AV251" s="332"/>
      <c r="AW251" s="332"/>
    </row>
    <row r="252" spans="2:49" s="91" customFormat="1" ht="34.5" customHeight="1" x14ac:dyDescent="0.25">
      <c r="B252" s="64" t="s">
        <v>58</v>
      </c>
      <c r="C252" s="593" t="s">
        <v>59</v>
      </c>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row>
    <row r="253" spans="2:49" s="91" customFormat="1" ht="34.5" customHeight="1" x14ac:dyDescent="0.25">
      <c r="B253" s="64"/>
      <c r="C253" s="68" t="s">
        <v>111</v>
      </c>
      <c r="D253" s="1282" t="s">
        <v>419</v>
      </c>
      <c r="E253" s="1283"/>
      <c r="F253" s="1284"/>
      <c r="G253" s="105"/>
      <c r="H253" s="105"/>
      <c r="I253" s="105"/>
      <c r="J253" s="105"/>
      <c r="K253" s="105"/>
      <c r="L253" s="105"/>
      <c r="M253" s="105"/>
      <c r="N253" s="105"/>
      <c r="O253" s="105"/>
      <c r="P253" s="105"/>
      <c r="Q253" s="105"/>
      <c r="R253" s="105"/>
      <c r="S253" s="105"/>
      <c r="T253" s="105"/>
      <c r="U253" s="105"/>
      <c r="V253" s="105"/>
      <c r="W253" s="105"/>
      <c r="X253" s="105"/>
      <c r="Y253" s="105"/>
      <c r="Z253" s="105"/>
      <c r="AA253" s="105"/>
      <c r="AB253" s="105"/>
      <c r="AC253" s="105"/>
      <c r="AD253" s="105"/>
      <c r="AE253" s="105"/>
      <c r="AF253" s="105"/>
      <c r="AG253" s="105"/>
      <c r="AH253" s="105"/>
      <c r="AI253" s="105"/>
      <c r="AJ253" s="105"/>
      <c r="AK253" s="105"/>
      <c r="AL253" s="105"/>
      <c r="AM253" s="105"/>
      <c r="AN253" s="105"/>
      <c r="AO253" s="105"/>
      <c r="AP253" s="105"/>
      <c r="AQ253" s="105"/>
      <c r="AR253" s="105"/>
      <c r="AS253" s="105"/>
      <c r="AT253" s="582"/>
      <c r="AU253" s="105"/>
      <c r="AV253" s="105"/>
      <c r="AW253" s="105"/>
    </row>
    <row r="254" spans="2:49" s="91" customFormat="1" ht="34.5" customHeight="1" x14ac:dyDescent="0.25">
      <c r="B254" s="64"/>
      <c r="C254" s="74"/>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row>
    <row r="255" spans="2:49" s="91" customFormat="1" ht="34.5" customHeight="1" x14ac:dyDescent="0.25">
      <c r="B255" s="64" t="s">
        <v>60</v>
      </c>
      <c r="C255" s="74" t="s">
        <v>61</v>
      </c>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588"/>
      <c r="AU255" s="40"/>
      <c r="AV255" s="40"/>
      <c r="AW255" s="40"/>
    </row>
    <row r="256" spans="2:49" s="91" customFormat="1" ht="34.5" customHeight="1" x14ac:dyDescent="0.25">
      <c r="B256" s="64"/>
      <c r="C256" s="68" t="s">
        <v>111</v>
      </c>
      <c r="D256" s="1285" t="s">
        <v>419</v>
      </c>
      <c r="E256" s="1285"/>
      <c r="F256" s="1285"/>
      <c r="G256" s="105"/>
      <c r="H256" s="105"/>
      <c r="I256" s="105"/>
      <c r="J256" s="105"/>
      <c r="K256" s="105"/>
      <c r="L256" s="105"/>
      <c r="M256" s="105"/>
      <c r="N256" s="105"/>
      <c r="O256" s="105"/>
      <c r="P256" s="105"/>
      <c r="Q256" s="105"/>
      <c r="R256" s="105"/>
      <c r="S256" s="105"/>
      <c r="T256" s="105"/>
      <c r="U256" s="105"/>
      <c r="V256" s="105"/>
      <c r="W256" s="105"/>
      <c r="X256" s="105"/>
      <c r="Y256" s="105"/>
      <c r="Z256" s="105"/>
      <c r="AA256" s="105"/>
      <c r="AB256" s="105"/>
      <c r="AC256" s="105"/>
      <c r="AD256" s="105"/>
      <c r="AE256" s="105"/>
      <c r="AF256" s="105"/>
      <c r="AG256" s="105"/>
      <c r="AH256" s="105"/>
      <c r="AI256" s="105"/>
      <c r="AJ256" s="105"/>
      <c r="AK256" s="105"/>
      <c r="AL256" s="105"/>
      <c r="AM256" s="105"/>
      <c r="AN256" s="105"/>
      <c r="AO256" s="105"/>
      <c r="AP256" s="105"/>
      <c r="AQ256" s="105"/>
      <c r="AR256" s="105"/>
      <c r="AS256" s="105"/>
      <c r="AT256" s="105"/>
      <c r="AU256" s="105"/>
      <c r="AV256" s="105"/>
      <c r="AW256" s="105"/>
    </row>
    <row r="257" spans="2:49" s="91" customFormat="1" ht="43.5" customHeight="1" x14ac:dyDescent="0.25">
      <c r="B257" s="64" t="s">
        <v>62</v>
      </c>
      <c r="C257" s="75" t="s">
        <v>63</v>
      </c>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552"/>
      <c r="AK257" s="37"/>
      <c r="AL257" s="40"/>
      <c r="AM257" s="40"/>
      <c r="AN257" s="40"/>
      <c r="AO257" s="565"/>
      <c r="AP257" s="40"/>
      <c r="AQ257" s="40"/>
      <c r="AR257" s="40"/>
      <c r="AS257" s="40"/>
      <c r="AT257" s="588"/>
      <c r="AU257" s="40"/>
      <c r="AV257" s="40"/>
      <c r="AW257" s="40"/>
    </row>
    <row r="258" spans="2:49" s="91" customFormat="1" ht="43.5" customHeight="1" x14ac:dyDescent="0.25">
      <c r="B258" s="64" t="s">
        <v>64</v>
      </c>
      <c r="C258" s="74" t="s">
        <v>65</v>
      </c>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574">
        <f>AO259</f>
        <v>2250000</v>
      </c>
      <c r="AP258" s="40"/>
      <c r="AQ258" s="40"/>
      <c r="AR258" s="40"/>
      <c r="AS258" s="40"/>
      <c r="AT258" s="588"/>
      <c r="AU258" s="40"/>
      <c r="AV258" s="40"/>
      <c r="AW258" s="40"/>
    </row>
    <row r="259" spans="2:49" s="91" customFormat="1" ht="43.5" customHeight="1" x14ac:dyDescent="0.25">
      <c r="B259" s="64"/>
      <c r="C259" s="68" t="s">
        <v>112</v>
      </c>
      <c r="D259" s="519" t="s">
        <v>1802</v>
      </c>
      <c r="E259" s="105"/>
      <c r="F259" s="105"/>
      <c r="G259" s="69"/>
      <c r="H259" s="69"/>
      <c r="I259" s="69"/>
      <c r="J259" s="69"/>
      <c r="K259" s="69"/>
      <c r="L259" s="69"/>
      <c r="M259" s="40" t="s">
        <v>1256</v>
      </c>
      <c r="N259" s="69"/>
      <c r="O259" s="69"/>
      <c r="P259" s="69"/>
      <c r="Q259" s="69"/>
      <c r="R259" s="69"/>
      <c r="S259" s="69"/>
      <c r="T259" s="69"/>
      <c r="U259" s="69"/>
      <c r="V259" s="69"/>
      <c r="W259" s="69"/>
      <c r="X259" s="69"/>
      <c r="Y259" s="105"/>
      <c r="Z259" s="105"/>
      <c r="AA259" s="105"/>
      <c r="AB259" s="105"/>
      <c r="AC259" s="105"/>
      <c r="AD259" s="105"/>
      <c r="AE259" s="105"/>
      <c r="AF259" s="69"/>
      <c r="AG259" s="69"/>
      <c r="AH259" s="69"/>
      <c r="AI259" s="69"/>
      <c r="AJ259" s="552" t="s">
        <v>139</v>
      </c>
      <c r="AK259" s="37">
        <v>2011</v>
      </c>
      <c r="AL259" s="105"/>
      <c r="AM259" s="105"/>
      <c r="AN259" s="105"/>
      <c r="AO259" s="565">
        <v>2250000</v>
      </c>
      <c r="AP259" s="105"/>
      <c r="AQ259" s="105"/>
      <c r="AR259" s="105"/>
      <c r="AS259" s="105"/>
      <c r="AT259" s="582"/>
      <c r="AU259" s="105"/>
      <c r="AV259" s="105"/>
      <c r="AW259" s="105"/>
    </row>
    <row r="260" spans="2:49" s="91" customFormat="1" ht="43.5" customHeight="1" x14ac:dyDescent="0.25">
      <c r="B260" s="64"/>
      <c r="C260" s="74"/>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588"/>
      <c r="AU260" s="40"/>
      <c r="AV260" s="40"/>
      <c r="AW260" s="40"/>
    </row>
    <row r="261" spans="2:49" s="91" customFormat="1" ht="43.5" customHeight="1" x14ac:dyDescent="0.25">
      <c r="B261" s="64" t="s">
        <v>66</v>
      </c>
      <c r="C261" s="74" t="s">
        <v>67</v>
      </c>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588"/>
      <c r="AU261" s="40"/>
      <c r="AV261" s="40"/>
      <c r="AW261" s="40"/>
    </row>
    <row r="262" spans="2:49" s="91" customFormat="1" ht="43.5" customHeight="1" x14ac:dyDescent="0.25">
      <c r="B262" s="64"/>
      <c r="C262" s="68" t="s">
        <v>112</v>
      </c>
      <c r="D262" s="1282" t="s">
        <v>419</v>
      </c>
      <c r="E262" s="1283"/>
      <c r="F262" s="1284"/>
      <c r="G262" s="69"/>
      <c r="H262" s="69"/>
      <c r="I262" s="69"/>
      <c r="J262" s="69"/>
      <c r="K262" s="69"/>
      <c r="L262" s="69"/>
      <c r="M262" s="105"/>
      <c r="N262" s="69"/>
      <c r="O262" s="69"/>
      <c r="P262" s="69"/>
      <c r="Q262" s="69"/>
      <c r="R262" s="69"/>
      <c r="S262" s="69"/>
      <c r="T262" s="69"/>
      <c r="U262" s="69"/>
      <c r="V262" s="69"/>
      <c r="W262" s="69"/>
      <c r="X262" s="69"/>
      <c r="Y262" s="105"/>
      <c r="Z262" s="105"/>
      <c r="AA262" s="105"/>
      <c r="AB262" s="105"/>
      <c r="AC262" s="105"/>
      <c r="AD262" s="105"/>
      <c r="AE262" s="105"/>
      <c r="AF262" s="105"/>
      <c r="AG262" s="105"/>
      <c r="AH262" s="105"/>
      <c r="AI262" s="105"/>
      <c r="AJ262" s="105"/>
      <c r="AK262" s="105"/>
      <c r="AL262" s="105"/>
      <c r="AM262" s="105"/>
      <c r="AN262" s="105"/>
      <c r="AO262" s="105"/>
      <c r="AP262" s="105"/>
      <c r="AQ262" s="105"/>
      <c r="AR262" s="105"/>
      <c r="AS262" s="105"/>
      <c r="AT262" s="582"/>
      <c r="AU262" s="105"/>
      <c r="AV262" s="105"/>
      <c r="AW262" s="105"/>
    </row>
    <row r="263" spans="2:49" s="91" customFormat="1" ht="43.5" customHeight="1" x14ac:dyDescent="0.25">
      <c r="B263" s="64"/>
      <c r="C263" s="74"/>
      <c r="D263" s="40"/>
      <c r="E263" s="40"/>
      <c r="F263" s="40"/>
      <c r="G263" s="69"/>
      <c r="H263" s="69"/>
      <c r="I263" s="69"/>
      <c r="J263" s="69"/>
      <c r="K263" s="69"/>
      <c r="L263" s="69"/>
      <c r="M263" s="69"/>
      <c r="N263" s="69"/>
      <c r="O263" s="69"/>
      <c r="P263" s="69"/>
      <c r="Q263" s="69"/>
      <c r="R263" s="69"/>
      <c r="S263" s="69"/>
      <c r="T263" s="69"/>
      <c r="U263" s="69"/>
      <c r="V263" s="69"/>
      <c r="W263" s="69"/>
      <c r="X263" s="69"/>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row>
    <row r="264" spans="2:49" s="91" customFormat="1" ht="47.25" customHeight="1" x14ac:dyDescent="0.25">
      <c r="B264" s="64" t="s">
        <v>68</v>
      </c>
      <c r="C264" s="74" t="s">
        <v>69</v>
      </c>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574">
        <f>SUM(AO265:AO314)</f>
        <v>5462046299.9899998</v>
      </c>
      <c r="AP264" s="40"/>
      <c r="AQ264" s="40"/>
      <c r="AR264" s="40"/>
      <c r="AS264" s="40"/>
      <c r="AT264" s="588"/>
      <c r="AU264" s="40"/>
      <c r="AV264" s="40"/>
      <c r="AW264" s="40"/>
    </row>
    <row r="265" spans="2:49" s="91" customFormat="1" ht="47.25" customHeight="1" x14ac:dyDescent="0.25">
      <c r="B265" s="64"/>
      <c r="C265" s="68" t="s">
        <v>112</v>
      </c>
      <c r="D265" s="519" t="s">
        <v>1803</v>
      </c>
      <c r="E265" s="519" t="s">
        <v>1804</v>
      </c>
      <c r="F265" s="40"/>
      <c r="G265" s="69"/>
      <c r="H265" s="69"/>
      <c r="I265" s="69"/>
      <c r="J265" s="69"/>
      <c r="K265" s="69"/>
      <c r="L265" s="69"/>
      <c r="M265" s="69"/>
      <c r="N265" s="69"/>
      <c r="O265" s="69"/>
      <c r="P265" s="69"/>
      <c r="Q265" s="69"/>
      <c r="R265" s="69"/>
      <c r="S265" s="69"/>
      <c r="T265" s="69"/>
      <c r="U265" s="69"/>
      <c r="V265" s="69"/>
      <c r="W265" s="69"/>
      <c r="X265" s="69"/>
      <c r="Y265" s="105"/>
      <c r="Z265" s="105"/>
      <c r="AA265" s="105"/>
      <c r="AB265" s="105"/>
      <c r="AC265" s="105"/>
      <c r="AD265" s="519" t="s">
        <v>1809</v>
      </c>
      <c r="AE265" s="40"/>
      <c r="AF265" s="69"/>
      <c r="AG265" s="69"/>
      <c r="AH265" s="69"/>
      <c r="AI265" s="69"/>
      <c r="AJ265" s="510" t="s">
        <v>139</v>
      </c>
      <c r="AK265" s="510">
        <v>1992</v>
      </c>
      <c r="AL265" s="105"/>
      <c r="AM265" s="105"/>
      <c r="AN265" s="105"/>
      <c r="AO265" s="566">
        <v>60000000</v>
      </c>
      <c r="AP265" s="342"/>
      <c r="AQ265" s="342"/>
      <c r="AR265" s="342"/>
      <c r="AS265" s="342"/>
      <c r="AT265" s="577" t="s">
        <v>156</v>
      </c>
      <c r="AU265" s="342"/>
      <c r="AV265" s="342"/>
      <c r="AW265" s="342"/>
    </row>
    <row r="266" spans="2:49" s="91" customFormat="1" ht="47.25" customHeight="1" x14ac:dyDescent="0.25">
      <c r="B266" s="64"/>
      <c r="C266" s="68"/>
      <c r="D266" s="519" t="s">
        <v>1803</v>
      </c>
      <c r="E266" s="515" t="s">
        <v>1804</v>
      </c>
      <c r="F266" s="40"/>
      <c r="G266" s="69"/>
      <c r="H266" s="69"/>
      <c r="I266" s="69"/>
      <c r="J266" s="69"/>
      <c r="K266" s="69"/>
      <c r="L266" s="69"/>
      <c r="M266" s="69"/>
      <c r="N266" s="69"/>
      <c r="O266" s="69"/>
      <c r="P266" s="69"/>
      <c r="Q266" s="69"/>
      <c r="R266" s="69"/>
      <c r="S266" s="69"/>
      <c r="T266" s="69"/>
      <c r="U266" s="69"/>
      <c r="V266" s="69"/>
      <c r="W266" s="69"/>
      <c r="X266" s="69"/>
      <c r="Y266" s="105"/>
      <c r="Z266" s="105"/>
      <c r="AA266" s="105"/>
      <c r="AB266" s="105"/>
      <c r="AC266" s="105"/>
      <c r="AD266" s="515" t="s">
        <v>1809</v>
      </c>
      <c r="AE266" s="40"/>
      <c r="AF266" s="69"/>
      <c r="AG266" s="69"/>
      <c r="AH266" s="69"/>
      <c r="AI266" s="69"/>
      <c r="AJ266" s="516" t="s">
        <v>1401</v>
      </c>
      <c r="AK266" s="510">
        <v>1992</v>
      </c>
      <c r="AL266" s="105"/>
      <c r="AM266" s="105"/>
      <c r="AN266" s="105"/>
      <c r="AO266" s="567">
        <v>6250000</v>
      </c>
      <c r="AP266" s="342"/>
      <c r="AQ266" s="342"/>
      <c r="AR266" s="342"/>
      <c r="AS266" s="342"/>
      <c r="AT266" s="597" t="s">
        <v>1818</v>
      </c>
      <c r="AU266" s="342"/>
      <c r="AV266" s="342"/>
      <c r="AW266" s="342"/>
    </row>
    <row r="267" spans="2:49" s="91" customFormat="1" ht="47.25" customHeight="1" x14ac:dyDescent="0.25">
      <c r="B267" s="64"/>
      <c r="C267" s="68"/>
      <c r="D267" s="519" t="s">
        <v>1803</v>
      </c>
      <c r="E267" s="519" t="s">
        <v>1804</v>
      </c>
      <c r="F267" s="40"/>
      <c r="G267" s="69"/>
      <c r="H267" s="69"/>
      <c r="I267" s="69"/>
      <c r="J267" s="69"/>
      <c r="K267" s="69"/>
      <c r="L267" s="69"/>
      <c r="M267" s="69"/>
      <c r="N267" s="69"/>
      <c r="O267" s="69"/>
      <c r="P267" s="69"/>
      <c r="Q267" s="69"/>
      <c r="R267" s="69"/>
      <c r="S267" s="69"/>
      <c r="T267" s="69"/>
      <c r="U267" s="69"/>
      <c r="V267" s="69"/>
      <c r="W267" s="69"/>
      <c r="X267" s="69"/>
      <c r="Y267" s="105"/>
      <c r="Z267" s="105"/>
      <c r="AA267" s="105"/>
      <c r="AB267" s="105"/>
      <c r="AC267" s="105"/>
      <c r="AD267" s="519" t="s">
        <v>1809</v>
      </c>
      <c r="AE267" s="40"/>
      <c r="AF267" s="69"/>
      <c r="AG267" s="69"/>
      <c r="AH267" s="69"/>
      <c r="AI267" s="69"/>
      <c r="AJ267" s="510" t="s">
        <v>139</v>
      </c>
      <c r="AK267" s="510">
        <v>2000</v>
      </c>
      <c r="AL267" s="105"/>
      <c r="AM267" s="105"/>
      <c r="AN267" s="105"/>
      <c r="AO267" s="566">
        <v>37500000</v>
      </c>
      <c r="AP267" s="342"/>
      <c r="AQ267" s="342"/>
      <c r="AR267" s="342"/>
      <c r="AS267" s="342"/>
      <c r="AT267" s="598" t="s">
        <v>1819</v>
      </c>
      <c r="AU267" s="342"/>
      <c r="AV267" s="342"/>
      <c r="AW267" s="342"/>
    </row>
    <row r="268" spans="2:49" s="91" customFormat="1" ht="47.25" customHeight="1" x14ac:dyDescent="0.25">
      <c r="B268" s="64"/>
      <c r="C268" s="68"/>
      <c r="D268" s="519" t="s">
        <v>1803</v>
      </c>
      <c r="E268" s="515" t="s">
        <v>1804</v>
      </c>
      <c r="F268" s="40"/>
      <c r="G268" s="69"/>
      <c r="H268" s="69"/>
      <c r="I268" s="69"/>
      <c r="J268" s="69"/>
      <c r="K268" s="69"/>
      <c r="L268" s="69"/>
      <c r="M268" s="69"/>
      <c r="N268" s="69"/>
      <c r="O268" s="69"/>
      <c r="P268" s="69"/>
      <c r="Q268" s="69"/>
      <c r="R268" s="69"/>
      <c r="S268" s="69"/>
      <c r="T268" s="69"/>
      <c r="U268" s="69"/>
      <c r="V268" s="69"/>
      <c r="W268" s="69"/>
      <c r="X268" s="69"/>
      <c r="Y268" s="105"/>
      <c r="Z268" s="105"/>
      <c r="AA268" s="105"/>
      <c r="AB268" s="105"/>
      <c r="AC268" s="105"/>
      <c r="AD268" s="515" t="s">
        <v>1809</v>
      </c>
      <c r="AE268" s="40"/>
      <c r="AF268" s="69"/>
      <c r="AG268" s="69"/>
      <c r="AH268" s="69"/>
      <c r="AI268" s="69"/>
      <c r="AJ268" s="516" t="s">
        <v>139</v>
      </c>
      <c r="AK268" s="510">
        <v>2000</v>
      </c>
      <c r="AL268" s="105"/>
      <c r="AM268" s="105"/>
      <c r="AN268" s="105"/>
      <c r="AO268" s="567">
        <v>135000000</v>
      </c>
      <c r="AP268" s="342"/>
      <c r="AQ268" s="342"/>
      <c r="AR268" s="342"/>
      <c r="AS268" s="342"/>
      <c r="AT268" s="597" t="s">
        <v>1820</v>
      </c>
      <c r="AU268" s="342"/>
      <c r="AV268" s="342"/>
      <c r="AW268" s="342"/>
    </row>
    <row r="269" spans="2:49" s="91" customFormat="1" ht="47.25" customHeight="1" x14ac:dyDescent="0.25">
      <c r="B269" s="64"/>
      <c r="C269" s="68"/>
      <c r="D269" s="519" t="s">
        <v>1803</v>
      </c>
      <c r="E269" s="519" t="s">
        <v>1805</v>
      </c>
      <c r="F269" s="40"/>
      <c r="G269" s="69"/>
      <c r="H269" s="69"/>
      <c r="I269" s="69"/>
      <c r="J269" s="69"/>
      <c r="K269" s="69"/>
      <c r="L269" s="69"/>
      <c r="M269" s="69"/>
      <c r="N269" s="69"/>
      <c r="O269" s="69"/>
      <c r="P269" s="69"/>
      <c r="Q269" s="69"/>
      <c r="R269" s="69"/>
      <c r="S269" s="69"/>
      <c r="T269" s="69"/>
      <c r="U269" s="69"/>
      <c r="V269" s="69"/>
      <c r="W269" s="69"/>
      <c r="X269" s="69"/>
      <c r="Y269" s="105"/>
      <c r="Z269" s="105"/>
      <c r="AA269" s="105"/>
      <c r="AB269" s="105"/>
      <c r="AC269" s="105"/>
      <c r="AD269" s="519" t="s">
        <v>1810</v>
      </c>
      <c r="AE269" s="40"/>
      <c r="AF269" s="69"/>
      <c r="AG269" s="69"/>
      <c r="AH269" s="69"/>
      <c r="AI269" s="69"/>
      <c r="AJ269" s="510" t="s">
        <v>139</v>
      </c>
      <c r="AK269" s="510">
        <v>2000</v>
      </c>
      <c r="AL269" s="105"/>
      <c r="AM269" s="105"/>
      <c r="AN269" s="105"/>
      <c r="AO269" s="566">
        <v>90000000</v>
      </c>
      <c r="AP269" s="342"/>
      <c r="AQ269" s="342"/>
      <c r="AR269" s="342"/>
      <c r="AS269" s="342"/>
      <c r="AT269" s="598" t="s">
        <v>156</v>
      </c>
      <c r="AU269" s="342"/>
      <c r="AV269" s="342"/>
      <c r="AW269" s="342"/>
    </row>
    <row r="270" spans="2:49" s="91" customFormat="1" ht="47.25" customHeight="1" x14ac:dyDescent="0.25">
      <c r="B270" s="64"/>
      <c r="C270" s="68"/>
      <c r="D270" s="519" t="s">
        <v>1803</v>
      </c>
      <c r="E270" s="519" t="s">
        <v>1804</v>
      </c>
      <c r="F270" s="40"/>
      <c r="G270" s="69"/>
      <c r="H270" s="69"/>
      <c r="I270" s="69"/>
      <c r="J270" s="69"/>
      <c r="K270" s="69"/>
      <c r="L270" s="69"/>
      <c r="M270" s="69"/>
      <c r="N270" s="69"/>
      <c r="O270" s="69"/>
      <c r="P270" s="69"/>
      <c r="Q270" s="69"/>
      <c r="R270" s="69"/>
      <c r="S270" s="69"/>
      <c r="T270" s="69"/>
      <c r="U270" s="69"/>
      <c r="V270" s="69"/>
      <c r="W270" s="69"/>
      <c r="X270" s="69"/>
      <c r="Y270" s="105"/>
      <c r="Z270" s="105"/>
      <c r="AA270" s="105"/>
      <c r="AB270" s="105"/>
      <c r="AC270" s="105"/>
      <c r="AD270" s="519" t="s">
        <v>1809</v>
      </c>
      <c r="AE270" s="40"/>
      <c r="AF270" s="69"/>
      <c r="AG270" s="69"/>
      <c r="AH270" s="69"/>
      <c r="AI270" s="69"/>
      <c r="AJ270" s="510" t="s">
        <v>139</v>
      </c>
      <c r="AK270" s="510">
        <v>2000</v>
      </c>
      <c r="AL270" s="105"/>
      <c r="AM270" s="105"/>
      <c r="AN270" s="105"/>
      <c r="AO270" s="566">
        <v>234000000</v>
      </c>
      <c r="AP270" s="342"/>
      <c r="AQ270" s="342"/>
      <c r="AR270" s="342"/>
      <c r="AS270" s="342"/>
      <c r="AT270" s="598" t="s">
        <v>156</v>
      </c>
      <c r="AU270" s="342"/>
      <c r="AV270" s="342"/>
      <c r="AW270" s="342"/>
    </row>
    <row r="271" spans="2:49" s="91" customFormat="1" ht="47.25" customHeight="1" x14ac:dyDescent="0.25">
      <c r="B271" s="64"/>
      <c r="C271" s="68"/>
      <c r="D271" s="519" t="s">
        <v>1803</v>
      </c>
      <c r="E271" s="515" t="s">
        <v>1804</v>
      </c>
      <c r="F271" s="40"/>
      <c r="G271" s="69"/>
      <c r="H271" s="69"/>
      <c r="I271" s="69"/>
      <c r="J271" s="69"/>
      <c r="K271" s="69"/>
      <c r="L271" s="69"/>
      <c r="M271" s="69"/>
      <c r="N271" s="69"/>
      <c r="O271" s="69"/>
      <c r="P271" s="69"/>
      <c r="Q271" s="69"/>
      <c r="R271" s="69"/>
      <c r="S271" s="69"/>
      <c r="T271" s="69"/>
      <c r="U271" s="69"/>
      <c r="V271" s="69"/>
      <c r="W271" s="69"/>
      <c r="X271" s="69"/>
      <c r="Y271" s="105"/>
      <c r="Z271" s="105"/>
      <c r="AA271" s="105"/>
      <c r="AB271" s="105"/>
      <c r="AC271" s="105"/>
      <c r="AD271" s="515" t="s">
        <v>1809</v>
      </c>
      <c r="AE271" s="40"/>
      <c r="AF271" s="69"/>
      <c r="AG271" s="69"/>
      <c r="AH271" s="69"/>
      <c r="AI271" s="69"/>
      <c r="AJ271" s="516" t="s">
        <v>1432</v>
      </c>
      <c r="AK271" s="510">
        <v>2000</v>
      </c>
      <c r="AL271" s="105"/>
      <c r="AM271" s="105"/>
      <c r="AN271" s="105"/>
      <c r="AO271" s="567">
        <v>42000000</v>
      </c>
      <c r="AP271" s="342"/>
      <c r="AQ271" s="342"/>
      <c r="AR271" s="342"/>
      <c r="AS271" s="342"/>
      <c r="AT271" s="597" t="s">
        <v>1819</v>
      </c>
      <c r="AU271" s="342"/>
      <c r="AV271" s="342"/>
      <c r="AW271" s="342"/>
    </row>
    <row r="272" spans="2:49" s="91" customFormat="1" ht="47.25" customHeight="1" x14ac:dyDescent="0.25">
      <c r="B272" s="64"/>
      <c r="C272" s="68"/>
      <c r="D272" s="519" t="s">
        <v>1803</v>
      </c>
      <c r="E272" s="519" t="s">
        <v>1804</v>
      </c>
      <c r="F272" s="40"/>
      <c r="G272" s="69"/>
      <c r="H272" s="69"/>
      <c r="I272" s="69"/>
      <c r="J272" s="69"/>
      <c r="K272" s="69"/>
      <c r="L272" s="69"/>
      <c r="M272" s="69"/>
      <c r="N272" s="69"/>
      <c r="O272" s="69"/>
      <c r="P272" s="69"/>
      <c r="Q272" s="69"/>
      <c r="R272" s="69"/>
      <c r="S272" s="69"/>
      <c r="T272" s="69"/>
      <c r="U272" s="69"/>
      <c r="V272" s="69"/>
      <c r="W272" s="69"/>
      <c r="X272" s="69"/>
      <c r="Y272" s="105"/>
      <c r="Z272" s="105"/>
      <c r="AA272" s="105"/>
      <c r="AB272" s="105"/>
      <c r="AC272" s="105"/>
      <c r="AD272" s="519" t="s">
        <v>1809</v>
      </c>
      <c r="AE272" s="40"/>
      <c r="AF272" s="69"/>
      <c r="AG272" s="69"/>
      <c r="AH272" s="69"/>
      <c r="AI272" s="69"/>
      <c r="AJ272" s="510" t="s">
        <v>139</v>
      </c>
      <c r="AK272" s="510">
        <v>2000</v>
      </c>
      <c r="AL272" s="105"/>
      <c r="AM272" s="105"/>
      <c r="AN272" s="105"/>
      <c r="AO272" s="566">
        <v>30000000</v>
      </c>
      <c r="AP272" s="342"/>
      <c r="AQ272" s="342"/>
      <c r="AR272" s="342"/>
      <c r="AS272" s="342"/>
      <c r="AT272" s="598" t="s">
        <v>156</v>
      </c>
      <c r="AU272" s="342"/>
      <c r="AV272" s="342"/>
      <c r="AW272" s="342"/>
    </row>
    <row r="273" spans="2:49" s="91" customFormat="1" ht="47.25" customHeight="1" x14ac:dyDescent="0.25">
      <c r="B273" s="64"/>
      <c r="C273" s="68"/>
      <c r="D273" s="519" t="s">
        <v>1803</v>
      </c>
      <c r="E273" s="515" t="s">
        <v>1804</v>
      </c>
      <c r="F273" s="40"/>
      <c r="G273" s="69"/>
      <c r="H273" s="69"/>
      <c r="I273" s="69"/>
      <c r="J273" s="69"/>
      <c r="K273" s="69"/>
      <c r="L273" s="69"/>
      <c r="M273" s="69"/>
      <c r="N273" s="69"/>
      <c r="O273" s="69"/>
      <c r="P273" s="69"/>
      <c r="Q273" s="69"/>
      <c r="R273" s="69"/>
      <c r="S273" s="69"/>
      <c r="T273" s="69"/>
      <c r="U273" s="69"/>
      <c r="V273" s="69"/>
      <c r="W273" s="69"/>
      <c r="X273" s="69"/>
      <c r="Y273" s="105"/>
      <c r="Z273" s="105"/>
      <c r="AA273" s="105"/>
      <c r="AB273" s="105"/>
      <c r="AC273" s="105"/>
      <c r="AD273" s="515" t="s">
        <v>1809</v>
      </c>
      <c r="AE273" s="40"/>
      <c r="AF273" s="69"/>
      <c r="AG273" s="69"/>
      <c r="AH273" s="69"/>
      <c r="AI273" s="69"/>
      <c r="AJ273" s="516" t="s">
        <v>139</v>
      </c>
      <c r="AK273" s="510">
        <v>2000</v>
      </c>
      <c r="AL273" s="105"/>
      <c r="AM273" s="105"/>
      <c r="AN273" s="105"/>
      <c r="AO273" s="567">
        <v>135000000</v>
      </c>
      <c r="AP273" s="342"/>
      <c r="AQ273" s="342"/>
      <c r="AR273" s="342"/>
      <c r="AS273" s="342"/>
      <c r="AT273" s="597" t="s">
        <v>156</v>
      </c>
      <c r="AU273" s="342"/>
      <c r="AV273" s="342"/>
      <c r="AW273" s="342"/>
    </row>
    <row r="274" spans="2:49" s="91" customFormat="1" ht="47.25" customHeight="1" x14ac:dyDescent="0.25">
      <c r="B274" s="64"/>
      <c r="C274" s="68"/>
      <c r="D274" s="519" t="s">
        <v>1803</v>
      </c>
      <c r="E274" s="519" t="s">
        <v>1804</v>
      </c>
      <c r="F274" s="40"/>
      <c r="G274" s="69"/>
      <c r="H274" s="69"/>
      <c r="I274" s="69"/>
      <c r="J274" s="69"/>
      <c r="K274" s="69"/>
      <c r="L274" s="69"/>
      <c r="M274" s="69"/>
      <c r="N274" s="69"/>
      <c r="O274" s="69"/>
      <c r="P274" s="69"/>
      <c r="Q274" s="69"/>
      <c r="R274" s="69"/>
      <c r="S274" s="69"/>
      <c r="T274" s="69"/>
      <c r="U274" s="69"/>
      <c r="V274" s="69"/>
      <c r="W274" s="69"/>
      <c r="X274" s="69"/>
      <c r="Y274" s="105"/>
      <c r="Z274" s="105"/>
      <c r="AA274" s="105"/>
      <c r="AB274" s="105"/>
      <c r="AC274" s="105"/>
      <c r="AD274" s="519" t="s">
        <v>1809</v>
      </c>
      <c r="AE274" s="40"/>
      <c r="AF274" s="69"/>
      <c r="AG274" s="69"/>
      <c r="AH274" s="69"/>
      <c r="AI274" s="69"/>
      <c r="AJ274" s="510" t="s">
        <v>139</v>
      </c>
      <c r="AK274" s="510">
        <v>2000</v>
      </c>
      <c r="AL274" s="105"/>
      <c r="AM274" s="105"/>
      <c r="AN274" s="105"/>
      <c r="AO274" s="566">
        <v>18000000</v>
      </c>
      <c r="AP274" s="342"/>
      <c r="AQ274" s="342"/>
      <c r="AR274" s="342"/>
      <c r="AS274" s="342"/>
      <c r="AT274" s="598" t="s">
        <v>156</v>
      </c>
      <c r="AU274" s="342"/>
      <c r="AV274" s="342"/>
      <c r="AW274" s="342"/>
    </row>
    <row r="275" spans="2:49" s="91" customFormat="1" ht="47.25" customHeight="1" x14ac:dyDescent="0.25">
      <c r="B275" s="64"/>
      <c r="C275" s="68"/>
      <c r="D275" s="519" t="s">
        <v>1803</v>
      </c>
      <c r="E275" s="515" t="s">
        <v>1804</v>
      </c>
      <c r="F275" s="40"/>
      <c r="G275" s="69"/>
      <c r="H275" s="69"/>
      <c r="I275" s="69"/>
      <c r="J275" s="69"/>
      <c r="K275" s="69"/>
      <c r="L275" s="69"/>
      <c r="M275" s="69"/>
      <c r="N275" s="69"/>
      <c r="O275" s="69"/>
      <c r="P275" s="69"/>
      <c r="Q275" s="69"/>
      <c r="R275" s="69"/>
      <c r="S275" s="69"/>
      <c r="T275" s="69"/>
      <c r="U275" s="69"/>
      <c r="V275" s="69"/>
      <c r="W275" s="69"/>
      <c r="X275" s="69"/>
      <c r="Y275" s="105"/>
      <c r="Z275" s="105"/>
      <c r="AA275" s="105"/>
      <c r="AB275" s="105"/>
      <c r="AC275" s="105"/>
      <c r="AD275" s="515" t="s">
        <v>1809</v>
      </c>
      <c r="AE275" s="40"/>
      <c r="AF275" s="69"/>
      <c r="AG275" s="69"/>
      <c r="AH275" s="69"/>
      <c r="AI275" s="69"/>
      <c r="AJ275" s="516" t="s">
        <v>139</v>
      </c>
      <c r="AK275" s="510">
        <v>2000</v>
      </c>
      <c r="AL275" s="105"/>
      <c r="AM275" s="105"/>
      <c r="AN275" s="105"/>
      <c r="AO275" s="567">
        <v>48000000</v>
      </c>
      <c r="AP275" s="342"/>
      <c r="AQ275" s="342"/>
      <c r="AR275" s="342"/>
      <c r="AS275" s="342"/>
      <c r="AT275" s="597" t="s">
        <v>156</v>
      </c>
      <c r="AU275" s="342"/>
      <c r="AV275" s="342"/>
      <c r="AW275" s="342"/>
    </row>
    <row r="276" spans="2:49" s="91" customFormat="1" ht="47.25" customHeight="1" x14ac:dyDescent="0.25">
      <c r="B276" s="64"/>
      <c r="C276" s="68"/>
      <c r="D276" s="519" t="s">
        <v>1803</v>
      </c>
      <c r="E276" s="519" t="s">
        <v>1804</v>
      </c>
      <c r="F276" s="40"/>
      <c r="G276" s="69"/>
      <c r="H276" s="69"/>
      <c r="I276" s="69"/>
      <c r="J276" s="69"/>
      <c r="K276" s="69"/>
      <c r="L276" s="69"/>
      <c r="M276" s="69"/>
      <c r="N276" s="69"/>
      <c r="O276" s="69"/>
      <c r="P276" s="69"/>
      <c r="Q276" s="69"/>
      <c r="R276" s="69"/>
      <c r="S276" s="69"/>
      <c r="T276" s="69"/>
      <c r="U276" s="69"/>
      <c r="V276" s="69"/>
      <c r="W276" s="69"/>
      <c r="X276" s="69"/>
      <c r="Y276" s="105"/>
      <c r="Z276" s="105"/>
      <c r="AA276" s="105"/>
      <c r="AB276" s="105"/>
      <c r="AC276" s="105"/>
      <c r="AD276" s="519" t="s">
        <v>1809</v>
      </c>
      <c r="AE276" s="40"/>
      <c r="AF276" s="69"/>
      <c r="AG276" s="69"/>
      <c r="AH276" s="69"/>
      <c r="AI276" s="69"/>
      <c r="AJ276" s="510" t="s">
        <v>139</v>
      </c>
      <c r="AK276" s="510">
        <v>2000</v>
      </c>
      <c r="AL276" s="105"/>
      <c r="AM276" s="105"/>
      <c r="AN276" s="105"/>
      <c r="AO276" s="566">
        <v>48000000</v>
      </c>
      <c r="AP276" s="342"/>
      <c r="AQ276" s="342"/>
      <c r="AR276" s="342"/>
      <c r="AS276" s="342"/>
      <c r="AT276" s="598" t="s">
        <v>1821</v>
      </c>
      <c r="AU276" s="342"/>
      <c r="AV276" s="342"/>
      <c r="AW276" s="342"/>
    </row>
    <row r="277" spans="2:49" s="91" customFormat="1" ht="47.25" customHeight="1" x14ac:dyDescent="0.25">
      <c r="B277" s="64"/>
      <c r="C277" s="68"/>
      <c r="D277" s="519" t="s">
        <v>1803</v>
      </c>
      <c r="E277" s="515" t="s">
        <v>1804</v>
      </c>
      <c r="F277" s="40"/>
      <c r="G277" s="69"/>
      <c r="H277" s="69"/>
      <c r="I277" s="69"/>
      <c r="J277" s="69"/>
      <c r="K277" s="69"/>
      <c r="L277" s="69"/>
      <c r="M277" s="69"/>
      <c r="N277" s="69"/>
      <c r="O277" s="69"/>
      <c r="P277" s="69"/>
      <c r="Q277" s="69"/>
      <c r="R277" s="69"/>
      <c r="S277" s="69"/>
      <c r="T277" s="69"/>
      <c r="U277" s="69"/>
      <c r="V277" s="69"/>
      <c r="W277" s="69"/>
      <c r="X277" s="69"/>
      <c r="Y277" s="105"/>
      <c r="Z277" s="105"/>
      <c r="AA277" s="105"/>
      <c r="AB277" s="105"/>
      <c r="AC277" s="105"/>
      <c r="AD277" s="515" t="s">
        <v>1809</v>
      </c>
      <c r="AE277" s="40"/>
      <c r="AF277" s="69"/>
      <c r="AG277" s="69"/>
      <c r="AH277" s="69"/>
      <c r="AI277" s="69"/>
      <c r="AJ277" s="516" t="s">
        <v>139</v>
      </c>
      <c r="AK277" s="510">
        <v>2000</v>
      </c>
      <c r="AL277" s="105"/>
      <c r="AM277" s="105"/>
      <c r="AN277" s="105"/>
      <c r="AO277" s="567">
        <v>366000000</v>
      </c>
      <c r="AP277" s="342"/>
      <c r="AQ277" s="342"/>
      <c r="AR277" s="342"/>
      <c r="AS277" s="342"/>
      <c r="AT277" s="597" t="s">
        <v>138</v>
      </c>
      <c r="AU277" s="342"/>
      <c r="AV277" s="342"/>
      <c r="AW277" s="342"/>
    </row>
    <row r="278" spans="2:49" s="91" customFormat="1" ht="47.25" customHeight="1" x14ac:dyDescent="0.25">
      <c r="B278" s="64"/>
      <c r="C278" s="68"/>
      <c r="D278" s="519" t="s">
        <v>1803</v>
      </c>
      <c r="E278" s="519" t="s">
        <v>1804</v>
      </c>
      <c r="F278" s="40"/>
      <c r="G278" s="69"/>
      <c r="H278" s="69"/>
      <c r="I278" s="69"/>
      <c r="J278" s="69"/>
      <c r="K278" s="69"/>
      <c r="L278" s="69"/>
      <c r="M278" s="69"/>
      <c r="N278" s="69"/>
      <c r="O278" s="69"/>
      <c r="P278" s="69"/>
      <c r="Q278" s="69"/>
      <c r="R278" s="69"/>
      <c r="S278" s="69"/>
      <c r="T278" s="69"/>
      <c r="U278" s="69"/>
      <c r="V278" s="69"/>
      <c r="W278" s="69"/>
      <c r="X278" s="69"/>
      <c r="Y278" s="105"/>
      <c r="Z278" s="105"/>
      <c r="AA278" s="105"/>
      <c r="AB278" s="105"/>
      <c r="AC278" s="105"/>
      <c r="AD278" s="519" t="s">
        <v>1809</v>
      </c>
      <c r="AE278" s="40"/>
      <c r="AF278" s="69"/>
      <c r="AG278" s="69"/>
      <c r="AH278" s="69"/>
      <c r="AI278" s="69"/>
      <c r="AJ278" s="510" t="s">
        <v>1432</v>
      </c>
      <c r="AK278" s="510">
        <v>2000</v>
      </c>
      <c r="AL278" s="105"/>
      <c r="AM278" s="105"/>
      <c r="AN278" s="105"/>
      <c r="AO278" s="566">
        <v>42000000</v>
      </c>
      <c r="AP278" s="342"/>
      <c r="AQ278" s="342"/>
      <c r="AR278" s="342"/>
      <c r="AS278" s="342"/>
      <c r="AT278" s="598" t="s">
        <v>1822</v>
      </c>
      <c r="AU278" s="342"/>
      <c r="AV278" s="342"/>
      <c r="AW278" s="342"/>
    </row>
    <row r="279" spans="2:49" s="91" customFormat="1" ht="47.25" customHeight="1" x14ac:dyDescent="0.25">
      <c r="B279" s="64"/>
      <c r="C279" s="68"/>
      <c r="D279" s="519" t="s">
        <v>1803</v>
      </c>
      <c r="E279" s="515" t="s">
        <v>1805</v>
      </c>
      <c r="F279" s="40"/>
      <c r="G279" s="69"/>
      <c r="H279" s="69"/>
      <c r="I279" s="69"/>
      <c r="J279" s="69"/>
      <c r="K279" s="69"/>
      <c r="L279" s="69"/>
      <c r="M279" s="69"/>
      <c r="N279" s="69"/>
      <c r="O279" s="69"/>
      <c r="P279" s="69"/>
      <c r="Q279" s="69"/>
      <c r="R279" s="69"/>
      <c r="S279" s="69"/>
      <c r="T279" s="69"/>
      <c r="U279" s="69"/>
      <c r="V279" s="69"/>
      <c r="W279" s="69"/>
      <c r="X279" s="69"/>
      <c r="Y279" s="105"/>
      <c r="Z279" s="105"/>
      <c r="AA279" s="105"/>
      <c r="AB279" s="105"/>
      <c r="AC279" s="105"/>
      <c r="AD279" s="515" t="s">
        <v>1810</v>
      </c>
      <c r="AE279" s="40"/>
      <c r="AF279" s="69"/>
      <c r="AG279" s="69"/>
      <c r="AH279" s="69"/>
      <c r="AI279" s="69"/>
      <c r="AJ279" s="516" t="s">
        <v>139</v>
      </c>
      <c r="AK279" s="510">
        <v>2000</v>
      </c>
      <c r="AL279" s="105"/>
      <c r="AM279" s="105"/>
      <c r="AN279" s="105"/>
      <c r="AO279" s="567">
        <v>90000000</v>
      </c>
      <c r="AP279" s="342"/>
      <c r="AQ279" s="342"/>
      <c r="AR279" s="342"/>
      <c r="AS279" s="342"/>
      <c r="AT279" s="597" t="s">
        <v>1823</v>
      </c>
      <c r="AU279" s="342"/>
      <c r="AV279" s="342"/>
      <c r="AW279" s="342"/>
    </row>
    <row r="280" spans="2:49" s="91" customFormat="1" ht="47.25" customHeight="1" x14ac:dyDescent="0.25">
      <c r="B280" s="64"/>
      <c r="C280" s="68"/>
      <c r="D280" s="519" t="s">
        <v>1803</v>
      </c>
      <c r="E280" s="519" t="s">
        <v>1804</v>
      </c>
      <c r="F280" s="40"/>
      <c r="G280" s="69"/>
      <c r="H280" s="69"/>
      <c r="I280" s="69"/>
      <c r="J280" s="69"/>
      <c r="K280" s="69"/>
      <c r="L280" s="69"/>
      <c r="M280" s="69"/>
      <c r="N280" s="69"/>
      <c r="O280" s="69"/>
      <c r="P280" s="69"/>
      <c r="Q280" s="69"/>
      <c r="R280" s="69"/>
      <c r="S280" s="69"/>
      <c r="T280" s="69"/>
      <c r="U280" s="69"/>
      <c r="V280" s="69"/>
      <c r="W280" s="69"/>
      <c r="X280" s="69"/>
      <c r="Y280" s="105"/>
      <c r="Z280" s="105"/>
      <c r="AA280" s="105"/>
      <c r="AB280" s="105"/>
      <c r="AC280" s="105"/>
      <c r="AD280" s="519" t="s">
        <v>1809</v>
      </c>
      <c r="AE280" s="40"/>
      <c r="AF280" s="69"/>
      <c r="AG280" s="69"/>
      <c r="AH280" s="69"/>
      <c r="AI280" s="69"/>
      <c r="AJ280" s="510" t="s">
        <v>139</v>
      </c>
      <c r="AK280" s="510">
        <v>2000</v>
      </c>
      <c r="AL280" s="105"/>
      <c r="AM280" s="105"/>
      <c r="AN280" s="105"/>
      <c r="AO280" s="566">
        <v>24000000</v>
      </c>
      <c r="AP280" s="342"/>
      <c r="AQ280" s="342"/>
      <c r="AR280" s="342"/>
      <c r="AS280" s="342"/>
      <c r="AT280" s="598" t="s">
        <v>156</v>
      </c>
      <c r="AU280" s="342"/>
      <c r="AV280" s="342"/>
      <c r="AW280" s="342"/>
    </row>
    <row r="281" spans="2:49" s="91" customFormat="1" ht="47.25" customHeight="1" x14ac:dyDescent="0.25">
      <c r="B281" s="64"/>
      <c r="C281" s="68"/>
      <c r="D281" s="519" t="s">
        <v>1803</v>
      </c>
      <c r="E281" s="515" t="s">
        <v>1804</v>
      </c>
      <c r="F281" s="40"/>
      <c r="G281" s="69"/>
      <c r="H281" s="69"/>
      <c r="I281" s="69"/>
      <c r="J281" s="69"/>
      <c r="K281" s="69"/>
      <c r="L281" s="69"/>
      <c r="M281" s="69"/>
      <c r="N281" s="69"/>
      <c r="O281" s="69"/>
      <c r="P281" s="69"/>
      <c r="Q281" s="69"/>
      <c r="R281" s="69"/>
      <c r="S281" s="69"/>
      <c r="T281" s="69"/>
      <c r="U281" s="69"/>
      <c r="V281" s="69"/>
      <c r="W281" s="69"/>
      <c r="X281" s="69"/>
      <c r="Y281" s="105"/>
      <c r="Z281" s="105"/>
      <c r="AA281" s="105"/>
      <c r="AB281" s="105"/>
      <c r="AC281" s="105"/>
      <c r="AD281" s="515" t="s">
        <v>1809</v>
      </c>
      <c r="AE281" s="40"/>
      <c r="AF281" s="69"/>
      <c r="AG281" s="69"/>
      <c r="AH281" s="69"/>
      <c r="AI281" s="69"/>
      <c r="AJ281" s="516" t="s">
        <v>139</v>
      </c>
      <c r="AK281" s="510">
        <v>2000</v>
      </c>
      <c r="AL281" s="105"/>
      <c r="AM281" s="105"/>
      <c r="AN281" s="105"/>
      <c r="AO281" s="567">
        <v>6000000</v>
      </c>
      <c r="AP281" s="342"/>
      <c r="AQ281" s="342"/>
      <c r="AR281" s="342"/>
      <c r="AS281" s="342"/>
      <c r="AT281" s="597" t="s">
        <v>156</v>
      </c>
      <c r="AU281" s="342"/>
      <c r="AV281" s="342"/>
      <c r="AW281" s="342"/>
    </row>
    <row r="282" spans="2:49" s="91" customFormat="1" ht="47.25" customHeight="1" x14ac:dyDescent="0.25">
      <c r="B282" s="64"/>
      <c r="C282" s="68"/>
      <c r="D282" s="519" t="s">
        <v>1803</v>
      </c>
      <c r="E282" s="519" t="s">
        <v>1804</v>
      </c>
      <c r="F282" s="40"/>
      <c r="G282" s="69"/>
      <c r="H282" s="69"/>
      <c r="I282" s="69"/>
      <c r="J282" s="69"/>
      <c r="K282" s="69"/>
      <c r="L282" s="69"/>
      <c r="M282" s="69"/>
      <c r="N282" s="69"/>
      <c r="O282" s="69"/>
      <c r="P282" s="69"/>
      <c r="Q282" s="69"/>
      <c r="R282" s="69"/>
      <c r="S282" s="69"/>
      <c r="T282" s="69"/>
      <c r="U282" s="69"/>
      <c r="V282" s="69"/>
      <c r="W282" s="69"/>
      <c r="X282" s="69"/>
      <c r="Y282" s="105"/>
      <c r="Z282" s="105"/>
      <c r="AA282" s="105"/>
      <c r="AB282" s="105"/>
      <c r="AC282" s="105"/>
      <c r="AD282" s="519" t="s">
        <v>1809</v>
      </c>
      <c r="AE282" s="40"/>
      <c r="AF282" s="69"/>
      <c r="AG282" s="69"/>
      <c r="AH282" s="69"/>
      <c r="AI282" s="69"/>
      <c r="AJ282" s="510" t="s">
        <v>139</v>
      </c>
      <c r="AK282" s="510">
        <v>2000</v>
      </c>
      <c r="AL282" s="105"/>
      <c r="AM282" s="105"/>
      <c r="AN282" s="105"/>
      <c r="AO282" s="566">
        <v>6000000</v>
      </c>
      <c r="AP282" s="342"/>
      <c r="AQ282" s="342"/>
      <c r="AR282" s="342"/>
      <c r="AS282" s="342"/>
      <c r="AT282" s="598" t="s">
        <v>156</v>
      </c>
      <c r="AU282" s="342"/>
      <c r="AV282" s="342"/>
      <c r="AW282" s="342"/>
    </row>
    <row r="283" spans="2:49" s="91" customFormat="1" ht="47.25" customHeight="1" x14ac:dyDescent="0.25">
      <c r="B283" s="64"/>
      <c r="C283" s="68"/>
      <c r="D283" s="519" t="s">
        <v>1803</v>
      </c>
      <c r="E283" s="515" t="s">
        <v>1804</v>
      </c>
      <c r="F283" s="40"/>
      <c r="G283" s="69"/>
      <c r="H283" s="69"/>
      <c r="I283" s="69"/>
      <c r="J283" s="69"/>
      <c r="K283" s="69"/>
      <c r="L283" s="69"/>
      <c r="M283" s="69"/>
      <c r="N283" s="69"/>
      <c r="O283" s="69"/>
      <c r="P283" s="69"/>
      <c r="Q283" s="69"/>
      <c r="R283" s="69"/>
      <c r="S283" s="69"/>
      <c r="T283" s="69"/>
      <c r="U283" s="69"/>
      <c r="V283" s="69"/>
      <c r="W283" s="69"/>
      <c r="X283" s="69"/>
      <c r="Y283" s="105"/>
      <c r="Z283" s="105"/>
      <c r="AA283" s="105"/>
      <c r="AB283" s="105"/>
      <c r="AC283" s="105"/>
      <c r="AD283" s="515" t="s">
        <v>1809</v>
      </c>
      <c r="AE283" s="40"/>
      <c r="AF283" s="69"/>
      <c r="AG283" s="69"/>
      <c r="AH283" s="69"/>
      <c r="AI283" s="69"/>
      <c r="AJ283" s="516" t="s">
        <v>139</v>
      </c>
      <c r="AK283" s="510">
        <v>2000</v>
      </c>
      <c r="AL283" s="105"/>
      <c r="AM283" s="105"/>
      <c r="AN283" s="105"/>
      <c r="AO283" s="567">
        <v>12000000</v>
      </c>
      <c r="AP283" s="342"/>
      <c r="AQ283" s="342"/>
      <c r="AR283" s="342"/>
      <c r="AS283" s="342"/>
      <c r="AT283" s="597" t="s">
        <v>156</v>
      </c>
      <c r="AU283" s="342"/>
      <c r="AV283" s="342"/>
      <c r="AW283" s="342"/>
    </row>
    <row r="284" spans="2:49" s="91" customFormat="1" ht="47.25" customHeight="1" x14ac:dyDescent="0.25">
      <c r="B284" s="64"/>
      <c r="C284" s="68"/>
      <c r="D284" s="519" t="s">
        <v>1803</v>
      </c>
      <c r="E284" s="519" t="s">
        <v>1804</v>
      </c>
      <c r="F284" s="40"/>
      <c r="G284" s="69"/>
      <c r="H284" s="69"/>
      <c r="I284" s="69"/>
      <c r="J284" s="69"/>
      <c r="K284" s="69"/>
      <c r="L284" s="69"/>
      <c r="M284" s="69"/>
      <c r="N284" s="69"/>
      <c r="O284" s="69"/>
      <c r="P284" s="69"/>
      <c r="Q284" s="69"/>
      <c r="R284" s="69"/>
      <c r="S284" s="69"/>
      <c r="T284" s="69"/>
      <c r="U284" s="69"/>
      <c r="V284" s="69"/>
      <c r="W284" s="69"/>
      <c r="X284" s="69"/>
      <c r="Y284" s="105"/>
      <c r="Z284" s="105"/>
      <c r="AA284" s="105"/>
      <c r="AB284" s="105"/>
      <c r="AC284" s="105"/>
      <c r="AD284" s="519" t="s">
        <v>1809</v>
      </c>
      <c r="AE284" s="40"/>
      <c r="AF284" s="69"/>
      <c r="AG284" s="69"/>
      <c r="AH284" s="69"/>
      <c r="AI284" s="69"/>
      <c r="AJ284" s="510" t="s">
        <v>139</v>
      </c>
      <c r="AK284" s="510">
        <v>2000</v>
      </c>
      <c r="AL284" s="105"/>
      <c r="AM284" s="105"/>
      <c r="AN284" s="105"/>
      <c r="AO284" s="566">
        <v>37500000</v>
      </c>
      <c r="AP284" s="342"/>
      <c r="AQ284" s="342"/>
      <c r="AR284" s="342"/>
      <c r="AS284" s="342"/>
      <c r="AT284" s="598" t="s">
        <v>156</v>
      </c>
      <c r="AU284" s="342"/>
      <c r="AV284" s="342"/>
      <c r="AW284" s="342"/>
    </row>
    <row r="285" spans="2:49" s="91" customFormat="1" ht="47.25" customHeight="1" x14ac:dyDescent="0.25">
      <c r="B285" s="64"/>
      <c r="C285" s="68"/>
      <c r="D285" s="519" t="s">
        <v>1803</v>
      </c>
      <c r="E285" s="515" t="s">
        <v>1804</v>
      </c>
      <c r="F285" s="40"/>
      <c r="G285" s="69"/>
      <c r="H285" s="69"/>
      <c r="I285" s="69"/>
      <c r="J285" s="69"/>
      <c r="K285" s="69"/>
      <c r="L285" s="69"/>
      <c r="M285" s="69"/>
      <c r="N285" s="69"/>
      <c r="O285" s="69"/>
      <c r="P285" s="69"/>
      <c r="Q285" s="69"/>
      <c r="R285" s="69"/>
      <c r="S285" s="69"/>
      <c r="T285" s="69"/>
      <c r="U285" s="69"/>
      <c r="V285" s="69"/>
      <c r="W285" s="69"/>
      <c r="X285" s="69"/>
      <c r="Y285" s="105"/>
      <c r="Z285" s="105"/>
      <c r="AA285" s="105"/>
      <c r="AB285" s="105"/>
      <c r="AC285" s="105"/>
      <c r="AD285" s="515" t="s">
        <v>1809</v>
      </c>
      <c r="AE285" s="40"/>
      <c r="AF285" s="69"/>
      <c r="AG285" s="69"/>
      <c r="AH285" s="69"/>
      <c r="AI285" s="69"/>
      <c r="AJ285" s="516" t="s">
        <v>139</v>
      </c>
      <c r="AK285" s="510">
        <v>2000</v>
      </c>
      <c r="AL285" s="105"/>
      <c r="AM285" s="105"/>
      <c r="AN285" s="105"/>
      <c r="AO285" s="567">
        <v>504000000</v>
      </c>
      <c r="AP285" s="342"/>
      <c r="AQ285" s="342"/>
      <c r="AR285" s="342"/>
      <c r="AS285" s="342"/>
      <c r="AT285" s="597" t="s">
        <v>156</v>
      </c>
      <c r="AU285" s="342"/>
      <c r="AV285" s="342"/>
      <c r="AW285" s="342"/>
    </row>
    <row r="286" spans="2:49" s="91" customFormat="1" ht="47.25" customHeight="1" x14ac:dyDescent="0.25">
      <c r="B286" s="64"/>
      <c r="C286" s="68"/>
      <c r="D286" s="519" t="s">
        <v>1803</v>
      </c>
      <c r="E286" s="519" t="s">
        <v>1804</v>
      </c>
      <c r="F286" s="40"/>
      <c r="G286" s="69"/>
      <c r="H286" s="69"/>
      <c r="I286" s="69"/>
      <c r="J286" s="69"/>
      <c r="K286" s="69"/>
      <c r="L286" s="69"/>
      <c r="M286" s="69"/>
      <c r="N286" s="69"/>
      <c r="O286" s="69"/>
      <c r="P286" s="69"/>
      <c r="Q286" s="69"/>
      <c r="R286" s="69"/>
      <c r="S286" s="69"/>
      <c r="T286" s="69"/>
      <c r="U286" s="69"/>
      <c r="V286" s="69"/>
      <c r="W286" s="69"/>
      <c r="X286" s="69"/>
      <c r="Y286" s="105"/>
      <c r="Z286" s="105"/>
      <c r="AA286" s="105"/>
      <c r="AB286" s="105"/>
      <c r="AC286" s="105"/>
      <c r="AD286" s="519" t="s">
        <v>1809</v>
      </c>
      <c r="AE286" s="40"/>
      <c r="AF286" s="69"/>
      <c r="AG286" s="69"/>
      <c r="AH286" s="69"/>
      <c r="AI286" s="69"/>
      <c r="AJ286" s="510" t="s">
        <v>139</v>
      </c>
      <c r="AK286" s="510">
        <v>2000</v>
      </c>
      <c r="AL286" s="105"/>
      <c r="AM286" s="105"/>
      <c r="AN286" s="105"/>
      <c r="AO286" s="566">
        <v>60000000</v>
      </c>
      <c r="AP286" s="342"/>
      <c r="AQ286" s="342"/>
      <c r="AR286" s="342"/>
      <c r="AS286" s="342"/>
      <c r="AT286" s="598" t="s">
        <v>156</v>
      </c>
      <c r="AU286" s="342"/>
      <c r="AV286" s="342"/>
      <c r="AW286" s="342"/>
    </row>
    <row r="287" spans="2:49" s="91" customFormat="1" ht="47.25" customHeight="1" x14ac:dyDescent="0.25">
      <c r="B287" s="64"/>
      <c r="C287" s="68"/>
      <c r="D287" s="519" t="s">
        <v>1803</v>
      </c>
      <c r="E287" s="515" t="s">
        <v>1804</v>
      </c>
      <c r="F287" s="40"/>
      <c r="G287" s="69"/>
      <c r="H287" s="69"/>
      <c r="I287" s="69"/>
      <c r="J287" s="69"/>
      <c r="K287" s="69"/>
      <c r="L287" s="69"/>
      <c r="M287" s="69"/>
      <c r="N287" s="69"/>
      <c r="O287" s="69"/>
      <c r="P287" s="69"/>
      <c r="Q287" s="69"/>
      <c r="R287" s="69"/>
      <c r="S287" s="69"/>
      <c r="T287" s="69"/>
      <c r="U287" s="69"/>
      <c r="V287" s="69"/>
      <c r="W287" s="69"/>
      <c r="X287" s="69"/>
      <c r="Y287" s="105"/>
      <c r="Z287" s="105"/>
      <c r="AA287" s="105"/>
      <c r="AB287" s="105"/>
      <c r="AC287" s="105"/>
      <c r="AD287" s="515" t="s">
        <v>1809</v>
      </c>
      <c r="AE287" s="40"/>
      <c r="AF287" s="69"/>
      <c r="AG287" s="69"/>
      <c r="AH287" s="69"/>
      <c r="AI287" s="69"/>
      <c r="AJ287" s="516" t="s">
        <v>139</v>
      </c>
      <c r="AK287" s="516">
        <v>2004</v>
      </c>
      <c r="AL287" s="105"/>
      <c r="AM287" s="105"/>
      <c r="AN287" s="105"/>
      <c r="AO287" s="567">
        <v>18000000</v>
      </c>
      <c r="AP287" s="342"/>
      <c r="AQ287" s="342"/>
      <c r="AR287" s="342"/>
      <c r="AS287" s="342"/>
      <c r="AT287" s="597" t="s">
        <v>1819</v>
      </c>
      <c r="AU287" s="342"/>
      <c r="AV287" s="342"/>
      <c r="AW287" s="342"/>
    </row>
    <row r="288" spans="2:49" s="91" customFormat="1" ht="47.25" customHeight="1" x14ac:dyDescent="0.25">
      <c r="B288" s="64"/>
      <c r="C288" s="68"/>
      <c r="D288" s="519" t="s">
        <v>1803</v>
      </c>
      <c r="E288" s="515" t="s">
        <v>1804</v>
      </c>
      <c r="F288" s="40"/>
      <c r="G288" s="69"/>
      <c r="H288" s="69"/>
      <c r="I288" s="69"/>
      <c r="J288" s="69"/>
      <c r="K288" s="69"/>
      <c r="L288" s="69"/>
      <c r="M288" s="69"/>
      <c r="N288" s="69"/>
      <c r="O288" s="69"/>
      <c r="P288" s="69"/>
      <c r="Q288" s="69"/>
      <c r="R288" s="69"/>
      <c r="S288" s="69"/>
      <c r="T288" s="69"/>
      <c r="U288" s="69"/>
      <c r="V288" s="69"/>
      <c r="W288" s="69"/>
      <c r="X288" s="69"/>
      <c r="Y288" s="105"/>
      <c r="Z288" s="105"/>
      <c r="AA288" s="105"/>
      <c r="AB288" s="105"/>
      <c r="AC288" s="105"/>
      <c r="AD288" s="515" t="s">
        <v>1809</v>
      </c>
      <c r="AE288" s="40"/>
      <c r="AF288" s="69"/>
      <c r="AG288" s="69"/>
      <c r="AH288" s="69"/>
      <c r="AI288" s="69"/>
      <c r="AJ288" s="516" t="s">
        <v>1432</v>
      </c>
      <c r="AK288" s="516">
        <v>2004</v>
      </c>
      <c r="AL288" s="105"/>
      <c r="AM288" s="105"/>
      <c r="AN288" s="105"/>
      <c r="AO288" s="567">
        <v>138000000</v>
      </c>
      <c r="AP288" s="342"/>
      <c r="AQ288" s="342"/>
      <c r="AR288" s="342"/>
      <c r="AS288" s="342"/>
      <c r="AT288" s="597" t="s">
        <v>1824</v>
      </c>
      <c r="AU288" s="342"/>
      <c r="AV288" s="342"/>
      <c r="AW288" s="342"/>
    </row>
    <row r="289" spans="2:49" s="91" customFormat="1" ht="47.25" customHeight="1" x14ac:dyDescent="0.25">
      <c r="B289" s="64"/>
      <c r="C289" s="68"/>
      <c r="D289" s="519" t="s">
        <v>1803</v>
      </c>
      <c r="E289" s="519" t="s">
        <v>1804</v>
      </c>
      <c r="F289" s="40"/>
      <c r="G289" s="69"/>
      <c r="H289" s="69"/>
      <c r="I289" s="69"/>
      <c r="J289" s="69"/>
      <c r="K289" s="69"/>
      <c r="L289" s="69"/>
      <c r="M289" s="69"/>
      <c r="N289" s="69"/>
      <c r="O289" s="69"/>
      <c r="P289" s="69"/>
      <c r="Q289" s="69"/>
      <c r="R289" s="69"/>
      <c r="S289" s="69"/>
      <c r="T289" s="69"/>
      <c r="U289" s="69"/>
      <c r="V289" s="69"/>
      <c r="W289" s="69"/>
      <c r="X289" s="69"/>
      <c r="Y289" s="105"/>
      <c r="Z289" s="105"/>
      <c r="AA289" s="105"/>
      <c r="AB289" s="105"/>
      <c r="AC289" s="105"/>
      <c r="AD289" s="519" t="s">
        <v>1809</v>
      </c>
      <c r="AE289" s="40"/>
      <c r="AF289" s="69"/>
      <c r="AG289" s="69"/>
      <c r="AH289" s="69"/>
      <c r="AI289" s="69"/>
      <c r="AJ289" s="510" t="s">
        <v>1432</v>
      </c>
      <c r="AK289" s="516">
        <v>2004</v>
      </c>
      <c r="AL289" s="105"/>
      <c r="AM289" s="105"/>
      <c r="AN289" s="105"/>
      <c r="AO289" s="566">
        <v>138000000</v>
      </c>
      <c r="AP289" s="342"/>
      <c r="AQ289" s="342"/>
      <c r="AR289" s="342"/>
      <c r="AS289" s="342"/>
      <c r="AT289" s="598" t="s">
        <v>1824</v>
      </c>
      <c r="AU289" s="342"/>
      <c r="AV289" s="342"/>
      <c r="AW289" s="342"/>
    </row>
    <row r="290" spans="2:49" s="91" customFormat="1" ht="47.25" customHeight="1" x14ac:dyDescent="0.25">
      <c r="B290" s="64"/>
      <c r="C290" s="68"/>
      <c r="D290" s="519" t="s">
        <v>1803</v>
      </c>
      <c r="E290" s="515" t="s">
        <v>1805</v>
      </c>
      <c r="F290" s="40"/>
      <c r="G290" s="69"/>
      <c r="H290" s="69"/>
      <c r="I290" s="69"/>
      <c r="J290" s="69"/>
      <c r="K290" s="69"/>
      <c r="L290" s="69"/>
      <c r="M290" s="69"/>
      <c r="N290" s="69"/>
      <c r="O290" s="69"/>
      <c r="P290" s="69"/>
      <c r="Q290" s="69"/>
      <c r="R290" s="69"/>
      <c r="S290" s="69"/>
      <c r="T290" s="69"/>
      <c r="U290" s="69"/>
      <c r="V290" s="69"/>
      <c r="W290" s="69"/>
      <c r="X290" s="69"/>
      <c r="Y290" s="105"/>
      <c r="Z290" s="105"/>
      <c r="AA290" s="105"/>
      <c r="AB290" s="105"/>
      <c r="AC290" s="105"/>
      <c r="AD290" s="515" t="s">
        <v>1810</v>
      </c>
      <c r="AE290" s="40"/>
      <c r="AF290" s="69"/>
      <c r="AG290" s="69"/>
      <c r="AH290" s="69"/>
      <c r="AI290" s="69"/>
      <c r="AJ290" s="516" t="s">
        <v>1432</v>
      </c>
      <c r="AK290" s="516">
        <v>2004</v>
      </c>
      <c r="AL290" s="105"/>
      <c r="AM290" s="105"/>
      <c r="AN290" s="105"/>
      <c r="AO290" s="567">
        <v>37500000</v>
      </c>
      <c r="AP290" s="342"/>
      <c r="AQ290" s="342"/>
      <c r="AR290" s="342"/>
      <c r="AS290" s="342"/>
      <c r="AT290" s="597" t="s">
        <v>1825</v>
      </c>
      <c r="AU290" s="342"/>
      <c r="AV290" s="342"/>
      <c r="AW290" s="342"/>
    </row>
    <row r="291" spans="2:49" s="91" customFormat="1" ht="47.25" customHeight="1" x14ac:dyDescent="0.25">
      <c r="B291" s="64"/>
      <c r="C291" s="68"/>
      <c r="D291" s="519" t="s">
        <v>1803</v>
      </c>
      <c r="E291" s="519" t="s">
        <v>1805</v>
      </c>
      <c r="F291" s="40"/>
      <c r="G291" s="69"/>
      <c r="H291" s="69"/>
      <c r="I291" s="69"/>
      <c r="J291" s="69"/>
      <c r="K291" s="69"/>
      <c r="L291" s="69"/>
      <c r="M291" s="69"/>
      <c r="N291" s="69"/>
      <c r="O291" s="69"/>
      <c r="P291" s="69"/>
      <c r="Q291" s="69"/>
      <c r="R291" s="69"/>
      <c r="S291" s="69"/>
      <c r="T291" s="69"/>
      <c r="U291" s="69"/>
      <c r="V291" s="69"/>
      <c r="W291" s="69"/>
      <c r="X291" s="69"/>
      <c r="Y291" s="105"/>
      <c r="Z291" s="105"/>
      <c r="AA291" s="105"/>
      <c r="AB291" s="105"/>
      <c r="AC291" s="105"/>
      <c r="AD291" s="519" t="s">
        <v>1810</v>
      </c>
      <c r="AE291" s="40"/>
      <c r="AF291" s="69"/>
      <c r="AG291" s="69"/>
      <c r="AH291" s="69"/>
      <c r="AI291" s="69"/>
      <c r="AJ291" s="510" t="s">
        <v>1432</v>
      </c>
      <c r="AK291" s="516">
        <v>2004</v>
      </c>
      <c r="AL291" s="105"/>
      <c r="AM291" s="105"/>
      <c r="AN291" s="105"/>
      <c r="AO291" s="566">
        <v>37500000</v>
      </c>
      <c r="AP291" s="342"/>
      <c r="AQ291" s="342"/>
      <c r="AR291" s="342"/>
      <c r="AS291" s="342"/>
      <c r="AT291" s="598" t="s">
        <v>1826</v>
      </c>
      <c r="AU291" s="342"/>
      <c r="AV291" s="342"/>
      <c r="AW291" s="342"/>
    </row>
    <row r="292" spans="2:49" s="91" customFormat="1" ht="47.25" customHeight="1" x14ac:dyDescent="0.25">
      <c r="B292" s="64"/>
      <c r="C292" s="68"/>
      <c r="D292" s="519" t="s">
        <v>1803</v>
      </c>
      <c r="E292" s="515" t="s">
        <v>1805</v>
      </c>
      <c r="F292" s="40"/>
      <c r="G292" s="69"/>
      <c r="H292" s="69"/>
      <c r="I292" s="69"/>
      <c r="J292" s="69"/>
      <c r="K292" s="69"/>
      <c r="L292" s="69"/>
      <c r="M292" s="69"/>
      <c r="N292" s="69"/>
      <c r="O292" s="69"/>
      <c r="P292" s="69"/>
      <c r="Q292" s="69"/>
      <c r="R292" s="69"/>
      <c r="S292" s="69"/>
      <c r="T292" s="69"/>
      <c r="U292" s="69"/>
      <c r="V292" s="69"/>
      <c r="W292" s="69"/>
      <c r="X292" s="69"/>
      <c r="Y292" s="105"/>
      <c r="Z292" s="105"/>
      <c r="AA292" s="105"/>
      <c r="AB292" s="105"/>
      <c r="AC292" s="105"/>
      <c r="AD292" s="515" t="s">
        <v>1810</v>
      </c>
      <c r="AE292" s="40"/>
      <c r="AF292" s="69"/>
      <c r="AG292" s="69"/>
      <c r="AH292" s="69"/>
      <c r="AI292" s="69"/>
      <c r="AJ292" s="516" t="s">
        <v>1432</v>
      </c>
      <c r="AK292" s="516">
        <v>2004</v>
      </c>
      <c r="AL292" s="105"/>
      <c r="AM292" s="105"/>
      <c r="AN292" s="105"/>
      <c r="AO292" s="567">
        <v>37500000</v>
      </c>
      <c r="AP292" s="342"/>
      <c r="AQ292" s="342"/>
      <c r="AR292" s="342"/>
      <c r="AS292" s="342"/>
      <c r="AT292" s="597" t="s">
        <v>1827</v>
      </c>
      <c r="AU292" s="342"/>
      <c r="AV292" s="342"/>
      <c r="AW292" s="342"/>
    </row>
    <row r="293" spans="2:49" s="91" customFormat="1" ht="47.25" customHeight="1" x14ac:dyDescent="0.25">
      <c r="B293" s="64"/>
      <c r="C293" s="68"/>
      <c r="D293" s="519" t="s">
        <v>1803</v>
      </c>
      <c r="E293" s="519" t="s">
        <v>1804</v>
      </c>
      <c r="F293" s="40"/>
      <c r="G293" s="69"/>
      <c r="H293" s="69"/>
      <c r="I293" s="69"/>
      <c r="J293" s="69"/>
      <c r="K293" s="69"/>
      <c r="L293" s="69"/>
      <c r="M293" s="69"/>
      <c r="N293" s="69"/>
      <c r="O293" s="69"/>
      <c r="P293" s="69"/>
      <c r="Q293" s="69"/>
      <c r="R293" s="69"/>
      <c r="S293" s="69"/>
      <c r="T293" s="69"/>
      <c r="U293" s="69"/>
      <c r="V293" s="69"/>
      <c r="W293" s="69"/>
      <c r="X293" s="69"/>
      <c r="Y293" s="105"/>
      <c r="Z293" s="105"/>
      <c r="AA293" s="105"/>
      <c r="AB293" s="105"/>
      <c r="AC293" s="105"/>
      <c r="AD293" s="519" t="s">
        <v>1809</v>
      </c>
      <c r="AE293" s="40"/>
      <c r="AF293" s="69"/>
      <c r="AG293" s="69"/>
      <c r="AH293" s="69"/>
      <c r="AI293" s="69"/>
      <c r="AJ293" s="510" t="s">
        <v>1432</v>
      </c>
      <c r="AK293" s="516">
        <v>2004</v>
      </c>
      <c r="AL293" s="105"/>
      <c r="AM293" s="105"/>
      <c r="AN293" s="105"/>
      <c r="AO293" s="566">
        <v>108000000</v>
      </c>
      <c r="AP293" s="342"/>
      <c r="AQ293" s="342"/>
      <c r="AR293" s="342"/>
      <c r="AS293" s="342"/>
      <c r="AT293" s="598" t="s">
        <v>1828</v>
      </c>
      <c r="AU293" s="342"/>
      <c r="AV293" s="342"/>
      <c r="AW293" s="342"/>
    </row>
    <row r="294" spans="2:49" s="91" customFormat="1" ht="47.25" customHeight="1" x14ac:dyDescent="0.25">
      <c r="B294" s="64"/>
      <c r="C294" s="68"/>
      <c r="D294" s="519" t="s">
        <v>1803</v>
      </c>
      <c r="E294" s="515" t="s">
        <v>1804</v>
      </c>
      <c r="F294" s="40"/>
      <c r="G294" s="69"/>
      <c r="H294" s="69"/>
      <c r="I294" s="69"/>
      <c r="J294" s="69"/>
      <c r="K294" s="69"/>
      <c r="L294" s="69"/>
      <c r="M294" s="69"/>
      <c r="N294" s="69"/>
      <c r="O294" s="69"/>
      <c r="P294" s="69"/>
      <c r="Q294" s="69"/>
      <c r="R294" s="69"/>
      <c r="S294" s="69"/>
      <c r="T294" s="69"/>
      <c r="U294" s="69"/>
      <c r="V294" s="69"/>
      <c r="W294" s="69"/>
      <c r="X294" s="69"/>
      <c r="Y294" s="105"/>
      <c r="Z294" s="105"/>
      <c r="AA294" s="105"/>
      <c r="AB294" s="105"/>
      <c r="AC294" s="105"/>
      <c r="AD294" s="515" t="s">
        <v>1809</v>
      </c>
      <c r="AE294" s="40"/>
      <c r="AF294" s="69"/>
      <c r="AG294" s="69"/>
      <c r="AH294" s="69"/>
      <c r="AI294" s="69"/>
      <c r="AJ294" s="516" t="s">
        <v>1432</v>
      </c>
      <c r="AK294" s="516">
        <v>2004</v>
      </c>
      <c r="AL294" s="105"/>
      <c r="AM294" s="105"/>
      <c r="AN294" s="105"/>
      <c r="AO294" s="567">
        <v>162000000</v>
      </c>
      <c r="AP294" s="342"/>
      <c r="AQ294" s="342"/>
      <c r="AR294" s="342"/>
      <c r="AS294" s="342"/>
      <c r="AT294" s="597" t="s">
        <v>1828</v>
      </c>
      <c r="AU294" s="342"/>
      <c r="AV294" s="342"/>
      <c r="AW294" s="342"/>
    </row>
    <row r="295" spans="2:49" s="91" customFormat="1" ht="47.25" customHeight="1" x14ac:dyDescent="0.25">
      <c r="B295" s="64"/>
      <c r="C295" s="68"/>
      <c r="D295" s="519" t="s">
        <v>1803</v>
      </c>
      <c r="E295" s="519" t="s">
        <v>1804</v>
      </c>
      <c r="F295" s="40"/>
      <c r="G295" s="69"/>
      <c r="H295" s="69"/>
      <c r="I295" s="69"/>
      <c r="J295" s="69"/>
      <c r="K295" s="69"/>
      <c r="L295" s="69"/>
      <c r="M295" s="69"/>
      <c r="N295" s="69"/>
      <c r="O295" s="69"/>
      <c r="P295" s="69"/>
      <c r="Q295" s="69"/>
      <c r="R295" s="69"/>
      <c r="S295" s="69"/>
      <c r="T295" s="69"/>
      <c r="U295" s="69"/>
      <c r="V295" s="69"/>
      <c r="W295" s="69"/>
      <c r="X295" s="69"/>
      <c r="Y295" s="105"/>
      <c r="Z295" s="105"/>
      <c r="AA295" s="105"/>
      <c r="AB295" s="105"/>
      <c r="AC295" s="105"/>
      <c r="AD295" s="519" t="s">
        <v>1809</v>
      </c>
      <c r="AE295" s="40"/>
      <c r="AF295" s="69"/>
      <c r="AG295" s="69"/>
      <c r="AH295" s="69"/>
      <c r="AI295" s="69"/>
      <c r="AJ295" s="510" t="s">
        <v>1432</v>
      </c>
      <c r="AK295" s="516">
        <v>2004</v>
      </c>
      <c r="AL295" s="105"/>
      <c r="AM295" s="105"/>
      <c r="AN295" s="105"/>
      <c r="AO295" s="566">
        <v>135000000</v>
      </c>
      <c r="AP295" s="342"/>
      <c r="AQ295" s="342"/>
      <c r="AR295" s="342"/>
      <c r="AS295" s="342"/>
      <c r="AT295" s="598" t="s">
        <v>1829</v>
      </c>
      <c r="AU295" s="342"/>
      <c r="AV295" s="342"/>
      <c r="AW295" s="342"/>
    </row>
    <row r="296" spans="2:49" s="91" customFormat="1" ht="47.25" customHeight="1" x14ac:dyDescent="0.25">
      <c r="B296" s="64"/>
      <c r="C296" s="68"/>
      <c r="D296" s="519" t="s">
        <v>1803</v>
      </c>
      <c r="E296" s="515" t="s">
        <v>1804</v>
      </c>
      <c r="F296" s="40"/>
      <c r="G296" s="69"/>
      <c r="H296" s="69"/>
      <c r="I296" s="69"/>
      <c r="J296" s="69"/>
      <c r="K296" s="69"/>
      <c r="L296" s="69"/>
      <c r="M296" s="69"/>
      <c r="N296" s="69"/>
      <c r="O296" s="69"/>
      <c r="P296" s="69"/>
      <c r="Q296" s="69"/>
      <c r="R296" s="69"/>
      <c r="S296" s="69"/>
      <c r="T296" s="69"/>
      <c r="U296" s="69"/>
      <c r="V296" s="69"/>
      <c r="W296" s="69"/>
      <c r="X296" s="69"/>
      <c r="Y296" s="105"/>
      <c r="Z296" s="105"/>
      <c r="AA296" s="105"/>
      <c r="AB296" s="105"/>
      <c r="AC296" s="105"/>
      <c r="AD296" s="515" t="s">
        <v>1809</v>
      </c>
      <c r="AE296" s="40"/>
      <c r="AF296" s="69"/>
      <c r="AG296" s="69"/>
      <c r="AH296" s="69"/>
      <c r="AI296" s="69"/>
      <c r="AJ296" s="516" t="s">
        <v>1432</v>
      </c>
      <c r="AK296" s="516">
        <v>2004</v>
      </c>
      <c r="AL296" s="105"/>
      <c r="AM296" s="105"/>
      <c r="AN296" s="105"/>
      <c r="AO296" s="567">
        <v>168000000</v>
      </c>
      <c r="AP296" s="342"/>
      <c r="AQ296" s="342"/>
      <c r="AR296" s="342"/>
      <c r="AS296" s="342"/>
      <c r="AT296" s="597" t="s">
        <v>1829</v>
      </c>
      <c r="AU296" s="342"/>
      <c r="AV296" s="342"/>
      <c r="AW296" s="342"/>
    </row>
    <row r="297" spans="2:49" s="91" customFormat="1" ht="47.25" customHeight="1" x14ac:dyDescent="0.25">
      <c r="B297" s="64"/>
      <c r="C297" s="68"/>
      <c r="D297" s="519" t="s">
        <v>1803</v>
      </c>
      <c r="E297" s="519" t="s">
        <v>1804</v>
      </c>
      <c r="F297" s="40"/>
      <c r="G297" s="69"/>
      <c r="H297" s="69"/>
      <c r="I297" s="69"/>
      <c r="J297" s="69"/>
      <c r="K297" s="69"/>
      <c r="L297" s="69"/>
      <c r="M297" s="69"/>
      <c r="N297" s="69"/>
      <c r="O297" s="69"/>
      <c r="P297" s="69"/>
      <c r="Q297" s="69"/>
      <c r="R297" s="69"/>
      <c r="S297" s="69"/>
      <c r="T297" s="69"/>
      <c r="U297" s="69"/>
      <c r="V297" s="69"/>
      <c r="W297" s="69"/>
      <c r="X297" s="69"/>
      <c r="Y297" s="105"/>
      <c r="Z297" s="105"/>
      <c r="AA297" s="105"/>
      <c r="AB297" s="105"/>
      <c r="AC297" s="105"/>
      <c r="AD297" s="519" t="s">
        <v>1809</v>
      </c>
      <c r="AE297" s="40"/>
      <c r="AF297" s="69"/>
      <c r="AG297" s="69"/>
      <c r="AH297" s="69"/>
      <c r="AI297" s="69"/>
      <c r="AJ297" s="510" t="s">
        <v>139</v>
      </c>
      <c r="AK297" s="516">
        <v>2004</v>
      </c>
      <c r="AL297" s="105"/>
      <c r="AM297" s="105"/>
      <c r="AN297" s="105"/>
      <c r="AO297" s="566">
        <v>135000000</v>
      </c>
      <c r="AP297" s="342"/>
      <c r="AQ297" s="342"/>
      <c r="AR297" s="342"/>
      <c r="AS297" s="342"/>
      <c r="AT297" s="598" t="s">
        <v>1829</v>
      </c>
      <c r="AU297" s="342"/>
      <c r="AV297" s="342"/>
      <c r="AW297" s="342"/>
    </row>
    <row r="298" spans="2:49" s="91" customFormat="1" ht="47.25" customHeight="1" x14ac:dyDescent="0.25">
      <c r="B298" s="64"/>
      <c r="C298" s="68"/>
      <c r="D298" s="519" t="s">
        <v>1803</v>
      </c>
      <c r="E298" s="515" t="s">
        <v>1804</v>
      </c>
      <c r="F298" s="40"/>
      <c r="G298" s="69"/>
      <c r="H298" s="69"/>
      <c r="I298" s="69"/>
      <c r="J298" s="69"/>
      <c r="K298" s="69"/>
      <c r="L298" s="69"/>
      <c r="M298" s="69"/>
      <c r="N298" s="69"/>
      <c r="O298" s="69"/>
      <c r="P298" s="69"/>
      <c r="Q298" s="69"/>
      <c r="R298" s="69"/>
      <c r="S298" s="69"/>
      <c r="T298" s="69"/>
      <c r="U298" s="69"/>
      <c r="V298" s="69"/>
      <c r="W298" s="69"/>
      <c r="X298" s="69"/>
      <c r="Y298" s="105"/>
      <c r="Z298" s="105"/>
      <c r="AA298" s="105"/>
      <c r="AB298" s="105"/>
      <c r="AC298" s="105"/>
      <c r="AD298" s="515" t="s">
        <v>1809</v>
      </c>
      <c r="AE298" s="40"/>
      <c r="AF298" s="69"/>
      <c r="AG298" s="69"/>
      <c r="AH298" s="69"/>
      <c r="AI298" s="69"/>
      <c r="AJ298" s="516" t="s">
        <v>139</v>
      </c>
      <c r="AK298" s="516">
        <v>2004</v>
      </c>
      <c r="AL298" s="105"/>
      <c r="AM298" s="105"/>
      <c r="AN298" s="105"/>
      <c r="AO298" s="567">
        <v>180000000</v>
      </c>
      <c r="AP298" s="342"/>
      <c r="AQ298" s="342"/>
      <c r="AR298" s="342"/>
      <c r="AS298" s="342"/>
      <c r="AT298" s="597" t="s">
        <v>1829</v>
      </c>
      <c r="AU298" s="342"/>
      <c r="AV298" s="342"/>
      <c r="AW298" s="342"/>
    </row>
    <row r="299" spans="2:49" s="91" customFormat="1" ht="47.25" customHeight="1" x14ac:dyDescent="0.25">
      <c r="B299" s="64"/>
      <c r="C299" s="68"/>
      <c r="D299" s="519" t="s">
        <v>1803</v>
      </c>
      <c r="E299" s="519" t="s">
        <v>1805</v>
      </c>
      <c r="F299" s="40"/>
      <c r="G299" s="69"/>
      <c r="H299" s="69"/>
      <c r="I299" s="69"/>
      <c r="J299" s="69"/>
      <c r="K299" s="69"/>
      <c r="L299" s="69"/>
      <c r="M299" s="69"/>
      <c r="N299" s="69"/>
      <c r="O299" s="69"/>
      <c r="P299" s="69"/>
      <c r="Q299" s="69"/>
      <c r="R299" s="69"/>
      <c r="S299" s="69"/>
      <c r="T299" s="69"/>
      <c r="U299" s="69"/>
      <c r="V299" s="69"/>
      <c r="W299" s="69"/>
      <c r="X299" s="69"/>
      <c r="Y299" s="105"/>
      <c r="Z299" s="105"/>
      <c r="AA299" s="105"/>
      <c r="AB299" s="105"/>
      <c r="AC299" s="105"/>
      <c r="AD299" s="519" t="s">
        <v>1810</v>
      </c>
      <c r="AE299" s="40"/>
      <c r="AF299" s="69"/>
      <c r="AG299" s="69"/>
      <c r="AH299" s="69"/>
      <c r="AI299" s="69"/>
      <c r="AJ299" s="510" t="s">
        <v>139</v>
      </c>
      <c r="AK299" s="516">
        <v>2004</v>
      </c>
      <c r="AL299" s="105"/>
      <c r="AM299" s="105"/>
      <c r="AN299" s="105"/>
      <c r="AO299" s="566">
        <v>37500000</v>
      </c>
      <c r="AP299" s="342"/>
      <c r="AQ299" s="342"/>
      <c r="AR299" s="342"/>
      <c r="AS299" s="342"/>
      <c r="AT299" s="598" t="s">
        <v>1830</v>
      </c>
      <c r="AU299" s="342"/>
      <c r="AV299" s="342"/>
      <c r="AW299" s="342"/>
    </row>
    <row r="300" spans="2:49" s="91" customFormat="1" ht="47.25" customHeight="1" x14ac:dyDescent="0.25">
      <c r="B300" s="64"/>
      <c r="C300" s="68"/>
      <c r="D300" s="519" t="s">
        <v>1803</v>
      </c>
      <c r="E300" s="515" t="s">
        <v>1805</v>
      </c>
      <c r="F300" s="40"/>
      <c r="G300" s="69"/>
      <c r="H300" s="69"/>
      <c r="I300" s="69"/>
      <c r="J300" s="69"/>
      <c r="K300" s="69"/>
      <c r="L300" s="69"/>
      <c r="M300" s="69"/>
      <c r="N300" s="69"/>
      <c r="O300" s="69"/>
      <c r="P300" s="69"/>
      <c r="Q300" s="69"/>
      <c r="R300" s="69"/>
      <c r="S300" s="69"/>
      <c r="T300" s="69"/>
      <c r="U300" s="69"/>
      <c r="V300" s="69"/>
      <c r="W300" s="69"/>
      <c r="X300" s="69"/>
      <c r="Y300" s="105"/>
      <c r="Z300" s="105"/>
      <c r="AA300" s="105"/>
      <c r="AB300" s="105"/>
      <c r="AC300" s="105"/>
      <c r="AD300" s="515" t="s">
        <v>1810</v>
      </c>
      <c r="AE300" s="40"/>
      <c r="AF300" s="69"/>
      <c r="AG300" s="69"/>
      <c r="AH300" s="69"/>
      <c r="AI300" s="69"/>
      <c r="AJ300" s="516" t="s">
        <v>139</v>
      </c>
      <c r="AK300" s="516">
        <v>2004</v>
      </c>
      <c r="AL300" s="105"/>
      <c r="AM300" s="105"/>
      <c r="AN300" s="105"/>
      <c r="AO300" s="567">
        <v>37500000</v>
      </c>
      <c r="AP300" s="342"/>
      <c r="AQ300" s="342"/>
      <c r="AR300" s="342"/>
      <c r="AS300" s="342"/>
      <c r="AT300" s="597" t="s">
        <v>1830</v>
      </c>
      <c r="AU300" s="342"/>
      <c r="AV300" s="342"/>
      <c r="AW300" s="342"/>
    </row>
    <row r="301" spans="2:49" s="91" customFormat="1" ht="47.25" customHeight="1" x14ac:dyDescent="0.25">
      <c r="B301" s="64"/>
      <c r="C301" s="68"/>
      <c r="D301" s="519" t="s">
        <v>1803</v>
      </c>
      <c r="E301" s="519" t="s">
        <v>1804</v>
      </c>
      <c r="F301" s="40"/>
      <c r="G301" s="69"/>
      <c r="H301" s="69"/>
      <c r="I301" s="69"/>
      <c r="J301" s="69"/>
      <c r="K301" s="69"/>
      <c r="L301" s="69"/>
      <c r="M301" s="69"/>
      <c r="N301" s="69"/>
      <c r="O301" s="69"/>
      <c r="P301" s="69"/>
      <c r="Q301" s="69"/>
      <c r="R301" s="69"/>
      <c r="S301" s="69"/>
      <c r="T301" s="69"/>
      <c r="U301" s="69"/>
      <c r="V301" s="69"/>
      <c r="W301" s="69"/>
      <c r="X301" s="69"/>
      <c r="Y301" s="105"/>
      <c r="Z301" s="105"/>
      <c r="AA301" s="105"/>
      <c r="AB301" s="105"/>
      <c r="AC301" s="105"/>
      <c r="AD301" s="519" t="s">
        <v>1809</v>
      </c>
      <c r="AE301" s="40"/>
      <c r="AF301" s="69"/>
      <c r="AG301" s="69"/>
      <c r="AH301" s="69"/>
      <c r="AI301" s="69"/>
      <c r="AJ301" s="510" t="s">
        <v>139</v>
      </c>
      <c r="AK301" s="516">
        <v>2004</v>
      </c>
      <c r="AL301" s="105"/>
      <c r="AM301" s="105"/>
      <c r="AN301" s="105"/>
      <c r="AO301" s="566">
        <v>94500000</v>
      </c>
      <c r="AP301" s="342"/>
      <c r="AQ301" s="342"/>
      <c r="AR301" s="342"/>
      <c r="AS301" s="342"/>
      <c r="AT301" s="598" t="s">
        <v>1829</v>
      </c>
      <c r="AU301" s="342"/>
      <c r="AV301" s="342"/>
      <c r="AW301" s="342"/>
    </row>
    <row r="302" spans="2:49" s="91" customFormat="1" ht="47.25" customHeight="1" x14ac:dyDescent="0.25">
      <c r="B302" s="64"/>
      <c r="C302" s="68"/>
      <c r="D302" s="519" t="s">
        <v>1803</v>
      </c>
      <c r="E302" s="515" t="s">
        <v>1804</v>
      </c>
      <c r="F302" s="40"/>
      <c r="G302" s="69"/>
      <c r="H302" s="69"/>
      <c r="I302" s="69"/>
      <c r="J302" s="69"/>
      <c r="K302" s="69"/>
      <c r="L302" s="69"/>
      <c r="M302" s="69"/>
      <c r="N302" s="69"/>
      <c r="O302" s="69"/>
      <c r="P302" s="69"/>
      <c r="Q302" s="69"/>
      <c r="R302" s="69"/>
      <c r="S302" s="69"/>
      <c r="T302" s="69"/>
      <c r="U302" s="69"/>
      <c r="V302" s="69"/>
      <c r="W302" s="69"/>
      <c r="X302" s="69"/>
      <c r="Y302" s="105"/>
      <c r="Z302" s="105"/>
      <c r="AA302" s="105"/>
      <c r="AB302" s="105"/>
      <c r="AC302" s="105"/>
      <c r="AD302" s="515" t="s">
        <v>1809</v>
      </c>
      <c r="AE302" s="40"/>
      <c r="AF302" s="69"/>
      <c r="AG302" s="69"/>
      <c r="AH302" s="69"/>
      <c r="AI302" s="69"/>
      <c r="AJ302" s="516" t="s">
        <v>139</v>
      </c>
      <c r="AK302" s="516">
        <v>2004</v>
      </c>
      <c r="AL302" s="105"/>
      <c r="AM302" s="105"/>
      <c r="AN302" s="105"/>
      <c r="AO302" s="567">
        <v>24000000</v>
      </c>
      <c r="AP302" s="342"/>
      <c r="AQ302" s="342"/>
      <c r="AR302" s="342"/>
      <c r="AS302" s="342"/>
      <c r="AT302" s="597" t="s">
        <v>1829</v>
      </c>
      <c r="AU302" s="342"/>
      <c r="AV302" s="342"/>
      <c r="AW302" s="342"/>
    </row>
    <row r="303" spans="2:49" s="91" customFormat="1" ht="47.25" customHeight="1" x14ac:dyDescent="0.25">
      <c r="B303" s="64"/>
      <c r="C303" s="68"/>
      <c r="D303" s="519" t="s">
        <v>1803</v>
      </c>
      <c r="E303" s="519" t="s">
        <v>1804</v>
      </c>
      <c r="F303" s="40"/>
      <c r="G303" s="69"/>
      <c r="H303" s="69"/>
      <c r="I303" s="69"/>
      <c r="J303" s="69"/>
      <c r="K303" s="69"/>
      <c r="L303" s="69"/>
      <c r="M303" s="69"/>
      <c r="N303" s="69"/>
      <c r="O303" s="69"/>
      <c r="P303" s="69"/>
      <c r="Q303" s="69"/>
      <c r="R303" s="69"/>
      <c r="S303" s="69"/>
      <c r="T303" s="69"/>
      <c r="U303" s="69"/>
      <c r="V303" s="69"/>
      <c r="W303" s="69"/>
      <c r="X303" s="69"/>
      <c r="Y303" s="105"/>
      <c r="Z303" s="105"/>
      <c r="AA303" s="105"/>
      <c r="AB303" s="105"/>
      <c r="AC303" s="105"/>
      <c r="AD303" s="519" t="s">
        <v>1809</v>
      </c>
      <c r="AE303" s="40"/>
      <c r="AF303" s="69"/>
      <c r="AG303" s="69"/>
      <c r="AH303" s="69"/>
      <c r="AI303" s="69"/>
      <c r="AJ303" s="510" t="s">
        <v>139</v>
      </c>
      <c r="AK303" s="516">
        <v>2004</v>
      </c>
      <c r="AL303" s="105"/>
      <c r="AM303" s="105"/>
      <c r="AN303" s="105"/>
      <c r="AO303" s="566">
        <v>37500000</v>
      </c>
      <c r="AP303" s="342"/>
      <c r="AQ303" s="342"/>
      <c r="AR303" s="342"/>
      <c r="AS303" s="342"/>
      <c r="AT303" s="598" t="s">
        <v>1831</v>
      </c>
      <c r="AU303" s="342"/>
      <c r="AV303" s="342"/>
      <c r="AW303" s="342"/>
    </row>
    <row r="304" spans="2:49" s="91" customFormat="1" ht="47.25" customHeight="1" x14ac:dyDescent="0.25">
      <c r="B304" s="64"/>
      <c r="C304" s="68"/>
      <c r="D304" s="519" t="s">
        <v>1803</v>
      </c>
      <c r="E304" s="515" t="s">
        <v>1804</v>
      </c>
      <c r="F304" s="40"/>
      <c r="G304" s="69"/>
      <c r="H304" s="69"/>
      <c r="I304" s="69"/>
      <c r="J304" s="69"/>
      <c r="K304" s="69"/>
      <c r="L304" s="69"/>
      <c r="M304" s="69"/>
      <c r="N304" s="69"/>
      <c r="O304" s="69"/>
      <c r="P304" s="69"/>
      <c r="Q304" s="69"/>
      <c r="R304" s="69"/>
      <c r="S304" s="69"/>
      <c r="T304" s="69"/>
      <c r="U304" s="69"/>
      <c r="V304" s="69"/>
      <c r="W304" s="69"/>
      <c r="X304" s="69"/>
      <c r="Y304" s="105"/>
      <c r="Z304" s="105"/>
      <c r="AA304" s="105"/>
      <c r="AB304" s="105"/>
      <c r="AC304" s="105"/>
      <c r="AD304" s="515" t="s">
        <v>1809</v>
      </c>
      <c r="AE304" s="40"/>
      <c r="AF304" s="69"/>
      <c r="AG304" s="69"/>
      <c r="AH304" s="69"/>
      <c r="AI304" s="69"/>
      <c r="AJ304" s="516" t="s">
        <v>139</v>
      </c>
      <c r="AK304" s="516">
        <v>2004</v>
      </c>
      <c r="AL304" s="105"/>
      <c r="AM304" s="105"/>
      <c r="AN304" s="105"/>
      <c r="AO304" s="567">
        <v>135000000</v>
      </c>
      <c r="AP304" s="342"/>
      <c r="AQ304" s="342"/>
      <c r="AR304" s="342"/>
      <c r="AS304" s="342"/>
      <c r="AT304" s="597" t="s">
        <v>1831</v>
      </c>
      <c r="AU304" s="342"/>
      <c r="AV304" s="342"/>
      <c r="AW304" s="342"/>
    </row>
    <row r="305" spans="2:49" s="91" customFormat="1" ht="47.25" customHeight="1" x14ac:dyDescent="0.25">
      <c r="B305" s="64"/>
      <c r="C305" s="68"/>
      <c r="D305" s="519" t="s">
        <v>1803</v>
      </c>
      <c r="E305" s="558" t="s">
        <v>1806</v>
      </c>
      <c r="F305" s="552" t="s">
        <v>1669</v>
      </c>
      <c r="G305" s="69"/>
      <c r="H305" s="69"/>
      <c r="I305" s="69"/>
      <c r="J305" s="69"/>
      <c r="K305" s="69"/>
      <c r="L305" s="69"/>
      <c r="M305" s="69"/>
      <c r="N305" s="69"/>
      <c r="O305" s="69"/>
      <c r="P305" s="69"/>
      <c r="Q305" s="69"/>
      <c r="R305" s="69"/>
      <c r="S305" s="69"/>
      <c r="T305" s="69"/>
      <c r="U305" s="69"/>
      <c r="V305" s="69"/>
      <c r="W305" s="69"/>
      <c r="X305" s="69"/>
      <c r="Y305" s="105"/>
      <c r="Z305" s="105"/>
      <c r="AA305" s="105"/>
      <c r="AB305" s="105"/>
      <c r="AC305" s="105"/>
      <c r="AD305" s="553" t="s">
        <v>1811</v>
      </c>
      <c r="AE305" s="555" t="s">
        <v>1812</v>
      </c>
      <c r="AF305" s="69"/>
      <c r="AG305" s="69"/>
      <c r="AH305" s="69"/>
      <c r="AI305" s="69"/>
      <c r="AJ305" s="552" t="s">
        <v>139</v>
      </c>
      <c r="AK305" s="552">
        <v>2007</v>
      </c>
      <c r="AL305" s="105"/>
      <c r="AM305" s="105"/>
      <c r="AN305" s="105"/>
      <c r="AO305" s="560">
        <v>391525345.47000003</v>
      </c>
      <c r="AP305" s="342"/>
      <c r="AQ305" s="342"/>
      <c r="AR305" s="342"/>
      <c r="AS305" s="342"/>
      <c r="AT305" s="599" t="s">
        <v>1832</v>
      </c>
      <c r="AU305" s="342"/>
      <c r="AV305" s="342"/>
      <c r="AW305" s="342"/>
    </row>
    <row r="306" spans="2:49" s="91" customFormat="1" ht="47.25" customHeight="1" x14ac:dyDescent="0.25">
      <c r="B306" s="64"/>
      <c r="C306" s="68"/>
      <c r="D306" s="519" t="s">
        <v>1803</v>
      </c>
      <c r="E306" s="558" t="s">
        <v>1806</v>
      </c>
      <c r="F306" s="551" t="s">
        <v>1808</v>
      </c>
      <c r="G306" s="69"/>
      <c r="H306" s="69"/>
      <c r="I306" s="69"/>
      <c r="J306" s="69"/>
      <c r="K306" s="69"/>
      <c r="L306" s="69"/>
      <c r="M306" s="69"/>
      <c r="N306" s="69"/>
      <c r="O306" s="69"/>
      <c r="P306" s="69"/>
      <c r="Q306" s="69"/>
      <c r="R306" s="69"/>
      <c r="S306" s="69"/>
      <c r="T306" s="69"/>
      <c r="U306" s="69"/>
      <c r="V306" s="69"/>
      <c r="W306" s="69"/>
      <c r="X306" s="69"/>
      <c r="Y306" s="105"/>
      <c r="Z306" s="105"/>
      <c r="AA306" s="105"/>
      <c r="AB306" s="105"/>
      <c r="AC306" s="105"/>
      <c r="AD306" s="553" t="s">
        <v>1811</v>
      </c>
      <c r="AE306" s="555" t="s">
        <v>1812</v>
      </c>
      <c r="AF306" s="69"/>
      <c r="AG306" s="69"/>
      <c r="AH306" s="69"/>
      <c r="AI306" s="69"/>
      <c r="AJ306" s="552" t="s">
        <v>139</v>
      </c>
      <c r="AK306" s="552">
        <v>2007</v>
      </c>
      <c r="AL306" s="105"/>
      <c r="AM306" s="105"/>
      <c r="AN306" s="105"/>
      <c r="AO306" s="560">
        <v>223572879.47999999</v>
      </c>
      <c r="AP306" s="342"/>
      <c r="AQ306" s="342"/>
      <c r="AR306" s="342"/>
      <c r="AS306" s="342"/>
      <c r="AT306" s="599" t="s">
        <v>1833</v>
      </c>
      <c r="AU306" s="342"/>
      <c r="AV306" s="342"/>
      <c r="AW306" s="342"/>
    </row>
    <row r="307" spans="2:49" s="91" customFormat="1" ht="47.25" customHeight="1" x14ac:dyDescent="0.25">
      <c r="B307" s="64"/>
      <c r="C307" s="68"/>
      <c r="D307" s="519" t="s">
        <v>1803</v>
      </c>
      <c r="E307" s="558" t="s">
        <v>1806</v>
      </c>
      <c r="F307" s="551" t="s">
        <v>1808</v>
      </c>
      <c r="G307" s="69"/>
      <c r="H307" s="69"/>
      <c r="I307" s="69"/>
      <c r="J307" s="69"/>
      <c r="K307" s="69"/>
      <c r="L307" s="69"/>
      <c r="M307" s="69"/>
      <c r="N307" s="69"/>
      <c r="O307" s="69"/>
      <c r="P307" s="69"/>
      <c r="Q307" s="69"/>
      <c r="R307" s="69"/>
      <c r="S307" s="69"/>
      <c r="T307" s="69"/>
      <c r="U307" s="69"/>
      <c r="V307" s="69"/>
      <c r="W307" s="69"/>
      <c r="X307" s="69"/>
      <c r="Y307" s="105"/>
      <c r="Z307" s="105"/>
      <c r="AA307" s="105"/>
      <c r="AB307" s="105"/>
      <c r="AC307" s="105"/>
      <c r="AD307" s="553" t="s">
        <v>1811</v>
      </c>
      <c r="AE307" s="555" t="s">
        <v>1812</v>
      </c>
      <c r="AF307" s="69"/>
      <c r="AG307" s="69"/>
      <c r="AH307" s="69"/>
      <c r="AI307" s="69"/>
      <c r="AJ307" s="552" t="s">
        <v>139</v>
      </c>
      <c r="AK307" s="552">
        <v>2007</v>
      </c>
      <c r="AL307" s="105"/>
      <c r="AM307" s="105"/>
      <c r="AN307" s="105"/>
      <c r="AO307" s="560">
        <v>223159356.06</v>
      </c>
      <c r="AP307" s="342"/>
      <c r="AQ307" s="342"/>
      <c r="AR307" s="342"/>
      <c r="AS307" s="342"/>
      <c r="AT307" s="599" t="s">
        <v>1834</v>
      </c>
      <c r="AU307" s="342"/>
      <c r="AV307" s="342"/>
      <c r="AW307" s="342"/>
    </row>
    <row r="308" spans="2:49" s="91" customFormat="1" ht="47.25" customHeight="1" x14ac:dyDescent="0.25">
      <c r="B308" s="64"/>
      <c r="C308" s="68"/>
      <c r="D308" s="519" t="s">
        <v>1803</v>
      </c>
      <c r="E308" s="558" t="s">
        <v>1806</v>
      </c>
      <c r="F308" s="551" t="s">
        <v>1808</v>
      </c>
      <c r="G308" s="69"/>
      <c r="H308" s="69"/>
      <c r="I308" s="69"/>
      <c r="J308" s="69"/>
      <c r="K308" s="69"/>
      <c r="L308" s="69"/>
      <c r="M308" s="69"/>
      <c r="N308" s="69"/>
      <c r="O308" s="69"/>
      <c r="P308" s="69"/>
      <c r="Q308" s="69"/>
      <c r="R308" s="69"/>
      <c r="S308" s="69"/>
      <c r="T308" s="69"/>
      <c r="U308" s="69"/>
      <c r="V308" s="69"/>
      <c r="W308" s="69"/>
      <c r="X308" s="69"/>
      <c r="Y308" s="105"/>
      <c r="Z308" s="105"/>
      <c r="AA308" s="105"/>
      <c r="AB308" s="105"/>
      <c r="AC308" s="105"/>
      <c r="AD308" s="553" t="s">
        <v>1813</v>
      </c>
      <c r="AE308" s="555" t="s">
        <v>1812</v>
      </c>
      <c r="AF308" s="69"/>
      <c r="AG308" s="69"/>
      <c r="AH308" s="69"/>
      <c r="AI308" s="69"/>
      <c r="AJ308" s="552" t="s">
        <v>139</v>
      </c>
      <c r="AK308" s="552">
        <v>2007</v>
      </c>
      <c r="AL308" s="105"/>
      <c r="AM308" s="105"/>
      <c r="AN308" s="105"/>
      <c r="AO308" s="560">
        <v>227919718.99000001</v>
      </c>
      <c r="AP308" s="342"/>
      <c r="AQ308" s="342"/>
      <c r="AR308" s="342"/>
      <c r="AS308" s="342"/>
      <c r="AT308" s="599" t="s">
        <v>1835</v>
      </c>
      <c r="AU308" s="342"/>
      <c r="AV308" s="342"/>
      <c r="AW308" s="342"/>
    </row>
    <row r="309" spans="2:49" s="91" customFormat="1" ht="47.25" customHeight="1" x14ac:dyDescent="0.25">
      <c r="B309" s="64"/>
      <c r="C309" s="68"/>
      <c r="D309" s="519" t="s">
        <v>1803</v>
      </c>
      <c r="E309" s="558" t="s">
        <v>1807</v>
      </c>
      <c r="F309" s="551" t="s">
        <v>1752</v>
      </c>
      <c r="G309" s="69"/>
      <c r="H309" s="69"/>
      <c r="I309" s="69"/>
      <c r="J309" s="69"/>
      <c r="K309" s="69"/>
      <c r="L309" s="69"/>
      <c r="M309" s="69"/>
      <c r="N309" s="69"/>
      <c r="O309" s="69"/>
      <c r="P309" s="69"/>
      <c r="Q309" s="69"/>
      <c r="R309" s="69"/>
      <c r="S309" s="69"/>
      <c r="T309" s="69"/>
      <c r="U309" s="69"/>
      <c r="V309" s="69"/>
      <c r="W309" s="69"/>
      <c r="X309" s="69"/>
      <c r="Y309" s="105"/>
      <c r="Z309" s="105"/>
      <c r="AA309" s="105"/>
      <c r="AB309" s="105"/>
      <c r="AC309" s="105"/>
      <c r="AD309" s="553" t="s">
        <v>1814</v>
      </c>
      <c r="AE309" s="555" t="s">
        <v>1815</v>
      </c>
      <c r="AF309" s="69"/>
      <c r="AG309" s="69"/>
      <c r="AH309" s="69"/>
      <c r="AI309" s="69"/>
      <c r="AJ309" s="552" t="s">
        <v>139</v>
      </c>
      <c r="AK309" s="552">
        <v>2007</v>
      </c>
      <c r="AL309" s="105"/>
      <c r="AM309" s="105"/>
      <c r="AN309" s="105"/>
      <c r="AO309" s="560">
        <v>169549921.25999999</v>
      </c>
      <c r="AP309" s="342"/>
      <c r="AQ309" s="342"/>
      <c r="AR309" s="342"/>
      <c r="AS309" s="342"/>
      <c r="AT309" s="599" t="s">
        <v>1836</v>
      </c>
      <c r="AU309" s="342"/>
      <c r="AV309" s="342"/>
      <c r="AW309" s="342"/>
    </row>
    <row r="310" spans="2:49" s="91" customFormat="1" ht="47.25" customHeight="1" x14ac:dyDescent="0.25">
      <c r="B310" s="64"/>
      <c r="C310" s="68"/>
      <c r="D310" s="519" t="s">
        <v>1803</v>
      </c>
      <c r="E310" s="558" t="s">
        <v>1807</v>
      </c>
      <c r="F310" s="551" t="s">
        <v>1752</v>
      </c>
      <c r="G310" s="69"/>
      <c r="H310" s="69"/>
      <c r="I310" s="69"/>
      <c r="J310" s="69"/>
      <c r="K310" s="69"/>
      <c r="L310" s="69"/>
      <c r="M310" s="69"/>
      <c r="N310" s="69"/>
      <c r="O310" s="69"/>
      <c r="P310" s="69"/>
      <c r="Q310" s="69"/>
      <c r="R310" s="69"/>
      <c r="S310" s="69"/>
      <c r="T310" s="69"/>
      <c r="U310" s="69"/>
      <c r="V310" s="69"/>
      <c r="W310" s="69"/>
      <c r="X310" s="69"/>
      <c r="Y310" s="105"/>
      <c r="Z310" s="105"/>
      <c r="AA310" s="105"/>
      <c r="AB310" s="105"/>
      <c r="AC310" s="105"/>
      <c r="AD310" s="553" t="s">
        <v>1814</v>
      </c>
      <c r="AE310" s="555" t="s">
        <v>1815</v>
      </c>
      <c r="AF310" s="69"/>
      <c r="AG310" s="69"/>
      <c r="AH310" s="69"/>
      <c r="AI310" s="69"/>
      <c r="AJ310" s="552" t="s">
        <v>139</v>
      </c>
      <c r="AK310" s="552">
        <v>2007</v>
      </c>
      <c r="AL310" s="105"/>
      <c r="AM310" s="105"/>
      <c r="AN310" s="105"/>
      <c r="AO310" s="560">
        <v>154621365.87</v>
      </c>
      <c r="AP310" s="342"/>
      <c r="AQ310" s="342"/>
      <c r="AR310" s="342"/>
      <c r="AS310" s="342"/>
      <c r="AT310" s="599" t="s">
        <v>1837</v>
      </c>
      <c r="AU310" s="342"/>
      <c r="AV310" s="342"/>
      <c r="AW310" s="342"/>
    </row>
    <row r="311" spans="2:49" s="91" customFormat="1" ht="47.25" customHeight="1" x14ac:dyDescent="0.25">
      <c r="B311" s="64"/>
      <c r="C311" s="68"/>
      <c r="D311" s="519" t="s">
        <v>1803</v>
      </c>
      <c r="E311" s="558" t="s">
        <v>1807</v>
      </c>
      <c r="F311" s="551" t="s">
        <v>1752</v>
      </c>
      <c r="G311" s="69"/>
      <c r="H311" s="69"/>
      <c r="I311" s="69"/>
      <c r="J311" s="69"/>
      <c r="K311" s="69"/>
      <c r="L311" s="69"/>
      <c r="M311" s="69"/>
      <c r="N311" s="69"/>
      <c r="O311" s="69"/>
      <c r="P311" s="69"/>
      <c r="Q311" s="69"/>
      <c r="R311" s="69"/>
      <c r="S311" s="69"/>
      <c r="T311" s="69"/>
      <c r="U311" s="69"/>
      <c r="V311" s="69"/>
      <c r="W311" s="69"/>
      <c r="X311" s="69"/>
      <c r="Y311" s="105"/>
      <c r="Z311" s="105"/>
      <c r="AA311" s="105"/>
      <c r="AB311" s="105"/>
      <c r="AC311" s="105"/>
      <c r="AD311" s="553" t="s">
        <v>1814</v>
      </c>
      <c r="AE311" s="555" t="s">
        <v>1815</v>
      </c>
      <c r="AF311" s="69"/>
      <c r="AG311" s="69"/>
      <c r="AH311" s="69"/>
      <c r="AI311" s="69"/>
      <c r="AJ311" s="552" t="s">
        <v>139</v>
      </c>
      <c r="AK311" s="552">
        <v>2007</v>
      </c>
      <c r="AL311" s="105"/>
      <c r="AM311" s="105"/>
      <c r="AN311" s="105"/>
      <c r="AO311" s="560">
        <v>140102946.72999999</v>
      </c>
      <c r="AP311" s="342"/>
      <c r="AQ311" s="342"/>
      <c r="AR311" s="342"/>
      <c r="AS311" s="342"/>
      <c r="AT311" s="599" t="s">
        <v>1838</v>
      </c>
      <c r="AU311" s="342"/>
      <c r="AV311" s="342"/>
      <c r="AW311" s="342"/>
    </row>
    <row r="312" spans="2:49" s="91" customFormat="1" ht="47.25" customHeight="1" x14ac:dyDescent="0.25">
      <c r="B312" s="64"/>
      <c r="C312" s="68"/>
      <c r="D312" s="519" t="s">
        <v>1803</v>
      </c>
      <c r="E312" s="553" t="s">
        <v>1807</v>
      </c>
      <c r="F312" s="551" t="s">
        <v>1752</v>
      </c>
      <c r="G312" s="69"/>
      <c r="H312" s="69"/>
      <c r="I312" s="69"/>
      <c r="J312" s="69"/>
      <c r="K312" s="69"/>
      <c r="L312" s="69"/>
      <c r="M312" s="69"/>
      <c r="N312" s="69"/>
      <c r="O312" s="69"/>
      <c r="P312" s="69"/>
      <c r="Q312" s="69"/>
      <c r="R312" s="69"/>
      <c r="S312" s="69"/>
      <c r="T312" s="69"/>
      <c r="U312" s="69"/>
      <c r="V312" s="69"/>
      <c r="W312" s="69"/>
      <c r="X312" s="69"/>
      <c r="Y312" s="105"/>
      <c r="Z312" s="105"/>
      <c r="AA312" s="105"/>
      <c r="AB312" s="105"/>
      <c r="AC312" s="105"/>
      <c r="AD312" s="568" t="s">
        <v>1814</v>
      </c>
      <c r="AE312" s="555" t="s">
        <v>1815</v>
      </c>
      <c r="AF312" s="69"/>
      <c r="AG312" s="69"/>
      <c r="AH312" s="69"/>
      <c r="AI312" s="69"/>
      <c r="AJ312" s="552" t="s">
        <v>139</v>
      </c>
      <c r="AK312" s="552">
        <v>2007</v>
      </c>
      <c r="AL312" s="105"/>
      <c r="AM312" s="105"/>
      <c r="AN312" s="105"/>
      <c r="AO312" s="569">
        <v>143355751.47</v>
      </c>
      <c r="AP312" s="342"/>
      <c r="AQ312" s="342"/>
      <c r="AR312" s="342"/>
      <c r="AS312" s="342"/>
      <c r="AT312" s="599" t="s">
        <v>1839</v>
      </c>
      <c r="AU312" s="342"/>
      <c r="AV312" s="342"/>
      <c r="AW312" s="342"/>
    </row>
    <row r="313" spans="2:49" s="91" customFormat="1" ht="47.25" customHeight="1" x14ac:dyDescent="0.25">
      <c r="B313" s="64"/>
      <c r="C313" s="68"/>
      <c r="D313" s="519" t="s">
        <v>1803</v>
      </c>
      <c r="E313" s="553" t="s">
        <v>1807</v>
      </c>
      <c r="F313" s="551" t="s">
        <v>1663</v>
      </c>
      <c r="G313" s="69"/>
      <c r="H313" s="69"/>
      <c r="I313" s="69"/>
      <c r="J313" s="69"/>
      <c r="K313" s="69"/>
      <c r="L313" s="69"/>
      <c r="M313" s="69"/>
      <c r="N313" s="69"/>
      <c r="O313" s="69"/>
      <c r="P313" s="69"/>
      <c r="Q313" s="69"/>
      <c r="R313" s="69"/>
      <c r="S313" s="69"/>
      <c r="T313" s="69"/>
      <c r="U313" s="69"/>
      <c r="V313" s="69"/>
      <c r="W313" s="69"/>
      <c r="X313" s="69"/>
      <c r="Y313" s="105"/>
      <c r="Z313" s="105"/>
      <c r="AA313" s="105"/>
      <c r="AB313" s="105"/>
      <c r="AC313" s="105"/>
      <c r="AD313" s="568" t="s">
        <v>1814</v>
      </c>
      <c r="AE313" s="555" t="s">
        <v>1815</v>
      </c>
      <c r="AF313" s="69"/>
      <c r="AG313" s="69"/>
      <c r="AH313" s="69"/>
      <c r="AI313" s="69"/>
      <c r="AJ313" s="552" t="s">
        <v>139</v>
      </c>
      <c r="AK313" s="552">
        <v>2007</v>
      </c>
      <c r="AL313" s="105"/>
      <c r="AM313" s="105"/>
      <c r="AN313" s="105"/>
      <c r="AO313" s="560">
        <v>48489014.659999996</v>
      </c>
      <c r="AP313" s="342"/>
      <c r="AQ313" s="342"/>
      <c r="AR313" s="342"/>
      <c r="AS313" s="342"/>
      <c r="AT313" s="599" t="s">
        <v>1840</v>
      </c>
      <c r="AU313" s="342"/>
      <c r="AV313" s="342"/>
      <c r="AW313" s="342"/>
    </row>
    <row r="314" spans="2:49" s="91" customFormat="1" ht="47.25" customHeight="1" x14ac:dyDescent="0.25">
      <c r="B314" s="64"/>
      <c r="C314" s="68"/>
      <c r="D314" s="519" t="s">
        <v>1803</v>
      </c>
      <c r="E314" s="558" t="s">
        <v>1806</v>
      </c>
      <c r="F314" s="551" t="s">
        <v>1663</v>
      </c>
      <c r="G314" s="69"/>
      <c r="H314" s="69"/>
      <c r="I314" s="69"/>
      <c r="J314" s="69"/>
      <c r="K314" s="69"/>
      <c r="L314" s="69"/>
      <c r="M314" s="69"/>
      <c r="N314" s="69"/>
      <c r="O314" s="69"/>
      <c r="P314" s="69"/>
      <c r="Q314" s="69"/>
      <c r="R314" s="69"/>
      <c r="S314" s="69"/>
      <c r="T314" s="69"/>
      <c r="U314" s="69"/>
      <c r="V314" s="69"/>
      <c r="W314" s="69"/>
      <c r="X314" s="69"/>
      <c r="Y314" s="105"/>
      <c r="Z314" s="105"/>
      <c r="AA314" s="105"/>
      <c r="AB314" s="105"/>
      <c r="AC314" s="105"/>
      <c r="AD314" s="553" t="s">
        <v>1816</v>
      </c>
      <c r="AE314" s="555" t="s">
        <v>1817</v>
      </c>
      <c r="AF314" s="69"/>
      <c r="AG314" s="69"/>
      <c r="AH314" s="69"/>
      <c r="AI314" s="69"/>
      <c r="AJ314" s="552" t="s">
        <v>139</v>
      </c>
      <c r="AK314" s="552">
        <v>2008</v>
      </c>
      <c r="AL314" s="105"/>
      <c r="AM314" s="105"/>
      <c r="AN314" s="105"/>
      <c r="AO314" s="570">
        <v>48000000</v>
      </c>
      <c r="AP314" s="342"/>
      <c r="AQ314" s="342"/>
      <c r="AR314" s="342"/>
      <c r="AS314" s="342"/>
      <c r="AT314" s="600" t="s">
        <v>1841</v>
      </c>
      <c r="AU314" s="342"/>
      <c r="AV314" s="342"/>
      <c r="AW314" s="342"/>
    </row>
    <row r="315" spans="2:49" ht="40.5" customHeight="1" x14ac:dyDescent="0.2">
      <c r="B315" s="64" t="s">
        <v>70</v>
      </c>
      <c r="C315" s="75" t="s">
        <v>71</v>
      </c>
      <c r="D315" s="331"/>
      <c r="E315" s="65"/>
      <c r="F315" s="65"/>
      <c r="G315" s="331"/>
      <c r="H315" s="331"/>
      <c r="I315" s="331"/>
      <c r="J315" s="331"/>
      <c r="K315" s="65"/>
      <c r="L315" s="65"/>
      <c r="M315" s="65"/>
      <c r="N315" s="65"/>
      <c r="O315" s="65"/>
      <c r="P315" s="65"/>
      <c r="Q315" s="65"/>
      <c r="R315" s="65"/>
      <c r="S315" s="331"/>
      <c r="T315" s="331"/>
      <c r="U315" s="331"/>
      <c r="V315" s="331"/>
      <c r="W315" s="331"/>
      <c r="X315" s="331"/>
      <c r="Y315" s="65"/>
      <c r="Z315" s="65"/>
      <c r="AA315" s="65"/>
      <c r="AB315" s="65"/>
      <c r="AC315" s="65"/>
      <c r="AD315" s="65"/>
      <c r="AE315" s="65"/>
      <c r="AF315" s="331"/>
      <c r="AG315" s="65"/>
      <c r="AH315" s="65"/>
      <c r="AI315" s="65"/>
      <c r="AJ315" s="331"/>
      <c r="AK315" s="331"/>
      <c r="AL315" s="65"/>
      <c r="AM315" s="65"/>
      <c r="AN315" s="65"/>
      <c r="AO315" s="331"/>
      <c r="AP315" s="331"/>
      <c r="AQ315" s="331"/>
      <c r="AR315" s="331"/>
      <c r="AS315" s="331"/>
      <c r="AT315" s="331"/>
      <c r="AU315" s="331"/>
      <c r="AV315" s="331"/>
      <c r="AW315" s="331"/>
    </row>
    <row r="316" spans="2:49" ht="40.5" customHeight="1" x14ac:dyDescent="0.2">
      <c r="B316" s="64" t="s">
        <v>72</v>
      </c>
      <c r="C316" s="74" t="s">
        <v>71</v>
      </c>
      <c r="D316" s="1242" t="s">
        <v>419</v>
      </c>
      <c r="E316" s="1243"/>
      <c r="F316" s="1244"/>
      <c r="G316" s="331"/>
      <c r="H316" s="331"/>
      <c r="I316" s="331"/>
      <c r="J316" s="331"/>
      <c r="K316" s="65"/>
      <c r="L316" s="65"/>
      <c r="M316" s="65"/>
      <c r="N316" s="65"/>
      <c r="O316" s="65"/>
      <c r="P316" s="65"/>
      <c r="Q316" s="65"/>
      <c r="R316" s="65"/>
      <c r="S316" s="331"/>
      <c r="T316" s="331"/>
      <c r="U316" s="331"/>
      <c r="V316" s="331"/>
      <c r="W316" s="331"/>
      <c r="X316" s="331"/>
      <c r="Y316" s="65"/>
      <c r="Z316" s="65"/>
      <c r="AA316" s="65"/>
      <c r="AB316" s="65"/>
      <c r="AC316" s="65"/>
      <c r="AD316" s="65"/>
      <c r="AE316" s="65"/>
      <c r="AF316" s="331"/>
      <c r="AG316" s="65"/>
      <c r="AH316" s="65"/>
      <c r="AI316" s="65"/>
      <c r="AJ316" s="331"/>
      <c r="AK316" s="331"/>
      <c r="AL316" s="65"/>
      <c r="AM316" s="65"/>
      <c r="AN316" s="65"/>
      <c r="AO316" s="331"/>
      <c r="AP316" s="331"/>
      <c r="AQ316" s="331"/>
      <c r="AR316" s="331"/>
      <c r="AS316" s="331"/>
      <c r="AT316" s="331"/>
      <c r="AU316" s="331"/>
      <c r="AV316" s="331"/>
      <c r="AW316" s="331"/>
    </row>
    <row r="317" spans="2:49" ht="40.5" customHeight="1" x14ac:dyDescent="0.2">
      <c r="B317" s="64"/>
      <c r="C317" s="67" t="s">
        <v>113</v>
      </c>
      <c r="D317" s="1248"/>
      <c r="E317" s="1249"/>
      <c r="F317" s="1250"/>
      <c r="G317" s="331"/>
      <c r="H317" s="331"/>
      <c r="I317" s="331"/>
      <c r="J317" s="331"/>
      <c r="K317" s="65"/>
      <c r="L317" s="65"/>
      <c r="M317" s="65"/>
      <c r="N317" s="65"/>
      <c r="O317" s="65"/>
      <c r="P317" s="65"/>
      <c r="Q317" s="65"/>
      <c r="R317" s="65"/>
      <c r="S317" s="331"/>
      <c r="T317" s="331"/>
      <c r="U317" s="331"/>
      <c r="V317" s="331"/>
      <c r="W317" s="331"/>
      <c r="X317" s="331"/>
      <c r="Y317" s="65"/>
      <c r="Z317" s="65"/>
      <c r="AA317" s="65"/>
      <c r="AB317" s="65"/>
      <c r="AC317" s="65"/>
      <c r="AD317" s="65"/>
      <c r="AE317" s="65"/>
      <c r="AF317" s="331"/>
      <c r="AG317" s="65"/>
      <c r="AH317" s="65"/>
      <c r="AI317" s="65"/>
      <c r="AJ317" s="331"/>
      <c r="AK317" s="331"/>
      <c r="AL317" s="65"/>
      <c r="AM317" s="65"/>
      <c r="AN317" s="65"/>
      <c r="AO317" s="331"/>
      <c r="AP317" s="331"/>
      <c r="AQ317" s="331"/>
      <c r="AR317" s="331"/>
      <c r="AS317" s="331"/>
      <c r="AT317" s="331"/>
      <c r="AU317" s="331"/>
      <c r="AV317" s="331"/>
      <c r="AW317" s="331"/>
    </row>
    <row r="318" spans="2:49" ht="40.5" customHeight="1" x14ac:dyDescent="0.2">
      <c r="B318" s="64"/>
      <c r="C318" s="74"/>
      <c r="D318" s="65"/>
      <c r="E318" s="65"/>
      <c r="F318" s="65"/>
      <c r="G318" s="65"/>
      <c r="H318" s="65"/>
      <c r="I318" s="65"/>
      <c r="J318" s="65"/>
      <c r="K318" s="65"/>
      <c r="L318" s="65"/>
      <c r="M318" s="65"/>
      <c r="N318" s="65"/>
      <c r="O318" s="65"/>
      <c r="P318" s="65"/>
      <c r="Q318" s="65"/>
      <c r="R318" s="65"/>
      <c r="S318" s="65"/>
      <c r="T318" s="65"/>
      <c r="U318" s="65"/>
      <c r="V318" s="65"/>
      <c r="W318" s="65"/>
      <c r="X318" s="65"/>
      <c r="Y318" s="65"/>
      <c r="Z318" s="65"/>
      <c r="AA318" s="65"/>
      <c r="AB318" s="65"/>
      <c r="AC318" s="65"/>
      <c r="AD318" s="65"/>
      <c r="AE318" s="65"/>
      <c r="AF318" s="65"/>
      <c r="AG318" s="65"/>
      <c r="AH318" s="65"/>
      <c r="AI318" s="65"/>
      <c r="AJ318" s="65"/>
      <c r="AK318" s="65"/>
      <c r="AL318" s="65"/>
      <c r="AM318" s="65"/>
      <c r="AN318" s="65"/>
      <c r="AO318" s="65"/>
      <c r="AP318" s="344"/>
      <c r="AQ318" s="344"/>
      <c r="AR318" s="344"/>
      <c r="AS318" s="344"/>
      <c r="AT318" s="344"/>
      <c r="AU318" s="344"/>
      <c r="AV318" s="344"/>
      <c r="AW318" s="344"/>
    </row>
    <row r="324" spans="4:45" x14ac:dyDescent="0.2">
      <c r="D324" s="1281" t="s">
        <v>125</v>
      </c>
      <c r="E324" s="1281"/>
      <c r="F324" s="1281"/>
      <c r="G324" s="1281"/>
      <c r="H324" s="1281"/>
      <c r="I324" s="1281"/>
      <c r="AM324" s="1281" t="s">
        <v>123</v>
      </c>
      <c r="AN324" s="1281"/>
      <c r="AO324" s="1281"/>
      <c r="AP324" s="1281"/>
      <c r="AQ324" s="1281"/>
      <c r="AR324" s="1281"/>
      <c r="AS324" s="1281"/>
    </row>
    <row r="325" spans="4:45" x14ac:dyDescent="0.2">
      <c r="D325" s="1281" t="s">
        <v>2032</v>
      </c>
      <c r="E325" s="1281"/>
      <c r="F325" s="1281"/>
      <c r="G325" s="1281"/>
      <c r="H325" s="1281"/>
      <c r="I325" s="1281"/>
      <c r="AO325" s="503"/>
      <c r="AP325" s="86"/>
      <c r="AQ325" s="86"/>
    </row>
    <row r="326" spans="4:45" x14ac:dyDescent="0.2">
      <c r="D326" s="1281" t="s">
        <v>126</v>
      </c>
      <c r="E326" s="1281"/>
      <c r="F326" s="1281"/>
      <c r="G326" s="1281"/>
      <c r="H326" s="1281"/>
      <c r="I326" s="1281"/>
      <c r="AO326" s="1281" t="s">
        <v>122</v>
      </c>
      <c r="AP326" s="1281"/>
      <c r="AQ326" s="1281"/>
    </row>
    <row r="327" spans="4:45" x14ac:dyDescent="0.2">
      <c r="D327" s="1281"/>
      <c r="E327" s="1281"/>
      <c r="F327" s="1281"/>
      <c r="G327" s="1281"/>
      <c r="H327" s="1281"/>
      <c r="I327" s="1281"/>
      <c r="AO327" s="87"/>
      <c r="AP327" s="88"/>
      <c r="AQ327" s="88"/>
    </row>
    <row r="328" spans="4:45" x14ac:dyDescent="0.2">
      <c r="D328" s="1281"/>
      <c r="E328" s="1281"/>
      <c r="F328" s="1281"/>
      <c r="G328" s="1281"/>
      <c r="H328" s="1281"/>
      <c r="I328" s="1281"/>
      <c r="AO328" s="87"/>
      <c r="AP328" s="88"/>
      <c r="AQ328" s="88"/>
    </row>
    <row r="329" spans="4:45" x14ac:dyDescent="0.2">
      <c r="D329" s="87"/>
      <c r="E329" s="87"/>
      <c r="F329" s="87"/>
      <c r="G329" s="87"/>
      <c r="H329" s="87"/>
      <c r="I329" s="87"/>
      <c r="AO329" s="87"/>
      <c r="AP329" s="88"/>
      <c r="AQ329" s="88"/>
    </row>
    <row r="330" spans="4:45" x14ac:dyDescent="0.2">
      <c r="D330" s="87"/>
      <c r="E330" s="87"/>
      <c r="F330" s="87"/>
      <c r="G330" s="87"/>
      <c r="H330" s="87"/>
      <c r="I330" s="87"/>
      <c r="AO330" s="87"/>
      <c r="AP330" s="88"/>
      <c r="AQ330" s="88"/>
    </row>
    <row r="331" spans="4:45" x14ac:dyDescent="0.2">
      <c r="D331" s="87"/>
      <c r="E331" s="87"/>
      <c r="F331" s="87"/>
      <c r="G331" s="87"/>
      <c r="H331" s="87"/>
      <c r="I331" s="87"/>
      <c r="AO331" s="87"/>
      <c r="AP331" s="88"/>
      <c r="AQ331" s="88"/>
    </row>
    <row r="332" spans="4:45" ht="15" x14ac:dyDescent="0.25">
      <c r="D332" s="1288" t="s">
        <v>127</v>
      </c>
      <c r="E332" s="1288"/>
      <c r="F332" s="1288"/>
      <c r="G332" s="1288"/>
      <c r="H332" s="1288"/>
      <c r="I332" s="1288"/>
      <c r="AO332" s="1288" t="s">
        <v>124</v>
      </c>
      <c r="AP332" s="1288"/>
      <c r="AQ332" s="1288"/>
    </row>
    <row r="333" spans="4:45" x14ac:dyDescent="0.2">
      <c r="D333" s="1281" t="s">
        <v>129</v>
      </c>
      <c r="E333" s="1281"/>
      <c r="F333" s="1281"/>
      <c r="G333" s="1281"/>
      <c r="H333" s="1281"/>
      <c r="I333" s="1281"/>
      <c r="AO333" s="1281" t="s">
        <v>130</v>
      </c>
      <c r="AP333" s="1281"/>
      <c r="AQ333" s="1281"/>
    </row>
  </sheetData>
  <mergeCells count="79">
    <mergeCell ref="D333:I333"/>
    <mergeCell ref="AO333:AQ333"/>
    <mergeCell ref="D326:I326"/>
    <mergeCell ref="AO326:AQ326"/>
    <mergeCell ref="D327:I327"/>
    <mergeCell ref="D328:I328"/>
    <mergeCell ref="D332:I332"/>
    <mergeCell ref="AO332:AQ332"/>
    <mergeCell ref="AM324:AS324"/>
    <mergeCell ref="D12:F13"/>
    <mergeCell ref="D40:F41"/>
    <mergeCell ref="D191:F192"/>
    <mergeCell ref="D217:F218"/>
    <mergeCell ref="D238:F239"/>
    <mergeCell ref="D325:I325"/>
    <mergeCell ref="D253:F253"/>
    <mergeCell ref="D256:F256"/>
    <mergeCell ref="D262:F262"/>
    <mergeCell ref="D324:I324"/>
    <mergeCell ref="D316:F317"/>
    <mergeCell ref="AI6:AI8"/>
    <mergeCell ref="AH6:AH8"/>
    <mergeCell ref="AG6:AG8"/>
    <mergeCell ref="AV7:AW7"/>
    <mergeCell ref="AT6:AT8"/>
    <mergeCell ref="AU6:AW6"/>
    <mergeCell ref="AJ6:AJ8"/>
    <mergeCell ref="AK6:AK8"/>
    <mergeCell ref="AL6:AO6"/>
    <mergeCell ref="AU7:AU8"/>
    <mergeCell ref="AP6:AP8"/>
    <mergeCell ref="AQ6:AS6"/>
    <mergeCell ref="AL7:AL8"/>
    <mergeCell ref="AM7:AM8"/>
    <mergeCell ref="AN7:AN8"/>
    <mergeCell ref="AQ7:AQ8"/>
    <mergeCell ref="AR7:AR8"/>
    <mergeCell ref="AS7:AS8"/>
    <mergeCell ref="L6:L8"/>
    <mergeCell ref="M6:M8"/>
    <mergeCell ref="N6:R6"/>
    <mergeCell ref="S6:U6"/>
    <mergeCell ref="V6:W6"/>
    <mergeCell ref="P7:P8"/>
    <mergeCell ref="Q7:Q8"/>
    <mergeCell ref="R7:R8"/>
    <mergeCell ref="N7:N8"/>
    <mergeCell ref="O7:O8"/>
    <mergeCell ref="X6:X8"/>
    <mergeCell ref="S7:S8"/>
    <mergeCell ref="T7:T8"/>
    <mergeCell ref="U7:U8"/>
    <mergeCell ref="Z7:Z8"/>
    <mergeCell ref="G7:G8"/>
    <mergeCell ref="H7:I7"/>
    <mergeCell ref="J7:J8"/>
    <mergeCell ref="AF6:AF8"/>
    <mergeCell ref="AA7:AA8"/>
    <mergeCell ref="AB7:AB8"/>
    <mergeCell ref="AC7:AC8"/>
    <mergeCell ref="AE7:AE8"/>
    <mergeCell ref="AD6:AE6"/>
    <mergeCell ref="AD7:AD8"/>
    <mergeCell ref="B2:AW2"/>
    <mergeCell ref="B3:AW3"/>
    <mergeCell ref="B4:AW4"/>
    <mergeCell ref="B6:B8"/>
    <mergeCell ref="C6:C8"/>
    <mergeCell ref="D6:D8"/>
    <mergeCell ref="E6:E8"/>
    <mergeCell ref="F6:F8"/>
    <mergeCell ref="G6:J6"/>
    <mergeCell ref="K6:K8"/>
    <mergeCell ref="AO7:AO8"/>
    <mergeCell ref="Y6:Z6"/>
    <mergeCell ref="AA6:AC6"/>
    <mergeCell ref="W7:W8"/>
    <mergeCell ref="V7:V8"/>
    <mergeCell ref="Y7:Y8"/>
  </mergeCells>
  <printOptions horizontalCentered="1"/>
  <pageMargins left="0.39370078740157483" right="0.31496062992125984" top="0.31496062992125984" bottom="0.51181102362204722" header="0.31496062992125984" footer="0.31496062992125984"/>
  <pageSetup paperSize="150" scale="50" orientation="landscape" r:id="rId1"/>
  <headerFooter>
    <oddFoote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sheetPr>
  <dimension ref="A1:AW358"/>
  <sheetViews>
    <sheetView zoomScale="70" zoomScaleNormal="70" workbookViewId="0">
      <pane ySplit="8" topLeftCell="A9" activePane="bottomLeft" state="frozen"/>
      <selection activeCell="J309" sqref="J309"/>
      <selection pane="bottomLeft" activeCell="J309" sqref="J309"/>
    </sheetView>
  </sheetViews>
  <sheetFormatPr defaultColWidth="9.140625" defaultRowHeight="15" x14ac:dyDescent="0.25"/>
  <cols>
    <col min="1" max="1" width="3.42578125" style="151" customWidth="1"/>
    <col min="2" max="2" width="5.85546875" style="151" customWidth="1"/>
    <col min="3" max="3" width="28.28515625" style="151" customWidth="1"/>
    <col min="4" max="4" width="34.42578125" style="151" customWidth="1"/>
    <col min="5" max="7" width="9" style="151" customWidth="1"/>
    <col min="8" max="9" width="7.28515625" style="151" hidden="1" customWidth="1"/>
    <col min="10" max="10" width="7.140625" style="151" hidden="1" customWidth="1"/>
    <col min="11" max="14" width="10" style="151" hidden="1" customWidth="1"/>
    <col min="15" max="18" width="8" style="151" hidden="1" customWidth="1"/>
    <col min="19" max="21" width="9.7109375" style="151" customWidth="1"/>
    <col min="22" max="22" width="11.7109375" style="250" customWidth="1"/>
    <col min="23" max="23" width="14.140625" style="151" customWidth="1"/>
    <col min="24" max="24" width="8.42578125" style="151" customWidth="1"/>
    <col min="25" max="31" width="8.42578125" style="151" hidden="1" customWidth="1"/>
    <col min="32" max="35" width="10" style="151" customWidth="1"/>
    <col min="36" max="37" width="8.7109375" style="151" customWidth="1"/>
    <col min="38" max="40" width="11.42578125" style="151" customWidth="1"/>
    <col min="41" max="41" width="20.7109375" style="151" customWidth="1"/>
    <col min="42" max="44" width="10.42578125" style="152" customWidth="1"/>
    <col min="45" max="45" width="19" style="152" customWidth="1"/>
    <col min="46" max="46" width="16.28515625" style="152" customWidth="1"/>
    <col min="47" max="49" width="16.85546875" style="152" customWidth="1"/>
    <col min="50" max="16384" width="9.140625" style="151"/>
  </cols>
  <sheetData>
    <row r="1" spans="1:49" s="1290" customFormat="1" ht="24" customHeight="1" x14ac:dyDescent="0.25">
      <c r="A1" s="1290" t="s">
        <v>1730</v>
      </c>
    </row>
    <row r="2" spans="1:49" ht="26.25" x14ac:dyDescent="0.4">
      <c r="B2" s="1291" t="s">
        <v>107</v>
      </c>
      <c r="C2" s="1291"/>
      <c r="D2" s="1291"/>
      <c r="E2" s="1291"/>
      <c r="F2" s="1291"/>
      <c r="G2" s="1291"/>
      <c r="H2" s="1291"/>
      <c r="I2" s="1291"/>
      <c r="J2" s="1291"/>
      <c r="K2" s="1291"/>
      <c r="L2" s="1291"/>
      <c r="M2" s="1291"/>
      <c r="N2" s="1291"/>
      <c r="O2" s="1291"/>
      <c r="P2" s="1291"/>
      <c r="Q2" s="1291"/>
      <c r="R2" s="1291"/>
      <c r="S2" s="1291"/>
      <c r="T2" s="1291"/>
      <c r="U2" s="1291"/>
      <c r="V2" s="1291"/>
      <c r="W2" s="1291"/>
      <c r="X2" s="1291"/>
      <c r="Y2" s="1291"/>
      <c r="Z2" s="1291"/>
      <c r="AA2" s="1291"/>
      <c r="AB2" s="1291"/>
      <c r="AC2" s="1291"/>
      <c r="AD2" s="1291"/>
      <c r="AE2" s="1291"/>
      <c r="AF2" s="1291"/>
      <c r="AG2" s="1291"/>
      <c r="AH2" s="1291"/>
      <c r="AI2" s="1291"/>
      <c r="AJ2" s="1291"/>
      <c r="AK2" s="1291"/>
      <c r="AL2" s="1291"/>
      <c r="AM2" s="1291"/>
      <c r="AN2" s="1291"/>
      <c r="AO2" s="1291"/>
      <c r="AP2" s="1291"/>
      <c r="AQ2" s="1291"/>
      <c r="AR2" s="1291"/>
      <c r="AS2" s="1291"/>
      <c r="AT2" s="1291"/>
      <c r="AU2" s="1291"/>
      <c r="AV2" s="1291"/>
      <c r="AW2" s="1291"/>
    </row>
    <row r="3" spans="1:49" ht="26.25" x14ac:dyDescent="0.4">
      <c r="B3" s="1292" t="s">
        <v>1733</v>
      </c>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c r="AC3" s="1292"/>
      <c r="AD3" s="1292"/>
      <c r="AE3" s="1292"/>
      <c r="AF3" s="1292"/>
      <c r="AG3" s="1292"/>
      <c r="AH3" s="1292"/>
      <c r="AI3" s="1292"/>
      <c r="AJ3" s="1292"/>
      <c r="AK3" s="1292"/>
      <c r="AL3" s="1292"/>
      <c r="AM3" s="1292"/>
      <c r="AN3" s="1292"/>
      <c r="AO3" s="1292"/>
      <c r="AP3" s="1292"/>
      <c r="AQ3" s="1292"/>
      <c r="AR3" s="1292"/>
      <c r="AS3" s="1292"/>
      <c r="AT3" s="1292"/>
      <c r="AU3" s="1292"/>
      <c r="AV3" s="1292"/>
      <c r="AW3" s="1292"/>
    </row>
    <row r="4" spans="1:49" ht="26.25" x14ac:dyDescent="0.4">
      <c r="B4" s="1291" t="s">
        <v>131</v>
      </c>
      <c r="C4" s="1291"/>
      <c r="D4" s="1291"/>
      <c r="E4" s="1291"/>
      <c r="F4" s="1291"/>
      <c r="G4" s="1291"/>
      <c r="H4" s="1291"/>
      <c r="I4" s="1291"/>
      <c r="J4" s="1291"/>
      <c r="K4" s="1291"/>
      <c r="L4" s="1291"/>
      <c r="M4" s="1291"/>
      <c r="N4" s="1291"/>
      <c r="O4" s="1291"/>
      <c r="P4" s="1291"/>
      <c r="Q4" s="1291"/>
      <c r="R4" s="1291"/>
      <c r="S4" s="1291"/>
      <c r="T4" s="1291"/>
      <c r="U4" s="1291"/>
      <c r="V4" s="1291"/>
      <c r="W4" s="1291"/>
      <c r="X4" s="1291"/>
      <c r="Y4" s="1291"/>
      <c r="Z4" s="1291"/>
      <c r="AA4" s="1291"/>
      <c r="AB4" s="1291"/>
      <c r="AC4" s="1291"/>
      <c r="AD4" s="1291"/>
      <c r="AE4" s="1291"/>
      <c r="AF4" s="1291"/>
      <c r="AG4" s="1291"/>
      <c r="AH4" s="1291"/>
      <c r="AI4" s="1291"/>
      <c r="AJ4" s="1291"/>
      <c r="AK4" s="1291"/>
      <c r="AL4" s="1291"/>
      <c r="AM4" s="1291"/>
      <c r="AN4" s="1291"/>
      <c r="AO4" s="1291"/>
      <c r="AP4" s="1291"/>
      <c r="AQ4" s="1291"/>
      <c r="AR4" s="1291"/>
      <c r="AS4" s="1291"/>
      <c r="AT4" s="1291"/>
      <c r="AU4" s="1291"/>
      <c r="AV4" s="1291"/>
      <c r="AW4" s="1291"/>
    </row>
    <row r="5" spans="1:49" x14ac:dyDescent="0.25">
      <c r="V5" s="151"/>
    </row>
    <row r="6" spans="1:49" s="153" customFormat="1" ht="15" customHeight="1" x14ac:dyDescent="0.25">
      <c r="B6" s="1293" t="s">
        <v>0</v>
      </c>
      <c r="C6" s="1294" t="s">
        <v>1</v>
      </c>
      <c r="D6" s="1295" t="s">
        <v>2</v>
      </c>
      <c r="E6" s="1298" t="s">
        <v>3</v>
      </c>
      <c r="F6" s="1298" t="s">
        <v>4</v>
      </c>
      <c r="G6" s="1298" t="s">
        <v>5</v>
      </c>
      <c r="H6" s="1298"/>
      <c r="I6" s="1298"/>
      <c r="J6" s="1298"/>
      <c r="K6" s="1295" t="s">
        <v>6</v>
      </c>
      <c r="L6" s="1298" t="s">
        <v>7</v>
      </c>
      <c r="M6" s="1298" t="s">
        <v>8</v>
      </c>
      <c r="N6" s="1298" t="s">
        <v>9</v>
      </c>
      <c r="O6" s="1298"/>
      <c r="P6" s="1298"/>
      <c r="Q6" s="1298"/>
      <c r="R6" s="1298"/>
      <c r="S6" s="1298" t="s">
        <v>73</v>
      </c>
      <c r="T6" s="1298"/>
      <c r="U6" s="1298"/>
      <c r="V6" s="1298" t="s">
        <v>77</v>
      </c>
      <c r="W6" s="1298"/>
      <c r="X6" s="1298" t="s">
        <v>78</v>
      </c>
      <c r="Y6" s="1298" t="s">
        <v>79</v>
      </c>
      <c r="Z6" s="1298"/>
      <c r="AA6" s="1298" t="s">
        <v>80</v>
      </c>
      <c r="AB6" s="1298"/>
      <c r="AC6" s="1298"/>
      <c r="AD6" s="1298" t="s">
        <v>81</v>
      </c>
      <c r="AE6" s="1298"/>
      <c r="AF6" s="1293" t="s">
        <v>88</v>
      </c>
      <c r="AG6" s="1299" t="s">
        <v>89</v>
      </c>
      <c r="AH6" s="1299" t="s">
        <v>90</v>
      </c>
      <c r="AI6" s="1299" t="s">
        <v>91</v>
      </c>
      <c r="AJ6" s="1298" t="s">
        <v>10</v>
      </c>
      <c r="AK6" s="1299" t="s">
        <v>92</v>
      </c>
      <c r="AL6" s="1299" t="s">
        <v>102</v>
      </c>
      <c r="AM6" s="1299"/>
      <c r="AN6" s="1299"/>
      <c r="AO6" s="1299"/>
      <c r="AP6" s="1310" t="s">
        <v>106</v>
      </c>
      <c r="AQ6" s="1310" t="s">
        <v>95</v>
      </c>
      <c r="AR6" s="1310"/>
      <c r="AS6" s="1310"/>
      <c r="AT6" s="1314" t="s">
        <v>105</v>
      </c>
      <c r="AU6" s="1317" t="s">
        <v>118</v>
      </c>
      <c r="AV6" s="1317"/>
      <c r="AW6" s="1317"/>
    </row>
    <row r="7" spans="1:49" ht="38.25" customHeight="1" x14ac:dyDescent="0.25">
      <c r="B7" s="1293"/>
      <c r="C7" s="1294"/>
      <c r="D7" s="1296"/>
      <c r="E7" s="1298"/>
      <c r="F7" s="1298"/>
      <c r="G7" s="1300" t="s">
        <v>11</v>
      </c>
      <c r="H7" s="1300" t="s">
        <v>12</v>
      </c>
      <c r="I7" s="1300"/>
      <c r="J7" s="1295" t="s">
        <v>13</v>
      </c>
      <c r="K7" s="1296"/>
      <c r="L7" s="1298"/>
      <c r="M7" s="1298"/>
      <c r="N7" s="1300" t="s">
        <v>14</v>
      </c>
      <c r="O7" s="1300" t="s">
        <v>15</v>
      </c>
      <c r="P7" s="1300" t="s">
        <v>16</v>
      </c>
      <c r="Q7" s="1300" t="s">
        <v>17</v>
      </c>
      <c r="R7" s="1300" t="s">
        <v>18</v>
      </c>
      <c r="S7" s="1298" t="s">
        <v>75</v>
      </c>
      <c r="T7" s="1298" t="s">
        <v>76</v>
      </c>
      <c r="U7" s="1298" t="s">
        <v>74</v>
      </c>
      <c r="V7" s="1300" t="s">
        <v>19</v>
      </c>
      <c r="W7" s="1300" t="s">
        <v>9</v>
      </c>
      <c r="X7" s="1298"/>
      <c r="Y7" s="1298" t="s">
        <v>82</v>
      </c>
      <c r="Z7" s="1298" t="s">
        <v>83</v>
      </c>
      <c r="AA7" s="1298" t="s">
        <v>84</v>
      </c>
      <c r="AB7" s="1298" t="s">
        <v>85</v>
      </c>
      <c r="AC7" s="1298" t="s">
        <v>8</v>
      </c>
      <c r="AD7" s="1300" t="s">
        <v>86</v>
      </c>
      <c r="AE7" s="1300" t="s">
        <v>87</v>
      </c>
      <c r="AF7" s="1293"/>
      <c r="AG7" s="1299"/>
      <c r="AH7" s="1299"/>
      <c r="AI7" s="1299"/>
      <c r="AJ7" s="1298"/>
      <c r="AK7" s="1299"/>
      <c r="AL7" s="1299" t="s">
        <v>98</v>
      </c>
      <c r="AM7" s="1299" t="s">
        <v>99</v>
      </c>
      <c r="AN7" s="1299" t="s">
        <v>101</v>
      </c>
      <c r="AO7" s="1299" t="s">
        <v>103</v>
      </c>
      <c r="AP7" s="1310"/>
      <c r="AQ7" s="1310" t="s">
        <v>93</v>
      </c>
      <c r="AR7" s="1311" t="s">
        <v>94</v>
      </c>
      <c r="AS7" s="1311" t="s">
        <v>96</v>
      </c>
      <c r="AT7" s="1315"/>
      <c r="AU7" s="1310" t="s">
        <v>119</v>
      </c>
      <c r="AV7" s="1312" t="s">
        <v>120</v>
      </c>
      <c r="AW7" s="1313"/>
    </row>
    <row r="8" spans="1:49" x14ac:dyDescent="0.25">
      <c r="B8" s="1293"/>
      <c r="C8" s="1294"/>
      <c r="D8" s="1297"/>
      <c r="E8" s="1298"/>
      <c r="F8" s="1298"/>
      <c r="G8" s="1300"/>
      <c r="H8" s="1" t="s">
        <v>19</v>
      </c>
      <c r="I8" s="1" t="s">
        <v>9</v>
      </c>
      <c r="J8" s="1297"/>
      <c r="K8" s="1297"/>
      <c r="L8" s="1298"/>
      <c r="M8" s="1298"/>
      <c r="N8" s="1300"/>
      <c r="O8" s="1300"/>
      <c r="P8" s="1300"/>
      <c r="Q8" s="1300"/>
      <c r="R8" s="1300"/>
      <c r="S8" s="1298"/>
      <c r="T8" s="1298"/>
      <c r="U8" s="1298"/>
      <c r="V8" s="1300"/>
      <c r="W8" s="1300"/>
      <c r="X8" s="1298"/>
      <c r="Y8" s="1298"/>
      <c r="Z8" s="1298"/>
      <c r="AA8" s="1298"/>
      <c r="AB8" s="1298"/>
      <c r="AC8" s="1298"/>
      <c r="AD8" s="1300"/>
      <c r="AE8" s="1300"/>
      <c r="AF8" s="1293"/>
      <c r="AG8" s="1299"/>
      <c r="AH8" s="1299"/>
      <c r="AI8" s="1299"/>
      <c r="AJ8" s="1298"/>
      <c r="AK8" s="1299"/>
      <c r="AL8" s="1299"/>
      <c r="AM8" s="1299"/>
      <c r="AN8" s="1299"/>
      <c r="AO8" s="1299"/>
      <c r="AP8" s="1310"/>
      <c r="AQ8" s="1310"/>
      <c r="AR8" s="1311"/>
      <c r="AS8" s="1311"/>
      <c r="AT8" s="1316"/>
      <c r="AU8" s="1310"/>
      <c r="AV8" s="154" t="s">
        <v>114</v>
      </c>
      <c r="AW8" s="155" t="s">
        <v>121</v>
      </c>
    </row>
    <row r="9" spans="1:49" x14ac:dyDescent="0.25">
      <c r="B9" s="2">
        <v>1</v>
      </c>
      <c r="C9" s="156">
        <v>2</v>
      </c>
      <c r="D9" s="2">
        <v>3</v>
      </c>
      <c r="E9" s="2">
        <v>4</v>
      </c>
      <c r="F9" s="156">
        <v>5</v>
      </c>
      <c r="G9" s="2">
        <v>6</v>
      </c>
      <c r="H9" s="2">
        <v>7</v>
      </c>
      <c r="I9" s="156">
        <v>8</v>
      </c>
      <c r="J9" s="2">
        <v>9</v>
      </c>
      <c r="K9" s="2">
        <v>10</v>
      </c>
      <c r="L9" s="156">
        <v>11</v>
      </c>
      <c r="M9" s="2">
        <v>12</v>
      </c>
      <c r="N9" s="2">
        <v>13</v>
      </c>
      <c r="O9" s="156">
        <v>14</v>
      </c>
      <c r="P9" s="2">
        <v>15</v>
      </c>
      <c r="Q9" s="2">
        <v>16</v>
      </c>
      <c r="R9" s="156">
        <v>17</v>
      </c>
      <c r="S9" s="2">
        <v>18</v>
      </c>
      <c r="T9" s="2">
        <v>19</v>
      </c>
      <c r="U9" s="156">
        <v>20</v>
      </c>
      <c r="V9" s="2">
        <v>21</v>
      </c>
      <c r="W9" s="2">
        <v>22</v>
      </c>
      <c r="X9" s="156">
        <v>23</v>
      </c>
      <c r="Y9" s="2">
        <v>24</v>
      </c>
      <c r="Z9" s="2">
        <v>25</v>
      </c>
      <c r="AA9" s="156">
        <v>26</v>
      </c>
      <c r="AB9" s="2">
        <v>27</v>
      </c>
      <c r="AC9" s="2">
        <v>28</v>
      </c>
      <c r="AD9" s="156">
        <v>29</v>
      </c>
      <c r="AE9" s="2">
        <v>30</v>
      </c>
      <c r="AF9" s="2">
        <v>31</v>
      </c>
      <c r="AG9" s="156">
        <v>32</v>
      </c>
      <c r="AH9" s="2">
        <v>33</v>
      </c>
      <c r="AI9" s="2">
        <v>34</v>
      </c>
      <c r="AJ9" s="156">
        <v>35</v>
      </c>
      <c r="AK9" s="2">
        <v>36</v>
      </c>
      <c r="AL9" s="2">
        <v>37</v>
      </c>
      <c r="AM9" s="156">
        <v>38</v>
      </c>
      <c r="AN9" s="2">
        <v>39</v>
      </c>
      <c r="AO9" s="2">
        <v>40</v>
      </c>
      <c r="AP9" s="157">
        <v>41</v>
      </c>
      <c r="AQ9" s="6">
        <v>42</v>
      </c>
      <c r="AR9" s="6">
        <v>43</v>
      </c>
      <c r="AS9" s="157">
        <v>44</v>
      </c>
      <c r="AT9" s="6">
        <v>45</v>
      </c>
      <c r="AU9" s="6">
        <v>46</v>
      </c>
      <c r="AV9" s="157">
        <v>47</v>
      </c>
      <c r="AW9" s="6">
        <v>48</v>
      </c>
    </row>
    <row r="10" spans="1:49" ht="22.5" customHeight="1" x14ac:dyDescent="0.25">
      <c r="B10" s="158">
        <v>1</v>
      </c>
      <c r="C10" s="3" t="s">
        <v>20</v>
      </c>
      <c r="D10" s="159"/>
      <c r="E10" s="159"/>
      <c r="F10" s="159"/>
      <c r="G10" s="159"/>
      <c r="H10" s="159"/>
      <c r="I10" s="159"/>
      <c r="J10" s="159"/>
      <c r="K10" s="159"/>
      <c r="L10" s="159"/>
      <c r="M10" s="159"/>
      <c r="N10" s="159"/>
      <c r="O10" s="159"/>
      <c r="P10" s="159"/>
      <c r="Q10" s="159"/>
      <c r="R10" s="159"/>
      <c r="S10" s="159"/>
      <c r="T10" s="159"/>
      <c r="U10" s="159"/>
      <c r="V10" s="235"/>
      <c r="W10" s="159"/>
      <c r="X10" s="159"/>
      <c r="Y10" s="163"/>
      <c r="Z10" s="163"/>
      <c r="AA10" s="163"/>
      <c r="AB10" s="163"/>
      <c r="AC10" s="163"/>
      <c r="AD10" s="163"/>
      <c r="AE10" s="163"/>
      <c r="AF10" s="163"/>
      <c r="AG10" s="163"/>
      <c r="AH10" s="163"/>
      <c r="AI10" s="163"/>
      <c r="AJ10" s="163"/>
      <c r="AK10" s="163"/>
      <c r="AL10" s="163"/>
      <c r="AM10" s="163"/>
      <c r="AN10" s="163"/>
      <c r="AO10" s="163"/>
      <c r="AP10" s="163"/>
      <c r="AQ10" s="163"/>
      <c r="AR10" s="163"/>
      <c r="AS10" s="163"/>
      <c r="AT10" s="163"/>
      <c r="AU10" s="163"/>
      <c r="AV10" s="163"/>
      <c r="AW10" s="163"/>
    </row>
    <row r="11" spans="1:49" ht="30" customHeight="1" x14ac:dyDescent="0.25">
      <c r="B11" s="158" t="s">
        <v>21</v>
      </c>
      <c r="C11" s="3" t="s">
        <v>22</v>
      </c>
      <c r="D11" s="1301" t="s">
        <v>419</v>
      </c>
      <c r="E11" s="1302"/>
      <c r="F11" s="1302"/>
      <c r="G11" s="1302"/>
      <c r="H11" s="1302"/>
      <c r="I11" s="1302"/>
      <c r="J11" s="1303"/>
      <c r="K11" s="159"/>
      <c r="L11" s="159"/>
      <c r="M11" s="159"/>
      <c r="N11" s="159"/>
      <c r="O11" s="159"/>
      <c r="P11" s="159"/>
      <c r="Q11" s="159"/>
      <c r="R11" s="159"/>
      <c r="S11" s="159"/>
      <c r="T11" s="159"/>
      <c r="U11" s="159"/>
      <c r="V11" s="235"/>
      <c r="W11" s="159"/>
      <c r="X11" s="159"/>
      <c r="Y11" s="163"/>
      <c r="Z11" s="163"/>
      <c r="AA11" s="163"/>
      <c r="AB11" s="163"/>
      <c r="AC11" s="163"/>
      <c r="AD11" s="163"/>
      <c r="AE11" s="163"/>
      <c r="AF11" s="163"/>
      <c r="AG11" s="163"/>
      <c r="AH11" s="163"/>
      <c r="AI11" s="163"/>
      <c r="AJ11" s="163"/>
      <c r="AK11" s="163"/>
      <c r="AL11" s="163"/>
      <c r="AM11" s="163"/>
      <c r="AN11" s="163"/>
      <c r="AO11" s="163"/>
      <c r="AP11" s="163"/>
      <c r="AQ11" s="206"/>
      <c r="AR11" s="206"/>
      <c r="AS11" s="206"/>
      <c r="AT11" s="206"/>
      <c r="AU11" s="163"/>
      <c r="AV11" s="163"/>
      <c r="AW11" s="160"/>
    </row>
    <row r="12" spans="1:49" s="106" customFormat="1" ht="30" customHeight="1" x14ac:dyDescent="0.25">
      <c r="B12" s="113" t="s">
        <v>23</v>
      </c>
      <c r="C12" s="162" t="s">
        <v>22</v>
      </c>
      <c r="D12" s="1304"/>
      <c r="E12" s="1305"/>
      <c r="F12" s="1305"/>
      <c r="G12" s="1305"/>
      <c r="H12" s="1305"/>
      <c r="I12" s="1305"/>
      <c r="J12" s="1306"/>
      <c r="K12" s="163"/>
      <c r="L12" s="163"/>
      <c r="M12" s="163"/>
      <c r="N12" s="163"/>
      <c r="O12" s="163"/>
      <c r="P12" s="163"/>
      <c r="Q12" s="163"/>
      <c r="R12" s="163"/>
      <c r="S12" s="163"/>
      <c r="T12" s="163"/>
      <c r="U12" s="163"/>
      <c r="V12" s="236"/>
      <c r="W12" s="163"/>
      <c r="X12" s="163"/>
      <c r="Y12" s="163"/>
      <c r="Z12" s="163"/>
      <c r="AA12" s="163"/>
      <c r="AB12" s="163"/>
      <c r="AC12" s="163"/>
      <c r="AD12" s="163"/>
      <c r="AE12" s="163"/>
      <c r="AF12" s="163"/>
      <c r="AG12" s="163"/>
      <c r="AH12" s="163"/>
      <c r="AI12" s="163"/>
      <c r="AJ12" s="163"/>
      <c r="AK12" s="163"/>
      <c r="AL12" s="163"/>
      <c r="AM12" s="163"/>
      <c r="AN12" s="163"/>
      <c r="AO12" s="163"/>
      <c r="AP12" s="163"/>
      <c r="AQ12" s="206"/>
      <c r="AR12" s="206"/>
      <c r="AS12" s="206"/>
      <c r="AT12" s="206"/>
      <c r="AU12" s="163"/>
      <c r="AV12" s="163"/>
      <c r="AW12" s="160"/>
    </row>
    <row r="13" spans="1:49" ht="30" customHeight="1" x14ac:dyDescent="0.25">
      <c r="B13" s="158"/>
      <c r="C13" s="164" t="s">
        <v>108</v>
      </c>
      <c r="D13" s="1307"/>
      <c r="E13" s="1308"/>
      <c r="F13" s="1308"/>
      <c r="G13" s="1308"/>
      <c r="H13" s="1308"/>
      <c r="I13" s="1308"/>
      <c r="J13" s="1309"/>
      <c r="K13" s="159"/>
      <c r="L13" s="159"/>
      <c r="M13" s="159"/>
      <c r="N13" s="159"/>
      <c r="O13" s="159"/>
      <c r="P13" s="159"/>
      <c r="Q13" s="159"/>
      <c r="R13" s="159"/>
      <c r="S13" s="159"/>
      <c r="T13" s="159"/>
      <c r="U13" s="159"/>
      <c r="V13" s="235"/>
      <c r="W13" s="159"/>
      <c r="X13" s="159"/>
      <c r="Y13" s="163"/>
      <c r="Z13" s="163"/>
      <c r="AA13" s="163"/>
      <c r="AB13" s="163"/>
      <c r="AC13" s="163"/>
      <c r="AD13" s="163"/>
      <c r="AE13" s="163"/>
      <c r="AF13" s="163"/>
      <c r="AG13" s="163"/>
      <c r="AH13" s="163"/>
      <c r="AI13" s="163"/>
      <c r="AJ13" s="163"/>
      <c r="AK13" s="163"/>
      <c r="AL13" s="163"/>
      <c r="AM13" s="163"/>
      <c r="AN13" s="163"/>
      <c r="AO13" s="163"/>
      <c r="AP13" s="163"/>
      <c r="AQ13" s="206"/>
      <c r="AR13" s="206"/>
      <c r="AS13" s="206"/>
      <c r="AT13" s="206"/>
      <c r="AU13" s="163"/>
      <c r="AV13" s="163"/>
      <c r="AW13" s="160"/>
    </row>
    <row r="14" spans="1:49" ht="30" customHeight="1" x14ac:dyDescent="0.25">
      <c r="B14" s="158"/>
      <c r="C14" s="164"/>
      <c r="D14" s="159"/>
      <c r="E14" s="159"/>
      <c r="F14" s="159"/>
      <c r="G14" s="159"/>
      <c r="H14" s="159"/>
      <c r="I14" s="159"/>
      <c r="J14" s="159"/>
      <c r="K14" s="159"/>
      <c r="L14" s="159"/>
      <c r="M14" s="159"/>
      <c r="N14" s="159"/>
      <c r="O14" s="159"/>
      <c r="P14" s="159"/>
      <c r="Q14" s="159"/>
      <c r="R14" s="159"/>
      <c r="S14" s="159"/>
      <c r="T14" s="159"/>
      <c r="U14" s="159"/>
      <c r="V14" s="235"/>
      <c r="W14" s="159"/>
      <c r="X14" s="159"/>
      <c r="Y14" s="163"/>
      <c r="Z14" s="163"/>
      <c r="AA14" s="163"/>
      <c r="AB14" s="163"/>
      <c r="AC14" s="163"/>
      <c r="AD14" s="163"/>
      <c r="AE14" s="163"/>
      <c r="AF14" s="163"/>
      <c r="AG14" s="163"/>
      <c r="AH14" s="163"/>
      <c r="AI14" s="163"/>
      <c r="AJ14" s="163"/>
      <c r="AK14" s="163"/>
      <c r="AL14" s="163"/>
      <c r="AM14" s="163"/>
      <c r="AN14" s="163"/>
      <c r="AO14" s="163"/>
      <c r="AP14" s="163"/>
      <c r="AQ14" s="206"/>
      <c r="AR14" s="206"/>
      <c r="AS14" s="206"/>
      <c r="AT14" s="206"/>
      <c r="AU14" s="163"/>
      <c r="AV14" s="163"/>
      <c r="AW14" s="160"/>
    </row>
    <row r="15" spans="1:49" ht="30" customHeight="1" x14ac:dyDescent="0.25">
      <c r="B15" s="158"/>
      <c r="C15" s="164"/>
      <c r="D15" s="159"/>
      <c r="E15" s="159"/>
      <c r="F15" s="159"/>
      <c r="G15" s="159"/>
      <c r="H15" s="159"/>
      <c r="I15" s="159"/>
      <c r="J15" s="159"/>
      <c r="K15" s="159"/>
      <c r="L15" s="159"/>
      <c r="M15" s="159"/>
      <c r="N15" s="159"/>
      <c r="O15" s="159"/>
      <c r="P15" s="159"/>
      <c r="Q15" s="159"/>
      <c r="R15" s="159"/>
      <c r="S15" s="159"/>
      <c r="T15" s="159"/>
      <c r="U15" s="159"/>
      <c r="V15" s="235"/>
      <c r="W15" s="159"/>
      <c r="X15" s="159"/>
      <c r="Y15" s="163"/>
      <c r="Z15" s="163"/>
      <c r="AA15" s="163"/>
      <c r="AB15" s="163"/>
      <c r="AC15" s="163"/>
      <c r="AD15" s="163"/>
      <c r="AE15" s="163"/>
      <c r="AF15" s="163"/>
      <c r="AG15" s="163"/>
      <c r="AH15" s="163"/>
      <c r="AI15" s="163"/>
      <c r="AJ15" s="163"/>
      <c r="AK15" s="163"/>
      <c r="AL15" s="163"/>
      <c r="AM15" s="163"/>
      <c r="AN15" s="163"/>
      <c r="AO15" s="163"/>
      <c r="AP15" s="163"/>
      <c r="AQ15" s="163"/>
      <c r="AR15" s="163"/>
      <c r="AS15" s="163"/>
      <c r="AT15" s="163"/>
      <c r="AU15" s="163"/>
      <c r="AV15" s="163"/>
      <c r="AW15" s="163"/>
    </row>
    <row r="16" spans="1:49" ht="30" customHeight="1" x14ac:dyDescent="0.25">
      <c r="B16" s="158" t="s">
        <v>24</v>
      </c>
      <c r="C16" s="3" t="s">
        <v>25</v>
      </c>
      <c r="D16" s="159"/>
      <c r="E16" s="159"/>
      <c r="F16" s="159"/>
      <c r="G16" s="159"/>
      <c r="H16" s="159"/>
      <c r="I16" s="159"/>
      <c r="J16" s="159"/>
      <c r="K16" s="159"/>
      <c r="L16" s="159"/>
      <c r="M16" s="159"/>
      <c r="N16" s="159"/>
      <c r="O16" s="159"/>
      <c r="P16" s="159"/>
      <c r="Q16" s="159"/>
      <c r="R16" s="159"/>
      <c r="S16" s="159"/>
      <c r="T16" s="159"/>
      <c r="U16" s="159"/>
      <c r="V16" s="235"/>
      <c r="W16" s="159"/>
      <c r="X16" s="159"/>
      <c r="Y16" s="163"/>
      <c r="Z16" s="163"/>
      <c r="AA16" s="163"/>
      <c r="AB16" s="163"/>
      <c r="AC16" s="163"/>
      <c r="AD16" s="163"/>
      <c r="AE16" s="163"/>
      <c r="AF16" s="163"/>
      <c r="AG16" s="163"/>
      <c r="AH16" s="163"/>
      <c r="AI16" s="163"/>
      <c r="AJ16" s="291"/>
      <c r="AK16" s="291"/>
      <c r="AL16" s="291"/>
      <c r="AM16" s="291"/>
      <c r="AN16" s="163"/>
      <c r="AO16" s="163"/>
      <c r="AP16" s="206"/>
      <c r="AQ16" s="206"/>
      <c r="AR16" s="206"/>
      <c r="AS16" s="206"/>
      <c r="AT16" s="206"/>
      <c r="AU16" s="206"/>
      <c r="AV16" s="206"/>
      <c r="AW16" s="206"/>
    </row>
    <row r="17" spans="2:49" ht="30" customHeight="1" x14ac:dyDescent="0.25">
      <c r="B17" s="158" t="s">
        <v>26</v>
      </c>
      <c r="C17" s="164" t="s">
        <v>27</v>
      </c>
      <c r="D17" s="1242" t="s">
        <v>419</v>
      </c>
      <c r="E17" s="1243"/>
      <c r="F17" s="1244"/>
      <c r="G17" s="159"/>
      <c r="H17" s="159"/>
      <c r="I17" s="159"/>
      <c r="J17" s="159"/>
      <c r="K17" s="12"/>
      <c r="L17" s="13"/>
      <c r="M17" s="14"/>
      <c r="N17" s="14"/>
      <c r="O17" s="14"/>
      <c r="P17" s="14"/>
      <c r="Q17" s="14"/>
      <c r="R17" s="14"/>
      <c r="S17" s="159"/>
      <c r="T17" s="159"/>
      <c r="U17" s="159"/>
      <c r="V17" s="235"/>
      <c r="W17" s="159"/>
      <c r="X17" s="159"/>
      <c r="Y17" s="163"/>
      <c r="Z17" s="163"/>
      <c r="AA17" s="163"/>
      <c r="AB17" s="163"/>
      <c r="AC17" s="163"/>
      <c r="AD17" s="163"/>
      <c r="AE17" s="163"/>
      <c r="AF17" s="163"/>
      <c r="AG17" s="163"/>
      <c r="AH17" s="163"/>
      <c r="AI17" s="163"/>
      <c r="AJ17" s="163"/>
      <c r="AK17" s="163"/>
      <c r="AL17" s="163"/>
      <c r="AM17" s="163"/>
      <c r="AN17" s="163"/>
      <c r="AO17" s="163"/>
      <c r="AP17" s="206"/>
      <c r="AQ17" s="206"/>
      <c r="AR17" s="206"/>
      <c r="AS17" s="206"/>
      <c r="AT17" s="206"/>
      <c r="AU17" s="206"/>
      <c r="AV17" s="206"/>
      <c r="AW17" s="161"/>
    </row>
    <row r="18" spans="2:49" ht="30" customHeight="1" x14ac:dyDescent="0.25">
      <c r="B18" s="158"/>
      <c r="C18" s="164" t="s">
        <v>109</v>
      </c>
      <c r="D18" s="1245"/>
      <c r="E18" s="1246"/>
      <c r="F18" s="1247"/>
      <c r="G18" s="159"/>
      <c r="H18" s="159"/>
      <c r="I18" s="159"/>
      <c r="J18" s="159"/>
      <c r="K18" s="12"/>
      <c r="L18" s="13"/>
      <c r="M18" s="14"/>
      <c r="N18" s="14"/>
      <c r="O18" s="14"/>
      <c r="P18" s="14"/>
      <c r="Q18" s="14"/>
      <c r="R18" s="14"/>
      <c r="S18" s="159"/>
      <c r="T18" s="159"/>
      <c r="U18" s="159"/>
      <c r="V18" s="235"/>
      <c r="W18" s="159"/>
      <c r="X18" s="159"/>
      <c r="Y18" s="163"/>
      <c r="Z18" s="163"/>
      <c r="AA18" s="163"/>
      <c r="AB18" s="163"/>
      <c r="AC18" s="163"/>
      <c r="AD18" s="163"/>
      <c r="AE18" s="163"/>
      <c r="AF18" s="163"/>
      <c r="AG18" s="163"/>
      <c r="AH18" s="163"/>
      <c r="AI18" s="163"/>
      <c r="AJ18" s="163"/>
      <c r="AK18" s="163"/>
      <c r="AL18" s="163"/>
      <c r="AM18" s="163"/>
      <c r="AN18" s="163"/>
      <c r="AO18" s="163"/>
      <c r="AP18" s="206"/>
      <c r="AQ18" s="206"/>
      <c r="AR18" s="206"/>
      <c r="AS18" s="206"/>
      <c r="AT18" s="206"/>
      <c r="AU18" s="206"/>
      <c r="AV18" s="206"/>
      <c r="AW18" s="161"/>
    </row>
    <row r="19" spans="2:49" ht="30" customHeight="1" x14ac:dyDescent="0.25">
      <c r="B19" s="158"/>
      <c r="C19" s="164"/>
      <c r="D19" s="1248"/>
      <c r="E19" s="1249"/>
      <c r="F19" s="1250"/>
      <c r="G19" s="159"/>
      <c r="H19" s="159"/>
      <c r="I19" s="159"/>
      <c r="J19" s="159"/>
      <c r="K19" s="12"/>
      <c r="L19" s="13"/>
      <c r="M19" s="14"/>
      <c r="N19" s="14"/>
      <c r="O19" s="14"/>
      <c r="P19" s="14"/>
      <c r="Q19" s="14"/>
      <c r="R19" s="14"/>
      <c r="S19" s="159"/>
      <c r="T19" s="159"/>
      <c r="U19" s="159"/>
      <c r="V19" s="235"/>
      <c r="W19" s="159"/>
      <c r="X19" s="159"/>
      <c r="Y19" s="163"/>
      <c r="Z19" s="163"/>
      <c r="AA19" s="163"/>
      <c r="AB19" s="163"/>
      <c r="AC19" s="163"/>
      <c r="AD19" s="163"/>
      <c r="AE19" s="163"/>
      <c r="AF19" s="163"/>
      <c r="AG19" s="163"/>
      <c r="AH19" s="163"/>
      <c r="AI19" s="163"/>
      <c r="AJ19" s="163"/>
      <c r="AK19" s="163"/>
      <c r="AL19" s="163"/>
      <c r="AM19" s="163"/>
      <c r="AN19" s="163"/>
      <c r="AO19" s="163"/>
      <c r="AP19" s="206"/>
      <c r="AQ19" s="206"/>
      <c r="AR19" s="206"/>
      <c r="AS19" s="206"/>
      <c r="AT19" s="206"/>
      <c r="AU19" s="206"/>
      <c r="AV19" s="206"/>
      <c r="AW19" s="161"/>
    </row>
    <row r="20" spans="2:49" ht="30" customHeight="1" x14ac:dyDescent="0.25">
      <c r="B20" s="158"/>
      <c r="C20" s="164"/>
      <c r="D20" s="10"/>
      <c r="E20" s="207"/>
      <c r="F20" s="207"/>
      <c r="G20" s="159"/>
      <c r="H20" s="159"/>
      <c r="I20" s="159"/>
      <c r="J20" s="159"/>
      <c r="K20" s="211"/>
      <c r="L20" s="8"/>
      <c r="M20" s="212"/>
      <c r="N20" s="212"/>
      <c r="O20" s="212"/>
      <c r="P20" s="212"/>
      <c r="Q20" s="212"/>
      <c r="R20" s="212"/>
      <c r="S20" s="159"/>
      <c r="T20" s="159"/>
      <c r="U20" s="159"/>
      <c r="V20" s="235"/>
      <c r="W20" s="159"/>
      <c r="X20" s="159"/>
      <c r="Y20" s="163"/>
      <c r="Z20" s="163"/>
      <c r="AA20" s="163"/>
      <c r="AB20" s="163"/>
      <c r="AC20" s="163"/>
      <c r="AD20" s="163"/>
      <c r="AE20" s="163"/>
      <c r="AF20" s="163"/>
      <c r="AG20" s="163"/>
      <c r="AH20" s="163"/>
      <c r="AI20" s="163"/>
      <c r="AJ20" s="292"/>
      <c r="AK20" s="292"/>
      <c r="AL20" s="292"/>
      <c r="AM20" s="292"/>
      <c r="AN20" s="163"/>
      <c r="AO20" s="163"/>
      <c r="AP20" s="206"/>
      <c r="AQ20" s="206"/>
      <c r="AR20" s="206"/>
      <c r="AS20" s="206"/>
      <c r="AT20" s="206"/>
      <c r="AU20" s="206"/>
      <c r="AV20" s="206"/>
      <c r="AW20" s="206"/>
    </row>
    <row r="21" spans="2:49" ht="30" customHeight="1" x14ac:dyDescent="0.25">
      <c r="B21" s="158" t="s">
        <v>28</v>
      </c>
      <c r="C21" s="3" t="s">
        <v>29</v>
      </c>
      <c r="D21" s="1242" t="s">
        <v>419</v>
      </c>
      <c r="E21" s="1243"/>
      <c r="F21" s="1244"/>
      <c r="G21" s="159"/>
      <c r="H21" s="159"/>
      <c r="I21" s="159"/>
      <c r="J21" s="159"/>
      <c r="K21" s="12"/>
      <c r="L21" s="13"/>
      <c r="M21" s="14"/>
      <c r="N21" s="14"/>
      <c r="O21" s="14"/>
      <c r="P21" s="14"/>
      <c r="Q21" s="14"/>
      <c r="R21" s="14"/>
      <c r="S21" s="159"/>
      <c r="T21" s="159"/>
      <c r="U21" s="159"/>
      <c r="V21" s="235"/>
      <c r="W21" s="159"/>
      <c r="X21" s="159"/>
      <c r="Y21" s="163"/>
      <c r="Z21" s="163"/>
      <c r="AA21" s="163"/>
      <c r="AB21" s="163"/>
      <c r="AC21" s="163"/>
      <c r="AD21" s="163"/>
      <c r="AE21" s="163"/>
      <c r="AF21" s="163"/>
      <c r="AG21" s="163"/>
      <c r="AH21" s="163"/>
      <c r="AI21" s="163"/>
      <c r="AJ21" s="163"/>
      <c r="AK21" s="163"/>
      <c r="AL21" s="163"/>
      <c r="AM21" s="163"/>
      <c r="AN21" s="163"/>
      <c r="AO21" s="163"/>
      <c r="AP21" s="206"/>
      <c r="AQ21" s="206"/>
      <c r="AR21" s="206"/>
      <c r="AS21" s="206"/>
      <c r="AT21" s="206"/>
      <c r="AU21" s="206"/>
      <c r="AV21" s="206"/>
      <c r="AW21" s="161"/>
    </row>
    <row r="22" spans="2:49" ht="30" customHeight="1" x14ac:dyDescent="0.25">
      <c r="B22" s="158"/>
      <c r="C22" s="164" t="s">
        <v>109</v>
      </c>
      <c r="D22" s="1245"/>
      <c r="E22" s="1246"/>
      <c r="F22" s="1247"/>
      <c r="G22" s="159"/>
      <c r="H22" s="159"/>
      <c r="I22" s="159"/>
      <c r="J22" s="159"/>
      <c r="K22" s="12"/>
      <c r="L22" s="13"/>
      <c r="M22" s="14"/>
      <c r="N22" s="14"/>
      <c r="O22" s="14"/>
      <c r="P22" s="14"/>
      <c r="Q22" s="14"/>
      <c r="R22" s="14"/>
      <c r="S22" s="159"/>
      <c r="T22" s="159"/>
      <c r="U22" s="159"/>
      <c r="V22" s="235"/>
      <c r="W22" s="159"/>
      <c r="X22" s="159"/>
      <c r="Y22" s="163"/>
      <c r="Z22" s="163"/>
      <c r="AA22" s="163"/>
      <c r="AB22" s="163"/>
      <c r="AC22" s="163"/>
      <c r="AD22" s="163"/>
      <c r="AE22" s="163"/>
      <c r="AF22" s="163"/>
      <c r="AG22" s="163"/>
      <c r="AH22" s="163"/>
      <c r="AI22" s="92"/>
      <c r="AJ22" s="163"/>
      <c r="AK22" s="163"/>
      <c r="AL22" s="163"/>
      <c r="AM22" s="163"/>
      <c r="AN22" s="163"/>
      <c r="AO22" s="163"/>
      <c r="AP22" s="206"/>
      <c r="AQ22" s="206"/>
      <c r="AR22" s="206"/>
      <c r="AS22" s="206"/>
      <c r="AT22" s="206"/>
      <c r="AU22" s="206"/>
      <c r="AV22" s="206"/>
      <c r="AW22" s="161"/>
    </row>
    <row r="23" spans="2:49" ht="30" customHeight="1" x14ac:dyDescent="0.25">
      <c r="B23" s="158"/>
      <c r="C23" s="164"/>
      <c r="D23" s="1248"/>
      <c r="E23" s="1249"/>
      <c r="F23" s="1250"/>
      <c r="G23" s="159"/>
      <c r="H23" s="159"/>
      <c r="I23" s="159"/>
      <c r="J23" s="159"/>
      <c r="K23" s="12"/>
      <c r="L23" s="13"/>
      <c r="M23" s="14"/>
      <c r="N23" s="14"/>
      <c r="O23" s="14"/>
      <c r="P23" s="14"/>
      <c r="Q23" s="14"/>
      <c r="R23" s="14"/>
      <c r="S23" s="159"/>
      <c r="T23" s="159"/>
      <c r="U23" s="159"/>
      <c r="V23" s="235"/>
      <c r="W23" s="159"/>
      <c r="X23" s="159"/>
      <c r="Y23" s="163"/>
      <c r="Z23" s="163"/>
      <c r="AA23" s="163"/>
      <c r="AB23" s="163"/>
      <c r="AC23" s="163"/>
      <c r="AD23" s="163"/>
      <c r="AE23" s="163"/>
      <c r="AF23" s="163"/>
      <c r="AG23" s="163"/>
      <c r="AH23" s="163"/>
      <c r="AI23" s="92"/>
      <c r="AJ23" s="163"/>
      <c r="AK23" s="163"/>
      <c r="AL23" s="163"/>
      <c r="AM23" s="163"/>
      <c r="AN23" s="163"/>
      <c r="AO23" s="163"/>
      <c r="AP23" s="206"/>
      <c r="AQ23" s="206"/>
      <c r="AR23" s="206"/>
      <c r="AS23" s="206"/>
      <c r="AT23" s="206"/>
      <c r="AU23" s="206"/>
      <c r="AV23" s="206"/>
      <c r="AW23" s="161"/>
    </row>
    <row r="24" spans="2:49" ht="30" customHeight="1" x14ac:dyDescent="0.25">
      <c r="B24" s="158"/>
      <c r="C24" s="164"/>
      <c r="D24" s="10"/>
      <c r="E24" s="207"/>
      <c r="F24" s="207"/>
      <c r="G24" s="159"/>
      <c r="H24" s="159"/>
      <c r="I24" s="159"/>
      <c r="J24" s="159"/>
      <c r="K24" s="211"/>
      <c r="L24" s="8"/>
      <c r="M24" s="212"/>
      <c r="N24" s="212"/>
      <c r="O24" s="212"/>
      <c r="P24" s="212"/>
      <c r="Q24" s="212"/>
      <c r="R24" s="212"/>
      <c r="S24" s="159"/>
      <c r="T24" s="159"/>
      <c r="U24" s="159"/>
      <c r="V24" s="235"/>
      <c r="W24" s="159"/>
      <c r="X24" s="159"/>
      <c r="Y24" s="163"/>
      <c r="Z24" s="163"/>
      <c r="AA24" s="163"/>
      <c r="AB24" s="163"/>
      <c r="AC24" s="163"/>
      <c r="AD24" s="163"/>
      <c r="AE24" s="163"/>
      <c r="AF24" s="163"/>
      <c r="AG24" s="163"/>
      <c r="AH24" s="163"/>
      <c r="AI24" s="92"/>
      <c r="AJ24" s="8"/>
      <c r="AK24" s="8"/>
      <c r="AL24" s="163"/>
      <c r="AM24" s="163"/>
      <c r="AN24" s="163"/>
      <c r="AO24" s="293"/>
      <c r="AP24" s="206"/>
      <c r="AQ24" s="206"/>
      <c r="AR24" s="206"/>
      <c r="AS24" s="206"/>
      <c r="AT24" s="206"/>
      <c r="AU24" s="206"/>
      <c r="AV24" s="206"/>
      <c r="AW24" s="206"/>
    </row>
    <row r="25" spans="2:49" ht="30" customHeight="1" x14ac:dyDescent="0.25">
      <c r="B25" s="158"/>
      <c r="C25" s="164"/>
      <c r="D25" s="1242" t="s">
        <v>419</v>
      </c>
      <c r="E25" s="1243"/>
      <c r="F25" s="1244"/>
      <c r="G25" s="159"/>
      <c r="H25" s="159"/>
      <c r="I25" s="159"/>
      <c r="J25" s="159"/>
      <c r="K25" s="12"/>
      <c r="L25" s="13"/>
      <c r="M25" s="14"/>
      <c r="N25" s="14"/>
      <c r="O25" s="14"/>
      <c r="P25" s="14"/>
      <c r="Q25" s="14"/>
      <c r="R25" s="14"/>
      <c r="S25" s="159"/>
      <c r="T25" s="159"/>
      <c r="U25" s="159"/>
      <c r="V25" s="235"/>
      <c r="W25" s="159"/>
      <c r="X25" s="159"/>
      <c r="Y25" s="163"/>
      <c r="Z25" s="163"/>
      <c r="AA25" s="163"/>
      <c r="AB25" s="163"/>
      <c r="AC25" s="163"/>
      <c r="AD25" s="163"/>
      <c r="AE25" s="163"/>
      <c r="AF25" s="163"/>
      <c r="AG25" s="163"/>
      <c r="AH25" s="163"/>
      <c r="AI25" s="92"/>
      <c r="AJ25" s="163"/>
      <c r="AK25" s="163"/>
      <c r="AL25" s="163"/>
      <c r="AM25" s="163"/>
      <c r="AN25" s="163"/>
      <c r="AO25" s="163"/>
      <c r="AP25" s="206"/>
      <c r="AQ25" s="206"/>
      <c r="AR25" s="206"/>
      <c r="AS25" s="206"/>
      <c r="AT25" s="206"/>
      <c r="AU25" s="206"/>
      <c r="AV25" s="206"/>
      <c r="AW25" s="161"/>
    </row>
    <row r="26" spans="2:49" ht="30" customHeight="1" x14ac:dyDescent="0.25">
      <c r="B26" s="158" t="s">
        <v>30</v>
      </c>
      <c r="C26" s="3" t="s">
        <v>31</v>
      </c>
      <c r="D26" s="1245"/>
      <c r="E26" s="1246"/>
      <c r="F26" s="1247"/>
      <c r="G26" s="159"/>
      <c r="H26" s="159"/>
      <c r="I26" s="159"/>
      <c r="J26" s="159"/>
      <c r="K26" s="12"/>
      <c r="L26" s="13"/>
      <c r="M26" s="14"/>
      <c r="N26" s="14"/>
      <c r="O26" s="14"/>
      <c r="P26" s="14"/>
      <c r="Q26" s="14"/>
      <c r="R26" s="14"/>
      <c r="S26" s="159"/>
      <c r="T26" s="159"/>
      <c r="U26" s="159"/>
      <c r="V26" s="235"/>
      <c r="W26" s="159"/>
      <c r="X26" s="159"/>
      <c r="Y26" s="163"/>
      <c r="Z26" s="163"/>
      <c r="AA26" s="163"/>
      <c r="AB26" s="163"/>
      <c r="AC26" s="163"/>
      <c r="AD26" s="163"/>
      <c r="AE26" s="163"/>
      <c r="AF26" s="163"/>
      <c r="AG26" s="163"/>
      <c r="AH26" s="163"/>
      <c r="AI26" s="5"/>
      <c r="AJ26" s="163"/>
      <c r="AK26" s="163"/>
      <c r="AL26" s="163"/>
      <c r="AM26" s="163"/>
      <c r="AN26" s="163"/>
      <c r="AO26" s="163"/>
      <c r="AP26" s="206"/>
      <c r="AQ26" s="206"/>
      <c r="AR26" s="206"/>
      <c r="AS26" s="206"/>
      <c r="AT26" s="206"/>
      <c r="AU26" s="206"/>
      <c r="AV26" s="206"/>
      <c r="AW26" s="161"/>
    </row>
    <row r="27" spans="2:49" ht="30" customHeight="1" x14ac:dyDescent="0.25">
      <c r="B27" s="158"/>
      <c r="C27" s="164" t="s">
        <v>109</v>
      </c>
      <c r="D27" s="1248"/>
      <c r="E27" s="1249"/>
      <c r="F27" s="1250"/>
      <c r="G27" s="159"/>
      <c r="H27" s="159"/>
      <c r="I27" s="159"/>
      <c r="J27" s="159"/>
      <c r="K27" s="12"/>
      <c r="L27" s="13"/>
      <c r="M27" s="14"/>
      <c r="N27" s="14"/>
      <c r="O27" s="14"/>
      <c r="P27" s="14"/>
      <c r="Q27" s="14"/>
      <c r="R27" s="14"/>
      <c r="S27" s="159"/>
      <c r="T27" s="159"/>
      <c r="U27" s="159"/>
      <c r="V27" s="235"/>
      <c r="W27" s="159"/>
      <c r="X27" s="159"/>
      <c r="Y27" s="163"/>
      <c r="Z27" s="163"/>
      <c r="AA27" s="163"/>
      <c r="AB27" s="163"/>
      <c r="AC27" s="163"/>
      <c r="AD27" s="163"/>
      <c r="AE27" s="163"/>
      <c r="AF27" s="163"/>
      <c r="AG27" s="163"/>
      <c r="AH27" s="163"/>
      <c r="AI27" s="5"/>
      <c r="AJ27" s="163"/>
      <c r="AK27" s="163"/>
      <c r="AL27" s="163"/>
      <c r="AM27" s="163"/>
      <c r="AN27" s="163"/>
      <c r="AO27" s="163"/>
      <c r="AP27" s="206"/>
      <c r="AQ27" s="206"/>
      <c r="AR27" s="206"/>
      <c r="AS27" s="206"/>
      <c r="AT27" s="206"/>
      <c r="AU27" s="206"/>
      <c r="AV27" s="206"/>
      <c r="AW27" s="161"/>
    </row>
    <row r="28" spans="2:49" ht="30" customHeight="1" x14ac:dyDescent="0.25">
      <c r="B28" s="158"/>
      <c r="C28" s="164"/>
      <c r="D28" s="99"/>
      <c r="E28" s="100"/>
      <c r="F28" s="101"/>
      <c r="G28" s="159"/>
      <c r="H28" s="159"/>
      <c r="I28" s="159"/>
      <c r="J28" s="159"/>
      <c r="K28" s="211"/>
      <c r="L28" s="8"/>
      <c r="M28" s="212"/>
      <c r="N28" s="212"/>
      <c r="O28" s="212"/>
      <c r="P28" s="212"/>
      <c r="Q28" s="212"/>
      <c r="R28" s="212"/>
      <c r="S28" s="159"/>
      <c r="T28" s="159"/>
      <c r="U28" s="159"/>
      <c r="V28" s="235"/>
      <c r="W28" s="159"/>
      <c r="X28" s="159"/>
      <c r="Y28" s="163"/>
      <c r="Z28" s="163"/>
      <c r="AA28" s="163"/>
      <c r="AB28" s="163"/>
      <c r="AC28" s="163"/>
      <c r="AD28" s="163"/>
      <c r="AE28" s="163"/>
      <c r="AF28" s="163"/>
      <c r="AG28" s="163"/>
      <c r="AH28" s="163"/>
      <c r="AI28" s="5"/>
      <c r="AJ28" s="8"/>
      <c r="AK28" s="8"/>
      <c r="AL28" s="163"/>
      <c r="AM28" s="163"/>
      <c r="AN28" s="163"/>
      <c r="AO28" s="293"/>
      <c r="AP28" s="206"/>
      <c r="AQ28" s="206"/>
      <c r="AR28" s="206"/>
      <c r="AS28" s="206"/>
      <c r="AT28" s="206"/>
      <c r="AU28" s="206"/>
      <c r="AV28" s="206"/>
      <c r="AW28" s="206"/>
    </row>
    <row r="29" spans="2:49" ht="30" customHeight="1" x14ac:dyDescent="0.25">
      <c r="B29" s="158"/>
      <c r="C29" s="164"/>
      <c r="D29" s="159"/>
      <c r="E29" s="159"/>
      <c r="F29" s="159"/>
      <c r="G29" s="159"/>
      <c r="H29" s="159"/>
      <c r="I29" s="159"/>
      <c r="J29" s="159"/>
      <c r="K29" s="208"/>
      <c r="L29" s="209"/>
      <c r="M29" s="209"/>
      <c r="N29" s="209"/>
      <c r="O29" s="209"/>
      <c r="P29" s="209"/>
      <c r="Q29" s="209"/>
      <c r="R29" s="210"/>
      <c r="S29" s="159"/>
      <c r="T29" s="159"/>
      <c r="U29" s="159"/>
      <c r="V29" s="235"/>
      <c r="W29" s="159"/>
      <c r="X29" s="159"/>
      <c r="Y29" s="163"/>
      <c r="Z29" s="163"/>
      <c r="AA29" s="163"/>
      <c r="AB29" s="163"/>
      <c r="AC29" s="163"/>
      <c r="AD29" s="163"/>
      <c r="AE29" s="163"/>
      <c r="AF29" s="163"/>
      <c r="AG29" s="163"/>
      <c r="AH29" s="163"/>
      <c r="AI29" s="5"/>
      <c r="AJ29" s="8"/>
      <c r="AK29" s="8"/>
      <c r="AL29" s="163"/>
      <c r="AM29" s="163"/>
      <c r="AN29" s="163"/>
      <c r="AO29" s="293"/>
      <c r="AP29" s="206"/>
      <c r="AQ29" s="206"/>
      <c r="AR29" s="206"/>
      <c r="AS29" s="206"/>
      <c r="AT29" s="206"/>
      <c r="AU29" s="206"/>
      <c r="AV29" s="206"/>
      <c r="AW29" s="206"/>
    </row>
    <row r="30" spans="2:49" ht="30" customHeight="1" x14ac:dyDescent="0.25">
      <c r="B30" s="158" t="s">
        <v>32</v>
      </c>
      <c r="C30" s="3" t="s">
        <v>33</v>
      </c>
      <c r="D30" s="1242" t="s">
        <v>419</v>
      </c>
      <c r="E30" s="1243"/>
      <c r="F30" s="1244"/>
      <c r="G30" s="159"/>
      <c r="H30" s="159"/>
      <c r="I30" s="159"/>
      <c r="J30" s="159"/>
      <c r="K30" s="12"/>
      <c r="L30" s="13"/>
      <c r="M30" s="14"/>
      <c r="N30" s="14"/>
      <c r="O30" s="14"/>
      <c r="P30" s="14"/>
      <c r="Q30" s="14"/>
      <c r="R30" s="14"/>
      <c r="S30" s="159"/>
      <c r="T30" s="159"/>
      <c r="U30" s="159"/>
      <c r="V30" s="235"/>
      <c r="W30" s="159"/>
      <c r="X30" s="159"/>
      <c r="Y30" s="163"/>
      <c r="Z30" s="163"/>
      <c r="AA30" s="163"/>
      <c r="AB30" s="163"/>
      <c r="AC30" s="163"/>
      <c r="AD30" s="163"/>
      <c r="AE30" s="163"/>
      <c r="AF30" s="163"/>
      <c r="AG30" s="163"/>
      <c r="AH30" s="163"/>
      <c r="AI30" s="163"/>
      <c r="AJ30" s="163"/>
      <c r="AK30" s="163"/>
      <c r="AL30" s="163"/>
      <c r="AM30" s="163"/>
      <c r="AN30" s="163"/>
      <c r="AO30" s="163"/>
      <c r="AP30" s="206"/>
      <c r="AQ30" s="206"/>
      <c r="AR30" s="206"/>
      <c r="AS30" s="206"/>
      <c r="AT30" s="206"/>
      <c r="AU30" s="206"/>
      <c r="AV30" s="206"/>
      <c r="AW30" s="161"/>
    </row>
    <row r="31" spans="2:49" ht="30" customHeight="1" x14ac:dyDescent="0.25">
      <c r="B31" s="158"/>
      <c r="C31" s="164" t="s">
        <v>109</v>
      </c>
      <c r="D31" s="1248"/>
      <c r="E31" s="1249"/>
      <c r="F31" s="1250"/>
      <c r="G31" s="159"/>
      <c r="H31" s="159"/>
      <c r="I31" s="159"/>
      <c r="J31" s="159"/>
      <c r="K31" s="12"/>
      <c r="L31" s="13"/>
      <c r="M31" s="14"/>
      <c r="N31" s="14"/>
      <c r="O31" s="14"/>
      <c r="P31" s="14"/>
      <c r="Q31" s="14"/>
      <c r="R31" s="14"/>
      <c r="S31" s="159"/>
      <c r="T31" s="159"/>
      <c r="U31" s="159"/>
      <c r="V31" s="235"/>
      <c r="W31" s="159"/>
      <c r="X31" s="159"/>
      <c r="Y31" s="163"/>
      <c r="Z31" s="163"/>
      <c r="AA31" s="163"/>
      <c r="AB31" s="163"/>
      <c r="AC31" s="163"/>
      <c r="AD31" s="163"/>
      <c r="AE31" s="163"/>
      <c r="AF31" s="163"/>
      <c r="AG31" s="163"/>
      <c r="AH31" s="163"/>
      <c r="AI31" s="163"/>
      <c r="AJ31" s="163"/>
      <c r="AK31" s="163"/>
      <c r="AL31" s="163"/>
      <c r="AM31" s="163"/>
      <c r="AN31" s="163"/>
      <c r="AO31" s="163"/>
      <c r="AP31" s="206"/>
      <c r="AQ31" s="206"/>
      <c r="AR31" s="206"/>
      <c r="AS31" s="206"/>
      <c r="AT31" s="206"/>
      <c r="AU31" s="206"/>
      <c r="AV31" s="206"/>
      <c r="AW31" s="161"/>
    </row>
    <row r="32" spans="2:49" ht="30" customHeight="1" x14ac:dyDescent="0.25">
      <c r="B32" s="158"/>
      <c r="C32" s="164"/>
      <c r="D32" s="9"/>
      <c r="E32" s="9"/>
      <c r="F32" s="9"/>
      <c r="G32" s="159"/>
      <c r="H32" s="159"/>
      <c r="I32" s="159"/>
      <c r="J32" s="159"/>
      <c r="K32" s="12"/>
      <c r="L32" s="13"/>
      <c r="M32" s="14"/>
      <c r="N32" s="14"/>
      <c r="O32" s="14"/>
      <c r="P32" s="14"/>
      <c r="Q32" s="14"/>
      <c r="R32" s="14"/>
      <c r="S32" s="159"/>
      <c r="T32" s="159"/>
      <c r="U32" s="159"/>
      <c r="V32" s="235"/>
      <c r="W32" s="159"/>
      <c r="X32" s="159"/>
      <c r="Y32" s="163"/>
      <c r="Z32" s="163"/>
      <c r="AA32" s="163"/>
      <c r="AB32" s="163"/>
      <c r="AC32" s="163"/>
      <c r="AD32" s="163"/>
      <c r="AE32" s="163"/>
      <c r="AF32" s="163"/>
      <c r="AG32" s="163"/>
      <c r="AH32" s="163"/>
      <c r="AI32" s="163"/>
      <c r="AJ32" s="163"/>
      <c r="AK32" s="163"/>
      <c r="AL32" s="163"/>
      <c r="AM32" s="163"/>
      <c r="AN32" s="163"/>
      <c r="AO32" s="163"/>
      <c r="AP32" s="206"/>
      <c r="AQ32" s="206"/>
      <c r="AR32" s="206"/>
      <c r="AS32" s="206"/>
      <c r="AT32" s="206"/>
      <c r="AU32" s="206"/>
      <c r="AV32" s="206"/>
      <c r="AW32" s="161"/>
    </row>
    <row r="33" spans="2:49" ht="30" customHeight="1" x14ac:dyDescent="0.25">
      <c r="B33" s="158"/>
      <c r="C33" s="164"/>
      <c r="D33" s="206"/>
      <c r="E33" s="206"/>
      <c r="F33" s="206"/>
      <c r="G33" s="159"/>
      <c r="H33" s="159"/>
      <c r="I33" s="159"/>
      <c r="J33" s="159"/>
      <c r="K33" s="211"/>
      <c r="L33" s="8"/>
      <c r="M33" s="212"/>
      <c r="N33" s="212"/>
      <c r="O33" s="212"/>
      <c r="P33" s="212"/>
      <c r="Q33" s="212"/>
      <c r="R33" s="212"/>
      <c r="S33" s="159"/>
      <c r="T33" s="159"/>
      <c r="U33" s="159"/>
      <c r="V33" s="235"/>
      <c r="W33" s="159"/>
      <c r="X33" s="159"/>
      <c r="Y33" s="163"/>
      <c r="Z33" s="163"/>
      <c r="AA33" s="163"/>
      <c r="AB33" s="163"/>
      <c r="AC33" s="163"/>
      <c r="AD33" s="163"/>
      <c r="AE33" s="163"/>
      <c r="AF33" s="163"/>
      <c r="AG33" s="163"/>
      <c r="AH33" s="163"/>
      <c r="AI33" s="163"/>
      <c r="AJ33" s="8"/>
      <c r="AK33" s="8"/>
      <c r="AL33" s="163"/>
      <c r="AM33" s="163"/>
      <c r="AN33" s="163"/>
      <c r="AO33" s="293"/>
      <c r="AP33" s="206"/>
      <c r="AQ33" s="206"/>
      <c r="AR33" s="206"/>
      <c r="AS33" s="206"/>
      <c r="AT33" s="206"/>
      <c r="AU33" s="206"/>
      <c r="AV33" s="206"/>
      <c r="AW33" s="206"/>
    </row>
    <row r="34" spans="2:49" s="218" customFormat="1" ht="30" customHeight="1" x14ac:dyDescent="0.25">
      <c r="B34" s="158" t="s">
        <v>34</v>
      </c>
      <c r="C34" s="179" t="s">
        <v>35</v>
      </c>
      <c r="D34" s="115"/>
      <c r="E34" s="115"/>
      <c r="F34" s="115"/>
      <c r="G34" s="217"/>
      <c r="H34" s="217"/>
      <c r="I34" s="217"/>
      <c r="J34" s="217"/>
      <c r="K34" s="115"/>
      <c r="L34" s="115"/>
      <c r="M34" s="115"/>
      <c r="N34" s="115"/>
      <c r="O34" s="115"/>
      <c r="P34" s="115"/>
      <c r="Q34" s="115"/>
      <c r="R34" s="115"/>
      <c r="S34" s="217"/>
      <c r="T34" s="217"/>
      <c r="U34" s="217"/>
      <c r="V34" s="237"/>
      <c r="W34" s="217"/>
      <c r="X34" s="217"/>
      <c r="Y34" s="115"/>
      <c r="Z34" s="115"/>
      <c r="AA34" s="115"/>
      <c r="AB34" s="115"/>
      <c r="AC34" s="115"/>
      <c r="AD34" s="115"/>
      <c r="AE34" s="115"/>
      <c r="AF34" s="115"/>
      <c r="AG34" s="115"/>
      <c r="AH34" s="115"/>
      <c r="AI34" s="115"/>
      <c r="AJ34" s="8"/>
      <c r="AK34" s="8"/>
      <c r="AL34" s="115"/>
      <c r="AM34" s="115"/>
      <c r="AN34" s="115"/>
      <c r="AO34" s="294">
        <f>SUM(AO35:AO64)</f>
        <v>507124803.66242707</v>
      </c>
      <c r="AP34" s="115"/>
      <c r="AQ34" s="115"/>
      <c r="AR34" s="115"/>
      <c r="AS34" s="115"/>
      <c r="AT34" s="115"/>
      <c r="AU34" s="115"/>
      <c r="AV34" s="115"/>
      <c r="AW34" s="117"/>
    </row>
    <row r="35" spans="2:49" s="218" customFormat="1" ht="30" customHeight="1" x14ac:dyDescent="0.25">
      <c r="B35" s="158"/>
      <c r="C35" s="179" t="s">
        <v>109</v>
      </c>
      <c r="D35" s="169" t="s">
        <v>420</v>
      </c>
      <c r="E35" s="15"/>
      <c r="F35" s="17" t="s">
        <v>450</v>
      </c>
      <c r="G35" s="217"/>
      <c r="H35" s="217"/>
      <c r="I35" s="217"/>
      <c r="J35" s="217"/>
      <c r="K35" s="18" t="s">
        <v>138</v>
      </c>
      <c r="L35" s="18" t="s">
        <v>138</v>
      </c>
      <c r="M35" s="18" t="s">
        <v>465</v>
      </c>
      <c r="N35" s="18"/>
      <c r="O35" s="18"/>
      <c r="P35" s="18"/>
      <c r="Q35" s="18"/>
      <c r="R35" s="18"/>
      <c r="S35" s="217"/>
      <c r="T35" s="217"/>
      <c r="U35" s="217"/>
      <c r="V35" s="237"/>
      <c r="W35" s="217"/>
      <c r="X35" s="217"/>
      <c r="Y35" s="115"/>
      <c r="Z35" s="115"/>
      <c r="AA35" s="115"/>
      <c r="AB35" s="115"/>
      <c r="AC35" s="115"/>
      <c r="AD35" s="115"/>
      <c r="AE35" s="115"/>
      <c r="AF35" s="115"/>
      <c r="AG35" s="115"/>
      <c r="AH35" s="115"/>
      <c r="AI35" s="115"/>
      <c r="AJ35" s="18" t="s">
        <v>139</v>
      </c>
      <c r="AK35" s="18">
        <v>2009</v>
      </c>
      <c r="AL35" s="115"/>
      <c r="AM35" s="115"/>
      <c r="AN35" s="115"/>
      <c r="AO35" s="19">
        <v>45157938.537109524</v>
      </c>
      <c r="AP35" s="115"/>
      <c r="AQ35" s="115"/>
      <c r="AR35" s="115"/>
      <c r="AS35" s="115"/>
      <c r="AT35" s="115"/>
      <c r="AU35" s="115"/>
      <c r="AV35" s="115"/>
      <c r="AW35" s="117"/>
    </row>
    <row r="36" spans="2:49" s="218" customFormat="1" ht="30" customHeight="1" x14ac:dyDescent="0.25">
      <c r="B36" s="158"/>
      <c r="C36" s="179"/>
      <c r="D36" s="195" t="s">
        <v>421</v>
      </c>
      <c r="E36" s="113" t="s">
        <v>440</v>
      </c>
      <c r="F36" s="112" t="s">
        <v>451</v>
      </c>
      <c r="G36" s="217"/>
      <c r="H36" s="217"/>
      <c r="I36" s="217"/>
      <c r="J36" s="217"/>
      <c r="K36" s="112" t="s">
        <v>138</v>
      </c>
      <c r="L36" s="112" t="s">
        <v>138</v>
      </c>
      <c r="M36" s="112" t="s">
        <v>466</v>
      </c>
      <c r="N36" s="112"/>
      <c r="O36" s="112"/>
      <c r="P36" s="112"/>
      <c r="Q36" s="112"/>
      <c r="R36" s="112"/>
      <c r="S36" s="217"/>
      <c r="T36" s="217"/>
      <c r="U36" s="217"/>
      <c r="V36" s="237"/>
      <c r="W36" s="217"/>
      <c r="X36" s="217"/>
      <c r="Y36" s="115"/>
      <c r="Z36" s="115"/>
      <c r="AA36" s="115"/>
      <c r="AB36" s="115"/>
      <c r="AC36" s="115"/>
      <c r="AD36" s="115"/>
      <c r="AE36" s="115"/>
      <c r="AF36" s="115"/>
      <c r="AG36" s="115"/>
      <c r="AH36" s="115"/>
      <c r="AI36" s="115"/>
      <c r="AJ36" s="18" t="s">
        <v>139</v>
      </c>
      <c r="AK36" s="112">
        <v>2009</v>
      </c>
      <c r="AL36" s="115"/>
      <c r="AM36" s="115"/>
      <c r="AN36" s="115"/>
      <c r="AO36" s="20">
        <v>49893937.5</v>
      </c>
      <c r="AP36" s="115"/>
      <c r="AQ36" s="115"/>
      <c r="AR36" s="115"/>
      <c r="AS36" s="115"/>
      <c r="AT36" s="115"/>
      <c r="AU36" s="115"/>
      <c r="AV36" s="115"/>
      <c r="AW36" s="117"/>
    </row>
    <row r="37" spans="2:49" s="218" customFormat="1" ht="30" customHeight="1" x14ac:dyDescent="0.25">
      <c r="B37" s="158"/>
      <c r="C37" s="179"/>
      <c r="D37" s="195" t="s">
        <v>422</v>
      </c>
      <c r="E37" s="113" t="s">
        <v>441</v>
      </c>
      <c r="F37" s="112" t="s">
        <v>451</v>
      </c>
      <c r="G37" s="217"/>
      <c r="H37" s="217"/>
      <c r="I37" s="217"/>
      <c r="J37" s="217"/>
      <c r="K37" s="112" t="s">
        <v>459</v>
      </c>
      <c r="L37" s="112" t="s">
        <v>461</v>
      </c>
      <c r="M37" s="112" t="s">
        <v>467</v>
      </c>
      <c r="N37" s="168"/>
      <c r="O37" s="168"/>
      <c r="P37" s="168"/>
      <c r="Q37" s="168"/>
      <c r="R37" s="168"/>
      <c r="S37" s="217"/>
      <c r="T37" s="217"/>
      <c r="U37" s="217"/>
      <c r="V37" s="237"/>
      <c r="W37" s="217"/>
      <c r="X37" s="217"/>
      <c r="Y37" s="115"/>
      <c r="Z37" s="115"/>
      <c r="AA37" s="115"/>
      <c r="AB37" s="115"/>
      <c r="AC37" s="115"/>
      <c r="AD37" s="115"/>
      <c r="AE37" s="115"/>
      <c r="AF37" s="115"/>
      <c r="AG37" s="115"/>
      <c r="AH37" s="115"/>
      <c r="AI37" s="115"/>
      <c r="AJ37" s="18" t="s">
        <v>139</v>
      </c>
      <c r="AK37" s="112">
        <v>2009</v>
      </c>
      <c r="AL37" s="115"/>
      <c r="AM37" s="115"/>
      <c r="AN37" s="115"/>
      <c r="AO37" s="20">
        <v>24694979.166666668</v>
      </c>
      <c r="AP37" s="115"/>
      <c r="AQ37" s="115"/>
      <c r="AR37" s="115"/>
      <c r="AS37" s="115"/>
      <c r="AT37" s="115"/>
      <c r="AU37" s="115"/>
      <c r="AV37" s="115"/>
      <c r="AW37" s="117"/>
    </row>
    <row r="38" spans="2:49" s="218" customFormat="1" ht="30" customHeight="1" x14ac:dyDescent="0.25">
      <c r="B38" s="158"/>
      <c r="C38" s="179"/>
      <c r="D38" s="169" t="s">
        <v>1651</v>
      </c>
      <c r="E38" s="116" t="s">
        <v>442</v>
      </c>
      <c r="F38" s="170" t="s">
        <v>450</v>
      </c>
      <c r="G38" s="217"/>
      <c r="H38" s="217"/>
      <c r="I38" s="217"/>
      <c r="J38" s="217"/>
      <c r="K38" s="171"/>
      <c r="L38" s="171" t="s">
        <v>462</v>
      </c>
      <c r="M38" s="171" t="s">
        <v>465</v>
      </c>
      <c r="N38" s="170"/>
      <c r="O38" s="170"/>
      <c r="P38" s="170"/>
      <c r="Q38" s="170"/>
      <c r="R38" s="170"/>
      <c r="S38" s="217"/>
      <c r="T38" s="217"/>
      <c r="U38" s="217"/>
      <c r="V38" s="237"/>
      <c r="W38" s="217"/>
      <c r="X38" s="217"/>
      <c r="Y38" s="115"/>
      <c r="Z38" s="115"/>
      <c r="AA38" s="115"/>
      <c r="AB38" s="115"/>
      <c r="AC38" s="115"/>
      <c r="AD38" s="115"/>
      <c r="AE38" s="115"/>
      <c r="AF38" s="115"/>
      <c r="AG38" s="115"/>
      <c r="AH38" s="115"/>
      <c r="AI38" s="115"/>
      <c r="AJ38" s="18" t="s">
        <v>139</v>
      </c>
      <c r="AK38" s="171">
        <v>2009</v>
      </c>
      <c r="AL38" s="115"/>
      <c r="AM38" s="115"/>
      <c r="AN38" s="115"/>
      <c r="AO38" s="21">
        <v>5876397.083333333</v>
      </c>
      <c r="AP38" s="115"/>
      <c r="AQ38" s="115"/>
      <c r="AR38" s="115"/>
      <c r="AS38" s="115"/>
      <c r="AT38" s="115"/>
      <c r="AU38" s="115"/>
      <c r="AV38" s="115"/>
      <c r="AW38" s="117"/>
    </row>
    <row r="39" spans="2:49" s="218" customFormat="1" ht="30" customHeight="1" x14ac:dyDescent="0.25">
      <c r="B39" s="158"/>
      <c r="C39" s="179"/>
      <c r="D39" s="169" t="s">
        <v>423</v>
      </c>
      <c r="E39" s="116" t="s">
        <v>443</v>
      </c>
      <c r="F39" s="170" t="s">
        <v>452</v>
      </c>
      <c r="G39" s="217"/>
      <c r="H39" s="217"/>
      <c r="I39" s="217"/>
      <c r="J39" s="217"/>
      <c r="K39" s="171"/>
      <c r="L39" s="171" t="s">
        <v>462</v>
      </c>
      <c r="M39" s="171" t="s">
        <v>465</v>
      </c>
      <c r="N39" s="170"/>
      <c r="O39" s="170"/>
      <c r="P39" s="170"/>
      <c r="Q39" s="170"/>
      <c r="R39" s="170"/>
      <c r="S39" s="217"/>
      <c r="T39" s="217"/>
      <c r="U39" s="217"/>
      <c r="V39" s="237"/>
      <c r="W39" s="217"/>
      <c r="X39" s="217"/>
      <c r="Y39" s="115"/>
      <c r="Z39" s="115"/>
      <c r="AA39" s="115"/>
      <c r="AB39" s="115"/>
      <c r="AC39" s="115"/>
      <c r="AD39" s="115"/>
      <c r="AE39" s="115"/>
      <c r="AF39" s="115"/>
      <c r="AG39" s="115"/>
      <c r="AH39" s="115"/>
      <c r="AI39" s="115"/>
      <c r="AJ39" s="18" t="s">
        <v>139</v>
      </c>
      <c r="AK39" s="171">
        <v>2009</v>
      </c>
      <c r="AL39" s="115"/>
      <c r="AM39" s="115"/>
      <c r="AN39" s="115"/>
      <c r="AO39" s="21">
        <v>19322561.25</v>
      </c>
      <c r="AP39" s="115"/>
      <c r="AQ39" s="115"/>
      <c r="AR39" s="115"/>
      <c r="AS39" s="115"/>
      <c r="AT39" s="115"/>
      <c r="AU39" s="115"/>
      <c r="AV39" s="115"/>
      <c r="AW39" s="117"/>
    </row>
    <row r="40" spans="2:49" s="218" customFormat="1" ht="30" customHeight="1" x14ac:dyDescent="0.25">
      <c r="B40" s="158"/>
      <c r="C40" s="179"/>
      <c r="D40" s="169" t="s">
        <v>424</v>
      </c>
      <c r="E40" s="116" t="s">
        <v>444</v>
      </c>
      <c r="F40" s="171" t="s">
        <v>453</v>
      </c>
      <c r="G40" s="217"/>
      <c r="H40" s="217"/>
      <c r="I40" s="217"/>
      <c r="J40" s="217"/>
      <c r="K40" s="171" t="s">
        <v>138</v>
      </c>
      <c r="L40" s="171" t="s">
        <v>463</v>
      </c>
      <c r="M40" s="171" t="s">
        <v>465</v>
      </c>
      <c r="N40" s="170"/>
      <c r="O40" s="170"/>
      <c r="P40" s="170"/>
      <c r="Q40" s="170"/>
      <c r="R40" s="170"/>
      <c r="S40" s="217"/>
      <c r="T40" s="217"/>
      <c r="U40" s="217"/>
      <c r="V40" s="237"/>
      <c r="W40" s="217"/>
      <c r="X40" s="217"/>
      <c r="Y40" s="115"/>
      <c r="Z40" s="115"/>
      <c r="AA40" s="115"/>
      <c r="AB40" s="115"/>
      <c r="AC40" s="115"/>
      <c r="AD40" s="115"/>
      <c r="AE40" s="115"/>
      <c r="AF40" s="115"/>
      <c r="AG40" s="115"/>
      <c r="AH40" s="115"/>
      <c r="AI40" s="115"/>
      <c r="AJ40" s="18" t="s">
        <v>139</v>
      </c>
      <c r="AK40" s="171">
        <v>2009</v>
      </c>
      <c r="AL40" s="115"/>
      <c r="AM40" s="115"/>
      <c r="AN40" s="115"/>
      <c r="AO40" s="21">
        <v>14192053</v>
      </c>
      <c r="AP40" s="115"/>
      <c r="AQ40" s="115"/>
      <c r="AR40" s="115"/>
      <c r="AS40" s="115"/>
      <c r="AT40" s="115"/>
      <c r="AU40" s="115"/>
      <c r="AV40" s="115"/>
      <c r="AW40" s="117"/>
    </row>
    <row r="41" spans="2:49" s="218" customFormat="1" ht="30" customHeight="1" x14ac:dyDescent="0.25">
      <c r="B41" s="158"/>
      <c r="C41" s="179"/>
      <c r="D41" s="169" t="s">
        <v>425</v>
      </c>
      <c r="E41" s="116" t="s">
        <v>445</v>
      </c>
      <c r="F41" s="170" t="s">
        <v>450</v>
      </c>
      <c r="G41" s="217"/>
      <c r="H41" s="217"/>
      <c r="I41" s="217"/>
      <c r="J41" s="217"/>
      <c r="K41" s="171" t="s">
        <v>138</v>
      </c>
      <c r="L41" s="171"/>
      <c r="M41" s="171" t="s">
        <v>468</v>
      </c>
      <c r="N41" s="170"/>
      <c r="O41" s="170"/>
      <c r="P41" s="170"/>
      <c r="Q41" s="170"/>
      <c r="R41" s="170"/>
      <c r="S41" s="217"/>
      <c r="T41" s="217"/>
      <c r="U41" s="217"/>
      <c r="V41" s="237"/>
      <c r="W41" s="217"/>
      <c r="X41" s="217"/>
      <c r="Y41" s="115"/>
      <c r="Z41" s="115"/>
      <c r="AA41" s="115"/>
      <c r="AB41" s="115"/>
      <c r="AC41" s="115"/>
      <c r="AD41" s="115"/>
      <c r="AE41" s="115"/>
      <c r="AF41" s="115"/>
      <c r="AG41" s="115"/>
      <c r="AH41" s="115"/>
      <c r="AI41" s="115"/>
      <c r="AJ41" s="18" t="s">
        <v>139</v>
      </c>
      <c r="AK41" s="171">
        <v>2009</v>
      </c>
      <c r="AL41" s="115"/>
      <c r="AM41" s="115"/>
      <c r="AN41" s="115"/>
      <c r="AO41" s="21">
        <v>2018537.3583333334</v>
      </c>
      <c r="AP41" s="115"/>
      <c r="AQ41" s="115"/>
      <c r="AR41" s="115"/>
      <c r="AS41" s="115"/>
      <c r="AT41" s="115"/>
      <c r="AU41" s="115"/>
      <c r="AV41" s="115"/>
      <c r="AW41" s="117"/>
    </row>
    <row r="42" spans="2:49" s="218" customFormat="1" ht="30" customHeight="1" x14ac:dyDescent="0.25">
      <c r="B42" s="158"/>
      <c r="C42" s="179"/>
      <c r="D42" s="169" t="s">
        <v>426</v>
      </c>
      <c r="E42" s="116" t="s">
        <v>446</v>
      </c>
      <c r="F42" s="171" t="s">
        <v>454</v>
      </c>
      <c r="G42" s="217"/>
      <c r="H42" s="217"/>
      <c r="I42" s="217"/>
      <c r="J42" s="217"/>
      <c r="K42" s="171" t="s">
        <v>138</v>
      </c>
      <c r="L42" s="171" t="s">
        <v>138</v>
      </c>
      <c r="M42" s="171" t="s">
        <v>468</v>
      </c>
      <c r="N42" s="170"/>
      <c r="O42" s="170"/>
      <c r="P42" s="170"/>
      <c r="Q42" s="170"/>
      <c r="R42" s="170"/>
      <c r="S42" s="217"/>
      <c r="T42" s="217"/>
      <c r="U42" s="217"/>
      <c r="V42" s="237"/>
      <c r="W42" s="217"/>
      <c r="X42" s="217"/>
      <c r="Y42" s="115"/>
      <c r="Z42" s="115"/>
      <c r="AA42" s="115"/>
      <c r="AB42" s="115"/>
      <c r="AC42" s="115"/>
      <c r="AD42" s="115"/>
      <c r="AE42" s="115"/>
      <c r="AF42" s="115"/>
      <c r="AG42" s="115"/>
      <c r="AH42" s="115"/>
      <c r="AI42" s="115"/>
      <c r="AJ42" s="18" t="s">
        <v>139</v>
      </c>
      <c r="AK42" s="171">
        <v>2009</v>
      </c>
      <c r="AL42" s="115"/>
      <c r="AM42" s="115"/>
      <c r="AN42" s="115"/>
      <c r="AO42" s="21">
        <v>5863696.8083333336</v>
      </c>
      <c r="AP42" s="115"/>
      <c r="AQ42" s="115"/>
      <c r="AR42" s="115"/>
      <c r="AS42" s="115"/>
      <c r="AT42" s="115"/>
      <c r="AU42" s="115"/>
      <c r="AV42" s="115"/>
      <c r="AW42" s="117"/>
    </row>
    <row r="43" spans="2:49" s="218" customFormat="1" ht="30" customHeight="1" x14ac:dyDescent="0.25">
      <c r="B43" s="158"/>
      <c r="C43" s="179"/>
      <c r="D43" s="169" t="s">
        <v>427</v>
      </c>
      <c r="E43" s="116" t="s">
        <v>447</v>
      </c>
      <c r="F43" s="171" t="s">
        <v>453</v>
      </c>
      <c r="G43" s="217"/>
      <c r="H43" s="217"/>
      <c r="I43" s="217"/>
      <c r="J43" s="217"/>
      <c r="K43" s="171" t="s">
        <v>460</v>
      </c>
      <c r="L43" s="171"/>
      <c r="M43" s="171" t="s">
        <v>468</v>
      </c>
      <c r="N43" s="170"/>
      <c r="O43" s="170"/>
      <c r="P43" s="170"/>
      <c r="Q43" s="170"/>
      <c r="R43" s="170"/>
      <c r="S43" s="217"/>
      <c r="T43" s="217"/>
      <c r="U43" s="217"/>
      <c r="V43" s="237"/>
      <c r="W43" s="217"/>
      <c r="X43" s="217"/>
      <c r="Y43" s="115"/>
      <c r="Z43" s="115"/>
      <c r="AA43" s="115"/>
      <c r="AB43" s="115"/>
      <c r="AC43" s="115"/>
      <c r="AD43" s="115"/>
      <c r="AE43" s="115"/>
      <c r="AF43" s="115"/>
      <c r="AG43" s="115"/>
      <c r="AH43" s="115"/>
      <c r="AI43" s="115"/>
      <c r="AJ43" s="18" t="s">
        <v>139</v>
      </c>
      <c r="AK43" s="171">
        <v>2009</v>
      </c>
      <c r="AL43" s="115"/>
      <c r="AM43" s="115"/>
      <c r="AN43" s="115"/>
      <c r="AO43" s="21">
        <v>5463940</v>
      </c>
      <c r="AP43" s="115"/>
      <c r="AQ43" s="115"/>
      <c r="AR43" s="115"/>
      <c r="AS43" s="115"/>
      <c r="AT43" s="115"/>
      <c r="AU43" s="115"/>
      <c r="AV43" s="115"/>
      <c r="AW43" s="117"/>
    </row>
    <row r="44" spans="2:49" s="218" customFormat="1" ht="30" customHeight="1" x14ac:dyDescent="0.25">
      <c r="B44" s="158"/>
      <c r="C44" s="179"/>
      <c r="D44" s="195" t="s">
        <v>178</v>
      </c>
      <c r="E44" s="113" t="s">
        <v>448</v>
      </c>
      <c r="F44" s="168" t="s">
        <v>450</v>
      </c>
      <c r="G44" s="217"/>
      <c r="H44" s="217"/>
      <c r="I44" s="217"/>
      <c r="J44" s="217"/>
      <c r="K44" s="112" t="s">
        <v>300</v>
      </c>
      <c r="L44" s="112" t="s">
        <v>464</v>
      </c>
      <c r="M44" s="112" t="s">
        <v>467</v>
      </c>
      <c r="N44" s="112" t="s">
        <v>138</v>
      </c>
      <c r="O44" s="168"/>
      <c r="P44" s="168"/>
      <c r="Q44" s="168"/>
      <c r="R44" s="168"/>
      <c r="S44" s="217"/>
      <c r="T44" s="217"/>
      <c r="U44" s="217"/>
      <c r="V44" s="237"/>
      <c r="W44" s="217"/>
      <c r="X44" s="217"/>
      <c r="Y44" s="115"/>
      <c r="Z44" s="115"/>
      <c r="AA44" s="115"/>
      <c r="AB44" s="115"/>
      <c r="AC44" s="115"/>
      <c r="AD44" s="115"/>
      <c r="AE44" s="115"/>
      <c r="AF44" s="115"/>
      <c r="AG44" s="115"/>
      <c r="AH44" s="115"/>
      <c r="AI44" s="115"/>
      <c r="AJ44" s="18" t="s">
        <v>139</v>
      </c>
      <c r="AK44" s="112">
        <v>2009</v>
      </c>
      <c r="AL44" s="115"/>
      <c r="AM44" s="115"/>
      <c r="AN44" s="115"/>
      <c r="AO44" s="20">
        <v>6900000</v>
      </c>
      <c r="AP44" s="115"/>
      <c r="AQ44" s="115"/>
      <c r="AR44" s="115"/>
      <c r="AS44" s="115"/>
      <c r="AT44" s="115"/>
      <c r="AU44" s="115"/>
      <c r="AV44" s="115"/>
      <c r="AW44" s="117"/>
    </row>
    <row r="45" spans="2:49" s="218" customFormat="1" ht="30" customHeight="1" x14ac:dyDescent="0.25">
      <c r="B45" s="158"/>
      <c r="C45" s="179"/>
      <c r="D45" s="195" t="s">
        <v>178</v>
      </c>
      <c r="E45" s="113" t="s">
        <v>448</v>
      </c>
      <c r="F45" s="168" t="s">
        <v>455</v>
      </c>
      <c r="G45" s="217"/>
      <c r="H45" s="217"/>
      <c r="I45" s="217"/>
      <c r="J45" s="217"/>
      <c r="K45" s="112" t="s">
        <v>300</v>
      </c>
      <c r="L45" s="112" t="s">
        <v>464</v>
      </c>
      <c r="M45" s="112" t="s">
        <v>467</v>
      </c>
      <c r="N45" s="168"/>
      <c r="O45" s="168"/>
      <c r="P45" s="168"/>
      <c r="Q45" s="168"/>
      <c r="R45" s="168"/>
      <c r="S45" s="217"/>
      <c r="T45" s="217"/>
      <c r="U45" s="217"/>
      <c r="V45" s="237"/>
      <c r="W45" s="217"/>
      <c r="X45" s="217"/>
      <c r="Y45" s="115"/>
      <c r="Z45" s="115"/>
      <c r="AA45" s="115"/>
      <c r="AB45" s="115"/>
      <c r="AC45" s="115"/>
      <c r="AD45" s="115"/>
      <c r="AE45" s="115"/>
      <c r="AF45" s="115"/>
      <c r="AG45" s="115"/>
      <c r="AH45" s="115"/>
      <c r="AI45" s="115"/>
      <c r="AJ45" s="18" t="s">
        <v>139</v>
      </c>
      <c r="AK45" s="112">
        <v>2009</v>
      </c>
      <c r="AL45" s="115"/>
      <c r="AM45" s="115"/>
      <c r="AN45" s="115"/>
      <c r="AO45" s="20">
        <v>6900000</v>
      </c>
      <c r="AP45" s="115"/>
      <c r="AQ45" s="115"/>
      <c r="AR45" s="115"/>
      <c r="AS45" s="115"/>
      <c r="AT45" s="115"/>
      <c r="AU45" s="115"/>
      <c r="AV45" s="115"/>
      <c r="AW45" s="117"/>
    </row>
    <row r="46" spans="2:49" s="218" customFormat="1" ht="30" customHeight="1" x14ac:dyDescent="0.25">
      <c r="B46" s="158"/>
      <c r="C46" s="179"/>
      <c r="D46" s="195" t="s">
        <v>178</v>
      </c>
      <c r="E46" s="113" t="s">
        <v>448</v>
      </c>
      <c r="F46" s="168" t="s">
        <v>456</v>
      </c>
      <c r="G46" s="217"/>
      <c r="H46" s="217"/>
      <c r="I46" s="217"/>
      <c r="J46" s="217"/>
      <c r="K46" s="112" t="s">
        <v>300</v>
      </c>
      <c r="L46" s="112" t="s">
        <v>464</v>
      </c>
      <c r="M46" s="112" t="s">
        <v>467</v>
      </c>
      <c r="N46" s="168"/>
      <c r="O46" s="168"/>
      <c r="P46" s="168"/>
      <c r="Q46" s="168"/>
      <c r="R46" s="168"/>
      <c r="S46" s="217"/>
      <c r="T46" s="217"/>
      <c r="U46" s="217"/>
      <c r="V46" s="237"/>
      <c r="W46" s="217"/>
      <c r="X46" s="217"/>
      <c r="Y46" s="115"/>
      <c r="Z46" s="115"/>
      <c r="AA46" s="115"/>
      <c r="AB46" s="115"/>
      <c r="AC46" s="115"/>
      <c r="AD46" s="115"/>
      <c r="AE46" s="115"/>
      <c r="AF46" s="115"/>
      <c r="AG46" s="115"/>
      <c r="AH46" s="115"/>
      <c r="AI46" s="115"/>
      <c r="AJ46" s="18" t="s">
        <v>139</v>
      </c>
      <c r="AK46" s="112">
        <v>2009</v>
      </c>
      <c r="AL46" s="115"/>
      <c r="AM46" s="115"/>
      <c r="AN46" s="115"/>
      <c r="AO46" s="20">
        <v>6900000</v>
      </c>
      <c r="AP46" s="115"/>
      <c r="AQ46" s="115"/>
      <c r="AR46" s="115"/>
      <c r="AS46" s="115"/>
      <c r="AT46" s="115"/>
      <c r="AU46" s="115"/>
      <c r="AV46" s="115"/>
      <c r="AW46" s="117"/>
    </row>
    <row r="47" spans="2:49" s="218" customFormat="1" ht="30" customHeight="1" x14ac:dyDescent="0.25">
      <c r="B47" s="158"/>
      <c r="C47" s="179"/>
      <c r="D47" s="195" t="s">
        <v>178</v>
      </c>
      <c r="E47" s="113" t="s">
        <v>448</v>
      </c>
      <c r="F47" s="168" t="s">
        <v>457</v>
      </c>
      <c r="G47" s="217"/>
      <c r="H47" s="217"/>
      <c r="I47" s="217"/>
      <c r="J47" s="217"/>
      <c r="K47" s="112" t="s">
        <v>300</v>
      </c>
      <c r="L47" s="112" t="s">
        <v>464</v>
      </c>
      <c r="M47" s="112" t="s">
        <v>467</v>
      </c>
      <c r="N47" s="168"/>
      <c r="O47" s="168"/>
      <c r="P47" s="168"/>
      <c r="Q47" s="168"/>
      <c r="R47" s="168"/>
      <c r="S47" s="217"/>
      <c r="T47" s="217"/>
      <c r="U47" s="217"/>
      <c r="V47" s="237"/>
      <c r="W47" s="217"/>
      <c r="X47" s="217"/>
      <c r="Y47" s="115"/>
      <c r="Z47" s="115"/>
      <c r="AA47" s="115"/>
      <c r="AB47" s="115"/>
      <c r="AC47" s="115"/>
      <c r="AD47" s="115"/>
      <c r="AE47" s="115"/>
      <c r="AF47" s="115"/>
      <c r="AG47" s="115"/>
      <c r="AH47" s="115"/>
      <c r="AI47" s="115"/>
      <c r="AJ47" s="18" t="s">
        <v>139</v>
      </c>
      <c r="AK47" s="112">
        <v>2009</v>
      </c>
      <c r="AL47" s="115"/>
      <c r="AM47" s="115"/>
      <c r="AN47" s="115"/>
      <c r="AO47" s="20">
        <v>6900000</v>
      </c>
      <c r="AP47" s="115"/>
      <c r="AQ47" s="115"/>
      <c r="AR47" s="115"/>
      <c r="AS47" s="115"/>
      <c r="AT47" s="115"/>
      <c r="AU47" s="115"/>
      <c r="AV47" s="115"/>
      <c r="AW47" s="117"/>
    </row>
    <row r="48" spans="2:49" s="218" customFormat="1" ht="30" customHeight="1" x14ac:dyDescent="0.25">
      <c r="B48" s="158"/>
      <c r="C48" s="179"/>
      <c r="D48" s="195" t="s">
        <v>178</v>
      </c>
      <c r="E48" s="113" t="s">
        <v>448</v>
      </c>
      <c r="F48" s="168" t="s">
        <v>458</v>
      </c>
      <c r="G48" s="217"/>
      <c r="H48" s="217"/>
      <c r="I48" s="217"/>
      <c r="J48" s="217"/>
      <c r="K48" s="112" t="s">
        <v>300</v>
      </c>
      <c r="L48" s="112" t="s">
        <v>464</v>
      </c>
      <c r="M48" s="112" t="s">
        <v>467</v>
      </c>
      <c r="N48" s="168"/>
      <c r="O48" s="168"/>
      <c r="P48" s="168"/>
      <c r="Q48" s="168"/>
      <c r="R48" s="168"/>
      <c r="S48" s="217"/>
      <c r="T48" s="217"/>
      <c r="U48" s="217"/>
      <c r="V48" s="237"/>
      <c r="W48" s="217"/>
      <c r="X48" s="217"/>
      <c r="Y48" s="115"/>
      <c r="Z48" s="115"/>
      <c r="AA48" s="115"/>
      <c r="AB48" s="115"/>
      <c r="AC48" s="115"/>
      <c r="AD48" s="115"/>
      <c r="AE48" s="115"/>
      <c r="AF48" s="115"/>
      <c r="AG48" s="115"/>
      <c r="AH48" s="115"/>
      <c r="AI48" s="115"/>
      <c r="AJ48" s="18" t="s">
        <v>139</v>
      </c>
      <c r="AK48" s="112">
        <v>2009</v>
      </c>
      <c r="AL48" s="115"/>
      <c r="AM48" s="115"/>
      <c r="AN48" s="115"/>
      <c r="AO48" s="20">
        <v>6900000</v>
      </c>
      <c r="AP48" s="115"/>
      <c r="AQ48" s="115"/>
      <c r="AR48" s="115"/>
      <c r="AS48" s="115"/>
      <c r="AT48" s="115"/>
      <c r="AU48" s="115"/>
      <c r="AV48" s="115"/>
      <c r="AW48" s="117"/>
    </row>
    <row r="49" spans="2:49" s="218" customFormat="1" ht="30" customHeight="1" x14ac:dyDescent="0.25">
      <c r="B49" s="158"/>
      <c r="C49" s="179"/>
      <c r="D49" s="169" t="s">
        <v>428</v>
      </c>
      <c r="E49" s="116" t="s">
        <v>449</v>
      </c>
      <c r="F49" s="171"/>
      <c r="G49" s="217"/>
      <c r="H49" s="217"/>
      <c r="I49" s="217"/>
      <c r="J49" s="217"/>
      <c r="K49" s="171"/>
      <c r="L49" s="171"/>
      <c r="M49" s="171"/>
      <c r="N49" s="170"/>
      <c r="O49" s="170"/>
      <c r="P49" s="170"/>
      <c r="Q49" s="170"/>
      <c r="R49" s="170"/>
      <c r="S49" s="217"/>
      <c r="T49" s="217"/>
      <c r="U49" s="217"/>
      <c r="V49" s="237"/>
      <c r="W49" s="217"/>
      <c r="X49" s="217"/>
      <c r="Y49" s="115"/>
      <c r="Z49" s="115"/>
      <c r="AA49" s="115"/>
      <c r="AB49" s="115"/>
      <c r="AC49" s="115"/>
      <c r="AD49" s="115"/>
      <c r="AE49" s="115"/>
      <c r="AF49" s="115"/>
      <c r="AG49" s="115"/>
      <c r="AH49" s="115"/>
      <c r="AI49" s="115"/>
      <c r="AJ49" s="18" t="s">
        <v>139</v>
      </c>
      <c r="AK49" s="112">
        <v>2009</v>
      </c>
      <c r="AL49" s="115"/>
      <c r="AM49" s="115"/>
      <c r="AN49" s="115"/>
      <c r="AO49" s="21">
        <v>2500000</v>
      </c>
      <c r="AP49" s="115"/>
      <c r="AQ49" s="115"/>
      <c r="AR49" s="115"/>
      <c r="AS49" s="115"/>
      <c r="AT49" s="115"/>
      <c r="AU49" s="115"/>
      <c r="AV49" s="115"/>
      <c r="AW49" s="117"/>
    </row>
    <row r="50" spans="2:49" s="218" customFormat="1" ht="30" customHeight="1" x14ac:dyDescent="0.25">
      <c r="B50" s="158"/>
      <c r="C50" s="179"/>
      <c r="D50" s="172" t="s">
        <v>226</v>
      </c>
      <c r="E50" s="116"/>
      <c r="F50" s="171"/>
      <c r="G50" s="217"/>
      <c r="H50" s="217"/>
      <c r="I50" s="217"/>
      <c r="J50" s="217"/>
      <c r="K50" s="171"/>
      <c r="L50" s="171"/>
      <c r="M50" s="171"/>
      <c r="N50" s="170"/>
      <c r="O50" s="170"/>
      <c r="P50" s="170"/>
      <c r="Q50" s="170"/>
      <c r="R50" s="170"/>
      <c r="S50" s="217"/>
      <c r="T50" s="217"/>
      <c r="U50" s="217"/>
      <c r="V50" s="237"/>
      <c r="W50" s="217"/>
      <c r="X50" s="217"/>
      <c r="Y50" s="115"/>
      <c r="Z50" s="115"/>
      <c r="AA50" s="115"/>
      <c r="AB50" s="115"/>
      <c r="AC50" s="115"/>
      <c r="AD50" s="115"/>
      <c r="AE50" s="115"/>
      <c r="AF50" s="115"/>
      <c r="AG50" s="115"/>
      <c r="AH50" s="115"/>
      <c r="AI50" s="115"/>
      <c r="AJ50" s="18" t="s">
        <v>139</v>
      </c>
      <c r="AK50" s="112">
        <v>2009</v>
      </c>
      <c r="AL50" s="115"/>
      <c r="AM50" s="115"/>
      <c r="AN50" s="115"/>
      <c r="AO50" s="173">
        <v>33133027.819776233</v>
      </c>
      <c r="AP50" s="115"/>
      <c r="AQ50" s="115"/>
      <c r="AR50" s="115"/>
      <c r="AS50" s="115"/>
      <c r="AT50" s="115"/>
      <c r="AU50" s="115"/>
      <c r="AV50" s="115"/>
      <c r="AW50" s="117"/>
    </row>
    <row r="51" spans="2:49" s="218" customFormat="1" ht="30" customHeight="1" x14ac:dyDescent="0.25">
      <c r="B51" s="158"/>
      <c r="C51" s="179"/>
      <c r="D51" s="172" t="s">
        <v>429</v>
      </c>
      <c r="E51" s="116" t="s">
        <v>449</v>
      </c>
      <c r="F51" s="171"/>
      <c r="G51" s="217"/>
      <c r="H51" s="217"/>
      <c r="I51" s="217"/>
      <c r="J51" s="217"/>
      <c r="K51" s="171"/>
      <c r="L51" s="171"/>
      <c r="M51" s="171"/>
      <c r="N51" s="170"/>
      <c r="O51" s="170"/>
      <c r="P51" s="170"/>
      <c r="Q51" s="170"/>
      <c r="R51" s="170"/>
      <c r="S51" s="217"/>
      <c r="T51" s="217"/>
      <c r="U51" s="217"/>
      <c r="V51" s="237"/>
      <c r="W51" s="217"/>
      <c r="X51" s="217"/>
      <c r="Y51" s="115"/>
      <c r="Z51" s="115"/>
      <c r="AA51" s="115"/>
      <c r="AB51" s="115"/>
      <c r="AC51" s="115"/>
      <c r="AD51" s="115"/>
      <c r="AE51" s="115"/>
      <c r="AF51" s="115"/>
      <c r="AG51" s="115"/>
      <c r="AH51" s="115"/>
      <c r="AI51" s="115"/>
      <c r="AJ51" s="18" t="s">
        <v>139</v>
      </c>
      <c r="AK51" s="112">
        <v>2009</v>
      </c>
      <c r="AL51" s="115"/>
      <c r="AM51" s="115"/>
      <c r="AN51" s="115"/>
      <c r="AO51" s="173">
        <v>10885343.211369822</v>
      </c>
      <c r="AP51" s="115"/>
      <c r="AQ51" s="115"/>
      <c r="AR51" s="115"/>
      <c r="AS51" s="115"/>
      <c r="AT51" s="115"/>
      <c r="AU51" s="115"/>
      <c r="AV51" s="115"/>
      <c r="AW51" s="117"/>
    </row>
    <row r="52" spans="2:49" s="218" customFormat="1" ht="30" customHeight="1" x14ac:dyDescent="0.25">
      <c r="B52" s="158"/>
      <c r="C52" s="179"/>
      <c r="D52" s="172" t="s">
        <v>430</v>
      </c>
      <c r="E52" s="116"/>
      <c r="F52" s="171"/>
      <c r="G52" s="217"/>
      <c r="H52" s="217"/>
      <c r="I52" s="217"/>
      <c r="J52" s="217"/>
      <c r="K52" s="171"/>
      <c r="L52" s="171"/>
      <c r="M52" s="171"/>
      <c r="N52" s="170"/>
      <c r="O52" s="170"/>
      <c r="P52" s="170"/>
      <c r="Q52" s="170"/>
      <c r="R52" s="170"/>
      <c r="S52" s="217"/>
      <c r="T52" s="217"/>
      <c r="U52" s="217"/>
      <c r="V52" s="237"/>
      <c r="W52" s="217"/>
      <c r="X52" s="217"/>
      <c r="Y52" s="115"/>
      <c r="Z52" s="115"/>
      <c r="AA52" s="115"/>
      <c r="AB52" s="115"/>
      <c r="AC52" s="115"/>
      <c r="AD52" s="115"/>
      <c r="AE52" s="115"/>
      <c r="AF52" s="115"/>
      <c r="AG52" s="115"/>
      <c r="AH52" s="115"/>
      <c r="AI52" s="115"/>
      <c r="AJ52" s="18" t="s">
        <v>139</v>
      </c>
      <c r="AK52" s="112">
        <v>2009</v>
      </c>
      <c r="AL52" s="115"/>
      <c r="AM52" s="115"/>
      <c r="AN52" s="115"/>
      <c r="AO52" s="173">
        <v>44252978.530390084</v>
      </c>
      <c r="AP52" s="115"/>
      <c r="AQ52" s="115"/>
      <c r="AR52" s="115"/>
      <c r="AS52" s="115"/>
      <c r="AT52" s="115"/>
      <c r="AU52" s="115"/>
      <c r="AV52" s="115"/>
      <c r="AW52" s="117"/>
    </row>
    <row r="53" spans="2:49" s="218" customFormat="1" ht="30" customHeight="1" x14ac:dyDescent="0.25">
      <c r="B53" s="158"/>
      <c r="C53" s="179"/>
      <c r="D53" s="172" t="s">
        <v>431</v>
      </c>
      <c r="E53" s="116"/>
      <c r="F53" s="171"/>
      <c r="G53" s="217"/>
      <c r="H53" s="217"/>
      <c r="I53" s="217"/>
      <c r="J53" s="217"/>
      <c r="K53" s="171"/>
      <c r="L53" s="171"/>
      <c r="M53" s="171"/>
      <c r="N53" s="170"/>
      <c r="O53" s="170"/>
      <c r="P53" s="170"/>
      <c r="Q53" s="170"/>
      <c r="R53" s="170"/>
      <c r="S53" s="217"/>
      <c r="T53" s="217"/>
      <c r="U53" s="217"/>
      <c r="V53" s="237"/>
      <c r="W53" s="217"/>
      <c r="X53" s="217"/>
      <c r="Y53" s="115"/>
      <c r="Z53" s="115"/>
      <c r="AA53" s="115"/>
      <c r="AB53" s="115"/>
      <c r="AC53" s="115"/>
      <c r="AD53" s="115"/>
      <c r="AE53" s="115"/>
      <c r="AF53" s="115"/>
      <c r="AG53" s="115"/>
      <c r="AH53" s="115"/>
      <c r="AI53" s="115"/>
      <c r="AJ53" s="18" t="s">
        <v>139</v>
      </c>
      <c r="AK53" s="112">
        <v>2009</v>
      </c>
      <c r="AL53" s="115"/>
      <c r="AM53" s="115"/>
      <c r="AN53" s="115"/>
      <c r="AO53" s="173">
        <v>11007650.438463865</v>
      </c>
      <c r="AP53" s="115"/>
      <c r="AQ53" s="115"/>
      <c r="AR53" s="115"/>
      <c r="AS53" s="115"/>
      <c r="AT53" s="115"/>
      <c r="AU53" s="115"/>
      <c r="AV53" s="115"/>
      <c r="AW53" s="117"/>
    </row>
    <row r="54" spans="2:49" s="218" customFormat="1" ht="30" customHeight="1" x14ac:dyDescent="0.25">
      <c r="B54" s="158"/>
      <c r="C54" s="179"/>
      <c r="D54" s="195" t="s">
        <v>432</v>
      </c>
      <c r="E54" s="116"/>
      <c r="F54" s="171"/>
      <c r="G54" s="217"/>
      <c r="H54" s="217"/>
      <c r="I54" s="217"/>
      <c r="J54" s="217"/>
      <c r="K54" s="171"/>
      <c r="L54" s="171"/>
      <c r="M54" s="171"/>
      <c r="N54" s="170"/>
      <c r="O54" s="170"/>
      <c r="P54" s="170"/>
      <c r="Q54" s="170"/>
      <c r="R54" s="170"/>
      <c r="S54" s="217"/>
      <c r="T54" s="217"/>
      <c r="U54" s="217"/>
      <c r="V54" s="237"/>
      <c r="W54" s="217"/>
      <c r="X54" s="217"/>
      <c r="Y54" s="115"/>
      <c r="Z54" s="115"/>
      <c r="AA54" s="115"/>
      <c r="AB54" s="115"/>
      <c r="AC54" s="115"/>
      <c r="AD54" s="115"/>
      <c r="AE54" s="115"/>
      <c r="AF54" s="115"/>
      <c r="AG54" s="115"/>
      <c r="AH54" s="115"/>
      <c r="AI54" s="115"/>
      <c r="AJ54" s="18" t="s">
        <v>139</v>
      </c>
      <c r="AK54" s="171">
        <v>2011</v>
      </c>
      <c r="AL54" s="115"/>
      <c r="AM54" s="115"/>
      <c r="AN54" s="115"/>
      <c r="AO54" s="174">
        <v>19401250</v>
      </c>
      <c r="AP54" s="115"/>
      <c r="AQ54" s="115"/>
      <c r="AR54" s="115"/>
      <c r="AS54" s="115"/>
      <c r="AT54" s="115"/>
      <c r="AU54" s="115"/>
      <c r="AV54" s="115"/>
      <c r="AW54" s="117"/>
    </row>
    <row r="55" spans="2:49" s="218" customFormat="1" ht="30" customHeight="1" x14ac:dyDescent="0.25">
      <c r="B55" s="158"/>
      <c r="C55" s="179"/>
      <c r="D55" s="195" t="s">
        <v>433</v>
      </c>
      <c r="E55" s="16" t="s">
        <v>284</v>
      </c>
      <c r="F55" s="171"/>
      <c r="G55" s="217"/>
      <c r="H55" s="217"/>
      <c r="I55" s="217"/>
      <c r="J55" s="217"/>
      <c r="K55" s="171"/>
      <c r="L55" s="171"/>
      <c r="M55" s="171"/>
      <c r="N55" s="170"/>
      <c r="O55" s="170"/>
      <c r="P55" s="170"/>
      <c r="Q55" s="170"/>
      <c r="R55" s="170"/>
      <c r="S55" s="217"/>
      <c r="T55" s="217"/>
      <c r="U55" s="217"/>
      <c r="V55" s="237"/>
      <c r="W55" s="217"/>
      <c r="X55" s="217"/>
      <c r="Y55" s="115"/>
      <c r="Z55" s="115"/>
      <c r="AA55" s="115"/>
      <c r="AB55" s="115"/>
      <c r="AC55" s="115"/>
      <c r="AD55" s="115"/>
      <c r="AE55" s="115"/>
      <c r="AF55" s="115"/>
      <c r="AG55" s="115"/>
      <c r="AH55" s="115"/>
      <c r="AI55" s="115"/>
      <c r="AJ55" s="18" t="s">
        <v>139</v>
      </c>
      <c r="AK55" s="171">
        <v>2011</v>
      </c>
      <c r="AL55" s="115"/>
      <c r="AM55" s="115"/>
      <c r="AN55" s="115"/>
      <c r="AO55" s="174">
        <v>49388449.601039588</v>
      </c>
      <c r="AP55" s="115"/>
      <c r="AQ55" s="115"/>
      <c r="AR55" s="115"/>
      <c r="AS55" s="115"/>
      <c r="AT55" s="115"/>
      <c r="AU55" s="115"/>
      <c r="AV55" s="115"/>
      <c r="AW55" s="117"/>
    </row>
    <row r="56" spans="2:49" s="218" customFormat="1" ht="30" customHeight="1" x14ac:dyDescent="0.25">
      <c r="B56" s="158"/>
      <c r="C56" s="179"/>
      <c r="D56" s="195" t="s">
        <v>434</v>
      </c>
      <c r="E56" s="116" t="s">
        <v>449</v>
      </c>
      <c r="F56" s="171"/>
      <c r="G56" s="217"/>
      <c r="H56" s="217"/>
      <c r="I56" s="217"/>
      <c r="J56" s="217"/>
      <c r="K56" s="171"/>
      <c r="L56" s="171"/>
      <c r="M56" s="171"/>
      <c r="N56" s="170"/>
      <c r="O56" s="170"/>
      <c r="P56" s="170"/>
      <c r="Q56" s="170"/>
      <c r="R56" s="170"/>
      <c r="S56" s="217"/>
      <c r="T56" s="217"/>
      <c r="U56" s="217"/>
      <c r="V56" s="237"/>
      <c r="W56" s="217"/>
      <c r="X56" s="217"/>
      <c r="Y56" s="115"/>
      <c r="Z56" s="115"/>
      <c r="AA56" s="115"/>
      <c r="AB56" s="115"/>
      <c r="AC56" s="115"/>
      <c r="AD56" s="115"/>
      <c r="AE56" s="115"/>
      <c r="AF56" s="115"/>
      <c r="AG56" s="115"/>
      <c r="AH56" s="115"/>
      <c r="AI56" s="115"/>
      <c r="AJ56" s="18" t="s">
        <v>139</v>
      </c>
      <c r="AK56" s="171">
        <v>2011</v>
      </c>
      <c r="AL56" s="115"/>
      <c r="AM56" s="115"/>
      <c r="AN56" s="115"/>
      <c r="AO56" s="174">
        <v>10204225.124181733</v>
      </c>
      <c r="AP56" s="115"/>
      <c r="AQ56" s="115"/>
      <c r="AR56" s="115"/>
      <c r="AS56" s="115"/>
      <c r="AT56" s="115"/>
      <c r="AU56" s="115"/>
      <c r="AV56" s="115"/>
      <c r="AW56" s="117"/>
    </row>
    <row r="57" spans="2:49" s="218" customFormat="1" ht="30" customHeight="1" x14ac:dyDescent="0.25">
      <c r="B57" s="158"/>
      <c r="C57" s="179"/>
      <c r="D57" s="195" t="s">
        <v>435</v>
      </c>
      <c r="E57" s="116" t="s">
        <v>449</v>
      </c>
      <c r="F57" s="171"/>
      <c r="G57" s="217"/>
      <c r="H57" s="217"/>
      <c r="I57" s="217"/>
      <c r="J57" s="217"/>
      <c r="K57" s="171"/>
      <c r="L57" s="171"/>
      <c r="M57" s="171"/>
      <c r="N57" s="170"/>
      <c r="O57" s="170"/>
      <c r="P57" s="170"/>
      <c r="Q57" s="170"/>
      <c r="R57" s="170"/>
      <c r="S57" s="217"/>
      <c r="T57" s="217"/>
      <c r="U57" s="217"/>
      <c r="V57" s="237"/>
      <c r="W57" s="217"/>
      <c r="X57" s="217"/>
      <c r="Y57" s="115"/>
      <c r="Z57" s="115"/>
      <c r="AA57" s="115"/>
      <c r="AB57" s="115"/>
      <c r="AC57" s="115"/>
      <c r="AD57" s="115"/>
      <c r="AE57" s="115"/>
      <c r="AF57" s="115"/>
      <c r="AG57" s="115"/>
      <c r="AH57" s="115"/>
      <c r="AI57" s="115"/>
      <c r="AJ57" s="18" t="s">
        <v>139</v>
      </c>
      <c r="AK57" s="171">
        <v>2011</v>
      </c>
      <c r="AL57" s="115"/>
      <c r="AM57" s="115"/>
      <c r="AN57" s="115"/>
      <c r="AO57" s="174">
        <v>3061267.5372545198</v>
      </c>
      <c r="AP57" s="115"/>
      <c r="AQ57" s="115"/>
      <c r="AR57" s="115"/>
      <c r="AS57" s="115"/>
      <c r="AT57" s="115"/>
      <c r="AU57" s="115"/>
      <c r="AV57" s="115"/>
      <c r="AW57" s="117"/>
    </row>
    <row r="58" spans="2:49" s="218" customFormat="1" ht="30" customHeight="1" x14ac:dyDescent="0.25">
      <c r="B58" s="158"/>
      <c r="C58" s="179"/>
      <c r="D58" s="195" t="s">
        <v>436</v>
      </c>
      <c r="E58" s="16" t="s">
        <v>284</v>
      </c>
      <c r="F58" s="171"/>
      <c r="G58" s="217"/>
      <c r="H58" s="217"/>
      <c r="I58" s="217"/>
      <c r="J58" s="217"/>
      <c r="K58" s="171"/>
      <c r="L58" s="171"/>
      <c r="M58" s="171"/>
      <c r="N58" s="170"/>
      <c r="O58" s="170"/>
      <c r="P58" s="170"/>
      <c r="Q58" s="170"/>
      <c r="R58" s="170"/>
      <c r="S58" s="217"/>
      <c r="T58" s="217"/>
      <c r="U58" s="217"/>
      <c r="V58" s="237"/>
      <c r="W58" s="217"/>
      <c r="X58" s="217"/>
      <c r="Y58" s="115"/>
      <c r="Z58" s="115"/>
      <c r="AA58" s="115"/>
      <c r="AB58" s="115"/>
      <c r="AC58" s="115"/>
      <c r="AD58" s="115"/>
      <c r="AE58" s="115"/>
      <c r="AF58" s="115"/>
      <c r="AG58" s="115"/>
      <c r="AH58" s="115"/>
      <c r="AI58" s="115"/>
      <c r="AJ58" s="18" t="s">
        <v>139</v>
      </c>
      <c r="AK58" s="171">
        <v>2011</v>
      </c>
      <c r="AL58" s="115"/>
      <c r="AM58" s="115"/>
      <c r="AN58" s="115"/>
      <c r="AO58" s="173">
        <v>41907731.562390774</v>
      </c>
      <c r="AP58" s="115"/>
      <c r="AQ58" s="115"/>
      <c r="AR58" s="115"/>
      <c r="AS58" s="115"/>
      <c r="AT58" s="115"/>
      <c r="AU58" s="115"/>
      <c r="AV58" s="115"/>
      <c r="AW58" s="117"/>
    </row>
    <row r="59" spans="2:49" s="218" customFormat="1" ht="30" customHeight="1" x14ac:dyDescent="0.25">
      <c r="B59" s="158"/>
      <c r="C59" s="179"/>
      <c r="D59" s="195" t="s">
        <v>437</v>
      </c>
      <c r="E59" s="116" t="s">
        <v>449</v>
      </c>
      <c r="F59" s="171"/>
      <c r="G59" s="217"/>
      <c r="H59" s="217"/>
      <c r="I59" s="217"/>
      <c r="J59" s="217"/>
      <c r="K59" s="171"/>
      <c r="L59" s="171"/>
      <c r="M59" s="171"/>
      <c r="N59" s="170"/>
      <c r="O59" s="170"/>
      <c r="P59" s="170"/>
      <c r="Q59" s="170"/>
      <c r="R59" s="170"/>
      <c r="S59" s="217"/>
      <c r="T59" s="217"/>
      <c r="U59" s="217"/>
      <c r="V59" s="237"/>
      <c r="W59" s="217"/>
      <c r="X59" s="217"/>
      <c r="Y59" s="115"/>
      <c r="Z59" s="115"/>
      <c r="AA59" s="115"/>
      <c r="AB59" s="115"/>
      <c r="AC59" s="115"/>
      <c r="AD59" s="115"/>
      <c r="AE59" s="115"/>
      <c r="AF59" s="115"/>
      <c r="AG59" s="115"/>
      <c r="AH59" s="115"/>
      <c r="AI59" s="115"/>
      <c r="AJ59" s="18" t="s">
        <v>139</v>
      </c>
      <c r="AK59" s="171">
        <v>2011</v>
      </c>
      <c r="AL59" s="115"/>
      <c r="AM59" s="115"/>
      <c r="AN59" s="115"/>
      <c r="AO59" s="173">
        <v>3157287.6616567634</v>
      </c>
      <c r="AP59" s="115"/>
      <c r="AQ59" s="115"/>
      <c r="AR59" s="115"/>
      <c r="AS59" s="115"/>
      <c r="AT59" s="115"/>
      <c r="AU59" s="115"/>
      <c r="AV59" s="115"/>
      <c r="AW59" s="117"/>
    </row>
    <row r="60" spans="2:49" s="218" customFormat="1" ht="30" customHeight="1" x14ac:dyDescent="0.25">
      <c r="B60" s="158"/>
      <c r="C60" s="179"/>
      <c r="D60" s="195" t="s">
        <v>429</v>
      </c>
      <c r="E60" s="116" t="s">
        <v>449</v>
      </c>
      <c r="F60" s="171"/>
      <c r="G60" s="217"/>
      <c r="H60" s="217"/>
      <c r="I60" s="217"/>
      <c r="J60" s="217"/>
      <c r="K60" s="171"/>
      <c r="L60" s="171"/>
      <c r="M60" s="171"/>
      <c r="N60" s="170"/>
      <c r="O60" s="170"/>
      <c r="P60" s="170"/>
      <c r="Q60" s="170"/>
      <c r="R60" s="170"/>
      <c r="S60" s="217"/>
      <c r="T60" s="217"/>
      <c r="U60" s="217"/>
      <c r="V60" s="237"/>
      <c r="W60" s="217"/>
      <c r="X60" s="217"/>
      <c r="Y60" s="115"/>
      <c r="Z60" s="115"/>
      <c r="AA60" s="115"/>
      <c r="AB60" s="115"/>
      <c r="AC60" s="115"/>
      <c r="AD60" s="115"/>
      <c r="AE60" s="115"/>
      <c r="AF60" s="115"/>
      <c r="AG60" s="115"/>
      <c r="AH60" s="115"/>
      <c r="AI60" s="115"/>
      <c r="AJ60" s="18" t="s">
        <v>139</v>
      </c>
      <c r="AK60" s="171">
        <v>2011</v>
      </c>
      <c r="AL60" s="115"/>
      <c r="AM60" s="115"/>
      <c r="AN60" s="115"/>
      <c r="AO60" s="173">
        <v>4735931.4924851451</v>
      </c>
      <c r="AP60" s="115"/>
      <c r="AQ60" s="115"/>
      <c r="AR60" s="115"/>
      <c r="AS60" s="115"/>
      <c r="AT60" s="115"/>
      <c r="AU60" s="115"/>
      <c r="AV60" s="115"/>
      <c r="AW60" s="117"/>
    </row>
    <row r="61" spans="2:49" s="218" customFormat="1" ht="30" customHeight="1" x14ac:dyDescent="0.25">
      <c r="B61" s="158"/>
      <c r="C61" s="179"/>
      <c r="D61" s="172" t="s">
        <v>438</v>
      </c>
      <c r="E61" s="116"/>
      <c r="F61" s="171"/>
      <c r="G61" s="217"/>
      <c r="H61" s="217"/>
      <c r="I61" s="217"/>
      <c r="J61" s="217"/>
      <c r="K61" s="171"/>
      <c r="L61" s="171"/>
      <c r="M61" s="171"/>
      <c r="N61" s="170"/>
      <c r="O61" s="170"/>
      <c r="P61" s="170"/>
      <c r="Q61" s="170"/>
      <c r="R61" s="170"/>
      <c r="S61" s="217"/>
      <c r="T61" s="217"/>
      <c r="U61" s="217"/>
      <c r="V61" s="237"/>
      <c r="W61" s="217"/>
      <c r="X61" s="217"/>
      <c r="Y61" s="115"/>
      <c r="Z61" s="115"/>
      <c r="AA61" s="115"/>
      <c r="AB61" s="115"/>
      <c r="AC61" s="115"/>
      <c r="AD61" s="115"/>
      <c r="AE61" s="115"/>
      <c r="AF61" s="115"/>
      <c r="AG61" s="115"/>
      <c r="AH61" s="115"/>
      <c r="AI61" s="115"/>
      <c r="AJ61" s="18" t="s">
        <v>139</v>
      </c>
      <c r="AK61" s="171">
        <v>2011</v>
      </c>
      <c r="AL61" s="115"/>
      <c r="AM61" s="115"/>
      <c r="AN61" s="115"/>
      <c r="AO61" s="173">
        <v>947186.298497029</v>
      </c>
      <c r="AP61" s="115"/>
      <c r="AQ61" s="115"/>
      <c r="AR61" s="115"/>
      <c r="AS61" s="115"/>
      <c r="AT61" s="115"/>
      <c r="AU61" s="115"/>
      <c r="AV61" s="115"/>
      <c r="AW61" s="117"/>
    </row>
    <row r="62" spans="2:49" s="218" customFormat="1" ht="30" customHeight="1" x14ac:dyDescent="0.25">
      <c r="B62" s="158"/>
      <c r="C62" s="179"/>
      <c r="D62" s="195" t="s">
        <v>433</v>
      </c>
      <c r="E62" s="16" t="s">
        <v>284</v>
      </c>
      <c r="F62" s="171"/>
      <c r="G62" s="217"/>
      <c r="H62" s="217"/>
      <c r="I62" s="217"/>
      <c r="J62" s="217"/>
      <c r="K62" s="171"/>
      <c r="L62" s="171"/>
      <c r="M62" s="171"/>
      <c r="N62" s="170"/>
      <c r="O62" s="170"/>
      <c r="P62" s="170"/>
      <c r="Q62" s="170"/>
      <c r="R62" s="170"/>
      <c r="S62" s="217"/>
      <c r="T62" s="217"/>
      <c r="U62" s="217"/>
      <c r="V62" s="237"/>
      <c r="W62" s="217"/>
      <c r="X62" s="217"/>
      <c r="Y62" s="115"/>
      <c r="Z62" s="115"/>
      <c r="AA62" s="115"/>
      <c r="AB62" s="115"/>
      <c r="AC62" s="115"/>
      <c r="AD62" s="115"/>
      <c r="AE62" s="115"/>
      <c r="AF62" s="115"/>
      <c r="AG62" s="115"/>
      <c r="AH62" s="115"/>
      <c r="AI62" s="115"/>
      <c r="AJ62" s="18" t="s">
        <v>139</v>
      </c>
      <c r="AK62" s="171">
        <v>2011</v>
      </c>
      <c r="AL62" s="115"/>
      <c r="AM62" s="115"/>
      <c r="AN62" s="115"/>
      <c r="AO62" s="173">
        <v>26420433.681145355</v>
      </c>
      <c r="AP62" s="115"/>
      <c r="AQ62" s="115"/>
      <c r="AR62" s="115"/>
      <c r="AS62" s="115"/>
      <c r="AT62" s="115"/>
      <c r="AU62" s="115"/>
      <c r="AV62" s="115"/>
      <c r="AW62" s="117"/>
    </row>
    <row r="63" spans="2:49" s="218" customFormat="1" ht="30" customHeight="1" x14ac:dyDescent="0.25">
      <c r="B63" s="158"/>
      <c r="C63" s="179"/>
      <c r="D63" s="172" t="s">
        <v>230</v>
      </c>
      <c r="E63" s="16" t="s">
        <v>284</v>
      </c>
      <c r="F63" s="171"/>
      <c r="G63" s="217"/>
      <c r="H63" s="217"/>
      <c r="I63" s="217"/>
      <c r="J63" s="217"/>
      <c r="K63" s="171"/>
      <c r="L63" s="171"/>
      <c r="M63" s="171"/>
      <c r="N63" s="170"/>
      <c r="O63" s="170"/>
      <c r="P63" s="170"/>
      <c r="Q63" s="170"/>
      <c r="R63" s="170"/>
      <c r="S63" s="217"/>
      <c r="T63" s="217"/>
      <c r="U63" s="217"/>
      <c r="V63" s="237"/>
      <c r="W63" s="217"/>
      <c r="X63" s="217"/>
      <c r="Y63" s="115"/>
      <c r="Z63" s="115"/>
      <c r="AA63" s="115"/>
      <c r="AB63" s="115"/>
      <c r="AC63" s="115"/>
      <c r="AD63" s="115"/>
      <c r="AE63" s="115"/>
      <c r="AF63" s="115"/>
      <c r="AG63" s="115"/>
      <c r="AH63" s="115"/>
      <c r="AI63" s="115"/>
      <c r="AJ63" s="18" t="s">
        <v>139</v>
      </c>
      <c r="AK63" s="171">
        <v>2011</v>
      </c>
      <c r="AL63" s="115"/>
      <c r="AM63" s="115"/>
      <c r="AN63" s="115"/>
      <c r="AO63" s="173">
        <v>19580000</v>
      </c>
      <c r="AP63" s="115"/>
      <c r="AQ63" s="115"/>
      <c r="AR63" s="115"/>
      <c r="AS63" s="115"/>
      <c r="AT63" s="115"/>
      <c r="AU63" s="115"/>
      <c r="AV63" s="115"/>
      <c r="AW63" s="117"/>
    </row>
    <row r="64" spans="2:49" s="218" customFormat="1" ht="30" customHeight="1" x14ac:dyDescent="0.25">
      <c r="B64" s="158"/>
      <c r="C64" s="179"/>
      <c r="D64" s="195" t="s">
        <v>439</v>
      </c>
      <c r="E64" s="116"/>
      <c r="F64" s="171"/>
      <c r="G64" s="217"/>
      <c r="H64" s="217"/>
      <c r="I64" s="217"/>
      <c r="J64" s="217"/>
      <c r="K64" s="171"/>
      <c r="L64" s="171"/>
      <c r="M64" s="171"/>
      <c r="N64" s="170"/>
      <c r="O64" s="170"/>
      <c r="P64" s="170"/>
      <c r="Q64" s="170"/>
      <c r="R64" s="170"/>
      <c r="S64" s="217"/>
      <c r="T64" s="217"/>
      <c r="U64" s="217"/>
      <c r="V64" s="237"/>
      <c r="W64" s="217"/>
      <c r="X64" s="217"/>
      <c r="Y64" s="115"/>
      <c r="Z64" s="115"/>
      <c r="AA64" s="115"/>
      <c r="AB64" s="115"/>
      <c r="AC64" s="115"/>
      <c r="AD64" s="115"/>
      <c r="AE64" s="115"/>
      <c r="AF64" s="115"/>
      <c r="AG64" s="115"/>
      <c r="AH64" s="115"/>
      <c r="AI64" s="115"/>
      <c r="AJ64" s="18" t="s">
        <v>139</v>
      </c>
      <c r="AK64" s="171">
        <v>2011</v>
      </c>
      <c r="AL64" s="115"/>
      <c r="AM64" s="115"/>
      <c r="AN64" s="115"/>
      <c r="AO64" s="173">
        <v>19558000</v>
      </c>
      <c r="AP64" s="115"/>
      <c r="AQ64" s="115"/>
      <c r="AR64" s="115"/>
      <c r="AS64" s="115"/>
      <c r="AT64" s="115"/>
      <c r="AU64" s="115"/>
      <c r="AV64" s="115"/>
      <c r="AW64" s="117"/>
    </row>
    <row r="65" spans="2:49" ht="30" x14ac:dyDescent="0.25">
      <c r="B65" s="158" t="s">
        <v>36</v>
      </c>
      <c r="C65" s="164" t="s">
        <v>37</v>
      </c>
      <c r="D65" s="206"/>
      <c r="E65" s="206"/>
      <c r="F65" s="206"/>
      <c r="G65" s="163"/>
      <c r="H65" s="163"/>
      <c r="I65" s="163"/>
      <c r="J65" s="163"/>
      <c r="K65" s="206"/>
      <c r="L65" s="206"/>
      <c r="M65" s="206"/>
      <c r="N65" s="206"/>
      <c r="O65" s="206"/>
      <c r="P65" s="206"/>
      <c r="Q65" s="206"/>
      <c r="R65" s="206"/>
      <c r="S65" s="159"/>
      <c r="T65" s="159"/>
      <c r="U65" s="159"/>
      <c r="V65" s="235"/>
      <c r="W65" s="159"/>
      <c r="X65" s="159"/>
      <c r="Y65" s="163"/>
      <c r="Z65" s="163"/>
      <c r="AA65" s="163"/>
      <c r="AB65" s="163"/>
      <c r="AC65" s="163"/>
      <c r="AD65" s="163"/>
      <c r="AE65" s="163"/>
      <c r="AF65" s="163"/>
      <c r="AG65" s="163"/>
      <c r="AH65" s="163"/>
      <c r="AI65" s="163"/>
      <c r="AJ65" s="206"/>
      <c r="AK65" s="206"/>
      <c r="AL65" s="163"/>
      <c r="AM65" s="163"/>
      <c r="AN65" s="206"/>
      <c r="AO65" s="206"/>
      <c r="AP65" s="206"/>
      <c r="AQ65" s="206"/>
      <c r="AR65" s="206"/>
      <c r="AS65" s="206"/>
      <c r="AT65" s="206"/>
      <c r="AU65" s="206"/>
      <c r="AV65" s="206"/>
      <c r="AW65" s="161"/>
    </row>
    <row r="66" spans="2:49" ht="30" customHeight="1" x14ac:dyDescent="0.25">
      <c r="B66" s="158"/>
      <c r="C66" s="164" t="s">
        <v>109</v>
      </c>
      <c r="D66" s="172" t="s">
        <v>418</v>
      </c>
      <c r="E66" s="219"/>
      <c r="F66" s="219"/>
      <c r="G66" s="160"/>
      <c r="H66" s="160"/>
      <c r="I66" s="160"/>
      <c r="J66" s="160"/>
      <c r="K66" s="220"/>
      <c r="L66" s="220"/>
      <c r="M66" s="220"/>
      <c r="N66" s="220"/>
      <c r="O66" s="171"/>
      <c r="P66" s="171"/>
      <c r="Q66" s="171"/>
      <c r="R66" s="171"/>
      <c r="S66" s="159"/>
      <c r="T66" s="159"/>
      <c r="U66" s="159"/>
      <c r="V66" s="235"/>
      <c r="W66" s="159"/>
      <c r="X66" s="159"/>
      <c r="Y66" s="163"/>
      <c r="Z66" s="163"/>
      <c r="AA66" s="163"/>
      <c r="AB66" s="163"/>
      <c r="AC66" s="163"/>
      <c r="AD66" s="163"/>
      <c r="AE66" s="163"/>
      <c r="AF66" s="163"/>
      <c r="AG66" s="163"/>
      <c r="AH66" s="163"/>
      <c r="AI66" s="163"/>
      <c r="AJ66" s="18" t="s">
        <v>139</v>
      </c>
      <c r="AK66" s="171">
        <v>2011</v>
      </c>
      <c r="AL66" s="163"/>
      <c r="AM66" s="163"/>
      <c r="AN66" s="163"/>
      <c r="AO66" s="178">
        <v>9471862.9849702902</v>
      </c>
      <c r="AP66" s="206"/>
      <c r="AQ66" s="206"/>
      <c r="AR66" s="206"/>
      <c r="AS66" s="206"/>
      <c r="AT66" s="206"/>
      <c r="AU66" s="206"/>
      <c r="AV66" s="206"/>
      <c r="AW66" s="161"/>
    </row>
    <row r="67" spans="2:49" ht="30" customHeight="1" x14ac:dyDescent="0.25">
      <c r="B67" s="158"/>
      <c r="C67" s="164"/>
      <c r="D67" s="172"/>
      <c r="E67" s="116"/>
      <c r="F67" s="116"/>
      <c r="G67" s="159"/>
      <c r="H67" s="159"/>
      <c r="I67" s="159"/>
      <c r="J67" s="159"/>
      <c r="K67" s="171"/>
      <c r="L67" s="171"/>
      <c r="M67" s="171"/>
      <c r="N67" s="171"/>
      <c r="O67" s="171"/>
      <c r="P67" s="171"/>
      <c r="Q67" s="171"/>
      <c r="R67" s="171"/>
      <c r="S67" s="159"/>
      <c r="T67" s="159"/>
      <c r="U67" s="159"/>
      <c r="V67" s="235"/>
      <c r="W67" s="159"/>
      <c r="X67" s="159"/>
      <c r="Y67" s="163"/>
      <c r="Z67" s="163"/>
      <c r="AA67" s="163"/>
      <c r="AB67" s="163"/>
      <c r="AC67" s="163"/>
      <c r="AD67" s="163"/>
      <c r="AE67" s="163"/>
      <c r="AF67" s="163"/>
      <c r="AG67" s="163"/>
      <c r="AH67" s="163"/>
      <c r="AI67" s="163"/>
      <c r="AJ67" s="18"/>
      <c r="AK67" s="171"/>
      <c r="AL67" s="163"/>
      <c r="AM67" s="163"/>
      <c r="AN67" s="163"/>
      <c r="AO67" s="163"/>
      <c r="AP67" s="206"/>
      <c r="AQ67" s="206"/>
      <c r="AR67" s="206"/>
      <c r="AS67" s="206"/>
      <c r="AT67" s="206"/>
      <c r="AU67" s="206"/>
      <c r="AV67" s="206"/>
      <c r="AW67" s="161"/>
    </row>
    <row r="68" spans="2:49" x14ac:dyDescent="0.25">
      <c r="B68" s="158"/>
      <c r="C68" s="164"/>
      <c r="D68" s="165"/>
      <c r="E68" s="166"/>
      <c r="F68" s="167"/>
      <c r="G68" s="214"/>
      <c r="H68" s="214"/>
      <c r="I68" s="214"/>
      <c r="J68" s="214"/>
      <c r="K68" s="165"/>
      <c r="L68" s="166"/>
      <c r="M68" s="166"/>
      <c r="N68" s="166"/>
      <c r="O68" s="166"/>
      <c r="P68" s="166"/>
      <c r="Q68" s="166"/>
      <c r="R68" s="167"/>
      <c r="S68" s="214"/>
      <c r="T68" s="214"/>
      <c r="U68" s="214"/>
      <c r="V68" s="238"/>
      <c r="W68" s="214"/>
      <c r="X68" s="214"/>
      <c r="Y68" s="292"/>
      <c r="Z68" s="292"/>
      <c r="AA68" s="292"/>
      <c r="AB68" s="292"/>
      <c r="AC68" s="292"/>
      <c r="AD68" s="292"/>
      <c r="AE68" s="292"/>
      <c r="AF68" s="292"/>
      <c r="AG68" s="292"/>
      <c r="AH68" s="292"/>
      <c r="AI68" s="292"/>
      <c r="AJ68" s="292"/>
      <c r="AK68" s="292"/>
      <c r="AL68" s="292"/>
      <c r="AM68" s="292"/>
      <c r="AN68" s="292"/>
      <c r="AO68" s="292"/>
      <c r="AP68" s="206"/>
      <c r="AQ68" s="206"/>
      <c r="AR68" s="206"/>
      <c r="AS68" s="206"/>
      <c r="AT68" s="206"/>
      <c r="AU68" s="206"/>
      <c r="AV68" s="206"/>
      <c r="AW68" s="161"/>
    </row>
    <row r="69" spans="2:49" ht="30" customHeight="1" x14ac:dyDescent="0.25">
      <c r="B69" s="158" t="s">
        <v>38</v>
      </c>
      <c r="C69" s="164" t="s">
        <v>39</v>
      </c>
      <c r="D69" s="1242" t="s">
        <v>419</v>
      </c>
      <c r="E69" s="1243"/>
      <c r="F69" s="1244"/>
      <c r="G69" s="159"/>
      <c r="H69" s="159"/>
      <c r="I69" s="159"/>
      <c r="J69" s="159"/>
      <c r="K69" s="161"/>
      <c r="L69" s="161"/>
      <c r="M69" s="161"/>
      <c r="N69" s="161"/>
      <c r="O69" s="161"/>
      <c r="P69" s="161"/>
      <c r="Q69" s="161"/>
      <c r="R69" s="161"/>
      <c r="S69" s="159"/>
      <c r="T69" s="159"/>
      <c r="U69" s="159"/>
      <c r="V69" s="235"/>
      <c r="W69" s="159"/>
      <c r="X69" s="159"/>
      <c r="Y69" s="163"/>
      <c r="Z69" s="163"/>
      <c r="AA69" s="163"/>
      <c r="AB69" s="163"/>
      <c r="AC69" s="163"/>
      <c r="AD69" s="163"/>
      <c r="AE69" s="163"/>
      <c r="AF69" s="163"/>
      <c r="AG69" s="163"/>
      <c r="AH69" s="163"/>
      <c r="AI69" s="163"/>
      <c r="AJ69" s="163"/>
      <c r="AK69" s="163"/>
      <c r="AL69" s="163"/>
      <c r="AM69" s="163"/>
      <c r="AN69" s="163"/>
      <c r="AO69" s="163"/>
      <c r="AP69" s="206"/>
      <c r="AQ69" s="206"/>
      <c r="AR69" s="206"/>
      <c r="AS69" s="206"/>
      <c r="AT69" s="206"/>
      <c r="AU69" s="206"/>
      <c r="AV69" s="206"/>
      <c r="AW69" s="161"/>
    </row>
    <row r="70" spans="2:49" ht="30" customHeight="1" x14ac:dyDescent="0.25">
      <c r="B70" s="158"/>
      <c r="C70" s="164" t="s">
        <v>109</v>
      </c>
      <c r="D70" s="1245"/>
      <c r="E70" s="1246"/>
      <c r="F70" s="1247"/>
      <c r="G70" s="159"/>
      <c r="H70" s="159"/>
      <c r="I70" s="159"/>
      <c r="J70" s="159"/>
      <c r="K70" s="161"/>
      <c r="L70" s="161"/>
      <c r="M70" s="161"/>
      <c r="N70" s="161"/>
      <c r="O70" s="161"/>
      <c r="P70" s="161"/>
      <c r="Q70" s="161"/>
      <c r="R70" s="161"/>
      <c r="S70" s="159"/>
      <c r="T70" s="159"/>
      <c r="U70" s="159"/>
      <c r="V70" s="235"/>
      <c r="W70" s="159"/>
      <c r="X70" s="159"/>
      <c r="Y70" s="163"/>
      <c r="Z70" s="163"/>
      <c r="AA70" s="163"/>
      <c r="AB70" s="163"/>
      <c r="AC70" s="163"/>
      <c r="AD70" s="163"/>
      <c r="AE70" s="163"/>
      <c r="AF70" s="163"/>
      <c r="AG70" s="163"/>
      <c r="AH70" s="163"/>
      <c r="AI70" s="163"/>
      <c r="AJ70" s="163"/>
      <c r="AK70" s="163"/>
      <c r="AL70" s="163"/>
      <c r="AM70" s="163"/>
      <c r="AN70" s="163"/>
      <c r="AO70" s="163"/>
      <c r="AP70" s="206"/>
      <c r="AQ70" s="206"/>
      <c r="AR70" s="206"/>
      <c r="AS70" s="206"/>
      <c r="AT70" s="206"/>
      <c r="AU70" s="206"/>
      <c r="AV70" s="206"/>
      <c r="AW70" s="161"/>
    </row>
    <row r="71" spans="2:49" ht="30" customHeight="1" x14ac:dyDescent="0.25">
      <c r="B71" s="158"/>
      <c r="C71" s="164"/>
      <c r="D71" s="1245"/>
      <c r="E71" s="1246"/>
      <c r="F71" s="1247"/>
      <c r="G71" s="159"/>
      <c r="H71" s="159"/>
      <c r="I71" s="159"/>
      <c r="J71" s="159"/>
      <c r="K71" s="161"/>
      <c r="L71" s="161"/>
      <c r="M71" s="161"/>
      <c r="N71" s="161"/>
      <c r="O71" s="161"/>
      <c r="P71" s="161"/>
      <c r="Q71" s="161"/>
      <c r="R71" s="161"/>
      <c r="S71" s="159"/>
      <c r="T71" s="159"/>
      <c r="U71" s="159"/>
      <c r="V71" s="235"/>
      <c r="W71" s="159"/>
      <c r="X71" s="159"/>
      <c r="Y71" s="163"/>
      <c r="Z71" s="163"/>
      <c r="AA71" s="163"/>
      <c r="AB71" s="163"/>
      <c r="AC71" s="163"/>
      <c r="AD71" s="163"/>
      <c r="AE71" s="163"/>
      <c r="AF71" s="163"/>
      <c r="AG71" s="163"/>
      <c r="AH71" s="163"/>
      <c r="AI71" s="163"/>
      <c r="AJ71" s="163"/>
      <c r="AK71" s="163"/>
      <c r="AL71" s="163"/>
      <c r="AM71" s="163"/>
      <c r="AN71" s="163"/>
      <c r="AO71" s="163"/>
      <c r="AP71" s="206"/>
      <c r="AQ71" s="206"/>
      <c r="AR71" s="206"/>
      <c r="AS71" s="206"/>
      <c r="AT71" s="206"/>
      <c r="AU71" s="206"/>
      <c r="AV71" s="206"/>
      <c r="AW71" s="161"/>
    </row>
    <row r="72" spans="2:49" ht="30" customHeight="1" x14ac:dyDescent="0.25">
      <c r="B72" s="158"/>
      <c r="C72" s="164"/>
      <c r="D72" s="206"/>
      <c r="E72" s="206"/>
      <c r="F72" s="206"/>
      <c r="G72" s="159"/>
      <c r="H72" s="159"/>
      <c r="I72" s="159"/>
      <c r="J72" s="159"/>
      <c r="K72" s="206"/>
      <c r="L72" s="206"/>
      <c r="M72" s="206"/>
      <c r="N72" s="206"/>
      <c r="O72" s="206"/>
      <c r="P72" s="206"/>
      <c r="Q72" s="206"/>
      <c r="R72" s="206"/>
      <c r="S72" s="159"/>
      <c r="T72" s="159"/>
      <c r="U72" s="159"/>
      <c r="V72" s="235"/>
      <c r="W72" s="159"/>
      <c r="X72" s="159"/>
      <c r="Y72" s="163"/>
      <c r="Z72" s="163"/>
      <c r="AA72" s="163"/>
      <c r="AB72" s="163"/>
      <c r="AC72" s="163"/>
      <c r="AD72" s="163"/>
      <c r="AE72" s="163"/>
      <c r="AF72" s="163"/>
      <c r="AG72" s="163"/>
      <c r="AH72" s="163"/>
      <c r="AI72" s="163"/>
      <c r="AJ72" s="163"/>
      <c r="AK72" s="163"/>
      <c r="AL72" s="163"/>
      <c r="AM72" s="163"/>
      <c r="AN72" s="163"/>
      <c r="AO72" s="163"/>
      <c r="AP72" s="206"/>
      <c r="AQ72" s="206"/>
      <c r="AR72" s="206"/>
      <c r="AS72" s="206"/>
      <c r="AT72" s="206"/>
      <c r="AU72" s="206"/>
      <c r="AV72" s="206"/>
      <c r="AW72" s="206"/>
    </row>
    <row r="73" spans="2:49" ht="30" customHeight="1" x14ac:dyDescent="0.25">
      <c r="B73" s="158" t="s">
        <v>40</v>
      </c>
      <c r="C73" s="164" t="s">
        <v>41</v>
      </c>
      <c r="D73" s="1242" t="s">
        <v>419</v>
      </c>
      <c r="E73" s="1243"/>
      <c r="F73" s="1244"/>
      <c r="G73" s="159"/>
      <c r="H73" s="159"/>
      <c r="I73" s="159"/>
      <c r="J73" s="159"/>
      <c r="K73" s="161"/>
      <c r="L73" s="161"/>
      <c r="M73" s="161"/>
      <c r="N73" s="161"/>
      <c r="O73" s="161"/>
      <c r="P73" s="161"/>
      <c r="Q73" s="161"/>
      <c r="R73" s="161"/>
      <c r="S73" s="159"/>
      <c r="T73" s="159"/>
      <c r="U73" s="159"/>
      <c r="V73" s="235"/>
      <c r="W73" s="159"/>
      <c r="X73" s="159"/>
      <c r="Y73" s="163"/>
      <c r="Z73" s="163"/>
      <c r="AA73" s="163"/>
      <c r="AB73" s="163"/>
      <c r="AC73" s="163"/>
      <c r="AD73" s="163"/>
      <c r="AE73" s="163"/>
      <c r="AF73" s="163"/>
      <c r="AG73" s="163"/>
      <c r="AH73" s="163"/>
      <c r="AI73" s="163"/>
      <c r="AJ73" s="163"/>
      <c r="AK73" s="163"/>
      <c r="AL73" s="163"/>
      <c r="AM73" s="163"/>
      <c r="AN73" s="163"/>
      <c r="AO73" s="163"/>
      <c r="AP73" s="206"/>
      <c r="AQ73" s="206"/>
      <c r="AR73" s="206"/>
      <c r="AS73" s="206"/>
      <c r="AT73" s="206"/>
      <c r="AU73" s="206"/>
      <c r="AV73" s="206"/>
      <c r="AW73" s="161"/>
    </row>
    <row r="74" spans="2:49" ht="30" customHeight="1" x14ac:dyDescent="0.25">
      <c r="B74" s="158"/>
      <c r="C74" s="164" t="s">
        <v>109</v>
      </c>
      <c r="D74" s="1245"/>
      <c r="E74" s="1246"/>
      <c r="F74" s="1247"/>
      <c r="G74" s="159"/>
      <c r="H74" s="159"/>
      <c r="I74" s="159"/>
      <c r="J74" s="159"/>
      <c r="K74" s="161"/>
      <c r="L74" s="161"/>
      <c r="M74" s="161"/>
      <c r="N74" s="161"/>
      <c r="O74" s="161"/>
      <c r="P74" s="161"/>
      <c r="Q74" s="161"/>
      <c r="R74" s="161"/>
      <c r="S74" s="159"/>
      <c r="T74" s="159"/>
      <c r="U74" s="159"/>
      <c r="V74" s="235"/>
      <c r="W74" s="159"/>
      <c r="X74" s="159"/>
      <c r="Y74" s="163"/>
      <c r="Z74" s="163"/>
      <c r="AA74" s="163"/>
      <c r="AB74" s="163"/>
      <c r="AC74" s="163"/>
      <c r="AD74" s="163"/>
      <c r="AE74" s="163"/>
      <c r="AF74" s="163"/>
      <c r="AG74" s="163"/>
      <c r="AH74" s="163"/>
      <c r="AI74" s="163"/>
      <c r="AJ74" s="163"/>
      <c r="AK74" s="163"/>
      <c r="AL74" s="163"/>
      <c r="AM74" s="163"/>
      <c r="AN74" s="163"/>
      <c r="AO74" s="163"/>
      <c r="AP74" s="206"/>
      <c r="AQ74" s="206"/>
      <c r="AR74" s="206"/>
      <c r="AS74" s="206"/>
      <c r="AT74" s="206"/>
      <c r="AU74" s="206"/>
      <c r="AV74" s="206"/>
      <c r="AW74" s="161"/>
    </row>
    <row r="75" spans="2:49" ht="30" customHeight="1" x14ac:dyDescent="0.25">
      <c r="B75" s="158"/>
      <c r="C75" s="164"/>
      <c r="D75" s="1245"/>
      <c r="E75" s="1246"/>
      <c r="F75" s="1247"/>
      <c r="G75" s="159"/>
      <c r="H75" s="159"/>
      <c r="I75" s="159"/>
      <c r="J75" s="159"/>
      <c r="K75" s="161"/>
      <c r="L75" s="161"/>
      <c r="M75" s="161"/>
      <c r="N75" s="161"/>
      <c r="O75" s="161"/>
      <c r="P75" s="161"/>
      <c r="Q75" s="161"/>
      <c r="R75" s="161"/>
      <c r="S75" s="159"/>
      <c r="T75" s="159"/>
      <c r="U75" s="159"/>
      <c r="V75" s="235"/>
      <c r="W75" s="159"/>
      <c r="X75" s="159"/>
      <c r="Y75" s="163"/>
      <c r="Z75" s="163"/>
      <c r="AA75" s="163"/>
      <c r="AB75" s="163"/>
      <c r="AC75" s="163"/>
      <c r="AD75" s="163"/>
      <c r="AE75" s="163"/>
      <c r="AF75" s="163"/>
      <c r="AG75" s="163"/>
      <c r="AH75" s="163"/>
      <c r="AI75" s="163"/>
      <c r="AJ75" s="163"/>
      <c r="AK75" s="163"/>
      <c r="AL75" s="163"/>
      <c r="AM75" s="163"/>
      <c r="AN75" s="163"/>
      <c r="AO75" s="163"/>
      <c r="AP75" s="206"/>
      <c r="AQ75" s="206"/>
      <c r="AR75" s="206"/>
      <c r="AS75" s="206"/>
      <c r="AT75" s="206"/>
      <c r="AU75" s="206"/>
      <c r="AV75" s="206"/>
      <c r="AW75" s="161"/>
    </row>
    <row r="76" spans="2:49" ht="30" customHeight="1" x14ac:dyDescent="0.25">
      <c r="B76" s="158"/>
      <c r="C76" s="164"/>
      <c r="D76" s="206"/>
      <c r="E76" s="206"/>
      <c r="F76" s="206"/>
      <c r="G76" s="159"/>
      <c r="H76" s="159"/>
      <c r="I76" s="159"/>
      <c r="J76" s="159"/>
      <c r="K76" s="206"/>
      <c r="L76" s="206"/>
      <c r="M76" s="206"/>
      <c r="N76" s="206"/>
      <c r="O76" s="206"/>
      <c r="P76" s="206"/>
      <c r="Q76" s="206"/>
      <c r="R76" s="206"/>
      <c r="S76" s="163"/>
      <c r="T76" s="163"/>
      <c r="U76" s="163"/>
      <c r="V76" s="236"/>
      <c r="W76" s="163"/>
      <c r="X76" s="163"/>
      <c r="Y76" s="163"/>
      <c r="Z76" s="163"/>
      <c r="AA76" s="163"/>
      <c r="AB76" s="163"/>
      <c r="AC76" s="163"/>
      <c r="AD76" s="163"/>
      <c r="AE76" s="163"/>
      <c r="AF76" s="163"/>
      <c r="AG76" s="163"/>
      <c r="AH76" s="163"/>
      <c r="AI76" s="163"/>
      <c r="AJ76" s="163"/>
      <c r="AK76" s="163"/>
      <c r="AL76" s="163"/>
      <c r="AM76" s="163"/>
      <c r="AN76" s="163"/>
      <c r="AO76" s="163"/>
      <c r="AP76" s="206"/>
      <c r="AQ76" s="206"/>
      <c r="AR76" s="206"/>
      <c r="AS76" s="206"/>
      <c r="AT76" s="206"/>
      <c r="AU76" s="206"/>
      <c r="AV76" s="206"/>
      <c r="AW76" s="206"/>
    </row>
    <row r="77" spans="2:49" ht="30" customHeight="1" x14ac:dyDescent="0.25">
      <c r="B77" s="158" t="s">
        <v>42</v>
      </c>
      <c r="C77" s="164" t="s">
        <v>43</v>
      </c>
      <c r="D77" s="1242" t="s">
        <v>419</v>
      </c>
      <c r="E77" s="1243"/>
      <c r="F77" s="1244"/>
      <c r="G77" s="159"/>
      <c r="H77" s="159"/>
      <c r="I77" s="159"/>
      <c r="J77" s="159"/>
      <c r="K77" s="161"/>
      <c r="L77" s="161"/>
      <c r="M77" s="161"/>
      <c r="N77" s="161"/>
      <c r="O77" s="161"/>
      <c r="P77" s="161"/>
      <c r="Q77" s="161"/>
      <c r="R77" s="161"/>
      <c r="S77" s="159"/>
      <c r="T77" s="159"/>
      <c r="U77" s="159"/>
      <c r="V77" s="235"/>
      <c r="W77" s="159"/>
      <c r="X77" s="159"/>
      <c r="Y77" s="163"/>
      <c r="Z77" s="163"/>
      <c r="AA77" s="163"/>
      <c r="AB77" s="163"/>
      <c r="AC77" s="163"/>
      <c r="AD77" s="163"/>
      <c r="AE77" s="163"/>
      <c r="AF77" s="163"/>
      <c r="AG77" s="163"/>
      <c r="AH77" s="163"/>
      <c r="AI77" s="163"/>
      <c r="AJ77" s="163"/>
      <c r="AK77" s="163"/>
      <c r="AL77" s="163"/>
      <c r="AM77" s="163"/>
      <c r="AN77" s="163"/>
      <c r="AO77" s="163"/>
      <c r="AP77" s="206"/>
      <c r="AQ77" s="206"/>
      <c r="AR77" s="206"/>
      <c r="AS77" s="206"/>
      <c r="AT77" s="206"/>
      <c r="AU77" s="206"/>
      <c r="AV77" s="206"/>
      <c r="AW77" s="161"/>
    </row>
    <row r="78" spans="2:49" ht="30" customHeight="1" x14ac:dyDescent="0.25">
      <c r="B78" s="158"/>
      <c r="C78" s="164" t="s">
        <v>109</v>
      </c>
      <c r="D78" s="1245"/>
      <c r="E78" s="1246"/>
      <c r="F78" s="1247"/>
      <c r="G78" s="159"/>
      <c r="H78" s="159"/>
      <c r="I78" s="159"/>
      <c r="J78" s="159"/>
      <c r="K78" s="161"/>
      <c r="L78" s="161"/>
      <c r="M78" s="161"/>
      <c r="N78" s="161"/>
      <c r="O78" s="161"/>
      <c r="P78" s="161"/>
      <c r="Q78" s="161"/>
      <c r="R78" s="161"/>
      <c r="S78" s="159"/>
      <c r="T78" s="159"/>
      <c r="U78" s="159"/>
      <c r="V78" s="235"/>
      <c r="W78" s="159"/>
      <c r="X78" s="159"/>
      <c r="Y78" s="163"/>
      <c r="Z78" s="163"/>
      <c r="AA78" s="163"/>
      <c r="AB78" s="163"/>
      <c r="AC78" s="163"/>
      <c r="AD78" s="163"/>
      <c r="AE78" s="163"/>
      <c r="AF78" s="163"/>
      <c r="AG78" s="163"/>
      <c r="AH78" s="163"/>
      <c r="AI78" s="163"/>
      <c r="AJ78" s="163"/>
      <c r="AK78" s="163"/>
      <c r="AL78" s="163"/>
      <c r="AM78" s="163"/>
      <c r="AN78" s="163"/>
      <c r="AO78" s="163"/>
      <c r="AP78" s="206"/>
      <c r="AQ78" s="206"/>
      <c r="AR78" s="206"/>
      <c r="AS78" s="206"/>
      <c r="AT78" s="206"/>
      <c r="AU78" s="206"/>
      <c r="AV78" s="206"/>
      <c r="AW78" s="161"/>
    </row>
    <row r="79" spans="2:49" ht="30" customHeight="1" x14ac:dyDescent="0.25">
      <c r="B79" s="158"/>
      <c r="C79" s="164"/>
      <c r="D79" s="1245"/>
      <c r="E79" s="1246"/>
      <c r="F79" s="1247"/>
      <c r="G79" s="159"/>
      <c r="H79" s="159"/>
      <c r="I79" s="159"/>
      <c r="J79" s="159"/>
      <c r="K79" s="161"/>
      <c r="L79" s="161"/>
      <c r="M79" s="161"/>
      <c r="N79" s="161"/>
      <c r="O79" s="161"/>
      <c r="P79" s="161"/>
      <c r="Q79" s="161"/>
      <c r="R79" s="161"/>
      <c r="S79" s="159"/>
      <c r="T79" s="159"/>
      <c r="U79" s="159"/>
      <c r="V79" s="235"/>
      <c r="W79" s="159"/>
      <c r="X79" s="159"/>
      <c r="Y79" s="163"/>
      <c r="Z79" s="163"/>
      <c r="AA79" s="163"/>
      <c r="AB79" s="163"/>
      <c r="AC79" s="163"/>
      <c r="AD79" s="163"/>
      <c r="AE79" s="163"/>
      <c r="AF79" s="163"/>
      <c r="AG79" s="163"/>
      <c r="AH79" s="163"/>
      <c r="AI79" s="163"/>
      <c r="AJ79" s="163"/>
      <c r="AK79" s="163"/>
      <c r="AL79" s="163"/>
      <c r="AM79" s="163"/>
      <c r="AN79" s="163"/>
      <c r="AO79" s="163"/>
      <c r="AP79" s="206"/>
      <c r="AQ79" s="206"/>
      <c r="AR79" s="206"/>
      <c r="AS79" s="206"/>
      <c r="AT79" s="206"/>
      <c r="AU79" s="206"/>
      <c r="AV79" s="206"/>
      <c r="AW79" s="161"/>
    </row>
    <row r="80" spans="2:49" ht="30" customHeight="1" x14ac:dyDescent="0.25">
      <c r="B80" s="158"/>
      <c r="C80" s="164"/>
      <c r="D80" s="206"/>
      <c r="E80" s="206"/>
      <c r="F80" s="206"/>
      <c r="G80" s="159"/>
      <c r="H80" s="159"/>
      <c r="I80" s="159"/>
      <c r="J80" s="159"/>
      <c r="K80" s="206"/>
      <c r="L80" s="206"/>
      <c r="M80" s="206"/>
      <c r="N80" s="206"/>
      <c r="O80" s="206"/>
      <c r="P80" s="206"/>
      <c r="Q80" s="206"/>
      <c r="R80" s="206"/>
      <c r="S80" s="159"/>
      <c r="T80" s="159"/>
      <c r="U80" s="159"/>
      <c r="V80" s="235"/>
      <c r="W80" s="159"/>
      <c r="X80" s="159"/>
      <c r="Y80" s="163"/>
      <c r="Z80" s="163"/>
      <c r="AA80" s="163"/>
      <c r="AB80" s="163"/>
      <c r="AC80" s="163"/>
      <c r="AD80" s="163"/>
      <c r="AE80" s="163"/>
      <c r="AF80" s="163"/>
      <c r="AG80" s="163"/>
      <c r="AH80" s="163"/>
      <c r="AI80" s="163"/>
      <c r="AJ80" s="163"/>
      <c r="AK80" s="163"/>
      <c r="AL80" s="163"/>
      <c r="AM80" s="163"/>
      <c r="AN80" s="163"/>
      <c r="AO80" s="163"/>
      <c r="AP80" s="206"/>
      <c r="AQ80" s="206"/>
      <c r="AR80" s="206"/>
      <c r="AS80" s="206"/>
      <c r="AT80" s="206"/>
      <c r="AU80" s="206"/>
      <c r="AV80" s="206"/>
      <c r="AW80" s="206"/>
    </row>
    <row r="81" spans="1:49" ht="30" customHeight="1" x14ac:dyDescent="0.25">
      <c r="B81" s="158" t="s">
        <v>44</v>
      </c>
      <c r="C81" s="164" t="s">
        <v>45</v>
      </c>
      <c r="D81" s="1242" t="s">
        <v>419</v>
      </c>
      <c r="E81" s="1243"/>
      <c r="F81" s="1244"/>
      <c r="G81" s="159"/>
      <c r="H81" s="159"/>
      <c r="I81" s="159"/>
      <c r="J81" s="159"/>
      <c r="K81" s="161"/>
      <c r="L81" s="161"/>
      <c r="M81" s="161"/>
      <c r="N81" s="161"/>
      <c r="O81" s="161"/>
      <c r="P81" s="161"/>
      <c r="Q81" s="161"/>
      <c r="R81" s="161"/>
      <c r="S81" s="159"/>
      <c r="T81" s="159"/>
      <c r="U81" s="159"/>
      <c r="V81" s="235"/>
      <c r="W81" s="159"/>
      <c r="X81" s="159"/>
      <c r="Y81" s="163"/>
      <c r="Z81" s="163"/>
      <c r="AA81" s="163"/>
      <c r="AB81" s="163"/>
      <c r="AC81" s="163"/>
      <c r="AD81" s="163"/>
      <c r="AE81" s="163"/>
      <c r="AF81" s="163"/>
      <c r="AG81" s="163"/>
      <c r="AH81" s="163"/>
      <c r="AI81" s="163"/>
      <c r="AJ81" s="163"/>
      <c r="AK81" s="163"/>
      <c r="AL81" s="163"/>
      <c r="AM81" s="163"/>
      <c r="AN81" s="163"/>
      <c r="AO81" s="163"/>
      <c r="AP81" s="206"/>
      <c r="AQ81" s="206"/>
      <c r="AR81" s="206"/>
      <c r="AS81" s="206"/>
      <c r="AT81" s="206"/>
      <c r="AU81" s="206"/>
      <c r="AV81" s="206"/>
      <c r="AW81" s="161"/>
    </row>
    <row r="82" spans="1:49" ht="30" customHeight="1" x14ac:dyDescent="0.25">
      <c r="B82" s="158"/>
      <c r="C82" s="164" t="s">
        <v>109</v>
      </c>
      <c r="D82" s="1245"/>
      <c r="E82" s="1246"/>
      <c r="F82" s="1247"/>
      <c r="G82" s="159"/>
      <c r="H82" s="159"/>
      <c r="I82" s="159"/>
      <c r="J82" s="159"/>
      <c r="K82" s="161"/>
      <c r="L82" s="161"/>
      <c r="M82" s="161"/>
      <c r="N82" s="161"/>
      <c r="O82" s="161"/>
      <c r="P82" s="161"/>
      <c r="Q82" s="161"/>
      <c r="R82" s="161"/>
      <c r="S82" s="159"/>
      <c r="T82" s="159"/>
      <c r="U82" s="159"/>
      <c r="V82" s="235"/>
      <c r="W82" s="159"/>
      <c r="X82" s="159"/>
      <c r="Y82" s="163"/>
      <c r="Z82" s="163"/>
      <c r="AA82" s="163"/>
      <c r="AB82" s="163"/>
      <c r="AC82" s="163"/>
      <c r="AD82" s="163"/>
      <c r="AE82" s="163"/>
      <c r="AF82" s="163"/>
      <c r="AG82" s="163"/>
      <c r="AH82" s="163"/>
      <c r="AI82" s="163"/>
      <c r="AJ82" s="163"/>
      <c r="AK82" s="163"/>
      <c r="AL82" s="163"/>
      <c r="AM82" s="163"/>
      <c r="AN82" s="163"/>
      <c r="AO82" s="163"/>
      <c r="AP82" s="206"/>
      <c r="AQ82" s="206"/>
      <c r="AR82" s="206"/>
      <c r="AS82" s="206"/>
      <c r="AT82" s="206"/>
      <c r="AU82" s="206"/>
      <c r="AV82" s="206"/>
      <c r="AW82" s="161"/>
    </row>
    <row r="83" spans="1:49" ht="30" customHeight="1" x14ac:dyDescent="0.25">
      <c r="B83" s="158"/>
      <c r="C83" s="164"/>
      <c r="D83" s="1248"/>
      <c r="E83" s="1249"/>
      <c r="F83" s="1250"/>
      <c r="G83" s="159"/>
      <c r="H83" s="159"/>
      <c r="I83" s="159"/>
      <c r="J83" s="159"/>
      <c r="K83" s="161"/>
      <c r="L83" s="161"/>
      <c r="M83" s="161"/>
      <c r="N83" s="161"/>
      <c r="O83" s="161"/>
      <c r="P83" s="161"/>
      <c r="Q83" s="161"/>
      <c r="R83" s="161"/>
      <c r="S83" s="159"/>
      <c r="T83" s="159"/>
      <c r="U83" s="159"/>
      <c r="V83" s="235"/>
      <c r="W83" s="159"/>
      <c r="X83" s="159"/>
      <c r="Y83" s="163"/>
      <c r="Z83" s="163"/>
      <c r="AA83" s="163"/>
      <c r="AB83" s="163"/>
      <c r="AC83" s="163"/>
      <c r="AD83" s="163"/>
      <c r="AE83" s="163"/>
      <c r="AF83" s="163"/>
      <c r="AG83" s="163"/>
      <c r="AH83" s="163"/>
      <c r="AI83" s="163"/>
      <c r="AJ83" s="163"/>
      <c r="AK83" s="163"/>
      <c r="AL83" s="163"/>
      <c r="AM83" s="163"/>
      <c r="AN83" s="163"/>
      <c r="AO83" s="163"/>
      <c r="AP83" s="206"/>
      <c r="AQ83" s="206"/>
      <c r="AR83" s="206"/>
      <c r="AS83" s="206"/>
      <c r="AT83" s="206"/>
      <c r="AU83" s="206"/>
      <c r="AV83" s="206"/>
      <c r="AW83" s="161"/>
    </row>
    <row r="84" spans="1:49" ht="30" customHeight="1" x14ac:dyDescent="0.25">
      <c r="B84" s="158"/>
      <c r="C84" s="175"/>
      <c r="D84" s="163"/>
      <c r="E84" s="163"/>
      <c r="F84" s="163"/>
      <c r="G84" s="159"/>
      <c r="H84" s="159"/>
      <c r="I84" s="159"/>
      <c r="J84" s="159"/>
      <c r="K84" s="159"/>
      <c r="L84" s="159"/>
      <c r="M84" s="159"/>
      <c r="N84" s="159"/>
      <c r="O84" s="159"/>
      <c r="P84" s="159"/>
      <c r="Q84" s="159"/>
      <c r="R84" s="159"/>
      <c r="S84" s="159"/>
      <c r="T84" s="159"/>
      <c r="U84" s="159"/>
      <c r="V84" s="235"/>
      <c r="W84" s="159"/>
      <c r="X84" s="159"/>
      <c r="Y84" s="163"/>
      <c r="Z84" s="163"/>
      <c r="AA84" s="163"/>
      <c r="AB84" s="163"/>
      <c r="AC84" s="163"/>
      <c r="AD84" s="163"/>
      <c r="AE84" s="163"/>
      <c r="AF84" s="163"/>
      <c r="AG84" s="163"/>
      <c r="AH84" s="163"/>
      <c r="AI84" s="163"/>
      <c r="AJ84" s="163"/>
      <c r="AK84" s="163"/>
      <c r="AL84" s="163"/>
      <c r="AM84" s="163"/>
      <c r="AN84" s="163"/>
      <c r="AO84" s="163"/>
      <c r="AP84" s="163"/>
      <c r="AQ84" s="163"/>
      <c r="AR84" s="163"/>
      <c r="AS84" s="163"/>
      <c r="AT84" s="163"/>
      <c r="AU84" s="163"/>
      <c r="AV84" s="163"/>
      <c r="AW84" s="163"/>
    </row>
    <row r="85" spans="1:49" ht="30" customHeight="1" x14ac:dyDescent="0.25">
      <c r="A85" s="151" t="s">
        <v>1734</v>
      </c>
      <c r="B85" s="158" t="s">
        <v>46</v>
      </c>
      <c r="C85" s="4" t="s">
        <v>47</v>
      </c>
      <c r="D85" s="163"/>
      <c r="E85" s="163"/>
      <c r="F85" s="163"/>
      <c r="G85" s="159"/>
      <c r="H85" s="159"/>
      <c r="I85" s="159"/>
      <c r="J85" s="159"/>
      <c r="K85" s="159"/>
      <c r="L85" s="159"/>
      <c r="M85" s="159"/>
      <c r="N85" s="159"/>
      <c r="O85" s="159"/>
      <c r="P85" s="159"/>
      <c r="Q85" s="159"/>
      <c r="R85" s="159"/>
      <c r="S85" s="159"/>
      <c r="T85" s="159"/>
      <c r="U85" s="159"/>
      <c r="V85" s="235"/>
      <c r="W85" s="159"/>
      <c r="X85" s="159"/>
      <c r="Y85" s="163"/>
      <c r="Z85" s="163"/>
      <c r="AA85" s="163"/>
      <c r="AB85" s="163"/>
      <c r="AC85" s="163"/>
      <c r="AD85" s="163"/>
      <c r="AE85" s="163"/>
      <c r="AF85" s="163"/>
      <c r="AG85" s="163"/>
      <c r="AH85" s="163"/>
      <c r="AI85" s="163"/>
      <c r="AJ85" s="163"/>
      <c r="AK85" s="163"/>
      <c r="AL85" s="163"/>
      <c r="AM85" s="163"/>
      <c r="AN85" s="163"/>
      <c r="AO85" s="222">
        <f>SUM(AO86:AO154)</f>
        <v>39822727229.03537</v>
      </c>
      <c r="AP85" s="206"/>
      <c r="AQ85" s="206"/>
      <c r="AR85" s="206"/>
      <c r="AS85" s="215"/>
      <c r="AT85" s="206"/>
      <c r="AU85" s="206"/>
      <c r="AV85" s="206"/>
      <c r="AW85" s="206"/>
    </row>
    <row r="86" spans="1:49" ht="30" customHeight="1" x14ac:dyDescent="0.25">
      <c r="B86" s="158" t="s">
        <v>48</v>
      </c>
      <c r="C86" s="175" t="s">
        <v>49</v>
      </c>
      <c r="D86" s="169" t="s">
        <v>469</v>
      </c>
      <c r="E86" s="176" t="s">
        <v>537</v>
      </c>
      <c r="F86" s="170" t="s">
        <v>450</v>
      </c>
      <c r="G86" s="171" t="s">
        <v>541</v>
      </c>
      <c r="H86" s="159"/>
      <c r="I86" s="159"/>
      <c r="J86" s="159"/>
      <c r="K86" s="159"/>
      <c r="L86" s="159"/>
      <c r="M86" s="159"/>
      <c r="N86" s="159"/>
      <c r="O86" s="159"/>
      <c r="P86" s="159"/>
      <c r="Q86" s="159"/>
      <c r="R86" s="159"/>
      <c r="S86" s="171" t="s">
        <v>543</v>
      </c>
      <c r="T86" s="171" t="s">
        <v>542</v>
      </c>
      <c r="U86" s="177">
        <v>124</v>
      </c>
      <c r="V86" s="251"/>
      <c r="W86" s="116" t="s">
        <v>611</v>
      </c>
      <c r="X86" s="159"/>
      <c r="Y86" s="163"/>
      <c r="Z86" s="163"/>
      <c r="AA86" s="163"/>
      <c r="AB86" s="163"/>
      <c r="AC86" s="163"/>
      <c r="AD86" s="163"/>
      <c r="AE86" s="163"/>
      <c r="AF86" s="163"/>
      <c r="AG86" s="163"/>
      <c r="AH86" s="163"/>
      <c r="AI86" s="163"/>
      <c r="AJ86" s="171" t="s">
        <v>139</v>
      </c>
      <c r="AK86" s="163"/>
      <c r="AL86" s="163"/>
      <c r="AM86" s="163"/>
      <c r="AN86" s="163"/>
      <c r="AO86" s="226">
        <v>267474021.18227947</v>
      </c>
      <c r="AP86" s="206"/>
      <c r="AQ86" s="206"/>
      <c r="AR86" s="206"/>
      <c r="AS86" s="233" t="s">
        <v>546</v>
      </c>
      <c r="AT86" s="206"/>
      <c r="AU86" s="206"/>
      <c r="AV86" s="206"/>
      <c r="AW86" s="161"/>
    </row>
    <row r="87" spans="1:49" ht="30" customHeight="1" x14ac:dyDescent="0.25">
      <c r="B87" s="158"/>
      <c r="C87" s="179" t="s">
        <v>110</v>
      </c>
      <c r="D87" s="169" t="s">
        <v>470</v>
      </c>
      <c r="E87" s="176"/>
      <c r="F87" s="170" t="s">
        <v>450</v>
      </c>
      <c r="G87" s="171" t="s">
        <v>541</v>
      </c>
      <c r="H87" s="159"/>
      <c r="I87" s="159"/>
      <c r="J87" s="159"/>
      <c r="K87" s="159"/>
      <c r="L87" s="159"/>
      <c r="M87" s="159"/>
      <c r="N87" s="159"/>
      <c r="O87" s="159"/>
      <c r="P87" s="159"/>
      <c r="Q87" s="159"/>
      <c r="R87" s="159"/>
      <c r="S87" s="171" t="s">
        <v>543</v>
      </c>
      <c r="T87" s="171" t="s">
        <v>542</v>
      </c>
      <c r="U87" s="180">
        <v>120</v>
      </c>
      <c r="V87" s="252" t="s">
        <v>594</v>
      </c>
      <c r="W87" s="116" t="s">
        <v>612</v>
      </c>
      <c r="X87" s="159"/>
      <c r="Y87" s="163"/>
      <c r="Z87" s="163"/>
      <c r="AA87" s="163"/>
      <c r="AB87" s="163"/>
      <c r="AC87" s="163"/>
      <c r="AD87" s="163"/>
      <c r="AE87" s="163"/>
      <c r="AF87" s="163"/>
      <c r="AG87" s="163"/>
      <c r="AH87" s="163"/>
      <c r="AI87" s="163"/>
      <c r="AJ87" s="171" t="s">
        <v>139</v>
      </c>
      <c r="AK87" s="163"/>
      <c r="AL87" s="163"/>
      <c r="AM87" s="163"/>
      <c r="AN87" s="163"/>
      <c r="AO87" s="226">
        <v>294688334.55143684</v>
      </c>
      <c r="AP87" s="206"/>
      <c r="AQ87" s="206"/>
      <c r="AR87" s="206"/>
      <c r="AS87" s="233" t="s">
        <v>547</v>
      </c>
      <c r="AT87" s="206"/>
      <c r="AU87" s="206"/>
      <c r="AV87" s="206"/>
      <c r="AW87" s="161"/>
    </row>
    <row r="88" spans="1:49" ht="30" customHeight="1" x14ac:dyDescent="0.25">
      <c r="B88" s="158"/>
      <c r="C88" s="175"/>
      <c r="D88" s="169" t="s">
        <v>471</v>
      </c>
      <c r="E88" s="176" t="s">
        <v>537</v>
      </c>
      <c r="F88" s="170" t="s">
        <v>450</v>
      </c>
      <c r="G88" s="171" t="s">
        <v>541</v>
      </c>
      <c r="H88" s="159"/>
      <c r="I88" s="159"/>
      <c r="J88" s="159"/>
      <c r="K88" s="159"/>
      <c r="L88" s="159"/>
      <c r="M88" s="159"/>
      <c r="N88" s="159"/>
      <c r="O88" s="159"/>
      <c r="P88" s="159"/>
      <c r="Q88" s="159"/>
      <c r="R88" s="159"/>
      <c r="S88" s="171" t="s">
        <v>543</v>
      </c>
      <c r="T88" s="171" t="s">
        <v>542</v>
      </c>
      <c r="U88" s="180">
        <v>120</v>
      </c>
      <c r="V88" s="252" t="s">
        <v>595</v>
      </c>
      <c r="W88" s="116" t="s">
        <v>613</v>
      </c>
      <c r="X88" s="159"/>
      <c r="Y88" s="163"/>
      <c r="Z88" s="163"/>
      <c r="AA88" s="163"/>
      <c r="AB88" s="163"/>
      <c r="AC88" s="163"/>
      <c r="AD88" s="163"/>
      <c r="AE88" s="163"/>
      <c r="AF88" s="163"/>
      <c r="AG88" s="163"/>
      <c r="AH88" s="163"/>
      <c r="AI88" s="163"/>
      <c r="AJ88" s="171" t="s">
        <v>139</v>
      </c>
      <c r="AK88" s="163"/>
      <c r="AL88" s="163"/>
      <c r="AM88" s="163"/>
      <c r="AN88" s="163"/>
      <c r="AO88" s="226">
        <v>290925425.00972772</v>
      </c>
      <c r="AP88" s="206"/>
      <c r="AQ88" s="206"/>
      <c r="AR88" s="206"/>
      <c r="AS88" s="233" t="s">
        <v>548</v>
      </c>
      <c r="AT88" s="206"/>
      <c r="AU88" s="206"/>
      <c r="AV88" s="206"/>
      <c r="AW88" s="161"/>
    </row>
    <row r="89" spans="1:49" ht="30" customHeight="1" x14ac:dyDescent="0.25">
      <c r="B89" s="158"/>
      <c r="C89" s="175"/>
      <c r="D89" s="169" t="s">
        <v>472</v>
      </c>
      <c r="E89" s="176" t="s">
        <v>537</v>
      </c>
      <c r="F89" s="170" t="s">
        <v>455</v>
      </c>
      <c r="G89" s="171" t="s">
        <v>541</v>
      </c>
      <c r="H89" s="159"/>
      <c r="I89" s="159"/>
      <c r="J89" s="159"/>
      <c r="K89" s="159"/>
      <c r="L89" s="159"/>
      <c r="M89" s="159"/>
      <c r="N89" s="159"/>
      <c r="O89" s="159"/>
      <c r="P89" s="159"/>
      <c r="Q89" s="159"/>
      <c r="R89" s="159"/>
      <c r="S89" s="171" t="s">
        <v>543</v>
      </c>
      <c r="T89" s="171" t="s">
        <v>542</v>
      </c>
      <c r="U89" s="180">
        <v>120</v>
      </c>
      <c r="V89" s="252" t="s">
        <v>596</v>
      </c>
      <c r="W89" s="116" t="s">
        <v>614</v>
      </c>
      <c r="X89" s="159"/>
      <c r="Y89" s="163"/>
      <c r="Z89" s="163"/>
      <c r="AA89" s="163"/>
      <c r="AB89" s="163"/>
      <c r="AC89" s="163"/>
      <c r="AD89" s="163"/>
      <c r="AE89" s="163"/>
      <c r="AF89" s="163"/>
      <c r="AG89" s="163"/>
      <c r="AH89" s="163"/>
      <c r="AI89" s="163"/>
      <c r="AJ89" s="171" t="s">
        <v>139</v>
      </c>
      <c r="AK89" s="163"/>
      <c r="AL89" s="163"/>
      <c r="AM89" s="163"/>
      <c r="AN89" s="163"/>
      <c r="AO89" s="226">
        <v>261207209.33636305</v>
      </c>
      <c r="AP89" s="206"/>
      <c r="AQ89" s="206"/>
      <c r="AR89" s="206"/>
      <c r="AS89" s="233" t="s">
        <v>549</v>
      </c>
      <c r="AT89" s="206"/>
      <c r="AU89" s="206"/>
      <c r="AV89" s="206"/>
      <c r="AW89" s="161"/>
    </row>
    <row r="90" spans="1:49" ht="30" customHeight="1" x14ac:dyDescent="0.25">
      <c r="B90" s="158"/>
      <c r="C90" s="175"/>
      <c r="D90" s="169" t="s">
        <v>473</v>
      </c>
      <c r="E90" s="176" t="s">
        <v>537</v>
      </c>
      <c r="F90" s="170" t="s">
        <v>456</v>
      </c>
      <c r="G90" s="171" t="s">
        <v>541</v>
      </c>
      <c r="H90" s="159"/>
      <c r="I90" s="159"/>
      <c r="J90" s="159"/>
      <c r="K90" s="159"/>
      <c r="L90" s="159"/>
      <c r="M90" s="159"/>
      <c r="N90" s="159"/>
      <c r="O90" s="159"/>
      <c r="P90" s="159"/>
      <c r="Q90" s="159"/>
      <c r="R90" s="159"/>
      <c r="S90" s="171" t="s">
        <v>543</v>
      </c>
      <c r="T90" s="171" t="s">
        <v>542</v>
      </c>
      <c r="U90" s="180">
        <v>120</v>
      </c>
      <c r="V90" s="252" t="s">
        <v>597</v>
      </c>
      <c r="W90" s="116" t="s">
        <v>615</v>
      </c>
      <c r="X90" s="159"/>
      <c r="Y90" s="163"/>
      <c r="Z90" s="163"/>
      <c r="AA90" s="163"/>
      <c r="AB90" s="163"/>
      <c r="AC90" s="163"/>
      <c r="AD90" s="163"/>
      <c r="AE90" s="163"/>
      <c r="AF90" s="163"/>
      <c r="AG90" s="163"/>
      <c r="AH90" s="163"/>
      <c r="AI90" s="163"/>
      <c r="AJ90" s="171" t="s">
        <v>139</v>
      </c>
      <c r="AK90" s="163"/>
      <c r="AL90" s="163"/>
      <c r="AM90" s="163"/>
      <c r="AN90" s="163"/>
      <c r="AO90" s="226">
        <v>255580485.23729509</v>
      </c>
      <c r="AP90" s="206"/>
      <c r="AQ90" s="206"/>
      <c r="AR90" s="206"/>
      <c r="AS90" s="233" t="s">
        <v>550</v>
      </c>
      <c r="AT90" s="206"/>
      <c r="AU90" s="206"/>
      <c r="AV90" s="206"/>
      <c r="AW90" s="161"/>
    </row>
    <row r="91" spans="1:49" ht="30" customHeight="1" x14ac:dyDescent="0.25">
      <c r="B91" s="158"/>
      <c r="C91" s="175"/>
      <c r="D91" s="169" t="s">
        <v>474</v>
      </c>
      <c r="E91" s="176" t="s">
        <v>537</v>
      </c>
      <c r="F91" s="170" t="s">
        <v>457</v>
      </c>
      <c r="G91" s="171" t="s">
        <v>541</v>
      </c>
      <c r="H91" s="159"/>
      <c r="I91" s="159"/>
      <c r="J91" s="159"/>
      <c r="K91" s="159"/>
      <c r="L91" s="159"/>
      <c r="M91" s="159"/>
      <c r="N91" s="159"/>
      <c r="O91" s="159"/>
      <c r="P91" s="159"/>
      <c r="Q91" s="159"/>
      <c r="R91" s="159"/>
      <c r="S91" s="171" t="s">
        <v>543</v>
      </c>
      <c r="T91" s="171" t="s">
        <v>542</v>
      </c>
      <c r="U91" s="180">
        <v>120</v>
      </c>
      <c r="V91" s="252" t="s">
        <v>598</v>
      </c>
      <c r="W91" s="116" t="s">
        <v>614</v>
      </c>
      <c r="X91" s="159"/>
      <c r="Y91" s="163"/>
      <c r="Z91" s="163"/>
      <c r="AA91" s="163"/>
      <c r="AB91" s="163"/>
      <c r="AC91" s="163"/>
      <c r="AD91" s="163"/>
      <c r="AE91" s="163"/>
      <c r="AF91" s="163"/>
      <c r="AG91" s="163"/>
      <c r="AH91" s="163"/>
      <c r="AI91" s="163"/>
      <c r="AJ91" s="171" t="s">
        <v>139</v>
      </c>
      <c r="AK91" s="163"/>
      <c r="AL91" s="163"/>
      <c r="AM91" s="163"/>
      <c r="AN91" s="163"/>
      <c r="AO91" s="226">
        <v>265355179.5383811</v>
      </c>
      <c r="AP91" s="206"/>
      <c r="AQ91" s="206"/>
      <c r="AR91" s="206"/>
      <c r="AS91" s="233" t="s">
        <v>551</v>
      </c>
      <c r="AT91" s="206"/>
      <c r="AU91" s="206"/>
      <c r="AV91" s="206"/>
      <c r="AW91" s="161"/>
    </row>
    <row r="92" spans="1:49" ht="30" customHeight="1" x14ac:dyDescent="0.25">
      <c r="B92" s="158"/>
      <c r="C92" s="175"/>
      <c r="D92" s="169" t="s">
        <v>475</v>
      </c>
      <c r="E92" s="116" t="s">
        <v>538</v>
      </c>
      <c r="F92" s="170" t="s">
        <v>450</v>
      </c>
      <c r="G92" s="171" t="s">
        <v>541</v>
      </c>
      <c r="H92" s="159"/>
      <c r="I92" s="159"/>
      <c r="J92" s="159"/>
      <c r="K92" s="159"/>
      <c r="L92" s="159"/>
      <c r="M92" s="159"/>
      <c r="N92" s="159"/>
      <c r="O92" s="159"/>
      <c r="P92" s="159"/>
      <c r="Q92" s="159"/>
      <c r="R92" s="159"/>
      <c r="S92" s="171" t="s">
        <v>543</v>
      </c>
      <c r="T92" s="171" t="s">
        <v>542</v>
      </c>
      <c r="U92" s="180">
        <v>420</v>
      </c>
      <c r="V92" s="239" t="s">
        <v>596</v>
      </c>
      <c r="W92" s="116" t="s">
        <v>616</v>
      </c>
      <c r="X92" s="159"/>
      <c r="Y92" s="163"/>
      <c r="Z92" s="163"/>
      <c r="AA92" s="163"/>
      <c r="AB92" s="163"/>
      <c r="AC92" s="163"/>
      <c r="AD92" s="163"/>
      <c r="AE92" s="163"/>
      <c r="AF92" s="163"/>
      <c r="AG92" s="163"/>
      <c r="AH92" s="163"/>
      <c r="AI92" s="163"/>
      <c r="AJ92" s="171" t="s">
        <v>139</v>
      </c>
      <c r="AK92" s="163"/>
      <c r="AL92" s="163"/>
      <c r="AM92" s="163"/>
      <c r="AN92" s="163"/>
      <c r="AO92" s="226">
        <v>1713608643.4479284</v>
      </c>
      <c r="AP92" s="206"/>
      <c r="AQ92" s="206"/>
      <c r="AR92" s="206"/>
      <c r="AS92" s="233" t="s">
        <v>552</v>
      </c>
      <c r="AT92" s="206"/>
      <c r="AU92" s="206"/>
      <c r="AV92" s="206"/>
      <c r="AW92" s="161"/>
    </row>
    <row r="93" spans="1:49" ht="30" customHeight="1" x14ac:dyDescent="0.25">
      <c r="B93" s="158"/>
      <c r="C93" s="175"/>
      <c r="D93" s="234" t="s">
        <v>476</v>
      </c>
      <c r="E93" s="116"/>
      <c r="F93" s="171"/>
      <c r="G93" s="171"/>
      <c r="H93" s="159"/>
      <c r="I93" s="159"/>
      <c r="J93" s="159"/>
      <c r="K93" s="159"/>
      <c r="L93" s="159"/>
      <c r="M93" s="159"/>
      <c r="N93" s="159"/>
      <c r="O93" s="159"/>
      <c r="P93" s="159"/>
      <c r="Q93" s="159"/>
      <c r="R93" s="159"/>
      <c r="S93" s="171"/>
      <c r="T93" s="171"/>
      <c r="U93" s="122"/>
      <c r="V93" s="239" t="s">
        <v>599</v>
      </c>
      <c r="W93" s="116"/>
      <c r="X93" s="159"/>
      <c r="Y93" s="163"/>
      <c r="Z93" s="163"/>
      <c r="AA93" s="163"/>
      <c r="AB93" s="163"/>
      <c r="AC93" s="163"/>
      <c r="AD93" s="163"/>
      <c r="AE93" s="163"/>
      <c r="AF93" s="163"/>
      <c r="AG93" s="163"/>
      <c r="AH93" s="163"/>
      <c r="AI93" s="163"/>
      <c r="AJ93" s="171" t="s">
        <v>139</v>
      </c>
      <c r="AK93" s="163"/>
      <c r="AL93" s="163"/>
      <c r="AM93" s="163"/>
      <c r="AN93" s="163"/>
      <c r="AO93" s="227">
        <v>2065687788</v>
      </c>
      <c r="AP93" s="206"/>
      <c r="AQ93" s="206"/>
      <c r="AR93" s="206"/>
      <c r="AS93" s="233"/>
      <c r="AT93" s="206"/>
      <c r="AU93" s="206"/>
      <c r="AV93" s="206"/>
      <c r="AW93" s="161"/>
    </row>
    <row r="94" spans="1:49" ht="30" customHeight="1" x14ac:dyDescent="0.25">
      <c r="B94" s="158"/>
      <c r="C94" s="175"/>
      <c r="D94" s="169" t="s">
        <v>477</v>
      </c>
      <c r="E94" s="116"/>
      <c r="F94" s="170" t="s">
        <v>450</v>
      </c>
      <c r="G94" s="171" t="s">
        <v>541</v>
      </c>
      <c r="H94" s="159"/>
      <c r="I94" s="159"/>
      <c r="J94" s="159"/>
      <c r="K94" s="159"/>
      <c r="L94" s="159"/>
      <c r="M94" s="159"/>
      <c r="N94" s="159"/>
      <c r="O94" s="159"/>
      <c r="P94" s="159"/>
      <c r="Q94" s="159"/>
      <c r="R94" s="159"/>
      <c r="S94" s="171" t="s">
        <v>543</v>
      </c>
      <c r="T94" s="171" t="s">
        <v>542</v>
      </c>
      <c r="U94" s="171" t="s">
        <v>138</v>
      </c>
      <c r="V94" s="240"/>
      <c r="W94" s="116" t="s">
        <v>617</v>
      </c>
      <c r="X94" s="159"/>
      <c r="Y94" s="163"/>
      <c r="Z94" s="163"/>
      <c r="AA94" s="163"/>
      <c r="AB94" s="163"/>
      <c r="AC94" s="163"/>
      <c r="AD94" s="163"/>
      <c r="AE94" s="163"/>
      <c r="AF94" s="163"/>
      <c r="AG94" s="163"/>
      <c r="AH94" s="163"/>
      <c r="AI94" s="163"/>
      <c r="AJ94" s="171" t="s">
        <v>139</v>
      </c>
      <c r="AK94" s="163"/>
      <c r="AL94" s="163"/>
      <c r="AM94" s="163"/>
      <c r="AN94" s="163"/>
      <c r="AO94" s="226">
        <v>524619475.60007006</v>
      </c>
      <c r="AP94" s="206"/>
      <c r="AQ94" s="206"/>
      <c r="AR94" s="206"/>
      <c r="AS94" s="233" t="s">
        <v>553</v>
      </c>
      <c r="AT94" s="206"/>
      <c r="AU94" s="206"/>
      <c r="AV94" s="206"/>
      <c r="AW94" s="161"/>
    </row>
    <row r="95" spans="1:49" ht="30" customHeight="1" x14ac:dyDescent="0.25">
      <c r="B95" s="158"/>
      <c r="C95" s="175"/>
      <c r="D95" s="169" t="s">
        <v>478</v>
      </c>
      <c r="E95" s="116" t="s">
        <v>539</v>
      </c>
      <c r="F95" s="170" t="s">
        <v>450</v>
      </c>
      <c r="G95" s="171" t="s">
        <v>541</v>
      </c>
      <c r="H95" s="159"/>
      <c r="I95" s="159"/>
      <c r="J95" s="159"/>
      <c r="K95" s="159"/>
      <c r="L95" s="159"/>
      <c r="M95" s="159"/>
      <c r="N95" s="159"/>
      <c r="O95" s="159"/>
      <c r="P95" s="159"/>
      <c r="Q95" s="159"/>
      <c r="R95" s="159"/>
      <c r="S95" s="171" t="s">
        <v>544</v>
      </c>
      <c r="T95" s="171" t="s">
        <v>542</v>
      </c>
      <c r="U95" s="171" t="s">
        <v>138</v>
      </c>
      <c r="V95" s="239" t="s">
        <v>600</v>
      </c>
      <c r="W95" s="116" t="s">
        <v>618</v>
      </c>
      <c r="X95" s="159"/>
      <c r="Y95" s="163"/>
      <c r="Z95" s="163"/>
      <c r="AA95" s="163"/>
      <c r="AB95" s="163"/>
      <c r="AC95" s="163"/>
      <c r="AD95" s="163"/>
      <c r="AE95" s="163"/>
      <c r="AF95" s="163"/>
      <c r="AG95" s="163"/>
      <c r="AH95" s="163"/>
      <c r="AI95" s="163"/>
      <c r="AJ95" s="171" t="s">
        <v>139</v>
      </c>
      <c r="AK95" s="163"/>
      <c r="AL95" s="163"/>
      <c r="AM95" s="163"/>
      <c r="AN95" s="163"/>
      <c r="AO95" s="226">
        <v>1120615226.5723109</v>
      </c>
      <c r="AP95" s="206"/>
      <c r="AQ95" s="206"/>
      <c r="AR95" s="206"/>
      <c r="AS95" s="233" t="s">
        <v>554</v>
      </c>
      <c r="AT95" s="206"/>
      <c r="AU95" s="206"/>
      <c r="AV95" s="206"/>
      <c r="AW95" s="161"/>
    </row>
    <row r="96" spans="1:49" ht="30" customHeight="1" x14ac:dyDescent="0.25">
      <c r="B96" s="158"/>
      <c r="C96" s="175"/>
      <c r="D96" s="184" t="s">
        <v>479</v>
      </c>
      <c r="E96" s="116"/>
      <c r="F96" s="170"/>
      <c r="G96" s="171"/>
      <c r="H96" s="159"/>
      <c r="I96" s="159"/>
      <c r="J96" s="159"/>
      <c r="K96" s="159"/>
      <c r="L96" s="159"/>
      <c r="M96" s="159"/>
      <c r="N96" s="159"/>
      <c r="O96" s="159"/>
      <c r="P96" s="159"/>
      <c r="Q96" s="159"/>
      <c r="R96" s="159"/>
      <c r="S96" s="171"/>
      <c r="T96" s="171"/>
      <c r="U96" s="122"/>
      <c r="V96" s="239" t="s">
        <v>601</v>
      </c>
      <c r="W96" s="116"/>
      <c r="X96" s="159"/>
      <c r="Y96" s="163"/>
      <c r="Z96" s="163"/>
      <c r="AA96" s="163"/>
      <c r="AB96" s="163"/>
      <c r="AC96" s="163"/>
      <c r="AD96" s="163"/>
      <c r="AE96" s="163"/>
      <c r="AF96" s="163"/>
      <c r="AG96" s="163"/>
      <c r="AH96" s="163"/>
      <c r="AI96" s="163"/>
      <c r="AJ96" s="171" t="s">
        <v>139</v>
      </c>
      <c r="AK96" s="163"/>
      <c r="AL96" s="163"/>
      <c r="AM96" s="163"/>
      <c r="AN96" s="163"/>
      <c r="AO96" s="226">
        <v>35880687.702640109</v>
      </c>
      <c r="AP96" s="206"/>
      <c r="AQ96" s="206"/>
      <c r="AR96" s="206"/>
      <c r="AS96" s="233"/>
      <c r="AT96" s="206"/>
      <c r="AU96" s="206"/>
      <c r="AV96" s="206"/>
      <c r="AW96" s="161"/>
    </row>
    <row r="97" spans="2:49" ht="30" customHeight="1" x14ac:dyDescent="0.25">
      <c r="B97" s="158"/>
      <c r="C97" s="175"/>
      <c r="D97" s="169" t="s">
        <v>480</v>
      </c>
      <c r="E97" s="116"/>
      <c r="F97" s="170"/>
      <c r="G97" s="171"/>
      <c r="H97" s="159"/>
      <c r="I97" s="159"/>
      <c r="J97" s="159"/>
      <c r="K97" s="159"/>
      <c r="L97" s="159"/>
      <c r="M97" s="159"/>
      <c r="N97" s="159"/>
      <c r="O97" s="159"/>
      <c r="P97" s="159"/>
      <c r="Q97" s="159"/>
      <c r="R97" s="159"/>
      <c r="S97" s="171"/>
      <c r="T97" s="171"/>
      <c r="U97" s="122"/>
      <c r="V97" s="239"/>
      <c r="W97" s="116"/>
      <c r="X97" s="159"/>
      <c r="Y97" s="163"/>
      <c r="Z97" s="163"/>
      <c r="AA97" s="163"/>
      <c r="AB97" s="163"/>
      <c r="AC97" s="163"/>
      <c r="AD97" s="163"/>
      <c r="AE97" s="163"/>
      <c r="AF97" s="163"/>
      <c r="AG97" s="163"/>
      <c r="AH97" s="163"/>
      <c r="AI97" s="163"/>
      <c r="AJ97" s="171" t="s">
        <v>139</v>
      </c>
      <c r="AK97" s="163"/>
      <c r="AL97" s="163"/>
      <c r="AM97" s="163"/>
      <c r="AN97" s="163"/>
      <c r="AO97" s="228">
        <v>530596000</v>
      </c>
      <c r="AP97" s="206"/>
      <c r="AQ97" s="206"/>
      <c r="AR97" s="206"/>
      <c r="AS97" s="233"/>
      <c r="AT97" s="206"/>
      <c r="AU97" s="206"/>
      <c r="AV97" s="206"/>
      <c r="AW97" s="161"/>
    </row>
    <row r="98" spans="2:49" ht="30" customHeight="1" x14ac:dyDescent="0.25">
      <c r="B98" s="158"/>
      <c r="C98" s="175"/>
      <c r="D98" s="187" t="s">
        <v>481</v>
      </c>
      <c r="E98" s="116"/>
      <c r="F98" s="170" t="s">
        <v>450</v>
      </c>
      <c r="G98" s="171" t="s">
        <v>541</v>
      </c>
      <c r="H98" s="159"/>
      <c r="I98" s="159"/>
      <c r="J98" s="159"/>
      <c r="K98" s="159"/>
      <c r="L98" s="159"/>
      <c r="M98" s="159"/>
      <c r="N98" s="159"/>
      <c r="O98" s="159"/>
      <c r="P98" s="159"/>
      <c r="Q98" s="159"/>
      <c r="R98" s="159"/>
      <c r="S98" s="171" t="s">
        <v>545</v>
      </c>
      <c r="T98" s="171" t="s">
        <v>543</v>
      </c>
      <c r="U98" s="122"/>
      <c r="V98" s="239"/>
      <c r="W98" s="116" t="s">
        <v>619</v>
      </c>
      <c r="X98" s="159"/>
      <c r="Y98" s="163"/>
      <c r="Z98" s="163"/>
      <c r="AA98" s="163"/>
      <c r="AB98" s="163"/>
      <c r="AC98" s="163"/>
      <c r="AD98" s="163"/>
      <c r="AE98" s="163"/>
      <c r="AF98" s="163"/>
      <c r="AG98" s="163"/>
      <c r="AH98" s="163"/>
      <c r="AI98" s="163"/>
      <c r="AJ98" s="171" t="s">
        <v>139</v>
      </c>
      <c r="AK98" s="163"/>
      <c r="AL98" s="163"/>
      <c r="AM98" s="163"/>
      <c r="AN98" s="163"/>
      <c r="AO98" s="226">
        <v>215036010.5</v>
      </c>
      <c r="AP98" s="206"/>
      <c r="AQ98" s="206"/>
      <c r="AR98" s="206"/>
      <c r="AS98" s="233" t="s">
        <v>553</v>
      </c>
      <c r="AT98" s="206"/>
      <c r="AU98" s="206"/>
      <c r="AV98" s="206"/>
      <c r="AW98" s="161"/>
    </row>
    <row r="99" spans="2:49" ht="30" customHeight="1" x14ac:dyDescent="0.25">
      <c r="B99" s="158"/>
      <c r="C99" s="175"/>
      <c r="D99" s="169" t="s">
        <v>482</v>
      </c>
      <c r="E99" s="116" t="s">
        <v>538</v>
      </c>
      <c r="F99" s="170" t="s">
        <v>455</v>
      </c>
      <c r="G99" s="171" t="s">
        <v>541</v>
      </c>
      <c r="H99" s="159"/>
      <c r="I99" s="159"/>
      <c r="J99" s="159"/>
      <c r="K99" s="159"/>
      <c r="L99" s="159"/>
      <c r="M99" s="159"/>
      <c r="N99" s="159"/>
      <c r="O99" s="159"/>
      <c r="P99" s="159"/>
      <c r="Q99" s="159"/>
      <c r="R99" s="159"/>
      <c r="S99" s="171" t="s">
        <v>545</v>
      </c>
      <c r="T99" s="171" t="s">
        <v>542</v>
      </c>
      <c r="U99" s="122"/>
      <c r="V99" s="239" t="s">
        <v>602</v>
      </c>
      <c r="W99" s="116" t="s">
        <v>620</v>
      </c>
      <c r="X99" s="159"/>
      <c r="Y99" s="163"/>
      <c r="Z99" s="163"/>
      <c r="AA99" s="163"/>
      <c r="AB99" s="163"/>
      <c r="AC99" s="163"/>
      <c r="AD99" s="163"/>
      <c r="AE99" s="163"/>
      <c r="AF99" s="163"/>
      <c r="AG99" s="163"/>
      <c r="AH99" s="163"/>
      <c r="AI99" s="163"/>
      <c r="AJ99" s="171" t="s">
        <v>139</v>
      </c>
      <c r="AK99" s="163"/>
      <c r="AL99" s="163"/>
      <c r="AM99" s="163"/>
      <c r="AN99" s="163"/>
      <c r="AO99" s="226">
        <v>557882255</v>
      </c>
      <c r="AP99" s="206"/>
      <c r="AQ99" s="206"/>
      <c r="AR99" s="206"/>
      <c r="AS99" s="233" t="s">
        <v>555</v>
      </c>
      <c r="AT99" s="206"/>
      <c r="AU99" s="206"/>
      <c r="AV99" s="206"/>
      <c r="AW99" s="161"/>
    </row>
    <row r="100" spans="2:49" ht="30" customHeight="1" x14ac:dyDescent="0.25">
      <c r="B100" s="158"/>
      <c r="C100" s="175"/>
      <c r="D100" s="169" t="s">
        <v>483</v>
      </c>
      <c r="E100" s="116" t="s">
        <v>539</v>
      </c>
      <c r="F100" s="170" t="s">
        <v>455</v>
      </c>
      <c r="G100" s="171" t="s">
        <v>541</v>
      </c>
      <c r="H100" s="159"/>
      <c r="I100" s="159"/>
      <c r="J100" s="159"/>
      <c r="K100" s="159"/>
      <c r="L100" s="159"/>
      <c r="M100" s="159"/>
      <c r="N100" s="159"/>
      <c r="O100" s="159"/>
      <c r="P100" s="159"/>
      <c r="Q100" s="159"/>
      <c r="R100" s="159"/>
      <c r="S100" s="171" t="s">
        <v>544</v>
      </c>
      <c r="T100" s="171" t="s">
        <v>542</v>
      </c>
      <c r="U100" s="122"/>
      <c r="V100" s="239" t="s">
        <v>603</v>
      </c>
      <c r="W100" s="116" t="s">
        <v>621</v>
      </c>
      <c r="X100" s="159"/>
      <c r="Y100" s="163"/>
      <c r="Z100" s="163"/>
      <c r="AA100" s="163"/>
      <c r="AB100" s="163"/>
      <c r="AC100" s="163"/>
      <c r="AD100" s="163"/>
      <c r="AE100" s="163"/>
      <c r="AF100" s="163"/>
      <c r="AG100" s="163"/>
      <c r="AH100" s="163"/>
      <c r="AI100" s="163"/>
      <c r="AJ100" s="171" t="s">
        <v>139</v>
      </c>
      <c r="AK100" s="163"/>
      <c r="AL100" s="163"/>
      <c r="AM100" s="163"/>
      <c r="AN100" s="163"/>
      <c r="AO100" s="226">
        <v>581026000</v>
      </c>
      <c r="AP100" s="206"/>
      <c r="AQ100" s="206"/>
      <c r="AR100" s="206"/>
      <c r="AS100" s="233" t="s">
        <v>554</v>
      </c>
      <c r="AT100" s="206"/>
      <c r="AU100" s="206"/>
      <c r="AV100" s="206"/>
      <c r="AW100" s="161"/>
    </row>
    <row r="101" spans="2:49" ht="30" customHeight="1" x14ac:dyDescent="0.25">
      <c r="B101" s="158"/>
      <c r="C101" s="175"/>
      <c r="D101" s="169" t="s">
        <v>484</v>
      </c>
      <c r="E101" s="116" t="s">
        <v>540</v>
      </c>
      <c r="F101" s="170" t="s">
        <v>450</v>
      </c>
      <c r="G101" s="171" t="s">
        <v>541</v>
      </c>
      <c r="H101" s="159"/>
      <c r="I101" s="159"/>
      <c r="J101" s="159"/>
      <c r="K101" s="159"/>
      <c r="L101" s="159"/>
      <c r="M101" s="159"/>
      <c r="N101" s="159"/>
      <c r="O101" s="159"/>
      <c r="P101" s="159"/>
      <c r="Q101" s="159"/>
      <c r="R101" s="159"/>
      <c r="S101" s="171" t="s">
        <v>138</v>
      </c>
      <c r="T101" s="171" t="s">
        <v>138</v>
      </c>
      <c r="U101" s="122"/>
      <c r="V101" s="239" t="s">
        <v>604</v>
      </c>
      <c r="W101" s="116" t="s">
        <v>622</v>
      </c>
      <c r="X101" s="159"/>
      <c r="Y101" s="163"/>
      <c r="Z101" s="163"/>
      <c r="AA101" s="163"/>
      <c r="AB101" s="163"/>
      <c r="AC101" s="163"/>
      <c r="AD101" s="163"/>
      <c r="AE101" s="163"/>
      <c r="AF101" s="163"/>
      <c r="AG101" s="163"/>
      <c r="AH101" s="163"/>
      <c r="AI101" s="163"/>
      <c r="AJ101" s="171" t="s">
        <v>139</v>
      </c>
      <c r="AK101" s="163"/>
      <c r="AL101" s="163"/>
      <c r="AM101" s="163"/>
      <c r="AN101" s="163"/>
      <c r="AO101" s="226">
        <v>7253104</v>
      </c>
      <c r="AP101" s="206"/>
      <c r="AQ101" s="206"/>
      <c r="AR101" s="206"/>
      <c r="AS101" s="233" t="s">
        <v>556</v>
      </c>
      <c r="AT101" s="206"/>
      <c r="AU101" s="206"/>
      <c r="AV101" s="206"/>
      <c r="AW101" s="161"/>
    </row>
    <row r="102" spans="2:49" ht="30" customHeight="1" x14ac:dyDescent="0.25">
      <c r="B102" s="158"/>
      <c r="C102" s="175"/>
      <c r="D102" s="184" t="s">
        <v>485</v>
      </c>
      <c r="E102" s="116"/>
      <c r="F102" s="170"/>
      <c r="G102" s="171" t="s">
        <v>541</v>
      </c>
      <c r="H102" s="159"/>
      <c r="I102" s="159"/>
      <c r="J102" s="159"/>
      <c r="K102" s="159"/>
      <c r="L102" s="159"/>
      <c r="M102" s="159"/>
      <c r="N102" s="159"/>
      <c r="O102" s="159"/>
      <c r="P102" s="159"/>
      <c r="Q102" s="159"/>
      <c r="R102" s="159"/>
      <c r="S102" s="171"/>
      <c r="T102" s="171" t="s">
        <v>542</v>
      </c>
      <c r="U102" s="122"/>
      <c r="V102" s="239" t="s">
        <v>605</v>
      </c>
      <c r="W102" s="116"/>
      <c r="X102" s="159"/>
      <c r="Y102" s="163"/>
      <c r="Z102" s="163"/>
      <c r="AA102" s="163"/>
      <c r="AB102" s="163"/>
      <c r="AC102" s="163"/>
      <c r="AD102" s="163"/>
      <c r="AE102" s="163"/>
      <c r="AF102" s="163"/>
      <c r="AG102" s="163"/>
      <c r="AH102" s="163"/>
      <c r="AI102" s="163"/>
      <c r="AJ102" s="171" t="s">
        <v>139</v>
      </c>
      <c r="AK102" s="163"/>
      <c r="AL102" s="163"/>
      <c r="AM102" s="163"/>
      <c r="AN102" s="163"/>
      <c r="AO102" s="227">
        <v>149705250</v>
      </c>
      <c r="AP102" s="206"/>
      <c r="AQ102" s="206"/>
      <c r="AR102" s="206"/>
      <c r="AS102" s="233" t="s">
        <v>557</v>
      </c>
      <c r="AT102" s="206"/>
      <c r="AU102" s="206"/>
      <c r="AV102" s="206"/>
      <c r="AW102" s="161"/>
    </row>
    <row r="103" spans="2:49" ht="30" customHeight="1" x14ac:dyDescent="0.25">
      <c r="B103" s="158"/>
      <c r="C103" s="175"/>
      <c r="D103" s="169" t="s">
        <v>486</v>
      </c>
      <c r="E103" s="112"/>
      <c r="F103" s="168" t="s">
        <v>450</v>
      </c>
      <c r="G103" s="112" t="s">
        <v>541</v>
      </c>
      <c r="H103" s="159"/>
      <c r="I103" s="159"/>
      <c r="J103" s="159"/>
      <c r="K103" s="159"/>
      <c r="L103" s="159"/>
      <c r="M103" s="159"/>
      <c r="N103" s="159"/>
      <c r="O103" s="159"/>
      <c r="P103" s="159"/>
      <c r="Q103" s="159"/>
      <c r="R103" s="159"/>
      <c r="S103" s="112" t="s">
        <v>544</v>
      </c>
      <c r="T103" s="112" t="s">
        <v>542</v>
      </c>
      <c r="U103" s="112"/>
      <c r="V103" s="239"/>
      <c r="W103" s="171" t="s">
        <v>623</v>
      </c>
      <c r="X103" s="159"/>
      <c r="Y103" s="163"/>
      <c r="Z103" s="163"/>
      <c r="AA103" s="163"/>
      <c r="AB103" s="163"/>
      <c r="AC103" s="163"/>
      <c r="AD103" s="163"/>
      <c r="AE103" s="163"/>
      <c r="AF103" s="163"/>
      <c r="AG103" s="163"/>
      <c r="AH103" s="163"/>
      <c r="AI103" s="163"/>
      <c r="AJ103" s="112" t="s">
        <v>139</v>
      </c>
      <c r="AK103" s="163"/>
      <c r="AL103" s="163"/>
      <c r="AM103" s="163"/>
      <c r="AN103" s="163"/>
      <c r="AO103" s="229">
        <v>1994193424.089128</v>
      </c>
      <c r="AP103" s="206"/>
      <c r="AQ103" s="206"/>
      <c r="AR103" s="206"/>
      <c r="AS103" s="233" t="s">
        <v>553</v>
      </c>
      <c r="AT103" s="206"/>
      <c r="AU103" s="206"/>
      <c r="AV103" s="206"/>
      <c r="AW103" s="161"/>
    </row>
    <row r="104" spans="2:49" ht="30" customHeight="1" x14ac:dyDescent="0.25">
      <c r="B104" s="158"/>
      <c r="C104" s="175"/>
      <c r="D104" s="169" t="s">
        <v>487</v>
      </c>
      <c r="E104" s="112"/>
      <c r="F104" s="112"/>
      <c r="G104" s="112"/>
      <c r="H104" s="159"/>
      <c r="I104" s="159"/>
      <c r="J104" s="159"/>
      <c r="K104" s="159"/>
      <c r="L104" s="159"/>
      <c r="M104" s="159"/>
      <c r="N104" s="159"/>
      <c r="O104" s="159"/>
      <c r="P104" s="159"/>
      <c r="Q104" s="159"/>
      <c r="R104" s="159"/>
      <c r="S104" s="112"/>
      <c r="T104" s="112" t="s">
        <v>542</v>
      </c>
      <c r="U104" s="112"/>
      <c r="V104" s="241" t="s">
        <v>606</v>
      </c>
      <c r="W104" s="112"/>
      <c r="X104" s="159"/>
      <c r="Y104" s="163"/>
      <c r="Z104" s="163"/>
      <c r="AA104" s="163"/>
      <c r="AB104" s="163"/>
      <c r="AC104" s="163"/>
      <c r="AD104" s="163"/>
      <c r="AE104" s="163"/>
      <c r="AF104" s="163"/>
      <c r="AG104" s="163"/>
      <c r="AH104" s="163"/>
      <c r="AI104" s="163"/>
      <c r="AJ104" s="112" t="s">
        <v>139</v>
      </c>
      <c r="AK104" s="163"/>
      <c r="AL104" s="163"/>
      <c r="AM104" s="163"/>
      <c r="AN104" s="163"/>
      <c r="AO104" s="229">
        <v>805953135.49960303</v>
      </c>
      <c r="AP104" s="206"/>
      <c r="AQ104" s="206"/>
      <c r="AR104" s="206"/>
      <c r="AS104" s="233" t="s">
        <v>553</v>
      </c>
      <c r="AT104" s="206"/>
      <c r="AU104" s="206"/>
      <c r="AV104" s="206"/>
      <c r="AW104" s="161"/>
    </row>
    <row r="105" spans="2:49" ht="30" customHeight="1" x14ac:dyDescent="0.25">
      <c r="B105" s="158"/>
      <c r="C105" s="175"/>
      <c r="D105" s="169" t="s">
        <v>488</v>
      </c>
      <c r="E105" s="112"/>
      <c r="F105" s="168" t="s">
        <v>450</v>
      </c>
      <c r="G105" s="112" t="s">
        <v>541</v>
      </c>
      <c r="H105" s="159"/>
      <c r="I105" s="159"/>
      <c r="J105" s="159"/>
      <c r="K105" s="159"/>
      <c r="L105" s="159"/>
      <c r="M105" s="159"/>
      <c r="N105" s="159"/>
      <c r="O105" s="159"/>
      <c r="P105" s="159"/>
      <c r="Q105" s="159"/>
      <c r="R105" s="159"/>
      <c r="S105" s="112" t="s">
        <v>544</v>
      </c>
      <c r="T105" s="112" t="s">
        <v>542</v>
      </c>
      <c r="U105" s="112">
        <v>550</v>
      </c>
      <c r="V105" s="242"/>
      <c r="W105" s="171" t="s">
        <v>624</v>
      </c>
      <c r="X105" s="159"/>
      <c r="Y105" s="163"/>
      <c r="Z105" s="163"/>
      <c r="AA105" s="163"/>
      <c r="AB105" s="163"/>
      <c r="AC105" s="163"/>
      <c r="AD105" s="163"/>
      <c r="AE105" s="163"/>
      <c r="AF105" s="163"/>
      <c r="AG105" s="163"/>
      <c r="AH105" s="163"/>
      <c r="AI105" s="163"/>
      <c r="AJ105" s="112" t="s">
        <v>139</v>
      </c>
      <c r="AK105" s="163"/>
      <c r="AL105" s="163"/>
      <c r="AM105" s="163"/>
      <c r="AN105" s="163"/>
      <c r="AO105" s="229">
        <v>3903247426.7526035</v>
      </c>
      <c r="AP105" s="206"/>
      <c r="AQ105" s="206"/>
      <c r="AR105" s="206"/>
      <c r="AS105" s="233" t="s">
        <v>558</v>
      </c>
      <c r="AT105" s="206"/>
      <c r="AU105" s="206"/>
      <c r="AV105" s="206"/>
      <c r="AW105" s="161"/>
    </row>
    <row r="106" spans="2:49" ht="30" customHeight="1" x14ac:dyDescent="0.25">
      <c r="B106" s="158"/>
      <c r="C106" s="175"/>
      <c r="D106" s="116" t="s">
        <v>489</v>
      </c>
      <c r="E106" s="112"/>
      <c r="F106" s="168"/>
      <c r="G106" s="112"/>
      <c r="H106" s="159"/>
      <c r="I106" s="159"/>
      <c r="J106" s="159"/>
      <c r="K106" s="159"/>
      <c r="L106" s="159"/>
      <c r="M106" s="159"/>
      <c r="N106" s="159"/>
      <c r="O106" s="159"/>
      <c r="P106" s="159"/>
      <c r="Q106" s="159"/>
      <c r="R106" s="159"/>
      <c r="S106" s="112"/>
      <c r="T106" s="112" t="s">
        <v>542</v>
      </c>
      <c r="U106" s="112"/>
      <c r="V106" s="241" t="s">
        <v>607</v>
      </c>
      <c r="W106" s="171"/>
      <c r="X106" s="159"/>
      <c r="Y106" s="163"/>
      <c r="Z106" s="163"/>
      <c r="AA106" s="163"/>
      <c r="AB106" s="163"/>
      <c r="AC106" s="163"/>
      <c r="AD106" s="163"/>
      <c r="AE106" s="163"/>
      <c r="AF106" s="163"/>
      <c r="AG106" s="163"/>
      <c r="AH106" s="163"/>
      <c r="AI106" s="163"/>
      <c r="AJ106" s="112" t="s">
        <v>139</v>
      </c>
      <c r="AK106" s="163"/>
      <c r="AL106" s="163"/>
      <c r="AM106" s="163"/>
      <c r="AN106" s="163"/>
      <c r="AO106" s="229">
        <v>41073930.524229623</v>
      </c>
      <c r="AP106" s="206"/>
      <c r="AQ106" s="206"/>
      <c r="AR106" s="206"/>
      <c r="AS106" s="233" t="s">
        <v>559</v>
      </c>
      <c r="AT106" s="206"/>
      <c r="AU106" s="206"/>
      <c r="AV106" s="206"/>
      <c r="AW106" s="161"/>
    </row>
    <row r="107" spans="2:49" ht="30" customHeight="1" x14ac:dyDescent="0.25">
      <c r="B107" s="158"/>
      <c r="C107" s="175"/>
      <c r="D107" s="116" t="s">
        <v>490</v>
      </c>
      <c r="E107" s="112"/>
      <c r="F107" s="168"/>
      <c r="G107" s="112"/>
      <c r="H107" s="159"/>
      <c r="I107" s="159"/>
      <c r="J107" s="159"/>
      <c r="K107" s="159"/>
      <c r="L107" s="159"/>
      <c r="M107" s="159"/>
      <c r="N107" s="159"/>
      <c r="O107" s="159"/>
      <c r="P107" s="159"/>
      <c r="Q107" s="159"/>
      <c r="R107" s="159"/>
      <c r="S107" s="112"/>
      <c r="T107" s="112" t="s">
        <v>542</v>
      </c>
      <c r="U107" s="112"/>
      <c r="V107" s="241"/>
      <c r="W107" s="171"/>
      <c r="X107" s="159"/>
      <c r="Y107" s="163"/>
      <c r="Z107" s="163"/>
      <c r="AA107" s="163"/>
      <c r="AB107" s="163"/>
      <c r="AC107" s="163"/>
      <c r="AD107" s="163"/>
      <c r="AE107" s="163"/>
      <c r="AF107" s="163"/>
      <c r="AG107" s="163"/>
      <c r="AH107" s="163"/>
      <c r="AI107" s="163"/>
      <c r="AJ107" s="112" t="s">
        <v>139</v>
      </c>
      <c r="AK107" s="163"/>
      <c r="AL107" s="163"/>
      <c r="AM107" s="163"/>
      <c r="AN107" s="163"/>
      <c r="AO107" s="229">
        <v>41073930.524229623</v>
      </c>
      <c r="AP107" s="206"/>
      <c r="AQ107" s="206"/>
      <c r="AR107" s="206"/>
      <c r="AS107" s="233" t="s">
        <v>560</v>
      </c>
      <c r="AT107" s="206"/>
      <c r="AU107" s="206"/>
      <c r="AV107" s="206"/>
      <c r="AW107" s="161"/>
    </row>
    <row r="108" spans="2:49" ht="30" customHeight="1" x14ac:dyDescent="0.25">
      <c r="B108" s="158"/>
      <c r="C108" s="175"/>
      <c r="D108" s="116" t="s">
        <v>491</v>
      </c>
      <c r="E108" s="112"/>
      <c r="F108" s="168"/>
      <c r="G108" s="112"/>
      <c r="H108" s="159"/>
      <c r="I108" s="159"/>
      <c r="J108" s="159"/>
      <c r="K108" s="159"/>
      <c r="L108" s="159"/>
      <c r="M108" s="159"/>
      <c r="N108" s="159"/>
      <c r="O108" s="159"/>
      <c r="P108" s="159"/>
      <c r="Q108" s="159"/>
      <c r="R108" s="159"/>
      <c r="S108" s="112"/>
      <c r="T108" s="112" t="s">
        <v>542</v>
      </c>
      <c r="U108" s="112"/>
      <c r="V108" s="241"/>
      <c r="W108" s="171"/>
      <c r="X108" s="159"/>
      <c r="Y108" s="163"/>
      <c r="Z108" s="163"/>
      <c r="AA108" s="163"/>
      <c r="AB108" s="163"/>
      <c r="AC108" s="163"/>
      <c r="AD108" s="163"/>
      <c r="AE108" s="163"/>
      <c r="AF108" s="163"/>
      <c r="AG108" s="163"/>
      <c r="AH108" s="163"/>
      <c r="AI108" s="163"/>
      <c r="AJ108" s="112" t="s">
        <v>139</v>
      </c>
      <c r="AK108" s="163"/>
      <c r="AL108" s="163"/>
      <c r="AM108" s="163"/>
      <c r="AN108" s="163"/>
      <c r="AO108" s="229">
        <v>41073930.524229623</v>
      </c>
      <c r="AP108" s="206"/>
      <c r="AQ108" s="206"/>
      <c r="AR108" s="206"/>
      <c r="AS108" s="233" t="s">
        <v>561</v>
      </c>
      <c r="AT108" s="206"/>
      <c r="AU108" s="206"/>
      <c r="AV108" s="206"/>
      <c r="AW108" s="161"/>
    </row>
    <row r="109" spans="2:49" ht="30" customHeight="1" x14ac:dyDescent="0.25">
      <c r="B109" s="158"/>
      <c r="C109" s="175"/>
      <c r="D109" s="116" t="s">
        <v>492</v>
      </c>
      <c r="E109" s="112"/>
      <c r="F109" s="168"/>
      <c r="G109" s="112"/>
      <c r="H109" s="159"/>
      <c r="I109" s="159"/>
      <c r="J109" s="159"/>
      <c r="K109" s="159"/>
      <c r="L109" s="159"/>
      <c r="M109" s="159"/>
      <c r="N109" s="159"/>
      <c r="O109" s="159"/>
      <c r="P109" s="159"/>
      <c r="Q109" s="159"/>
      <c r="R109" s="159"/>
      <c r="S109" s="112"/>
      <c r="T109" s="112" t="s">
        <v>542</v>
      </c>
      <c r="U109" s="112"/>
      <c r="V109" s="241"/>
      <c r="W109" s="171"/>
      <c r="X109" s="159"/>
      <c r="Y109" s="163"/>
      <c r="Z109" s="163"/>
      <c r="AA109" s="163"/>
      <c r="AB109" s="163"/>
      <c r="AC109" s="163"/>
      <c r="AD109" s="163"/>
      <c r="AE109" s="163"/>
      <c r="AF109" s="163"/>
      <c r="AG109" s="163"/>
      <c r="AH109" s="163"/>
      <c r="AI109" s="163"/>
      <c r="AJ109" s="112" t="s">
        <v>139</v>
      </c>
      <c r="AK109" s="163"/>
      <c r="AL109" s="163"/>
      <c r="AM109" s="163"/>
      <c r="AN109" s="163"/>
      <c r="AO109" s="229">
        <v>20536965.262114812</v>
      </c>
      <c r="AP109" s="206"/>
      <c r="AQ109" s="206"/>
      <c r="AR109" s="206"/>
      <c r="AS109" s="233" t="s">
        <v>562</v>
      </c>
      <c r="AT109" s="206"/>
      <c r="AU109" s="206"/>
      <c r="AV109" s="206"/>
      <c r="AW109" s="161"/>
    </row>
    <row r="110" spans="2:49" ht="30" customHeight="1" x14ac:dyDescent="0.25">
      <c r="B110" s="158"/>
      <c r="C110" s="175"/>
      <c r="D110" s="116" t="s">
        <v>493</v>
      </c>
      <c r="E110" s="112"/>
      <c r="F110" s="168"/>
      <c r="G110" s="112"/>
      <c r="H110" s="159"/>
      <c r="I110" s="159"/>
      <c r="J110" s="159"/>
      <c r="K110" s="159"/>
      <c r="L110" s="159"/>
      <c r="M110" s="159"/>
      <c r="N110" s="159"/>
      <c r="O110" s="159"/>
      <c r="P110" s="159"/>
      <c r="Q110" s="159"/>
      <c r="R110" s="159"/>
      <c r="S110" s="112"/>
      <c r="T110" s="112" t="s">
        <v>542</v>
      </c>
      <c r="U110" s="112"/>
      <c r="V110" s="241"/>
      <c r="W110" s="171"/>
      <c r="X110" s="159"/>
      <c r="Y110" s="163"/>
      <c r="Z110" s="163"/>
      <c r="AA110" s="163"/>
      <c r="AB110" s="163"/>
      <c r="AC110" s="163"/>
      <c r="AD110" s="163"/>
      <c r="AE110" s="163"/>
      <c r="AF110" s="163"/>
      <c r="AG110" s="163"/>
      <c r="AH110" s="163"/>
      <c r="AI110" s="163"/>
      <c r="AJ110" s="112" t="s">
        <v>139</v>
      </c>
      <c r="AK110" s="163"/>
      <c r="AL110" s="163"/>
      <c r="AM110" s="163"/>
      <c r="AN110" s="163"/>
      <c r="AO110" s="229">
        <v>41073930.524229623</v>
      </c>
      <c r="AP110" s="206"/>
      <c r="AQ110" s="206"/>
      <c r="AR110" s="206"/>
      <c r="AS110" s="233" t="s">
        <v>563</v>
      </c>
      <c r="AT110" s="206"/>
      <c r="AU110" s="206"/>
      <c r="AV110" s="206"/>
      <c r="AW110" s="161"/>
    </row>
    <row r="111" spans="2:49" ht="30" customHeight="1" x14ac:dyDescent="0.25">
      <c r="B111" s="158"/>
      <c r="C111" s="175"/>
      <c r="D111" s="116" t="s">
        <v>494</v>
      </c>
      <c r="E111" s="112"/>
      <c r="F111" s="168"/>
      <c r="G111" s="112"/>
      <c r="H111" s="159"/>
      <c r="I111" s="159"/>
      <c r="J111" s="159"/>
      <c r="K111" s="159"/>
      <c r="L111" s="159"/>
      <c r="M111" s="159"/>
      <c r="N111" s="159"/>
      <c r="O111" s="159"/>
      <c r="P111" s="159"/>
      <c r="Q111" s="159"/>
      <c r="R111" s="159"/>
      <c r="S111" s="112"/>
      <c r="T111" s="112" t="s">
        <v>542</v>
      </c>
      <c r="U111" s="112"/>
      <c r="V111" s="241"/>
      <c r="W111" s="171"/>
      <c r="X111" s="159"/>
      <c r="Y111" s="163"/>
      <c r="Z111" s="163"/>
      <c r="AA111" s="163"/>
      <c r="AB111" s="163"/>
      <c r="AC111" s="163"/>
      <c r="AD111" s="163"/>
      <c r="AE111" s="163"/>
      <c r="AF111" s="163"/>
      <c r="AG111" s="163"/>
      <c r="AH111" s="163"/>
      <c r="AI111" s="163"/>
      <c r="AJ111" s="112" t="s">
        <v>139</v>
      </c>
      <c r="AK111" s="163"/>
      <c r="AL111" s="163"/>
      <c r="AM111" s="163"/>
      <c r="AN111" s="163"/>
      <c r="AO111" s="229">
        <v>41073930.524229623</v>
      </c>
      <c r="AP111" s="206"/>
      <c r="AQ111" s="206"/>
      <c r="AR111" s="206"/>
      <c r="AS111" s="233" t="s">
        <v>564</v>
      </c>
      <c r="AT111" s="206"/>
      <c r="AU111" s="206"/>
      <c r="AV111" s="206"/>
      <c r="AW111" s="161"/>
    </row>
    <row r="112" spans="2:49" ht="30" customHeight="1" x14ac:dyDescent="0.25">
      <c r="B112" s="158"/>
      <c r="C112" s="175"/>
      <c r="D112" s="116" t="s">
        <v>495</v>
      </c>
      <c r="E112" s="112"/>
      <c r="F112" s="168"/>
      <c r="G112" s="112"/>
      <c r="H112" s="159"/>
      <c r="I112" s="159"/>
      <c r="J112" s="159"/>
      <c r="K112" s="159"/>
      <c r="L112" s="159"/>
      <c r="M112" s="159"/>
      <c r="N112" s="159"/>
      <c r="O112" s="159"/>
      <c r="P112" s="159"/>
      <c r="Q112" s="159"/>
      <c r="R112" s="159"/>
      <c r="S112" s="112"/>
      <c r="T112" s="112" t="s">
        <v>542</v>
      </c>
      <c r="U112" s="112"/>
      <c r="V112" s="241"/>
      <c r="W112" s="171"/>
      <c r="X112" s="159"/>
      <c r="Y112" s="163"/>
      <c r="Z112" s="163"/>
      <c r="AA112" s="163"/>
      <c r="AB112" s="163"/>
      <c r="AC112" s="163"/>
      <c r="AD112" s="163"/>
      <c r="AE112" s="163"/>
      <c r="AF112" s="163"/>
      <c r="AG112" s="163"/>
      <c r="AH112" s="163"/>
      <c r="AI112" s="163"/>
      <c r="AJ112" s="112" t="s">
        <v>139</v>
      </c>
      <c r="AK112" s="163"/>
      <c r="AL112" s="163"/>
      <c r="AM112" s="163"/>
      <c r="AN112" s="163"/>
      <c r="AO112" s="229">
        <v>20536965.262114812</v>
      </c>
      <c r="AP112" s="206"/>
      <c r="AQ112" s="206"/>
      <c r="AR112" s="206"/>
      <c r="AS112" s="233" t="s">
        <v>565</v>
      </c>
      <c r="AT112" s="206"/>
      <c r="AU112" s="206"/>
      <c r="AV112" s="206"/>
      <c r="AW112" s="161"/>
    </row>
    <row r="113" spans="2:49" ht="30" customHeight="1" x14ac:dyDescent="0.25">
      <c r="B113" s="158"/>
      <c r="C113" s="175"/>
      <c r="D113" s="116" t="s">
        <v>496</v>
      </c>
      <c r="E113" s="112"/>
      <c r="F113" s="168"/>
      <c r="G113" s="112"/>
      <c r="H113" s="159"/>
      <c r="I113" s="159"/>
      <c r="J113" s="159"/>
      <c r="K113" s="159"/>
      <c r="L113" s="159"/>
      <c r="M113" s="159"/>
      <c r="N113" s="159"/>
      <c r="O113" s="159"/>
      <c r="P113" s="159"/>
      <c r="Q113" s="159"/>
      <c r="R113" s="159"/>
      <c r="S113" s="112"/>
      <c r="T113" s="112" t="s">
        <v>542</v>
      </c>
      <c r="U113" s="112"/>
      <c r="V113" s="241"/>
      <c r="W113" s="171"/>
      <c r="X113" s="159"/>
      <c r="Y113" s="163"/>
      <c r="Z113" s="163"/>
      <c r="AA113" s="163"/>
      <c r="AB113" s="163"/>
      <c r="AC113" s="163"/>
      <c r="AD113" s="163"/>
      <c r="AE113" s="163"/>
      <c r="AF113" s="163"/>
      <c r="AG113" s="163"/>
      <c r="AH113" s="163"/>
      <c r="AI113" s="163"/>
      <c r="AJ113" s="112" t="s">
        <v>139</v>
      </c>
      <c r="AK113" s="163"/>
      <c r="AL113" s="163"/>
      <c r="AM113" s="163"/>
      <c r="AN113" s="163"/>
      <c r="AO113" s="229">
        <v>41073930.524229623</v>
      </c>
      <c r="AP113" s="206"/>
      <c r="AQ113" s="206"/>
      <c r="AR113" s="206"/>
      <c r="AS113" s="233" t="s">
        <v>566</v>
      </c>
      <c r="AT113" s="206"/>
      <c r="AU113" s="206"/>
      <c r="AV113" s="206"/>
      <c r="AW113" s="161"/>
    </row>
    <row r="114" spans="2:49" ht="30" customHeight="1" x14ac:dyDescent="0.25">
      <c r="B114" s="158"/>
      <c r="C114" s="175"/>
      <c r="D114" s="116" t="s">
        <v>497</v>
      </c>
      <c r="E114" s="112"/>
      <c r="F114" s="168"/>
      <c r="G114" s="112"/>
      <c r="H114" s="159"/>
      <c r="I114" s="159"/>
      <c r="J114" s="159"/>
      <c r="K114" s="159"/>
      <c r="L114" s="159"/>
      <c r="M114" s="159"/>
      <c r="N114" s="159"/>
      <c r="O114" s="159"/>
      <c r="P114" s="159"/>
      <c r="Q114" s="159"/>
      <c r="R114" s="159"/>
      <c r="S114" s="112"/>
      <c r="T114" s="112" t="s">
        <v>542</v>
      </c>
      <c r="U114" s="112"/>
      <c r="V114" s="241"/>
      <c r="W114" s="171"/>
      <c r="X114" s="159"/>
      <c r="Y114" s="163"/>
      <c r="Z114" s="163"/>
      <c r="AA114" s="163"/>
      <c r="AB114" s="163"/>
      <c r="AC114" s="163"/>
      <c r="AD114" s="163"/>
      <c r="AE114" s="163"/>
      <c r="AF114" s="163"/>
      <c r="AG114" s="163"/>
      <c r="AH114" s="163"/>
      <c r="AI114" s="163"/>
      <c r="AJ114" s="112" t="s">
        <v>139</v>
      </c>
      <c r="AK114" s="163"/>
      <c r="AL114" s="163"/>
      <c r="AM114" s="163"/>
      <c r="AN114" s="163"/>
      <c r="AO114" s="229">
        <v>20536965.262114812</v>
      </c>
      <c r="AP114" s="206"/>
      <c r="AQ114" s="206"/>
      <c r="AR114" s="206"/>
      <c r="AS114" s="233" t="s">
        <v>567</v>
      </c>
      <c r="AT114" s="206"/>
      <c r="AU114" s="206"/>
      <c r="AV114" s="206"/>
      <c r="AW114" s="161"/>
    </row>
    <row r="115" spans="2:49" ht="30" customHeight="1" x14ac:dyDescent="0.25">
      <c r="B115" s="158"/>
      <c r="C115" s="175"/>
      <c r="D115" s="116" t="s">
        <v>498</v>
      </c>
      <c r="E115" s="112"/>
      <c r="F115" s="168"/>
      <c r="G115" s="112"/>
      <c r="H115" s="159"/>
      <c r="I115" s="159"/>
      <c r="J115" s="159"/>
      <c r="K115" s="159"/>
      <c r="L115" s="159"/>
      <c r="M115" s="159"/>
      <c r="N115" s="159"/>
      <c r="O115" s="159"/>
      <c r="P115" s="159"/>
      <c r="Q115" s="159"/>
      <c r="R115" s="159"/>
      <c r="S115" s="112"/>
      <c r="T115" s="112" t="s">
        <v>542</v>
      </c>
      <c r="U115" s="112"/>
      <c r="V115" s="241"/>
      <c r="W115" s="171"/>
      <c r="X115" s="159"/>
      <c r="Y115" s="163"/>
      <c r="Z115" s="163"/>
      <c r="AA115" s="163"/>
      <c r="AB115" s="163"/>
      <c r="AC115" s="163"/>
      <c r="AD115" s="163"/>
      <c r="AE115" s="163"/>
      <c r="AF115" s="163"/>
      <c r="AG115" s="163"/>
      <c r="AH115" s="163"/>
      <c r="AI115" s="163"/>
      <c r="AJ115" s="112" t="s">
        <v>139</v>
      </c>
      <c r="AK115" s="163"/>
      <c r="AL115" s="163"/>
      <c r="AM115" s="163"/>
      <c r="AN115" s="163"/>
      <c r="AO115" s="229">
        <v>20536965.262114812</v>
      </c>
      <c r="AP115" s="206"/>
      <c r="AQ115" s="206"/>
      <c r="AR115" s="206"/>
      <c r="AS115" s="233" t="s">
        <v>568</v>
      </c>
      <c r="AT115" s="206"/>
      <c r="AU115" s="206"/>
      <c r="AV115" s="206"/>
      <c r="AW115" s="161"/>
    </row>
    <row r="116" spans="2:49" ht="30" customHeight="1" x14ac:dyDescent="0.25">
      <c r="B116" s="158"/>
      <c r="C116" s="175"/>
      <c r="D116" s="116" t="s">
        <v>499</v>
      </c>
      <c r="E116" s="112"/>
      <c r="F116" s="168"/>
      <c r="G116" s="112"/>
      <c r="H116" s="159"/>
      <c r="I116" s="159"/>
      <c r="J116" s="159"/>
      <c r="K116" s="159"/>
      <c r="L116" s="159"/>
      <c r="M116" s="159"/>
      <c r="N116" s="159"/>
      <c r="O116" s="159"/>
      <c r="P116" s="159"/>
      <c r="Q116" s="159"/>
      <c r="R116" s="159"/>
      <c r="S116" s="112"/>
      <c r="T116" s="112" t="s">
        <v>542</v>
      </c>
      <c r="U116" s="112"/>
      <c r="V116" s="241"/>
      <c r="W116" s="171"/>
      <c r="X116" s="159"/>
      <c r="Y116" s="163"/>
      <c r="Z116" s="163"/>
      <c r="AA116" s="163"/>
      <c r="AB116" s="163"/>
      <c r="AC116" s="163"/>
      <c r="AD116" s="163"/>
      <c r="AE116" s="163"/>
      <c r="AF116" s="163"/>
      <c r="AG116" s="163"/>
      <c r="AH116" s="163"/>
      <c r="AI116" s="163"/>
      <c r="AJ116" s="112" t="s">
        <v>139</v>
      </c>
      <c r="AK116" s="163"/>
      <c r="AL116" s="163"/>
      <c r="AM116" s="163"/>
      <c r="AN116" s="163"/>
      <c r="AO116" s="229">
        <v>41073930.524229623</v>
      </c>
      <c r="AP116" s="206"/>
      <c r="AQ116" s="206"/>
      <c r="AR116" s="206"/>
      <c r="AS116" s="233" t="s">
        <v>569</v>
      </c>
      <c r="AT116" s="206"/>
      <c r="AU116" s="206"/>
      <c r="AV116" s="206"/>
      <c r="AW116" s="161"/>
    </row>
    <row r="117" spans="2:49" ht="30" customHeight="1" x14ac:dyDescent="0.25">
      <c r="B117" s="158"/>
      <c r="C117" s="175"/>
      <c r="D117" s="116" t="s">
        <v>500</v>
      </c>
      <c r="E117" s="112"/>
      <c r="F117" s="168"/>
      <c r="G117" s="112"/>
      <c r="H117" s="159"/>
      <c r="I117" s="159"/>
      <c r="J117" s="159"/>
      <c r="K117" s="159"/>
      <c r="L117" s="159"/>
      <c r="M117" s="159"/>
      <c r="N117" s="159"/>
      <c r="O117" s="159"/>
      <c r="P117" s="159"/>
      <c r="Q117" s="159"/>
      <c r="R117" s="159"/>
      <c r="S117" s="112"/>
      <c r="T117" s="112" t="s">
        <v>542</v>
      </c>
      <c r="U117" s="112"/>
      <c r="V117" s="241"/>
      <c r="W117" s="171"/>
      <c r="X117" s="159"/>
      <c r="Y117" s="163"/>
      <c r="Z117" s="163"/>
      <c r="AA117" s="163"/>
      <c r="AB117" s="163"/>
      <c r="AC117" s="163"/>
      <c r="AD117" s="163"/>
      <c r="AE117" s="163"/>
      <c r="AF117" s="163"/>
      <c r="AG117" s="163"/>
      <c r="AH117" s="163"/>
      <c r="AI117" s="163"/>
      <c r="AJ117" s="112" t="s">
        <v>139</v>
      </c>
      <c r="AK117" s="163"/>
      <c r="AL117" s="163"/>
      <c r="AM117" s="163"/>
      <c r="AN117" s="163"/>
      <c r="AO117" s="229">
        <v>20536965.262114812</v>
      </c>
      <c r="AP117" s="206"/>
      <c r="AQ117" s="206"/>
      <c r="AR117" s="206"/>
      <c r="AS117" s="233" t="s">
        <v>570</v>
      </c>
      <c r="AT117" s="206"/>
      <c r="AU117" s="206"/>
      <c r="AV117" s="206"/>
      <c r="AW117" s="161"/>
    </row>
    <row r="118" spans="2:49" ht="30" customHeight="1" x14ac:dyDescent="0.25">
      <c r="B118" s="158"/>
      <c r="C118" s="175"/>
      <c r="D118" s="116" t="s">
        <v>501</v>
      </c>
      <c r="E118" s="112"/>
      <c r="F118" s="168"/>
      <c r="G118" s="112"/>
      <c r="H118" s="159"/>
      <c r="I118" s="159"/>
      <c r="J118" s="159"/>
      <c r="K118" s="159"/>
      <c r="L118" s="159"/>
      <c r="M118" s="159"/>
      <c r="N118" s="159"/>
      <c r="O118" s="159"/>
      <c r="P118" s="159"/>
      <c r="Q118" s="159"/>
      <c r="R118" s="159"/>
      <c r="S118" s="112"/>
      <c r="T118" s="112" t="s">
        <v>542</v>
      </c>
      <c r="U118" s="112"/>
      <c r="V118" s="241"/>
      <c r="W118" s="171"/>
      <c r="X118" s="159"/>
      <c r="Y118" s="163"/>
      <c r="Z118" s="163"/>
      <c r="AA118" s="163"/>
      <c r="AB118" s="163"/>
      <c r="AC118" s="163"/>
      <c r="AD118" s="163"/>
      <c r="AE118" s="163"/>
      <c r="AF118" s="163"/>
      <c r="AG118" s="163"/>
      <c r="AH118" s="163"/>
      <c r="AI118" s="163"/>
      <c r="AJ118" s="112" t="s">
        <v>139</v>
      </c>
      <c r="AK118" s="163"/>
      <c r="AL118" s="163"/>
      <c r="AM118" s="163"/>
      <c r="AN118" s="163"/>
      <c r="AO118" s="229">
        <v>41073930.524229623</v>
      </c>
      <c r="AP118" s="206"/>
      <c r="AQ118" s="206"/>
      <c r="AR118" s="206"/>
      <c r="AS118" s="233" t="s">
        <v>571</v>
      </c>
      <c r="AT118" s="206"/>
      <c r="AU118" s="206"/>
      <c r="AV118" s="206"/>
      <c r="AW118" s="161"/>
    </row>
    <row r="119" spans="2:49" ht="30" customHeight="1" x14ac:dyDescent="0.25">
      <c r="B119" s="158"/>
      <c r="C119" s="175"/>
      <c r="D119" s="169" t="s">
        <v>502</v>
      </c>
      <c r="E119" s="112"/>
      <c r="F119" s="168" t="s">
        <v>450</v>
      </c>
      <c r="G119" s="112" t="s">
        <v>541</v>
      </c>
      <c r="H119" s="159"/>
      <c r="I119" s="159"/>
      <c r="J119" s="159"/>
      <c r="K119" s="159"/>
      <c r="L119" s="159"/>
      <c r="M119" s="159"/>
      <c r="N119" s="159"/>
      <c r="O119" s="159"/>
      <c r="P119" s="159"/>
      <c r="Q119" s="159"/>
      <c r="R119" s="159"/>
      <c r="S119" s="112" t="s">
        <v>543</v>
      </c>
      <c r="T119" s="112" t="s">
        <v>542</v>
      </c>
      <c r="U119" s="112"/>
      <c r="V119" s="241"/>
      <c r="W119" s="171" t="s">
        <v>625</v>
      </c>
      <c r="X119" s="159"/>
      <c r="Y119" s="163"/>
      <c r="Z119" s="163"/>
      <c r="AA119" s="163"/>
      <c r="AB119" s="163"/>
      <c r="AC119" s="163"/>
      <c r="AD119" s="163"/>
      <c r="AE119" s="163"/>
      <c r="AF119" s="163"/>
      <c r="AG119" s="163"/>
      <c r="AH119" s="163"/>
      <c r="AI119" s="163"/>
      <c r="AJ119" s="112" t="s">
        <v>139</v>
      </c>
      <c r="AK119" s="163"/>
      <c r="AL119" s="163"/>
      <c r="AM119" s="163"/>
      <c r="AN119" s="163"/>
      <c r="AO119" s="229">
        <v>2488646709.8382626</v>
      </c>
      <c r="AP119" s="206"/>
      <c r="AQ119" s="206"/>
      <c r="AR119" s="206"/>
      <c r="AS119" s="232" t="s">
        <v>572</v>
      </c>
      <c r="AT119" s="206"/>
      <c r="AU119" s="206"/>
      <c r="AV119" s="206"/>
      <c r="AW119" s="161"/>
    </row>
    <row r="120" spans="2:49" ht="30" customHeight="1" x14ac:dyDescent="0.25">
      <c r="B120" s="158"/>
      <c r="C120" s="175"/>
      <c r="D120" s="169" t="s">
        <v>503</v>
      </c>
      <c r="E120" s="112"/>
      <c r="F120" s="168" t="s">
        <v>450</v>
      </c>
      <c r="G120" s="112" t="s">
        <v>541</v>
      </c>
      <c r="H120" s="159"/>
      <c r="I120" s="159"/>
      <c r="J120" s="159"/>
      <c r="K120" s="159"/>
      <c r="L120" s="159"/>
      <c r="M120" s="159"/>
      <c r="N120" s="159"/>
      <c r="O120" s="159"/>
      <c r="P120" s="159"/>
      <c r="Q120" s="159"/>
      <c r="R120" s="159"/>
      <c r="S120" s="112" t="s">
        <v>543</v>
      </c>
      <c r="T120" s="112" t="s">
        <v>542</v>
      </c>
      <c r="U120" s="112"/>
      <c r="V120" s="241" t="s">
        <v>608</v>
      </c>
      <c r="W120" s="171" t="s">
        <v>626</v>
      </c>
      <c r="X120" s="159"/>
      <c r="Y120" s="163"/>
      <c r="Z120" s="163"/>
      <c r="AA120" s="163"/>
      <c r="AB120" s="163"/>
      <c r="AC120" s="163"/>
      <c r="AD120" s="163"/>
      <c r="AE120" s="163"/>
      <c r="AF120" s="163"/>
      <c r="AG120" s="163"/>
      <c r="AH120" s="163"/>
      <c r="AI120" s="163"/>
      <c r="AJ120" s="112" t="s">
        <v>139</v>
      </c>
      <c r="AK120" s="163"/>
      <c r="AL120" s="163"/>
      <c r="AM120" s="163"/>
      <c r="AN120" s="163"/>
      <c r="AO120" s="229">
        <v>3846298304.7874517</v>
      </c>
      <c r="AP120" s="206"/>
      <c r="AQ120" s="206"/>
      <c r="AR120" s="206"/>
      <c r="AS120" s="232" t="s">
        <v>572</v>
      </c>
      <c r="AT120" s="206"/>
      <c r="AU120" s="206"/>
      <c r="AV120" s="206"/>
      <c r="AW120" s="161"/>
    </row>
    <row r="121" spans="2:49" ht="30" customHeight="1" x14ac:dyDescent="0.25">
      <c r="B121" s="158"/>
      <c r="C121" s="175"/>
      <c r="D121" s="169" t="s">
        <v>504</v>
      </c>
      <c r="E121" s="112"/>
      <c r="F121" s="168" t="s">
        <v>450</v>
      </c>
      <c r="G121" s="112" t="s">
        <v>541</v>
      </c>
      <c r="H121" s="159"/>
      <c r="I121" s="159"/>
      <c r="J121" s="159"/>
      <c r="K121" s="159"/>
      <c r="L121" s="159"/>
      <c r="M121" s="159"/>
      <c r="N121" s="159"/>
      <c r="O121" s="159"/>
      <c r="P121" s="159"/>
      <c r="Q121" s="159"/>
      <c r="R121" s="159"/>
      <c r="S121" s="112" t="s">
        <v>543</v>
      </c>
      <c r="T121" s="112" t="s">
        <v>542</v>
      </c>
      <c r="U121" s="112"/>
      <c r="V121" s="241" t="s">
        <v>609</v>
      </c>
      <c r="W121" s="171" t="s">
        <v>627</v>
      </c>
      <c r="X121" s="159"/>
      <c r="Y121" s="163"/>
      <c r="Z121" s="163"/>
      <c r="AA121" s="163"/>
      <c r="AB121" s="163"/>
      <c r="AC121" s="163"/>
      <c r="AD121" s="163"/>
      <c r="AE121" s="163"/>
      <c r="AF121" s="163"/>
      <c r="AG121" s="163"/>
      <c r="AH121" s="163"/>
      <c r="AI121" s="163"/>
      <c r="AJ121" s="112" t="s">
        <v>139</v>
      </c>
      <c r="AK121" s="163"/>
      <c r="AL121" s="163"/>
      <c r="AM121" s="163"/>
      <c r="AN121" s="163"/>
      <c r="AO121" s="229">
        <v>3249116342.4618435</v>
      </c>
      <c r="AP121" s="206"/>
      <c r="AQ121" s="206"/>
      <c r="AR121" s="206"/>
      <c r="AS121" s="232" t="s">
        <v>572</v>
      </c>
      <c r="AT121" s="206"/>
      <c r="AU121" s="206"/>
      <c r="AV121" s="206"/>
      <c r="AW121" s="161"/>
    </row>
    <row r="122" spans="2:49" ht="30" customHeight="1" x14ac:dyDescent="0.25">
      <c r="B122" s="158"/>
      <c r="C122" s="175"/>
      <c r="D122" s="116" t="s">
        <v>505</v>
      </c>
      <c r="E122" s="112"/>
      <c r="F122" s="112"/>
      <c r="G122" s="112"/>
      <c r="H122" s="159"/>
      <c r="I122" s="159"/>
      <c r="J122" s="159"/>
      <c r="K122" s="159"/>
      <c r="L122" s="159"/>
      <c r="M122" s="159"/>
      <c r="N122" s="159"/>
      <c r="O122" s="159"/>
      <c r="P122" s="159"/>
      <c r="Q122" s="159"/>
      <c r="R122" s="159"/>
      <c r="S122" s="112"/>
      <c r="T122" s="112" t="s">
        <v>542</v>
      </c>
      <c r="U122" s="112"/>
      <c r="V122" s="241" t="s">
        <v>608</v>
      </c>
      <c r="W122" s="112"/>
      <c r="X122" s="159"/>
      <c r="Y122" s="163"/>
      <c r="Z122" s="163"/>
      <c r="AA122" s="163"/>
      <c r="AB122" s="163"/>
      <c r="AC122" s="163"/>
      <c r="AD122" s="163"/>
      <c r="AE122" s="163"/>
      <c r="AF122" s="163"/>
      <c r="AG122" s="163"/>
      <c r="AH122" s="163"/>
      <c r="AI122" s="163"/>
      <c r="AJ122" s="112" t="s">
        <v>139</v>
      </c>
      <c r="AK122" s="163"/>
      <c r="AL122" s="163"/>
      <c r="AM122" s="163"/>
      <c r="AN122" s="163"/>
      <c r="AO122" s="229">
        <v>6624750</v>
      </c>
      <c r="AP122" s="206"/>
      <c r="AQ122" s="206"/>
      <c r="AR122" s="206"/>
      <c r="AS122" s="232" t="s">
        <v>573</v>
      </c>
      <c r="AT122" s="206"/>
      <c r="AU122" s="206"/>
      <c r="AV122" s="206"/>
      <c r="AW122" s="161"/>
    </row>
    <row r="123" spans="2:49" ht="30" customHeight="1" x14ac:dyDescent="0.25">
      <c r="B123" s="158"/>
      <c r="C123" s="175"/>
      <c r="D123" s="169" t="s">
        <v>506</v>
      </c>
      <c r="E123" s="112"/>
      <c r="F123" s="168" t="s">
        <v>450</v>
      </c>
      <c r="G123" s="112" t="s">
        <v>541</v>
      </c>
      <c r="H123" s="159"/>
      <c r="I123" s="159"/>
      <c r="J123" s="159"/>
      <c r="K123" s="159"/>
      <c r="L123" s="159"/>
      <c r="M123" s="159"/>
      <c r="N123" s="159"/>
      <c r="O123" s="159"/>
      <c r="P123" s="159"/>
      <c r="Q123" s="159"/>
      <c r="R123" s="159"/>
      <c r="S123" s="112" t="s">
        <v>543</v>
      </c>
      <c r="T123" s="112" t="s">
        <v>542</v>
      </c>
      <c r="U123" s="112"/>
      <c r="V123" s="242"/>
      <c r="W123" s="171" t="s">
        <v>628</v>
      </c>
      <c r="X123" s="159"/>
      <c r="Y123" s="163"/>
      <c r="Z123" s="163"/>
      <c r="AA123" s="163"/>
      <c r="AB123" s="163"/>
      <c r="AC123" s="163"/>
      <c r="AD123" s="163"/>
      <c r="AE123" s="163"/>
      <c r="AF123" s="163"/>
      <c r="AG123" s="163"/>
      <c r="AH123" s="163"/>
      <c r="AI123" s="163"/>
      <c r="AJ123" s="112" t="s">
        <v>139</v>
      </c>
      <c r="AK123" s="163"/>
      <c r="AL123" s="163"/>
      <c r="AM123" s="163"/>
      <c r="AN123" s="163"/>
      <c r="AO123" s="229">
        <v>2825626654.2934227</v>
      </c>
      <c r="AP123" s="206"/>
      <c r="AQ123" s="206"/>
      <c r="AR123" s="206"/>
      <c r="AS123" s="233" t="s">
        <v>558</v>
      </c>
      <c r="AT123" s="206"/>
      <c r="AU123" s="206"/>
      <c r="AV123" s="206"/>
      <c r="AW123" s="161"/>
    </row>
    <row r="124" spans="2:49" ht="30" customHeight="1" x14ac:dyDescent="0.25">
      <c r="B124" s="158"/>
      <c r="C124" s="175"/>
      <c r="D124" s="169" t="s">
        <v>507</v>
      </c>
      <c r="E124" s="112"/>
      <c r="F124" s="168" t="s">
        <v>450</v>
      </c>
      <c r="G124" s="112" t="s">
        <v>541</v>
      </c>
      <c r="H124" s="159"/>
      <c r="I124" s="159"/>
      <c r="J124" s="159"/>
      <c r="K124" s="159"/>
      <c r="L124" s="159"/>
      <c r="M124" s="159"/>
      <c r="N124" s="159"/>
      <c r="O124" s="159"/>
      <c r="P124" s="159"/>
      <c r="Q124" s="159"/>
      <c r="R124" s="159"/>
      <c r="S124" s="112" t="s">
        <v>543</v>
      </c>
      <c r="T124" s="112" t="s">
        <v>542</v>
      </c>
      <c r="U124" s="112"/>
      <c r="V124" s="241" t="s">
        <v>594</v>
      </c>
      <c r="W124" s="171" t="s">
        <v>629</v>
      </c>
      <c r="X124" s="159"/>
      <c r="Y124" s="163"/>
      <c r="Z124" s="163"/>
      <c r="AA124" s="163"/>
      <c r="AB124" s="163"/>
      <c r="AC124" s="163"/>
      <c r="AD124" s="163"/>
      <c r="AE124" s="163"/>
      <c r="AF124" s="163"/>
      <c r="AG124" s="163"/>
      <c r="AH124" s="163"/>
      <c r="AI124" s="163"/>
      <c r="AJ124" s="112" t="s">
        <v>139</v>
      </c>
      <c r="AK124" s="163"/>
      <c r="AL124" s="163"/>
      <c r="AM124" s="163"/>
      <c r="AN124" s="163"/>
      <c r="AO124" s="229">
        <v>824027928.92159629</v>
      </c>
      <c r="AP124" s="206"/>
      <c r="AQ124" s="206"/>
      <c r="AR124" s="206"/>
      <c r="AS124" s="233" t="s">
        <v>574</v>
      </c>
      <c r="AT124" s="206"/>
      <c r="AU124" s="206"/>
      <c r="AV124" s="206"/>
      <c r="AW124" s="161"/>
    </row>
    <row r="125" spans="2:49" ht="30" customHeight="1" x14ac:dyDescent="0.25">
      <c r="B125" s="158"/>
      <c r="C125" s="175"/>
      <c r="D125" s="169" t="s">
        <v>508</v>
      </c>
      <c r="E125" s="112"/>
      <c r="F125" s="168" t="s">
        <v>450</v>
      </c>
      <c r="G125" s="112" t="s">
        <v>541</v>
      </c>
      <c r="H125" s="159"/>
      <c r="I125" s="159"/>
      <c r="J125" s="159"/>
      <c r="K125" s="159"/>
      <c r="L125" s="159"/>
      <c r="M125" s="159"/>
      <c r="N125" s="159"/>
      <c r="O125" s="159"/>
      <c r="P125" s="159"/>
      <c r="Q125" s="159"/>
      <c r="R125" s="159"/>
      <c r="S125" s="112" t="s">
        <v>543</v>
      </c>
      <c r="T125" s="112" t="s">
        <v>542</v>
      </c>
      <c r="U125" s="112"/>
      <c r="V125" s="241" t="s">
        <v>601</v>
      </c>
      <c r="W125" s="171" t="s">
        <v>630</v>
      </c>
      <c r="X125" s="159"/>
      <c r="Y125" s="163"/>
      <c r="Z125" s="163"/>
      <c r="AA125" s="163"/>
      <c r="AB125" s="163"/>
      <c r="AC125" s="163"/>
      <c r="AD125" s="163"/>
      <c r="AE125" s="163"/>
      <c r="AF125" s="163"/>
      <c r="AG125" s="163"/>
      <c r="AH125" s="163"/>
      <c r="AI125" s="163"/>
      <c r="AJ125" s="112" t="s">
        <v>139</v>
      </c>
      <c r="AK125" s="163"/>
      <c r="AL125" s="163"/>
      <c r="AM125" s="163"/>
      <c r="AN125" s="163"/>
      <c r="AO125" s="229">
        <v>755262054.30549741</v>
      </c>
      <c r="AP125" s="206"/>
      <c r="AQ125" s="206"/>
      <c r="AR125" s="206"/>
      <c r="AS125" s="232" t="s">
        <v>575</v>
      </c>
      <c r="AT125" s="206"/>
      <c r="AU125" s="206"/>
      <c r="AV125" s="206"/>
      <c r="AW125" s="161"/>
    </row>
    <row r="126" spans="2:49" ht="30" customHeight="1" x14ac:dyDescent="0.25">
      <c r="B126" s="158"/>
      <c r="C126" s="175"/>
      <c r="D126" s="169" t="s">
        <v>509</v>
      </c>
      <c r="E126" s="112"/>
      <c r="F126" s="168" t="s">
        <v>450</v>
      </c>
      <c r="G126" s="112" t="s">
        <v>541</v>
      </c>
      <c r="H126" s="159"/>
      <c r="I126" s="159"/>
      <c r="J126" s="159"/>
      <c r="K126" s="159"/>
      <c r="L126" s="159"/>
      <c r="M126" s="159"/>
      <c r="N126" s="159"/>
      <c r="O126" s="159"/>
      <c r="P126" s="159"/>
      <c r="Q126" s="159"/>
      <c r="R126" s="159"/>
      <c r="S126" s="112" t="s">
        <v>543</v>
      </c>
      <c r="T126" s="112" t="s">
        <v>542</v>
      </c>
      <c r="U126" s="112">
        <v>420</v>
      </c>
      <c r="V126" s="241" t="s">
        <v>595</v>
      </c>
      <c r="W126" s="171" t="s">
        <v>631</v>
      </c>
      <c r="X126" s="159"/>
      <c r="Y126" s="163"/>
      <c r="Z126" s="163"/>
      <c r="AA126" s="163"/>
      <c r="AB126" s="163"/>
      <c r="AC126" s="163"/>
      <c r="AD126" s="163"/>
      <c r="AE126" s="163"/>
      <c r="AF126" s="163"/>
      <c r="AG126" s="163"/>
      <c r="AH126" s="163"/>
      <c r="AI126" s="163"/>
      <c r="AJ126" s="112" t="s">
        <v>139</v>
      </c>
      <c r="AK126" s="163"/>
      <c r="AL126" s="163"/>
      <c r="AM126" s="163"/>
      <c r="AN126" s="163"/>
      <c r="AO126" s="229">
        <v>1522324182.7031169</v>
      </c>
      <c r="AP126" s="206"/>
      <c r="AQ126" s="206"/>
      <c r="AR126" s="206"/>
      <c r="AS126" s="232" t="s">
        <v>552</v>
      </c>
      <c r="AT126" s="206"/>
      <c r="AU126" s="206"/>
      <c r="AV126" s="206"/>
      <c r="AW126" s="161"/>
    </row>
    <row r="127" spans="2:49" ht="30" customHeight="1" x14ac:dyDescent="0.25">
      <c r="B127" s="158"/>
      <c r="C127" s="175"/>
      <c r="D127" s="184" t="s">
        <v>49</v>
      </c>
      <c r="E127" s="112"/>
      <c r="F127" s="112"/>
      <c r="G127" s="112"/>
      <c r="H127" s="159"/>
      <c r="I127" s="159"/>
      <c r="J127" s="159"/>
      <c r="K127" s="159"/>
      <c r="L127" s="159"/>
      <c r="M127" s="159"/>
      <c r="N127" s="159"/>
      <c r="O127" s="159"/>
      <c r="P127" s="159"/>
      <c r="Q127" s="159"/>
      <c r="R127" s="159"/>
      <c r="S127" s="112" t="s">
        <v>543</v>
      </c>
      <c r="T127" s="112" t="s">
        <v>542</v>
      </c>
      <c r="U127" s="112"/>
      <c r="V127" s="241" t="s">
        <v>610</v>
      </c>
      <c r="W127" s="112"/>
      <c r="X127" s="159"/>
      <c r="Y127" s="163"/>
      <c r="Z127" s="163"/>
      <c r="AA127" s="163"/>
      <c r="AB127" s="163"/>
      <c r="AC127" s="163"/>
      <c r="AD127" s="163"/>
      <c r="AE127" s="163"/>
      <c r="AF127" s="163"/>
      <c r="AG127" s="163"/>
      <c r="AH127" s="163"/>
      <c r="AI127" s="163"/>
      <c r="AJ127" s="112" t="s">
        <v>139</v>
      </c>
      <c r="AK127" s="163"/>
      <c r="AL127" s="163"/>
      <c r="AM127" s="163"/>
      <c r="AN127" s="163"/>
      <c r="AO127" s="230">
        <v>102500000</v>
      </c>
      <c r="AP127" s="206"/>
      <c r="AQ127" s="206"/>
      <c r="AR127" s="206"/>
      <c r="AS127" s="232" t="s">
        <v>576</v>
      </c>
      <c r="AT127" s="206"/>
      <c r="AU127" s="206"/>
      <c r="AV127" s="206"/>
      <c r="AW127" s="161"/>
    </row>
    <row r="128" spans="2:49" ht="30" customHeight="1" x14ac:dyDescent="0.25">
      <c r="B128" s="158"/>
      <c r="C128" s="175"/>
      <c r="D128" s="181" t="s">
        <v>510</v>
      </c>
      <c r="E128" s="112"/>
      <c r="F128" s="168"/>
      <c r="G128" s="112"/>
      <c r="H128" s="159"/>
      <c r="I128" s="159"/>
      <c r="J128" s="159"/>
      <c r="K128" s="159"/>
      <c r="L128" s="159"/>
      <c r="M128" s="159"/>
      <c r="N128" s="159"/>
      <c r="O128" s="159"/>
      <c r="P128" s="159"/>
      <c r="Q128" s="159"/>
      <c r="R128" s="159"/>
      <c r="S128" s="112" t="s">
        <v>543</v>
      </c>
      <c r="T128" s="112" t="s">
        <v>542</v>
      </c>
      <c r="U128" s="112"/>
      <c r="V128" s="242"/>
      <c r="W128" s="171"/>
      <c r="X128" s="159"/>
      <c r="Y128" s="163"/>
      <c r="Z128" s="163"/>
      <c r="AA128" s="163"/>
      <c r="AB128" s="163"/>
      <c r="AC128" s="163"/>
      <c r="AD128" s="163"/>
      <c r="AE128" s="163"/>
      <c r="AF128" s="163"/>
      <c r="AG128" s="163"/>
      <c r="AH128" s="163"/>
      <c r="AI128" s="163"/>
      <c r="AJ128" s="112" t="s">
        <v>139</v>
      </c>
      <c r="AK128" s="163"/>
      <c r="AL128" s="163"/>
      <c r="AM128" s="163"/>
      <c r="AN128" s="163"/>
      <c r="AO128" s="231">
        <v>370613224.82403874</v>
      </c>
      <c r="AP128" s="206"/>
      <c r="AQ128" s="206"/>
      <c r="AR128" s="206"/>
      <c r="AS128" s="233" t="s">
        <v>577</v>
      </c>
      <c r="AT128" s="206"/>
      <c r="AU128" s="206"/>
      <c r="AV128" s="206"/>
      <c r="AW128" s="161"/>
    </row>
    <row r="129" spans="2:49" ht="30" customHeight="1" x14ac:dyDescent="0.25">
      <c r="B129" s="158"/>
      <c r="C129" s="175"/>
      <c r="D129" s="181" t="s">
        <v>511</v>
      </c>
      <c r="E129" s="112"/>
      <c r="F129" s="168"/>
      <c r="G129" s="112"/>
      <c r="H129" s="159"/>
      <c r="I129" s="159"/>
      <c r="J129" s="159"/>
      <c r="K129" s="159"/>
      <c r="L129" s="159"/>
      <c r="M129" s="159"/>
      <c r="N129" s="159"/>
      <c r="O129" s="159"/>
      <c r="P129" s="159"/>
      <c r="Q129" s="159"/>
      <c r="R129" s="159"/>
      <c r="S129" s="112" t="s">
        <v>543</v>
      </c>
      <c r="T129" s="112" t="s">
        <v>542</v>
      </c>
      <c r="U129" s="112"/>
      <c r="V129" s="241"/>
      <c r="W129" s="171"/>
      <c r="X129" s="159"/>
      <c r="Y129" s="163"/>
      <c r="Z129" s="163"/>
      <c r="AA129" s="163"/>
      <c r="AB129" s="163"/>
      <c r="AC129" s="163"/>
      <c r="AD129" s="163"/>
      <c r="AE129" s="163"/>
      <c r="AF129" s="163"/>
      <c r="AG129" s="163"/>
      <c r="AH129" s="163"/>
      <c r="AI129" s="163"/>
      <c r="AJ129" s="112" t="s">
        <v>139</v>
      </c>
      <c r="AK129" s="163"/>
      <c r="AL129" s="163"/>
      <c r="AM129" s="163"/>
      <c r="AN129" s="163"/>
      <c r="AO129" s="231">
        <v>462952428.51459199</v>
      </c>
      <c r="AP129" s="206"/>
      <c r="AQ129" s="206"/>
      <c r="AR129" s="206"/>
      <c r="AS129" s="233" t="s">
        <v>555</v>
      </c>
      <c r="AT129" s="206"/>
      <c r="AU129" s="206"/>
      <c r="AV129" s="206"/>
      <c r="AW129" s="161"/>
    </row>
    <row r="130" spans="2:49" ht="30" customHeight="1" x14ac:dyDescent="0.25">
      <c r="B130" s="158"/>
      <c r="C130" s="175"/>
      <c r="D130" s="181" t="s">
        <v>512</v>
      </c>
      <c r="E130" s="112"/>
      <c r="F130" s="168"/>
      <c r="G130" s="112"/>
      <c r="H130" s="159"/>
      <c r="I130" s="159"/>
      <c r="J130" s="159"/>
      <c r="K130" s="159"/>
      <c r="L130" s="159"/>
      <c r="M130" s="159"/>
      <c r="N130" s="159"/>
      <c r="O130" s="159"/>
      <c r="P130" s="159"/>
      <c r="Q130" s="159"/>
      <c r="R130" s="159"/>
      <c r="S130" s="112" t="s">
        <v>543</v>
      </c>
      <c r="T130" s="112" t="s">
        <v>542</v>
      </c>
      <c r="U130" s="112"/>
      <c r="V130" s="241"/>
      <c r="W130" s="171"/>
      <c r="X130" s="159"/>
      <c r="Y130" s="163"/>
      <c r="Z130" s="163"/>
      <c r="AA130" s="163"/>
      <c r="AB130" s="163"/>
      <c r="AC130" s="163"/>
      <c r="AD130" s="163"/>
      <c r="AE130" s="163"/>
      <c r="AF130" s="163"/>
      <c r="AG130" s="163"/>
      <c r="AH130" s="163"/>
      <c r="AI130" s="163"/>
      <c r="AJ130" s="112" t="s">
        <v>139</v>
      </c>
      <c r="AK130" s="163"/>
      <c r="AL130" s="163"/>
      <c r="AM130" s="163"/>
      <c r="AN130" s="163"/>
      <c r="AO130" s="231">
        <v>467879027.63128942</v>
      </c>
      <c r="AP130" s="206"/>
      <c r="AQ130" s="206"/>
      <c r="AR130" s="206"/>
      <c r="AS130" s="233" t="s">
        <v>578</v>
      </c>
      <c r="AT130" s="206"/>
      <c r="AU130" s="206"/>
      <c r="AV130" s="206"/>
      <c r="AW130" s="161"/>
    </row>
    <row r="131" spans="2:49" ht="30" customHeight="1" x14ac:dyDescent="0.25">
      <c r="B131" s="158"/>
      <c r="C131" s="175"/>
      <c r="D131" s="182" t="s">
        <v>513</v>
      </c>
      <c r="E131" s="112"/>
      <c r="F131" s="168"/>
      <c r="G131" s="112"/>
      <c r="H131" s="159"/>
      <c r="I131" s="159"/>
      <c r="J131" s="159"/>
      <c r="K131" s="159"/>
      <c r="L131" s="159"/>
      <c r="M131" s="159"/>
      <c r="N131" s="159"/>
      <c r="O131" s="159"/>
      <c r="P131" s="159"/>
      <c r="Q131" s="159"/>
      <c r="R131" s="159"/>
      <c r="S131" s="112" t="s">
        <v>543</v>
      </c>
      <c r="T131" s="112" t="s">
        <v>542</v>
      </c>
      <c r="U131" s="112"/>
      <c r="V131" s="241"/>
      <c r="W131" s="171"/>
      <c r="X131" s="159"/>
      <c r="Y131" s="163"/>
      <c r="Z131" s="163"/>
      <c r="AA131" s="163"/>
      <c r="AB131" s="163"/>
      <c r="AC131" s="163"/>
      <c r="AD131" s="163"/>
      <c r="AE131" s="163"/>
      <c r="AF131" s="163"/>
      <c r="AG131" s="163"/>
      <c r="AH131" s="163"/>
      <c r="AI131" s="163"/>
      <c r="AJ131" s="112" t="s">
        <v>139</v>
      </c>
      <c r="AK131" s="163"/>
      <c r="AL131" s="163"/>
      <c r="AM131" s="163"/>
      <c r="AN131" s="163"/>
      <c r="AO131" s="231">
        <v>352125359.74023843</v>
      </c>
      <c r="AP131" s="206"/>
      <c r="AQ131" s="206"/>
      <c r="AR131" s="206"/>
      <c r="AS131" s="233" t="s">
        <v>579</v>
      </c>
      <c r="AT131" s="206"/>
      <c r="AU131" s="206"/>
      <c r="AV131" s="206"/>
      <c r="AW131" s="161"/>
    </row>
    <row r="132" spans="2:49" ht="30" customHeight="1" x14ac:dyDescent="0.25">
      <c r="B132" s="158"/>
      <c r="C132" s="175"/>
      <c r="D132" s="181" t="s">
        <v>514</v>
      </c>
      <c r="E132" s="112"/>
      <c r="F132" s="168"/>
      <c r="G132" s="112"/>
      <c r="H132" s="159"/>
      <c r="I132" s="159"/>
      <c r="J132" s="159"/>
      <c r="K132" s="159"/>
      <c r="L132" s="159"/>
      <c r="M132" s="159"/>
      <c r="N132" s="159"/>
      <c r="O132" s="159"/>
      <c r="P132" s="159"/>
      <c r="Q132" s="159"/>
      <c r="R132" s="159"/>
      <c r="S132" s="112" t="s">
        <v>543</v>
      </c>
      <c r="T132" s="112" t="s">
        <v>542</v>
      </c>
      <c r="U132" s="112"/>
      <c r="V132" s="241"/>
      <c r="W132" s="171"/>
      <c r="X132" s="159"/>
      <c r="Y132" s="163"/>
      <c r="Z132" s="163"/>
      <c r="AA132" s="163"/>
      <c r="AB132" s="163"/>
      <c r="AC132" s="163"/>
      <c r="AD132" s="163"/>
      <c r="AE132" s="163"/>
      <c r="AF132" s="163"/>
      <c r="AG132" s="163"/>
      <c r="AH132" s="163"/>
      <c r="AI132" s="163"/>
      <c r="AJ132" s="112" t="s">
        <v>139</v>
      </c>
      <c r="AK132" s="163"/>
      <c r="AL132" s="163"/>
      <c r="AM132" s="163"/>
      <c r="AN132" s="163"/>
      <c r="AO132" s="231">
        <v>44841446.885704212</v>
      </c>
      <c r="AP132" s="206"/>
      <c r="AQ132" s="206"/>
      <c r="AR132" s="206"/>
      <c r="AS132" s="233" t="s">
        <v>574</v>
      </c>
      <c r="AT132" s="206"/>
      <c r="AU132" s="206"/>
      <c r="AV132" s="206"/>
      <c r="AW132" s="161"/>
    </row>
    <row r="133" spans="2:49" ht="30" customHeight="1" x14ac:dyDescent="0.25">
      <c r="B133" s="158"/>
      <c r="C133" s="175"/>
      <c r="D133" s="181" t="s">
        <v>515</v>
      </c>
      <c r="E133" s="112"/>
      <c r="F133" s="168"/>
      <c r="G133" s="112"/>
      <c r="H133" s="159"/>
      <c r="I133" s="159"/>
      <c r="J133" s="159"/>
      <c r="K133" s="159"/>
      <c r="L133" s="159"/>
      <c r="M133" s="159"/>
      <c r="N133" s="159"/>
      <c r="O133" s="159"/>
      <c r="P133" s="159"/>
      <c r="Q133" s="159"/>
      <c r="R133" s="159"/>
      <c r="S133" s="112" t="s">
        <v>543</v>
      </c>
      <c r="T133" s="112" t="s">
        <v>542</v>
      </c>
      <c r="U133" s="112"/>
      <c r="V133" s="241"/>
      <c r="W133" s="171"/>
      <c r="X133" s="159"/>
      <c r="Y133" s="163"/>
      <c r="Z133" s="163"/>
      <c r="AA133" s="163"/>
      <c r="AB133" s="163"/>
      <c r="AC133" s="163"/>
      <c r="AD133" s="163"/>
      <c r="AE133" s="163"/>
      <c r="AF133" s="163"/>
      <c r="AG133" s="163"/>
      <c r="AH133" s="163"/>
      <c r="AI133" s="163"/>
      <c r="AJ133" s="112" t="s">
        <v>139</v>
      </c>
      <c r="AK133" s="163"/>
      <c r="AL133" s="163"/>
      <c r="AM133" s="163"/>
      <c r="AN133" s="163"/>
      <c r="AO133" s="231">
        <v>204084502.48363465</v>
      </c>
      <c r="AP133" s="206"/>
      <c r="AQ133" s="206"/>
      <c r="AR133" s="206"/>
      <c r="AS133" s="233" t="s">
        <v>580</v>
      </c>
      <c r="AT133" s="206"/>
      <c r="AU133" s="206"/>
      <c r="AV133" s="206"/>
      <c r="AW133" s="161"/>
    </row>
    <row r="134" spans="2:49" ht="30" customHeight="1" x14ac:dyDescent="0.25">
      <c r="B134" s="158"/>
      <c r="C134" s="175"/>
      <c r="D134" s="181" t="s">
        <v>516</v>
      </c>
      <c r="E134" s="112"/>
      <c r="F134" s="168"/>
      <c r="G134" s="112"/>
      <c r="H134" s="159"/>
      <c r="I134" s="159"/>
      <c r="J134" s="159"/>
      <c r="K134" s="159"/>
      <c r="L134" s="159"/>
      <c r="M134" s="159"/>
      <c r="N134" s="159"/>
      <c r="O134" s="159"/>
      <c r="P134" s="159"/>
      <c r="Q134" s="159"/>
      <c r="R134" s="159"/>
      <c r="S134" s="112" t="s">
        <v>543</v>
      </c>
      <c r="T134" s="112" t="s">
        <v>542</v>
      </c>
      <c r="U134" s="112"/>
      <c r="V134" s="241"/>
      <c r="W134" s="171"/>
      <c r="X134" s="159"/>
      <c r="Y134" s="163"/>
      <c r="Z134" s="163"/>
      <c r="AA134" s="163"/>
      <c r="AB134" s="163"/>
      <c r="AC134" s="163"/>
      <c r="AD134" s="163"/>
      <c r="AE134" s="163"/>
      <c r="AF134" s="163"/>
      <c r="AG134" s="163"/>
      <c r="AH134" s="163"/>
      <c r="AI134" s="163"/>
      <c r="AJ134" s="112" t="s">
        <v>139</v>
      </c>
      <c r="AK134" s="163"/>
      <c r="AL134" s="163"/>
      <c r="AM134" s="163"/>
      <c r="AN134" s="163"/>
      <c r="AO134" s="231">
        <v>597829835.18074048</v>
      </c>
      <c r="AP134" s="206"/>
      <c r="AQ134" s="206"/>
      <c r="AR134" s="206"/>
      <c r="AS134" s="233" t="s">
        <v>581</v>
      </c>
      <c r="AT134" s="206"/>
      <c r="AU134" s="206"/>
      <c r="AV134" s="206"/>
      <c r="AW134" s="161"/>
    </row>
    <row r="135" spans="2:49" ht="30" customHeight="1" x14ac:dyDescent="0.25">
      <c r="B135" s="158"/>
      <c r="C135" s="175"/>
      <c r="D135" s="181" t="s">
        <v>517</v>
      </c>
      <c r="E135" s="112"/>
      <c r="F135" s="168"/>
      <c r="G135" s="112"/>
      <c r="H135" s="159"/>
      <c r="I135" s="159"/>
      <c r="J135" s="159"/>
      <c r="K135" s="159"/>
      <c r="L135" s="159"/>
      <c r="M135" s="159"/>
      <c r="N135" s="159"/>
      <c r="O135" s="159"/>
      <c r="P135" s="159"/>
      <c r="Q135" s="159"/>
      <c r="R135" s="159"/>
      <c r="S135" s="112" t="s">
        <v>543</v>
      </c>
      <c r="T135" s="112" t="s">
        <v>542</v>
      </c>
      <c r="U135" s="112"/>
      <c r="V135" s="241"/>
      <c r="W135" s="171"/>
      <c r="X135" s="159"/>
      <c r="Y135" s="163"/>
      <c r="Z135" s="163"/>
      <c r="AA135" s="163"/>
      <c r="AB135" s="163"/>
      <c r="AC135" s="163"/>
      <c r="AD135" s="163"/>
      <c r="AE135" s="163"/>
      <c r="AF135" s="163"/>
      <c r="AG135" s="163"/>
      <c r="AH135" s="163"/>
      <c r="AI135" s="163"/>
      <c r="AJ135" s="112" t="s">
        <v>139</v>
      </c>
      <c r="AK135" s="163"/>
      <c r="AL135" s="163"/>
      <c r="AM135" s="163"/>
      <c r="AN135" s="163"/>
      <c r="AO135" s="231">
        <v>174282042.58594951</v>
      </c>
      <c r="AP135" s="206"/>
      <c r="AQ135" s="206"/>
      <c r="AR135" s="206"/>
      <c r="AS135" s="233" t="s">
        <v>580</v>
      </c>
      <c r="AT135" s="206"/>
      <c r="AU135" s="206"/>
      <c r="AV135" s="206"/>
      <c r="AW135" s="161"/>
    </row>
    <row r="136" spans="2:49" ht="30" customHeight="1" x14ac:dyDescent="0.25">
      <c r="B136" s="158"/>
      <c r="C136" s="175"/>
      <c r="D136" s="181" t="s">
        <v>518</v>
      </c>
      <c r="E136" s="112"/>
      <c r="F136" s="168"/>
      <c r="G136" s="112"/>
      <c r="H136" s="159"/>
      <c r="I136" s="159"/>
      <c r="J136" s="159"/>
      <c r="K136" s="159"/>
      <c r="L136" s="159"/>
      <c r="M136" s="159"/>
      <c r="N136" s="159"/>
      <c r="O136" s="159"/>
      <c r="P136" s="159"/>
      <c r="Q136" s="159"/>
      <c r="R136" s="159"/>
      <c r="S136" s="112" t="s">
        <v>543</v>
      </c>
      <c r="T136" s="112" t="s">
        <v>542</v>
      </c>
      <c r="U136" s="112"/>
      <c r="V136" s="241"/>
      <c r="W136" s="171"/>
      <c r="X136" s="159"/>
      <c r="Y136" s="163"/>
      <c r="Z136" s="163"/>
      <c r="AA136" s="163"/>
      <c r="AB136" s="163"/>
      <c r="AC136" s="163"/>
      <c r="AD136" s="163"/>
      <c r="AE136" s="163"/>
      <c r="AF136" s="163"/>
      <c r="AG136" s="163"/>
      <c r="AH136" s="163"/>
      <c r="AI136" s="163"/>
      <c r="AJ136" s="112" t="s">
        <v>139</v>
      </c>
      <c r="AK136" s="163"/>
      <c r="AL136" s="163"/>
      <c r="AM136" s="163"/>
      <c r="AN136" s="163"/>
      <c r="AO136" s="231">
        <v>295881353.59703356</v>
      </c>
      <c r="AP136" s="206"/>
      <c r="AQ136" s="206"/>
      <c r="AR136" s="206"/>
      <c r="AS136" s="233" t="s">
        <v>574</v>
      </c>
      <c r="AT136" s="206"/>
      <c r="AU136" s="206"/>
      <c r="AV136" s="206"/>
      <c r="AW136" s="161"/>
    </row>
    <row r="137" spans="2:49" ht="30" customHeight="1" x14ac:dyDescent="0.25">
      <c r="B137" s="158"/>
      <c r="C137" s="175"/>
      <c r="D137" s="181" t="s">
        <v>519</v>
      </c>
      <c r="E137" s="112"/>
      <c r="F137" s="168"/>
      <c r="G137" s="112"/>
      <c r="H137" s="159"/>
      <c r="I137" s="159"/>
      <c r="J137" s="159"/>
      <c r="K137" s="159"/>
      <c r="L137" s="159"/>
      <c r="M137" s="159"/>
      <c r="N137" s="159"/>
      <c r="O137" s="159"/>
      <c r="P137" s="159"/>
      <c r="Q137" s="159"/>
      <c r="R137" s="159"/>
      <c r="S137" s="112" t="s">
        <v>543</v>
      </c>
      <c r="T137" s="112" t="s">
        <v>542</v>
      </c>
      <c r="U137" s="112"/>
      <c r="V137" s="241"/>
      <c r="W137" s="171"/>
      <c r="X137" s="159"/>
      <c r="Y137" s="163"/>
      <c r="Z137" s="163"/>
      <c r="AA137" s="163"/>
      <c r="AB137" s="163"/>
      <c r="AC137" s="163"/>
      <c r="AD137" s="163"/>
      <c r="AE137" s="163"/>
      <c r="AF137" s="163"/>
      <c r="AG137" s="163"/>
      <c r="AH137" s="163"/>
      <c r="AI137" s="163"/>
      <c r="AJ137" s="112" t="s">
        <v>139</v>
      </c>
      <c r="AK137" s="163"/>
      <c r="AL137" s="163"/>
      <c r="AM137" s="163"/>
      <c r="AN137" s="163"/>
      <c r="AO137" s="231">
        <v>370753609.40306878</v>
      </c>
      <c r="AP137" s="206"/>
      <c r="AQ137" s="206"/>
      <c r="AR137" s="206"/>
      <c r="AS137" s="233" t="s">
        <v>582</v>
      </c>
      <c r="AT137" s="206"/>
      <c r="AU137" s="206"/>
      <c r="AV137" s="206"/>
      <c r="AW137" s="161"/>
    </row>
    <row r="138" spans="2:49" ht="30" customHeight="1" x14ac:dyDescent="0.25">
      <c r="B138" s="158"/>
      <c r="C138" s="175"/>
      <c r="D138" s="182" t="s">
        <v>520</v>
      </c>
      <c r="E138" s="112"/>
      <c r="F138" s="168"/>
      <c r="G138" s="112"/>
      <c r="H138" s="159"/>
      <c r="I138" s="159"/>
      <c r="J138" s="159"/>
      <c r="K138" s="159"/>
      <c r="L138" s="159"/>
      <c r="M138" s="159"/>
      <c r="N138" s="159"/>
      <c r="O138" s="159"/>
      <c r="P138" s="159"/>
      <c r="Q138" s="159"/>
      <c r="R138" s="159"/>
      <c r="S138" s="112"/>
      <c r="T138" s="112" t="s">
        <v>542</v>
      </c>
      <c r="U138" s="112"/>
      <c r="V138" s="241"/>
      <c r="W138" s="171"/>
      <c r="X138" s="159"/>
      <c r="Y138" s="163"/>
      <c r="Z138" s="163"/>
      <c r="AA138" s="163"/>
      <c r="AB138" s="163"/>
      <c r="AC138" s="163"/>
      <c r="AD138" s="163"/>
      <c r="AE138" s="163"/>
      <c r="AF138" s="163"/>
      <c r="AG138" s="163"/>
      <c r="AH138" s="163"/>
      <c r="AI138" s="163"/>
      <c r="AJ138" s="112" t="s">
        <v>139</v>
      </c>
      <c r="AK138" s="163"/>
      <c r="AL138" s="163"/>
      <c r="AM138" s="163"/>
      <c r="AN138" s="163"/>
      <c r="AO138" s="231">
        <v>100898841.28566745</v>
      </c>
      <c r="AP138" s="206"/>
      <c r="AQ138" s="206"/>
      <c r="AR138" s="206"/>
      <c r="AS138" s="233" t="s">
        <v>574</v>
      </c>
      <c r="AT138" s="206"/>
      <c r="AU138" s="206"/>
      <c r="AV138" s="206"/>
      <c r="AW138" s="161"/>
    </row>
    <row r="139" spans="2:49" ht="30" customHeight="1" x14ac:dyDescent="0.25">
      <c r="B139" s="158"/>
      <c r="C139" s="175"/>
      <c r="D139" s="182" t="s">
        <v>521</v>
      </c>
      <c r="E139" s="112"/>
      <c r="F139" s="168"/>
      <c r="G139" s="112"/>
      <c r="H139" s="159"/>
      <c r="I139" s="159"/>
      <c r="J139" s="159"/>
      <c r="K139" s="159"/>
      <c r="L139" s="159"/>
      <c r="M139" s="159"/>
      <c r="N139" s="159"/>
      <c r="O139" s="159"/>
      <c r="P139" s="159"/>
      <c r="Q139" s="159"/>
      <c r="R139" s="159"/>
      <c r="S139" s="112" t="s">
        <v>543</v>
      </c>
      <c r="T139" s="112" t="s">
        <v>542</v>
      </c>
      <c r="U139" s="112"/>
      <c r="V139" s="241"/>
      <c r="W139" s="171"/>
      <c r="X139" s="159"/>
      <c r="Y139" s="163"/>
      <c r="Z139" s="163"/>
      <c r="AA139" s="163"/>
      <c r="AB139" s="163"/>
      <c r="AC139" s="163"/>
      <c r="AD139" s="163"/>
      <c r="AE139" s="163"/>
      <c r="AF139" s="163"/>
      <c r="AG139" s="163"/>
      <c r="AH139" s="163"/>
      <c r="AI139" s="163"/>
      <c r="AJ139" s="112" t="s">
        <v>139</v>
      </c>
      <c r="AK139" s="163"/>
      <c r="AL139" s="163"/>
      <c r="AM139" s="163"/>
      <c r="AN139" s="163"/>
      <c r="AO139" s="231">
        <v>39791347.29991632</v>
      </c>
      <c r="AP139" s="206"/>
      <c r="AQ139" s="206"/>
      <c r="AR139" s="206"/>
      <c r="AS139" s="233" t="s">
        <v>574</v>
      </c>
      <c r="AT139" s="206"/>
      <c r="AU139" s="206"/>
      <c r="AV139" s="206"/>
      <c r="AW139" s="161"/>
    </row>
    <row r="140" spans="2:49" ht="30" customHeight="1" x14ac:dyDescent="0.25">
      <c r="B140" s="158"/>
      <c r="C140" s="175"/>
      <c r="D140" s="181" t="s">
        <v>522</v>
      </c>
      <c r="E140" s="112"/>
      <c r="F140" s="168"/>
      <c r="G140" s="112"/>
      <c r="H140" s="159"/>
      <c r="I140" s="159"/>
      <c r="J140" s="159"/>
      <c r="K140" s="159"/>
      <c r="L140" s="159"/>
      <c r="M140" s="159"/>
      <c r="N140" s="159"/>
      <c r="O140" s="159"/>
      <c r="P140" s="159"/>
      <c r="Q140" s="159"/>
      <c r="R140" s="159"/>
      <c r="S140" s="112"/>
      <c r="T140" s="112" t="s">
        <v>542</v>
      </c>
      <c r="U140" s="112"/>
      <c r="V140" s="241"/>
      <c r="W140" s="171"/>
      <c r="X140" s="159"/>
      <c r="Y140" s="163"/>
      <c r="Z140" s="163"/>
      <c r="AA140" s="163"/>
      <c r="AB140" s="163"/>
      <c r="AC140" s="163"/>
      <c r="AD140" s="163"/>
      <c r="AE140" s="163"/>
      <c r="AF140" s="163"/>
      <c r="AG140" s="163"/>
      <c r="AH140" s="163"/>
      <c r="AI140" s="163"/>
      <c r="AJ140" s="112" t="s">
        <v>139</v>
      </c>
      <c r="AK140" s="163"/>
      <c r="AL140" s="163"/>
      <c r="AM140" s="163"/>
      <c r="AN140" s="163"/>
      <c r="AO140" s="231">
        <v>24804481.452986579</v>
      </c>
      <c r="AP140" s="206"/>
      <c r="AQ140" s="206"/>
      <c r="AR140" s="206"/>
      <c r="AS140" s="232" t="s">
        <v>552</v>
      </c>
      <c r="AT140" s="206"/>
      <c r="AU140" s="206"/>
      <c r="AV140" s="206"/>
      <c r="AW140" s="161"/>
    </row>
    <row r="141" spans="2:49" ht="30" customHeight="1" x14ac:dyDescent="0.25">
      <c r="B141" s="158"/>
      <c r="C141" s="175"/>
      <c r="D141" s="182" t="s">
        <v>523</v>
      </c>
      <c r="E141" s="112"/>
      <c r="F141" s="168"/>
      <c r="G141" s="112"/>
      <c r="H141" s="159"/>
      <c r="I141" s="159"/>
      <c r="J141" s="159"/>
      <c r="K141" s="159"/>
      <c r="L141" s="159"/>
      <c r="M141" s="159"/>
      <c r="N141" s="159"/>
      <c r="O141" s="159"/>
      <c r="P141" s="159"/>
      <c r="Q141" s="159"/>
      <c r="R141" s="159"/>
      <c r="S141" s="112"/>
      <c r="T141" s="112" t="s">
        <v>542</v>
      </c>
      <c r="U141" s="112"/>
      <c r="V141" s="241"/>
      <c r="W141" s="171"/>
      <c r="X141" s="159"/>
      <c r="Y141" s="163"/>
      <c r="Z141" s="163"/>
      <c r="AA141" s="163"/>
      <c r="AB141" s="163"/>
      <c r="AC141" s="163"/>
      <c r="AD141" s="163"/>
      <c r="AE141" s="163"/>
      <c r="AF141" s="163"/>
      <c r="AG141" s="163"/>
      <c r="AH141" s="163"/>
      <c r="AI141" s="163"/>
      <c r="AJ141" s="112" t="s">
        <v>139</v>
      </c>
      <c r="AK141" s="163"/>
      <c r="AL141" s="163"/>
      <c r="AM141" s="163"/>
      <c r="AN141" s="163"/>
      <c r="AO141" s="231">
        <v>445621061.3068198</v>
      </c>
      <c r="AP141" s="206"/>
      <c r="AQ141" s="206"/>
      <c r="AR141" s="206"/>
      <c r="AS141" s="233" t="s">
        <v>574</v>
      </c>
      <c r="AT141" s="206"/>
      <c r="AU141" s="206"/>
      <c r="AV141" s="206"/>
      <c r="AW141" s="161"/>
    </row>
    <row r="142" spans="2:49" ht="30" customHeight="1" x14ac:dyDescent="0.25">
      <c r="B142" s="158"/>
      <c r="C142" s="175"/>
      <c r="D142" s="182" t="s">
        <v>524</v>
      </c>
      <c r="E142" s="112"/>
      <c r="F142" s="112"/>
      <c r="G142" s="112"/>
      <c r="H142" s="159"/>
      <c r="I142" s="159"/>
      <c r="J142" s="159"/>
      <c r="K142" s="159"/>
      <c r="L142" s="159"/>
      <c r="M142" s="159"/>
      <c r="N142" s="159"/>
      <c r="O142" s="159"/>
      <c r="P142" s="159"/>
      <c r="Q142" s="159"/>
      <c r="R142" s="159"/>
      <c r="S142" s="112" t="s">
        <v>543</v>
      </c>
      <c r="T142" s="112" t="s">
        <v>542</v>
      </c>
      <c r="U142" s="112"/>
      <c r="V142" s="241"/>
      <c r="W142" s="112"/>
      <c r="X142" s="159"/>
      <c r="Y142" s="163"/>
      <c r="Z142" s="163"/>
      <c r="AA142" s="163"/>
      <c r="AB142" s="163"/>
      <c r="AC142" s="163"/>
      <c r="AD142" s="163"/>
      <c r="AE142" s="163"/>
      <c r="AF142" s="163"/>
      <c r="AG142" s="163"/>
      <c r="AH142" s="163"/>
      <c r="AI142" s="163"/>
      <c r="AJ142" s="112" t="s">
        <v>139</v>
      </c>
      <c r="AK142" s="163"/>
      <c r="AL142" s="163"/>
      <c r="AM142" s="163"/>
      <c r="AN142" s="163"/>
      <c r="AO142" s="231">
        <v>108853060.37847494</v>
      </c>
      <c r="AP142" s="206"/>
      <c r="AQ142" s="206"/>
      <c r="AR142" s="206"/>
      <c r="AS142" s="233" t="s">
        <v>574</v>
      </c>
      <c r="AT142" s="206"/>
      <c r="AU142" s="206"/>
      <c r="AV142" s="206"/>
      <c r="AW142" s="161"/>
    </row>
    <row r="143" spans="2:49" ht="30" customHeight="1" x14ac:dyDescent="0.25">
      <c r="B143" s="158"/>
      <c r="C143" s="175"/>
      <c r="D143" s="182" t="s">
        <v>525</v>
      </c>
      <c r="E143" s="112"/>
      <c r="F143" s="168"/>
      <c r="G143" s="112"/>
      <c r="H143" s="159"/>
      <c r="I143" s="159"/>
      <c r="J143" s="159"/>
      <c r="K143" s="159"/>
      <c r="L143" s="159"/>
      <c r="M143" s="159"/>
      <c r="N143" s="159"/>
      <c r="O143" s="159"/>
      <c r="P143" s="159"/>
      <c r="Q143" s="159"/>
      <c r="R143" s="159"/>
      <c r="S143" s="112" t="s">
        <v>543</v>
      </c>
      <c r="T143" s="112" t="s">
        <v>542</v>
      </c>
      <c r="U143" s="112"/>
      <c r="V143" s="242"/>
      <c r="W143" s="171"/>
      <c r="X143" s="159"/>
      <c r="Y143" s="163"/>
      <c r="Z143" s="163"/>
      <c r="AA143" s="163"/>
      <c r="AB143" s="163"/>
      <c r="AC143" s="163"/>
      <c r="AD143" s="163"/>
      <c r="AE143" s="163"/>
      <c r="AF143" s="163"/>
      <c r="AG143" s="163"/>
      <c r="AH143" s="163"/>
      <c r="AI143" s="163"/>
      <c r="AJ143" s="112" t="s">
        <v>139</v>
      </c>
      <c r="AK143" s="163"/>
      <c r="AL143" s="163"/>
      <c r="AM143" s="163"/>
      <c r="AN143" s="163"/>
      <c r="AO143" s="231">
        <v>358193812.42158926</v>
      </c>
      <c r="AP143" s="206"/>
      <c r="AQ143" s="206"/>
      <c r="AR143" s="206"/>
      <c r="AS143" s="233" t="s">
        <v>583</v>
      </c>
      <c r="AT143" s="206"/>
      <c r="AU143" s="206"/>
      <c r="AV143" s="206"/>
      <c r="AW143" s="161"/>
    </row>
    <row r="144" spans="2:49" ht="30" customHeight="1" x14ac:dyDescent="0.25">
      <c r="B144" s="158"/>
      <c r="C144" s="175"/>
      <c r="D144" s="182" t="s">
        <v>526</v>
      </c>
      <c r="E144" s="112"/>
      <c r="F144" s="168"/>
      <c r="G144" s="112"/>
      <c r="H144" s="159"/>
      <c r="I144" s="159"/>
      <c r="J144" s="159"/>
      <c r="K144" s="159"/>
      <c r="L144" s="159"/>
      <c r="M144" s="159"/>
      <c r="N144" s="159"/>
      <c r="O144" s="159"/>
      <c r="P144" s="159"/>
      <c r="Q144" s="159"/>
      <c r="R144" s="159"/>
      <c r="S144" s="112" t="s">
        <v>543</v>
      </c>
      <c r="T144" s="112" t="s">
        <v>542</v>
      </c>
      <c r="U144" s="112"/>
      <c r="V144" s="241"/>
      <c r="W144" s="171"/>
      <c r="X144" s="159"/>
      <c r="Y144" s="163"/>
      <c r="Z144" s="163"/>
      <c r="AA144" s="163"/>
      <c r="AB144" s="163"/>
      <c r="AC144" s="163"/>
      <c r="AD144" s="163"/>
      <c r="AE144" s="163"/>
      <c r="AF144" s="163"/>
      <c r="AG144" s="163"/>
      <c r="AH144" s="163"/>
      <c r="AI144" s="163"/>
      <c r="AJ144" s="112" t="s">
        <v>139</v>
      </c>
      <c r="AK144" s="163"/>
      <c r="AL144" s="163"/>
      <c r="AM144" s="163"/>
      <c r="AN144" s="163"/>
      <c r="AO144" s="231">
        <v>90830869.097878858</v>
      </c>
      <c r="AP144" s="206"/>
      <c r="AQ144" s="206"/>
      <c r="AR144" s="206"/>
      <c r="AS144" s="233" t="s">
        <v>574</v>
      </c>
      <c r="AT144" s="206"/>
      <c r="AU144" s="206"/>
      <c r="AV144" s="206"/>
      <c r="AW144" s="161"/>
    </row>
    <row r="145" spans="2:49" ht="30" customHeight="1" x14ac:dyDescent="0.25">
      <c r="B145" s="158"/>
      <c r="C145" s="175"/>
      <c r="D145" s="182" t="s">
        <v>527</v>
      </c>
      <c r="E145" s="112"/>
      <c r="F145" s="168"/>
      <c r="G145" s="112"/>
      <c r="H145" s="159"/>
      <c r="I145" s="159"/>
      <c r="J145" s="159"/>
      <c r="K145" s="159"/>
      <c r="L145" s="159"/>
      <c r="M145" s="159"/>
      <c r="N145" s="159"/>
      <c r="O145" s="159"/>
      <c r="P145" s="159"/>
      <c r="Q145" s="159"/>
      <c r="R145" s="159"/>
      <c r="S145" s="112" t="s">
        <v>543</v>
      </c>
      <c r="T145" s="112" t="s">
        <v>542</v>
      </c>
      <c r="U145" s="112"/>
      <c r="V145" s="241"/>
      <c r="W145" s="171"/>
      <c r="X145" s="159"/>
      <c r="Y145" s="163"/>
      <c r="Z145" s="163"/>
      <c r="AA145" s="163"/>
      <c r="AB145" s="163"/>
      <c r="AC145" s="163"/>
      <c r="AD145" s="163"/>
      <c r="AE145" s="163"/>
      <c r="AF145" s="163"/>
      <c r="AG145" s="163"/>
      <c r="AH145" s="163"/>
      <c r="AI145" s="163"/>
      <c r="AJ145" s="112" t="s">
        <v>139</v>
      </c>
      <c r="AK145" s="163"/>
      <c r="AL145" s="163"/>
      <c r="AM145" s="163"/>
      <c r="AN145" s="163"/>
      <c r="AO145" s="231">
        <v>364814419.24170172</v>
      </c>
      <c r="AP145" s="206"/>
      <c r="AQ145" s="206"/>
      <c r="AR145" s="206"/>
      <c r="AS145" s="232" t="s">
        <v>584</v>
      </c>
      <c r="AT145" s="206"/>
      <c r="AU145" s="206"/>
      <c r="AV145" s="206"/>
      <c r="AW145" s="161"/>
    </row>
    <row r="146" spans="2:49" ht="30" customHeight="1" x14ac:dyDescent="0.25">
      <c r="B146" s="158"/>
      <c r="C146" s="175"/>
      <c r="D146" s="182" t="s">
        <v>528</v>
      </c>
      <c r="E146" s="112"/>
      <c r="F146" s="168"/>
      <c r="G146" s="112"/>
      <c r="H146" s="159"/>
      <c r="I146" s="159"/>
      <c r="J146" s="159"/>
      <c r="K146" s="159"/>
      <c r="L146" s="159"/>
      <c r="M146" s="159"/>
      <c r="N146" s="159"/>
      <c r="O146" s="159"/>
      <c r="P146" s="159"/>
      <c r="Q146" s="159"/>
      <c r="R146" s="159"/>
      <c r="S146" s="112" t="s">
        <v>543</v>
      </c>
      <c r="T146" s="112" t="s">
        <v>542</v>
      </c>
      <c r="U146" s="112"/>
      <c r="V146" s="241"/>
      <c r="W146" s="171"/>
      <c r="X146" s="159"/>
      <c r="Y146" s="163"/>
      <c r="Z146" s="163"/>
      <c r="AA146" s="163"/>
      <c r="AB146" s="163"/>
      <c r="AC146" s="163"/>
      <c r="AD146" s="163"/>
      <c r="AE146" s="163"/>
      <c r="AF146" s="163"/>
      <c r="AG146" s="163"/>
      <c r="AH146" s="163"/>
      <c r="AI146" s="163"/>
      <c r="AJ146" s="112" t="s">
        <v>139</v>
      </c>
      <c r="AK146" s="163"/>
      <c r="AL146" s="163"/>
      <c r="AM146" s="163"/>
      <c r="AN146" s="163"/>
      <c r="AO146" s="231">
        <v>296190899.72203624</v>
      </c>
      <c r="AP146" s="206"/>
      <c r="AQ146" s="206"/>
      <c r="AR146" s="206"/>
      <c r="AS146" s="233" t="s">
        <v>585</v>
      </c>
      <c r="AT146" s="206"/>
      <c r="AU146" s="206"/>
      <c r="AV146" s="206"/>
      <c r="AW146" s="161"/>
    </row>
    <row r="147" spans="2:49" ht="30" customHeight="1" x14ac:dyDescent="0.25">
      <c r="B147" s="158"/>
      <c r="C147" s="175"/>
      <c r="D147" s="181" t="s">
        <v>529</v>
      </c>
      <c r="E147" s="112"/>
      <c r="F147" s="112"/>
      <c r="G147" s="112"/>
      <c r="H147" s="159"/>
      <c r="I147" s="159"/>
      <c r="J147" s="159"/>
      <c r="K147" s="159"/>
      <c r="L147" s="159"/>
      <c r="M147" s="159"/>
      <c r="N147" s="159"/>
      <c r="O147" s="159"/>
      <c r="P147" s="159"/>
      <c r="Q147" s="159"/>
      <c r="R147" s="159"/>
      <c r="S147" s="112" t="s">
        <v>543</v>
      </c>
      <c r="T147" s="112" t="s">
        <v>542</v>
      </c>
      <c r="U147" s="112"/>
      <c r="V147" s="241"/>
      <c r="W147" s="112"/>
      <c r="X147" s="159"/>
      <c r="Y147" s="163"/>
      <c r="Z147" s="163"/>
      <c r="AA147" s="163"/>
      <c r="AB147" s="163"/>
      <c r="AC147" s="163"/>
      <c r="AD147" s="163"/>
      <c r="AE147" s="163"/>
      <c r="AF147" s="163"/>
      <c r="AG147" s="163"/>
      <c r="AH147" s="163"/>
      <c r="AI147" s="163"/>
      <c r="AJ147" s="112" t="s">
        <v>139</v>
      </c>
      <c r="AK147" s="163"/>
      <c r="AL147" s="163"/>
      <c r="AM147" s="163"/>
      <c r="AN147" s="163"/>
      <c r="AO147" s="231">
        <v>369887614.54344255</v>
      </c>
      <c r="AP147" s="206"/>
      <c r="AQ147" s="206"/>
      <c r="AR147" s="206"/>
      <c r="AS147" s="232" t="s">
        <v>586</v>
      </c>
      <c r="AT147" s="206"/>
      <c r="AU147" s="206"/>
      <c r="AV147" s="206"/>
      <c r="AW147" s="161"/>
    </row>
    <row r="148" spans="2:49" ht="30" customHeight="1" x14ac:dyDescent="0.25">
      <c r="B148" s="158"/>
      <c r="C148" s="175"/>
      <c r="D148" s="181" t="s">
        <v>530</v>
      </c>
      <c r="E148" s="115"/>
      <c r="F148" s="115"/>
      <c r="G148" s="112"/>
      <c r="H148" s="159"/>
      <c r="I148" s="159"/>
      <c r="J148" s="159"/>
      <c r="K148" s="159"/>
      <c r="L148" s="159"/>
      <c r="M148" s="159"/>
      <c r="N148" s="159"/>
      <c r="O148" s="159"/>
      <c r="P148" s="159"/>
      <c r="Q148" s="159"/>
      <c r="R148" s="159"/>
      <c r="S148" s="112" t="s">
        <v>543</v>
      </c>
      <c r="T148" s="112" t="s">
        <v>542</v>
      </c>
      <c r="U148" s="115"/>
      <c r="V148" s="242"/>
      <c r="W148" s="115"/>
      <c r="X148" s="159"/>
      <c r="Y148" s="163"/>
      <c r="Z148" s="163"/>
      <c r="AA148" s="163"/>
      <c r="AB148" s="163"/>
      <c r="AC148" s="163"/>
      <c r="AD148" s="163"/>
      <c r="AE148" s="163"/>
      <c r="AF148" s="163"/>
      <c r="AG148" s="163"/>
      <c r="AH148" s="163"/>
      <c r="AI148" s="163"/>
      <c r="AJ148" s="112" t="s">
        <v>139</v>
      </c>
      <c r="AK148" s="163"/>
      <c r="AL148" s="163"/>
      <c r="AM148" s="163"/>
      <c r="AN148" s="163"/>
      <c r="AO148" s="231">
        <v>321953506.89305788</v>
      </c>
      <c r="AP148" s="206"/>
      <c r="AQ148" s="206"/>
      <c r="AR148" s="206"/>
      <c r="AS148" s="232" t="s">
        <v>587</v>
      </c>
      <c r="AT148" s="206"/>
      <c r="AU148" s="206"/>
      <c r="AV148" s="206"/>
      <c r="AW148" s="161"/>
    </row>
    <row r="149" spans="2:49" ht="30" customHeight="1" x14ac:dyDescent="0.25">
      <c r="B149" s="158"/>
      <c r="C149" s="175"/>
      <c r="D149" s="182" t="s">
        <v>531</v>
      </c>
      <c r="E149" s="115"/>
      <c r="F149" s="115"/>
      <c r="G149" s="112"/>
      <c r="H149" s="159"/>
      <c r="I149" s="159"/>
      <c r="J149" s="159"/>
      <c r="K149" s="159"/>
      <c r="L149" s="159"/>
      <c r="M149" s="159"/>
      <c r="N149" s="159"/>
      <c r="O149" s="159"/>
      <c r="P149" s="159"/>
      <c r="Q149" s="159"/>
      <c r="R149" s="159"/>
      <c r="S149" s="112" t="s">
        <v>543</v>
      </c>
      <c r="T149" s="112" t="s">
        <v>542</v>
      </c>
      <c r="U149" s="115"/>
      <c r="V149" s="243"/>
      <c r="W149" s="115"/>
      <c r="X149" s="159"/>
      <c r="Y149" s="163"/>
      <c r="Z149" s="163"/>
      <c r="AA149" s="163"/>
      <c r="AB149" s="163"/>
      <c r="AC149" s="163"/>
      <c r="AD149" s="163"/>
      <c r="AE149" s="163"/>
      <c r="AF149" s="163"/>
      <c r="AG149" s="163"/>
      <c r="AH149" s="163"/>
      <c r="AI149" s="163"/>
      <c r="AJ149" s="112" t="s">
        <v>139</v>
      </c>
      <c r="AK149" s="163"/>
      <c r="AL149" s="163"/>
      <c r="AM149" s="163"/>
      <c r="AN149" s="163"/>
      <c r="AO149" s="231">
        <v>369737433.94443774</v>
      </c>
      <c r="AP149" s="206"/>
      <c r="AQ149" s="206"/>
      <c r="AR149" s="206"/>
      <c r="AS149" s="232" t="s">
        <v>588</v>
      </c>
      <c r="AT149" s="206"/>
      <c r="AU149" s="206"/>
      <c r="AV149" s="206"/>
      <c r="AW149" s="161"/>
    </row>
    <row r="150" spans="2:49" ht="30" customHeight="1" x14ac:dyDescent="0.25">
      <c r="B150" s="158"/>
      <c r="C150" s="175"/>
      <c r="D150" s="182" t="s">
        <v>532</v>
      </c>
      <c r="E150" s="115"/>
      <c r="F150" s="115"/>
      <c r="G150" s="112"/>
      <c r="H150" s="159"/>
      <c r="I150" s="159"/>
      <c r="J150" s="159"/>
      <c r="K150" s="159"/>
      <c r="L150" s="159"/>
      <c r="M150" s="159"/>
      <c r="N150" s="159"/>
      <c r="O150" s="159"/>
      <c r="P150" s="159"/>
      <c r="Q150" s="159"/>
      <c r="R150" s="159"/>
      <c r="S150" s="112" t="s">
        <v>543</v>
      </c>
      <c r="T150" s="112" t="s">
        <v>542</v>
      </c>
      <c r="U150" s="115"/>
      <c r="V150" s="243"/>
      <c r="W150" s="115"/>
      <c r="X150" s="159"/>
      <c r="Y150" s="163"/>
      <c r="Z150" s="163"/>
      <c r="AA150" s="163"/>
      <c r="AB150" s="163"/>
      <c r="AC150" s="163"/>
      <c r="AD150" s="163"/>
      <c r="AE150" s="163"/>
      <c r="AF150" s="163"/>
      <c r="AG150" s="163"/>
      <c r="AH150" s="163"/>
      <c r="AI150" s="163"/>
      <c r="AJ150" s="112" t="s">
        <v>139</v>
      </c>
      <c r="AK150" s="163"/>
      <c r="AL150" s="163"/>
      <c r="AM150" s="163"/>
      <c r="AN150" s="163"/>
      <c r="AO150" s="231">
        <v>418841604.26034129</v>
      </c>
      <c r="AP150" s="206"/>
      <c r="AQ150" s="206"/>
      <c r="AR150" s="206"/>
      <c r="AS150" s="232" t="s">
        <v>589</v>
      </c>
      <c r="AT150" s="206"/>
      <c r="AU150" s="206"/>
      <c r="AV150" s="206"/>
      <c r="AW150" s="161"/>
    </row>
    <row r="151" spans="2:49" ht="30" customHeight="1" x14ac:dyDescent="0.25">
      <c r="B151" s="158"/>
      <c r="C151" s="175"/>
      <c r="D151" s="181" t="s">
        <v>533</v>
      </c>
      <c r="E151" s="115"/>
      <c r="F151" s="115"/>
      <c r="G151" s="112"/>
      <c r="H151" s="159"/>
      <c r="I151" s="159"/>
      <c r="J151" s="159"/>
      <c r="K151" s="159"/>
      <c r="L151" s="159"/>
      <c r="M151" s="159"/>
      <c r="N151" s="159"/>
      <c r="O151" s="159"/>
      <c r="P151" s="159"/>
      <c r="Q151" s="159"/>
      <c r="R151" s="159"/>
      <c r="S151" s="112" t="s">
        <v>543</v>
      </c>
      <c r="T151" s="112" t="s">
        <v>542</v>
      </c>
      <c r="U151" s="115"/>
      <c r="V151" s="243"/>
      <c r="W151" s="115"/>
      <c r="X151" s="159"/>
      <c r="Y151" s="163"/>
      <c r="Z151" s="163"/>
      <c r="AA151" s="163"/>
      <c r="AB151" s="163"/>
      <c r="AC151" s="163"/>
      <c r="AD151" s="163"/>
      <c r="AE151" s="163"/>
      <c r="AF151" s="163"/>
      <c r="AG151" s="163"/>
      <c r="AH151" s="163"/>
      <c r="AI151" s="163"/>
      <c r="AJ151" s="112" t="s">
        <v>139</v>
      </c>
      <c r="AK151" s="163"/>
      <c r="AL151" s="163"/>
      <c r="AM151" s="163"/>
      <c r="AN151" s="163"/>
      <c r="AO151" s="231">
        <v>328356658.1584819</v>
      </c>
      <c r="AP151" s="206"/>
      <c r="AQ151" s="206"/>
      <c r="AR151" s="206"/>
      <c r="AS151" s="233" t="s">
        <v>590</v>
      </c>
      <c r="AT151" s="206"/>
      <c r="AU151" s="206"/>
      <c r="AV151" s="206"/>
      <c r="AW151" s="161"/>
    </row>
    <row r="152" spans="2:49" ht="30" customHeight="1" x14ac:dyDescent="0.25">
      <c r="B152" s="158"/>
      <c r="C152" s="175"/>
      <c r="D152" s="182" t="s">
        <v>534</v>
      </c>
      <c r="E152" s="115"/>
      <c r="F152" s="115"/>
      <c r="G152" s="112"/>
      <c r="H152" s="159"/>
      <c r="I152" s="159"/>
      <c r="J152" s="159"/>
      <c r="K152" s="159"/>
      <c r="L152" s="159"/>
      <c r="M152" s="159"/>
      <c r="N152" s="159"/>
      <c r="O152" s="159"/>
      <c r="P152" s="159"/>
      <c r="Q152" s="159"/>
      <c r="R152" s="159"/>
      <c r="S152" s="112" t="s">
        <v>543</v>
      </c>
      <c r="T152" s="112" t="s">
        <v>542</v>
      </c>
      <c r="U152" s="115"/>
      <c r="V152" s="243"/>
      <c r="W152" s="115"/>
      <c r="X152" s="159"/>
      <c r="Y152" s="163"/>
      <c r="Z152" s="163"/>
      <c r="AA152" s="163"/>
      <c r="AB152" s="163"/>
      <c r="AC152" s="163"/>
      <c r="AD152" s="163"/>
      <c r="AE152" s="163"/>
      <c r="AF152" s="163"/>
      <c r="AG152" s="163"/>
      <c r="AH152" s="163"/>
      <c r="AI152" s="163"/>
      <c r="AJ152" s="112" t="s">
        <v>139</v>
      </c>
      <c r="AK152" s="163"/>
      <c r="AL152" s="163"/>
      <c r="AM152" s="163"/>
      <c r="AN152" s="163"/>
      <c r="AO152" s="231">
        <v>297325609.5558452</v>
      </c>
      <c r="AP152" s="206"/>
      <c r="AQ152" s="206"/>
      <c r="AR152" s="206"/>
      <c r="AS152" s="233" t="s">
        <v>591</v>
      </c>
      <c r="AT152" s="206"/>
      <c r="AU152" s="206"/>
      <c r="AV152" s="206"/>
      <c r="AW152" s="161"/>
    </row>
    <row r="153" spans="2:49" ht="30" x14ac:dyDescent="0.25">
      <c r="B153" s="158"/>
      <c r="C153" s="175"/>
      <c r="D153" s="181" t="s">
        <v>535</v>
      </c>
      <c r="E153" s="112"/>
      <c r="F153" s="112"/>
      <c r="G153" s="112"/>
      <c r="H153" s="159"/>
      <c r="I153" s="159"/>
      <c r="J153" s="159"/>
      <c r="K153" s="159"/>
      <c r="L153" s="159"/>
      <c r="M153" s="159"/>
      <c r="N153" s="159"/>
      <c r="O153" s="159"/>
      <c r="P153" s="159"/>
      <c r="Q153" s="159"/>
      <c r="R153" s="159"/>
      <c r="S153" s="112" t="s">
        <v>543</v>
      </c>
      <c r="T153" s="112" t="s">
        <v>542</v>
      </c>
      <c r="U153" s="115"/>
      <c r="V153" s="243"/>
      <c r="W153" s="115"/>
      <c r="X153" s="159"/>
      <c r="Y153" s="163"/>
      <c r="Z153" s="163"/>
      <c r="AA153" s="163"/>
      <c r="AB153" s="163"/>
      <c r="AC153" s="163"/>
      <c r="AD153" s="163"/>
      <c r="AE153" s="163"/>
      <c r="AF153" s="163"/>
      <c r="AG153" s="163"/>
      <c r="AH153" s="163"/>
      <c r="AI153" s="163"/>
      <c r="AJ153" s="112" t="s">
        <v>139</v>
      </c>
      <c r="AK153" s="163"/>
      <c r="AL153" s="163"/>
      <c r="AM153" s="163"/>
      <c r="AN153" s="163"/>
      <c r="AO153" s="231">
        <v>347018145.06558543</v>
      </c>
      <c r="AP153" s="206"/>
      <c r="AQ153" s="206"/>
      <c r="AR153" s="206"/>
      <c r="AS153" s="233" t="s">
        <v>592</v>
      </c>
      <c r="AT153" s="206"/>
      <c r="AU153" s="206"/>
      <c r="AV153" s="206"/>
      <c r="AW153" s="161"/>
    </row>
    <row r="154" spans="2:49" ht="30" x14ac:dyDescent="0.25">
      <c r="B154" s="158"/>
      <c r="C154" s="175"/>
      <c r="D154" s="181" t="s">
        <v>536</v>
      </c>
      <c r="E154" s="9"/>
      <c r="F154" s="9"/>
      <c r="G154" s="112"/>
      <c r="H154" s="159"/>
      <c r="I154" s="159"/>
      <c r="J154" s="159"/>
      <c r="K154" s="159"/>
      <c r="L154" s="159"/>
      <c r="M154" s="159"/>
      <c r="N154" s="159"/>
      <c r="O154" s="159"/>
      <c r="P154" s="159"/>
      <c r="Q154" s="159"/>
      <c r="R154" s="159"/>
      <c r="S154" s="112" t="s">
        <v>543</v>
      </c>
      <c r="T154" s="112" t="s">
        <v>542</v>
      </c>
      <c r="U154" s="115"/>
      <c r="V154" s="243"/>
      <c r="W154" s="115"/>
      <c r="X154" s="159"/>
      <c r="Y154" s="163"/>
      <c r="Z154" s="163"/>
      <c r="AA154" s="163"/>
      <c r="AB154" s="163"/>
      <c r="AC154" s="163"/>
      <c r="AD154" s="163"/>
      <c r="AE154" s="163"/>
      <c r="AF154" s="163"/>
      <c r="AG154" s="163"/>
      <c r="AH154" s="163"/>
      <c r="AI154" s="163"/>
      <c r="AJ154" s="112" t="s">
        <v>139</v>
      </c>
      <c r="AK154" s="163"/>
      <c r="AL154" s="163"/>
      <c r="AM154" s="163"/>
      <c r="AN154" s="163"/>
      <c r="AO154" s="231">
        <v>306126753.72545201</v>
      </c>
      <c r="AP154" s="206"/>
      <c r="AQ154" s="206"/>
      <c r="AR154" s="206"/>
      <c r="AS154" s="233" t="s">
        <v>593</v>
      </c>
      <c r="AT154" s="206"/>
      <c r="AU154" s="206"/>
      <c r="AV154" s="206"/>
      <c r="AW154" s="161"/>
    </row>
    <row r="155" spans="2:49" x14ac:dyDescent="0.25">
      <c r="B155" s="158"/>
      <c r="C155" s="175"/>
      <c r="D155" s="163"/>
      <c r="E155" s="163"/>
      <c r="F155" s="163"/>
      <c r="G155" s="159"/>
      <c r="H155" s="159"/>
      <c r="I155" s="159"/>
      <c r="J155" s="159"/>
      <c r="K155" s="159"/>
      <c r="L155" s="159"/>
      <c r="M155" s="159"/>
      <c r="N155" s="159"/>
      <c r="O155" s="159"/>
      <c r="P155" s="159"/>
      <c r="Q155" s="159"/>
      <c r="R155" s="159"/>
      <c r="S155" s="159"/>
      <c r="T155" s="159"/>
      <c r="U155" s="159"/>
      <c r="V155" s="235"/>
      <c r="W155" s="159"/>
      <c r="X155" s="159"/>
      <c r="Y155" s="163"/>
      <c r="Z155" s="163"/>
      <c r="AA155" s="163"/>
      <c r="AB155" s="163"/>
      <c r="AC155" s="163"/>
      <c r="AD155" s="163"/>
      <c r="AE155" s="163"/>
      <c r="AF155" s="163"/>
      <c r="AG155" s="163"/>
      <c r="AH155" s="163"/>
      <c r="AI155" s="163"/>
      <c r="AJ155" s="163"/>
      <c r="AK155" s="163"/>
      <c r="AL155" s="163"/>
      <c r="AM155" s="163"/>
      <c r="AN155" s="163"/>
      <c r="AO155" s="208"/>
      <c r="AP155" s="206"/>
      <c r="AQ155" s="206"/>
      <c r="AR155" s="206"/>
      <c r="AS155" s="206"/>
      <c r="AT155" s="206"/>
      <c r="AU155" s="206"/>
      <c r="AV155" s="206"/>
      <c r="AW155" s="161"/>
    </row>
    <row r="156" spans="2:49" ht="32.25" customHeight="1" x14ac:dyDescent="0.25">
      <c r="B156" s="158" t="s">
        <v>50</v>
      </c>
      <c r="C156" s="175" t="s">
        <v>51</v>
      </c>
      <c r="D156" s="1242" t="s">
        <v>419</v>
      </c>
      <c r="E156" s="1243"/>
      <c r="F156" s="1244"/>
      <c r="G156" s="161"/>
      <c r="H156" s="161"/>
      <c r="I156" s="161"/>
      <c r="J156" s="161"/>
      <c r="K156" s="161"/>
      <c r="L156" s="161"/>
      <c r="M156" s="159"/>
      <c r="N156" s="159"/>
      <c r="O156" s="159"/>
      <c r="P156" s="159"/>
      <c r="Q156" s="159"/>
      <c r="R156" s="159"/>
      <c r="S156" s="161"/>
      <c r="T156" s="161"/>
      <c r="U156" s="161"/>
      <c r="V156" s="161"/>
      <c r="W156" s="161"/>
      <c r="X156" s="161"/>
      <c r="Y156" s="163"/>
      <c r="Z156" s="163"/>
      <c r="AA156" s="163"/>
      <c r="AB156" s="163"/>
      <c r="AC156" s="163"/>
      <c r="AD156" s="163"/>
      <c r="AE156" s="163"/>
      <c r="AF156" s="163"/>
      <c r="AG156" s="163"/>
      <c r="AH156" s="163"/>
      <c r="AI156" s="206"/>
      <c r="AJ156" s="206"/>
      <c r="AK156" s="206"/>
      <c r="AL156" s="206"/>
      <c r="AM156" s="206"/>
      <c r="AN156" s="206"/>
      <c r="AO156" s="206"/>
      <c r="AP156" s="206"/>
      <c r="AQ156" s="206"/>
      <c r="AR156" s="206"/>
      <c r="AS156" s="206"/>
      <c r="AT156" s="206"/>
      <c r="AU156" s="206"/>
      <c r="AV156" s="206"/>
      <c r="AW156" s="161"/>
    </row>
    <row r="157" spans="2:49" ht="32.25" customHeight="1" x14ac:dyDescent="0.25">
      <c r="B157" s="158"/>
      <c r="C157" s="164" t="s">
        <v>110</v>
      </c>
      <c r="D157" s="1248"/>
      <c r="E157" s="1249"/>
      <c r="F157" s="1250"/>
      <c r="G157" s="161"/>
      <c r="H157" s="161"/>
      <c r="I157" s="161"/>
      <c r="J157" s="161"/>
      <c r="K157" s="161"/>
      <c r="L157" s="161"/>
      <c r="M157" s="159"/>
      <c r="N157" s="159"/>
      <c r="O157" s="159"/>
      <c r="P157" s="159"/>
      <c r="Q157" s="159"/>
      <c r="R157" s="159"/>
      <c r="S157" s="161"/>
      <c r="T157" s="161"/>
      <c r="U157" s="161"/>
      <c r="V157" s="161"/>
      <c r="W157" s="161"/>
      <c r="X157" s="161"/>
      <c r="Y157" s="163"/>
      <c r="Z157" s="163"/>
      <c r="AA157" s="163"/>
      <c r="AB157" s="163"/>
      <c r="AC157" s="163"/>
      <c r="AD157" s="163"/>
      <c r="AE157" s="163"/>
      <c r="AF157" s="163"/>
      <c r="AG157" s="163"/>
      <c r="AH157" s="163"/>
      <c r="AI157" s="206"/>
      <c r="AJ157" s="206"/>
      <c r="AK157" s="206"/>
      <c r="AL157" s="206"/>
      <c r="AM157" s="206"/>
      <c r="AN157" s="206"/>
      <c r="AO157" s="206"/>
      <c r="AP157" s="206"/>
      <c r="AQ157" s="206"/>
      <c r="AR157" s="206"/>
      <c r="AS157" s="206"/>
      <c r="AT157" s="206"/>
      <c r="AU157" s="206"/>
      <c r="AV157" s="206"/>
      <c r="AW157" s="161"/>
    </row>
    <row r="158" spans="2:49" ht="32.25" customHeight="1" x14ac:dyDescent="0.25">
      <c r="B158" s="158"/>
      <c r="C158" s="175"/>
      <c r="D158" s="159"/>
      <c r="E158" s="159"/>
      <c r="F158" s="159"/>
      <c r="G158" s="159"/>
      <c r="H158" s="159"/>
      <c r="I158" s="159"/>
      <c r="J158" s="159"/>
      <c r="K158" s="159"/>
      <c r="L158" s="159"/>
      <c r="M158" s="159"/>
      <c r="N158" s="159"/>
      <c r="O158" s="159"/>
      <c r="P158" s="159"/>
      <c r="Q158" s="159"/>
      <c r="R158" s="159"/>
      <c r="S158" s="159"/>
      <c r="T158" s="159"/>
      <c r="U158" s="159"/>
      <c r="V158" s="235"/>
      <c r="W158" s="159"/>
      <c r="X158" s="159"/>
      <c r="Y158" s="163"/>
      <c r="Z158" s="163"/>
      <c r="AA158" s="163"/>
      <c r="AB158" s="163"/>
      <c r="AC158" s="163"/>
      <c r="AD158" s="163"/>
      <c r="AE158" s="163"/>
      <c r="AF158" s="163"/>
      <c r="AG158" s="163"/>
      <c r="AH158" s="163"/>
      <c r="AI158" s="163"/>
      <c r="AJ158" s="163"/>
      <c r="AK158" s="163"/>
      <c r="AL158" s="163"/>
      <c r="AM158" s="163"/>
      <c r="AN158" s="163"/>
      <c r="AO158" s="163"/>
      <c r="AP158" s="206"/>
      <c r="AQ158" s="206"/>
      <c r="AR158" s="206"/>
      <c r="AS158" s="206"/>
      <c r="AT158" s="206"/>
      <c r="AU158" s="206"/>
      <c r="AV158" s="206"/>
      <c r="AW158" s="161"/>
    </row>
    <row r="159" spans="2:49" x14ac:dyDescent="0.25">
      <c r="B159" s="158" t="s">
        <v>52</v>
      </c>
      <c r="C159" s="4" t="s">
        <v>53</v>
      </c>
      <c r="D159" s="159"/>
      <c r="E159" s="159"/>
      <c r="F159" s="159"/>
      <c r="G159" s="159"/>
      <c r="H159" s="159"/>
      <c r="I159" s="159"/>
      <c r="J159" s="159"/>
      <c r="K159" s="159"/>
      <c r="L159" s="159"/>
      <c r="M159" s="159"/>
      <c r="N159" s="159"/>
      <c r="O159" s="159"/>
      <c r="P159" s="159"/>
      <c r="Q159" s="159"/>
      <c r="R159" s="159"/>
      <c r="S159" s="206"/>
      <c r="T159" s="206"/>
      <c r="U159" s="159"/>
      <c r="V159" s="255"/>
      <c r="W159" s="255"/>
      <c r="X159" s="255"/>
      <c r="Y159" s="163"/>
      <c r="Z159" s="163"/>
      <c r="AA159" s="163"/>
      <c r="AB159" s="163"/>
      <c r="AC159" s="163"/>
      <c r="AD159" s="163"/>
      <c r="AE159" s="163"/>
      <c r="AF159" s="163"/>
      <c r="AG159" s="163"/>
      <c r="AH159" s="163"/>
      <c r="AI159" s="163"/>
      <c r="AJ159" s="163"/>
      <c r="AK159" s="163"/>
      <c r="AL159" s="163"/>
      <c r="AM159" s="163"/>
      <c r="AN159" s="163"/>
      <c r="AO159" s="22"/>
      <c r="AP159" s="215"/>
      <c r="AQ159" s="215"/>
      <c r="AR159" s="215"/>
      <c r="AS159" s="215"/>
      <c r="AT159" s="216"/>
      <c r="AU159" s="215"/>
      <c r="AV159" s="215"/>
      <c r="AW159" s="216"/>
    </row>
    <row r="160" spans="2:49" x14ac:dyDescent="0.25">
      <c r="B160" s="158" t="s">
        <v>54</v>
      </c>
      <c r="C160" s="175" t="s">
        <v>55</v>
      </c>
      <c r="D160" s="169"/>
      <c r="E160" s="112"/>
      <c r="F160" s="112"/>
      <c r="G160" s="159"/>
      <c r="H160" s="112"/>
      <c r="I160" s="112"/>
      <c r="J160" s="159"/>
      <c r="K160" s="159"/>
      <c r="L160" s="159"/>
      <c r="M160" s="159"/>
      <c r="N160" s="159"/>
      <c r="O160" s="159"/>
      <c r="P160" s="159"/>
      <c r="Q160" s="159"/>
      <c r="R160" s="159"/>
      <c r="S160" s="206"/>
      <c r="T160" s="206"/>
      <c r="U160" s="159"/>
      <c r="V160" s="255"/>
      <c r="W160" s="255"/>
      <c r="X160" s="255"/>
      <c r="Y160" s="163"/>
      <c r="Z160" s="163"/>
      <c r="AA160" s="163"/>
      <c r="AB160" s="163"/>
      <c r="AC160" s="163"/>
      <c r="AD160" s="163"/>
      <c r="AE160" s="163"/>
      <c r="AF160" s="163"/>
      <c r="AG160" s="163"/>
      <c r="AH160" s="163"/>
      <c r="AI160" s="163"/>
      <c r="AJ160" s="112"/>
      <c r="AK160" s="163"/>
      <c r="AL160" s="163"/>
      <c r="AM160" s="163"/>
      <c r="AN160" s="163"/>
      <c r="AO160" s="183">
        <f>SUM(AO161:AO237)</f>
        <v>22028392950.992409</v>
      </c>
      <c r="AP160" s="163"/>
      <c r="AQ160" s="206"/>
      <c r="AR160" s="206"/>
      <c r="AS160" s="206"/>
      <c r="AT160" s="206"/>
      <c r="AU160" s="206"/>
      <c r="AV160" s="206"/>
      <c r="AW160" s="206"/>
    </row>
    <row r="161" spans="2:49" ht="50.25" customHeight="1" x14ac:dyDescent="0.25">
      <c r="B161" s="158"/>
      <c r="C161" s="179" t="s">
        <v>111</v>
      </c>
      <c r="D161" s="169" t="s">
        <v>632</v>
      </c>
      <c r="E161" s="112"/>
      <c r="F161" s="168" t="s">
        <v>450</v>
      </c>
      <c r="G161" s="159"/>
      <c r="H161" s="168"/>
      <c r="I161" s="171"/>
      <c r="J161" s="159"/>
      <c r="K161" s="159"/>
      <c r="L161" s="159"/>
      <c r="M161" s="159"/>
      <c r="N161" s="159"/>
      <c r="O161" s="159"/>
      <c r="P161" s="159"/>
      <c r="Q161" s="159"/>
      <c r="R161" s="159"/>
      <c r="S161" s="206"/>
      <c r="T161" s="206"/>
      <c r="U161" s="159"/>
      <c r="V161" s="253"/>
      <c r="W161" s="254"/>
      <c r="X161" s="206"/>
      <c r="Y161" s="163"/>
      <c r="Z161" s="163"/>
      <c r="AA161" s="163"/>
      <c r="AB161" s="163"/>
      <c r="AC161" s="163"/>
      <c r="AD161" s="163"/>
      <c r="AE161" s="163"/>
      <c r="AF161" s="163"/>
      <c r="AG161" s="163"/>
      <c r="AH161" s="163"/>
      <c r="AI161" s="163"/>
      <c r="AJ161" s="112" t="s">
        <v>139</v>
      </c>
      <c r="AK161" s="163"/>
      <c r="AL161" s="163"/>
      <c r="AM161" s="163"/>
      <c r="AN161" s="163"/>
      <c r="AO161" s="257">
        <v>48895647.773824677</v>
      </c>
      <c r="AP161" s="206"/>
      <c r="AQ161" s="206"/>
      <c r="AR161" s="206"/>
      <c r="AS161" s="280" t="s">
        <v>553</v>
      </c>
      <c r="AT161" s="274"/>
      <c r="AU161" s="206"/>
      <c r="AV161" s="206"/>
      <c r="AW161" s="161"/>
    </row>
    <row r="162" spans="2:49" ht="50.25" customHeight="1" x14ac:dyDescent="0.25">
      <c r="B162" s="158"/>
      <c r="C162" s="164"/>
      <c r="D162" s="169" t="s">
        <v>637</v>
      </c>
      <c r="E162" s="171" t="s">
        <v>700</v>
      </c>
      <c r="F162" s="171" t="s">
        <v>450</v>
      </c>
      <c r="G162" s="159"/>
      <c r="H162" s="170"/>
      <c r="I162" s="171"/>
      <c r="J162" s="159"/>
      <c r="K162" s="159"/>
      <c r="L162" s="159"/>
      <c r="M162" s="159"/>
      <c r="N162" s="159"/>
      <c r="O162" s="159"/>
      <c r="P162" s="159"/>
      <c r="Q162" s="159"/>
      <c r="R162" s="159"/>
      <c r="S162" s="206"/>
      <c r="T162" s="206"/>
      <c r="U162" s="159"/>
      <c r="V162" s="244" t="s">
        <v>597</v>
      </c>
      <c r="W162" s="171" t="s">
        <v>728</v>
      </c>
      <c r="X162" s="206"/>
      <c r="Y162" s="163"/>
      <c r="Z162" s="163"/>
      <c r="AA162" s="163"/>
      <c r="AB162" s="163"/>
      <c r="AC162" s="163"/>
      <c r="AD162" s="163"/>
      <c r="AE162" s="163"/>
      <c r="AF162" s="163"/>
      <c r="AG162" s="163"/>
      <c r="AH162" s="163"/>
      <c r="AI162" s="163"/>
      <c r="AJ162" s="112" t="s">
        <v>139</v>
      </c>
      <c r="AK162" s="163"/>
      <c r="AL162" s="163"/>
      <c r="AM162" s="163"/>
      <c r="AN162" s="163"/>
      <c r="AO162" s="258">
        <v>448739306.05332202</v>
      </c>
      <c r="AP162" s="206"/>
      <c r="AQ162" s="206"/>
      <c r="AR162" s="206"/>
      <c r="AS162" s="266" t="s">
        <v>916</v>
      </c>
      <c r="AT162" s="231">
        <v>2</v>
      </c>
      <c r="AU162" s="206"/>
      <c r="AV162" s="206"/>
      <c r="AW162" s="161"/>
    </row>
    <row r="163" spans="2:49" ht="54.75" customHeight="1" x14ac:dyDescent="0.25">
      <c r="B163" s="158"/>
      <c r="C163" s="164"/>
      <c r="D163" s="169" t="s">
        <v>638</v>
      </c>
      <c r="E163" s="112" t="s">
        <v>700</v>
      </c>
      <c r="F163" s="168" t="s">
        <v>450</v>
      </c>
      <c r="G163" s="159"/>
      <c r="H163" s="170"/>
      <c r="I163" s="171"/>
      <c r="J163" s="159"/>
      <c r="K163" s="159"/>
      <c r="L163" s="159"/>
      <c r="M163" s="159"/>
      <c r="N163" s="159"/>
      <c r="O163" s="159"/>
      <c r="P163" s="159"/>
      <c r="Q163" s="159"/>
      <c r="R163" s="159"/>
      <c r="S163" s="206"/>
      <c r="T163" s="206"/>
      <c r="U163" s="159"/>
      <c r="V163" s="244" t="s">
        <v>729</v>
      </c>
      <c r="W163" s="171" t="s">
        <v>730</v>
      </c>
      <c r="X163" s="206"/>
      <c r="Y163" s="163"/>
      <c r="Z163" s="163"/>
      <c r="AA163" s="163"/>
      <c r="AB163" s="163"/>
      <c r="AC163" s="163"/>
      <c r="AD163" s="163"/>
      <c r="AE163" s="163"/>
      <c r="AF163" s="163"/>
      <c r="AG163" s="163"/>
      <c r="AH163" s="163"/>
      <c r="AI163" s="163"/>
      <c r="AJ163" s="112" t="s">
        <v>139</v>
      </c>
      <c r="AK163" s="163"/>
      <c r="AL163" s="163"/>
      <c r="AM163" s="163"/>
      <c r="AN163" s="163"/>
      <c r="AO163" s="258">
        <v>1786984310.1670959</v>
      </c>
      <c r="AP163" s="206"/>
      <c r="AQ163" s="206"/>
      <c r="AR163" s="206"/>
      <c r="AS163" s="266" t="s">
        <v>917</v>
      </c>
      <c r="AT163" s="231">
        <v>1</v>
      </c>
      <c r="AU163" s="206"/>
      <c r="AV163" s="206"/>
      <c r="AW163" s="161"/>
    </row>
    <row r="164" spans="2:49" ht="50.25" customHeight="1" x14ac:dyDescent="0.25">
      <c r="B164" s="158"/>
      <c r="C164" s="164"/>
      <c r="D164" s="169" t="s">
        <v>639</v>
      </c>
      <c r="E164" s="112" t="s">
        <v>700</v>
      </c>
      <c r="F164" s="168" t="s">
        <v>450</v>
      </c>
      <c r="G164" s="159"/>
      <c r="H164" s="170"/>
      <c r="I164" s="171"/>
      <c r="J164" s="159"/>
      <c r="K164" s="159"/>
      <c r="L164" s="159"/>
      <c r="M164" s="159"/>
      <c r="N164" s="159"/>
      <c r="O164" s="159"/>
      <c r="P164" s="159"/>
      <c r="Q164" s="159"/>
      <c r="R164" s="159"/>
      <c r="S164" s="206"/>
      <c r="T164" s="206"/>
      <c r="U164" s="159"/>
      <c r="V164" s="244" t="s">
        <v>731</v>
      </c>
      <c r="W164" s="171" t="s">
        <v>732</v>
      </c>
      <c r="X164" s="206"/>
      <c r="Y164" s="163"/>
      <c r="Z164" s="163"/>
      <c r="AA164" s="163"/>
      <c r="AB164" s="163"/>
      <c r="AC164" s="163"/>
      <c r="AD164" s="163"/>
      <c r="AE164" s="163"/>
      <c r="AF164" s="163"/>
      <c r="AG164" s="163"/>
      <c r="AH164" s="163"/>
      <c r="AI164" s="163"/>
      <c r="AJ164" s="112" t="s">
        <v>139</v>
      </c>
      <c r="AK164" s="163"/>
      <c r="AL164" s="163"/>
      <c r="AM164" s="163"/>
      <c r="AN164" s="163"/>
      <c r="AO164" s="258">
        <v>311083380.33626205</v>
      </c>
      <c r="AP164" s="206"/>
      <c r="AQ164" s="206"/>
      <c r="AR164" s="206"/>
      <c r="AS164" s="266" t="s">
        <v>918</v>
      </c>
      <c r="AT164" s="231">
        <v>1</v>
      </c>
      <c r="AU164" s="206"/>
      <c r="AV164" s="206"/>
      <c r="AW164" s="161"/>
    </row>
    <row r="165" spans="2:49" ht="50.25" customHeight="1" x14ac:dyDescent="0.25">
      <c r="B165" s="158"/>
      <c r="C165" s="164"/>
      <c r="D165" s="169" t="s">
        <v>640</v>
      </c>
      <c r="E165" s="112" t="s">
        <v>700</v>
      </c>
      <c r="F165" s="168" t="s">
        <v>450</v>
      </c>
      <c r="G165" s="159"/>
      <c r="H165" s="170"/>
      <c r="I165" s="171"/>
      <c r="J165" s="159"/>
      <c r="K165" s="159"/>
      <c r="L165" s="159"/>
      <c r="M165" s="159"/>
      <c r="N165" s="159"/>
      <c r="O165" s="159"/>
      <c r="P165" s="159"/>
      <c r="Q165" s="159"/>
      <c r="R165" s="159"/>
      <c r="S165" s="206"/>
      <c r="T165" s="206"/>
      <c r="U165" s="159"/>
      <c r="V165" s="244" t="s">
        <v>733</v>
      </c>
      <c r="W165" s="171" t="s">
        <v>734</v>
      </c>
      <c r="X165" s="206"/>
      <c r="Y165" s="163"/>
      <c r="Z165" s="163"/>
      <c r="AA165" s="163"/>
      <c r="AB165" s="163"/>
      <c r="AC165" s="163"/>
      <c r="AD165" s="163"/>
      <c r="AE165" s="163"/>
      <c r="AF165" s="163"/>
      <c r="AG165" s="163"/>
      <c r="AH165" s="163"/>
      <c r="AI165" s="163"/>
      <c r="AJ165" s="112" t="s">
        <v>139</v>
      </c>
      <c r="AK165" s="163"/>
      <c r="AL165" s="163"/>
      <c r="AM165" s="163"/>
      <c r="AN165" s="163"/>
      <c r="AO165" s="258">
        <v>532618604.7925806</v>
      </c>
      <c r="AP165" s="206"/>
      <c r="AQ165" s="206"/>
      <c r="AR165" s="206"/>
      <c r="AS165" s="266" t="s">
        <v>919</v>
      </c>
      <c r="AT165" s="231">
        <v>6</v>
      </c>
      <c r="AU165" s="206"/>
      <c r="AV165" s="206"/>
      <c r="AW165" s="161"/>
    </row>
    <row r="166" spans="2:49" ht="50.25" customHeight="1" x14ac:dyDescent="0.25">
      <c r="B166" s="158"/>
      <c r="C166" s="164"/>
      <c r="D166" s="169" t="s">
        <v>641</v>
      </c>
      <c r="E166" s="112" t="s">
        <v>700</v>
      </c>
      <c r="F166" s="168" t="s">
        <v>450</v>
      </c>
      <c r="G166" s="159"/>
      <c r="H166" s="170"/>
      <c r="I166" s="171"/>
      <c r="J166" s="159"/>
      <c r="K166" s="159"/>
      <c r="L166" s="159"/>
      <c r="M166" s="159"/>
      <c r="N166" s="159"/>
      <c r="O166" s="159"/>
      <c r="P166" s="159"/>
      <c r="Q166" s="159"/>
      <c r="R166" s="159"/>
      <c r="S166" s="206"/>
      <c r="T166" s="206"/>
      <c r="U166" s="159"/>
      <c r="V166" s="245" t="s">
        <v>731</v>
      </c>
      <c r="W166" s="171" t="s">
        <v>735</v>
      </c>
      <c r="X166" s="206"/>
      <c r="Y166" s="163"/>
      <c r="Z166" s="163"/>
      <c r="AA166" s="163"/>
      <c r="AB166" s="163"/>
      <c r="AC166" s="163"/>
      <c r="AD166" s="163"/>
      <c r="AE166" s="163"/>
      <c r="AF166" s="163"/>
      <c r="AG166" s="163"/>
      <c r="AH166" s="163"/>
      <c r="AI166" s="163"/>
      <c r="AJ166" s="112" t="s">
        <v>139</v>
      </c>
      <c r="AK166" s="163"/>
      <c r="AL166" s="163"/>
      <c r="AM166" s="163"/>
      <c r="AN166" s="163"/>
      <c r="AO166" s="258">
        <v>1636426073.757401</v>
      </c>
      <c r="AP166" s="206"/>
      <c r="AQ166" s="206"/>
      <c r="AR166" s="206"/>
      <c r="AS166" s="266" t="s">
        <v>920</v>
      </c>
      <c r="AT166" s="231">
        <v>1</v>
      </c>
      <c r="AU166" s="206"/>
      <c r="AV166" s="206"/>
      <c r="AW166" s="161"/>
    </row>
    <row r="167" spans="2:49" ht="50.25" customHeight="1" x14ac:dyDescent="0.25">
      <c r="B167" s="158"/>
      <c r="C167" s="164"/>
      <c r="D167" s="169" t="s">
        <v>642</v>
      </c>
      <c r="E167" s="112" t="s">
        <v>700</v>
      </c>
      <c r="F167" s="168" t="s">
        <v>450</v>
      </c>
      <c r="G167" s="159"/>
      <c r="H167" s="170"/>
      <c r="I167" s="171"/>
      <c r="J167" s="159"/>
      <c r="K167" s="159"/>
      <c r="L167" s="159"/>
      <c r="M167" s="159"/>
      <c r="N167" s="159"/>
      <c r="O167" s="159"/>
      <c r="P167" s="159"/>
      <c r="Q167" s="159"/>
      <c r="R167" s="159"/>
      <c r="S167" s="206"/>
      <c r="T167" s="206"/>
      <c r="U167" s="159"/>
      <c r="V167" s="245" t="s">
        <v>736</v>
      </c>
      <c r="W167" s="171" t="s">
        <v>737</v>
      </c>
      <c r="X167" s="206"/>
      <c r="Y167" s="163"/>
      <c r="Z167" s="163"/>
      <c r="AA167" s="163"/>
      <c r="AB167" s="163"/>
      <c r="AC167" s="163"/>
      <c r="AD167" s="163"/>
      <c r="AE167" s="163"/>
      <c r="AF167" s="163"/>
      <c r="AG167" s="163"/>
      <c r="AH167" s="163"/>
      <c r="AI167" s="163"/>
      <c r="AJ167" s="112" t="s">
        <v>139</v>
      </c>
      <c r="AK167" s="163"/>
      <c r="AL167" s="163"/>
      <c r="AM167" s="163"/>
      <c r="AN167" s="163"/>
      <c r="AO167" s="259">
        <v>1710369063.3450665</v>
      </c>
      <c r="AP167" s="206"/>
      <c r="AQ167" s="206"/>
      <c r="AR167" s="206"/>
      <c r="AS167" s="266" t="s">
        <v>921</v>
      </c>
      <c r="AT167" s="231">
        <v>1</v>
      </c>
      <c r="AU167" s="206"/>
      <c r="AV167" s="206"/>
      <c r="AW167" s="161"/>
    </row>
    <row r="168" spans="2:49" ht="50.25" customHeight="1" x14ac:dyDescent="0.25">
      <c r="B168" s="158"/>
      <c r="C168" s="164"/>
      <c r="D168" s="169" t="s">
        <v>643</v>
      </c>
      <c r="E168" s="112" t="s">
        <v>700</v>
      </c>
      <c r="F168" s="168" t="s">
        <v>450</v>
      </c>
      <c r="G168" s="159"/>
      <c r="H168" s="170"/>
      <c r="I168" s="171"/>
      <c r="J168" s="159"/>
      <c r="K168" s="159"/>
      <c r="L168" s="159"/>
      <c r="M168" s="159"/>
      <c r="N168" s="159"/>
      <c r="O168" s="159"/>
      <c r="P168" s="159"/>
      <c r="Q168" s="159"/>
      <c r="R168" s="159"/>
      <c r="S168" s="206"/>
      <c r="T168" s="206"/>
      <c r="U168" s="159"/>
      <c r="V168" s="245" t="s">
        <v>729</v>
      </c>
      <c r="W168" s="171" t="s">
        <v>738</v>
      </c>
      <c r="X168" s="206"/>
      <c r="Y168" s="163"/>
      <c r="Z168" s="163"/>
      <c r="AA168" s="163"/>
      <c r="AB168" s="163"/>
      <c r="AC168" s="163"/>
      <c r="AD168" s="163"/>
      <c r="AE168" s="163"/>
      <c r="AF168" s="163"/>
      <c r="AG168" s="163"/>
      <c r="AH168" s="163"/>
      <c r="AI168" s="163"/>
      <c r="AJ168" s="112" t="s">
        <v>139</v>
      </c>
      <c r="AK168" s="163"/>
      <c r="AL168" s="163"/>
      <c r="AM168" s="163"/>
      <c r="AN168" s="163"/>
      <c r="AO168" s="258">
        <v>99794528.466363579</v>
      </c>
      <c r="AP168" s="206"/>
      <c r="AQ168" s="206"/>
      <c r="AR168" s="206"/>
      <c r="AS168" s="266" t="s">
        <v>922</v>
      </c>
      <c r="AT168" s="231">
        <v>1</v>
      </c>
      <c r="AU168" s="206"/>
      <c r="AV168" s="206"/>
      <c r="AW168" s="161"/>
    </row>
    <row r="169" spans="2:49" ht="50.25" customHeight="1" x14ac:dyDescent="0.25">
      <c r="B169" s="158"/>
      <c r="C169" s="164"/>
      <c r="D169" s="169" t="s">
        <v>644</v>
      </c>
      <c r="E169" s="112" t="s">
        <v>700</v>
      </c>
      <c r="F169" s="168" t="s">
        <v>450</v>
      </c>
      <c r="G169" s="159"/>
      <c r="H169" s="170"/>
      <c r="I169" s="171"/>
      <c r="J169" s="159"/>
      <c r="K169" s="159"/>
      <c r="L169" s="159"/>
      <c r="M169" s="159"/>
      <c r="N169" s="159"/>
      <c r="O169" s="159"/>
      <c r="P169" s="159"/>
      <c r="Q169" s="159"/>
      <c r="R169" s="159"/>
      <c r="S169" s="206"/>
      <c r="T169" s="206"/>
      <c r="U169" s="159"/>
      <c r="V169" s="245" t="s">
        <v>736</v>
      </c>
      <c r="W169" s="171" t="s">
        <v>739</v>
      </c>
      <c r="X169" s="206"/>
      <c r="Y169" s="163"/>
      <c r="Z169" s="163"/>
      <c r="AA169" s="163"/>
      <c r="AB169" s="163"/>
      <c r="AC169" s="163"/>
      <c r="AD169" s="163"/>
      <c r="AE169" s="163"/>
      <c r="AF169" s="163"/>
      <c r="AG169" s="163"/>
      <c r="AH169" s="163"/>
      <c r="AI169" s="163"/>
      <c r="AJ169" s="112" t="s">
        <v>139</v>
      </c>
      <c r="AK169" s="163"/>
      <c r="AL169" s="163"/>
      <c r="AM169" s="163"/>
      <c r="AN169" s="163"/>
      <c r="AO169" s="258">
        <v>165231172.50647363</v>
      </c>
      <c r="AP169" s="206"/>
      <c r="AQ169" s="206"/>
      <c r="AR169" s="206"/>
      <c r="AS169" s="266" t="s">
        <v>923</v>
      </c>
      <c r="AT169" s="231">
        <v>1</v>
      </c>
      <c r="AU169" s="206"/>
      <c r="AV169" s="206"/>
      <c r="AW169" s="161"/>
    </row>
    <row r="170" spans="2:49" ht="50.25" customHeight="1" x14ac:dyDescent="0.25">
      <c r="B170" s="158"/>
      <c r="C170" s="164"/>
      <c r="D170" s="169" t="s">
        <v>645</v>
      </c>
      <c r="E170" s="112" t="s">
        <v>700</v>
      </c>
      <c r="F170" s="168" t="s">
        <v>450</v>
      </c>
      <c r="G170" s="159"/>
      <c r="H170" s="170"/>
      <c r="I170" s="171"/>
      <c r="J170" s="159"/>
      <c r="K170" s="159"/>
      <c r="L170" s="159"/>
      <c r="M170" s="159"/>
      <c r="N170" s="159"/>
      <c r="O170" s="159"/>
      <c r="P170" s="159"/>
      <c r="Q170" s="159"/>
      <c r="R170" s="159"/>
      <c r="S170" s="206"/>
      <c r="T170" s="206"/>
      <c r="U170" s="159"/>
      <c r="V170" s="245" t="s">
        <v>740</v>
      </c>
      <c r="W170" s="171" t="s">
        <v>741</v>
      </c>
      <c r="X170" s="206"/>
      <c r="Y170" s="163"/>
      <c r="Z170" s="163"/>
      <c r="AA170" s="163"/>
      <c r="AB170" s="163"/>
      <c r="AC170" s="163"/>
      <c r="AD170" s="163"/>
      <c r="AE170" s="163"/>
      <c r="AF170" s="163"/>
      <c r="AG170" s="163"/>
      <c r="AH170" s="163"/>
      <c r="AI170" s="163"/>
      <c r="AJ170" s="112" t="s">
        <v>139</v>
      </c>
      <c r="AK170" s="163"/>
      <c r="AL170" s="163"/>
      <c r="AM170" s="163"/>
      <c r="AN170" s="163"/>
      <c r="AO170" s="258">
        <v>94824333.99954848</v>
      </c>
      <c r="AP170" s="206"/>
      <c r="AQ170" s="206"/>
      <c r="AR170" s="206"/>
      <c r="AS170" s="266" t="s">
        <v>924</v>
      </c>
      <c r="AT170" s="231">
        <v>1</v>
      </c>
      <c r="AU170" s="206"/>
      <c r="AV170" s="206"/>
      <c r="AW170" s="161"/>
    </row>
    <row r="171" spans="2:49" ht="50.25" customHeight="1" x14ac:dyDescent="0.25">
      <c r="B171" s="158"/>
      <c r="C171" s="164"/>
      <c r="D171" s="169" t="s">
        <v>646</v>
      </c>
      <c r="E171" s="112" t="s">
        <v>700</v>
      </c>
      <c r="F171" s="168" t="s">
        <v>450</v>
      </c>
      <c r="G171" s="159"/>
      <c r="H171" s="170"/>
      <c r="I171" s="171"/>
      <c r="J171" s="159"/>
      <c r="K171" s="159"/>
      <c r="L171" s="159"/>
      <c r="M171" s="159"/>
      <c r="N171" s="159"/>
      <c r="O171" s="159"/>
      <c r="P171" s="159"/>
      <c r="Q171" s="159"/>
      <c r="R171" s="159"/>
      <c r="S171" s="206"/>
      <c r="T171" s="206"/>
      <c r="U171" s="159"/>
      <c r="V171" s="245" t="s">
        <v>729</v>
      </c>
      <c r="W171" s="171" t="s">
        <v>742</v>
      </c>
      <c r="X171" s="206"/>
      <c r="Y171" s="163"/>
      <c r="Z171" s="163"/>
      <c r="AA171" s="163"/>
      <c r="AB171" s="163"/>
      <c r="AC171" s="163"/>
      <c r="AD171" s="163"/>
      <c r="AE171" s="163"/>
      <c r="AF171" s="163"/>
      <c r="AG171" s="163"/>
      <c r="AH171" s="163"/>
      <c r="AI171" s="163"/>
      <c r="AJ171" s="112" t="s">
        <v>139</v>
      </c>
      <c r="AK171" s="163"/>
      <c r="AL171" s="163"/>
      <c r="AM171" s="163"/>
      <c r="AN171" s="163"/>
      <c r="AO171" s="258">
        <v>350167070.35103333</v>
      </c>
      <c r="AP171" s="206"/>
      <c r="AQ171" s="206"/>
      <c r="AR171" s="206"/>
      <c r="AS171" s="266" t="s">
        <v>925</v>
      </c>
      <c r="AT171" s="231">
        <v>360</v>
      </c>
      <c r="AU171" s="206"/>
      <c r="AV171" s="206"/>
      <c r="AW171" s="161"/>
    </row>
    <row r="172" spans="2:49" ht="50.25" customHeight="1" x14ac:dyDescent="0.25">
      <c r="B172" s="158"/>
      <c r="C172" s="164"/>
      <c r="D172" s="169" t="s">
        <v>647</v>
      </c>
      <c r="E172" s="112" t="s">
        <v>700</v>
      </c>
      <c r="F172" s="168" t="s">
        <v>450</v>
      </c>
      <c r="G172" s="159"/>
      <c r="H172" s="170"/>
      <c r="I172" s="171"/>
      <c r="J172" s="159"/>
      <c r="K172" s="159"/>
      <c r="L172" s="159"/>
      <c r="M172" s="159"/>
      <c r="N172" s="159"/>
      <c r="O172" s="159"/>
      <c r="P172" s="159"/>
      <c r="Q172" s="159"/>
      <c r="R172" s="159"/>
      <c r="S172" s="206"/>
      <c r="T172" s="206"/>
      <c r="U172" s="159"/>
      <c r="V172" s="245" t="s">
        <v>729</v>
      </c>
      <c r="W172" s="171" t="s">
        <v>743</v>
      </c>
      <c r="X172" s="206"/>
      <c r="Y172" s="163"/>
      <c r="Z172" s="163"/>
      <c r="AA172" s="163"/>
      <c r="AB172" s="163"/>
      <c r="AC172" s="163"/>
      <c r="AD172" s="163"/>
      <c r="AE172" s="163"/>
      <c r="AF172" s="163"/>
      <c r="AG172" s="163"/>
      <c r="AH172" s="163"/>
      <c r="AI172" s="163"/>
      <c r="AJ172" s="112" t="s">
        <v>139</v>
      </c>
      <c r="AK172" s="163"/>
      <c r="AL172" s="163"/>
      <c r="AM172" s="163"/>
      <c r="AN172" s="163"/>
      <c r="AO172" s="258">
        <v>443222547.83793521</v>
      </c>
      <c r="AP172" s="206"/>
      <c r="AQ172" s="206"/>
      <c r="AR172" s="206"/>
      <c r="AS172" s="266" t="s">
        <v>926</v>
      </c>
      <c r="AT172" s="231">
        <v>500</v>
      </c>
      <c r="AU172" s="206"/>
      <c r="AV172" s="206"/>
      <c r="AW172" s="161"/>
    </row>
    <row r="173" spans="2:49" ht="50.25" customHeight="1" x14ac:dyDescent="0.25">
      <c r="B173" s="158"/>
      <c r="C173" s="164"/>
      <c r="D173" s="169" t="s">
        <v>648</v>
      </c>
      <c r="E173" s="112" t="s">
        <v>700</v>
      </c>
      <c r="F173" s="168" t="s">
        <v>450</v>
      </c>
      <c r="G173" s="159"/>
      <c r="H173" s="170"/>
      <c r="I173" s="171"/>
      <c r="J173" s="159"/>
      <c r="K173" s="159"/>
      <c r="L173" s="159"/>
      <c r="M173" s="159"/>
      <c r="N173" s="159"/>
      <c r="O173" s="159"/>
      <c r="P173" s="159"/>
      <c r="Q173" s="159"/>
      <c r="R173" s="159"/>
      <c r="S173" s="206"/>
      <c r="T173" s="206"/>
      <c r="U173" s="159"/>
      <c r="V173" s="245" t="s">
        <v>597</v>
      </c>
      <c r="W173" s="171" t="s">
        <v>744</v>
      </c>
      <c r="X173" s="206"/>
      <c r="Y173" s="163"/>
      <c r="Z173" s="163"/>
      <c r="AA173" s="163"/>
      <c r="AB173" s="163"/>
      <c r="AC173" s="163"/>
      <c r="AD173" s="163"/>
      <c r="AE173" s="163"/>
      <c r="AF173" s="163"/>
      <c r="AG173" s="163"/>
      <c r="AH173" s="163"/>
      <c r="AI173" s="163"/>
      <c r="AJ173" s="112" t="s">
        <v>139</v>
      </c>
      <c r="AK173" s="163"/>
      <c r="AL173" s="163"/>
      <c r="AM173" s="163"/>
      <c r="AN173" s="163"/>
      <c r="AO173" s="258">
        <v>586552303.37881398</v>
      </c>
      <c r="AP173" s="206"/>
      <c r="AQ173" s="206"/>
      <c r="AR173" s="206"/>
      <c r="AS173" s="266" t="s">
        <v>927</v>
      </c>
      <c r="AT173" s="231">
        <v>0.8</v>
      </c>
      <c r="AU173" s="206"/>
      <c r="AV173" s="206"/>
      <c r="AW173" s="161"/>
    </row>
    <row r="174" spans="2:49" ht="50.25" customHeight="1" x14ac:dyDescent="0.25">
      <c r="B174" s="158"/>
      <c r="C174" s="164"/>
      <c r="D174" s="169" t="s">
        <v>649</v>
      </c>
      <c r="E174" s="112" t="s">
        <v>701</v>
      </c>
      <c r="F174" s="168" t="s">
        <v>455</v>
      </c>
      <c r="G174" s="159"/>
      <c r="H174" s="170"/>
      <c r="I174" s="171"/>
      <c r="J174" s="159"/>
      <c r="K174" s="159"/>
      <c r="L174" s="159"/>
      <c r="M174" s="159"/>
      <c r="N174" s="159"/>
      <c r="O174" s="159"/>
      <c r="P174" s="159"/>
      <c r="Q174" s="159"/>
      <c r="R174" s="159"/>
      <c r="S174" s="206"/>
      <c r="T174" s="206"/>
      <c r="U174" s="159"/>
      <c r="V174" s="245" t="s">
        <v>731</v>
      </c>
      <c r="W174" s="171" t="s">
        <v>745</v>
      </c>
      <c r="X174" s="206"/>
      <c r="Y174" s="163"/>
      <c r="Z174" s="163"/>
      <c r="AA174" s="163"/>
      <c r="AB174" s="163"/>
      <c r="AC174" s="163"/>
      <c r="AD174" s="163"/>
      <c r="AE174" s="163"/>
      <c r="AF174" s="163"/>
      <c r="AG174" s="163"/>
      <c r="AH174" s="163"/>
      <c r="AI174" s="163"/>
      <c r="AJ174" s="112" t="s">
        <v>139</v>
      </c>
      <c r="AK174" s="163"/>
      <c r="AL174" s="163"/>
      <c r="AM174" s="163"/>
      <c r="AN174" s="163"/>
      <c r="AO174" s="258">
        <v>302948294.95409155</v>
      </c>
      <c r="AP174" s="206"/>
      <c r="AQ174" s="206"/>
      <c r="AR174" s="206"/>
      <c r="AS174" s="266" t="s">
        <v>928</v>
      </c>
      <c r="AT174" s="231">
        <v>1</v>
      </c>
      <c r="AU174" s="206"/>
      <c r="AV174" s="206"/>
      <c r="AW174" s="161"/>
    </row>
    <row r="175" spans="2:49" ht="50.25" customHeight="1" x14ac:dyDescent="0.25">
      <c r="B175" s="158"/>
      <c r="C175" s="164"/>
      <c r="D175" s="169" t="s">
        <v>650</v>
      </c>
      <c r="E175" s="122" t="s">
        <v>701</v>
      </c>
      <c r="F175" s="170" t="s">
        <v>456</v>
      </c>
      <c r="G175" s="159"/>
      <c r="H175" s="170"/>
      <c r="I175" s="171"/>
      <c r="J175" s="159"/>
      <c r="K175" s="159"/>
      <c r="L175" s="159"/>
      <c r="M175" s="159"/>
      <c r="N175" s="159"/>
      <c r="O175" s="159"/>
      <c r="P175" s="159"/>
      <c r="Q175" s="159"/>
      <c r="R175" s="159"/>
      <c r="S175" s="206"/>
      <c r="T175" s="206"/>
      <c r="U175" s="159"/>
      <c r="V175" s="245" t="s">
        <v>733</v>
      </c>
      <c r="W175" s="171" t="s">
        <v>746</v>
      </c>
      <c r="X175" s="206"/>
      <c r="Y175" s="163"/>
      <c r="Z175" s="163"/>
      <c r="AA175" s="163"/>
      <c r="AB175" s="163"/>
      <c r="AC175" s="163"/>
      <c r="AD175" s="163"/>
      <c r="AE175" s="163"/>
      <c r="AF175" s="163"/>
      <c r="AG175" s="163"/>
      <c r="AH175" s="163"/>
      <c r="AI175" s="163"/>
      <c r="AJ175" s="112" t="s">
        <v>139</v>
      </c>
      <c r="AK175" s="163"/>
      <c r="AL175" s="163"/>
      <c r="AM175" s="163"/>
      <c r="AN175" s="163"/>
      <c r="AO175" s="258">
        <v>116608330.18716122</v>
      </c>
      <c r="AP175" s="206"/>
      <c r="AQ175" s="206"/>
      <c r="AR175" s="206"/>
      <c r="AS175" s="266" t="s">
        <v>929</v>
      </c>
      <c r="AT175" s="231">
        <v>1</v>
      </c>
      <c r="AU175" s="206"/>
      <c r="AV175" s="206"/>
      <c r="AW175" s="161"/>
    </row>
    <row r="176" spans="2:49" ht="50.25" customHeight="1" x14ac:dyDescent="0.25">
      <c r="B176" s="158"/>
      <c r="C176" s="164"/>
      <c r="D176" s="169" t="s">
        <v>651</v>
      </c>
      <c r="E176" s="122" t="s">
        <v>701</v>
      </c>
      <c r="F176" s="170" t="s">
        <v>457</v>
      </c>
      <c r="G176" s="159"/>
      <c r="H176" s="170"/>
      <c r="I176" s="171"/>
      <c r="J176" s="159"/>
      <c r="K176" s="159"/>
      <c r="L176" s="159"/>
      <c r="M176" s="159"/>
      <c r="N176" s="159"/>
      <c r="O176" s="159"/>
      <c r="P176" s="159"/>
      <c r="Q176" s="159"/>
      <c r="R176" s="159"/>
      <c r="S176" s="206"/>
      <c r="T176" s="206"/>
      <c r="U176" s="159"/>
      <c r="V176" s="245" t="s">
        <v>736</v>
      </c>
      <c r="W176" s="171" t="s">
        <v>747</v>
      </c>
      <c r="X176" s="206"/>
      <c r="Y176" s="163"/>
      <c r="Z176" s="163"/>
      <c r="AA176" s="163"/>
      <c r="AB176" s="163"/>
      <c r="AC176" s="163"/>
      <c r="AD176" s="163"/>
      <c r="AE176" s="163"/>
      <c r="AF176" s="163"/>
      <c r="AG176" s="163"/>
      <c r="AH176" s="163"/>
      <c r="AI176" s="163"/>
      <c r="AJ176" s="112" t="s">
        <v>139</v>
      </c>
      <c r="AK176" s="163"/>
      <c r="AL176" s="163"/>
      <c r="AM176" s="163"/>
      <c r="AN176" s="163"/>
      <c r="AO176" s="260">
        <v>103492850.88308255</v>
      </c>
      <c r="AP176" s="206"/>
      <c r="AQ176" s="206"/>
      <c r="AR176" s="206"/>
      <c r="AS176" s="267" t="s">
        <v>930</v>
      </c>
      <c r="AT176" s="275">
        <v>1</v>
      </c>
      <c r="AU176" s="206"/>
      <c r="AV176" s="206"/>
      <c r="AW176" s="161"/>
    </row>
    <row r="177" spans="2:49" ht="50.25" customHeight="1" x14ac:dyDescent="0.25">
      <c r="B177" s="158"/>
      <c r="C177" s="164"/>
      <c r="D177" s="169" t="s">
        <v>652</v>
      </c>
      <c r="E177" s="122" t="s">
        <v>701</v>
      </c>
      <c r="F177" s="170" t="s">
        <v>458</v>
      </c>
      <c r="G177" s="159"/>
      <c r="H177" s="170"/>
      <c r="I177" s="171"/>
      <c r="J177" s="159"/>
      <c r="K177" s="159"/>
      <c r="L177" s="159"/>
      <c r="M177" s="159"/>
      <c r="N177" s="159"/>
      <c r="O177" s="159"/>
      <c r="P177" s="159"/>
      <c r="Q177" s="159"/>
      <c r="R177" s="159"/>
      <c r="S177" s="206"/>
      <c r="T177" s="206"/>
      <c r="U177" s="159"/>
      <c r="V177" s="245" t="s">
        <v>729</v>
      </c>
      <c r="W177" s="171" t="s">
        <v>748</v>
      </c>
      <c r="X177" s="206"/>
      <c r="Y177" s="163"/>
      <c r="Z177" s="163"/>
      <c r="AA177" s="163"/>
      <c r="AB177" s="163"/>
      <c r="AC177" s="163"/>
      <c r="AD177" s="163"/>
      <c r="AE177" s="163"/>
      <c r="AF177" s="163"/>
      <c r="AG177" s="163"/>
      <c r="AH177" s="163"/>
      <c r="AI177" s="163"/>
      <c r="AJ177" s="112" t="s">
        <v>139</v>
      </c>
      <c r="AK177" s="163"/>
      <c r="AL177" s="163"/>
      <c r="AM177" s="163"/>
      <c r="AN177" s="163"/>
      <c r="AO177" s="260">
        <v>610932770.76966774</v>
      </c>
      <c r="AP177" s="206"/>
      <c r="AQ177" s="206"/>
      <c r="AR177" s="206"/>
      <c r="AS177" s="267" t="s">
        <v>931</v>
      </c>
      <c r="AT177" s="275"/>
      <c r="AU177" s="206"/>
      <c r="AV177" s="206"/>
      <c r="AW177" s="161"/>
    </row>
    <row r="178" spans="2:49" ht="50.25" customHeight="1" x14ac:dyDescent="0.25">
      <c r="B178" s="158"/>
      <c r="C178" s="164"/>
      <c r="D178" s="169" t="s">
        <v>653</v>
      </c>
      <c r="E178" s="122" t="s">
        <v>701</v>
      </c>
      <c r="F178" s="170" t="s">
        <v>450</v>
      </c>
      <c r="G178" s="159"/>
      <c r="H178" s="170"/>
      <c r="I178" s="171"/>
      <c r="J178" s="159"/>
      <c r="K178" s="159"/>
      <c r="L178" s="159"/>
      <c r="M178" s="159"/>
      <c r="N178" s="159"/>
      <c r="O178" s="159"/>
      <c r="P178" s="159"/>
      <c r="Q178" s="159"/>
      <c r="R178" s="159"/>
      <c r="S178" s="206"/>
      <c r="T178" s="206"/>
      <c r="U178" s="159"/>
      <c r="V178" s="245" t="s">
        <v>749</v>
      </c>
      <c r="W178" s="171" t="s">
        <v>750</v>
      </c>
      <c r="X178" s="206"/>
      <c r="Y178" s="163"/>
      <c r="Z178" s="163"/>
      <c r="AA178" s="163"/>
      <c r="AB178" s="163"/>
      <c r="AC178" s="163"/>
      <c r="AD178" s="163"/>
      <c r="AE178" s="163"/>
      <c r="AF178" s="163"/>
      <c r="AG178" s="163"/>
      <c r="AH178" s="163"/>
      <c r="AI178" s="163"/>
      <c r="AJ178" s="112" t="s">
        <v>139</v>
      </c>
      <c r="AK178" s="163"/>
      <c r="AL178" s="163"/>
      <c r="AM178" s="163"/>
      <c r="AN178" s="163"/>
      <c r="AO178" s="258">
        <v>223878039.29117879</v>
      </c>
      <c r="AP178" s="206"/>
      <c r="AQ178" s="206"/>
      <c r="AR178" s="206"/>
      <c r="AS178" s="266" t="s">
        <v>932</v>
      </c>
      <c r="AT178" s="231">
        <v>1</v>
      </c>
      <c r="AU178" s="206"/>
      <c r="AV178" s="206"/>
      <c r="AW178" s="161"/>
    </row>
    <row r="179" spans="2:49" ht="50.25" customHeight="1" x14ac:dyDescent="0.25">
      <c r="B179" s="158"/>
      <c r="C179" s="164"/>
      <c r="D179" s="169" t="s">
        <v>654</v>
      </c>
      <c r="E179" s="122" t="s">
        <v>702</v>
      </c>
      <c r="F179" s="170" t="s">
        <v>455</v>
      </c>
      <c r="G179" s="159"/>
      <c r="H179" s="170"/>
      <c r="I179" s="171"/>
      <c r="J179" s="159"/>
      <c r="K179" s="159"/>
      <c r="L179" s="159"/>
      <c r="M179" s="159"/>
      <c r="N179" s="159"/>
      <c r="O179" s="159"/>
      <c r="P179" s="159"/>
      <c r="Q179" s="159"/>
      <c r="R179" s="159"/>
      <c r="S179" s="206"/>
      <c r="T179" s="206"/>
      <c r="U179" s="159"/>
      <c r="V179" s="245" t="s">
        <v>751</v>
      </c>
      <c r="W179" s="171" t="s">
        <v>752</v>
      </c>
      <c r="X179" s="206"/>
      <c r="Y179" s="163"/>
      <c r="Z179" s="163"/>
      <c r="AA179" s="163"/>
      <c r="AB179" s="163"/>
      <c r="AC179" s="163"/>
      <c r="AD179" s="163"/>
      <c r="AE179" s="163"/>
      <c r="AF179" s="163"/>
      <c r="AG179" s="163"/>
      <c r="AH179" s="163"/>
      <c r="AI179" s="163"/>
      <c r="AJ179" s="112" t="s">
        <v>139</v>
      </c>
      <c r="AK179" s="163"/>
      <c r="AL179" s="163"/>
      <c r="AM179" s="163"/>
      <c r="AN179" s="163"/>
      <c r="AO179" s="258">
        <v>2037217500</v>
      </c>
      <c r="AP179" s="206"/>
      <c r="AQ179" s="206"/>
      <c r="AR179" s="206"/>
      <c r="AS179" s="268" t="s">
        <v>933</v>
      </c>
      <c r="AT179" s="231">
        <v>1</v>
      </c>
      <c r="AU179" s="206"/>
      <c r="AV179" s="206"/>
      <c r="AW179" s="161"/>
    </row>
    <row r="180" spans="2:49" ht="50.25" customHeight="1" x14ac:dyDescent="0.25">
      <c r="B180" s="158"/>
      <c r="C180" s="164"/>
      <c r="D180" s="169" t="s">
        <v>655</v>
      </c>
      <c r="E180" s="122" t="s">
        <v>702</v>
      </c>
      <c r="F180" s="170" t="s">
        <v>456</v>
      </c>
      <c r="G180" s="159"/>
      <c r="H180" s="171"/>
      <c r="I180" s="171"/>
      <c r="J180" s="159"/>
      <c r="K180" s="159"/>
      <c r="L180" s="159"/>
      <c r="M180" s="159"/>
      <c r="N180" s="159"/>
      <c r="O180" s="159"/>
      <c r="P180" s="159"/>
      <c r="Q180" s="159"/>
      <c r="R180" s="159"/>
      <c r="S180" s="206"/>
      <c r="T180" s="206"/>
      <c r="U180" s="159"/>
      <c r="V180" s="245" t="s">
        <v>751</v>
      </c>
      <c r="W180" s="171" t="s">
        <v>753</v>
      </c>
      <c r="X180" s="206"/>
      <c r="Y180" s="163"/>
      <c r="Z180" s="163"/>
      <c r="AA180" s="163"/>
      <c r="AB180" s="163"/>
      <c r="AC180" s="163"/>
      <c r="AD180" s="163"/>
      <c r="AE180" s="163"/>
      <c r="AF180" s="163"/>
      <c r="AG180" s="163"/>
      <c r="AH180" s="163"/>
      <c r="AI180" s="163"/>
      <c r="AJ180" s="112" t="s">
        <v>139</v>
      </c>
      <c r="AK180" s="163"/>
      <c r="AL180" s="163"/>
      <c r="AM180" s="163"/>
      <c r="AN180" s="163"/>
      <c r="AO180" s="258">
        <v>866220000</v>
      </c>
      <c r="AP180" s="206"/>
      <c r="AQ180" s="206"/>
      <c r="AR180" s="206"/>
      <c r="AS180" s="268" t="s">
        <v>934</v>
      </c>
      <c r="AT180" s="231">
        <v>1</v>
      </c>
      <c r="AU180" s="206"/>
      <c r="AV180" s="206"/>
      <c r="AW180" s="161"/>
    </row>
    <row r="181" spans="2:49" ht="50.25" customHeight="1" x14ac:dyDescent="0.25">
      <c r="B181" s="158"/>
      <c r="C181" s="164"/>
      <c r="D181" s="169" t="s">
        <v>656</v>
      </c>
      <c r="E181" s="122" t="s">
        <v>702</v>
      </c>
      <c r="F181" s="170" t="s">
        <v>450</v>
      </c>
      <c r="G181" s="159"/>
      <c r="H181" s="171"/>
      <c r="I181" s="171"/>
      <c r="J181" s="159"/>
      <c r="K181" s="159"/>
      <c r="L181" s="159"/>
      <c r="M181" s="159"/>
      <c r="N181" s="159"/>
      <c r="O181" s="159"/>
      <c r="P181" s="159"/>
      <c r="Q181" s="159"/>
      <c r="R181" s="159"/>
      <c r="S181" s="206"/>
      <c r="T181" s="206"/>
      <c r="U181" s="159"/>
      <c r="V181" s="245" t="s">
        <v>754</v>
      </c>
      <c r="W181" s="171" t="s">
        <v>755</v>
      </c>
      <c r="X181" s="206"/>
      <c r="Y181" s="163"/>
      <c r="Z181" s="163"/>
      <c r="AA181" s="163"/>
      <c r="AB181" s="163"/>
      <c r="AC181" s="163"/>
      <c r="AD181" s="163"/>
      <c r="AE181" s="163"/>
      <c r="AF181" s="163"/>
      <c r="AG181" s="163"/>
      <c r="AH181" s="163"/>
      <c r="AI181" s="163"/>
      <c r="AJ181" s="112" t="s">
        <v>139</v>
      </c>
      <c r="AK181" s="163"/>
      <c r="AL181" s="163"/>
      <c r="AM181" s="163"/>
      <c r="AN181" s="163"/>
      <c r="AO181" s="258">
        <v>25908000</v>
      </c>
      <c r="AP181" s="206"/>
      <c r="AQ181" s="206"/>
      <c r="AR181" s="206"/>
      <c r="AS181" s="266" t="s">
        <v>935</v>
      </c>
      <c r="AT181" s="231">
        <v>1</v>
      </c>
      <c r="AU181" s="206"/>
      <c r="AV181" s="206"/>
      <c r="AW181" s="161"/>
    </row>
    <row r="182" spans="2:49" ht="50.25" customHeight="1" x14ac:dyDescent="0.25">
      <c r="B182" s="158"/>
      <c r="C182" s="164"/>
      <c r="D182" s="169" t="s">
        <v>657</v>
      </c>
      <c r="E182" s="122" t="s">
        <v>700</v>
      </c>
      <c r="F182" s="170" t="s">
        <v>450</v>
      </c>
      <c r="G182" s="159"/>
      <c r="H182" s="171"/>
      <c r="I182" s="171"/>
      <c r="J182" s="159"/>
      <c r="K182" s="159"/>
      <c r="L182" s="159"/>
      <c r="M182" s="159"/>
      <c r="N182" s="159"/>
      <c r="O182" s="159"/>
      <c r="P182" s="159"/>
      <c r="Q182" s="159"/>
      <c r="R182" s="159"/>
      <c r="S182" s="206"/>
      <c r="T182" s="206"/>
      <c r="U182" s="159"/>
      <c r="V182" s="245" t="s">
        <v>756</v>
      </c>
      <c r="W182" s="171" t="s">
        <v>757</v>
      </c>
      <c r="X182" s="206"/>
      <c r="Y182" s="163"/>
      <c r="Z182" s="163"/>
      <c r="AA182" s="163"/>
      <c r="AB182" s="163"/>
      <c r="AC182" s="163"/>
      <c r="AD182" s="163"/>
      <c r="AE182" s="163"/>
      <c r="AF182" s="163"/>
      <c r="AG182" s="163"/>
      <c r="AH182" s="163"/>
      <c r="AI182" s="163"/>
      <c r="AJ182" s="112" t="s">
        <v>139</v>
      </c>
      <c r="AK182" s="163"/>
      <c r="AL182" s="163"/>
      <c r="AM182" s="163"/>
      <c r="AN182" s="163"/>
      <c r="AO182" s="258">
        <v>89475733</v>
      </c>
      <c r="AP182" s="206"/>
      <c r="AQ182" s="206"/>
      <c r="AR182" s="206"/>
      <c r="AS182" s="266" t="s">
        <v>936</v>
      </c>
      <c r="AT182" s="231">
        <v>1</v>
      </c>
      <c r="AU182" s="206"/>
      <c r="AV182" s="206"/>
      <c r="AW182" s="161"/>
    </row>
    <row r="183" spans="2:49" ht="50.25" customHeight="1" x14ac:dyDescent="0.25">
      <c r="B183" s="158"/>
      <c r="C183" s="164"/>
      <c r="D183" s="169" t="s">
        <v>658</v>
      </c>
      <c r="E183" s="122" t="s">
        <v>700</v>
      </c>
      <c r="F183" s="170" t="s">
        <v>450</v>
      </c>
      <c r="G183" s="159"/>
      <c r="H183" s="171"/>
      <c r="I183" s="171"/>
      <c r="J183" s="159"/>
      <c r="K183" s="159"/>
      <c r="L183" s="159"/>
      <c r="M183" s="159"/>
      <c r="N183" s="159"/>
      <c r="O183" s="159"/>
      <c r="P183" s="159"/>
      <c r="Q183" s="159"/>
      <c r="R183" s="159"/>
      <c r="S183" s="206"/>
      <c r="T183" s="206"/>
      <c r="U183" s="159"/>
      <c r="V183" s="245" t="s">
        <v>756</v>
      </c>
      <c r="W183" s="171" t="s">
        <v>758</v>
      </c>
      <c r="X183" s="206"/>
      <c r="Y183" s="163"/>
      <c r="Z183" s="163"/>
      <c r="AA183" s="163"/>
      <c r="AB183" s="163"/>
      <c r="AC183" s="163"/>
      <c r="AD183" s="163"/>
      <c r="AE183" s="163"/>
      <c r="AF183" s="163"/>
      <c r="AG183" s="163"/>
      <c r="AH183" s="163"/>
      <c r="AI183" s="163"/>
      <c r="AJ183" s="112" t="s">
        <v>139</v>
      </c>
      <c r="AK183" s="163"/>
      <c r="AL183" s="163"/>
      <c r="AM183" s="163"/>
      <c r="AN183" s="163"/>
      <c r="AO183" s="258">
        <v>332340000</v>
      </c>
      <c r="AP183" s="206"/>
      <c r="AQ183" s="206"/>
      <c r="AR183" s="206"/>
      <c r="AS183" s="266" t="s">
        <v>937</v>
      </c>
      <c r="AT183" s="231">
        <v>1</v>
      </c>
      <c r="AU183" s="206"/>
      <c r="AV183" s="206"/>
      <c r="AW183" s="161"/>
    </row>
    <row r="184" spans="2:49" ht="50.25" customHeight="1" x14ac:dyDescent="0.25">
      <c r="B184" s="158"/>
      <c r="C184" s="164"/>
      <c r="D184" s="169" t="s">
        <v>659</v>
      </c>
      <c r="E184" s="122" t="s">
        <v>702</v>
      </c>
      <c r="F184" s="170" t="s">
        <v>450</v>
      </c>
      <c r="G184" s="159"/>
      <c r="H184" s="171"/>
      <c r="I184" s="171"/>
      <c r="J184" s="159"/>
      <c r="K184" s="159"/>
      <c r="L184" s="159"/>
      <c r="M184" s="159"/>
      <c r="N184" s="159"/>
      <c r="O184" s="159"/>
      <c r="P184" s="159"/>
      <c r="Q184" s="159"/>
      <c r="R184" s="159"/>
      <c r="S184" s="206"/>
      <c r="T184" s="206"/>
      <c r="U184" s="159"/>
      <c r="V184" s="244" t="s">
        <v>759</v>
      </c>
      <c r="W184" s="171" t="s">
        <v>760</v>
      </c>
      <c r="X184" s="206"/>
      <c r="Y184" s="163"/>
      <c r="Z184" s="163"/>
      <c r="AA184" s="163"/>
      <c r="AB184" s="163"/>
      <c r="AC184" s="163"/>
      <c r="AD184" s="163"/>
      <c r="AE184" s="163"/>
      <c r="AF184" s="163"/>
      <c r="AG184" s="163"/>
      <c r="AH184" s="163"/>
      <c r="AI184" s="163"/>
      <c r="AJ184" s="112" t="s">
        <v>139</v>
      </c>
      <c r="AK184" s="163"/>
      <c r="AL184" s="163"/>
      <c r="AM184" s="163"/>
      <c r="AN184" s="163"/>
      <c r="AO184" s="258">
        <v>39427554.600000001</v>
      </c>
      <c r="AP184" s="206"/>
      <c r="AQ184" s="206"/>
      <c r="AR184" s="206"/>
      <c r="AS184" s="266" t="s">
        <v>938</v>
      </c>
      <c r="AT184" s="231">
        <v>1</v>
      </c>
      <c r="AU184" s="206"/>
      <c r="AV184" s="206"/>
      <c r="AW184" s="161"/>
    </row>
    <row r="185" spans="2:49" ht="50.25" customHeight="1" x14ac:dyDescent="0.25">
      <c r="B185" s="158"/>
      <c r="C185" s="164"/>
      <c r="D185" s="169" t="s">
        <v>660</v>
      </c>
      <c r="E185" s="122" t="s">
        <v>702</v>
      </c>
      <c r="F185" s="170" t="s">
        <v>450</v>
      </c>
      <c r="G185" s="159"/>
      <c r="H185" s="171"/>
      <c r="I185" s="171"/>
      <c r="J185" s="159"/>
      <c r="K185" s="159"/>
      <c r="L185" s="159"/>
      <c r="M185" s="159"/>
      <c r="N185" s="159"/>
      <c r="O185" s="159"/>
      <c r="P185" s="159"/>
      <c r="Q185" s="159"/>
      <c r="R185" s="159"/>
      <c r="S185" s="206"/>
      <c r="T185" s="206"/>
      <c r="U185" s="159"/>
      <c r="V185" s="244" t="s">
        <v>761</v>
      </c>
      <c r="W185" s="171" t="s">
        <v>762</v>
      </c>
      <c r="X185" s="206"/>
      <c r="Y185" s="163"/>
      <c r="Z185" s="163"/>
      <c r="AA185" s="163"/>
      <c r="AB185" s="163"/>
      <c r="AC185" s="163"/>
      <c r="AD185" s="163"/>
      <c r="AE185" s="163"/>
      <c r="AF185" s="163"/>
      <c r="AG185" s="163"/>
      <c r="AH185" s="163"/>
      <c r="AI185" s="163"/>
      <c r="AJ185" s="112" t="s">
        <v>139</v>
      </c>
      <c r="AK185" s="163"/>
      <c r="AL185" s="163"/>
      <c r="AM185" s="163"/>
      <c r="AN185" s="163"/>
      <c r="AO185" s="258">
        <v>17763988</v>
      </c>
      <c r="AP185" s="206"/>
      <c r="AQ185" s="206"/>
      <c r="AR185" s="206"/>
      <c r="AS185" s="266" t="s">
        <v>939</v>
      </c>
      <c r="AT185" s="231">
        <v>1</v>
      </c>
      <c r="AU185" s="206"/>
      <c r="AV185" s="206"/>
      <c r="AW185" s="161"/>
    </row>
    <row r="186" spans="2:49" ht="50.25" customHeight="1" x14ac:dyDescent="0.25">
      <c r="B186" s="158"/>
      <c r="C186" s="164"/>
      <c r="D186" s="169" t="s">
        <v>662</v>
      </c>
      <c r="E186" s="122" t="s">
        <v>700</v>
      </c>
      <c r="F186" s="170" t="s">
        <v>450</v>
      </c>
      <c r="G186" s="159" t="s">
        <v>541</v>
      </c>
      <c r="H186" s="171"/>
      <c r="I186" s="171"/>
      <c r="J186" s="159"/>
      <c r="K186" s="159"/>
      <c r="L186" s="159"/>
      <c r="M186" s="159"/>
      <c r="N186" s="159"/>
      <c r="O186" s="159"/>
      <c r="P186" s="159"/>
      <c r="Q186" s="159"/>
      <c r="R186" s="159"/>
      <c r="S186" s="206"/>
      <c r="T186" s="206"/>
      <c r="U186" s="159"/>
      <c r="V186" s="241" t="s">
        <v>778</v>
      </c>
      <c r="W186" s="171" t="s">
        <v>779</v>
      </c>
      <c r="X186" s="206"/>
      <c r="Y186" s="163"/>
      <c r="Z186" s="163"/>
      <c r="AA186" s="163"/>
      <c r="AB186" s="163"/>
      <c r="AC186" s="163"/>
      <c r="AD186" s="163"/>
      <c r="AE186" s="163"/>
      <c r="AF186" s="163"/>
      <c r="AG186" s="163"/>
      <c r="AH186" s="163"/>
      <c r="AI186" s="163"/>
      <c r="AJ186" s="112" t="s">
        <v>139</v>
      </c>
      <c r="AK186" s="163"/>
      <c r="AL186" s="163"/>
      <c r="AM186" s="163"/>
      <c r="AN186" s="163"/>
      <c r="AO186" s="259">
        <v>217691831.77841699</v>
      </c>
      <c r="AP186" s="206"/>
      <c r="AQ186" s="206"/>
      <c r="AR186" s="206"/>
      <c r="AS186" s="266" t="s">
        <v>898</v>
      </c>
      <c r="AT186" s="276">
        <v>1</v>
      </c>
      <c r="AU186" s="206"/>
      <c r="AV186" s="206"/>
      <c r="AW186" s="161"/>
    </row>
    <row r="187" spans="2:49" ht="50.25" customHeight="1" x14ac:dyDescent="0.25">
      <c r="B187" s="158"/>
      <c r="C187" s="164"/>
      <c r="D187" s="169" t="s">
        <v>666</v>
      </c>
      <c r="E187" s="122" t="s">
        <v>706</v>
      </c>
      <c r="F187" s="170" t="s">
        <v>450</v>
      </c>
      <c r="G187" s="159" t="s">
        <v>541</v>
      </c>
      <c r="H187" s="171"/>
      <c r="I187" s="171"/>
      <c r="J187" s="159"/>
      <c r="K187" s="159"/>
      <c r="L187" s="159"/>
      <c r="M187" s="159"/>
      <c r="N187" s="159"/>
      <c r="O187" s="159"/>
      <c r="P187" s="159"/>
      <c r="Q187" s="159"/>
      <c r="R187" s="159"/>
      <c r="S187" s="206"/>
      <c r="T187" s="206"/>
      <c r="U187" s="159"/>
      <c r="V187" s="241" t="s">
        <v>778</v>
      </c>
      <c r="W187" s="171" t="s">
        <v>784</v>
      </c>
      <c r="X187" s="206"/>
      <c r="Y187" s="163"/>
      <c r="Z187" s="163"/>
      <c r="AA187" s="163"/>
      <c r="AB187" s="163"/>
      <c r="AC187" s="163"/>
      <c r="AD187" s="163"/>
      <c r="AE187" s="163"/>
      <c r="AF187" s="163"/>
      <c r="AG187" s="163"/>
      <c r="AH187" s="163"/>
      <c r="AI187" s="163"/>
      <c r="AJ187" s="112" t="s">
        <v>139</v>
      </c>
      <c r="AK187" s="163"/>
      <c r="AL187" s="163"/>
      <c r="AM187" s="163"/>
      <c r="AN187" s="163"/>
      <c r="AO187" s="259">
        <v>189362877.39940456</v>
      </c>
      <c r="AP187" s="206"/>
      <c r="AQ187" s="206"/>
      <c r="AR187" s="206"/>
      <c r="AS187" s="266" t="s">
        <v>940</v>
      </c>
      <c r="AT187" s="225" t="s">
        <v>912</v>
      </c>
      <c r="AU187" s="206"/>
      <c r="AV187" s="206"/>
      <c r="AW187" s="161"/>
    </row>
    <row r="188" spans="2:49" ht="50.25" customHeight="1" x14ac:dyDescent="0.25">
      <c r="B188" s="158"/>
      <c r="C188" s="164"/>
      <c r="D188" s="169" t="s">
        <v>667</v>
      </c>
      <c r="E188" s="115" t="s">
        <v>702</v>
      </c>
      <c r="F188" s="170" t="s">
        <v>450</v>
      </c>
      <c r="G188" s="159" t="s">
        <v>541</v>
      </c>
      <c r="H188" s="171"/>
      <c r="I188" s="171"/>
      <c r="J188" s="159"/>
      <c r="K188" s="159"/>
      <c r="L188" s="159"/>
      <c r="M188" s="159"/>
      <c r="N188" s="159"/>
      <c r="O188" s="159"/>
      <c r="P188" s="159"/>
      <c r="Q188" s="159"/>
      <c r="R188" s="159"/>
      <c r="S188" s="206"/>
      <c r="T188" s="206"/>
      <c r="U188" s="159"/>
      <c r="V188" s="241" t="s">
        <v>785</v>
      </c>
      <c r="W188" s="171" t="s">
        <v>786</v>
      </c>
      <c r="X188" s="206"/>
      <c r="Y188" s="163"/>
      <c r="Z188" s="163"/>
      <c r="AA188" s="163"/>
      <c r="AB188" s="163"/>
      <c r="AC188" s="163"/>
      <c r="AD188" s="163"/>
      <c r="AE188" s="163"/>
      <c r="AF188" s="163"/>
      <c r="AG188" s="163"/>
      <c r="AH188" s="163"/>
      <c r="AI188" s="163"/>
      <c r="AJ188" s="112" t="s">
        <v>139</v>
      </c>
      <c r="AK188" s="163"/>
      <c r="AL188" s="163"/>
      <c r="AM188" s="163"/>
      <c r="AN188" s="163"/>
      <c r="AO188" s="259">
        <v>49916773.430697732</v>
      </c>
      <c r="AP188" s="206"/>
      <c r="AQ188" s="206"/>
      <c r="AR188" s="206"/>
      <c r="AS188" s="266" t="s">
        <v>941</v>
      </c>
      <c r="AT188" s="225" t="s">
        <v>912</v>
      </c>
      <c r="AU188" s="206"/>
      <c r="AV188" s="206"/>
      <c r="AW188" s="161"/>
    </row>
    <row r="189" spans="2:49" ht="50.25" customHeight="1" x14ac:dyDescent="0.25">
      <c r="B189" s="158"/>
      <c r="C189" s="164"/>
      <c r="D189" s="169" t="s">
        <v>662</v>
      </c>
      <c r="E189" s="115" t="s">
        <v>700</v>
      </c>
      <c r="F189" s="170" t="s">
        <v>455</v>
      </c>
      <c r="G189" s="159" t="s">
        <v>541</v>
      </c>
      <c r="H189" s="171"/>
      <c r="I189" s="171"/>
      <c r="J189" s="159"/>
      <c r="K189" s="159"/>
      <c r="L189" s="159"/>
      <c r="M189" s="159"/>
      <c r="N189" s="159"/>
      <c r="O189" s="159"/>
      <c r="P189" s="159"/>
      <c r="Q189" s="159"/>
      <c r="R189" s="159"/>
      <c r="S189" s="206"/>
      <c r="T189" s="206"/>
      <c r="U189" s="159"/>
      <c r="V189" s="241" t="s">
        <v>787</v>
      </c>
      <c r="W189" s="171" t="s">
        <v>788</v>
      </c>
      <c r="X189" s="206"/>
      <c r="Y189" s="163"/>
      <c r="Z189" s="163"/>
      <c r="AA189" s="163"/>
      <c r="AB189" s="163"/>
      <c r="AC189" s="163"/>
      <c r="AD189" s="163"/>
      <c r="AE189" s="163"/>
      <c r="AF189" s="163"/>
      <c r="AG189" s="163"/>
      <c r="AH189" s="163"/>
      <c r="AI189" s="163"/>
      <c r="AJ189" s="112" t="s">
        <v>139</v>
      </c>
      <c r="AK189" s="163"/>
      <c r="AL189" s="163"/>
      <c r="AM189" s="163"/>
      <c r="AN189" s="163"/>
      <c r="AO189" s="259">
        <v>252396911</v>
      </c>
      <c r="AP189" s="206"/>
      <c r="AQ189" s="206"/>
      <c r="AR189" s="206"/>
      <c r="AS189" s="266" t="s">
        <v>567</v>
      </c>
      <c r="AT189" s="225" t="s">
        <v>912</v>
      </c>
      <c r="AU189" s="206"/>
      <c r="AV189" s="206"/>
      <c r="AW189" s="161"/>
    </row>
    <row r="190" spans="2:49" ht="50.25" customHeight="1" x14ac:dyDescent="0.25">
      <c r="B190" s="158"/>
      <c r="C190" s="164"/>
      <c r="D190" s="169" t="s">
        <v>662</v>
      </c>
      <c r="E190" s="115" t="s">
        <v>700</v>
      </c>
      <c r="F190" s="170" t="s">
        <v>456</v>
      </c>
      <c r="G190" s="159" t="s">
        <v>541</v>
      </c>
      <c r="H190" s="171"/>
      <c r="I190" s="171"/>
      <c r="J190" s="159"/>
      <c r="K190" s="159"/>
      <c r="L190" s="159"/>
      <c r="M190" s="159"/>
      <c r="N190" s="159"/>
      <c r="O190" s="159"/>
      <c r="P190" s="159"/>
      <c r="Q190" s="159"/>
      <c r="R190" s="159"/>
      <c r="S190" s="206"/>
      <c r="T190" s="206"/>
      <c r="U190" s="159"/>
      <c r="V190" s="241" t="s">
        <v>789</v>
      </c>
      <c r="W190" s="171" t="s">
        <v>790</v>
      </c>
      <c r="X190" s="206"/>
      <c r="Y190" s="163"/>
      <c r="Z190" s="163"/>
      <c r="AA190" s="163"/>
      <c r="AB190" s="163"/>
      <c r="AC190" s="163"/>
      <c r="AD190" s="163"/>
      <c r="AE190" s="163"/>
      <c r="AF190" s="163"/>
      <c r="AG190" s="163"/>
      <c r="AH190" s="163"/>
      <c r="AI190" s="163"/>
      <c r="AJ190" s="112" t="s">
        <v>139</v>
      </c>
      <c r="AK190" s="163"/>
      <c r="AL190" s="163"/>
      <c r="AM190" s="163"/>
      <c r="AN190" s="163"/>
      <c r="AO190" s="259">
        <v>196398300</v>
      </c>
      <c r="AP190" s="206"/>
      <c r="AQ190" s="206"/>
      <c r="AR190" s="206"/>
      <c r="AS190" s="266" t="s">
        <v>942</v>
      </c>
      <c r="AT190" s="225"/>
      <c r="AU190" s="206"/>
      <c r="AV190" s="206"/>
      <c r="AW190" s="161"/>
    </row>
    <row r="191" spans="2:49" ht="50.25" customHeight="1" x14ac:dyDescent="0.25">
      <c r="B191" s="158"/>
      <c r="C191" s="164"/>
      <c r="D191" s="169" t="s">
        <v>662</v>
      </c>
      <c r="E191" s="115" t="s">
        <v>700</v>
      </c>
      <c r="F191" s="170" t="s">
        <v>457</v>
      </c>
      <c r="G191" s="159" t="s">
        <v>541</v>
      </c>
      <c r="H191" s="171"/>
      <c r="I191" s="171"/>
      <c r="J191" s="159"/>
      <c r="K191" s="159"/>
      <c r="L191" s="159"/>
      <c r="M191" s="159"/>
      <c r="N191" s="159"/>
      <c r="O191" s="159"/>
      <c r="P191" s="159"/>
      <c r="Q191" s="159"/>
      <c r="R191" s="159"/>
      <c r="S191" s="206"/>
      <c r="T191" s="206"/>
      <c r="U191" s="159"/>
      <c r="V191" s="241" t="s">
        <v>791</v>
      </c>
      <c r="W191" s="171" t="s">
        <v>792</v>
      </c>
      <c r="X191" s="206"/>
      <c r="Y191" s="163"/>
      <c r="Z191" s="163"/>
      <c r="AA191" s="163"/>
      <c r="AB191" s="163"/>
      <c r="AC191" s="163"/>
      <c r="AD191" s="163"/>
      <c r="AE191" s="163"/>
      <c r="AF191" s="163"/>
      <c r="AG191" s="163"/>
      <c r="AH191" s="163"/>
      <c r="AI191" s="163"/>
      <c r="AJ191" s="112" t="s">
        <v>139</v>
      </c>
      <c r="AK191" s="163"/>
      <c r="AL191" s="163"/>
      <c r="AM191" s="163"/>
      <c r="AN191" s="163"/>
      <c r="AO191" s="259">
        <v>644001609</v>
      </c>
      <c r="AP191" s="206"/>
      <c r="AQ191" s="206"/>
      <c r="AR191" s="206"/>
      <c r="AS191" s="266" t="s">
        <v>943</v>
      </c>
      <c r="AT191" s="225"/>
      <c r="AU191" s="206"/>
      <c r="AV191" s="206"/>
      <c r="AW191" s="161"/>
    </row>
    <row r="192" spans="2:49" ht="50.25" customHeight="1" x14ac:dyDescent="0.25">
      <c r="B192" s="158"/>
      <c r="C192" s="164"/>
      <c r="D192" s="169" t="s">
        <v>662</v>
      </c>
      <c r="E192" s="115" t="s">
        <v>700</v>
      </c>
      <c r="F192" s="170"/>
      <c r="G192" s="159" t="s">
        <v>541</v>
      </c>
      <c r="H192" s="171"/>
      <c r="I192" s="171"/>
      <c r="J192" s="159"/>
      <c r="K192" s="159"/>
      <c r="L192" s="159"/>
      <c r="M192" s="159"/>
      <c r="N192" s="159"/>
      <c r="O192" s="159"/>
      <c r="P192" s="159"/>
      <c r="Q192" s="159"/>
      <c r="R192" s="159"/>
      <c r="S192" s="206"/>
      <c r="T192" s="206"/>
      <c r="U192" s="159"/>
      <c r="V192" s="241" t="s">
        <v>791</v>
      </c>
      <c r="W192" s="171" t="s">
        <v>793</v>
      </c>
      <c r="X192" s="206"/>
      <c r="Y192" s="163"/>
      <c r="Z192" s="163"/>
      <c r="AA192" s="163"/>
      <c r="AB192" s="163"/>
      <c r="AC192" s="163"/>
      <c r="AD192" s="163"/>
      <c r="AE192" s="163"/>
      <c r="AF192" s="163"/>
      <c r="AG192" s="163"/>
      <c r="AH192" s="163"/>
      <c r="AI192" s="163"/>
      <c r="AJ192" s="112" t="s">
        <v>139</v>
      </c>
      <c r="AK192" s="163"/>
      <c r="AL192" s="163"/>
      <c r="AM192" s="163"/>
      <c r="AN192" s="163"/>
      <c r="AO192" s="259">
        <v>462415316</v>
      </c>
      <c r="AP192" s="206"/>
      <c r="AQ192" s="206"/>
      <c r="AR192" s="206"/>
      <c r="AS192" s="266" t="s">
        <v>944</v>
      </c>
      <c r="AT192" s="225"/>
      <c r="AU192" s="206"/>
      <c r="AV192" s="206"/>
      <c r="AW192" s="161"/>
    </row>
    <row r="193" spans="2:49" ht="50.25" customHeight="1" x14ac:dyDescent="0.25">
      <c r="B193" s="158"/>
      <c r="C193" s="164"/>
      <c r="D193" s="169" t="s">
        <v>662</v>
      </c>
      <c r="E193" s="122" t="s">
        <v>700</v>
      </c>
      <c r="F193" s="170"/>
      <c r="G193" s="159"/>
      <c r="H193" s="171"/>
      <c r="I193" s="171"/>
      <c r="J193" s="159"/>
      <c r="K193" s="159"/>
      <c r="L193" s="159"/>
      <c r="M193" s="159"/>
      <c r="N193" s="159"/>
      <c r="O193" s="159"/>
      <c r="P193" s="159"/>
      <c r="Q193" s="159"/>
      <c r="R193" s="159"/>
      <c r="S193" s="206"/>
      <c r="T193" s="206"/>
      <c r="U193" s="159"/>
      <c r="V193" s="242"/>
      <c r="W193" s="112"/>
      <c r="X193" s="206"/>
      <c r="Y193" s="163"/>
      <c r="Z193" s="163"/>
      <c r="AA193" s="163"/>
      <c r="AB193" s="163"/>
      <c r="AC193" s="163"/>
      <c r="AD193" s="163"/>
      <c r="AE193" s="163"/>
      <c r="AF193" s="163"/>
      <c r="AG193" s="163"/>
      <c r="AH193" s="163"/>
      <c r="AI193" s="163"/>
      <c r="AJ193" s="112" t="s">
        <v>139</v>
      </c>
      <c r="AK193" s="163"/>
      <c r="AL193" s="163"/>
      <c r="AM193" s="163"/>
      <c r="AN193" s="163"/>
      <c r="AO193" s="259">
        <v>250000000</v>
      </c>
      <c r="AP193" s="206"/>
      <c r="AQ193" s="206"/>
      <c r="AR193" s="206"/>
      <c r="AS193" s="266" t="s">
        <v>945</v>
      </c>
      <c r="AT193" s="225"/>
      <c r="AU193" s="206"/>
      <c r="AV193" s="206"/>
      <c r="AW193" s="161"/>
    </row>
    <row r="194" spans="2:49" ht="50.25" customHeight="1" x14ac:dyDescent="0.25">
      <c r="B194" s="158"/>
      <c r="C194" s="164"/>
      <c r="D194" s="169" t="s">
        <v>662</v>
      </c>
      <c r="E194" s="122" t="s">
        <v>700</v>
      </c>
      <c r="F194" s="170"/>
      <c r="G194" s="159"/>
      <c r="H194" s="171"/>
      <c r="I194" s="171"/>
      <c r="J194" s="159"/>
      <c r="K194" s="159"/>
      <c r="L194" s="159"/>
      <c r="M194" s="159"/>
      <c r="N194" s="159"/>
      <c r="O194" s="159"/>
      <c r="P194" s="159"/>
      <c r="Q194" s="159"/>
      <c r="R194" s="159"/>
      <c r="S194" s="206"/>
      <c r="T194" s="206"/>
      <c r="U194" s="159"/>
      <c r="V194" s="242"/>
      <c r="W194" s="112"/>
      <c r="X194" s="206"/>
      <c r="Y194" s="163"/>
      <c r="Z194" s="163"/>
      <c r="AA194" s="163"/>
      <c r="AB194" s="163"/>
      <c r="AC194" s="163"/>
      <c r="AD194" s="163"/>
      <c r="AE194" s="163"/>
      <c r="AF194" s="163"/>
      <c r="AG194" s="163"/>
      <c r="AH194" s="163"/>
      <c r="AI194" s="163"/>
      <c r="AJ194" s="112" t="s">
        <v>139</v>
      </c>
      <c r="AK194" s="163"/>
      <c r="AL194" s="163"/>
      <c r="AM194" s="163"/>
      <c r="AN194" s="163"/>
      <c r="AO194" s="259">
        <v>250000000</v>
      </c>
      <c r="AP194" s="206"/>
      <c r="AQ194" s="206"/>
      <c r="AR194" s="206"/>
      <c r="AS194" s="266" t="s">
        <v>946</v>
      </c>
      <c r="AT194" s="225"/>
      <c r="AU194" s="206"/>
      <c r="AV194" s="206"/>
      <c r="AW194" s="161"/>
    </row>
    <row r="195" spans="2:49" ht="50.25" customHeight="1" x14ac:dyDescent="0.25">
      <c r="B195" s="158"/>
      <c r="C195" s="164"/>
      <c r="D195" s="169" t="s">
        <v>55</v>
      </c>
      <c r="E195" s="122"/>
      <c r="F195" s="170"/>
      <c r="G195" s="159"/>
      <c r="H195" s="171"/>
      <c r="I195" s="171"/>
      <c r="J195" s="159"/>
      <c r="K195" s="159"/>
      <c r="L195" s="159"/>
      <c r="M195" s="159"/>
      <c r="N195" s="159"/>
      <c r="O195" s="159"/>
      <c r="P195" s="159"/>
      <c r="Q195" s="159"/>
      <c r="R195" s="159"/>
      <c r="S195" s="206"/>
      <c r="T195" s="206"/>
      <c r="U195" s="159"/>
      <c r="V195" s="242"/>
      <c r="W195" s="112"/>
      <c r="X195" s="206"/>
      <c r="Y195" s="163"/>
      <c r="Z195" s="163"/>
      <c r="AA195" s="163"/>
      <c r="AB195" s="163"/>
      <c r="AC195" s="163"/>
      <c r="AD195" s="163"/>
      <c r="AE195" s="163"/>
      <c r="AF195" s="163"/>
      <c r="AG195" s="163"/>
      <c r="AH195" s="163"/>
      <c r="AI195" s="163"/>
      <c r="AJ195" s="112" t="s">
        <v>139</v>
      </c>
      <c r="AK195" s="163"/>
      <c r="AL195" s="163"/>
      <c r="AM195" s="163"/>
      <c r="AN195" s="163"/>
      <c r="AO195" s="261">
        <v>46500000</v>
      </c>
      <c r="AP195" s="206"/>
      <c r="AQ195" s="206"/>
      <c r="AR195" s="206"/>
      <c r="AS195" s="266" t="s">
        <v>947</v>
      </c>
      <c r="AT195" s="225"/>
      <c r="AU195" s="206"/>
      <c r="AV195" s="206"/>
      <c r="AW195" s="161"/>
    </row>
    <row r="196" spans="2:49" ht="50.25" customHeight="1" x14ac:dyDescent="0.25">
      <c r="B196" s="158"/>
      <c r="C196" s="164"/>
      <c r="D196" s="169" t="s">
        <v>55</v>
      </c>
      <c r="E196" s="122"/>
      <c r="F196" s="170"/>
      <c r="G196" s="159"/>
      <c r="H196" s="171"/>
      <c r="I196" s="171"/>
      <c r="J196" s="159"/>
      <c r="K196" s="159"/>
      <c r="L196" s="159"/>
      <c r="M196" s="159"/>
      <c r="N196" s="159"/>
      <c r="O196" s="159"/>
      <c r="P196" s="159"/>
      <c r="Q196" s="159"/>
      <c r="R196" s="159"/>
      <c r="S196" s="206"/>
      <c r="T196" s="206"/>
      <c r="U196" s="159"/>
      <c r="V196" s="246"/>
      <c r="W196" s="163"/>
      <c r="X196" s="206"/>
      <c r="Y196" s="163"/>
      <c r="Z196" s="163"/>
      <c r="AA196" s="163"/>
      <c r="AB196" s="163"/>
      <c r="AC196" s="163"/>
      <c r="AD196" s="163"/>
      <c r="AE196" s="163"/>
      <c r="AF196" s="163"/>
      <c r="AG196" s="163"/>
      <c r="AH196" s="163"/>
      <c r="AI196" s="163"/>
      <c r="AJ196" s="112" t="s">
        <v>139</v>
      </c>
      <c r="AK196" s="163"/>
      <c r="AL196" s="163"/>
      <c r="AM196" s="163"/>
      <c r="AN196" s="163"/>
      <c r="AO196" s="259">
        <v>57500000</v>
      </c>
      <c r="AP196" s="206"/>
      <c r="AQ196" s="206"/>
      <c r="AR196" s="206"/>
      <c r="AS196" s="266" t="s">
        <v>947</v>
      </c>
      <c r="AT196" s="277"/>
      <c r="AU196" s="206"/>
      <c r="AV196" s="206"/>
      <c r="AW196" s="161"/>
    </row>
    <row r="197" spans="2:49" ht="50.25" customHeight="1" x14ac:dyDescent="0.25">
      <c r="B197" s="158"/>
      <c r="C197" s="164"/>
      <c r="D197" s="169" t="s">
        <v>55</v>
      </c>
      <c r="E197" s="122"/>
      <c r="F197" s="170"/>
      <c r="G197" s="159"/>
      <c r="H197" s="171"/>
      <c r="I197" s="171"/>
      <c r="J197" s="159"/>
      <c r="K197" s="159"/>
      <c r="L197" s="159"/>
      <c r="M197" s="159"/>
      <c r="N197" s="159"/>
      <c r="O197" s="159"/>
      <c r="P197" s="159"/>
      <c r="Q197" s="159"/>
      <c r="R197" s="159"/>
      <c r="S197" s="206"/>
      <c r="T197" s="206"/>
      <c r="U197" s="159"/>
      <c r="V197" s="246"/>
      <c r="W197" s="163"/>
      <c r="X197" s="206"/>
      <c r="Y197" s="163"/>
      <c r="Z197" s="163"/>
      <c r="AA197" s="163"/>
      <c r="AB197" s="163"/>
      <c r="AC197" s="163"/>
      <c r="AD197" s="163"/>
      <c r="AE197" s="163"/>
      <c r="AF197" s="163"/>
      <c r="AG197" s="163"/>
      <c r="AH197" s="163"/>
      <c r="AI197" s="163"/>
      <c r="AJ197" s="112" t="s">
        <v>139</v>
      </c>
      <c r="AK197" s="163"/>
      <c r="AL197" s="163"/>
      <c r="AM197" s="163"/>
      <c r="AN197" s="163"/>
      <c r="AO197" s="259">
        <v>57500000</v>
      </c>
      <c r="AP197" s="206"/>
      <c r="AQ197" s="206"/>
      <c r="AR197" s="206"/>
      <c r="AS197" s="266" t="s">
        <v>947</v>
      </c>
      <c r="AT197" s="277"/>
      <c r="AU197" s="206"/>
      <c r="AV197" s="206"/>
      <c r="AW197" s="161"/>
    </row>
    <row r="198" spans="2:49" ht="50.25" customHeight="1" x14ac:dyDescent="0.25">
      <c r="B198" s="158"/>
      <c r="C198" s="164"/>
      <c r="D198" s="169" t="s">
        <v>55</v>
      </c>
      <c r="E198" s="122"/>
      <c r="F198" s="170"/>
      <c r="G198" s="159"/>
      <c r="H198" s="185"/>
      <c r="I198" s="171"/>
      <c r="J198" s="159"/>
      <c r="K198" s="159"/>
      <c r="L198" s="159"/>
      <c r="M198" s="159"/>
      <c r="N198" s="159"/>
      <c r="O198" s="159"/>
      <c r="P198" s="159"/>
      <c r="Q198" s="159"/>
      <c r="R198" s="159"/>
      <c r="S198" s="206"/>
      <c r="T198" s="206"/>
      <c r="U198" s="159"/>
      <c r="V198" s="246"/>
      <c r="W198" s="163"/>
      <c r="X198" s="206"/>
      <c r="Y198" s="163"/>
      <c r="Z198" s="163"/>
      <c r="AA198" s="163"/>
      <c r="AB198" s="163"/>
      <c r="AC198" s="163"/>
      <c r="AD198" s="163"/>
      <c r="AE198" s="163"/>
      <c r="AF198" s="163"/>
      <c r="AG198" s="163"/>
      <c r="AH198" s="163"/>
      <c r="AI198" s="163"/>
      <c r="AJ198" s="112" t="s">
        <v>139</v>
      </c>
      <c r="AK198" s="163"/>
      <c r="AL198" s="163"/>
      <c r="AM198" s="163"/>
      <c r="AN198" s="163"/>
      <c r="AO198" s="259">
        <v>17500000</v>
      </c>
      <c r="AP198" s="206"/>
      <c r="AQ198" s="206"/>
      <c r="AR198" s="206"/>
      <c r="AS198" s="266" t="s">
        <v>947</v>
      </c>
      <c r="AT198" s="277"/>
      <c r="AU198" s="206"/>
      <c r="AV198" s="206"/>
      <c r="AW198" s="161"/>
    </row>
    <row r="199" spans="2:49" ht="50.25" customHeight="1" x14ac:dyDescent="0.25">
      <c r="B199" s="158"/>
      <c r="C199" s="164"/>
      <c r="D199" s="169" t="s">
        <v>55</v>
      </c>
      <c r="E199" s="122"/>
      <c r="F199" s="170"/>
      <c r="G199" s="159"/>
      <c r="H199" s="185"/>
      <c r="I199" s="171"/>
      <c r="J199" s="159"/>
      <c r="K199" s="159"/>
      <c r="L199" s="159"/>
      <c r="M199" s="159"/>
      <c r="N199" s="159"/>
      <c r="O199" s="159"/>
      <c r="P199" s="159"/>
      <c r="Q199" s="159"/>
      <c r="R199" s="159"/>
      <c r="S199" s="206"/>
      <c r="T199" s="206"/>
      <c r="U199" s="159"/>
      <c r="V199" s="246"/>
      <c r="W199" s="163"/>
      <c r="X199" s="206"/>
      <c r="Y199" s="163"/>
      <c r="Z199" s="163"/>
      <c r="AA199" s="163"/>
      <c r="AB199" s="163"/>
      <c r="AC199" s="163"/>
      <c r="AD199" s="163"/>
      <c r="AE199" s="163"/>
      <c r="AF199" s="163"/>
      <c r="AG199" s="163"/>
      <c r="AH199" s="163"/>
      <c r="AI199" s="163"/>
      <c r="AJ199" s="112" t="s">
        <v>139</v>
      </c>
      <c r="AK199" s="163"/>
      <c r="AL199" s="163"/>
      <c r="AM199" s="163"/>
      <c r="AN199" s="163"/>
      <c r="AO199" s="259">
        <v>57500000</v>
      </c>
      <c r="AP199" s="206"/>
      <c r="AQ199" s="206"/>
      <c r="AR199" s="206"/>
      <c r="AS199" s="266" t="s">
        <v>947</v>
      </c>
      <c r="AT199" s="277"/>
      <c r="AU199" s="206"/>
      <c r="AV199" s="206"/>
      <c r="AW199" s="161"/>
    </row>
    <row r="200" spans="2:49" ht="50.25" customHeight="1" x14ac:dyDescent="0.25">
      <c r="B200" s="158"/>
      <c r="C200" s="164"/>
      <c r="D200" s="186" t="s">
        <v>55</v>
      </c>
      <c r="E200" s="112"/>
      <c r="F200" s="168"/>
      <c r="G200" s="159"/>
      <c r="H200" s="168"/>
      <c r="I200" s="171"/>
      <c r="J200" s="159"/>
      <c r="K200" s="159"/>
      <c r="L200" s="159"/>
      <c r="M200" s="159"/>
      <c r="N200" s="159"/>
      <c r="O200" s="159"/>
      <c r="P200" s="159"/>
      <c r="Q200" s="159"/>
      <c r="R200" s="159"/>
      <c r="S200" s="206"/>
      <c r="T200" s="206"/>
      <c r="U200" s="159"/>
      <c r="V200" s="246"/>
      <c r="W200" s="163"/>
      <c r="X200" s="206"/>
      <c r="Y200" s="163"/>
      <c r="Z200" s="163"/>
      <c r="AA200" s="163"/>
      <c r="AB200" s="163"/>
      <c r="AC200" s="163"/>
      <c r="AD200" s="163"/>
      <c r="AE200" s="163"/>
      <c r="AF200" s="163"/>
      <c r="AG200" s="163"/>
      <c r="AH200" s="163"/>
      <c r="AI200" s="163"/>
      <c r="AJ200" s="112" t="s">
        <v>139</v>
      </c>
      <c r="AK200" s="163"/>
      <c r="AL200" s="163"/>
      <c r="AM200" s="163"/>
      <c r="AN200" s="163"/>
      <c r="AO200" s="259">
        <v>57500000</v>
      </c>
      <c r="AP200" s="206"/>
      <c r="AQ200" s="206"/>
      <c r="AR200" s="206"/>
      <c r="AS200" s="266" t="s">
        <v>947</v>
      </c>
      <c r="AT200" s="277"/>
      <c r="AU200" s="206"/>
      <c r="AV200" s="206"/>
      <c r="AW200" s="161"/>
    </row>
    <row r="201" spans="2:49" ht="50.25" customHeight="1" x14ac:dyDescent="0.25">
      <c r="B201" s="158"/>
      <c r="C201" s="164"/>
      <c r="D201" s="184" t="s">
        <v>55</v>
      </c>
      <c r="E201" s="112"/>
      <c r="F201" s="168"/>
      <c r="G201" s="159"/>
      <c r="H201" s="168"/>
      <c r="I201" s="171"/>
      <c r="J201" s="159"/>
      <c r="K201" s="159"/>
      <c r="L201" s="159"/>
      <c r="M201" s="159"/>
      <c r="N201" s="159"/>
      <c r="O201" s="159"/>
      <c r="P201" s="159"/>
      <c r="Q201" s="159"/>
      <c r="R201" s="159"/>
      <c r="S201" s="206"/>
      <c r="T201" s="206"/>
      <c r="U201" s="159"/>
      <c r="V201" s="246"/>
      <c r="W201" s="163"/>
      <c r="X201" s="206"/>
      <c r="Y201" s="163"/>
      <c r="Z201" s="163"/>
      <c r="AA201" s="163"/>
      <c r="AB201" s="163"/>
      <c r="AC201" s="163"/>
      <c r="AD201" s="163"/>
      <c r="AE201" s="163"/>
      <c r="AF201" s="163"/>
      <c r="AG201" s="163"/>
      <c r="AH201" s="163"/>
      <c r="AI201" s="163"/>
      <c r="AJ201" s="112" t="s">
        <v>139</v>
      </c>
      <c r="AK201" s="163"/>
      <c r="AL201" s="163"/>
      <c r="AM201" s="163"/>
      <c r="AN201" s="163"/>
      <c r="AO201" s="259">
        <v>76500000</v>
      </c>
      <c r="AP201" s="206"/>
      <c r="AQ201" s="206"/>
      <c r="AR201" s="206"/>
      <c r="AS201" s="266" t="s">
        <v>947</v>
      </c>
      <c r="AT201" s="277"/>
      <c r="AU201" s="206"/>
      <c r="AV201" s="206"/>
      <c r="AW201" s="161"/>
    </row>
    <row r="202" spans="2:49" ht="50.25" customHeight="1" x14ac:dyDescent="0.25">
      <c r="B202" s="158"/>
      <c r="C202" s="164"/>
      <c r="D202" s="184" t="s">
        <v>55</v>
      </c>
      <c r="E202" s="112"/>
      <c r="F202" s="168"/>
      <c r="G202" s="159"/>
      <c r="H202" s="168"/>
      <c r="I202" s="171"/>
      <c r="J202" s="159"/>
      <c r="K202" s="159"/>
      <c r="L202" s="159"/>
      <c r="M202" s="159"/>
      <c r="N202" s="159"/>
      <c r="O202" s="159"/>
      <c r="P202" s="159"/>
      <c r="Q202" s="159"/>
      <c r="R202" s="159"/>
      <c r="S202" s="206"/>
      <c r="T202" s="206"/>
      <c r="U202" s="159"/>
      <c r="V202" s="246"/>
      <c r="W202" s="163"/>
      <c r="X202" s="206"/>
      <c r="Y202" s="163"/>
      <c r="Z202" s="163"/>
      <c r="AA202" s="163"/>
      <c r="AB202" s="163"/>
      <c r="AC202" s="163"/>
      <c r="AD202" s="163"/>
      <c r="AE202" s="163"/>
      <c r="AF202" s="163"/>
      <c r="AG202" s="163"/>
      <c r="AH202" s="163"/>
      <c r="AI202" s="163"/>
      <c r="AJ202" s="112" t="s">
        <v>139</v>
      </c>
      <c r="AK202" s="163"/>
      <c r="AL202" s="163"/>
      <c r="AM202" s="163"/>
      <c r="AN202" s="163"/>
      <c r="AO202" s="259">
        <v>57500000</v>
      </c>
      <c r="AP202" s="206"/>
      <c r="AQ202" s="206"/>
      <c r="AR202" s="206"/>
      <c r="AS202" s="266" t="s">
        <v>947</v>
      </c>
      <c r="AT202" s="277"/>
      <c r="AU202" s="206"/>
      <c r="AV202" s="206"/>
      <c r="AW202" s="161"/>
    </row>
    <row r="203" spans="2:49" ht="50.25" customHeight="1" x14ac:dyDescent="0.25">
      <c r="B203" s="158"/>
      <c r="C203" s="164"/>
      <c r="D203" s="184" t="s">
        <v>55</v>
      </c>
      <c r="E203" s="112"/>
      <c r="F203" s="168"/>
      <c r="G203" s="159"/>
      <c r="H203" s="168"/>
      <c r="I203" s="171"/>
      <c r="J203" s="159"/>
      <c r="K203" s="159"/>
      <c r="L203" s="159"/>
      <c r="M203" s="159"/>
      <c r="N203" s="159"/>
      <c r="O203" s="159"/>
      <c r="P203" s="159"/>
      <c r="Q203" s="159"/>
      <c r="R203" s="159"/>
      <c r="S203" s="206"/>
      <c r="T203" s="206"/>
      <c r="U203" s="159"/>
      <c r="V203" s="246"/>
      <c r="W203" s="163"/>
      <c r="X203" s="206"/>
      <c r="Y203" s="163"/>
      <c r="Z203" s="163"/>
      <c r="AA203" s="163"/>
      <c r="AB203" s="163"/>
      <c r="AC203" s="163"/>
      <c r="AD203" s="163"/>
      <c r="AE203" s="163"/>
      <c r="AF203" s="163"/>
      <c r="AG203" s="163"/>
      <c r="AH203" s="163"/>
      <c r="AI203" s="163"/>
      <c r="AJ203" s="112" t="s">
        <v>139</v>
      </c>
      <c r="AK203" s="163"/>
      <c r="AL203" s="163"/>
      <c r="AM203" s="163"/>
      <c r="AN203" s="163"/>
      <c r="AO203" s="259">
        <v>57500000</v>
      </c>
      <c r="AP203" s="206"/>
      <c r="AQ203" s="206"/>
      <c r="AR203" s="206"/>
      <c r="AS203" s="266" t="s">
        <v>947</v>
      </c>
      <c r="AT203" s="277"/>
      <c r="AU203" s="206"/>
      <c r="AV203" s="206"/>
      <c r="AW203" s="161"/>
    </row>
    <row r="204" spans="2:49" ht="50.25" customHeight="1" x14ac:dyDescent="0.25">
      <c r="B204" s="158"/>
      <c r="C204" s="164"/>
      <c r="D204" s="184" t="s">
        <v>55</v>
      </c>
      <c r="E204" s="112"/>
      <c r="F204" s="168"/>
      <c r="G204" s="159"/>
      <c r="H204" s="168"/>
      <c r="I204" s="171"/>
      <c r="J204" s="159"/>
      <c r="K204" s="159"/>
      <c r="L204" s="159"/>
      <c r="M204" s="159"/>
      <c r="N204" s="159"/>
      <c r="O204" s="159"/>
      <c r="P204" s="159"/>
      <c r="Q204" s="159"/>
      <c r="R204" s="159"/>
      <c r="S204" s="206"/>
      <c r="T204" s="206"/>
      <c r="U204" s="159"/>
      <c r="V204" s="246"/>
      <c r="W204" s="163"/>
      <c r="X204" s="206"/>
      <c r="Y204" s="163"/>
      <c r="Z204" s="163"/>
      <c r="AA204" s="163"/>
      <c r="AB204" s="163"/>
      <c r="AC204" s="163"/>
      <c r="AD204" s="163"/>
      <c r="AE204" s="163"/>
      <c r="AF204" s="163"/>
      <c r="AG204" s="163"/>
      <c r="AH204" s="163"/>
      <c r="AI204" s="163"/>
      <c r="AJ204" s="112" t="s">
        <v>139</v>
      </c>
      <c r="AK204" s="163"/>
      <c r="AL204" s="163"/>
      <c r="AM204" s="163"/>
      <c r="AN204" s="163"/>
      <c r="AO204" s="259">
        <v>40000000</v>
      </c>
      <c r="AP204" s="206"/>
      <c r="AQ204" s="206"/>
      <c r="AR204" s="206"/>
      <c r="AS204" s="266" t="s">
        <v>947</v>
      </c>
      <c r="AT204" s="277"/>
      <c r="AU204" s="206"/>
      <c r="AV204" s="206"/>
      <c r="AW204" s="161"/>
    </row>
    <row r="205" spans="2:49" ht="50.25" customHeight="1" x14ac:dyDescent="0.25">
      <c r="B205" s="158"/>
      <c r="C205" s="164"/>
      <c r="D205" s="184" t="s">
        <v>55</v>
      </c>
      <c r="E205" s="112"/>
      <c r="F205" s="168"/>
      <c r="G205" s="159"/>
      <c r="H205" s="168"/>
      <c r="I205" s="171"/>
      <c r="J205" s="159"/>
      <c r="K205" s="159"/>
      <c r="L205" s="159"/>
      <c r="M205" s="159"/>
      <c r="N205" s="159"/>
      <c r="O205" s="159"/>
      <c r="P205" s="159"/>
      <c r="Q205" s="159"/>
      <c r="R205" s="159"/>
      <c r="S205" s="206"/>
      <c r="T205" s="206"/>
      <c r="U205" s="159"/>
      <c r="V205" s="246"/>
      <c r="W205" s="163"/>
      <c r="X205" s="206"/>
      <c r="Y205" s="163"/>
      <c r="Z205" s="163"/>
      <c r="AA205" s="163"/>
      <c r="AB205" s="163"/>
      <c r="AC205" s="163"/>
      <c r="AD205" s="163"/>
      <c r="AE205" s="163"/>
      <c r="AF205" s="163"/>
      <c r="AG205" s="163"/>
      <c r="AH205" s="163"/>
      <c r="AI205" s="163"/>
      <c r="AJ205" s="112" t="s">
        <v>139</v>
      </c>
      <c r="AK205" s="163"/>
      <c r="AL205" s="163"/>
      <c r="AM205" s="163"/>
      <c r="AN205" s="163"/>
      <c r="AO205" s="259">
        <v>57500000</v>
      </c>
      <c r="AP205" s="206"/>
      <c r="AQ205" s="206"/>
      <c r="AR205" s="206"/>
      <c r="AS205" s="266" t="s">
        <v>947</v>
      </c>
      <c r="AT205" s="277"/>
      <c r="AU205" s="206"/>
      <c r="AV205" s="206"/>
      <c r="AW205" s="161"/>
    </row>
    <row r="206" spans="2:49" ht="50.25" customHeight="1" x14ac:dyDescent="0.25">
      <c r="B206" s="158"/>
      <c r="C206" s="164"/>
      <c r="D206" s="184" t="s">
        <v>55</v>
      </c>
      <c r="E206" s="112"/>
      <c r="F206" s="168"/>
      <c r="G206" s="159"/>
      <c r="H206" s="168"/>
      <c r="I206" s="171"/>
      <c r="J206" s="159"/>
      <c r="K206" s="159"/>
      <c r="L206" s="159"/>
      <c r="M206" s="159"/>
      <c r="N206" s="159"/>
      <c r="O206" s="159"/>
      <c r="P206" s="159"/>
      <c r="Q206" s="159"/>
      <c r="R206" s="159"/>
      <c r="S206" s="206"/>
      <c r="T206" s="206"/>
      <c r="U206" s="159"/>
      <c r="V206" s="246"/>
      <c r="W206" s="163"/>
      <c r="X206" s="206"/>
      <c r="Y206" s="163"/>
      <c r="Z206" s="163"/>
      <c r="AA206" s="163"/>
      <c r="AB206" s="163"/>
      <c r="AC206" s="163"/>
      <c r="AD206" s="163"/>
      <c r="AE206" s="163"/>
      <c r="AF206" s="163"/>
      <c r="AG206" s="163"/>
      <c r="AH206" s="163"/>
      <c r="AI206" s="163"/>
      <c r="AJ206" s="112" t="s">
        <v>139</v>
      </c>
      <c r="AK206" s="163"/>
      <c r="AL206" s="163"/>
      <c r="AM206" s="163"/>
      <c r="AN206" s="163"/>
      <c r="AO206" s="259">
        <v>12500000</v>
      </c>
      <c r="AP206" s="206"/>
      <c r="AQ206" s="206"/>
      <c r="AR206" s="206"/>
      <c r="AS206" s="266" t="s">
        <v>947</v>
      </c>
      <c r="AT206" s="277"/>
      <c r="AU206" s="206"/>
      <c r="AV206" s="206"/>
      <c r="AW206" s="161"/>
    </row>
    <row r="207" spans="2:49" ht="50.25" customHeight="1" x14ac:dyDescent="0.25">
      <c r="B207" s="158"/>
      <c r="C207" s="164"/>
      <c r="D207" s="184" t="s">
        <v>915</v>
      </c>
      <c r="E207" s="112"/>
      <c r="F207" s="168"/>
      <c r="G207" s="159"/>
      <c r="H207" s="168"/>
      <c r="I207" s="171"/>
      <c r="J207" s="159"/>
      <c r="K207" s="159"/>
      <c r="L207" s="159"/>
      <c r="M207" s="159"/>
      <c r="N207" s="159"/>
      <c r="O207" s="159"/>
      <c r="P207" s="159"/>
      <c r="Q207" s="159"/>
      <c r="R207" s="159"/>
      <c r="S207" s="206"/>
      <c r="T207" s="206"/>
      <c r="U207" s="159"/>
      <c r="V207" s="241"/>
      <c r="W207" s="171"/>
      <c r="X207" s="206"/>
      <c r="Y207" s="163"/>
      <c r="Z207" s="163"/>
      <c r="AA207" s="163"/>
      <c r="AB207" s="163"/>
      <c r="AC207" s="163"/>
      <c r="AD207" s="163"/>
      <c r="AE207" s="163"/>
      <c r="AF207" s="163"/>
      <c r="AG207" s="163"/>
      <c r="AH207" s="163"/>
      <c r="AI207" s="163"/>
      <c r="AJ207" s="112" t="s">
        <v>139</v>
      </c>
      <c r="AK207" s="163"/>
      <c r="AL207" s="163"/>
      <c r="AM207" s="163"/>
      <c r="AN207" s="163"/>
      <c r="AO207" s="258">
        <v>21266920.634920634</v>
      </c>
      <c r="AP207" s="206"/>
      <c r="AQ207" s="206"/>
      <c r="AR207" s="206"/>
      <c r="AS207" s="269"/>
      <c r="AT207" s="278"/>
      <c r="AU207" s="206"/>
      <c r="AV207" s="206"/>
      <c r="AW207" s="161"/>
    </row>
    <row r="208" spans="2:49" ht="50.25" customHeight="1" x14ac:dyDescent="0.25">
      <c r="B208" s="158"/>
      <c r="C208" s="164"/>
      <c r="D208" s="184" t="s">
        <v>915</v>
      </c>
      <c r="E208" s="112"/>
      <c r="F208" s="168"/>
      <c r="G208" s="159"/>
      <c r="H208" s="168"/>
      <c r="I208" s="171"/>
      <c r="J208" s="159"/>
      <c r="K208" s="159"/>
      <c r="L208" s="159"/>
      <c r="M208" s="159"/>
      <c r="N208" s="159"/>
      <c r="O208" s="159"/>
      <c r="P208" s="159"/>
      <c r="Q208" s="159"/>
      <c r="R208" s="159"/>
      <c r="S208" s="206"/>
      <c r="T208" s="206"/>
      <c r="U208" s="159"/>
      <c r="V208" s="241"/>
      <c r="W208" s="171"/>
      <c r="X208" s="206"/>
      <c r="Y208" s="163"/>
      <c r="Z208" s="163"/>
      <c r="AA208" s="163"/>
      <c r="AB208" s="163"/>
      <c r="AC208" s="163"/>
      <c r="AD208" s="163"/>
      <c r="AE208" s="163"/>
      <c r="AF208" s="163"/>
      <c r="AG208" s="163"/>
      <c r="AH208" s="163"/>
      <c r="AI208" s="163"/>
      <c r="AJ208" s="112" t="s">
        <v>139</v>
      </c>
      <c r="AK208" s="163"/>
      <c r="AL208" s="163"/>
      <c r="AM208" s="163"/>
      <c r="AN208" s="163"/>
      <c r="AO208" s="258">
        <v>26583650.793650795</v>
      </c>
      <c r="AP208" s="206"/>
      <c r="AQ208" s="206"/>
      <c r="AR208" s="206"/>
      <c r="AS208" s="269"/>
      <c r="AT208" s="278"/>
      <c r="AU208" s="206"/>
      <c r="AV208" s="206"/>
      <c r="AW208" s="161"/>
    </row>
    <row r="209" spans="2:49" ht="50.25" customHeight="1" x14ac:dyDescent="0.25">
      <c r="B209" s="158"/>
      <c r="C209" s="164"/>
      <c r="D209" s="184" t="s">
        <v>915</v>
      </c>
      <c r="E209" s="112"/>
      <c r="F209" s="168"/>
      <c r="G209" s="159"/>
      <c r="H209" s="168"/>
      <c r="I209" s="171"/>
      <c r="J209" s="159"/>
      <c r="K209" s="159"/>
      <c r="L209" s="159"/>
      <c r="M209" s="159"/>
      <c r="N209" s="159"/>
      <c r="O209" s="159"/>
      <c r="P209" s="159"/>
      <c r="Q209" s="159"/>
      <c r="R209" s="159"/>
      <c r="S209" s="206"/>
      <c r="T209" s="206"/>
      <c r="U209" s="159"/>
      <c r="V209" s="241"/>
      <c r="W209" s="171"/>
      <c r="X209" s="206"/>
      <c r="Y209" s="163"/>
      <c r="Z209" s="163"/>
      <c r="AA209" s="163"/>
      <c r="AB209" s="163"/>
      <c r="AC209" s="163"/>
      <c r="AD209" s="163"/>
      <c r="AE209" s="163"/>
      <c r="AF209" s="163"/>
      <c r="AG209" s="163"/>
      <c r="AH209" s="163"/>
      <c r="AI209" s="163"/>
      <c r="AJ209" s="112" t="s">
        <v>139</v>
      </c>
      <c r="AK209" s="163"/>
      <c r="AL209" s="163"/>
      <c r="AM209" s="163"/>
      <c r="AN209" s="163"/>
      <c r="AO209" s="258">
        <v>22330266.666666668</v>
      </c>
      <c r="AP209" s="206"/>
      <c r="AQ209" s="206"/>
      <c r="AR209" s="206"/>
      <c r="AS209" s="269"/>
      <c r="AT209" s="278"/>
      <c r="AU209" s="206"/>
      <c r="AV209" s="206"/>
      <c r="AW209" s="161"/>
    </row>
    <row r="210" spans="2:49" ht="50.25" customHeight="1" x14ac:dyDescent="0.25">
      <c r="B210" s="158"/>
      <c r="C210" s="164"/>
      <c r="D210" s="184" t="s">
        <v>915</v>
      </c>
      <c r="E210" s="112"/>
      <c r="F210" s="168"/>
      <c r="G210" s="159"/>
      <c r="H210" s="168"/>
      <c r="I210" s="171"/>
      <c r="J210" s="159"/>
      <c r="K210" s="159"/>
      <c r="L210" s="159"/>
      <c r="M210" s="159"/>
      <c r="N210" s="159"/>
      <c r="O210" s="159"/>
      <c r="P210" s="159"/>
      <c r="Q210" s="159"/>
      <c r="R210" s="159"/>
      <c r="S210" s="206"/>
      <c r="T210" s="206"/>
      <c r="U210" s="159"/>
      <c r="V210" s="241"/>
      <c r="W210" s="171"/>
      <c r="X210" s="206"/>
      <c r="Y210" s="163"/>
      <c r="Z210" s="163"/>
      <c r="AA210" s="163"/>
      <c r="AB210" s="163"/>
      <c r="AC210" s="163"/>
      <c r="AD210" s="163"/>
      <c r="AE210" s="163"/>
      <c r="AF210" s="163"/>
      <c r="AG210" s="163"/>
      <c r="AH210" s="163"/>
      <c r="AI210" s="163"/>
      <c r="AJ210" s="112" t="s">
        <v>139</v>
      </c>
      <c r="AK210" s="163"/>
      <c r="AL210" s="163"/>
      <c r="AM210" s="163"/>
      <c r="AN210" s="163"/>
      <c r="AO210" s="258">
        <v>15950190.476190478</v>
      </c>
      <c r="AP210" s="206"/>
      <c r="AQ210" s="206"/>
      <c r="AR210" s="206"/>
      <c r="AS210" s="269"/>
      <c r="AT210" s="278"/>
      <c r="AU210" s="206"/>
      <c r="AV210" s="206"/>
      <c r="AW210" s="161"/>
    </row>
    <row r="211" spans="2:49" ht="50.25" customHeight="1" x14ac:dyDescent="0.25">
      <c r="B211" s="158"/>
      <c r="C211" s="164"/>
      <c r="D211" s="184" t="s">
        <v>915</v>
      </c>
      <c r="E211" s="112"/>
      <c r="F211" s="168"/>
      <c r="G211" s="159"/>
      <c r="H211" s="168"/>
      <c r="I211" s="171"/>
      <c r="J211" s="159"/>
      <c r="K211" s="159"/>
      <c r="L211" s="159"/>
      <c r="M211" s="159"/>
      <c r="N211" s="159"/>
      <c r="O211" s="159"/>
      <c r="P211" s="159"/>
      <c r="Q211" s="159"/>
      <c r="R211" s="159"/>
      <c r="S211" s="206"/>
      <c r="T211" s="206"/>
      <c r="U211" s="159"/>
      <c r="V211" s="241"/>
      <c r="W211" s="171"/>
      <c r="X211" s="206"/>
      <c r="Y211" s="163"/>
      <c r="Z211" s="163"/>
      <c r="AA211" s="163"/>
      <c r="AB211" s="163"/>
      <c r="AC211" s="163"/>
      <c r="AD211" s="163"/>
      <c r="AE211" s="163"/>
      <c r="AF211" s="163"/>
      <c r="AG211" s="163"/>
      <c r="AH211" s="163"/>
      <c r="AI211" s="163"/>
      <c r="AJ211" s="112" t="s">
        <v>139</v>
      </c>
      <c r="AK211" s="163"/>
      <c r="AL211" s="163"/>
      <c r="AM211" s="163"/>
      <c r="AN211" s="163"/>
      <c r="AO211" s="258">
        <v>13823498.412698412</v>
      </c>
      <c r="AP211" s="206"/>
      <c r="AQ211" s="206"/>
      <c r="AR211" s="206"/>
      <c r="AS211" s="269"/>
      <c r="AT211" s="278"/>
      <c r="AU211" s="206"/>
      <c r="AV211" s="206"/>
      <c r="AW211" s="161"/>
    </row>
    <row r="212" spans="2:49" ht="50.25" customHeight="1" x14ac:dyDescent="0.25">
      <c r="B212" s="158"/>
      <c r="C212" s="164"/>
      <c r="D212" s="184" t="s">
        <v>915</v>
      </c>
      <c r="E212" s="112"/>
      <c r="F212" s="168"/>
      <c r="G212" s="159"/>
      <c r="H212" s="168"/>
      <c r="I212" s="171"/>
      <c r="J212" s="159"/>
      <c r="K212" s="159"/>
      <c r="L212" s="159"/>
      <c r="M212" s="159"/>
      <c r="N212" s="159"/>
      <c r="O212" s="159"/>
      <c r="P212" s="159"/>
      <c r="Q212" s="159"/>
      <c r="R212" s="159"/>
      <c r="S212" s="206"/>
      <c r="T212" s="206"/>
      <c r="U212" s="159"/>
      <c r="V212" s="241"/>
      <c r="W212" s="171"/>
      <c r="X212" s="206"/>
      <c r="Y212" s="163"/>
      <c r="Z212" s="163"/>
      <c r="AA212" s="163"/>
      <c r="AB212" s="163"/>
      <c r="AC212" s="163"/>
      <c r="AD212" s="163"/>
      <c r="AE212" s="163"/>
      <c r="AF212" s="163"/>
      <c r="AG212" s="163"/>
      <c r="AH212" s="163"/>
      <c r="AI212" s="163"/>
      <c r="AJ212" s="112" t="s">
        <v>139</v>
      </c>
      <c r="AK212" s="163"/>
      <c r="AL212" s="163"/>
      <c r="AM212" s="163"/>
      <c r="AN212" s="163"/>
      <c r="AO212" s="258">
        <v>32432053.968253966</v>
      </c>
      <c r="AP212" s="206"/>
      <c r="AQ212" s="206"/>
      <c r="AR212" s="206"/>
      <c r="AS212" s="269"/>
      <c r="AT212" s="278"/>
      <c r="AU212" s="206"/>
      <c r="AV212" s="206"/>
      <c r="AW212" s="161"/>
    </row>
    <row r="213" spans="2:49" ht="50.25" customHeight="1" x14ac:dyDescent="0.25">
      <c r="B213" s="158"/>
      <c r="C213" s="164"/>
      <c r="D213" s="184" t="s">
        <v>915</v>
      </c>
      <c r="E213" s="112"/>
      <c r="F213" s="168"/>
      <c r="G213" s="159"/>
      <c r="H213" s="168"/>
      <c r="I213" s="171"/>
      <c r="J213" s="159"/>
      <c r="K213" s="159"/>
      <c r="L213" s="159"/>
      <c r="M213" s="159"/>
      <c r="N213" s="159"/>
      <c r="O213" s="159"/>
      <c r="P213" s="159"/>
      <c r="Q213" s="159"/>
      <c r="R213" s="159"/>
      <c r="S213" s="206"/>
      <c r="T213" s="206"/>
      <c r="U213" s="159"/>
      <c r="V213" s="241"/>
      <c r="W213" s="171"/>
      <c r="X213" s="206"/>
      <c r="Y213" s="163"/>
      <c r="Z213" s="163"/>
      <c r="AA213" s="163"/>
      <c r="AB213" s="163"/>
      <c r="AC213" s="163"/>
      <c r="AD213" s="163"/>
      <c r="AE213" s="163"/>
      <c r="AF213" s="163"/>
      <c r="AG213" s="163"/>
      <c r="AH213" s="163"/>
      <c r="AI213" s="163"/>
      <c r="AJ213" s="112" t="s">
        <v>139</v>
      </c>
      <c r="AK213" s="163"/>
      <c r="AL213" s="163"/>
      <c r="AM213" s="163"/>
      <c r="AN213" s="163"/>
      <c r="AO213" s="258">
        <v>26583650.793650795</v>
      </c>
      <c r="AP213" s="206"/>
      <c r="AQ213" s="206"/>
      <c r="AR213" s="206"/>
      <c r="AS213" s="269"/>
      <c r="AT213" s="278"/>
      <c r="AU213" s="206"/>
      <c r="AV213" s="206"/>
      <c r="AW213" s="161"/>
    </row>
    <row r="214" spans="2:49" ht="50.25" customHeight="1" x14ac:dyDescent="0.25">
      <c r="B214" s="158"/>
      <c r="C214" s="164"/>
      <c r="D214" s="184" t="s">
        <v>680</v>
      </c>
      <c r="E214" s="112"/>
      <c r="F214" s="168"/>
      <c r="G214" s="159"/>
      <c r="H214" s="168"/>
      <c r="I214" s="171"/>
      <c r="J214" s="159"/>
      <c r="K214" s="159"/>
      <c r="L214" s="159"/>
      <c r="M214" s="159"/>
      <c r="N214" s="159"/>
      <c r="O214" s="159"/>
      <c r="P214" s="159"/>
      <c r="Q214" s="159"/>
      <c r="R214" s="159"/>
      <c r="S214" s="206"/>
      <c r="T214" s="206"/>
      <c r="U214" s="159"/>
      <c r="V214" s="241"/>
      <c r="W214" s="171"/>
      <c r="X214" s="206"/>
      <c r="Y214" s="163"/>
      <c r="Z214" s="163"/>
      <c r="AA214" s="163"/>
      <c r="AB214" s="163"/>
      <c r="AC214" s="163"/>
      <c r="AD214" s="163"/>
      <c r="AE214" s="163"/>
      <c r="AF214" s="163"/>
      <c r="AG214" s="163"/>
      <c r="AH214" s="163"/>
      <c r="AI214" s="163"/>
      <c r="AJ214" s="112" t="s">
        <v>139</v>
      </c>
      <c r="AK214" s="163"/>
      <c r="AL214" s="163"/>
      <c r="AM214" s="163"/>
      <c r="AN214" s="163"/>
      <c r="AO214" s="258">
        <v>503205907.9667514</v>
      </c>
      <c r="AP214" s="206"/>
      <c r="AQ214" s="206"/>
      <c r="AR214" s="206"/>
      <c r="AS214" s="269"/>
      <c r="AT214" s="278"/>
      <c r="AU214" s="206"/>
      <c r="AV214" s="206"/>
      <c r="AW214" s="161"/>
    </row>
    <row r="215" spans="2:49" ht="50.25" customHeight="1" x14ac:dyDescent="0.25">
      <c r="B215" s="158"/>
      <c r="C215" s="164"/>
      <c r="D215" s="169" t="s">
        <v>681</v>
      </c>
      <c r="E215" s="112"/>
      <c r="F215" s="112"/>
      <c r="G215" s="159"/>
      <c r="H215" s="112"/>
      <c r="I215" s="112"/>
      <c r="J215" s="159"/>
      <c r="K215" s="159"/>
      <c r="L215" s="159"/>
      <c r="M215" s="159"/>
      <c r="N215" s="159"/>
      <c r="O215" s="159"/>
      <c r="P215" s="159"/>
      <c r="Q215" s="159"/>
      <c r="R215" s="159"/>
      <c r="S215" s="206"/>
      <c r="T215" s="206"/>
      <c r="U215" s="159"/>
      <c r="V215" s="241"/>
      <c r="W215" s="171"/>
      <c r="X215" s="206"/>
      <c r="Y215" s="163"/>
      <c r="Z215" s="163"/>
      <c r="AA215" s="163"/>
      <c r="AB215" s="163"/>
      <c r="AC215" s="163"/>
      <c r="AD215" s="163"/>
      <c r="AE215" s="163"/>
      <c r="AF215" s="163"/>
      <c r="AG215" s="163"/>
      <c r="AH215" s="163"/>
      <c r="AI215" s="163"/>
      <c r="AJ215" s="112" t="s">
        <v>139</v>
      </c>
      <c r="AK215" s="163"/>
      <c r="AL215" s="163"/>
      <c r="AM215" s="163"/>
      <c r="AN215" s="163"/>
      <c r="AO215" s="258">
        <v>301923544.78005081</v>
      </c>
      <c r="AP215" s="206"/>
      <c r="AQ215" s="206"/>
      <c r="AR215" s="206"/>
      <c r="AS215" s="269"/>
      <c r="AT215" s="278"/>
      <c r="AU215" s="206"/>
      <c r="AV215" s="206"/>
      <c r="AW215" s="161"/>
    </row>
    <row r="216" spans="2:49" ht="50.25" customHeight="1" x14ac:dyDescent="0.25">
      <c r="B216" s="158"/>
      <c r="C216" s="164"/>
      <c r="D216" s="169" t="s">
        <v>682</v>
      </c>
      <c r="E216" s="112"/>
      <c r="F216" s="112"/>
      <c r="G216" s="159"/>
      <c r="H216" s="112"/>
      <c r="I216" s="112"/>
      <c r="J216" s="159"/>
      <c r="K216" s="159"/>
      <c r="L216" s="159"/>
      <c r="M216" s="159"/>
      <c r="N216" s="159"/>
      <c r="O216" s="159"/>
      <c r="P216" s="159"/>
      <c r="Q216" s="159"/>
      <c r="R216" s="159"/>
      <c r="S216" s="206"/>
      <c r="T216" s="206"/>
      <c r="U216" s="159"/>
      <c r="V216" s="241"/>
      <c r="W216" s="171"/>
      <c r="X216" s="206"/>
      <c r="Y216" s="163"/>
      <c r="Z216" s="163"/>
      <c r="AA216" s="163"/>
      <c r="AB216" s="163"/>
      <c r="AC216" s="163"/>
      <c r="AD216" s="163"/>
      <c r="AE216" s="163"/>
      <c r="AF216" s="163"/>
      <c r="AG216" s="163"/>
      <c r="AH216" s="163"/>
      <c r="AI216" s="163"/>
      <c r="AJ216" s="112" t="s">
        <v>139</v>
      </c>
      <c r="AK216" s="163"/>
      <c r="AL216" s="163"/>
      <c r="AM216" s="163"/>
      <c r="AN216" s="163"/>
      <c r="AO216" s="258">
        <v>357276194.65639347</v>
      </c>
      <c r="AP216" s="206"/>
      <c r="AQ216" s="206"/>
      <c r="AR216" s="206"/>
      <c r="AS216" s="269"/>
      <c r="AT216" s="278"/>
      <c r="AU216" s="206"/>
      <c r="AV216" s="206"/>
      <c r="AW216" s="161"/>
    </row>
    <row r="217" spans="2:49" ht="50.25" customHeight="1" x14ac:dyDescent="0.25">
      <c r="B217" s="158"/>
      <c r="C217" s="164"/>
      <c r="D217" s="184" t="s">
        <v>683</v>
      </c>
      <c r="E217" s="112"/>
      <c r="F217" s="168"/>
      <c r="G217" s="159"/>
      <c r="H217" s="168"/>
      <c r="I217" s="171"/>
      <c r="J217" s="159"/>
      <c r="K217" s="159"/>
      <c r="L217" s="159"/>
      <c r="M217" s="159"/>
      <c r="N217" s="159"/>
      <c r="O217" s="159"/>
      <c r="P217" s="159"/>
      <c r="Q217" s="159"/>
      <c r="R217" s="159"/>
      <c r="S217" s="206"/>
      <c r="T217" s="206"/>
      <c r="U217" s="159"/>
      <c r="V217" s="241"/>
      <c r="W217" s="171"/>
      <c r="X217" s="206"/>
      <c r="Y217" s="163"/>
      <c r="Z217" s="163"/>
      <c r="AA217" s="163"/>
      <c r="AB217" s="163"/>
      <c r="AC217" s="163"/>
      <c r="AD217" s="163"/>
      <c r="AE217" s="163"/>
      <c r="AF217" s="163"/>
      <c r="AG217" s="163"/>
      <c r="AH217" s="163"/>
      <c r="AI217" s="163"/>
      <c r="AJ217" s="112" t="s">
        <v>139</v>
      </c>
      <c r="AK217" s="163"/>
      <c r="AL217" s="163"/>
      <c r="AM217" s="163"/>
      <c r="AN217" s="163"/>
      <c r="AO217" s="258">
        <v>244681832.75208196</v>
      </c>
      <c r="AP217" s="206"/>
      <c r="AQ217" s="206"/>
      <c r="AR217" s="206"/>
      <c r="AS217" s="269"/>
      <c r="AT217" s="278"/>
      <c r="AU217" s="206"/>
      <c r="AV217" s="206"/>
      <c r="AW217" s="161"/>
    </row>
    <row r="218" spans="2:49" ht="50.25" customHeight="1" x14ac:dyDescent="0.25">
      <c r="B218" s="158"/>
      <c r="C218" s="164"/>
      <c r="D218" s="184" t="s">
        <v>684</v>
      </c>
      <c r="E218" s="112"/>
      <c r="F218" s="168"/>
      <c r="G218" s="159"/>
      <c r="H218" s="168"/>
      <c r="I218" s="171"/>
      <c r="J218" s="159"/>
      <c r="K218" s="159"/>
      <c r="L218" s="159"/>
      <c r="M218" s="159"/>
      <c r="N218" s="159"/>
      <c r="O218" s="159"/>
      <c r="P218" s="159"/>
      <c r="Q218" s="159"/>
      <c r="R218" s="159"/>
      <c r="S218" s="206"/>
      <c r="T218" s="206"/>
      <c r="U218" s="159"/>
      <c r="V218" s="241"/>
      <c r="W218" s="171"/>
      <c r="X218" s="206"/>
      <c r="Y218" s="163"/>
      <c r="Z218" s="163"/>
      <c r="AA218" s="163"/>
      <c r="AB218" s="163"/>
      <c r="AC218" s="163"/>
      <c r="AD218" s="163"/>
      <c r="AE218" s="163"/>
      <c r="AF218" s="163"/>
      <c r="AG218" s="163"/>
      <c r="AH218" s="163"/>
      <c r="AI218" s="163"/>
      <c r="AJ218" s="112" t="s">
        <v>139</v>
      </c>
      <c r="AK218" s="163"/>
      <c r="AL218" s="163"/>
      <c r="AM218" s="163"/>
      <c r="AN218" s="163"/>
      <c r="AO218" s="258">
        <v>241538835.82404065</v>
      </c>
      <c r="AP218" s="206"/>
      <c r="AQ218" s="206"/>
      <c r="AR218" s="206"/>
      <c r="AS218" s="269"/>
      <c r="AT218" s="278"/>
      <c r="AU218" s="206"/>
      <c r="AV218" s="206"/>
      <c r="AW218" s="161"/>
    </row>
    <row r="219" spans="2:49" ht="50.25" customHeight="1" x14ac:dyDescent="0.25">
      <c r="B219" s="158"/>
      <c r="C219" s="164"/>
      <c r="D219" s="272" t="s">
        <v>685</v>
      </c>
      <c r="E219" s="112"/>
      <c r="F219" s="168"/>
      <c r="G219" s="159"/>
      <c r="H219" s="168"/>
      <c r="I219" s="171"/>
      <c r="J219" s="159"/>
      <c r="K219" s="159"/>
      <c r="L219" s="159"/>
      <c r="M219" s="159"/>
      <c r="N219" s="159"/>
      <c r="O219" s="159"/>
      <c r="P219" s="159"/>
      <c r="Q219" s="159"/>
      <c r="R219" s="159"/>
      <c r="S219" s="206"/>
      <c r="T219" s="206"/>
      <c r="U219" s="159"/>
      <c r="V219" s="241"/>
      <c r="W219" s="171"/>
      <c r="X219" s="206"/>
      <c r="Y219" s="163"/>
      <c r="Z219" s="163"/>
      <c r="AA219" s="163"/>
      <c r="AB219" s="163"/>
      <c r="AC219" s="163"/>
      <c r="AD219" s="163"/>
      <c r="AE219" s="163"/>
      <c r="AF219" s="163"/>
      <c r="AG219" s="163"/>
      <c r="AH219" s="163"/>
      <c r="AI219" s="163"/>
      <c r="AJ219" s="112" t="s">
        <v>139</v>
      </c>
      <c r="AK219" s="163"/>
      <c r="AL219" s="163"/>
      <c r="AM219" s="163"/>
      <c r="AN219" s="163"/>
      <c r="AO219" s="258">
        <v>239870205.03322291</v>
      </c>
      <c r="AP219" s="206"/>
      <c r="AQ219" s="206"/>
      <c r="AR219" s="206"/>
      <c r="AS219" s="269"/>
      <c r="AT219" s="278"/>
      <c r="AU219" s="206"/>
      <c r="AV219" s="206"/>
      <c r="AW219" s="161"/>
    </row>
    <row r="220" spans="2:49" ht="50.25" customHeight="1" x14ac:dyDescent="0.25">
      <c r="B220" s="158"/>
      <c r="C220" s="164"/>
      <c r="D220" s="169" t="s">
        <v>686</v>
      </c>
      <c r="E220" s="112"/>
      <c r="F220" s="168"/>
      <c r="G220" s="159"/>
      <c r="H220" s="168"/>
      <c r="I220" s="171"/>
      <c r="J220" s="159"/>
      <c r="K220" s="159"/>
      <c r="L220" s="159"/>
      <c r="M220" s="159"/>
      <c r="N220" s="159"/>
      <c r="O220" s="159"/>
      <c r="P220" s="159"/>
      <c r="Q220" s="159"/>
      <c r="R220" s="159"/>
      <c r="S220" s="206"/>
      <c r="T220" s="206"/>
      <c r="U220" s="159"/>
      <c r="V220" s="241"/>
      <c r="W220" s="171"/>
      <c r="X220" s="206"/>
      <c r="Y220" s="163"/>
      <c r="Z220" s="163"/>
      <c r="AA220" s="163"/>
      <c r="AB220" s="163"/>
      <c r="AC220" s="163"/>
      <c r="AD220" s="163"/>
      <c r="AE220" s="163"/>
      <c r="AF220" s="163"/>
      <c r="AG220" s="163"/>
      <c r="AH220" s="163"/>
      <c r="AI220" s="163"/>
      <c r="AJ220" s="112" t="s">
        <v>139</v>
      </c>
      <c r="AK220" s="163"/>
      <c r="AL220" s="163"/>
      <c r="AM220" s="163"/>
      <c r="AN220" s="163"/>
      <c r="AO220" s="258">
        <v>229487054.32823694</v>
      </c>
      <c r="AP220" s="206"/>
      <c r="AQ220" s="206"/>
      <c r="AR220" s="206"/>
      <c r="AS220" s="269"/>
      <c r="AT220" s="278"/>
      <c r="AU220" s="206"/>
      <c r="AV220" s="206"/>
      <c r="AW220" s="161"/>
    </row>
    <row r="221" spans="2:49" ht="50.25" customHeight="1" x14ac:dyDescent="0.25">
      <c r="B221" s="158"/>
      <c r="C221" s="164"/>
      <c r="D221" s="169" t="s">
        <v>687</v>
      </c>
      <c r="E221" s="112"/>
      <c r="F221" s="168"/>
      <c r="G221" s="159"/>
      <c r="H221" s="168"/>
      <c r="I221" s="171"/>
      <c r="J221" s="159"/>
      <c r="K221" s="159"/>
      <c r="L221" s="159"/>
      <c r="M221" s="159"/>
      <c r="N221" s="159"/>
      <c r="O221" s="159"/>
      <c r="P221" s="159"/>
      <c r="Q221" s="159"/>
      <c r="R221" s="159"/>
      <c r="S221" s="206"/>
      <c r="T221" s="206"/>
      <c r="U221" s="159"/>
      <c r="V221" s="241"/>
      <c r="W221" s="171"/>
      <c r="X221" s="206"/>
      <c r="Y221" s="163"/>
      <c r="Z221" s="163"/>
      <c r="AA221" s="163"/>
      <c r="AB221" s="163"/>
      <c r="AC221" s="163"/>
      <c r="AD221" s="163"/>
      <c r="AE221" s="163"/>
      <c r="AF221" s="163"/>
      <c r="AG221" s="163"/>
      <c r="AH221" s="163"/>
      <c r="AI221" s="163"/>
      <c r="AJ221" s="112" t="s">
        <v>139</v>
      </c>
      <c r="AK221" s="163"/>
      <c r="AL221" s="163"/>
      <c r="AM221" s="163"/>
      <c r="AN221" s="163"/>
      <c r="AO221" s="258">
        <v>239492690.90335989</v>
      </c>
      <c r="AP221" s="206"/>
      <c r="AQ221" s="206"/>
      <c r="AR221" s="206"/>
      <c r="AS221" s="269"/>
      <c r="AT221" s="278"/>
      <c r="AU221" s="206"/>
      <c r="AV221" s="206"/>
      <c r="AW221" s="161"/>
    </row>
    <row r="222" spans="2:49" ht="50.25" customHeight="1" x14ac:dyDescent="0.25">
      <c r="B222" s="158"/>
      <c r="C222" s="164"/>
      <c r="D222" s="169" t="s">
        <v>688</v>
      </c>
      <c r="E222" s="112"/>
      <c r="F222" s="168"/>
      <c r="G222" s="159"/>
      <c r="H222" s="168"/>
      <c r="I222" s="171"/>
      <c r="J222" s="159"/>
      <c r="K222" s="159"/>
      <c r="L222" s="159"/>
      <c r="M222" s="159"/>
      <c r="N222" s="159"/>
      <c r="O222" s="159"/>
      <c r="P222" s="159"/>
      <c r="Q222" s="159"/>
      <c r="R222" s="159"/>
      <c r="S222" s="206"/>
      <c r="T222" s="206"/>
      <c r="U222" s="159"/>
      <c r="V222" s="241"/>
      <c r="W222" s="171"/>
      <c r="X222" s="206"/>
      <c r="Y222" s="163"/>
      <c r="Z222" s="163"/>
      <c r="AA222" s="163"/>
      <c r="AB222" s="163"/>
      <c r="AC222" s="163"/>
      <c r="AD222" s="163"/>
      <c r="AE222" s="163"/>
      <c r="AF222" s="163"/>
      <c r="AG222" s="163"/>
      <c r="AH222" s="163"/>
      <c r="AI222" s="163"/>
      <c r="AJ222" s="112" t="s">
        <v>139</v>
      </c>
      <c r="AK222" s="163"/>
      <c r="AL222" s="163"/>
      <c r="AM222" s="163"/>
      <c r="AN222" s="163"/>
      <c r="AO222" s="258">
        <v>175746565.47572005</v>
      </c>
      <c r="AP222" s="206"/>
      <c r="AQ222" s="206"/>
      <c r="AR222" s="206"/>
      <c r="AS222" s="269"/>
      <c r="AT222" s="278"/>
      <c r="AU222" s="206"/>
      <c r="AV222" s="206"/>
      <c r="AW222" s="161"/>
    </row>
    <row r="223" spans="2:49" ht="50.25" customHeight="1" x14ac:dyDescent="0.25">
      <c r="B223" s="158"/>
      <c r="C223" s="164"/>
      <c r="D223" s="169" t="s">
        <v>689</v>
      </c>
      <c r="E223" s="112"/>
      <c r="F223" s="168"/>
      <c r="G223" s="159"/>
      <c r="H223" s="168"/>
      <c r="I223" s="171"/>
      <c r="J223" s="159"/>
      <c r="K223" s="159"/>
      <c r="L223" s="159"/>
      <c r="M223" s="159"/>
      <c r="N223" s="159"/>
      <c r="O223" s="159"/>
      <c r="P223" s="159"/>
      <c r="Q223" s="159"/>
      <c r="R223" s="159"/>
      <c r="S223" s="206"/>
      <c r="T223" s="206"/>
      <c r="U223" s="159"/>
      <c r="V223" s="241"/>
      <c r="W223" s="171"/>
      <c r="X223" s="206"/>
      <c r="Y223" s="163"/>
      <c r="Z223" s="163"/>
      <c r="AA223" s="163"/>
      <c r="AB223" s="163"/>
      <c r="AC223" s="163"/>
      <c r="AD223" s="163"/>
      <c r="AE223" s="163"/>
      <c r="AF223" s="163"/>
      <c r="AG223" s="163"/>
      <c r="AH223" s="163"/>
      <c r="AI223" s="163"/>
      <c r="AJ223" s="112" t="s">
        <v>139</v>
      </c>
      <c r="AK223" s="163"/>
      <c r="AL223" s="163"/>
      <c r="AM223" s="163"/>
      <c r="AN223" s="163"/>
      <c r="AO223" s="258">
        <v>339630071.79936022</v>
      </c>
      <c r="AP223" s="206"/>
      <c r="AQ223" s="206"/>
      <c r="AR223" s="206"/>
      <c r="AS223" s="269"/>
      <c r="AT223" s="278"/>
      <c r="AU223" s="206"/>
      <c r="AV223" s="206"/>
      <c r="AW223" s="161"/>
    </row>
    <row r="224" spans="2:49" ht="50.25" customHeight="1" x14ac:dyDescent="0.25">
      <c r="B224" s="158"/>
      <c r="C224" s="164"/>
      <c r="D224" s="169" t="s">
        <v>690</v>
      </c>
      <c r="E224" s="112"/>
      <c r="F224" s="168"/>
      <c r="G224" s="159"/>
      <c r="H224" s="168"/>
      <c r="I224" s="171"/>
      <c r="J224" s="159"/>
      <c r="K224" s="159"/>
      <c r="L224" s="159"/>
      <c r="M224" s="159"/>
      <c r="N224" s="159"/>
      <c r="O224" s="159"/>
      <c r="P224" s="159"/>
      <c r="Q224" s="159"/>
      <c r="R224" s="159"/>
      <c r="S224" s="206"/>
      <c r="T224" s="206"/>
      <c r="U224" s="159"/>
      <c r="V224" s="241"/>
      <c r="W224" s="171"/>
      <c r="X224" s="206"/>
      <c r="Y224" s="163"/>
      <c r="Z224" s="163"/>
      <c r="AA224" s="163"/>
      <c r="AB224" s="163"/>
      <c r="AC224" s="163"/>
      <c r="AD224" s="163"/>
      <c r="AE224" s="163"/>
      <c r="AF224" s="163"/>
      <c r="AG224" s="163"/>
      <c r="AH224" s="163"/>
      <c r="AI224" s="163"/>
      <c r="AJ224" s="112" t="s">
        <v>139</v>
      </c>
      <c r="AK224" s="163"/>
      <c r="AL224" s="163"/>
      <c r="AM224" s="163"/>
      <c r="AN224" s="163"/>
      <c r="AO224" s="258">
        <v>276734433.63638413</v>
      </c>
      <c r="AP224" s="206"/>
      <c r="AQ224" s="206"/>
      <c r="AR224" s="206"/>
      <c r="AS224" s="269"/>
      <c r="AT224" s="278"/>
      <c r="AU224" s="206"/>
      <c r="AV224" s="206"/>
      <c r="AW224" s="161"/>
    </row>
    <row r="225" spans="2:49" ht="50.25" customHeight="1" x14ac:dyDescent="0.25">
      <c r="B225" s="158"/>
      <c r="C225" s="164"/>
      <c r="D225" s="184" t="s">
        <v>691</v>
      </c>
      <c r="E225" s="112"/>
      <c r="F225" s="112"/>
      <c r="G225" s="159"/>
      <c r="H225" s="112"/>
      <c r="I225" s="112"/>
      <c r="J225" s="159"/>
      <c r="K225" s="159"/>
      <c r="L225" s="159"/>
      <c r="M225" s="159"/>
      <c r="N225" s="159"/>
      <c r="O225" s="159"/>
      <c r="P225" s="159"/>
      <c r="Q225" s="159"/>
      <c r="R225" s="159"/>
      <c r="S225" s="206"/>
      <c r="T225" s="206"/>
      <c r="U225" s="159"/>
      <c r="V225" s="241"/>
      <c r="W225" s="171"/>
      <c r="X225" s="206"/>
      <c r="Y225" s="163"/>
      <c r="Z225" s="163"/>
      <c r="AA225" s="163"/>
      <c r="AB225" s="163"/>
      <c r="AC225" s="163"/>
      <c r="AD225" s="163"/>
      <c r="AE225" s="163"/>
      <c r="AF225" s="163"/>
      <c r="AG225" s="163"/>
      <c r="AH225" s="163"/>
      <c r="AI225" s="163"/>
      <c r="AJ225" s="112" t="s">
        <v>139</v>
      </c>
      <c r="AK225" s="163"/>
      <c r="AL225" s="163"/>
      <c r="AM225" s="163"/>
      <c r="AN225" s="163"/>
      <c r="AO225" s="258">
        <v>149945101.19214919</v>
      </c>
      <c r="AP225" s="206"/>
      <c r="AQ225" s="206"/>
      <c r="AR225" s="206"/>
      <c r="AS225" s="269"/>
      <c r="AT225" s="278"/>
      <c r="AU225" s="206"/>
      <c r="AV225" s="206"/>
      <c r="AW225" s="161"/>
    </row>
    <row r="226" spans="2:49" ht="50.25" customHeight="1" x14ac:dyDescent="0.25">
      <c r="B226" s="158"/>
      <c r="C226" s="164"/>
      <c r="D226" s="184" t="s">
        <v>692</v>
      </c>
      <c r="E226" s="112"/>
      <c r="F226" s="112"/>
      <c r="G226" s="159"/>
      <c r="H226" s="112"/>
      <c r="I226" s="112"/>
      <c r="J226" s="159"/>
      <c r="K226" s="159"/>
      <c r="L226" s="159"/>
      <c r="M226" s="159"/>
      <c r="N226" s="159"/>
      <c r="O226" s="159"/>
      <c r="P226" s="159"/>
      <c r="Q226" s="159"/>
      <c r="R226" s="159"/>
      <c r="S226" s="206"/>
      <c r="T226" s="206"/>
      <c r="U226" s="159"/>
      <c r="V226" s="241"/>
      <c r="W226" s="171"/>
      <c r="X226" s="206"/>
      <c r="Y226" s="163"/>
      <c r="Z226" s="163"/>
      <c r="AA226" s="163"/>
      <c r="AB226" s="163"/>
      <c r="AC226" s="163"/>
      <c r="AD226" s="163"/>
      <c r="AE226" s="163"/>
      <c r="AF226" s="163"/>
      <c r="AG226" s="163"/>
      <c r="AH226" s="163"/>
      <c r="AI226" s="163"/>
      <c r="AJ226" s="112" t="s">
        <v>139</v>
      </c>
      <c r="AK226" s="163"/>
      <c r="AL226" s="163"/>
      <c r="AM226" s="163"/>
      <c r="AN226" s="163"/>
      <c r="AO226" s="258">
        <v>310405600.70849866</v>
      </c>
      <c r="AP226" s="206"/>
      <c r="AQ226" s="206"/>
      <c r="AR226" s="206"/>
      <c r="AS226" s="269"/>
      <c r="AT226" s="278"/>
      <c r="AU226" s="206"/>
      <c r="AV226" s="206"/>
      <c r="AW226" s="161"/>
    </row>
    <row r="227" spans="2:49" ht="50.25" customHeight="1" x14ac:dyDescent="0.25">
      <c r="B227" s="158"/>
      <c r="C227" s="164"/>
      <c r="D227" s="273" t="s">
        <v>693</v>
      </c>
      <c r="E227" s="112"/>
      <c r="F227" s="112"/>
      <c r="G227" s="159"/>
      <c r="H227" s="112"/>
      <c r="I227" s="112"/>
      <c r="J227" s="159"/>
      <c r="K227" s="159"/>
      <c r="L227" s="159"/>
      <c r="M227" s="159"/>
      <c r="N227" s="159"/>
      <c r="O227" s="159"/>
      <c r="P227" s="159"/>
      <c r="Q227" s="159"/>
      <c r="R227" s="159"/>
      <c r="S227" s="206"/>
      <c r="T227" s="206"/>
      <c r="U227" s="159"/>
      <c r="V227" s="241"/>
      <c r="W227" s="171"/>
      <c r="X227" s="206"/>
      <c r="Y227" s="163"/>
      <c r="Z227" s="163"/>
      <c r="AA227" s="163"/>
      <c r="AB227" s="163"/>
      <c r="AC227" s="163"/>
      <c r="AD227" s="163"/>
      <c r="AE227" s="163"/>
      <c r="AF227" s="163"/>
      <c r="AG227" s="163"/>
      <c r="AH227" s="163"/>
      <c r="AI227" s="163"/>
      <c r="AJ227" s="112" t="s">
        <v>139</v>
      </c>
      <c r="AK227" s="163"/>
      <c r="AL227" s="163"/>
      <c r="AM227" s="163"/>
      <c r="AN227" s="163"/>
      <c r="AO227" s="258">
        <v>210087033.65702429</v>
      </c>
      <c r="AP227" s="206"/>
      <c r="AQ227" s="206"/>
      <c r="AR227" s="206"/>
      <c r="AS227" s="269"/>
      <c r="AT227" s="278"/>
      <c r="AU227" s="206"/>
      <c r="AV227" s="206"/>
      <c r="AW227" s="161"/>
    </row>
    <row r="228" spans="2:49" ht="50.25" customHeight="1" x14ac:dyDescent="0.25">
      <c r="B228" s="158"/>
      <c r="C228" s="164"/>
      <c r="D228" s="273" t="s">
        <v>694</v>
      </c>
      <c r="E228" s="163"/>
      <c r="F228" s="163"/>
      <c r="G228" s="159"/>
      <c r="H228" s="111"/>
      <c r="I228" s="163"/>
      <c r="J228" s="159"/>
      <c r="K228" s="159"/>
      <c r="L228" s="159"/>
      <c r="M228" s="159"/>
      <c r="N228" s="159"/>
      <c r="O228" s="159"/>
      <c r="P228" s="159"/>
      <c r="Q228" s="159"/>
      <c r="R228" s="159"/>
      <c r="S228" s="206"/>
      <c r="T228" s="206"/>
      <c r="U228" s="159"/>
      <c r="V228" s="241"/>
      <c r="W228" s="171"/>
      <c r="X228" s="206"/>
      <c r="Y228" s="163"/>
      <c r="Z228" s="163"/>
      <c r="AA228" s="163"/>
      <c r="AB228" s="163"/>
      <c r="AC228" s="163"/>
      <c r="AD228" s="163"/>
      <c r="AE228" s="163"/>
      <c r="AF228" s="163"/>
      <c r="AG228" s="163"/>
      <c r="AH228" s="163"/>
      <c r="AI228" s="163"/>
      <c r="AJ228" s="112" t="s">
        <v>139</v>
      </c>
      <c r="AK228" s="163"/>
      <c r="AL228" s="163"/>
      <c r="AM228" s="163"/>
      <c r="AN228" s="163"/>
      <c r="AO228" s="258">
        <v>428205979.67225975</v>
      </c>
      <c r="AP228" s="206"/>
      <c r="AQ228" s="206"/>
      <c r="AR228" s="206"/>
      <c r="AS228" s="269"/>
      <c r="AT228" s="278"/>
      <c r="AU228" s="206"/>
      <c r="AV228" s="206"/>
      <c r="AW228" s="161"/>
    </row>
    <row r="229" spans="2:49" ht="50.25" customHeight="1" x14ac:dyDescent="0.25">
      <c r="B229" s="158"/>
      <c r="C229" s="164"/>
      <c r="D229" s="273" t="s">
        <v>695</v>
      </c>
      <c r="E229" s="163"/>
      <c r="F229" s="163"/>
      <c r="G229" s="159"/>
      <c r="H229" s="111"/>
      <c r="I229" s="163"/>
      <c r="J229" s="159"/>
      <c r="K229" s="159"/>
      <c r="L229" s="159"/>
      <c r="M229" s="159"/>
      <c r="N229" s="159"/>
      <c r="O229" s="159"/>
      <c r="P229" s="159"/>
      <c r="Q229" s="159"/>
      <c r="R229" s="159"/>
      <c r="S229" s="206"/>
      <c r="T229" s="206"/>
      <c r="U229" s="159"/>
      <c r="V229" s="241"/>
      <c r="W229" s="171"/>
      <c r="X229" s="206"/>
      <c r="Y229" s="163"/>
      <c r="Z229" s="163"/>
      <c r="AA229" s="163"/>
      <c r="AB229" s="163"/>
      <c r="AC229" s="163"/>
      <c r="AD229" s="163"/>
      <c r="AE229" s="163"/>
      <c r="AF229" s="163"/>
      <c r="AG229" s="163"/>
      <c r="AH229" s="163"/>
      <c r="AI229" s="163"/>
      <c r="AJ229" s="112" t="s">
        <v>139</v>
      </c>
      <c r="AK229" s="163"/>
      <c r="AL229" s="163"/>
      <c r="AM229" s="163"/>
      <c r="AN229" s="163"/>
      <c r="AO229" s="258">
        <v>229582347.15790293</v>
      </c>
      <c r="AP229" s="206"/>
      <c r="AQ229" s="206"/>
      <c r="AR229" s="206"/>
      <c r="AS229" s="266"/>
      <c r="AT229" s="278"/>
      <c r="AU229" s="206"/>
      <c r="AV229" s="206"/>
      <c r="AW229" s="161"/>
    </row>
    <row r="230" spans="2:49" ht="50.25" customHeight="1" x14ac:dyDescent="0.25">
      <c r="B230" s="158"/>
      <c r="C230" s="164"/>
      <c r="D230" s="273" t="s">
        <v>696</v>
      </c>
      <c r="E230" s="163"/>
      <c r="F230" s="163"/>
      <c r="G230" s="159"/>
      <c r="H230" s="111"/>
      <c r="I230" s="163"/>
      <c r="J230" s="159"/>
      <c r="K230" s="159"/>
      <c r="L230" s="159"/>
      <c r="M230" s="159"/>
      <c r="N230" s="159"/>
      <c r="O230" s="159"/>
      <c r="P230" s="159"/>
      <c r="Q230" s="159"/>
      <c r="R230" s="159"/>
      <c r="S230" s="206"/>
      <c r="T230" s="206"/>
      <c r="U230" s="159"/>
      <c r="V230" s="241"/>
      <c r="W230" s="171"/>
      <c r="X230" s="206"/>
      <c r="Y230" s="163"/>
      <c r="Z230" s="163"/>
      <c r="AA230" s="163"/>
      <c r="AB230" s="163"/>
      <c r="AC230" s="163"/>
      <c r="AD230" s="163"/>
      <c r="AE230" s="163"/>
      <c r="AF230" s="163"/>
      <c r="AG230" s="163"/>
      <c r="AH230" s="163"/>
      <c r="AI230" s="163"/>
      <c r="AJ230" s="112" t="s">
        <v>139</v>
      </c>
      <c r="AK230" s="163"/>
      <c r="AL230" s="163"/>
      <c r="AM230" s="163"/>
      <c r="AN230" s="163"/>
      <c r="AO230" s="258">
        <v>145473922.89410347</v>
      </c>
      <c r="AP230" s="206"/>
      <c r="AQ230" s="206"/>
      <c r="AR230" s="206"/>
      <c r="AS230" s="270"/>
      <c r="AT230" s="278"/>
      <c r="AU230" s="206"/>
      <c r="AV230" s="206"/>
      <c r="AW230" s="161"/>
    </row>
    <row r="231" spans="2:49" ht="50.25" customHeight="1" x14ac:dyDescent="0.25">
      <c r="B231" s="158"/>
      <c r="C231" s="164"/>
      <c r="D231" s="273" t="s">
        <v>697</v>
      </c>
      <c r="E231" s="163"/>
      <c r="F231" s="163"/>
      <c r="G231" s="159"/>
      <c r="H231" s="111"/>
      <c r="I231" s="163"/>
      <c r="J231" s="159"/>
      <c r="K231" s="159"/>
      <c r="L231" s="159"/>
      <c r="M231" s="159"/>
      <c r="N231" s="159"/>
      <c r="O231" s="159"/>
      <c r="P231" s="159"/>
      <c r="Q231" s="159"/>
      <c r="R231" s="159"/>
      <c r="S231" s="206"/>
      <c r="T231" s="206"/>
      <c r="U231" s="159"/>
      <c r="V231" s="242"/>
      <c r="W231" s="112"/>
      <c r="X231" s="206"/>
      <c r="Y231" s="163"/>
      <c r="Z231" s="163"/>
      <c r="AA231" s="163"/>
      <c r="AB231" s="163"/>
      <c r="AC231" s="163"/>
      <c r="AD231" s="163"/>
      <c r="AE231" s="163"/>
      <c r="AF231" s="163"/>
      <c r="AG231" s="163"/>
      <c r="AH231" s="163"/>
      <c r="AI231" s="163"/>
      <c r="AJ231" s="112" t="s">
        <v>139</v>
      </c>
      <c r="AK231" s="163"/>
      <c r="AL231" s="163"/>
      <c r="AM231" s="163"/>
      <c r="AN231" s="163"/>
      <c r="AO231" s="258">
        <v>893385068.03569984</v>
      </c>
      <c r="AP231" s="206"/>
      <c r="AQ231" s="206"/>
      <c r="AR231" s="206"/>
      <c r="AS231" s="271"/>
      <c r="AT231" s="278"/>
      <c r="AU231" s="206"/>
      <c r="AV231" s="206"/>
      <c r="AW231" s="161"/>
    </row>
    <row r="232" spans="2:49" ht="50.25" customHeight="1" x14ac:dyDescent="0.25">
      <c r="B232" s="158"/>
      <c r="C232" s="164"/>
      <c r="D232" s="273" t="s">
        <v>698</v>
      </c>
      <c r="E232" s="163"/>
      <c r="F232" s="163"/>
      <c r="G232" s="159"/>
      <c r="H232" s="111"/>
      <c r="I232" s="163"/>
      <c r="J232" s="159"/>
      <c r="K232" s="159"/>
      <c r="L232" s="159"/>
      <c r="M232" s="159"/>
      <c r="N232" s="159"/>
      <c r="O232" s="159"/>
      <c r="P232" s="159"/>
      <c r="Q232" s="159"/>
      <c r="R232" s="159"/>
      <c r="S232" s="206"/>
      <c r="T232" s="206"/>
      <c r="U232" s="159"/>
      <c r="V232" s="242"/>
      <c r="W232" s="112"/>
      <c r="X232" s="206"/>
      <c r="Y232" s="163"/>
      <c r="Z232" s="163"/>
      <c r="AA232" s="163"/>
      <c r="AB232" s="163"/>
      <c r="AC232" s="163"/>
      <c r="AD232" s="163"/>
      <c r="AE232" s="163"/>
      <c r="AF232" s="163"/>
      <c r="AG232" s="163"/>
      <c r="AH232" s="163"/>
      <c r="AI232" s="163"/>
      <c r="AJ232" s="112" t="s">
        <v>139</v>
      </c>
      <c r="AK232" s="163"/>
      <c r="AL232" s="163"/>
      <c r="AM232" s="163"/>
      <c r="AN232" s="163"/>
      <c r="AO232" s="258">
        <v>79866212.713716477</v>
      </c>
      <c r="AP232" s="206"/>
      <c r="AQ232" s="206"/>
      <c r="AR232" s="206"/>
      <c r="AS232" s="271"/>
      <c r="AT232" s="278"/>
      <c r="AU232" s="206"/>
      <c r="AV232" s="206"/>
      <c r="AW232" s="161"/>
    </row>
    <row r="233" spans="2:49" ht="50.25" customHeight="1" x14ac:dyDescent="0.25">
      <c r="B233" s="158"/>
      <c r="C233" s="164"/>
      <c r="D233" s="273" t="s">
        <v>55</v>
      </c>
      <c r="E233" s="163"/>
      <c r="F233" s="163"/>
      <c r="G233" s="159"/>
      <c r="H233" s="111"/>
      <c r="I233" s="163"/>
      <c r="J233" s="159"/>
      <c r="K233" s="159"/>
      <c r="L233" s="159"/>
      <c r="M233" s="159"/>
      <c r="N233" s="159"/>
      <c r="O233" s="159"/>
      <c r="P233" s="159"/>
      <c r="Q233" s="159"/>
      <c r="R233" s="159"/>
      <c r="S233" s="206"/>
      <c r="T233" s="206"/>
      <c r="U233" s="159"/>
      <c r="V233" s="241"/>
      <c r="W233" s="171"/>
      <c r="X233" s="206"/>
      <c r="Y233" s="163"/>
      <c r="Z233" s="163"/>
      <c r="AA233" s="163"/>
      <c r="AB233" s="163"/>
      <c r="AC233" s="163"/>
      <c r="AD233" s="163"/>
      <c r="AE233" s="163"/>
      <c r="AF233" s="163"/>
      <c r="AG233" s="163"/>
      <c r="AH233" s="163"/>
      <c r="AI233" s="163"/>
      <c r="AJ233" s="112" t="s">
        <v>139</v>
      </c>
      <c r="AK233" s="163"/>
      <c r="AL233" s="163"/>
      <c r="AM233" s="163"/>
      <c r="AN233" s="163"/>
      <c r="AO233" s="258">
        <v>38958538</v>
      </c>
      <c r="AP233" s="206"/>
      <c r="AQ233" s="206"/>
      <c r="AR233" s="206"/>
      <c r="AS233" s="266"/>
      <c r="AT233" s="278"/>
      <c r="AU233" s="206"/>
      <c r="AV233" s="206"/>
      <c r="AW233" s="161"/>
    </row>
    <row r="234" spans="2:49" ht="50.25" customHeight="1" x14ac:dyDescent="0.25">
      <c r="B234" s="158"/>
      <c r="C234" s="164"/>
      <c r="D234" s="273" t="s">
        <v>55</v>
      </c>
      <c r="E234" s="163"/>
      <c r="F234" s="163"/>
      <c r="G234" s="159"/>
      <c r="H234" s="111"/>
      <c r="I234" s="163"/>
      <c r="J234" s="159"/>
      <c r="K234" s="159"/>
      <c r="L234" s="159"/>
      <c r="M234" s="159"/>
      <c r="N234" s="159"/>
      <c r="O234" s="159"/>
      <c r="P234" s="159"/>
      <c r="Q234" s="159"/>
      <c r="R234" s="159"/>
      <c r="S234" s="206"/>
      <c r="T234" s="206"/>
      <c r="U234" s="159"/>
      <c r="V234" s="241"/>
      <c r="W234" s="171"/>
      <c r="X234" s="206"/>
      <c r="Y234" s="163"/>
      <c r="Z234" s="163"/>
      <c r="AA234" s="163"/>
      <c r="AB234" s="163"/>
      <c r="AC234" s="163"/>
      <c r="AD234" s="163"/>
      <c r="AE234" s="163"/>
      <c r="AF234" s="163"/>
      <c r="AG234" s="163"/>
      <c r="AH234" s="163"/>
      <c r="AI234" s="163"/>
      <c r="AJ234" s="112" t="s">
        <v>139</v>
      </c>
      <c r="AK234" s="163"/>
      <c r="AL234" s="163"/>
      <c r="AM234" s="163"/>
      <c r="AN234" s="163"/>
      <c r="AO234" s="258">
        <v>48145784</v>
      </c>
      <c r="AP234" s="206"/>
      <c r="AQ234" s="206"/>
      <c r="AR234" s="206"/>
      <c r="AS234" s="266"/>
      <c r="AT234" s="278"/>
      <c r="AU234" s="206"/>
      <c r="AV234" s="206"/>
      <c r="AW234" s="161"/>
    </row>
    <row r="235" spans="2:49" ht="50.25" customHeight="1" x14ac:dyDescent="0.25">
      <c r="B235" s="158"/>
      <c r="C235" s="164"/>
      <c r="D235" s="273" t="s">
        <v>55</v>
      </c>
      <c r="E235" s="163"/>
      <c r="F235" s="163"/>
      <c r="G235" s="159"/>
      <c r="H235" s="111"/>
      <c r="I235" s="163"/>
      <c r="J235" s="159"/>
      <c r="K235" s="159"/>
      <c r="L235" s="159"/>
      <c r="M235" s="159"/>
      <c r="N235" s="159"/>
      <c r="O235" s="159"/>
      <c r="P235" s="159"/>
      <c r="Q235" s="159"/>
      <c r="R235" s="159"/>
      <c r="S235" s="206"/>
      <c r="T235" s="206"/>
      <c r="U235" s="159"/>
      <c r="V235" s="241"/>
      <c r="W235" s="171"/>
      <c r="X235" s="206"/>
      <c r="Y235" s="163"/>
      <c r="Z235" s="163"/>
      <c r="AA235" s="163"/>
      <c r="AB235" s="163"/>
      <c r="AC235" s="163"/>
      <c r="AD235" s="163"/>
      <c r="AE235" s="163"/>
      <c r="AF235" s="163"/>
      <c r="AG235" s="163"/>
      <c r="AH235" s="163"/>
      <c r="AI235" s="163"/>
      <c r="AJ235" s="112" t="s">
        <v>139</v>
      </c>
      <c r="AK235" s="163"/>
      <c r="AL235" s="163"/>
      <c r="AM235" s="163"/>
      <c r="AN235" s="163"/>
      <c r="AO235" s="258">
        <v>33259062</v>
      </c>
      <c r="AP235" s="206"/>
      <c r="AQ235" s="206"/>
      <c r="AR235" s="206"/>
      <c r="AS235" s="266"/>
      <c r="AT235" s="278"/>
      <c r="AU235" s="206"/>
      <c r="AV235" s="206"/>
      <c r="AW235" s="161"/>
    </row>
    <row r="236" spans="2:49" ht="50.25" customHeight="1" x14ac:dyDescent="0.25">
      <c r="B236" s="158"/>
      <c r="C236" s="164"/>
      <c r="D236" s="273" t="s">
        <v>55</v>
      </c>
      <c r="E236" s="163"/>
      <c r="F236" s="163"/>
      <c r="G236" s="159"/>
      <c r="H236" s="111"/>
      <c r="I236" s="163"/>
      <c r="J236" s="159"/>
      <c r="K236" s="159"/>
      <c r="L236" s="159"/>
      <c r="M236" s="159"/>
      <c r="N236" s="159"/>
      <c r="O236" s="159"/>
      <c r="P236" s="159"/>
      <c r="Q236" s="159"/>
      <c r="R236" s="159"/>
      <c r="S236" s="206"/>
      <c r="T236" s="206"/>
      <c r="U236" s="159"/>
      <c r="V236" s="241"/>
      <c r="W236" s="171"/>
      <c r="X236" s="206"/>
      <c r="Y236" s="163"/>
      <c r="Z236" s="163"/>
      <c r="AA236" s="163"/>
      <c r="AB236" s="163"/>
      <c r="AC236" s="163"/>
      <c r="AD236" s="163"/>
      <c r="AE236" s="163"/>
      <c r="AF236" s="163"/>
      <c r="AG236" s="163"/>
      <c r="AH236" s="163"/>
      <c r="AI236" s="163"/>
      <c r="AJ236" s="112" t="s">
        <v>139</v>
      </c>
      <c r="AK236" s="163"/>
      <c r="AL236" s="163"/>
      <c r="AM236" s="163"/>
      <c r="AN236" s="163"/>
      <c r="AO236" s="258">
        <v>37643820</v>
      </c>
      <c r="AP236" s="206"/>
      <c r="AQ236" s="206"/>
      <c r="AR236" s="206"/>
      <c r="AS236" s="266"/>
      <c r="AT236" s="278"/>
      <c r="AU236" s="206"/>
      <c r="AV236" s="206"/>
      <c r="AW236" s="161"/>
    </row>
    <row r="237" spans="2:49" ht="50.25" customHeight="1" x14ac:dyDescent="0.25">
      <c r="B237" s="158"/>
      <c r="C237" s="164"/>
      <c r="D237" s="273" t="s">
        <v>55</v>
      </c>
      <c r="E237" s="163"/>
      <c r="F237" s="163"/>
      <c r="G237" s="159"/>
      <c r="H237" s="111"/>
      <c r="I237" s="163"/>
      <c r="J237" s="159"/>
      <c r="K237" s="159"/>
      <c r="L237" s="159"/>
      <c r="M237" s="159"/>
      <c r="N237" s="159"/>
      <c r="O237" s="159"/>
      <c r="P237" s="159"/>
      <c r="Q237" s="159"/>
      <c r="R237" s="159"/>
      <c r="S237" s="206"/>
      <c r="T237" s="206"/>
      <c r="U237" s="159"/>
      <c r="V237" s="241"/>
      <c r="W237" s="171"/>
      <c r="X237" s="206"/>
      <c r="Y237" s="163"/>
      <c r="Z237" s="163"/>
      <c r="AA237" s="163"/>
      <c r="AB237" s="163"/>
      <c r="AC237" s="163"/>
      <c r="AD237" s="163"/>
      <c r="AE237" s="163"/>
      <c r="AF237" s="163"/>
      <c r="AG237" s="163"/>
      <c r="AH237" s="163"/>
      <c r="AI237" s="163"/>
      <c r="AJ237" s="112" t="s">
        <v>139</v>
      </c>
      <c r="AK237" s="163"/>
      <c r="AL237" s="163"/>
      <c r="AM237" s="163"/>
      <c r="AN237" s="163"/>
      <c r="AO237" s="258">
        <v>26071889</v>
      </c>
      <c r="AP237" s="206"/>
      <c r="AQ237" s="206"/>
      <c r="AR237" s="206"/>
      <c r="AS237" s="266"/>
      <c r="AT237" s="278"/>
      <c r="AU237" s="206"/>
      <c r="AV237" s="206"/>
      <c r="AW237" s="161"/>
    </row>
    <row r="238" spans="2:49" ht="50.25" customHeight="1" x14ac:dyDescent="0.25">
      <c r="B238" s="158"/>
      <c r="C238" s="175"/>
      <c r="D238" s="159"/>
      <c r="E238" s="159"/>
      <c r="F238" s="159"/>
      <c r="G238" s="159"/>
      <c r="H238" s="159"/>
      <c r="I238" s="159"/>
      <c r="J238" s="159"/>
      <c r="K238" s="159"/>
      <c r="L238" s="159"/>
      <c r="M238" s="159"/>
      <c r="N238" s="159"/>
      <c r="O238" s="159"/>
      <c r="P238" s="159"/>
      <c r="Q238" s="159"/>
      <c r="R238" s="159"/>
      <c r="S238" s="206"/>
      <c r="T238" s="206"/>
      <c r="U238" s="159"/>
      <c r="V238" s="255"/>
      <c r="W238" s="206"/>
      <c r="X238" s="206"/>
      <c r="Y238" s="163"/>
      <c r="Z238" s="163"/>
      <c r="AA238" s="163"/>
      <c r="AB238" s="163"/>
      <c r="AC238" s="163"/>
      <c r="AD238" s="163"/>
      <c r="AE238" s="163"/>
      <c r="AF238" s="163"/>
      <c r="AG238" s="163"/>
      <c r="AH238" s="163"/>
      <c r="AI238" s="163"/>
      <c r="AJ238" s="163"/>
      <c r="AK238" s="163"/>
      <c r="AL238" s="163"/>
      <c r="AM238" s="163"/>
      <c r="AN238" s="163"/>
      <c r="AO238" s="206"/>
      <c r="AP238" s="206"/>
      <c r="AQ238" s="206"/>
      <c r="AR238" s="206"/>
      <c r="AS238" s="266"/>
      <c r="AT238" s="278"/>
      <c r="AU238" s="206"/>
      <c r="AV238" s="206"/>
      <c r="AW238" s="206"/>
    </row>
    <row r="239" spans="2:49" ht="39.75" customHeight="1" x14ac:dyDescent="0.25">
      <c r="B239" s="158" t="s">
        <v>56</v>
      </c>
      <c r="C239" s="175" t="s">
        <v>57</v>
      </c>
      <c r="D239" s="159"/>
      <c r="E239" s="159"/>
      <c r="F239" s="159"/>
      <c r="G239" s="159"/>
      <c r="H239" s="159"/>
      <c r="I239" s="159"/>
      <c r="J239" s="159"/>
      <c r="K239" s="159"/>
      <c r="L239" s="159"/>
      <c r="M239" s="159"/>
      <c r="N239" s="159"/>
      <c r="O239" s="159"/>
      <c r="P239" s="159"/>
      <c r="Q239" s="159"/>
      <c r="R239" s="159"/>
      <c r="S239" s="206"/>
      <c r="T239" s="206"/>
      <c r="U239" s="159"/>
      <c r="V239" s="255"/>
      <c r="W239" s="255"/>
      <c r="X239" s="255"/>
      <c r="Y239" s="292"/>
      <c r="Z239" s="292"/>
      <c r="AA239" s="292"/>
      <c r="AB239" s="292"/>
      <c r="AC239" s="292"/>
      <c r="AD239" s="292"/>
      <c r="AE239" s="292"/>
      <c r="AF239" s="292"/>
      <c r="AG239" s="292"/>
      <c r="AH239" s="292"/>
      <c r="AI239" s="292"/>
      <c r="AJ239" s="292"/>
      <c r="AK239" s="292"/>
      <c r="AL239" s="292"/>
      <c r="AM239" s="292"/>
      <c r="AN239" s="292"/>
      <c r="AO239" s="206"/>
      <c r="AP239" s="206"/>
      <c r="AQ239" s="206"/>
      <c r="AR239" s="206"/>
      <c r="AS239" s="266"/>
      <c r="AT239" s="278"/>
      <c r="AU239" s="206"/>
      <c r="AV239" s="206"/>
      <c r="AW239" s="206"/>
    </row>
    <row r="240" spans="2:49" ht="39.75" customHeight="1" x14ac:dyDescent="0.25">
      <c r="B240" s="158"/>
      <c r="C240" s="164" t="s">
        <v>111</v>
      </c>
      <c r="D240" s="1242" t="s">
        <v>419</v>
      </c>
      <c r="E240" s="1243"/>
      <c r="F240" s="1244"/>
      <c r="G240" s="160"/>
      <c r="H240" s="160"/>
      <c r="I240" s="160"/>
      <c r="J240" s="160"/>
      <c r="K240" s="159"/>
      <c r="L240" s="159"/>
      <c r="M240" s="159"/>
      <c r="N240" s="159"/>
      <c r="O240" s="159"/>
      <c r="P240" s="159"/>
      <c r="Q240" s="159"/>
      <c r="R240" s="159"/>
      <c r="S240" s="160"/>
      <c r="T240" s="160"/>
      <c r="U240" s="159"/>
      <c r="V240" s="282"/>
      <c r="W240" s="282"/>
      <c r="X240" s="282"/>
      <c r="Y240" s="163"/>
      <c r="Z240" s="163"/>
      <c r="AA240" s="163"/>
      <c r="AB240" s="163"/>
      <c r="AC240" s="163"/>
      <c r="AD240" s="163"/>
      <c r="AE240" s="163"/>
      <c r="AF240" s="163"/>
      <c r="AG240" s="163"/>
      <c r="AH240" s="163"/>
      <c r="AI240" s="163"/>
      <c r="AJ240" s="206"/>
      <c r="AK240" s="206"/>
      <c r="AL240" s="206"/>
      <c r="AM240" s="206"/>
      <c r="AN240" s="206"/>
      <c r="AO240" s="206"/>
      <c r="AP240" s="206"/>
      <c r="AQ240" s="206"/>
      <c r="AR240" s="206"/>
      <c r="AS240" s="206"/>
      <c r="AT240" s="206"/>
      <c r="AU240" s="206"/>
      <c r="AV240" s="206"/>
      <c r="AW240" s="161"/>
    </row>
    <row r="241" spans="2:49" ht="39.75" customHeight="1" x14ac:dyDescent="0.25">
      <c r="B241" s="158"/>
      <c r="C241" s="175"/>
      <c r="D241" s="1248"/>
      <c r="E241" s="1249"/>
      <c r="F241" s="1250"/>
      <c r="G241" s="160"/>
      <c r="H241" s="160"/>
      <c r="I241" s="160"/>
      <c r="J241" s="160"/>
      <c r="K241" s="159"/>
      <c r="L241" s="159"/>
      <c r="M241" s="159"/>
      <c r="N241" s="159"/>
      <c r="O241" s="159"/>
      <c r="P241" s="159"/>
      <c r="Q241" s="159"/>
      <c r="R241" s="159"/>
      <c r="S241" s="160"/>
      <c r="T241" s="160"/>
      <c r="U241" s="159"/>
      <c r="V241" s="282"/>
      <c r="W241" s="282"/>
      <c r="X241" s="282"/>
      <c r="Y241" s="163"/>
      <c r="Z241" s="163"/>
      <c r="AA241" s="163"/>
      <c r="AB241" s="163"/>
      <c r="AC241" s="163"/>
      <c r="AD241" s="163"/>
      <c r="AE241" s="163"/>
      <c r="AF241" s="163"/>
      <c r="AG241" s="163"/>
      <c r="AH241" s="163"/>
      <c r="AI241" s="163"/>
      <c r="AJ241" s="206"/>
      <c r="AK241" s="206"/>
      <c r="AL241" s="206"/>
      <c r="AM241" s="206"/>
      <c r="AN241" s="206"/>
      <c r="AO241" s="206"/>
      <c r="AP241" s="206"/>
      <c r="AQ241" s="206"/>
      <c r="AR241" s="206"/>
      <c r="AS241" s="206"/>
      <c r="AT241" s="206"/>
      <c r="AU241" s="206"/>
      <c r="AV241" s="206"/>
      <c r="AW241" s="161"/>
    </row>
    <row r="242" spans="2:49" ht="50.25" customHeight="1" x14ac:dyDescent="0.25">
      <c r="B242" s="158"/>
      <c r="C242" s="175"/>
      <c r="D242" s="99"/>
      <c r="E242" s="100"/>
      <c r="F242" s="101"/>
      <c r="G242" s="163"/>
      <c r="H242" s="163"/>
      <c r="I242" s="163"/>
      <c r="J242" s="163"/>
      <c r="K242" s="163"/>
      <c r="L242" s="163"/>
      <c r="M242" s="163"/>
      <c r="N242" s="163"/>
      <c r="O242" s="163"/>
      <c r="P242" s="163"/>
      <c r="Q242" s="163"/>
      <c r="R242" s="163"/>
      <c r="S242" s="206"/>
      <c r="T242" s="206"/>
      <c r="U242" s="163"/>
      <c r="V242" s="255"/>
      <c r="W242" s="255"/>
      <c r="X242" s="255"/>
      <c r="Y242" s="163"/>
      <c r="Z242" s="163"/>
      <c r="AA242" s="163"/>
      <c r="AB242" s="163"/>
      <c r="AC242" s="163"/>
      <c r="AD242" s="163"/>
      <c r="AE242" s="163"/>
      <c r="AF242" s="163"/>
      <c r="AG242" s="163"/>
      <c r="AH242" s="163"/>
      <c r="AI242" s="163"/>
      <c r="AJ242" s="163"/>
      <c r="AK242" s="163"/>
      <c r="AL242" s="163"/>
      <c r="AM242" s="163"/>
      <c r="AN242" s="163"/>
      <c r="AO242" s="206"/>
      <c r="AP242" s="206"/>
      <c r="AQ242" s="206"/>
      <c r="AR242" s="206"/>
      <c r="AS242" s="266"/>
      <c r="AT242" s="278"/>
      <c r="AU242" s="206"/>
      <c r="AV242" s="206"/>
      <c r="AW242" s="206"/>
    </row>
    <row r="243" spans="2:49" ht="37.5" customHeight="1" x14ac:dyDescent="0.25">
      <c r="B243" s="158" t="s">
        <v>58</v>
      </c>
      <c r="C243" s="175" t="s">
        <v>59</v>
      </c>
      <c r="D243" s="159"/>
      <c r="E243" s="159"/>
      <c r="F243" s="159"/>
      <c r="G243" s="159"/>
      <c r="H243" s="159"/>
      <c r="I243" s="159"/>
      <c r="J243" s="159"/>
      <c r="K243" s="159"/>
      <c r="L243" s="159"/>
      <c r="M243" s="159"/>
      <c r="N243" s="159"/>
      <c r="O243" s="159"/>
      <c r="P243" s="159"/>
      <c r="Q243" s="159"/>
      <c r="R243" s="159"/>
      <c r="S243" s="206"/>
      <c r="T243" s="206"/>
      <c r="U243" s="159"/>
      <c r="V243" s="255"/>
      <c r="W243" s="255"/>
      <c r="X243" s="255"/>
      <c r="Y243" s="163"/>
      <c r="Z243" s="163"/>
      <c r="AA243" s="163"/>
      <c r="AB243" s="163"/>
      <c r="AC243" s="163"/>
      <c r="AD243" s="163"/>
      <c r="AE243" s="163"/>
      <c r="AF243" s="163"/>
      <c r="AG243" s="163"/>
      <c r="AH243" s="163"/>
      <c r="AI243" s="163"/>
      <c r="AJ243" s="163"/>
      <c r="AK243" s="163"/>
      <c r="AL243" s="163"/>
      <c r="AM243" s="163"/>
      <c r="AN243" s="163"/>
      <c r="AO243" s="283">
        <f>AO244</f>
        <v>14872500</v>
      </c>
      <c r="AP243" s="206"/>
      <c r="AQ243" s="206"/>
      <c r="AR243" s="206"/>
      <c r="AS243" s="266"/>
      <c r="AT243" s="278"/>
      <c r="AU243" s="206"/>
      <c r="AV243" s="206"/>
      <c r="AW243" s="206"/>
    </row>
    <row r="244" spans="2:49" ht="37.5" customHeight="1" x14ac:dyDescent="0.25">
      <c r="B244" s="158"/>
      <c r="C244" s="164" t="s">
        <v>111</v>
      </c>
      <c r="D244" s="23" t="s">
        <v>668</v>
      </c>
      <c r="E244" s="282"/>
      <c r="F244" s="282"/>
      <c r="G244" s="282"/>
      <c r="H244" s="282"/>
      <c r="I244" s="282"/>
      <c r="J244" s="282"/>
      <c r="K244" s="159"/>
      <c r="L244" s="159"/>
      <c r="M244" s="159"/>
      <c r="N244" s="159"/>
      <c r="O244" s="159"/>
      <c r="P244" s="159"/>
      <c r="Q244" s="159"/>
      <c r="R244" s="159"/>
      <c r="S244" s="206"/>
      <c r="T244" s="206"/>
      <c r="U244" s="159"/>
      <c r="V244" s="282"/>
      <c r="W244" s="282"/>
      <c r="X244" s="282"/>
      <c r="Y244" s="163"/>
      <c r="Z244" s="163"/>
      <c r="AA244" s="163"/>
      <c r="AB244" s="163"/>
      <c r="AC244" s="163"/>
      <c r="AD244" s="163"/>
      <c r="AE244" s="163"/>
      <c r="AF244" s="163"/>
      <c r="AG244" s="163"/>
      <c r="AH244" s="163"/>
      <c r="AI244" s="163"/>
      <c r="AJ244" s="112" t="s">
        <v>139</v>
      </c>
      <c r="AK244" s="163"/>
      <c r="AL244" s="163"/>
      <c r="AM244" s="163"/>
      <c r="AN244" s="163"/>
      <c r="AO244" s="258">
        <v>14872500</v>
      </c>
      <c r="AP244" s="206"/>
      <c r="AQ244" s="206"/>
      <c r="AR244" s="206"/>
      <c r="AS244" s="266"/>
      <c r="AT244" s="278"/>
      <c r="AU244" s="206"/>
      <c r="AV244" s="206"/>
      <c r="AW244" s="161"/>
    </row>
    <row r="245" spans="2:49" ht="37.5" customHeight="1" x14ac:dyDescent="0.25">
      <c r="B245" s="158"/>
      <c r="C245" s="175"/>
      <c r="D245" s="159"/>
      <c r="E245" s="159"/>
      <c r="F245" s="159"/>
      <c r="G245" s="159"/>
      <c r="H245" s="159"/>
      <c r="I245" s="159"/>
      <c r="J245" s="159"/>
      <c r="K245" s="159"/>
      <c r="L245" s="159"/>
      <c r="M245" s="159"/>
      <c r="N245" s="159"/>
      <c r="O245" s="159"/>
      <c r="P245" s="159"/>
      <c r="Q245" s="159"/>
      <c r="R245" s="159"/>
      <c r="S245" s="206"/>
      <c r="T245" s="206"/>
      <c r="U245" s="159"/>
      <c r="V245" s="255"/>
      <c r="W245" s="255"/>
      <c r="X245" s="255"/>
      <c r="Y245" s="163"/>
      <c r="Z245" s="163"/>
      <c r="AA245" s="163"/>
      <c r="AB245" s="163"/>
      <c r="AC245" s="163"/>
      <c r="AD245" s="163"/>
      <c r="AE245" s="163"/>
      <c r="AF245" s="163"/>
      <c r="AG245" s="163"/>
      <c r="AH245" s="163"/>
      <c r="AI245" s="163"/>
      <c r="AJ245" s="163"/>
      <c r="AK245" s="163"/>
      <c r="AL245" s="163"/>
      <c r="AM245" s="163"/>
      <c r="AN245" s="163"/>
      <c r="AO245" s="111"/>
      <c r="AP245" s="206"/>
      <c r="AQ245" s="206"/>
      <c r="AR245" s="206"/>
      <c r="AS245" s="266"/>
      <c r="AT245" s="278"/>
      <c r="AU245" s="206"/>
      <c r="AV245" s="206"/>
      <c r="AW245" s="206"/>
    </row>
    <row r="246" spans="2:49" ht="32.25" customHeight="1" x14ac:dyDescent="0.25">
      <c r="B246" s="158" t="s">
        <v>60</v>
      </c>
      <c r="C246" s="175" t="s">
        <v>61</v>
      </c>
      <c r="D246" s="159"/>
      <c r="E246" s="159"/>
      <c r="F246" s="159"/>
      <c r="G246" s="159"/>
      <c r="H246" s="159"/>
      <c r="I246" s="159"/>
      <c r="J246" s="159"/>
      <c r="K246" s="159"/>
      <c r="L246" s="159"/>
      <c r="M246" s="159"/>
      <c r="N246" s="159"/>
      <c r="O246" s="159"/>
      <c r="P246" s="159"/>
      <c r="Q246" s="159"/>
      <c r="R246" s="159"/>
      <c r="S246" s="206"/>
      <c r="T246" s="206"/>
      <c r="U246" s="159"/>
      <c r="V246" s="255"/>
      <c r="W246" s="255"/>
      <c r="X246" s="255"/>
      <c r="Y246" s="163"/>
      <c r="Z246" s="163"/>
      <c r="AA246" s="163"/>
      <c r="AB246" s="163"/>
      <c r="AC246" s="163"/>
      <c r="AD246" s="163"/>
      <c r="AE246" s="163"/>
      <c r="AF246" s="163"/>
      <c r="AG246" s="163"/>
      <c r="AH246" s="163"/>
      <c r="AI246" s="163"/>
      <c r="AJ246" s="163"/>
      <c r="AK246" s="163"/>
      <c r="AL246" s="163"/>
      <c r="AM246" s="163"/>
      <c r="AN246" s="163"/>
      <c r="AO246" s="289">
        <f>SUM(AO247:AO303)</f>
        <v>9444639645.0141544</v>
      </c>
      <c r="AP246" s="206"/>
      <c r="AQ246" s="206"/>
      <c r="AR246" s="206"/>
      <c r="AS246" s="266"/>
      <c r="AT246" s="278"/>
      <c r="AU246" s="206"/>
      <c r="AV246" s="206"/>
      <c r="AW246" s="206"/>
    </row>
    <row r="247" spans="2:49" ht="62.25" customHeight="1" x14ac:dyDescent="0.25">
      <c r="B247" s="158"/>
      <c r="C247" s="164" t="s">
        <v>111</v>
      </c>
      <c r="D247" s="164" t="s">
        <v>633</v>
      </c>
      <c r="E247" s="159"/>
      <c r="F247" s="159" t="s">
        <v>450</v>
      </c>
      <c r="G247" s="159" t="s">
        <v>911</v>
      </c>
      <c r="H247" s="159"/>
      <c r="I247" s="159"/>
      <c r="J247" s="159"/>
      <c r="K247" s="159"/>
      <c r="L247" s="159"/>
      <c r="M247" s="159"/>
      <c r="N247" s="159"/>
      <c r="O247" s="159"/>
      <c r="P247" s="159"/>
      <c r="Q247" s="159"/>
      <c r="R247" s="159"/>
      <c r="S247" s="206"/>
      <c r="T247" s="206"/>
      <c r="U247" s="159"/>
      <c r="V247" s="281" t="s">
        <v>597</v>
      </c>
      <c r="W247" s="288" t="s">
        <v>713</v>
      </c>
      <c r="X247" s="284"/>
      <c r="Y247" s="163"/>
      <c r="Z247" s="163"/>
      <c r="AA247" s="163"/>
      <c r="AB247" s="163"/>
      <c r="AC247" s="163"/>
      <c r="AD247" s="163"/>
      <c r="AE247" s="163"/>
      <c r="AF247" s="163"/>
      <c r="AG247" s="163"/>
      <c r="AH247" s="163"/>
      <c r="AI247" s="163"/>
      <c r="AJ247" s="163" t="s">
        <v>139</v>
      </c>
      <c r="AK247" s="163"/>
      <c r="AL247" s="163"/>
      <c r="AM247" s="163"/>
      <c r="AN247" s="163"/>
      <c r="AO247" s="257">
        <v>766949312.29735994</v>
      </c>
      <c r="AP247" s="206"/>
      <c r="AQ247" s="206"/>
      <c r="AR247" s="206"/>
      <c r="AS247" s="287" t="s">
        <v>553</v>
      </c>
      <c r="AT247" s="224"/>
      <c r="AU247" s="206"/>
      <c r="AV247" s="206"/>
      <c r="AW247" s="161"/>
    </row>
    <row r="248" spans="2:49" ht="50.25" customHeight="1" x14ac:dyDescent="0.25">
      <c r="B248" s="158"/>
      <c r="C248" s="164"/>
      <c r="D248" s="164" t="s">
        <v>634</v>
      </c>
      <c r="E248" s="159"/>
      <c r="F248" s="159"/>
      <c r="G248" s="159"/>
      <c r="H248" s="159"/>
      <c r="I248" s="159"/>
      <c r="J248" s="159"/>
      <c r="K248" s="159"/>
      <c r="L248" s="159"/>
      <c r="M248" s="159"/>
      <c r="N248" s="159"/>
      <c r="O248" s="159"/>
      <c r="P248" s="159"/>
      <c r="Q248" s="159"/>
      <c r="R248" s="159"/>
      <c r="S248" s="111"/>
      <c r="T248" s="111"/>
      <c r="U248" s="159"/>
      <c r="V248" s="246" t="s">
        <v>714</v>
      </c>
      <c r="W248" s="162" t="s">
        <v>715</v>
      </c>
      <c r="X248" s="285"/>
      <c r="Y248" s="163"/>
      <c r="Z248" s="163"/>
      <c r="AA248" s="163"/>
      <c r="AB248" s="163"/>
      <c r="AC248" s="163"/>
      <c r="AD248" s="163"/>
      <c r="AE248" s="163"/>
      <c r="AF248" s="163"/>
      <c r="AG248" s="163"/>
      <c r="AH248" s="163"/>
      <c r="AI248" s="163"/>
      <c r="AJ248" s="163" t="s">
        <v>139</v>
      </c>
      <c r="AK248" s="163"/>
      <c r="AL248" s="163"/>
      <c r="AM248" s="163"/>
      <c r="AN248" s="163"/>
      <c r="AO248" s="258">
        <v>1568052481.3917563</v>
      </c>
      <c r="AP248" s="206"/>
      <c r="AQ248" s="206"/>
      <c r="AR248" s="206"/>
      <c r="AS248" s="287" t="s">
        <v>898</v>
      </c>
      <c r="AT248" s="223"/>
      <c r="AU248" s="206"/>
      <c r="AV248" s="206"/>
      <c r="AW248" s="161"/>
    </row>
    <row r="249" spans="2:49" ht="50.25" customHeight="1" x14ac:dyDescent="0.25">
      <c r="B249" s="158"/>
      <c r="C249" s="164"/>
      <c r="D249" s="164" t="s">
        <v>635</v>
      </c>
      <c r="E249" s="159"/>
      <c r="F249" s="159" t="s">
        <v>450</v>
      </c>
      <c r="G249" s="159"/>
      <c r="H249" s="159"/>
      <c r="I249" s="159"/>
      <c r="J249" s="159"/>
      <c r="K249" s="159"/>
      <c r="L249" s="159"/>
      <c r="M249" s="159"/>
      <c r="N249" s="159"/>
      <c r="O249" s="159"/>
      <c r="P249" s="159"/>
      <c r="Q249" s="159"/>
      <c r="R249" s="159"/>
      <c r="S249" s="111"/>
      <c r="T249" s="111"/>
      <c r="U249" s="159"/>
      <c r="V249" s="246" t="s">
        <v>716</v>
      </c>
      <c r="W249" s="162" t="s">
        <v>717</v>
      </c>
      <c r="X249" s="285"/>
      <c r="Y249" s="163"/>
      <c r="Z249" s="163"/>
      <c r="AA249" s="163"/>
      <c r="AB249" s="163"/>
      <c r="AC249" s="163"/>
      <c r="AD249" s="163"/>
      <c r="AE249" s="163"/>
      <c r="AF249" s="163"/>
      <c r="AG249" s="163"/>
      <c r="AH249" s="163"/>
      <c r="AI249" s="163"/>
      <c r="AJ249" s="163" t="s">
        <v>139</v>
      </c>
      <c r="AK249" s="163"/>
      <c r="AL249" s="163"/>
      <c r="AM249" s="163"/>
      <c r="AN249" s="163"/>
      <c r="AO249" s="262">
        <v>47598737.41278778</v>
      </c>
      <c r="AP249" s="206"/>
      <c r="AQ249" s="206"/>
      <c r="AR249" s="206"/>
      <c r="AS249" s="287"/>
      <c r="AT249" s="224" t="s">
        <v>912</v>
      </c>
      <c r="AU249" s="206"/>
      <c r="AV249" s="206"/>
      <c r="AW249" s="161"/>
    </row>
    <row r="250" spans="2:49" ht="50.25" customHeight="1" x14ac:dyDescent="0.25">
      <c r="B250" s="158"/>
      <c r="C250" s="164"/>
      <c r="D250" s="164" t="s">
        <v>635</v>
      </c>
      <c r="E250" s="159"/>
      <c r="F250" s="159" t="s">
        <v>450</v>
      </c>
      <c r="G250" s="159"/>
      <c r="H250" s="159"/>
      <c r="I250" s="159"/>
      <c r="J250" s="159"/>
      <c r="K250" s="159"/>
      <c r="L250" s="159"/>
      <c r="M250" s="159"/>
      <c r="N250" s="159"/>
      <c r="O250" s="159"/>
      <c r="P250" s="159"/>
      <c r="Q250" s="159"/>
      <c r="R250" s="159"/>
      <c r="S250" s="111"/>
      <c r="T250" s="111"/>
      <c r="U250" s="159"/>
      <c r="V250" s="246" t="s">
        <v>716</v>
      </c>
      <c r="W250" s="162" t="s">
        <v>718</v>
      </c>
      <c r="X250" s="285"/>
      <c r="Y250" s="163"/>
      <c r="Z250" s="163"/>
      <c r="AA250" s="163"/>
      <c r="AB250" s="163"/>
      <c r="AC250" s="163"/>
      <c r="AD250" s="163"/>
      <c r="AE250" s="163"/>
      <c r="AF250" s="163"/>
      <c r="AG250" s="163"/>
      <c r="AH250" s="163"/>
      <c r="AI250" s="163"/>
      <c r="AJ250" s="163" t="s">
        <v>139</v>
      </c>
      <c r="AK250" s="163"/>
      <c r="AL250" s="163"/>
      <c r="AM250" s="163"/>
      <c r="AN250" s="163"/>
      <c r="AO250" s="263">
        <v>47764279.045338631</v>
      </c>
      <c r="AP250" s="206"/>
      <c r="AQ250" s="206"/>
      <c r="AR250" s="206"/>
      <c r="AS250" s="287"/>
      <c r="AT250" s="224" t="s">
        <v>912</v>
      </c>
      <c r="AU250" s="206"/>
      <c r="AV250" s="206"/>
      <c r="AW250" s="161"/>
    </row>
    <row r="251" spans="2:49" ht="50.25" customHeight="1" x14ac:dyDescent="0.25">
      <c r="B251" s="158"/>
      <c r="C251" s="164"/>
      <c r="D251" s="164" t="s">
        <v>635</v>
      </c>
      <c r="E251" s="159"/>
      <c r="F251" s="159" t="s">
        <v>450</v>
      </c>
      <c r="G251" s="159"/>
      <c r="H251" s="159"/>
      <c r="I251" s="159"/>
      <c r="J251" s="159"/>
      <c r="K251" s="159"/>
      <c r="L251" s="159"/>
      <c r="M251" s="159"/>
      <c r="N251" s="159"/>
      <c r="O251" s="159"/>
      <c r="P251" s="159"/>
      <c r="Q251" s="159"/>
      <c r="R251" s="159"/>
      <c r="S251" s="111"/>
      <c r="T251" s="111"/>
      <c r="U251" s="159"/>
      <c r="V251" s="246" t="s">
        <v>716</v>
      </c>
      <c r="W251" s="162" t="s">
        <v>719</v>
      </c>
      <c r="X251" s="285"/>
      <c r="Y251" s="163"/>
      <c r="Z251" s="163"/>
      <c r="AA251" s="163"/>
      <c r="AB251" s="163"/>
      <c r="AC251" s="163"/>
      <c r="AD251" s="163"/>
      <c r="AE251" s="163"/>
      <c r="AF251" s="163"/>
      <c r="AG251" s="163"/>
      <c r="AH251" s="163"/>
      <c r="AI251" s="163"/>
      <c r="AJ251" s="163" t="s">
        <v>139</v>
      </c>
      <c r="AK251" s="163"/>
      <c r="AL251" s="163"/>
      <c r="AM251" s="163"/>
      <c r="AN251" s="163"/>
      <c r="AO251" s="264">
        <v>47838521.95933114</v>
      </c>
      <c r="AP251" s="206"/>
      <c r="AQ251" s="206"/>
      <c r="AR251" s="206"/>
      <c r="AS251" s="287"/>
      <c r="AT251" s="224" t="s">
        <v>912</v>
      </c>
      <c r="AU251" s="206"/>
      <c r="AV251" s="206"/>
      <c r="AW251" s="161"/>
    </row>
    <row r="252" spans="2:49" ht="50.25" customHeight="1" x14ac:dyDescent="0.25">
      <c r="B252" s="158"/>
      <c r="C252" s="164"/>
      <c r="D252" s="164" t="s">
        <v>635</v>
      </c>
      <c r="E252" s="159"/>
      <c r="F252" s="159" t="s">
        <v>450</v>
      </c>
      <c r="G252" s="159"/>
      <c r="H252" s="159"/>
      <c r="I252" s="159"/>
      <c r="J252" s="159"/>
      <c r="K252" s="159"/>
      <c r="L252" s="159"/>
      <c r="M252" s="159"/>
      <c r="N252" s="159"/>
      <c r="O252" s="159"/>
      <c r="P252" s="159"/>
      <c r="Q252" s="159"/>
      <c r="R252" s="159"/>
      <c r="S252" s="111"/>
      <c r="T252" s="111"/>
      <c r="U252" s="159"/>
      <c r="V252" s="246" t="s">
        <v>716</v>
      </c>
      <c r="W252" s="162" t="s">
        <v>720</v>
      </c>
      <c r="X252" s="285"/>
      <c r="Y252" s="163"/>
      <c r="Z252" s="163"/>
      <c r="AA252" s="163"/>
      <c r="AB252" s="163"/>
      <c r="AC252" s="163"/>
      <c r="AD252" s="163"/>
      <c r="AE252" s="163"/>
      <c r="AF252" s="163"/>
      <c r="AG252" s="163"/>
      <c r="AH252" s="163"/>
      <c r="AI252" s="163"/>
      <c r="AJ252" s="163" t="s">
        <v>139</v>
      </c>
      <c r="AK252" s="163"/>
      <c r="AL252" s="163"/>
      <c r="AM252" s="163"/>
      <c r="AN252" s="163"/>
      <c r="AO252" s="264">
        <v>47672980.326780282</v>
      </c>
      <c r="AP252" s="206"/>
      <c r="AQ252" s="206"/>
      <c r="AR252" s="206"/>
      <c r="AS252" s="287"/>
      <c r="AT252" s="224" t="s">
        <v>912</v>
      </c>
      <c r="AU252" s="206"/>
      <c r="AV252" s="206"/>
      <c r="AW252" s="161"/>
    </row>
    <row r="253" spans="2:49" ht="50.25" customHeight="1" x14ac:dyDescent="0.25">
      <c r="B253" s="158"/>
      <c r="C253" s="164"/>
      <c r="D253" s="164" t="s">
        <v>635</v>
      </c>
      <c r="E253" s="159"/>
      <c r="F253" s="159" t="s">
        <v>450</v>
      </c>
      <c r="G253" s="159"/>
      <c r="H253" s="159"/>
      <c r="I253" s="159"/>
      <c r="J253" s="159"/>
      <c r="K253" s="159"/>
      <c r="L253" s="159"/>
      <c r="M253" s="159"/>
      <c r="N253" s="159"/>
      <c r="O253" s="159"/>
      <c r="P253" s="159"/>
      <c r="Q253" s="159"/>
      <c r="R253" s="159"/>
      <c r="S253" s="111"/>
      <c r="T253" s="111"/>
      <c r="U253" s="159"/>
      <c r="V253" s="246" t="s">
        <v>716</v>
      </c>
      <c r="W253" s="162" t="s">
        <v>721</v>
      </c>
      <c r="X253" s="285"/>
      <c r="Y253" s="163"/>
      <c r="Z253" s="163"/>
      <c r="AA253" s="163"/>
      <c r="AB253" s="163"/>
      <c r="AC253" s="163"/>
      <c r="AD253" s="163"/>
      <c r="AE253" s="163"/>
      <c r="AF253" s="163"/>
      <c r="AG253" s="163"/>
      <c r="AH253" s="163"/>
      <c r="AI253" s="163"/>
      <c r="AJ253" s="163" t="s">
        <v>139</v>
      </c>
      <c r="AK253" s="163"/>
      <c r="AL253" s="163"/>
      <c r="AM253" s="163"/>
      <c r="AN253" s="163"/>
      <c r="AO253" s="264">
        <v>47430185.932372369</v>
      </c>
      <c r="AP253" s="206"/>
      <c r="AQ253" s="206"/>
      <c r="AR253" s="206"/>
      <c r="AS253" s="287"/>
      <c r="AT253" s="224" t="s">
        <v>912</v>
      </c>
      <c r="AU253" s="206"/>
      <c r="AV253" s="206"/>
      <c r="AW253" s="161"/>
    </row>
    <row r="254" spans="2:49" ht="50.25" customHeight="1" x14ac:dyDescent="0.25">
      <c r="B254" s="158"/>
      <c r="C254" s="164"/>
      <c r="D254" s="164" t="s">
        <v>635</v>
      </c>
      <c r="E254" s="159"/>
      <c r="F254" s="159" t="s">
        <v>450</v>
      </c>
      <c r="G254" s="159"/>
      <c r="H254" s="159"/>
      <c r="I254" s="159"/>
      <c r="J254" s="159"/>
      <c r="K254" s="159"/>
      <c r="L254" s="159"/>
      <c r="M254" s="159"/>
      <c r="N254" s="159"/>
      <c r="O254" s="159"/>
      <c r="P254" s="159"/>
      <c r="Q254" s="159"/>
      <c r="R254" s="159"/>
      <c r="S254" s="111"/>
      <c r="T254" s="111"/>
      <c r="U254" s="159"/>
      <c r="V254" s="246" t="s">
        <v>716</v>
      </c>
      <c r="W254" s="162" t="s">
        <v>722</v>
      </c>
      <c r="X254" s="285"/>
      <c r="Y254" s="163"/>
      <c r="Z254" s="163"/>
      <c r="AA254" s="163"/>
      <c r="AB254" s="163"/>
      <c r="AC254" s="163"/>
      <c r="AD254" s="163"/>
      <c r="AE254" s="163"/>
      <c r="AF254" s="163"/>
      <c r="AG254" s="163"/>
      <c r="AH254" s="163"/>
      <c r="AI254" s="163"/>
      <c r="AJ254" s="163" t="s">
        <v>139</v>
      </c>
      <c r="AK254" s="163"/>
      <c r="AL254" s="163"/>
      <c r="AM254" s="163"/>
      <c r="AN254" s="163"/>
      <c r="AO254" s="264">
        <v>47653917.956971399</v>
      </c>
      <c r="AP254" s="206"/>
      <c r="AQ254" s="206"/>
      <c r="AR254" s="206"/>
      <c r="AS254" s="287"/>
      <c r="AT254" s="224" t="s">
        <v>912</v>
      </c>
      <c r="AU254" s="206"/>
      <c r="AV254" s="206"/>
      <c r="AW254" s="161"/>
    </row>
    <row r="255" spans="2:49" ht="50.25" customHeight="1" x14ac:dyDescent="0.25">
      <c r="B255" s="158"/>
      <c r="C255" s="164"/>
      <c r="D255" s="164" t="s">
        <v>635</v>
      </c>
      <c r="E255" s="159"/>
      <c r="F255" s="159" t="s">
        <v>450</v>
      </c>
      <c r="G255" s="159"/>
      <c r="H255" s="159"/>
      <c r="I255" s="159"/>
      <c r="J255" s="159"/>
      <c r="K255" s="159"/>
      <c r="L255" s="159"/>
      <c r="M255" s="159"/>
      <c r="N255" s="159"/>
      <c r="O255" s="159"/>
      <c r="P255" s="159"/>
      <c r="Q255" s="159"/>
      <c r="R255" s="159"/>
      <c r="S255" s="111"/>
      <c r="T255" s="111"/>
      <c r="U255" s="159"/>
      <c r="V255" s="246" t="s">
        <v>716</v>
      </c>
      <c r="W255" s="162" t="s">
        <v>723</v>
      </c>
      <c r="X255" s="285"/>
      <c r="Y255" s="163"/>
      <c r="Z255" s="163"/>
      <c r="AA255" s="163"/>
      <c r="AB255" s="163"/>
      <c r="AC255" s="163"/>
      <c r="AD255" s="163"/>
      <c r="AE255" s="163"/>
      <c r="AF255" s="163"/>
      <c r="AG255" s="163"/>
      <c r="AH255" s="163"/>
      <c r="AI255" s="163"/>
      <c r="AJ255" s="163" t="s">
        <v>139</v>
      </c>
      <c r="AK255" s="163"/>
      <c r="AL255" s="163"/>
      <c r="AM255" s="163"/>
      <c r="AN255" s="163"/>
      <c r="AO255" s="264">
        <v>47562619.238413043</v>
      </c>
      <c r="AP255" s="206"/>
      <c r="AQ255" s="206"/>
      <c r="AR255" s="206"/>
      <c r="AS255" s="287" t="s">
        <v>899</v>
      </c>
      <c r="AT255" s="224" t="s">
        <v>912</v>
      </c>
      <c r="AU255" s="206"/>
      <c r="AV255" s="206"/>
      <c r="AW255" s="161"/>
    </row>
    <row r="256" spans="2:49" ht="50.25" customHeight="1" x14ac:dyDescent="0.25">
      <c r="B256" s="158"/>
      <c r="C256" s="164"/>
      <c r="D256" s="164" t="s">
        <v>635</v>
      </c>
      <c r="E256" s="159"/>
      <c r="F256" s="159" t="s">
        <v>450</v>
      </c>
      <c r="G256" s="159"/>
      <c r="H256" s="159"/>
      <c r="I256" s="159"/>
      <c r="J256" s="159"/>
      <c r="K256" s="159"/>
      <c r="L256" s="159"/>
      <c r="M256" s="159"/>
      <c r="N256" s="159"/>
      <c r="O256" s="159"/>
      <c r="P256" s="159"/>
      <c r="Q256" s="159"/>
      <c r="R256" s="159"/>
      <c r="S256" s="111"/>
      <c r="T256" s="111"/>
      <c r="U256" s="159"/>
      <c r="V256" s="246" t="s">
        <v>716</v>
      </c>
      <c r="W256" s="162" t="s">
        <v>723</v>
      </c>
      <c r="X256" s="285"/>
      <c r="Y256" s="163"/>
      <c r="Z256" s="163"/>
      <c r="AA256" s="163"/>
      <c r="AB256" s="163"/>
      <c r="AC256" s="163"/>
      <c r="AD256" s="163"/>
      <c r="AE256" s="163"/>
      <c r="AF256" s="163"/>
      <c r="AG256" s="163"/>
      <c r="AH256" s="163"/>
      <c r="AI256" s="163"/>
      <c r="AJ256" s="163" t="s">
        <v>139</v>
      </c>
      <c r="AK256" s="163"/>
      <c r="AL256" s="163"/>
      <c r="AM256" s="163"/>
      <c r="AN256" s="163"/>
      <c r="AO256" s="264">
        <v>47507438.694229431</v>
      </c>
      <c r="AP256" s="206"/>
      <c r="AQ256" s="206"/>
      <c r="AR256" s="206"/>
      <c r="AS256" s="287" t="s">
        <v>900</v>
      </c>
      <c r="AT256" s="224" t="s">
        <v>912</v>
      </c>
      <c r="AU256" s="206"/>
      <c r="AV256" s="206"/>
      <c r="AW256" s="161"/>
    </row>
    <row r="257" spans="2:49" ht="50.25" customHeight="1" x14ac:dyDescent="0.25">
      <c r="B257" s="158"/>
      <c r="C257" s="164"/>
      <c r="D257" s="164" t="s">
        <v>635</v>
      </c>
      <c r="E257" s="159"/>
      <c r="F257" s="159" t="s">
        <v>450</v>
      </c>
      <c r="G257" s="159"/>
      <c r="H257" s="159"/>
      <c r="I257" s="159"/>
      <c r="J257" s="159"/>
      <c r="K257" s="159"/>
      <c r="L257" s="159"/>
      <c r="M257" s="159"/>
      <c r="N257" s="159"/>
      <c r="O257" s="159"/>
      <c r="P257" s="159"/>
      <c r="Q257" s="159"/>
      <c r="R257" s="159"/>
      <c r="S257" s="111"/>
      <c r="T257" s="111"/>
      <c r="U257" s="159"/>
      <c r="V257" s="246" t="s">
        <v>716</v>
      </c>
      <c r="W257" s="162" t="s">
        <v>723</v>
      </c>
      <c r="X257" s="285"/>
      <c r="Y257" s="163"/>
      <c r="Z257" s="163"/>
      <c r="AA257" s="163"/>
      <c r="AB257" s="163"/>
      <c r="AC257" s="163"/>
      <c r="AD257" s="163"/>
      <c r="AE257" s="163"/>
      <c r="AF257" s="163"/>
      <c r="AG257" s="163"/>
      <c r="AH257" s="163"/>
      <c r="AI257" s="163"/>
      <c r="AJ257" s="163" t="s">
        <v>139</v>
      </c>
      <c r="AK257" s="163"/>
      <c r="AL257" s="163"/>
      <c r="AM257" s="163"/>
      <c r="AN257" s="163"/>
      <c r="AO257" s="264">
        <v>47617799.782596663</v>
      </c>
      <c r="AP257" s="206"/>
      <c r="AQ257" s="206"/>
      <c r="AR257" s="206"/>
      <c r="AS257" s="287"/>
      <c r="AT257" s="224" t="s">
        <v>912</v>
      </c>
      <c r="AU257" s="206"/>
      <c r="AV257" s="206"/>
      <c r="AW257" s="161"/>
    </row>
    <row r="258" spans="2:49" ht="50.25" customHeight="1" x14ac:dyDescent="0.25">
      <c r="B258" s="158"/>
      <c r="C258" s="164"/>
      <c r="D258" s="164" t="s">
        <v>635</v>
      </c>
      <c r="E258" s="159"/>
      <c r="F258" s="159" t="s">
        <v>450</v>
      </c>
      <c r="G258" s="159"/>
      <c r="H258" s="159"/>
      <c r="I258" s="159"/>
      <c r="J258" s="159"/>
      <c r="K258" s="159"/>
      <c r="L258" s="159"/>
      <c r="M258" s="159"/>
      <c r="N258" s="159"/>
      <c r="O258" s="159"/>
      <c r="P258" s="159"/>
      <c r="Q258" s="159"/>
      <c r="R258" s="159"/>
      <c r="S258" s="111"/>
      <c r="T258" s="111"/>
      <c r="U258" s="159"/>
      <c r="V258" s="246" t="s">
        <v>716</v>
      </c>
      <c r="W258" s="162" t="s">
        <v>724</v>
      </c>
      <c r="X258" s="285"/>
      <c r="Y258" s="163"/>
      <c r="Z258" s="163"/>
      <c r="AA258" s="163"/>
      <c r="AB258" s="163"/>
      <c r="AC258" s="163"/>
      <c r="AD258" s="163"/>
      <c r="AE258" s="163"/>
      <c r="AF258" s="163"/>
      <c r="AG258" s="163"/>
      <c r="AH258" s="163"/>
      <c r="AI258" s="163"/>
      <c r="AJ258" s="163" t="s">
        <v>139</v>
      </c>
      <c r="AK258" s="163"/>
      <c r="AL258" s="163"/>
      <c r="AM258" s="163"/>
      <c r="AN258" s="163"/>
      <c r="AO258" s="264">
        <v>47397077.6058622</v>
      </c>
      <c r="AP258" s="206"/>
      <c r="AQ258" s="206"/>
      <c r="AR258" s="206"/>
      <c r="AS258" s="287"/>
      <c r="AT258" s="224" t="s">
        <v>912</v>
      </c>
      <c r="AU258" s="206"/>
      <c r="AV258" s="206"/>
      <c r="AW258" s="161"/>
    </row>
    <row r="259" spans="2:49" ht="50.25" customHeight="1" x14ac:dyDescent="0.25">
      <c r="B259" s="158"/>
      <c r="C259" s="164"/>
      <c r="D259" s="164" t="s">
        <v>635</v>
      </c>
      <c r="E259" s="159"/>
      <c r="F259" s="159" t="s">
        <v>450</v>
      </c>
      <c r="G259" s="159"/>
      <c r="H259" s="159"/>
      <c r="I259" s="159"/>
      <c r="J259" s="159"/>
      <c r="K259" s="159"/>
      <c r="L259" s="159"/>
      <c r="M259" s="159"/>
      <c r="N259" s="159"/>
      <c r="O259" s="159"/>
      <c r="P259" s="159"/>
      <c r="Q259" s="159"/>
      <c r="R259" s="159"/>
      <c r="S259" s="111"/>
      <c r="T259" s="111"/>
      <c r="U259" s="159"/>
      <c r="V259" s="246" t="s">
        <v>716</v>
      </c>
      <c r="W259" s="162" t="s">
        <v>724</v>
      </c>
      <c r="X259" s="285"/>
      <c r="Y259" s="163"/>
      <c r="Z259" s="163"/>
      <c r="AA259" s="163"/>
      <c r="AB259" s="163"/>
      <c r="AC259" s="163"/>
      <c r="AD259" s="163"/>
      <c r="AE259" s="163"/>
      <c r="AF259" s="163"/>
      <c r="AG259" s="163"/>
      <c r="AH259" s="163"/>
      <c r="AI259" s="163"/>
      <c r="AJ259" s="163" t="s">
        <v>139</v>
      </c>
      <c r="AK259" s="163"/>
      <c r="AL259" s="163"/>
      <c r="AM259" s="163"/>
      <c r="AN259" s="163"/>
      <c r="AO259" s="265">
        <v>47728160.870963901</v>
      </c>
      <c r="AP259" s="206"/>
      <c r="AQ259" s="206"/>
      <c r="AR259" s="206"/>
      <c r="AS259" s="287"/>
      <c r="AT259" s="224" t="s">
        <v>912</v>
      </c>
      <c r="AU259" s="206"/>
      <c r="AV259" s="206"/>
      <c r="AW259" s="161"/>
    </row>
    <row r="260" spans="2:49" ht="50.25" customHeight="1" x14ac:dyDescent="0.25">
      <c r="B260" s="158"/>
      <c r="C260" s="164"/>
      <c r="D260" s="164" t="s">
        <v>635</v>
      </c>
      <c r="E260" s="159"/>
      <c r="F260" s="159" t="s">
        <v>450</v>
      </c>
      <c r="G260" s="159"/>
      <c r="H260" s="159"/>
      <c r="I260" s="159"/>
      <c r="J260" s="159"/>
      <c r="K260" s="159"/>
      <c r="L260" s="159"/>
      <c r="M260" s="159"/>
      <c r="N260" s="159"/>
      <c r="O260" s="159"/>
      <c r="P260" s="159"/>
      <c r="Q260" s="159"/>
      <c r="R260" s="159"/>
      <c r="S260" s="111"/>
      <c r="T260" s="111"/>
      <c r="U260" s="159"/>
      <c r="V260" s="246" t="s">
        <v>716</v>
      </c>
      <c r="W260" s="162" t="s">
        <v>725</v>
      </c>
      <c r="X260" s="285"/>
      <c r="Y260" s="163"/>
      <c r="Z260" s="163"/>
      <c r="AA260" s="163"/>
      <c r="AB260" s="163"/>
      <c r="AC260" s="163"/>
      <c r="AD260" s="163"/>
      <c r="AE260" s="163"/>
      <c r="AF260" s="163"/>
      <c r="AG260" s="163"/>
      <c r="AH260" s="163"/>
      <c r="AI260" s="163"/>
      <c r="AJ260" s="163" t="s">
        <v>139</v>
      </c>
      <c r="AK260" s="163"/>
      <c r="AL260" s="163"/>
      <c r="AM260" s="163"/>
      <c r="AN260" s="163"/>
      <c r="AO260" s="265">
        <v>47617799.782596663</v>
      </c>
      <c r="AP260" s="206"/>
      <c r="AQ260" s="206"/>
      <c r="AR260" s="206"/>
      <c r="AS260" s="287"/>
      <c r="AT260" s="224" t="s">
        <v>912</v>
      </c>
      <c r="AU260" s="206"/>
      <c r="AV260" s="206"/>
      <c r="AW260" s="161"/>
    </row>
    <row r="261" spans="2:49" ht="50.25" customHeight="1" x14ac:dyDescent="0.25">
      <c r="B261" s="158"/>
      <c r="C261" s="164"/>
      <c r="D261" s="164" t="s">
        <v>636</v>
      </c>
      <c r="E261" s="159" t="s">
        <v>699</v>
      </c>
      <c r="F261" s="159" t="s">
        <v>450</v>
      </c>
      <c r="G261" s="159"/>
      <c r="H261" s="159"/>
      <c r="I261" s="159"/>
      <c r="J261" s="159"/>
      <c r="K261" s="159"/>
      <c r="L261" s="159"/>
      <c r="M261" s="159"/>
      <c r="N261" s="159"/>
      <c r="O261" s="159"/>
      <c r="P261" s="159"/>
      <c r="Q261" s="159"/>
      <c r="R261" s="159"/>
      <c r="S261" s="111"/>
      <c r="T261" s="111"/>
      <c r="U261" s="159"/>
      <c r="V261" s="246" t="s">
        <v>726</v>
      </c>
      <c r="W261" s="162" t="s">
        <v>727</v>
      </c>
      <c r="X261" s="285"/>
      <c r="Y261" s="163"/>
      <c r="Z261" s="163"/>
      <c r="AA261" s="163"/>
      <c r="AB261" s="163"/>
      <c r="AC261" s="163"/>
      <c r="AD261" s="163"/>
      <c r="AE261" s="163"/>
      <c r="AF261" s="163"/>
      <c r="AG261" s="163"/>
      <c r="AH261" s="163"/>
      <c r="AI261" s="163"/>
      <c r="AJ261" s="163" t="s">
        <v>139</v>
      </c>
      <c r="AK261" s="163"/>
      <c r="AL261" s="163"/>
      <c r="AM261" s="163"/>
      <c r="AN261" s="163"/>
      <c r="AO261" s="258">
        <v>1924819000</v>
      </c>
      <c r="AP261" s="206"/>
      <c r="AQ261" s="206"/>
      <c r="AR261" s="206"/>
      <c r="AS261" s="287" t="s">
        <v>901</v>
      </c>
      <c r="AT261" s="224" t="s">
        <v>912</v>
      </c>
      <c r="AU261" s="206"/>
      <c r="AV261" s="206"/>
      <c r="AW261" s="161"/>
    </row>
    <row r="262" spans="2:49" ht="50.25" customHeight="1" x14ac:dyDescent="0.25">
      <c r="B262" s="158"/>
      <c r="C262" s="164"/>
      <c r="D262" s="164" t="s">
        <v>661</v>
      </c>
      <c r="E262" s="159" t="s">
        <v>703</v>
      </c>
      <c r="F262" s="159" t="s">
        <v>450</v>
      </c>
      <c r="G262" s="159" t="s">
        <v>541</v>
      </c>
      <c r="H262" s="159"/>
      <c r="I262" s="159"/>
      <c r="J262" s="159"/>
      <c r="K262" s="159"/>
      <c r="L262" s="159"/>
      <c r="M262" s="159"/>
      <c r="N262" s="159"/>
      <c r="O262" s="159"/>
      <c r="P262" s="159"/>
      <c r="Q262" s="159"/>
      <c r="R262" s="159"/>
      <c r="S262" s="111"/>
      <c r="T262" s="111"/>
      <c r="U262" s="159"/>
      <c r="V262" s="246" t="s">
        <v>763</v>
      </c>
      <c r="W262" s="162" t="s">
        <v>764</v>
      </c>
      <c r="X262" s="285"/>
      <c r="Y262" s="163"/>
      <c r="Z262" s="163"/>
      <c r="AA262" s="163"/>
      <c r="AB262" s="163"/>
      <c r="AC262" s="163"/>
      <c r="AD262" s="163"/>
      <c r="AE262" s="163"/>
      <c r="AF262" s="163"/>
      <c r="AG262" s="163"/>
      <c r="AH262" s="163"/>
      <c r="AI262" s="163"/>
      <c r="AJ262" s="163" t="s">
        <v>139</v>
      </c>
      <c r="AK262" s="163"/>
      <c r="AL262" s="163"/>
      <c r="AM262" s="163"/>
      <c r="AN262" s="163"/>
      <c r="AO262" s="259">
        <v>474869332.85883343</v>
      </c>
      <c r="AP262" s="206"/>
      <c r="AQ262" s="206"/>
      <c r="AR262" s="206"/>
      <c r="AS262" s="287" t="s">
        <v>581</v>
      </c>
      <c r="AT262" s="279">
        <v>1</v>
      </c>
      <c r="AU262" s="206"/>
      <c r="AV262" s="206"/>
      <c r="AW262" s="161"/>
    </row>
    <row r="263" spans="2:49" ht="50.25" customHeight="1" x14ac:dyDescent="0.25">
      <c r="B263" s="158"/>
      <c r="C263" s="164"/>
      <c r="D263" s="164" t="s">
        <v>635</v>
      </c>
      <c r="E263" s="159" t="s">
        <v>704</v>
      </c>
      <c r="F263" s="159" t="s">
        <v>450</v>
      </c>
      <c r="G263" s="159" t="s">
        <v>541</v>
      </c>
      <c r="H263" s="159"/>
      <c r="I263" s="159"/>
      <c r="J263" s="159"/>
      <c r="K263" s="159"/>
      <c r="L263" s="159"/>
      <c r="M263" s="159"/>
      <c r="N263" s="159"/>
      <c r="O263" s="159"/>
      <c r="P263" s="159"/>
      <c r="Q263" s="159"/>
      <c r="R263" s="159"/>
      <c r="S263" s="111"/>
      <c r="T263" s="111"/>
      <c r="U263" s="159"/>
      <c r="V263" s="246" t="s">
        <v>765</v>
      </c>
      <c r="W263" s="162" t="s">
        <v>766</v>
      </c>
      <c r="X263" s="285"/>
      <c r="Y263" s="163"/>
      <c r="Z263" s="163"/>
      <c r="AA263" s="163"/>
      <c r="AB263" s="163"/>
      <c r="AC263" s="163"/>
      <c r="AD263" s="163"/>
      <c r="AE263" s="163"/>
      <c r="AF263" s="163"/>
      <c r="AG263" s="163"/>
      <c r="AH263" s="163"/>
      <c r="AI263" s="163"/>
      <c r="AJ263" s="163" t="s">
        <v>139</v>
      </c>
      <c r="AK263" s="163"/>
      <c r="AL263" s="163"/>
      <c r="AM263" s="163"/>
      <c r="AN263" s="163"/>
      <c r="AO263" s="259">
        <v>50260341.005465865</v>
      </c>
      <c r="AP263" s="206"/>
      <c r="AQ263" s="206"/>
      <c r="AR263" s="206"/>
      <c r="AS263" s="287" t="s">
        <v>902</v>
      </c>
      <c r="AT263" s="279">
        <v>1</v>
      </c>
      <c r="AU263" s="206"/>
      <c r="AV263" s="206"/>
      <c r="AW263" s="161"/>
    </row>
    <row r="264" spans="2:49" ht="50.25" customHeight="1" x14ac:dyDescent="0.25">
      <c r="B264" s="158"/>
      <c r="C264" s="164"/>
      <c r="D264" s="164" t="s">
        <v>635</v>
      </c>
      <c r="E264" s="159" t="s">
        <v>704</v>
      </c>
      <c r="F264" s="159" t="s">
        <v>455</v>
      </c>
      <c r="G264" s="159" t="s">
        <v>541</v>
      </c>
      <c r="H264" s="159"/>
      <c r="I264" s="159"/>
      <c r="J264" s="159"/>
      <c r="K264" s="159"/>
      <c r="L264" s="159"/>
      <c r="M264" s="159"/>
      <c r="N264" s="159"/>
      <c r="O264" s="159"/>
      <c r="P264" s="159"/>
      <c r="Q264" s="159"/>
      <c r="R264" s="159"/>
      <c r="S264" s="111"/>
      <c r="T264" s="111"/>
      <c r="U264" s="159"/>
      <c r="V264" s="246" t="s">
        <v>765</v>
      </c>
      <c r="W264" s="162" t="s">
        <v>767</v>
      </c>
      <c r="X264" s="285"/>
      <c r="Y264" s="163"/>
      <c r="Z264" s="163"/>
      <c r="AA264" s="163"/>
      <c r="AB264" s="163"/>
      <c r="AC264" s="163"/>
      <c r="AD264" s="163"/>
      <c r="AE264" s="163"/>
      <c r="AF264" s="163"/>
      <c r="AG264" s="163"/>
      <c r="AH264" s="163"/>
      <c r="AI264" s="163"/>
      <c r="AJ264" s="163" t="s">
        <v>139</v>
      </c>
      <c r="AK264" s="163"/>
      <c r="AL264" s="163"/>
      <c r="AM264" s="163"/>
      <c r="AN264" s="163"/>
      <c r="AO264" s="259">
        <v>50492344.62808834</v>
      </c>
      <c r="AP264" s="206"/>
      <c r="AQ264" s="206"/>
      <c r="AR264" s="206"/>
      <c r="AS264" s="287" t="s">
        <v>902</v>
      </c>
      <c r="AT264" s="279">
        <v>1</v>
      </c>
      <c r="AU264" s="206"/>
      <c r="AV264" s="206"/>
      <c r="AW264" s="161"/>
    </row>
    <row r="265" spans="2:49" ht="50.25" customHeight="1" x14ac:dyDescent="0.25">
      <c r="B265" s="158"/>
      <c r="C265" s="164"/>
      <c r="D265" s="164" t="s">
        <v>635</v>
      </c>
      <c r="E265" s="159" t="s">
        <v>704</v>
      </c>
      <c r="F265" s="159" t="s">
        <v>456</v>
      </c>
      <c r="G265" s="159" t="s">
        <v>541</v>
      </c>
      <c r="H265" s="159"/>
      <c r="I265" s="159"/>
      <c r="J265" s="159"/>
      <c r="K265" s="159"/>
      <c r="L265" s="159"/>
      <c r="M265" s="159"/>
      <c r="N265" s="159"/>
      <c r="O265" s="159"/>
      <c r="P265" s="159"/>
      <c r="Q265" s="159"/>
      <c r="R265" s="159"/>
      <c r="S265" s="111"/>
      <c r="T265" s="111"/>
      <c r="U265" s="159"/>
      <c r="V265" s="246" t="s">
        <v>765</v>
      </c>
      <c r="W265" s="162" t="s">
        <v>768</v>
      </c>
      <c r="X265" s="285"/>
      <c r="Y265" s="163"/>
      <c r="Z265" s="163"/>
      <c r="AA265" s="163"/>
      <c r="AB265" s="163"/>
      <c r="AC265" s="163"/>
      <c r="AD265" s="163"/>
      <c r="AE265" s="163"/>
      <c r="AF265" s="163"/>
      <c r="AG265" s="163"/>
      <c r="AH265" s="163"/>
      <c r="AI265" s="163"/>
      <c r="AJ265" s="163" t="s">
        <v>139</v>
      </c>
      <c r="AK265" s="163"/>
      <c r="AL265" s="163"/>
      <c r="AM265" s="163"/>
      <c r="AN265" s="163"/>
      <c r="AO265" s="259">
        <v>50665795.126427479</v>
      </c>
      <c r="AP265" s="206"/>
      <c r="AQ265" s="206"/>
      <c r="AR265" s="206"/>
      <c r="AS265" s="287" t="s">
        <v>903</v>
      </c>
      <c r="AT265" s="279">
        <v>1</v>
      </c>
      <c r="AU265" s="206"/>
      <c r="AV265" s="206"/>
      <c r="AW265" s="161"/>
    </row>
    <row r="266" spans="2:49" ht="50.25" customHeight="1" x14ac:dyDescent="0.25">
      <c r="B266" s="158"/>
      <c r="C266" s="164"/>
      <c r="D266" s="164" t="s">
        <v>635</v>
      </c>
      <c r="E266" s="159" t="s">
        <v>704</v>
      </c>
      <c r="F266" s="159" t="s">
        <v>457</v>
      </c>
      <c r="G266" s="159" t="s">
        <v>541</v>
      </c>
      <c r="H266" s="159"/>
      <c r="I266" s="159"/>
      <c r="J266" s="159"/>
      <c r="K266" s="159"/>
      <c r="L266" s="159"/>
      <c r="M266" s="159"/>
      <c r="N266" s="159"/>
      <c r="O266" s="159"/>
      <c r="P266" s="159"/>
      <c r="Q266" s="159"/>
      <c r="R266" s="159"/>
      <c r="S266" s="111"/>
      <c r="T266" s="111"/>
      <c r="U266" s="159"/>
      <c r="V266" s="246" t="s">
        <v>765</v>
      </c>
      <c r="W266" s="162" t="s">
        <v>769</v>
      </c>
      <c r="X266" s="285"/>
      <c r="Y266" s="163"/>
      <c r="Z266" s="163"/>
      <c r="AA266" s="163"/>
      <c r="AB266" s="163"/>
      <c r="AC266" s="163"/>
      <c r="AD266" s="163"/>
      <c r="AE266" s="163"/>
      <c r="AF266" s="163"/>
      <c r="AG266" s="163"/>
      <c r="AH266" s="163"/>
      <c r="AI266" s="163"/>
      <c r="AJ266" s="163" t="s">
        <v>139</v>
      </c>
      <c r="AK266" s="163"/>
      <c r="AL266" s="163"/>
      <c r="AM266" s="163"/>
      <c r="AN266" s="163"/>
      <c r="AO266" s="259">
        <v>50391269.613603242</v>
      </c>
      <c r="AP266" s="206"/>
      <c r="AQ266" s="206"/>
      <c r="AR266" s="206"/>
      <c r="AS266" s="287" t="s">
        <v>903</v>
      </c>
      <c r="AT266" s="279">
        <v>1</v>
      </c>
      <c r="AU266" s="206"/>
      <c r="AV266" s="206"/>
      <c r="AW266" s="161"/>
    </row>
    <row r="267" spans="2:49" ht="50.25" customHeight="1" x14ac:dyDescent="0.25">
      <c r="B267" s="158"/>
      <c r="C267" s="164"/>
      <c r="D267" s="164" t="s">
        <v>635</v>
      </c>
      <c r="E267" s="159" t="s">
        <v>704</v>
      </c>
      <c r="F267" s="159" t="s">
        <v>458</v>
      </c>
      <c r="G267" s="159" t="s">
        <v>541</v>
      </c>
      <c r="H267" s="159"/>
      <c r="I267" s="159"/>
      <c r="J267" s="159"/>
      <c r="K267" s="159"/>
      <c r="L267" s="159"/>
      <c r="M267" s="159"/>
      <c r="N267" s="159"/>
      <c r="O267" s="159"/>
      <c r="P267" s="159"/>
      <c r="Q267" s="159"/>
      <c r="R267" s="159"/>
      <c r="S267" s="111"/>
      <c r="T267" s="111"/>
      <c r="U267" s="159"/>
      <c r="V267" s="246" t="s">
        <v>765</v>
      </c>
      <c r="W267" s="162" t="s">
        <v>770</v>
      </c>
      <c r="X267" s="285"/>
      <c r="Y267" s="163"/>
      <c r="Z267" s="163"/>
      <c r="AA267" s="163"/>
      <c r="AB267" s="163"/>
      <c r="AC267" s="163"/>
      <c r="AD267" s="163"/>
      <c r="AE267" s="163"/>
      <c r="AF267" s="163"/>
      <c r="AG267" s="163"/>
      <c r="AH267" s="163"/>
      <c r="AI267" s="163"/>
      <c r="AJ267" s="163" t="s">
        <v>139</v>
      </c>
      <c r="AK267" s="163"/>
      <c r="AL267" s="163"/>
      <c r="AM267" s="163"/>
      <c r="AN267" s="163"/>
      <c r="AO267" s="259">
        <v>50153699.458274573</v>
      </c>
      <c r="AP267" s="206"/>
      <c r="AQ267" s="206"/>
      <c r="AR267" s="206"/>
      <c r="AS267" s="287" t="s">
        <v>904</v>
      </c>
      <c r="AT267" s="279">
        <v>1</v>
      </c>
      <c r="AU267" s="206"/>
      <c r="AV267" s="206"/>
      <c r="AW267" s="161"/>
    </row>
    <row r="268" spans="2:49" ht="50.25" customHeight="1" x14ac:dyDescent="0.25">
      <c r="B268" s="158"/>
      <c r="C268" s="164"/>
      <c r="D268" s="164" t="s">
        <v>635</v>
      </c>
      <c r="E268" s="159" t="s">
        <v>704</v>
      </c>
      <c r="F268" s="159" t="s">
        <v>707</v>
      </c>
      <c r="G268" s="159" t="s">
        <v>541</v>
      </c>
      <c r="H268" s="159"/>
      <c r="I268" s="159"/>
      <c r="J268" s="159"/>
      <c r="K268" s="159"/>
      <c r="L268" s="159"/>
      <c r="M268" s="159"/>
      <c r="N268" s="159"/>
      <c r="O268" s="159"/>
      <c r="P268" s="159"/>
      <c r="Q268" s="159"/>
      <c r="R268" s="159"/>
      <c r="S268" s="111"/>
      <c r="T268" s="111"/>
      <c r="U268" s="159"/>
      <c r="V268" s="246" t="s">
        <v>765</v>
      </c>
      <c r="W268" s="162" t="s">
        <v>771</v>
      </c>
      <c r="X268" s="285"/>
      <c r="Y268" s="163"/>
      <c r="Z268" s="163"/>
      <c r="AA268" s="163"/>
      <c r="AB268" s="163"/>
      <c r="AC268" s="163"/>
      <c r="AD268" s="163"/>
      <c r="AE268" s="163"/>
      <c r="AF268" s="163"/>
      <c r="AG268" s="163"/>
      <c r="AH268" s="163"/>
      <c r="AI268" s="163"/>
      <c r="AJ268" s="163" t="s">
        <v>139</v>
      </c>
      <c r="AK268" s="163"/>
      <c r="AL268" s="163"/>
      <c r="AM268" s="163"/>
      <c r="AN268" s="163"/>
      <c r="AO268" s="259">
        <v>50526420.635301329</v>
      </c>
      <c r="AP268" s="206"/>
      <c r="AQ268" s="206"/>
      <c r="AR268" s="206"/>
      <c r="AS268" s="287" t="s">
        <v>904</v>
      </c>
      <c r="AT268" s="279">
        <v>1</v>
      </c>
      <c r="AU268" s="206"/>
      <c r="AV268" s="206"/>
      <c r="AW268" s="161"/>
    </row>
    <row r="269" spans="2:49" ht="50.25" customHeight="1" x14ac:dyDescent="0.25">
      <c r="B269" s="158"/>
      <c r="C269" s="164"/>
      <c r="D269" s="164" t="s">
        <v>635</v>
      </c>
      <c r="E269" s="159" t="s">
        <v>704</v>
      </c>
      <c r="F269" s="159" t="s">
        <v>708</v>
      </c>
      <c r="G269" s="159" t="s">
        <v>541</v>
      </c>
      <c r="H269" s="159"/>
      <c r="I269" s="159"/>
      <c r="J269" s="159"/>
      <c r="K269" s="159"/>
      <c r="L269" s="159"/>
      <c r="M269" s="159"/>
      <c r="N269" s="159"/>
      <c r="O269" s="159"/>
      <c r="P269" s="159"/>
      <c r="Q269" s="159"/>
      <c r="R269" s="159"/>
      <c r="S269" s="111"/>
      <c r="T269" s="111"/>
      <c r="U269" s="159"/>
      <c r="V269" s="246" t="s">
        <v>765</v>
      </c>
      <c r="W269" s="162" t="s">
        <v>772</v>
      </c>
      <c r="X269" s="285"/>
      <c r="Y269" s="163"/>
      <c r="Z269" s="163"/>
      <c r="AA269" s="163"/>
      <c r="AB269" s="163"/>
      <c r="AC269" s="163"/>
      <c r="AD269" s="163"/>
      <c r="AE269" s="163"/>
      <c r="AF269" s="163"/>
      <c r="AG269" s="163"/>
      <c r="AH269" s="163"/>
      <c r="AI269" s="163"/>
      <c r="AJ269" s="163" t="s">
        <v>139</v>
      </c>
      <c r="AK269" s="163"/>
      <c r="AL269" s="163"/>
      <c r="AM269" s="163"/>
      <c r="AN269" s="163"/>
      <c r="AO269" s="259">
        <v>50232889.510050796</v>
      </c>
      <c r="AP269" s="206"/>
      <c r="AQ269" s="206"/>
      <c r="AR269" s="206"/>
      <c r="AS269" s="287" t="s">
        <v>905</v>
      </c>
      <c r="AT269" s="279">
        <v>1</v>
      </c>
      <c r="AU269" s="206"/>
      <c r="AV269" s="206"/>
      <c r="AW269" s="161"/>
    </row>
    <row r="270" spans="2:49" ht="50.25" customHeight="1" x14ac:dyDescent="0.25">
      <c r="B270" s="158"/>
      <c r="C270" s="164"/>
      <c r="D270" s="164" t="s">
        <v>635</v>
      </c>
      <c r="E270" s="159" t="s">
        <v>704</v>
      </c>
      <c r="F270" s="159" t="s">
        <v>709</v>
      </c>
      <c r="G270" s="159" t="s">
        <v>541</v>
      </c>
      <c r="H270" s="159"/>
      <c r="I270" s="159"/>
      <c r="J270" s="159"/>
      <c r="K270" s="159"/>
      <c r="L270" s="159"/>
      <c r="M270" s="159"/>
      <c r="N270" s="159"/>
      <c r="O270" s="159"/>
      <c r="P270" s="159"/>
      <c r="Q270" s="159"/>
      <c r="R270" s="159"/>
      <c r="S270" s="111"/>
      <c r="T270" s="111"/>
      <c r="U270" s="159"/>
      <c r="V270" s="246" t="s">
        <v>765</v>
      </c>
      <c r="W270" s="162" t="s">
        <v>773</v>
      </c>
      <c r="X270" s="285"/>
      <c r="Y270" s="163"/>
      <c r="Z270" s="163"/>
      <c r="AA270" s="163"/>
      <c r="AB270" s="163"/>
      <c r="AC270" s="163"/>
      <c r="AD270" s="163"/>
      <c r="AE270" s="163"/>
      <c r="AF270" s="163"/>
      <c r="AG270" s="163"/>
      <c r="AH270" s="163"/>
      <c r="AI270" s="163"/>
      <c r="AJ270" s="163" t="s">
        <v>139</v>
      </c>
      <c r="AK270" s="163"/>
      <c r="AL270" s="163"/>
      <c r="AM270" s="163"/>
      <c r="AN270" s="163"/>
      <c r="AO270" s="259">
        <v>50542258.645656571</v>
      </c>
      <c r="AP270" s="206"/>
      <c r="AQ270" s="206"/>
      <c r="AR270" s="206"/>
      <c r="AS270" s="287" t="s">
        <v>905</v>
      </c>
      <c r="AT270" s="279">
        <v>1</v>
      </c>
      <c r="AU270" s="206"/>
      <c r="AV270" s="206"/>
      <c r="AW270" s="161"/>
    </row>
    <row r="271" spans="2:49" ht="50.25" customHeight="1" x14ac:dyDescent="0.25">
      <c r="B271" s="158"/>
      <c r="C271" s="164"/>
      <c r="D271" s="164" t="s">
        <v>635</v>
      </c>
      <c r="E271" s="159" t="s">
        <v>704</v>
      </c>
      <c r="F271" s="159" t="s">
        <v>710</v>
      </c>
      <c r="G271" s="159" t="s">
        <v>541</v>
      </c>
      <c r="H271" s="159"/>
      <c r="I271" s="159"/>
      <c r="J271" s="159"/>
      <c r="K271" s="159"/>
      <c r="L271" s="159"/>
      <c r="M271" s="159"/>
      <c r="N271" s="159"/>
      <c r="O271" s="159"/>
      <c r="P271" s="159"/>
      <c r="Q271" s="159"/>
      <c r="R271" s="159"/>
      <c r="S271" s="111"/>
      <c r="T271" s="111"/>
      <c r="U271" s="159"/>
      <c r="V271" s="246" t="s">
        <v>765</v>
      </c>
      <c r="W271" s="162" t="s">
        <v>774</v>
      </c>
      <c r="X271" s="285"/>
      <c r="Y271" s="163"/>
      <c r="Z271" s="163"/>
      <c r="AA271" s="163"/>
      <c r="AB271" s="163"/>
      <c r="AC271" s="163"/>
      <c r="AD271" s="163"/>
      <c r="AE271" s="163"/>
      <c r="AF271" s="163"/>
      <c r="AG271" s="163"/>
      <c r="AH271" s="163"/>
      <c r="AI271" s="163"/>
      <c r="AJ271" s="163" t="s">
        <v>139</v>
      </c>
      <c r="AK271" s="163"/>
      <c r="AL271" s="163"/>
      <c r="AM271" s="163"/>
      <c r="AN271" s="163"/>
      <c r="AO271" s="259">
        <v>50447230.583525106</v>
      </c>
      <c r="AP271" s="206"/>
      <c r="AQ271" s="206"/>
      <c r="AR271" s="206"/>
      <c r="AS271" s="287" t="s">
        <v>906</v>
      </c>
      <c r="AT271" s="279">
        <v>1</v>
      </c>
      <c r="AU271" s="206"/>
      <c r="AV271" s="206"/>
      <c r="AW271" s="161"/>
    </row>
    <row r="272" spans="2:49" ht="50.25" customHeight="1" x14ac:dyDescent="0.25">
      <c r="B272" s="158"/>
      <c r="C272" s="164"/>
      <c r="D272" s="164" t="s">
        <v>635</v>
      </c>
      <c r="E272" s="159" t="s">
        <v>704</v>
      </c>
      <c r="F272" s="159" t="s">
        <v>711</v>
      </c>
      <c r="G272" s="159" t="s">
        <v>541</v>
      </c>
      <c r="H272" s="159"/>
      <c r="I272" s="159"/>
      <c r="J272" s="159"/>
      <c r="K272" s="159"/>
      <c r="L272" s="159"/>
      <c r="M272" s="159"/>
      <c r="N272" s="159"/>
      <c r="O272" s="159"/>
      <c r="P272" s="159"/>
      <c r="Q272" s="159"/>
      <c r="R272" s="159"/>
      <c r="S272" s="111"/>
      <c r="T272" s="111"/>
      <c r="U272" s="159"/>
      <c r="V272" s="246" t="s">
        <v>765</v>
      </c>
      <c r="W272" s="162" t="s">
        <v>775</v>
      </c>
      <c r="X272" s="285"/>
      <c r="Y272" s="163"/>
      <c r="Z272" s="163"/>
      <c r="AA272" s="163"/>
      <c r="AB272" s="163"/>
      <c r="AC272" s="163"/>
      <c r="AD272" s="163"/>
      <c r="AE272" s="163"/>
      <c r="AF272" s="163"/>
      <c r="AG272" s="163"/>
      <c r="AH272" s="163"/>
      <c r="AI272" s="163"/>
      <c r="AJ272" s="163" t="s">
        <v>139</v>
      </c>
      <c r="AK272" s="163"/>
      <c r="AL272" s="163"/>
      <c r="AM272" s="163"/>
      <c r="AN272" s="163"/>
      <c r="AO272" s="259">
        <v>50576046.401081093</v>
      </c>
      <c r="AP272" s="206"/>
      <c r="AQ272" s="206"/>
      <c r="AR272" s="206"/>
      <c r="AS272" s="287" t="s">
        <v>906</v>
      </c>
      <c r="AT272" s="279">
        <v>1</v>
      </c>
      <c r="AU272" s="206"/>
      <c r="AV272" s="206"/>
      <c r="AW272" s="161"/>
    </row>
    <row r="273" spans="2:49" ht="50.25" customHeight="1" x14ac:dyDescent="0.25">
      <c r="B273" s="158"/>
      <c r="C273" s="164"/>
      <c r="D273" s="164" t="s">
        <v>635</v>
      </c>
      <c r="E273" s="159" t="s">
        <v>704</v>
      </c>
      <c r="F273" s="159" t="s">
        <v>712</v>
      </c>
      <c r="G273" s="159" t="s">
        <v>541</v>
      </c>
      <c r="H273" s="159"/>
      <c r="I273" s="159"/>
      <c r="J273" s="159"/>
      <c r="K273" s="159"/>
      <c r="L273" s="159"/>
      <c r="M273" s="159"/>
      <c r="N273" s="159"/>
      <c r="O273" s="159"/>
      <c r="P273" s="159"/>
      <c r="Q273" s="159"/>
      <c r="R273" s="159"/>
      <c r="S273" s="111"/>
      <c r="T273" s="111"/>
      <c r="U273" s="159"/>
      <c r="V273" s="246" t="s">
        <v>765</v>
      </c>
      <c r="W273" s="162" t="s">
        <v>776</v>
      </c>
      <c r="X273" s="285"/>
      <c r="Y273" s="163"/>
      <c r="Z273" s="163"/>
      <c r="AA273" s="163"/>
      <c r="AB273" s="163"/>
      <c r="AC273" s="163"/>
      <c r="AD273" s="163"/>
      <c r="AE273" s="163"/>
      <c r="AF273" s="163"/>
      <c r="AG273" s="163"/>
      <c r="AH273" s="163"/>
      <c r="AI273" s="163"/>
      <c r="AJ273" s="163" t="s">
        <v>139</v>
      </c>
      <c r="AK273" s="163"/>
      <c r="AL273" s="163"/>
      <c r="AM273" s="163"/>
      <c r="AN273" s="163"/>
      <c r="AO273" s="259">
        <v>50665795.126427479</v>
      </c>
      <c r="AP273" s="206"/>
      <c r="AQ273" s="206"/>
      <c r="AR273" s="206"/>
      <c r="AS273" s="287" t="s">
        <v>907</v>
      </c>
      <c r="AT273" s="279">
        <v>1</v>
      </c>
      <c r="AU273" s="206"/>
      <c r="AV273" s="206"/>
      <c r="AW273" s="161"/>
    </row>
    <row r="274" spans="2:49" ht="50.25" customHeight="1" x14ac:dyDescent="0.25">
      <c r="B274" s="158"/>
      <c r="C274" s="164"/>
      <c r="D274" s="164" t="s">
        <v>635</v>
      </c>
      <c r="E274" s="159" t="s">
        <v>704</v>
      </c>
      <c r="F274" s="159" t="s">
        <v>712</v>
      </c>
      <c r="G274" s="159" t="s">
        <v>541</v>
      </c>
      <c r="H274" s="159"/>
      <c r="I274" s="159"/>
      <c r="J274" s="159"/>
      <c r="K274" s="159"/>
      <c r="L274" s="159"/>
      <c r="M274" s="159"/>
      <c r="N274" s="159"/>
      <c r="O274" s="159"/>
      <c r="P274" s="159"/>
      <c r="Q274" s="159"/>
      <c r="R274" s="159"/>
      <c r="S274" s="111"/>
      <c r="T274" s="111"/>
      <c r="U274" s="159"/>
      <c r="V274" s="246" t="s">
        <v>765</v>
      </c>
      <c r="W274" s="162" t="s">
        <v>777</v>
      </c>
      <c r="X274" s="285"/>
      <c r="Y274" s="163"/>
      <c r="Z274" s="163"/>
      <c r="AA274" s="163"/>
      <c r="AB274" s="163"/>
      <c r="AC274" s="163"/>
      <c r="AD274" s="163"/>
      <c r="AE274" s="163"/>
      <c r="AF274" s="163"/>
      <c r="AG274" s="163"/>
      <c r="AH274" s="163"/>
      <c r="AI274" s="163"/>
      <c r="AJ274" s="163" t="s">
        <v>139</v>
      </c>
      <c r="AK274" s="163"/>
      <c r="AL274" s="163"/>
      <c r="AM274" s="163"/>
      <c r="AN274" s="163"/>
      <c r="AO274" s="259">
        <v>50526420.635301329</v>
      </c>
      <c r="AP274" s="206"/>
      <c r="AQ274" s="206"/>
      <c r="AR274" s="206"/>
      <c r="AS274" s="287" t="s">
        <v>907</v>
      </c>
      <c r="AT274" s="279">
        <v>1</v>
      </c>
      <c r="AU274" s="206"/>
      <c r="AV274" s="206"/>
      <c r="AW274" s="161"/>
    </row>
    <row r="275" spans="2:49" ht="50.25" customHeight="1" x14ac:dyDescent="0.25">
      <c r="B275" s="158"/>
      <c r="C275" s="164"/>
      <c r="D275" s="164" t="s">
        <v>663</v>
      </c>
      <c r="E275" s="159" t="s">
        <v>703</v>
      </c>
      <c r="F275" s="159" t="s">
        <v>450</v>
      </c>
      <c r="G275" s="159" t="s">
        <v>541</v>
      </c>
      <c r="H275" s="159"/>
      <c r="I275" s="159"/>
      <c r="J275" s="159"/>
      <c r="K275" s="159"/>
      <c r="L275" s="159"/>
      <c r="M275" s="159"/>
      <c r="N275" s="159"/>
      <c r="O275" s="159"/>
      <c r="P275" s="159"/>
      <c r="Q275" s="159"/>
      <c r="R275" s="159"/>
      <c r="S275" s="111"/>
      <c r="T275" s="111"/>
      <c r="U275" s="159"/>
      <c r="V275" s="246" t="s">
        <v>780</v>
      </c>
      <c r="W275" s="162" t="s">
        <v>781</v>
      </c>
      <c r="X275" s="285"/>
      <c r="Y275" s="163"/>
      <c r="Z275" s="163"/>
      <c r="AA275" s="163"/>
      <c r="AB275" s="163"/>
      <c r="AC275" s="163"/>
      <c r="AD275" s="163"/>
      <c r="AE275" s="163"/>
      <c r="AF275" s="163"/>
      <c r="AG275" s="163"/>
      <c r="AH275" s="163"/>
      <c r="AI275" s="163"/>
      <c r="AJ275" s="163" t="s">
        <v>139</v>
      </c>
      <c r="AK275" s="163"/>
      <c r="AL275" s="163"/>
      <c r="AM275" s="163"/>
      <c r="AN275" s="163"/>
      <c r="AO275" s="259">
        <v>406454267.44035596</v>
      </c>
      <c r="AP275" s="206"/>
      <c r="AQ275" s="206"/>
      <c r="AR275" s="206"/>
      <c r="AS275" s="287" t="s">
        <v>908</v>
      </c>
      <c r="AT275" s="279">
        <v>1</v>
      </c>
      <c r="AU275" s="206"/>
      <c r="AV275" s="206"/>
      <c r="AW275" s="161"/>
    </row>
    <row r="276" spans="2:49" ht="50.25" customHeight="1" x14ac:dyDescent="0.25">
      <c r="B276" s="158"/>
      <c r="C276" s="164"/>
      <c r="D276" s="164" t="s">
        <v>664</v>
      </c>
      <c r="E276" s="159"/>
      <c r="F276" s="159"/>
      <c r="G276" s="159"/>
      <c r="H276" s="159"/>
      <c r="I276" s="159"/>
      <c r="J276" s="159"/>
      <c r="K276" s="159"/>
      <c r="L276" s="159"/>
      <c r="M276" s="159"/>
      <c r="N276" s="159"/>
      <c r="O276" s="159"/>
      <c r="P276" s="159"/>
      <c r="Q276" s="159"/>
      <c r="R276" s="159"/>
      <c r="S276" s="111"/>
      <c r="T276" s="111"/>
      <c r="U276" s="159"/>
      <c r="V276" s="246"/>
      <c r="W276" s="162"/>
      <c r="X276" s="285"/>
      <c r="Y276" s="163"/>
      <c r="Z276" s="163"/>
      <c r="AA276" s="163"/>
      <c r="AB276" s="163"/>
      <c r="AC276" s="163"/>
      <c r="AD276" s="163"/>
      <c r="AE276" s="163"/>
      <c r="AF276" s="163"/>
      <c r="AG276" s="163"/>
      <c r="AH276" s="163"/>
      <c r="AI276" s="163"/>
      <c r="AJ276" s="163" t="s">
        <v>139</v>
      </c>
      <c r="AK276" s="163"/>
      <c r="AL276" s="163"/>
      <c r="AM276" s="163"/>
      <c r="AN276" s="163"/>
      <c r="AO276" s="259">
        <v>356096400</v>
      </c>
      <c r="AP276" s="206"/>
      <c r="AQ276" s="206"/>
      <c r="AR276" s="206"/>
      <c r="AS276" s="287"/>
      <c r="AT276" s="224"/>
      <c r="AU276" s="206"/>
      <c r="AV276" s="206"/>
      <c r="AW276" s="161"/>
    </row>
    <row r="277" spans="2:49" ht="50.25" customHeight="1" x14ac:dyDescent="0.25">
      <c r="B277" s="158"/>
      <c r="C277" s="164"/>
      <c r="D277" s="164" t="s">
        <v>664</v>
      </c>
      <c r="E277" s="159"/>
      <c r="F277" s="159"/>
      <c r="G277" s="159"/>
      <c r="H277" s="159"/>
      <c r="I277" s="159"/>
      <c r="J277" s="159"/>
      <c r="K277" s="159"/>
      <c r="L277" s="159"/>
      <c r="M277" s="159"/>
      <c r="N277" s="159"/>
      <c r="O277" s="159"/>
      <c r="P277" s="159"/>
      <c r="Q277" s="159"/>
      <c r="R277" s="159"/>
      <c r="S277" s="111"/>
      <c r="T277" s="111"/>
      <c r="U277" s="159"/>
      <c r="V277" s="246"/>
      <c r="W277" s="162"/>
      <c r="X277" s="285"/>
      <c r="Y277" s="163"/>
      <c r="Z277" s="163"/>
      <c r="AA277" s="163"/>
      <c r="AB277" s="163"/>
      <c r="AC277" s="163"/>
      <c r="AD277" s="163"/>
      <c r="AE277" s="163"/>
      <c r="AF277" s="163"/>
      <c r="AG277" s="163"/>
      <c r="AH277" s="163"/>
      <c r="AI277" s="163"/>
      <c r="AJ277" s="163" t="s">
        <v>139</v>
      </c>
      <c r="AK277" s="163"/>
      <c r="AL277" s="163"/>
      <c r="AM277" s="163"/>
      <c r="AN277" s="163"/>
      <c r="AO277" s="259">
        <v>237397600</v>
      </c>
      <c r="AP277" s="206"/>
      <c r="AQ277" s="206"/>
      <c r="AR277" s="206"/>
      <c r="AS277" s="287"/>
      <c r="AT277" s="224"/>
      <c r="AU277" s="206"/>
      <c r="AV277" s="206"/>
      <c r="AW277" s="161"/>
    </row>
    <row r="278" spans="2:49" ht="50.25" customHeight="1" x14ac:dyDescent="0.25">
      <c r="B278" s="158"/>
      <c r="C278" s="164"/>
      <c r="D278" s="164" t="s">
        <v>665</v>
      </c>
      <c r="E278" s="159" t="s">
        <v>705</v>
      </c>
      <c r="F278" s="159" t="s">
        <v>450</v>
      </c>
      <c r="G278" s="159" t="s">
        <v>541</v>
      </c>
      <c r="H278" s="159"/>
      <c r="I278" s="159"/>
      <c r="J278" s="159"/>
      <c r="K278" s="159"/>
      <c r="L278" s="159"/>
      <c r="M278" s="159"/>
      <c r="N278" s="159"/>
      <c r="O278" s="159"/>
      <c r="P278" s="159"/>
      <c r="Q278" s="159"/>
      <c r="R278" s="159"/>
      <c r="S278" s="111"/>
      <c r="T278" s="111"/>
      <c r="U278" s="159"/>
      <c r="V278" s="246" t="s">
        <v>778</v>
      </c>
      <c r="W278" s="286" t="s">
        <v>782</v>
      </c>
      <c r="X278" s="111"/>
      <c r="Y278" s="163"/>
      <c r="Z278" s="163"/>
      <c r="AA278" s="163"/>
      <c r="AB278" s="163"/>
      <c r="AC278" s="163"/>
      <c r="AD278" s="163"/>
      <c r="AE278" s="163"/>
      <c r="AF278" s="163"/>
      <c r="AG278" s="163"/>
      <c r="AH278" s="163"/>
      <c r="AI278" s="163"/>
      <c r="AJ278" s="163" t="s">
        <v>139</v>
      </c>
      <c r="AK278" s="163"/>
      <c r="AL278" s="163"/>
      <c r="AM278" s="163"/>
      <c r="AN278" s="163"/>
      <c r="AO278" s="259">
        <v>336731886.41604716</v>
      </c>
      <c r="AP278" s="206"/>
      <c r="AQ278" s="206"/>
      <c r="AR278" s="206"/>
      <c r="AS278" s="287" t="s">
        <v>909</v>
      </c>
      <c r="AT278" s="279" t="s">
        <v>913</v>
      </c>
      <c r="AU278" s="206"/>
      <c r="AV278" s="206"/>
      <c r="AW278" s="161"/>
    </row>
    <row r="279" spans="2:49" ht="50.25" customHeight="1" x14ac:dyDescent="0.25">
      <c r="B279" s="158"/>
      <c r="C279" s="164"/>
      <c r="D279" s="164" t="s">
        <v>665</v>
      </c>
      <c r="E279" s="159" t="s">
        <v>705</v>
      </c>
      <c r="F279" s="159" t="s">
        <v>455</v>
      </c>
      <c r="G279" s="159" t="s">
        <v>541</v>
      </c>
      <c r="H279" s="159"/>
      <c r="I279" s="159"/>
      <c r="J279" s="159"/>
      <c r="K279" s="159"/>
      <c r="L279" s="159"/>
      <c r="M279" s="159"/>
      <c r="N279" s="159"/>
      <c r="O279" s="159"/>
      <c r="P279" s="159"/>
      <c r="Q279" s="159"/>
      <c r="R279" s="159"/>
      <c r="S279" s="111"/>
      <c r="T279" s="111"/>
      <c r="U279" s="159"/>
      <c r="V279" s="246" t="s">
        <v>778</v>
      </c>
      <c r="W279" s="286" t="s">
        <v>783</v>
      </c>
      <c r="X279" s="111"/>
      <c r="Y279" s="163"/>
      <c r="Z279" s="163"/>
      <c r="AA279" s="163"/>
      <c r="AB279" s="163"/>
      <c r="AC279" s="163"/>
      <c r="AD279" s="163"/>
      <c r="AE279" s="163"/>
      <c r="AF279" s="163"/>
      <c r="AG279" s="163"/>
      <c r="AH279" s="163"/>
      <c r="AI279" s="163"/>
      <c r="AJ279" s="163" t="s">
        <v>139</v>
      </c>
      <c r="AK279" s="163"/>
      <c r="AL279" s="163"/>
      <c r="AM279" s="163"/>
      <c r="AN279" s="163"/>
      <c r="AO279" s="259">
        <v>434270113.58395284</v>
      </c>
      <c r="AP279" s="206"/>
      <c r="AQ279" s="206"/>
      <c r="AR279" s="206"/>
      <c r="AS279" s="287" t="s">
        <v>910</v>
      </c>
      <c r="AT279" s="279" t="s">
        <v>914</v>
      </c>
      <c r="AU279" s="206"/>
      <c r="AV279" s="206"/>
      <c r="AW279" s="161"/>
    </row>
    <row r="280" spans="2:49" ht="42.75" customHeight="1" x14ac:dyDescent="0.25">
      <c r="B280" s="158"/>
      <c r="C280" s="164"/>
      <c r="D280" s="164" t="s">
        <v>669</v>
      </c>
      <c r="E280" s="159"/>
      <c r="F280" s="159"/>
      <c r="G280" s="159"/>
      <c r="H280" s="159"/>
      <c r="I280" s="159"/>
      <c r="J280" s="159"/>
      <c r="K280" s="159"/>
      <c r="L280" s="159"/>
      <c r="M280" s="159"/>
      <c r="N280" s="159"/>
      <c r="O280" s="159"/>
      <c r="P280" s="159"/>
      <c r="Q280" s="159"/>
      <c r="R280" s="159"/>
      <c r="S280" s="111"/>
      <c r="T280" s="111"/>
      <c r="U280" s="159"/>
      <c r="V280" s="246"/>
      <c r="W280" s="286"/>
      <c r="X280" s="111"/>
      <c r="Y280" s="163"/>
      <c r="Z280" s="163"/>
      <c r="AA280" s="163"/>
      <c r="AB280" s="163"/>
      <c r="AC280" s="163"/>
      <c r="AD280" s="163"/>
      <c r="AE280" s="163"/>
      <c r="AF280" s="163"/>
      <c r="AG280" s="163"/>
      <c r="AH280" s="163"/>
      <c r="AI280" s="163"/>
      <c r="AJ280" s="163" t="s">
        <v>139</v>
      </c>
      <c r="AK280" s="163"/>
      <c r="AL280" s="163"/>
      <c r="AM280" s="163"/>
      <c r="AN280" s="163"/>
      <c r="AO280" s="258">
        <v>49225000</v>
      </c>
      <c r="AP280" s="206"/>
      <c r="AQ280" s="206"/>
      <c r="AR280" s="206"/>
      <c r="AS280" s="287"/>
      <c r="AT280" s="278"/>
      <c r="AU280" s="206"/>
      <c r="AV280" s="206"/>
      <c r="AW280" s="161"/>
    </row>
    <row r="281" spans="2:49" ht="58.5" customHeight="1" x14ac:dyDescent="0.25">
      <c r="B281" s="158"/>
      <c r="C281" s="164"/>
      <c r="D281" s="164" t="s">
        <v>670</v>
      </c>
      <c r="E281" s="159"/>
      <c r="F281" s="159"/>
      <c r="G281" s="159"/>
      <c r="H281" s="159"/>
      <c r="I281" s="159"/>
      <c r="J281" s="159"/>
      <c r="K281" s="159"/>
      <c r="L281" s="159"/>
      <c r="M281" s="159"/>
      <c r="N281" s="159"/>
      <c r="O281" s="159"/>
      <c r="P281" s="159"/>
      <c r="Q281" s="159"/>
      <c r="R281" s="159"/>
      <c r="S281" s="111"/>
      <c r="T281" s="111"/>
      <c r="U281" s="159"/>
      <c r="V281" s="246"/>
      <c r="W281" s="286"/>
      <c r="X281" s="111"/>
      <c r="Y281" s="163"/>
      <c r="Z281" s="163"/>
      <c r="AA281" s="163"/>
      <c r="AB281" s="163"/>
      <c r="AC281" s="163"/>
      <c r="AD281" s="163"/>
      <c r="AE281" s="163"/>
      <c r="AF281" s="163"/>
      <c r="AG281" s="163"/>
      <c r="AH281" s="163"/>
      <c r="AI281" s="163"/>
      <c r="AJ281" s="163" t="s">
        <v>139</v>
      </c>
      <c r="AK281" s="163"/>
      <c r="AL281" s="163"/>
      <c r="AM281" s="163"/>
      <c r="AN281" s="163"/>
      <c r="AO281" s="258">
        <v>360271116.84319705</v>
      </c>
      <c r="AP281" s="206"/>
      <c r="AQ281" s="206"/>
      <c r="AR281" s="206"/>
      <c r="AS281" s="287"/>
      <c r="AT281" s="278"/>
      <c r="AU281" s="206"/>
      <c r="AV281" s="206"/>
      <c r="AW281" s="161"/>
    </row>
    <row r="282" spans="2:49" ht="50.25" customHeight="1" x14ac:dyDescent="0.25">
      <c r="B282" s="158"/>
      <c r="C282" s="164"/>
      <c r="D282" s="164" t="s">
        <v>671</v>
      </c>
      <c r="E282" s="159"/>
      <c r="F282" s="159"/>
      <c r="G282" s="159"/>
      <c r="H282" s="159"/>
      <c r="I282" s="159"/>
      <c r="J282" s="159"/>
      <c r="K282" s="159"/>
      <c r="L282" s="159"/>
      <c r="M282" s="159"/>
      <c r="N282" s="159"/>
      <c r="O282" s="159"/>
      <c r="P282" s="159"/>
      <c r="Q282" s="159"/>
      <c r="R282" s="159"/>
      <c r="S282" s="111"/>
      <c r="T282" s="111"/>
      <c r="U282" s="159"/>
      <c r="V282" s="246"/>
      <c r="W282" s="286"/>
      <c r="X282" s="111"/>
      <c r="Y282" s="163"/>
      <c r="Z282" s="163"/>
      <c r="AA282" s="163"/>
      <c r="AB282" s="163"/>
      <c r="AC282" s="163"/>
      <c r="AD282" s="163"/>
      <c r="AE282" s="163"/>
      <c r="AF282" s="163"/>
      <c r="AG282" s="163"/>
      <c r="AH282" s="163"/>
      <c r="AI282" s="163"/>
      <c r="AJ282" s="163" t="s">
        <v>139</v>
      </c>
      <c r="AK282" s="163"/>
      <c r="AL282" s="163"/>
      <c r="AM282" s="163"/>
      <c r="AN282" s="163"/>
      <c r="AO282" s="258">
        <v>43921148.549720027</v>
      </c>
      <c r="AP282" s="206"/>
      <c r="AQ282" s="206"/>
      <c r="AR282" s="206"/>
      <c r="AS282" s="287"/>
      <c r="AT282" s="278"/>
      <c r="AU282" s="206"/>
      <c r="AV282" s="206"/>
      <c r="AW282" s="161"/>
    </row>
    <row r="283" spans="2:49" ht="50.25" customHeight="1" x14ac:dyDescent="0.25">
      <c r="B283" s="158"/>
      <c r="C283" s="164"/>
      <c r="D283" s="164" t="s">
        <v>672</v>
      </c>
      <c r="E283" s="159"/>
      <c r="F283" s="159"/>
      <c r="G283" s="159"/>
      <c r="H283" s="159"/>
      <c r="I283" s="159"/>
      <c r="J283" s="159"/>
      <c r="K283" s="159"/>
      <c r="L283" s="159"/>
      <c r="M283" s="159"/>
      <c r="N283" s="159"/>
      <c r="O283" s="159"/>
      <c r="P283" s="159"/>
      <c r="Q283" s="159"/>
      <c r="R283" s="159"/>
      <c r="S283" s="111"/>
      <c r="T283" s="111"/>
      <c r="U283" s="159"/>
      <c r="V283" s="246"/>
      <c r="W283" s="286"/>
      <c r="X283" s="111"/>
      <c r="Y283" s="163"/>
      <c r="Z283" s="163"/>
      <c r="AA283" s="163"/>
      <c r="AB283" s="163"/>
      <c r="AC283" s="163"/>
      <c r="AD283" s="163"/>
      <c r="AE283" s="163"/>
      <c r="AF283" s="163"/>
      <c r="AG283" s="163"/>
      <c r="AH283" s="163"/>
      <c r="AI283" s="163"/>
      <c r="AJ283" s="163" t="s">
        <v>139</v>
      </c>
      <c r="AK283" s="163"/>
      <c r="AL283" s="163"/>
      <c r="AM283" s="163"/>
      <c r="AN283" s="163"/>
      <c r="AO283" s="258">
        <v>105422055.34248437</v>
      </c>
      <c r="AP283" s="206"/>
      <c r="AQ283" s="206"/>
      <c r="AR283" s="206"/>
      <c r="AS283" s="287"/>
      <c r="AT283" s="278"/>
      <c r="AU283" s="206"/>
      <c r="AV283" s="206"/>
      <c r="AW283" s="161"/>
    </row>
    <row r="284" spans="2:49" ht="50.25" customHeight="1" x14ac:dyDescent="0.25">
      <c r="B284" s="158"/>
      <c r="C284" s="164"/>
      <c r="D284" s="164" t="s">
        <v>673</v>
      </c>
      <c r="E284" s="159"/>
      <c r="F284" s="159"/>
      <c r="G284" s="159"/>
      <c r="H284" s="159"/>
      <c r="I284" s="159"/>
      <c r="J284" s="159"/>
      <c r="K284" s="159"/>
      <c r="L284" s="159"/>
      <c r="M284" s="159"/>
      <c r="N284" s="159"/>
      <c r="O284" s="159"/>
      <c r="P284" s="159"/>
      <c r="Q284" s="159"/>
      <c r="R284" s="159"/>
      <c r="S284" s="111"/>
      <c r="T284" s="111"/>
      <c r="U284" s="159"/>
      <c r="V284" s="246"/>
      <c r="W284" s="286"/>
      <c r="X284" s="111"/>
      <c r="Y284" s="163"/>
      <c r="Z284" s="163"/>
      <c r="AA284" s="163"/>
      <c r="AB284" s="163"/>
      <c r="AC284" s="163"/>
      <c r="AD284" s="163"/>
      <c r="AE284" s="163"/>
      <c r="AF284" s="163"/>
      <c r="AG284" s="163"/>
      <c r="AH284" s="163"/>
      <c r="AI284" s="163"/>
      <c r="AJ284" s="163" t="s">
        <v>139</v>
      </c>
      <c r="AK284" s="163"/>
      <c r="AL284" s="163"/>
      <c r="AM284" s="163"/>
      <c r="AN284" s="163"/>
      <c r="AO284" s="258">
        <v>82118232.582566783</v>
      </c>
      <c r="AP284" s="206"/>
      <c r="AQ284" s="206"/>
      <c r="AR284" s="206"/>
      <c r="AS284" s="287"/>
      <c r="AT284" s="278"/>
      <c r="AU284" s="206"/>
      <c r="AV284" s="206"/>
      <c r="AW284" s="161"/>
    </row>
    <row r="285" spans="2:49" ht="50.25" customHeight="1" x14ac:dyDescent="0.25">
      <c r="B285" s="158"/>
      <c r="C285" s="164"/>
      <c r="D285" s="164" t="s">
        <v>674</v>
      </c>
      <c r="E285" s="159"/>
      <c r="F285" s="159"/>
      <c r="G285" s="159"/>
      <c r="H285" s="159"/>
      <c r="I285" s="159"/>
      <c r="J285" s="159"/>
      <c r="K285" s="159"/>
      <c r="L285" s="159"/>
      <c r="M285" s="159"/>
      <c r="N285" s="159"/>
      <c r="O285" s="159"/>
      <c r="P285" s="159"/>
      <c r="Q285" s="159"/>
      <c r="R285" s="159"/>
      <c r="S285" s="111"/>
      <c r="T285" s="111"/>
      <c r="U285" s="159"/>
      <c r="V285" s="246"/>
      <c r="W285" s="286"/>
      <c r="X285" s="111"/>
      <c r="Y285" s="163"/>
      <c r="Z285" s="163"/>
      <c r="AA285" s="163"/>
      <c r="AB285" s="163"/>
      <c r="AC285" s="163"/>
      <c r="AD285" s="163"/>
      <c r="AE285" s="163"/>
      <c r="AF285" s="163"/>
      <c r="AG285" s="163"/>
      <c r="AH285" s="163"/>
      <c r="AI285" s="163"/>
      <c r="AJ285" s="163" t="s">
        <v>139</v>
      </c>
      <c r="AK285" s="163"/>
      <c r="AL285" s="163"/>
      <c r="AM285" s="163"/>
      <c r="AN285" s="163"/>
      <c r="AO285" s="258">
        <v>162793847.5657101</v>
      </c>
      <c r="AP285" s="206"/>
      <c r="AQ285" s="206"/>
      <c r="AR285" s="206"/>
      <c r="AS285" s="287"/>
      <c r="AT285" s="278"/>
      <c r="AU285" s="206"/>
      <c r="AV285" s="206"/>
      <c r="AW285" s="161"/>
    </row>
    <row r="286" spans="2:49" ht="50.25" customHeight="1" x14ac:dyDescent="0.25">
      <c r="B286" s="158"/>
      <c r="C286" s="164"/>
      <c r="D286" s="164" t="s">
        <v>675</v>
      </c>
      <c r="E286" s="159"/>
      <c r="F286" s="159"/>
      <c r="G286" s="159"/>
      <c r="H286" s="159"/>
      <c r="I286" s="159"/>
      <c r="J286" s="159"/>
      <c r="K286" s="159"/>
      <c r="L286" s="159"/>
      <c r="M286" s="159"/>
      <c r="N286" s="159"/>
      <c r="O286" s="159"/>
      <c r="P286" s="159"/>
      <c r="Q286" s="159"/>
      <c r="R286" s="159"/>
      <c r="S286" s="111"/>
      <c r="T286" s="111"/>
      <c r="U286" s="159"/>
      <c r="V286" s="246"/>
      <c r="W286" s="286"/>
      <c r="X286" s="111"/>
      <c r="Y286" s="163"/>
      <c r="Z286" s="163"/>
      <c r="AA286" s="163"/>
      <c r="AB286" s="163"/>
      <c r="AC286" s="163"/>
      <c r="AD286" s="163"/>
      <c r="AE286" s="163"/>
      <c r="AF286" s="163"/>
      <c r="AG286" s="163"/>
      <c r="AH286" s="163"/>
      <c r="AI286" s="163"/>
      <c r="AJ286" s="163" t="s">
        <v>139</v>
      </c>
      <c r="AK286" s="163"/>
      <c r="AL286" s="163"/>
      <c r="AM286" s="163"/>
      <c r="AN286" s="163"/>
      <c r="AO286" s="258">
        <v>45039631.159846455</v>
      </c>
      <c r="AP286" s="206"/>
      <c r="AQ286" s="206"/>
      <c r="AR286" s="206"/>
      <c r="AS286" s="287"/>
      <c r="AT286" s="278"/>
      <c r="AU286" s="206"/>
      <c r="AV286" s="206"/>
      <c r="AW286" s="161"/>
    </row>
    <row r="287" spans="2:49" ht="50.25" customHeight="1" x14ac:dyDescent="0.25">
      <c r="B287" s="158"/>
      <c r="C287" s="164"/>
      <c r="D287" s="164" t="s">
        <v>676</v>
      </c>
      <c r="E287" s="159"/>
      <c r="F287" s="159"/>
      <c r="G287" s="159"/>
      <c r="H287" s="159"/>
      <c r="I287" s="159"/>
      <c r="J287" s="159"/>
      <c r="K287" s="159"/>
      <c r="L287" s="159"/>
      <c r="M287" s="159"/>
      <c r="N287" s="159"/>
      <c r="O287" s="159"/>
      <c r="P287" s="159"/>
      <c r="Q287" s="159"/>
      <c r="R287" s="159"/>
      <c r="S287" s="111"/>
      <c r="T287" s="111"/>
      <c r="U287" s="159"/>
      <c r="V287" s="246"/>
      <c r="W287" s="286"/>
      <c r="X287" s="111"/>
      <c r="Y287" s="163"/>
      <c r="Z287" s="163"/>
      <c r="AA287" s="163"/>
      <c r="AB287" s="163"/>
      <c r="AC287" s="163"/>
      <c r="AD287" s="163"/>
      <c r="AE287" s="163"/>
      <c r="AF287" s="163"/>
      <c r="AG287" s="163"/>
      <c r="AH287" s="163"/>
      <c r="AI287" s="163"/>
      <c r="AJ287" s="163" t="s">
        <v>139</v>
      </c>
      <c r="AK287" s="163"/>
      <c r="AL287" s="163"/>
      <c r="AM287" s="163"/>
      <c r="AN287" s="163"/>
      <c r="AO287" s="258">
        <v>38395822.261578523</v>
      </c>
      <c r="AP287" s="206"/>
      <c r="AQ287" s="206"/>
      <c r="AR287" s="206"/>
      <c r="AS287" s="287"/>
      <c r="AT287" s="278"/>
      <c r="AU287" s="206"/>
      <c r="AV287" s="206"/>
      <c r="AW287" s="161"/>
    </row>
    <row r="288" spans="2:49" ht="50.25" customHeight="1" x14ac:dyDescent="0.25">
      <c r="B288" s="158"/>
      <c r="C288" s="164"/>
      <c r="D288" s="164" t="s">
        <v>897</v>
      </c>
      <c r="E288" s="159"/>
      <c r="F288" s="159"/>
      <c r="G288" s="159"/>
      <c r="H288" s="159"/>
      <c r="I288" s="159"/>
      <c r="J288" s="159"/>
      <c r="K288" s="159"/>
      <c r="L288" s="159"/>
      <c r="M288" s="159"/>
      <c r="N288" s="159"/>
      <c r="O288" s="159"/>
      <c r="P288" s="159"/>
      <c r="Q288" s="159"/>
      <c r="R288" s="159"/>
      <c r="S288" s="111"/>
      <c r="T288" s="111"/>
      <c r="U288" s="159"/>
      <c r="V288" s="246"/>
      <c r="W288" s="286"/>
      <c r="X288" s="111"/>
      <c r="Y288" s="163"/>
      <c r="Z288" s="163"/>
      <c r="AA288" s="163"/>
      <c r="AB288" s="163"/>
      <c r="AC288" s="163"/>
      <c r="AD288" s="163"/>
      <c r="AE288" s="163"/>
      <c r="AF288" s="163"/>
      <c r="AG288" s="163"/>
      <c r="AH288" s="163"/>
      <c r="AI288" s="163"/>
      <c r="AJ288" s="163" t="s">
        <v>139</v>
      </c>
      <c r="AK288" s="163"/>
      <c r="AL288" s="163"/>
      <c r="AM288" s="163"/>
      <c r="AN288" s="163"/>
      <c r="AO288" s="258">
        <v>32963726.984126985</v>
      </c>
      <c r="AP288" s="206"/>
      <c r="AQ288" s="206"/>
      <c r="AR288" s="206"/>
      <c r="AS288" s="287"/>
      <c r="AT288" s="278"/>
      <c r="AU288" s="206"/>
      <c r="AV288" s="206"/>
      <c r="AW288" s="161"/>
    </row>
    <row r="289" spans="2:49" ht="50.25" customHeight="1" x14ac:dyDescent="0.25">
      <c r="B289" s="158"/>
      <c r="C289" s="164"/>
      <c r="D289" s="164" t="s">
        <v>677</v>
      </c>
      <c r="E289" s="159"/>
      <c r="F289" s="159"/>
      <c r="G289" s="159"/>
      <c r="H289" s="159"/>
      <c r="I289" s="159"/>
      <c r="J289" s="159"/>
      <c r="K289" s="159"/>
      <c r="L289" s="159"/>
      <c r="M289" s="159"/>
      <c r="N289" s="159"/>
      <c r="O289" s="159"/>
      <c r="P289" s="159"/>
      <c r="Q289" s="159"/>
      <c r="R289" s="159"/>
      <c r="S289" s="111"/>
      <c r="T289" s="111"/>
      <c r="U289" s="159"/>
      <c r="V289" s="246"/>
      <c r="W289" s="286"/>
      <c r="X289" s="111"/>
      <c r="Y289" s="163"/>
      <c r="Z289" s="163"/>
      <c r="AA289" s="163"/>
      <c r="AB289" s="163"/>
      <c r="AC289" s="163"/>
      <c r="AD289" s="163"/>
      <c r="AE289" s="163"/>
      <c r="AF289" s="163"/>
      <c r="AG289" s="163"/>
      <c r="AH289" s="163"/>
      <c r="AI289" s="163"/>
      <c r="AJ289" s="163" t="s">
        <v>139</v>
      </c>
      <c r="AK289" s="163"/>
      <c r="AL289" s="163"/>
      <c r="AM289" s="163"/>
      <c r="AN289" s="163"/>
      <c r="AO289" s="258">
        <v>36391781.929952279</v>
      </c>
      <c r="AP289" s="206"/>
      <c r="AQ289" s="206"/>
      <c r="AR289" s="206"/>
      <c r="AS289" s="287"/>
      <c r="AT289" s="278"/>
      <c r="AU289" s="206"/>
      <c r="AV289" s="206"/>
      <c r="AW289" s="161"/>
    </row>
    <row r="290" spans="2:49" ht="50.25" customHeight="1" x14ac:dyDescent="0.25">
      <c r="B290" s="158"/>
      <c r="C290" s="164"/>
      <c r="D290" s="164" t="s">
        <v>677</v>
      </c>
      <c r="E290" s="159"/>
      <c r="F290" s="159"/>
      <c r="G290" s="159"/>
      <c r="H290" s="159"/>
      <c r="I290" s="159"/>
      <c r="J290" s="159"/>
      <c r="K290" s="159"/>
      <c r="L290" s="159"/>
      <c r="M290" s="159"/>
      <c r="N290" s="159"/>
      <c r="O290" s="159"/>
      <c r="P290" s="159"/>
      <c r="Q290" s="159"/>
      <c r="R290" s="159"/>
      <c r="S290" s="111"/>
      <c r="T290" s="111"/>
      <c r="U290" s="159"/>
      <c r="V290" s="246"/>
      <c r="W290" s="286"/>
      <c r="X290" s="111"/>
      <c r="Y290" s="163"/>
      <c r="Z290" s="163"/>
      <c r="AA290" s="163"/>
      <c r="AB290" s="163"/>
      <c r="AC290" s="163"/>
      <c r="AD290" s="163"/>
      <c r="AE290" s="163"/>
      <c r="AF290" s="163"/>
      <c r="AG290" s="163"/>
      <c r="AH290" s="163"/>
      <c r="AI290" s="163"/>
      <c r="AJ290" s="163" t="s">
        <v>139</v>
      </c>
      <c r="AK290" s="163"/>
      <c r="AL290" s="163"/>
      <c r="AM290" s="163"/>
      <c r="AN290" s="163"/>
      <c r="AO290" s="258">
        <v>36391781.929952279</v>
      </c>
      <c r="AP290" s="206"/>
      <c r="AQ290" s="206"/>
      <c r="AR290" s="206"/>
      <c r="AS290" s="287"/>
      <c r="AT290" s="278"/>
      <c r="AU290" s="206"/>
      <c r="AV290" s="206"/>
      <c r="AW290" s="161"/>
    </row>
    <row r="291" spans="2:49" ht="50.25" customHeight="1" x14ac:dyDescent="0.25">
      <c r="B291" s="158"/>
      <c r="C291" s="164"/>
      <c r="D291" s="164" t="s">
        <v>677</v>
      </c>
      <c r="E291" s="159"/>
      <c r="F291" s="159"/>
      <c r="G291" s="159"/>
      <c r="H291" s="159"/>
      <c r="I291" s="159"/>
      <c r="J291" s="159"/>
      <c r="K291" s="159"/>
      <c r="L291" s="159"/>
      <c r="M291" s="159"/>
      <c r="N291" s="159"/>
      <c r="O291" s="159"/>
      <c r="P291" s="159"/>
      <c r="Q291" s="159"/>
      <c r="R291" s="159"/>
      <c r="S291" s="111"/>
      <c r="T291" s="111"/>
      <c r="U291" s="159"/>
      <c r="V291" s="246"/>
      <c r="W291" s="286"/>
      <c r="X291" s="111"/>
      <c r="Y291" s="163"/>
      <c r="Z291" s="163"/>
      <c r="AA291" s="163"/>
      <c r="AB291" s="163"/>
      <c r="AC291" s="163"/>
      <c r="AD291" s="163"/>
      <c r="AE291" s="163"/>
      <c r="AF291" s="163"/>
      <c r="AG291" s="163"/>
      <c r="AH291" s="163"/>
      <c r="AI291" s="163"/>
      <c r="AJ291" s="163" t="s">
        <v>139</v>
      </c>
      <c r="AK291" s="163"/>
      <c r="AL291" s="163"/>
      <c r="AM291" s="163"/>
      <c r="AN291" s="163"/>
      <c r="AO291" s="258">
        <v>36391781.929952279</v>
      </c>
      <c r="AP291" s="206"/>
      <c r="AQ291" s="206"/>
      <c r="AR291" s="206"/>
      <c r="AS291" s="287"/>
      <c r="AT291" s="278"/>
      <c r="AU291" s="206"/>
      <c r="AV291" s="206"/>
      <c r="AW291" s="161"/>
    </row>
    <row r="292" spans="2:49" ht="50.25" customHeight="1" x14ac:dyDescent="0.25">
      <c r="B292" s="158"/>
      <c r="C292" s="164"/>
      <c r="D292" s="164" t="s">
        <v>677</v>
      </c>
      <c r="E292" s="159"/>
      <c r="F292" s="159"/>
      <c r="G292" s="159"/>
      <c r="H292" s="159"/>
      <c r="I292" s="159"/>
      <c r="J292" s="159"/>
      <c r="K292" s="159"/>
      <c r="L292" s="159"/>
      <c r="M292" s="159"/>
      <c r="N292" s="159"/>
      <c r="O292" s="159"/>
      <c r="P292" s="159"/>
      <c r="Q292" s="159"/>
      <c r="R292" s="159"/>
      <c r="S292" s="111"/>
      <c r="T292" s="111"/>
      <c r="U292" s="159"/>
      <c r="V292" s="246"/>
      <c r="W292" s="286"/>
      <c r="X292" s="111"/>
      <c r="Y292" s="163"/>
      <c r="Z292" s="163"/>
      <c r="AA292" s="163"/>
      <c r="AB292" s="163"/>
      <c r="AC292" s="163"/>
      <c r="AD292" s="163"/>
      <c r="AE292" s="163"/>
      <c r="AF292" s="163"/>
      <c r="AG292" s="163"/>
      <c r="AH292" s="163"/>
      <c r="AI292" s="163"/>
      <c r="AJ292" s="163" t="s">
        <v>139</v>
      </c>
      <c r="AK292" s="163"/>
      <c r="AL292" s="163"/>
      <c r="AM292" s="163"/>
      <c r="AN292" s="163"/>
      <c r="AO292" s="258">
        <v>36391781.929952279</v>
      </c>
      <c r="AP292" s="206"/>
      <c r="AQ292" s="206"/>
      <c r="AR292" s="206"/>
      <c r="AS292" s="287"/>
      <c r="AT292" s="278"/>
      <c r="AU292" s="206"/>
      <c r="AV292" s="206"/>
      <c r="AW292" s="161"/>
    </row>
    <row r="293" spans="2:49" ht="50.25" customHeight="1" x14ac:dyDescent="0.25">
      <c r="B293" s="158"/>
      <c r="C293" s="164"/>
      <c r="D293" s="164" t="s">
        <v>677</v>
      </c>
      <c r="E293" s="159"/>
      <c r="F293" s="159"/>
      <c r="G293" s="159"/>
      <c r="H293" s="159"/>
      <c r="I293" s="159"/>
      <c r="J293" s="159"/>
      <c r="K293" s="159"/>
      <c r="L293" s="159"/>
      <c r="M293" s="159"/>
      <c r="N293" s="159"/>
      <c r="O293" s="159"/>
      <c r="P293" s="159"/>
      <c r="Q293" s="159"/>
      <c r="R293" s="159"/>
      <c r="S293" s="111"/>
      <c r="T293" s="111"/>
      <c r="U293" s="159"/>
      <c r="V293" s="246"/>
      <c r="W293" s="286"/>
      <c r="X293" s="111"/>
      <c r="Y293" s="163"/>
      <c r="Z293" s="163"/>
      <c r="AA293" s="163"/>
      <c r="AB293" s="163"/>
      <c r="AC293" s="163"/>
      <c r="AD293" s="163"/>
      <c r="AE293" s="163"/>
      <c r="AF293" s="163"/>
      <c r="AG293" s="163"/>
      <c r="AH293" s="163"/>
      <c r="AI293" s="163"/>
      <c r="AJ293" s="163" t="s">
        <v>139</v>
      </c>
      <c r="AK293" s="163"/>
      <c r="AL293" s="163"/>
      <c r="AM293" s="163"/>
      <c r="AN293" s="163"/>
      <c r="AO293" s="258">
        <v>36391781.929952279</v>
      </c>
      <c r="AP293" s="206"/>
      <c r="AQ293" s="206"/>
      <c r="AR293" s="206"/>
      <c r="AS293" s="287"/>
      <c r="AT293" s="278"/>
      <c r="AU293" s="206"/>
      <c r="AV293" s="206"/>
      <c r="AW293" s="161"/>
    </row>
    <row r="294" spans="2:49" ht="50.25" customHeight="1" x14ac:dyDescent="0.25">
      <c r="B294" s="158"/>
      <c r="C294" s="164"/>
      <c r="D294" s="164" t="s">
        <v>677</v>
      </c>
      <c r="E294" s="159"/>
      <c r="F294" s="159"/>
      <c r="G294" s="159"/>
      <c r="H294" s="159"/>
      <c r="I294" s="159"/>
      <c r="J294" s="159"/>
      <c r="K294" s="159"/>
      <c r="L294" s="159"/>
      <c r="M294" s="159"/>
      <c r="N294" s="159"/>
      <c r="O294" s="159"/>
      <c r="P294" s="159"/>
      <c r="Q294" s="159"/>
      <c r="R294" s="159"/>
      <c r="S294" s="111"/>
      <c r="T294" s="111"/>
      <c r="U294" s="159"/>
      <c r="V294" s="246"/>
      <c r="W294" s="286"/>
      <c r="X294" s="111"/>
      <c r="Y294" s="163"/>
      <c r="Z294" s="163"/>
      <c r="AA294" s="163"/>
      <c r="AB294" s="163"/>
      <c r="AC294" s="163"/>
      <c r="AD294" s="163"/>
      <c r="AE294" s="163"/>
      <c r="AF294" s="163"/>
      <c r="AG294" s="163"/>
      <c r="AH294" s="163"/>
      <c r="AI294" s="163"/>
      <c r="AJ294" s="163" t="s">
        <v>139</v>
      </c>
      <c r="AK294" s="163"/>
      <c r="AL294" s="163"/>
      <c r="AM294" s="163"/>
      <c r="AN294" s="163"/>
      <c r="AO294" s="258">
        <v>36391781.929952279</v>
      </c>
      <c r="AP294" s="206"/>
      <c r="AQ294" s="206"/>
      <c r="AR294" s="206"/>
      <c r="AS294" s="287"/>
      <c r="AT294" s="278"/>
      <c r="AU294" s="206"/>
      <c r="AV294" s="206"/>
      <c r="AW294" s="161"/>
    </row>
    <row r="295" spans="2:49" ht="50.25" customHeight="1" x14ac:dyDescent="0.25">
      <c r="B295" s="158"/>
      <c r="C295" s="164"/>
      <c r="D295" s="164" t="s">
        <v>677</v>
      </c>
      <c r="E295" s="159"/>
      <c r="F295" s="159"/>
      <c r="G295" s="159"/>
      <c r="H295" s="159"/>
      <c r="I295" s="159"/>
      <c r="J295" s="159"/>
      <c r="K295" s="159"/>
      <c r="L295" s="159"/>
      <c r="M295" s="159"/>
      <c r="N295" s="159"/>
      <c r="O295" s="159"/>
      <c r="P295" s="159"/>
      <c r="Q295" s="159"/>
      <c r="R295" s="159"/>
      <c r="S295" s="111"/>
      <c r="T295" s="111"/>
      <c r="U295" s="159"/>
      <c r="V295" s="246"/>
      <c r="W295" s="286"/>
      <c r="X295" s="111"/>
      <c r="Y295" s="163"/>
      <c r="Z295" s="163"/>
      <c r="AA295" s="163"/>
      <c r="AB295" s="163"/>
      <c r="AC295" s="163"/>
      <c r="AD295" s="163"/>
      <c r="AE295" s="163"/>
      <c r="AF295" s="163"/>
      <c r="AG295" s="163"/>
      <c r="AH295" s="163"/>
      <c r="AI295" s="163"/>
      <c r="AJ295" s="163" t="s">
        <v>139</v>
      </c>
      <c r="AK295" s="163"/>
      <c r="AL295" s="163"/>
      <c r="AM295" s="163"/>
      <c r="AN295" s="163"/>
      <c r="AO295" s="258">
        <v>36391781.929952279</v>
      </c>
      <c r="AP295" s="206"/>
      <c r="AQ295" s="206"/>
      <c r="AR295" s="206"/>
      <c r="AS295" s="287"/>
      <c r="AT295" s="278"/>
      <c r="AU295" s="206"/>
      <c r="AV295" s="206"/>
      <c r="AW295" s="161"/>
    </row>
    <row r="296" spans="2:49" ht="50.25" customHeight="1" x14ac:dyDescent="0.25">
      <c r="B296" s="158"/>
      <c r="C296" s="164"/>
      <c r="D296" s="164" t="s">
        <v>677</v>
      </c>
      <c r="E296" s="159"/>
      <c r="F296" s="159"/>
      <c r="G296" s="159"/>
      <c r="H296" s="159"/>
      <c r="I296" s="159"/>
      <c r="J296" s="159"/>
      <c r="K296" s="159"/>
      <c r="L296" s="159"/>
      <c r="M296" s="159"/>
      <c r="N296" s="159"/>
      <c r="O296" s="159"/>
      <c r="P296" s="159"/>
      <c r="Q296" s="159"/>
      <c r="R296" s="159"/>
      <c r="S296" s="111"/>
      <c r="T296" s="111"/>
      <c r="U296" s="159"/>
      <c r="V296" s="246"/>
      <c r="W296" s="286"/>
      <c r="X296" s="111"/>
      <c r="Y296" s="163"/>
      <c r="Z296" s="163"/>
      <c r="AA296" s="163"/>
      <c r="AB296" s="163"/>
      <c r="AC296" s="163"/>
      <c r="AD296" s="163"/>
      <c r="AE296" s="163"/>
      <c r="AF296" s="163"/>
      <c r="AG296" s="163"/>
      <c r="AH296" s="163"/>
      <c r="AI296" s="163"/>
      <c r="AJ296" s="163" t="s">
        <v>139</v>
      </c>
      <c r="AK296" s="163"/>
      <c r="AL296" s="163"/>
      <c r="AM296" s="163"/>
      <c r="AN296" s="163"/>
      <c r="AO296" s="258">
        <v>36391781.929952279</v>
      </c>
      <c r="AP296" s="206"/>
      <c r="AQ296" s="206"/>
      <c r="AR296" s="206"/>
      <c r="AS296" s="287"/>
      <c r="AT296" s="278"/>
      <c r="AU296" s="206"/>
      <c r="AV296" s="206"/>
      <c r="AW296" s="161"/>
    </row>
    <row r="297" spans="2:49" ht="50.25" customHeight="1" x14ac:dyDescent="0.25">
      <c r="B297" s="158"/>
      <c r="C297" s="164"/>
      <c r="D297" s="164" t="s">
        <v>677</v>
      </c>
      <c r="E297" s="159"/>
      <c r="F297" s="159"/>
      <c r="G297" s="159"/>
      <c r="H297" s="159"/>
      <c r="I297" s="159"/>
      <c r="J297" s="159"/>
      <c r="K297" s="159"/>
      <c r="L297" s="159"/>
      <c r="M297" s="159"/>
      <c r="N297" s="159"/>
      <c r="O297" s="159"/>
      <c r="P297" s="159"/>
      <c r="Q297" s="159"/>
      <c r="R297" s="159"/>
      <c r="S297" s="111"/>
      <c r="T297" s="111"/>
      <c r="U297" s="159"/>
      <c r="V297" s="246"/>
      <c r="W297" s="286"/>
      <c r="X297" s="111"/>
      <c r="Y297" s="163"/>
      <c r="Z297" s="163"/>
      <c r="AA297" s="163"/>
      <c r="AB297" s="163"/>
      <c r="AC297" s="163"/>
      <c r="AD297" s="163"/>
      <c r="AE297" s="163"/>
      <c r="AF297" s="163"/>
      <c r="AG297" s="163"/>
      <c r="AH297" s="163"/>
      <c r="AI297" s="163"/>
      <c r="AJ297" s="163" t="s">
        <v>139</v>
      </c>
      <c r="AK297" s="163"/>
      <c r="AL297" s="163"/>
      <c r="AM297" s="163"/>
      <c r="AN297" s="163"/>
      <c r="AO297" s="258">
        <v>36391781.929952279</v>
      </c>
      <c r="AP297" s="206"/>
      <c r="AQ297" s="206"/>
      <c r="AR297" s="206"/>
      <c r="AS297" s="287"/>
      <c r="AT297" s="278"/>
      <c r="AU297" s="206"/>
      <c r="AV297" s="206"/>
      <c r="AW297" s="161"/>
    </row>
    <row r="298" spans="2:49" ht="50.25" customHeight="1" x14ac:dyDescent="0.25">
      <c r="B298" s="158"/>
      <c r="C298" s="164"/>
      <c r="D298" s="164" t="s">
        <v>677</v>
      </c>
      <c r="E298" s="159"/>
      <c r="F298" s="159"/>
      <c r="G298" s="159"/>
      <c r="H298" s="159"/>
      <c r="I298" s="159"/>
      <c r="J298" s="159"/>
      <c r="K298" s="159"/>
      <c r="L298" s="159"/>
      <c r="M298" s="159"/>
      <c r="N298" s="159"/>
      <c r="O298" s="159"/>
      <c r="P298" s="159"/>
      <c r="Q298" s="159"/>
      <c r="R298" s="159"/>
      <c r="S298" s="111"/>
      <c r="T298" s="111"/>
      <c r="U298" s="159"/>
      <c r="V298" s="246"/>
      <c r="W298" s="286"/>
      <c r="X298" s="111"/>
      <c r="Y298" s="163"/>
      <c r="Z298" s="163"/>
      <c r="AA298" s="163"/>
      <c r="AB298" s="163"/>
      <c r="AC298" s="163"/>
      <c r="AD298" s="163"/>
      <c r="AE298" s="163"/>
      <c r="AF298" s="163"/>
      <c r="AG298" s="163"/>
      <c r="AH298" s="163"/>
      <c r="AI298" s="163"/>
      <c r="AJ298" s="163" t="s">
        <v>139</v>
      </c>
      <c r="AK298" s="163"/>
      <c r="AL298" s="163"/>
      <c r="AM298" s="163"/>
      <c r="AN298" s="163"/>
      <c r="AO298" s="258">
        <v>36391781.929952279</v>
      </c>
      <c r="AP298" s="206"/>
      <c r="AQ298" s="206"/>
      <c r="AR298" s="206"/>
      <c r="AS298" s="287"/>
      <c r="AT298" s="278"/>
      <c r="AU298" s="206"/>
      <c r="AV298" s="206"/>
      <c r="AW298" s="161"/>
    </row>
    <row r="299" spans="2:49" ht="50.25" customHeight="1" x14ac:dyDescent="0.25">
      <c r="B299" s="158"/>
      <c r="C299" s="164"/>
      <c r="D299" s="164" t="s">
        <v>677</v>
      </c>
      <c r="E299" s="159"/>
      <c r="F299" s="159"/>
      <c r="G299" s="159"/>
      <c r="H299" s="159"/>
      <c r="I299" s="159"/>
      <c r="J299" s="159"/>
      <c r="K299" s="159"/>
      <c r="L299" s="159"/>
      <c r="M299" s="159"/>
      <c r="N299" s="159"/>
      <c r="O299" s="159"/>
      <c r="P299" s="159"/>
      <c r="Q299" s="159"/>
      <c r="R299" s="159"/>
      <c r="S299" s="111"/>
      <c r="T299" s="111"/>
      <c r="U299" s="159"/>
      <c r="V299" s="246"/>
      <c r="W299" s="286"/>
      <c r="X299" s="111"/>
      <c r="Y299" s="163"/>
      <c r="Z299" s="163"/>
      <c r="AA299" s="163"/>
      <c r="AB299" s="163"/>
      <c r="AC299" s="163"/>
      <c r="AD299" s="163"/>
      <c r="AE299" s="163"/>
      <c r="AF299" s="163"/>
      <c r="AG299" s="163"/>
      <c r="AH299" s="163"/>
      <c r="AI299" s="163"/>
      <c r="AJ299" s="163" t="s">
        <v>139</v>
      </c>
      <c r="AK299" s="163"/>
      <c r="AL299" s="163"/>
      <c r="AM299" s="163"/>
      <c r="AN299" s="163"/>
      <c r="AO299" s="258">
        <v>36391781.929952279</v>
      </c>
      <c r="AP299" s="206"/>
      <c r="AQ299" s="206"/>
      <c r="AR299" s="206"/>
      <c r="AS299" s="287"/>
      <c r="AT299" s="278"/>
      <c r="AU299" s="206"/>
      <c r="AV299" s="206"/>
      <c r="AW299" s="161"/>
    </row>
    <row r="300" spans="2:49" ht="50.25" customHeight="1" x14ac:dyDescent="0.25">
      <c r="B300" s="158"/>
      <c r="C300" s="164"/>
      <c r="D300" s="164" t="s">
        <v>677</v>
      </c>
      <c r="E300" s="159"/>
      <c r="F300" s="159"/>
      <c r="G300" s="159"/>
      <c r="H300" s="159"/>
      <c r="I300" s="159"/>
      <c r="J300" s="159"/>
      <c r="K300" s="159"/>
      <c r="L300" s="159"/>
      <c r="M300" s="159"/>
      <c r="N300" s="159"/>
      <c r="O300" s="159"/>
      <c r="P300" s="159"/>
      <c r="Q300" s="159"/>
      <c r="R300" s="159"/>
      <c r="S300" s="111"/>
      <c r="T300" s="111"/>
      <c r="U300" s="159"/>
      <c r="V300" s="246"/>
      <c r="W300" s="286"/>
      <c r="X300" s="111"/>
      <c r="Y300" s="163"/>
      <c r="Z300" s="163"/>
      <c r="AA300" s="163"/>
      <c r="AB300" s="163"/>
      <c r="AC300" s="163"/>
      <c r="AD300" s="163"/>
      <c r="AE300" s="163"/>
      <c r="AF300" s="163"/>
      <c r="AG300" s="163"/>
      <c r="AH300" s="163"/>
      <c r="AI300" s="163"/>
      <c r="AJ300" s="163" t="s">
        <v>139</v>
      </c>
      <c r="AK300" s="163"/>
      <c r="AL300" s="163"/>
      <c r="AM300" s="163"/>
      <c r="AN300" s="163"/>
      <c r="AO300" s="258">
        <v>36391781.929952279</v>
      </c>
      <c r="AP300" s="206"/>
      <c r="AQ300" s="206"/>
      <c r="AR300" s="206"/>
      <c r="AS300" s="287"/>
      <c r="AT300" s="278"/>
      <c r="AU300" s="206"/>
      <c r="AV300" s="206"/>
      <c r="AW300" s="161"/>
    </row>
    <row r="301" spans="2:49" ht="50.25" customHeight="1" x14ac:dyDescent="0.25">
      <c r="B301" s="158"/>
      <c r="C301" s="164"/>
      <c r="D301" s="164" t="s">
        <v>678</v>
      </c>
      <c r="E301" s="159"/>
      <c r="F301" s="159"/>
      <c r="G301" s="159"/>
      <c r="H301" s="159"/>
      <c r="I301" s="159"/>
      <c r="J301" s="159"/>
      <c r="K301" s="159"/>
      <c r="L301" s="159"/>
      <c r="M301" s="159"/>
      <c r="N301" s="159"/>
      <c r="O301" s="159"/>
      <c r="P301" s="159"/>
      <c r="Q301" s="159"/>
      <c r="R301" s="159"/>
      <c r="S301" s="111"/>
      <c r="T301" s="111"/>
      <c r="U301" s="159"/>
      <c r="V301" s="246"/>
      <c r="W301" s="286"/>
      <c r="X301" s="111"/>
      <c r="Y301" s="163"/>
      <c r="Z301" s="163"/>
      <c r="AA301" s="163"/>
      <c r="AB301" s="163"/>
      <c r="AC301" s="163"/>
      <c r="AD301" s="163"/>
      <c r="AE301" s="163"/>
      <c r="AF301" s="163"/>
      <c r="AG301" s="163"/>
      <c r="AH301" s="163"/>
      <c r="AI301" s="163"/>
      <c r="AJ301" s="163" t="s">
        <v>139</v>
      </c>
      <c r="AK301" s="163"/>
      <c r="AL301" s="163"/>
      <c r="AM301" s="163"/>
      <c r="AN301" s="163"/>
      <c r="AO301" s="258">
        <v>124295238.45110205</v>
      </c>
      <c r="AP301" s="206"/>
      <c r="AQ301" s="206"/>
      <c r="AR301" s="206"/>
      <c r="AS301" s="287"/>
      <c r="AT301" s="278"/>
      <c r="AU301" s="206"/>
      <c r="AV301" s="206"/>
      <c r="AW301" s="161"/>
    </row>
    <row r="302" spans="2:49" ht="50.25" customHeight="1" x14ac:dyDescent="0.25">
      <c r="B302" s="158"/>
      <c r="C302" s="164"/>
      <c r="D302" s="164" t="s">
        <v>678</v>
      </c>
      <c r="E302" s="159"/>
      <c r="F302" s="159"/>
      <c r="G302" s="159"/>
      <c r="H302" s="159"/>
      <c r="I302" s="159"/>
      <c r="J302" s="159"/>
      <c r="K302" s="159"/>
      <c r="L302" s="159"/>
      <c r="M302" s="159"/>
      <c r="N302" s="159"/>
      <c r="O302" s="159"/>
      <c r="P302" s="159"/>
      <c r="Q302" s="159"/>
      <c r="R302" s="159"/>
      <c r="S302" s="111"/>
      <c r="T302" s="111"/>
      <c r="U302" s="159"/>
      <c r="V302" s="247"/>
      <c r="W302" s="287"/>
      <c r="X302" s="111"/>
      <c r="Y302" s="163"/>
      <c r="Z302" s="163"/>
      <c r="AA302" s="163"/>
      <c r="AB302" s="163"/>
      <c r="AC302" s="163"/>
      <c r="AD302" s="163"/>
      <c r="AE302" s="163"/>
      <c r="AF302" s="163"/>
      <c r="AG302" s="163"/>
      <c r="AH302" s="163"/>
      <c r="AI302" s="163"/>
      <c r="AJ302" s="163" t="s">
        <v>139</v>
      </c>
      <c r="AK302" s="163"/>
      <c r="AL302" s="163"/>
      <c r="AM302" s="163"/>
      <c r="AN302" s="163"/>
      <c r="AO302" s="258">
        <v>134657217.11026952</v>
      </c>
      <c r="AP302" s="206"/>
      <c r="AQ302" s="206"/>
      <c r="AR302" s="206"/>
      <c r="AS302" s="287"/>
      <c r="AT302" s="278"/>
      <c r="AU302" s="206"/>
      <c r="AV302" s="206"/>
      <c r="AW302" s="161"/>
    </row>
    <row r="303" spans="2:49" ht="50.25" customHeight="1" x14ac:dyDescent="0.25">
      <c r="B303" s="158"/>
      <c r="C303" s="164"/>
      <c r="D303" s="164" t="s">
        <v>679</v>
      </c>
      <c r="E303" s="159"/>
      <c r="F303" s="159"/>
      <c r="G303" s="159"/>
      <c r="H303" s="159"/>
      <c r="I303" s="159"/>
      <c r="J303" s="159"/>
      <c r="K303" s="159"/>
      <c r="L303" s="159"/>
      <c r="M303" s="159"/>
      <c r="N303" s="159"/>
      <c r="O303" s="159"/>
      <c r="P303" s="159"/>
      <c r="Q303" s="159"/>
      <c r="R303" s="159"/>
      <c r="S303" s="111"/>
      <c r="T303" s="111"/>
      <c r="U303" s="159"/>
      <c r="V303" s="246"/>
      <c r="W303" s="162"/>
      <c r="X303" s="111"/>
      <c r="Y303" s="163"/>
      <c r="Z303" s="163"/>
      <c r="AA303" s="163"/>
      <c r="AB303" s="163"/>
      <c r="AC303" s="163"/>
      <c r="AD303" s="163"/>
      <c r="AE303" s="163"/>
      <c r="AF303" s="163"/>
      <c r="AG303" s="163"/>
      <c r="AH303" s="163"/>
      <c r="AI303" s="163"/>
      <c r="AJ303" s="163" t="s">
        <v>139</v>
      </c>
      <c r="AK303" s="163"/>
      <c r="AL303" s="163"/>
      <c r="AM303" s="163"/>
      <c r="AN303" s="163"/>
      <c r="AO303" s="258">
        <v>146324801.03837052</v>
      </c>
      <c r="AP303" s="206"/>
      <c r="AQ303" s="206"/>
      <c r="AR303" s="206"/>
      <c r="AS303" s="287"/>
      <c r="AT303" s="278"/>
      <c r="AU303" s="206"/>
      <c r="AV303" s="206"/>
      <c r="AW303" s="161"/>
    </row>
    <row r="304" spans="2:49" x14ac:dyDescent="0.25">
      <c r="B304" s="158"/>
      <c r="C304" s="175"/>
      <c r="D304" s="159"/>
      <c r="E304" s="159"/>
      <c r="F304" s="159"/>
      <c r="G304" s="159"/>
      <c r="H304" s="159"/>
      <c r="I304" s="159"/>
      <c r="J304" s="159"/>
      <c r="K304" s="159"/>
      <c r="L304" s="159"/>
      <c r="M304" s="159"/>
      <c r="N304" s="159"/>
      <c r="O304" s="159"/>
      <c r="P304" s="159"/>
      <c r="Q304" s="159"/>
      <c r="R304" s="159"/>
      <c r="S304" s="159"/>
      <c r="T304" s="159"/>
      <c r="U304" s="159"/>
      <c r="V304" s="235"/>
      <c r="W304" s="159"/>
      <c r="X304" s="159"/>
      <c r="Y304" s="163"/>
      <c r="Z304" s="163"/>
      <c r="AA304" s="163"/>
      <c r="AB304" s="163"/>
      <c r="AC304" s="163"/>
      <c r="AD304" s="163"/>
      <c r="AE304" s="163"/>
      <c r="AF304" s="163"/>
      <c r="AG304" s="163"/>
      <c r="AH304" s="163"/>
      <c r="AI304" s="163"/>
      <c r="AJ304" s="163"/>
      <c r="AK304" s="163"/>
      <c r="AL304" s="163"/>
      <c r="AM304" s="163"/>
      <c r="AN304" s="163"/>
      <c r="AO304" s="295"/>
      <c r="AP304" s="163"/>
      <c r="AQ304" s="163"/>
      <c r="AR304" s="163"/>
      <c r="AS304" s="188"/>
      <c r="AT304" s="278"/>
      <c r="AU304" s="163"/>
      <c r="AV304" s="163"/>
      <c r="AW304" s="160"/>
    </row>
    <row r="305" spans="2:49" x14ac:dyDescent="0.25">
      <c r="B305" s="158" t="s">
        <v>62</v>
      </c>
      <c r="C305" s="4" t="s">
        <v>63</v>
      </c>
      <c r="D305" s="206"/>
      <c r="E305" s="206"/>
      <c r="F305" s="206"/>
      <c r="G305" s="159"/>
      <c r="H305" s="159"/>
      <c r="I305" s="159"/>
      <c r="J305" s="159"/>
      <c r="K305" s="159"/>
      <c r="L305" s="159"/>
      <c r="M305" s="159"/>
      <c r="N305" s="159"/>
      <c r="O305" s="159"/>
      <c r="P305" s="159"/>
      <c r="Q305" s="159"/>
      <c r="R305" s="159"/>
      <c r="S305" s="159"/>
      <c r="T305" s="159"/>
      <c r="U305" s="159"/>
      <c r="V305" s="235"/>
      <c r="W305" s="159"/>
      <c r="X305" s="159"/>
      <c r="Y305" s="206"/>
      <c r="Z305" s="206"/>
      <c r="AA305" s="206"/>
      <c r="AB305" s="206"/>
      <c r="AC305" s="206"/>
      <c r="AD305" s="206"/>
      <c r="AE305" s="206"/>
      <c r="AF305" s="163"/>
      <c r="AG305" s="163"/>
      <c r="AH305" s="163"/>
      <c r="AI305" s="163"/>
      <c r="AJ305" s="206"/>
      <c r="AK305" s="206"/>
      <c r="AL305" s="206"/>
      <c r="AM305" s="206"/>
      <c r="AN305" s="206"/>
      <c r="AO305" s="206"/>
      <c r="AP305" s="206"/>
      <c r="AQ305" s="206"/>
      <c r="AR305" s="206"/>
      <c r="AS305" s="206"/>
      <c r="AT305" s="206"/>
      <c r="AU305" s="206"/>
      <c r="AV305" s="163"/>
      <c r="AW305" s="163"/>
    </row>
    <row r="306" spans="2:49" ht="30" customHeight="1" x14ac:dyDescent="0.25">
      <c r="B306" s="158" t="s">
        <v>64</v>
      </c>
      <c r="C306" s="175" t="s">
        <v>65</v>
      </c>
      <c r="D306" s="1242" t="s">
        <v>419</v>
      </c>
      <c r="E306" s="1243"/>
      <c r="F306" s="1244"/>
      <c r="G306" s="159"/>
      <c r="H306" s="159"/>
      <c r="I306" s="159"/>
      <c r="J306" s="159"/>
      <c r="K306" s="159"/>
      <c r="L306" s="159"/>
      <c r="M306" s="159"/>
      <c r="N306" s="159"/>
      <c r="O306" s="159"/>
      <c r="P306" s="159"/>
      <c r="Q306" s="159"/>
      <c r="R306" s="159"/>
      <c r="S306" s="159"/>
      <c r="T306" s="159"/>
      <c r="U306" s="159"/>
      <c r="V306" s="235"/>
      <c r="W306" s="159"/>
      <c r="X306" s="159"/>
      <c r="Y306" s="161"/>
      <c r="Z306" s="161"/>
      <c r="AA306" s="161"/>
      <c r="AB306" s="161"/>
      <c r="AC306" s="161"/>
      <c r="AD306" s="161"/>
      <c r="AE306" s="161"/>
      <c r="AF306" s="159"/>
      <c r="AG306" s="159"/>
      <c r="AH306" s="159"/>
      <c r="AI306" s="159"/>
      <c r="AJ306" s="161"/>
      <c r="AK306" s="161"/>
      <c r="AL306" s="161"/>
      <c r="AM306" s="161"/>
      <c r="AN306" s="161"/>
      <c r="AO306" s="161"/>
      <c r="AP306" s="161"/>
      <c r="AQ306" s="161"/>
      <c r="AR306" s="161"/>
      <c r="AS306" s="161"/>
      <c r="AT306" s="161"/>
      <c r="AU306" s="161"/>
      <c r="AV306" s="161"/>
      <c r="AW306" s="161"/>
    </row>
    <row r="307" spans="2:49" ht="30" customHeight="1" x14ac:dyDescent="0.25">
      <c r="B307" s="158"/>
      <c r="C307" s="164" t="s">
        <v>112</v>
      </c>
      <c r="D307" s="1245"/>
      <c r="E307" s="1246"/>
      <c r="F307" s="1247"/>
      <c r="G307" s="159"/>
      <c r="H307" s="159"/>
      <c r="I307" s="159"/>
      <c r="J307" s="159"/>
      <c r="K307" s="159"/>
      <c r="L307" s="159"/>
      <c r="M307" s="159"/>
      <c r="N307" s="159"/>
      <c r="O307" s="159"/>
      <c r="P307" s="159"/>
      <c r="Q307" s="159"/>
      <c r="R307" s="159"/>
      <c r="S307" s="159"/>
      <c r="T307" s="159"/>
      <c r="U307" s="159"/>
      <c r="V307" s="235"/>
      <c r="W307" s="159"/>
      <c r="X307" s="159"/>
      <c r="Y307" s="161"/>
      <c r="Z307" s="161"/>
      <c r="AA307" s="161"/>
      <c r="AB307" s="161"/>
      <c r="AC307" s="161"/>
      <c r="AD307" s="161"/>
      <c r="AE307" s="161"/>
      <c r="AF307" s="213"/>
      <c r="AG307" s="159"/>
      <c r="AH307" s="159"/>
      <c r="AI307" s="159"/>
      <c r="AJ307" s="161"/>
      <c r="AK307" s="161"/>
      <c r="AL307" s="161"/>
      <c r="AM307" s="161"/>
      <c r="AN307" s="161"/>
      <c r="AO307" s="161"/>
      <c r="AP307" s="161"/>
      <c r="AQ307" s="161"/>
      <c r="AR307" s="161"/>
      <c r="AS307" s="161"/>
      <c r="AT307" s="161"/>
      <c r="AU307" s="161"/>
      <c r="AV307" s="161"/>
      <c r="AW307" s="161"/>
    </row>
    <row r="308" spans="2:49" ht="30" customHeight="1" x14ac:dyDescent="0.25">
      <c r="B308" s="158"/>
      <c r="C308" s="164"/>
      <c r="D308" s="298"/>
      <c r="E308" s="298"/>
      <c r="F308" s="298"/>
      <c r="G308" s="159"/>
      <c r="H308" s="159"/>
      <c r="I308" s="159"/>
      <c r="J308" s="159"/>
      <c r="K308" s="159"/>
      <c r="L308" s="159"/>
      <c r="M308" s="159"/>
      <c r="N308" s="159"/>
      <c r="O308" s="159"/>
      <c r="P308" s="159"/>
      <c r="Q308" s="159"/>
      <c r="R308" s="159"/>
      <c r="S308" s="159"/>
      <c r="T308" s="159"/>
      <c r="U308" s="159"/>
      <c r="V308" s="235"/>
      <c r="W308" s="159"/>
      <c r="X308" s="159"/>
      <c r="Y308" s="206"/>
      <c r="Z308" s="206"/>
      <c r="AA308" s="206"/>
      <c r="AB308" s="206"/>
      <c r="AC308" s="206"/>
      <c r="AD308" s="206"/>
      <c r="AE308" s="206"/>
      <c r="AF308" s="291"/>
      <c r="AG308" s="163"/>
      <c r="AH308" s="163"/>
      <c r="AI308" s="163"/>
      <c r="AJ308" s="206"/>
      <c r="AK308" s="206"/>
      <c r="AL308" s="206"/>
      <c r="AM308" s="206"/>
      <c r="AN308" s="206"/>
      <c r="AO308" s="206"/>
      <c r="AP308" s="206"/>
      <c r="AQ308" s="206"/>
      <c r="AR308" s="206"/>
      <c r="AS308" s="206"/>
      <c r="AT308" s="206"/>
      <c r="AU308" s="206"/>
      <c r="AV308" s="206"/>
      <c r="AW308" s="206"/>
    </row>
    <row r="309" spans="2:49" ht="30" customHeight="1" x14ac:dyDescent="0.25">
      <c r="B309" s="158"/>
      <c r="C309" s="175"/>
      <c r="D309" s="206"/>
      <c r="E309" s="206"/>
      <c r="F309" s="206"/>
      <c r="G309" s="159"/>
      <c r="H309" s="159"/>
      <c r="I309" s="159"/>
      <c r="J309" s="159"/>
      <c r="K309" s="159"/>
      <c r="L309" s="159"/>
      <c r="M309" s="159"/>
      <c r="N309" s="159"/>
      <c r="O309" s="159"/>
      <c r="P309" s="159"/>
      <c r="Q309" s="159"/>
      <c r="R309" s="159"/>
      <c r="S309" s="159"/>
      <c r="T309" s="159"/>
      <c r="U309" s="159"/>
      <c r="V309" s="235"/>
      <c r="W309" s="159"/>
      <c r="X309" s="159"/>
      <c r="Y309" s="206"/>
      <c r="Z309" s="206"/>
      <c r="AA309" s="206"/>
      <c r="AB309" s="206"/>
      <c r="AC309" s="206"/>
      <c r="AD309" s="206"/>
      <c r="AE309" s="206"/>
      <c r="AF309" s="163"/>
      <c r="AG309" s="159"/>
      <c r="AH309" s="159"/>
      <c r="AI309" s="159"/>
      <c r="AJ309" s="206"/>
      <c r="AK309" s="206"/>
      <c r="AL309" s="206"/>
      <c r="AM309" s="206"/>
      <c r="AN309" s="206"/>
      <c r="AO309" s="206"/>
      <c r="AP309" s="206"/>
      <c r="AQ309" s="206"/>
      <c r="AR309" s="206"/>
      <c r="AS309" s="206"/>
      <c r="AT309" s="206"/>
      <c r="AU309" s="206"/>
      <c r="AV309" s="206"/>
      <c r="AW309" s="206"/>
    </row>
    <row r="310" spans="2:49" ht="30" customHeight="1" x14ac:dyDescent="0.25">
      <c r="B310" s="158" t="s">
        <v>66</v>
      </c>
      <c r="C310" s="175" t="s">
        <v>67</v>
      </c>
      <c r="D310" s="1242" t="s">
        <v>419</v>
      </c>
      <c r="E310" s="1243"/>
      <c r="F310" s="1244"/>
      <c r="G310" s="159"/>
      <c r="H310" s="159"/>
      <c r="I310" s="159"/>
      <c r="J310" s="159"/>
      <c r="K310" s="159"/>
      <c r="L310" s="159"/>
      <c r="M310" s="159"/>
      <c r="N310" s="159"/>
      <c r="O310" s="159"/>
      <c r="P310" s="159"/>
      <c r="Q310" s="159"/>
      <c r="R310" s="159"/>
      <c r="S310" s="159"/>
      <c r="T310" s="159"/>
      <c r="U310" s="159"/>
      <c r="V310" s="235"/>
      <c r="W310" s="159"/>
      <c r="X310" s="159"/>
      <c r="Y310" s="161"/>
      <c r="Z310" s="161"/>
      <c r="AA310" s="161"/>
      <c r="AB310" s="161"/>
      <c r="AC310" s="161"/>
      <c r="AD310" s="161"/>
      <c r="AE310" s="161"/>
      <c r="AF310" s="214"/>
      <c r="AG310" s="159"/>
      <c r="AH310" s="159"/>
      <c r="AI310" s="159"/>
      <c r="AJ310" s="161"/>
      <c r="AK310" s="161"/>
      <c r="AL310" s="161"/>
      <c r="AM310" s="161"/>
      <c r="AN310" s="161"/>
      <c r="AO310" s="161"/>
      <c r="AP310" s="161"/>
      <c r="AQ310" s="161"/>
      <c r="AR310" s="161"/>
      <c r="AS310" s="161"/>
      <c r="AT310" s="161"/>
      <c r="AU310" s="161"/>
      <c r="AV310" s="161"/>
      <c r="AW310" s="161"/>
    </row>
    <row r="311" spans="2:49" ht="30" customHeight="1" x14ac:dyDescent="0.25">
      <c r="B311" s="158"/>
      <c r="C311" s="164" t="s">
        <v>112</v>
      </c>
      <c r="D311" s="1248"/>
      <c r="E311" s="1249"/>
      <c r="F311" s="1250"/>
      <c r="G311" s="159"/>
      <c r="H311" s="159"/>
      <c r="I311" s="159"/>
      <c r="J311" s="159"/>
      <c r="K311" s="159"/>
      <c r="L311" s="159"/>
      <c r="M311" s="159"/>
      <c r="N311" s="159"/>
      <c r="O311" s="159"/>
      <c r="P311" s="159"/>
      <c r="Q311" s="159"/>
      <c r="R311" s="159"/>
      <c r="S311" s="159"/>
      <c r="T311" s="159"/>
      <c r="U311" s="159"/>
      <c r="V311" s="235"/>
      <c r="W311" s="159"/>
      <c r="X311" s="159"/>
      <c r="Y311" s="161"/>
      <c r="Z311" s="161"/>
      <c r="AA311" s="161"/>
      <c r="AB311" s="161"/>
      <c r="AC311" s="161"/>
      <c r="AD311" s="161"/>
      <c r="AE311" s="161"/>
      <c r="AF311" s="213"/>
      <c r="AG311" s="213"/>
      <c r="AH311" s="213"/>
      <c r="AI311" s="213"/>
      <c r="AJ311" s="296"/>
      <c r="AK311" s="296"/>
      <c r="AL311" s="296"/>
      <c r="AM311" s="296"/>
      <c r="AN311" s="296"/>
      <c r="AO311" s="296"/>
      <c r="AP311" s="296"/>
      <c r="AQ311" s="296"/>
      <c r="AR311" s="296"/>
      <c r="AS311" s="296"/>
      <c r="AT311" s="296"/>
      <c r="AU311" s="296"/>
      <c r="AV311" s="296"/>
      <c r="AW311" s="296"/>
    </row>
    <row r="312" spans="2:49" ht="30" customHeight="1" x14ac:dyDescent="0.25">
      <c r="B312" s="158"/>
      <c r="C312" s="175"/>
      <c r="D312" s="206"/>
      <c r="E312" s="206"/>
      <c r="F312" s="206"/>
      <c r="G312" s="159"/>
      <c r="H312" s="159"/>
      <c r="I312" s="159"/>
      <c r="J312" s="159"/>
      <c r="K312" s="159"/>
      <c r="L312" s="159"/>
      <c r="M312" s="159"/>
      <c r="N312" s="159"/>
      <c r="O312" s="159"/>
      <c r="P312" s="159"/>
      <c r="Q312" s="159"/>
      <c r="R312" s="159"/>
      <c r="S312" s="159"/>
      <c r="T312" s="159"/>
      <c r="U312" s="159"/>
      <c r="V312" s="235"/>
      <c r="W312" s="159"/>
      <c r="X312" s="159"/>
      <c r="Y312" s="206"/>
      <c r="Z312" s="206"/>
      <c r="AA312" s="206"/>
      <c r="AB312" s="206"/>
      <c r="AC312" s="206"/>
      <c r="AD312" s="206"/>
      <c r="AE312" s="206"/>
      <c r="AF312" s="163"/>
      <c r="AG312" s="163"/>
      <c r="AH312" s="163"/>
      <c r="AI312" s="163"/>
      <c r="AJ312" s="206"/>
      <c r="AK312" s="206"/>
      <c r="AL312" s="206"/>
      <c r="AM312" s="206"/>
      <c r="AN312" s="206"/>
      <c r="AO312" s="206"/>
      <c r="AP312" s="206"/>
      <c r="AQ312" s="206"/>
      <c r="AR312" s="206"/>
      <c r="AS312" s="206"/>
      <c r="AT312" s="206"/>
      <c r="AU312" s="206"/>
      <c r="AV312" s="206"/>
      <c r="AW312" s="206"/>
    </row>
    <row r="313" spans="2:49" ht="30" customHeight="1" x14ac:dyDescent="0.25">
      <c r="B313" s="158" t="s">
        <v>68</v>
      </c>
      <c r="C313" s="175" t="s">
        <v>69</v>
      </c>
      <c r="D313" s="206"/>
      <c r="E313" s="206"/>
      <c r="F313" s="206"/>
      <c r="G313" s="159"/>
      <c r="H313" s="159"/>
      <c r="I313" s="159"/>
      <c r="J313" s="159"/>
      <c r="K313" s="159"/>
      <c r="L313" s="159"/>
      <c r="M313" s="159"/>
      <c r="N313" s="159"/>
      <c r="O313" s="159"/>
      <c r="P313" s="159"/>
      <c r="Q313" s="159"/>
      <c r="R313" s="159"/>
      <c r="S313" s="159"/>
      <c r="T313" s="159"/>
      <c r="U313" s="159"/>
      <c r="V313" s="235"/>
      <c r="W313" s="159"/>
      <c r="X313" s="159"/>
      <c r="Y313" s="206"/>
      <c r="Z313" s="206"/>
      <c r="AA313" s="206"/>
      <c r="AB313" s="206"/>
      <c r="AC313" s="206"/>
      <c r="AD313" s="206"/>
      <c r="AE313" s="206"/>
      <c r="AF313" s="292"/>
      <c r="AG313" s="292"/>
      <c r="AH313" s="292"/>
      <c r="AI313" s="292"/>
      <c r="AJ313" s="206"/>
      <c r="AK313" s="206"/>
      <c r="AL313" s="206"/>
      <c r="AM313" s="206"/>
      <c r="AN313" s="206"/>
      <c r="AO313" s="283">
        <f>SUM(AO314:AO317)</f>
        <v>56889012.698412701</v>
      </c>
      <c r="AP313" s="256"/>
      <c r="AQ313" s="256"/>
      <c r="AR313" s="256"/>
      <c r="AS313" s="256"/>
      <c r="AT313" s="256"/>
      <c r="AU313" s="256"/>
      <c r="AV313" s="256"/>
      <c r="AW313" s="256"/>
    </row>
    <row r="314" spans="2:49" ht="30" customHeight="1" x14ac:dyDescent="0.25">
      <c r="B314" s="158"/>
      <c r="C314" s="164" t="s">
        <v>112</v>
      </c>
      <c r="D314" s="191" t="s">
        <v>948</v>
      </c>
      <c r="E314" s="160"/>
      <c r="F314" s="160"/>
      <c r="G314" s="159"/>
      <c r="H314" s="159"/>
      <c r="I314" s="159"/>
      <c r="J314" s="159"/>
      <c r="K314" s="159"/>
      <c r="L314" s="159"/>
      <c r="M314" s="159"/>
      <c r="N314" s="159"/>
      <c r="O314" s="159"/>
      <c r="P314" s="159"/>
      <c r="Q314" s="159"/>
      <c r="R314" s="159"/>
      <c r="S314" s="159"/>
      <c r="T314" s="159"/>
      <c r="U314" s="159"/>
      <c r="V314" s="235"/>
      <c r="W314" s="159"/>
      <c r="X314" s="159"/>
      <c r="Y314" s="161"/>
      <c r="Z314" s="161"/>
      <c r="AA314" s="161"/>
      <c r="AB314" s="161"/>
      <c r="AC314" s="161"/>
      <c r="AD314" s="297" t="s">
        <v>949</v>
      </c>
      <c r="AE314" s="161"/>
      <c r="AF314" s="159"/>
      <c r="AG314" s="159"/>
      <c r="AH314" s="159"/>
      <c r="AI314" s="159"/>
      <c r="AJ314" s="161"/>
      <c r="AK314" s="161"/>
      <c r="AL314" s="161"/>
      <c r="AM314" s="161"/>
      <c r="AN314" s="161"/>
      <c r="AO314" s="193">
        <v>12760152.380952381</v>
      </c>
      <c r="AP314" s="161"/>
      <c r="AQ314" s="161"/>
      <c r="AR314" s="161"/>
      <c r="AS314" s="161"/>
      <c r="AT314" s="161"/>
      <c r="AU314" s="161"/>
      <c r="AV314" s="161"/>
      <c r="AW314" s="161"/>
    </row>
    <row r="315" spans="2:49" ht="30" customHeight="1" x14ac:dyDescent="0.25">
      <c r="B315" s="158"/>
      <c r="C315" s="164"/>
      <c r="D315" s="191" t="s">
        <v>948</v>
      </c>
      <c r="E315" s="290"/>
      <c r="F315" s="290"/>
      <c r="G315" s="159"/>
      <c r="H315" s="159"/>
      <c r="I315" s="159"/>
      <c r="J315" s="159"/>
      <c r="K315" s="159"/>
      <c r="L315" s="159"/>
      <c r="M315" s="159"/>
      <c r="N315" s="159"/>
      <c r="O315" s="159"/>
      <c r="P315" s="159"/>
      <c r="Q315" s="159"/>
      <c r="R315" s="159"/>
      <c r="S315" s="159"/>
      <c r="T315" s="159"/>
      <c r="U315" s="159"/>
      <c r="V315" s="235"/>
      <c r="W315" s="159"/>
      <c r="X315" s="159"/>
      <c r="Y315" s="290"/>
      <c r="Z315" s="290"/>
      <c r="AA315" s="290"/>
      <c r="AB315" s="290"/>
      <c r="AC315" s="290"/>
      <c r="AD315" s="192" t="s">
        <v>949</v>
      </c>
      <c r="AE315" s="290"/>
      <c r="AF315" s="159"/>
      <c r="AG315" s="159"/>
      <c r="AH315" s="159"/>
      <c r="AI315" s="159"/>
      <c r="AJ315" s="290"/>
      <c r="AK315" s="290"/>
      <c r="AL315" s="290"/>
      <c r="AM315" s="290"/>
      <c r="AN315" s="290"/>
      <c r="AO315" s="193">
        <v>9570114.2857142854</v>
      </c>
      <c r="AP315" s="161"/>
      <c r="AQ315" s="161"/>
      <c r="AR315" s="161"/>
      <c r="AS315" s="161"/>
      <c r="AT315" s="161"/>
      <c r="AU315" s="161"/>
      <c r="AV315" s="161"/>
      <c r="AW315" s="161"/>
    </row>
    <row r="316" spans="2:49" ht="30" customHeight="1" x14ac:dyDescent="0.25">
      <c r="B316" s="158"/>
      <c r="C316" s="164"/>
      <c r="D316" s="191" t="s">
        <v>948</v>
      </c>
      <c r="E316" s="290"/>
      <c r="F316" s="290"/>
      <c r="G316" s="159"/>
      <c r="H316" s="159"/>
      <c r="I316" s="159"/>
      <c r="J316" s="159"/>
      <c r="K316" s="159"/>
      <c r="L316" s="159"/>
      <c r="M316" s="159"/>
      <c r="N316" s="159"/>
      <c r="O316" s="159"/>
      <c r="P316" s="159"/>
      <c r="Q316" s="159"/>
      <c r="R316" s="159"/>
      <c r="S316" s="159"/>
      <c r="T316" s="159"/>
      <c r="U316" s="159"/>
      <c r="V316" s="235"/>
      <c r="W316" s="159"/>
      <c r="X316" s="159"/>
      <c r="Y316" s="290"/>
      <c r="Z316" s="290"/>
      <c r="AA316" s="290"/>
      <c r="AB316" s="290"/>
      <c r="AC316" s="290"/>
      <c r="AD316" s="192" t="s">
        <v>949</v>
      </c>
      <c r="AE316" s="290"/>
      <c r="AF316" s="159"/>
      <c r="AG316" s="159"/>
      <c r="AH316" s="159"/>
      <c r="AI316" s="159"/>
      <c r="AJ316" s="290"/>
      <c r="AK316" s="290"/>
      <c r="AL316" s="290"/>
      <c r="AM316" s="290"/>
      <c r="AN316" s="290"/>
      <c r="AO316" s="193">
        <v>26583650.793650795</v>
      </c>
      <c r="AP316" s="161"/>
      <c r="AQ316" s="161"/>
      <c r="AR316" s="161"/>
      <c r="AS316" s="161"/>
      <c r="AT316" s="161"/>
      <c r="AU316" s="161"/>
      <c r="AV316" s="161"/>
      <c r="AW316" s="161"/>
    </row>
    <row r="317" spans="2:49" ht="30" customHeight="1" x14ac:dyDescent="0.25">
      <c r="B317" s="158"/>
      <c r="C317" s="164"/>
      <c r="D317" s="191" t="s">
        <v>948</v>
      </c>
      <c r="E317" s="290"/>
      <c r="F317" s="290"/>
      <c r="G317" s="159"/>
      <c r="H317" s="159"/>
      <c r="I317" s="159"/>
      <c r="J317" s="159"/>
      <c r="K317" s="159"/>
      <c r="L317" s="159"/>
      <c r="M317" s="159"/>
      <c r="N317" s="159"/>
      <c r="O317" s="159"/>
      <c r="P317" s="159"/>
      <c r="Q317" s="159"/>
      <c r="R317" s="159"/>
      <c r="S317" s="159"/>
      <c r="T317" s="159"/>
      <c r="U317" s="159"/>
      <c r="V317" s="235"/>
      <c r="W317" s="159"/>
      <c r="X317" s="159"/>
      <c r="Y317" s="290"/>
      <c r="Z317" s="290"/>
      <c r="AA317" s="290"/>
      <c r="AB317" s="290"/>
      <c r="AC317" s="290"/>
      <c r="AD317" s="192" t="s">
        <v>949</v>
      </c>
      <c r="AE317" s="290"/>
      <c r="AF317" s="159"/>
      <c r="AG317" s="159"/>
      <c r="AH317" s="159"/>
      <c r="AI317" s="159"/>
      <c r="AJ317" s="290"/>
      <c r="AK317" s="290"/>
      <c r="AL317" s="290"/>
      <c r="AM317" s="290"/>
      <c r="AN317" s="290"/>
      <c r="AO317" s="193">
        <v>7975095.2380952388</v>
      </c>
      <c r="AP317" s="161"/>
      <c r="AQ317" s="161"/>
      <c r="AR317" s="161"/>
      <c r="AS317" s="161"/>
      <c r="AT317" s="161"/>
      <c r="AU317" s="161"/>
      <c r="AV317" s="161"/>
      <c r="AW317" s="161"/>
    </row>
    <row r="318" spans="2:49" ht="30" customHeight="1" x14ac:dyDescent="0.25">
      <c r="B318" s="158"/>
      <c r="C318" s="164"/>
      <c r="D318" s="189"/>
      <c r="E318" s="190"/>
      <c r="F318" s="285"/>
      <c r="G318" s="159"/>
      <c r="H318" s="159"/>
      <c r="I318" s="159"/>
      <c r="J318" s="159"/>
      <c r="K318" s="159"/>
      <c r="L318" s="159"/>
      <c r="M318" s="159"/>
      <c r="N318" s="159"/>
      <c r="O318" s="159"/>
      <c r="P318" s="159"/>
      <c r="Q318" s="159"/>
      <c r="R318" s="159"/>
      <c r="S318" s="159"/>
      <c r="T318" s="159"/>
      <c r="U318" s="159"/>
      <c r="V318" s="235"/>
      <c r="W318" s="159"/>
      <c r="X318" s="159"/>
      <c r="Y318" s="111"/>
      <c r="Z318" s="111"/>
      <c r="AA318" s="111"/>
      <c r="AB318" s="111"/>
      <c r="AC318" s="111"/>
      <c r="AD318" s="111"/>
      <c r="AE318" s="111"/>
      <c r="AF318" s="163"/>
      <c r="AG318" s="163"/>
      <c r="AH318" s="163"/>
      <c r="AI318" s="163"/>
      <c r="AJ318" s="111"/>
      <c r="AK318" s="111"/>
      <c r="AL318" s="111"/>
      <c r="AM318" s="111"/>
      <c r="AN318" s="111"/>
      <c r="AO318" s="111"/>
      <c r="AP318" s="111"/>
      <c r="AQ318" s="111"/>
      <c r="AR318" s="111"/>
      <c r="AS318" s="111"/>
      <c r="AT318" s="111"/>
      <c r="AU318" s="111"/>
      <c r="AV318" s="111"/>
      <c r="AW318" s="111"/>
    </row>
    <row r="319" spans="2:49" ht="15" customHeight="1" x14ac:dyDescent="0.25">
      <c r="B319" s="158" t="s">
        <v>70</v>
      </c>
      <c r="C319" s="4" t="s">
        <v>71</v>
      </c>
      <c r="D319" s="206"/>
      <c r="E319" s="159"/>
      <c r="F319" s="159"/>
      <c r="G319" s="159"/>
      <c r="H319" s="159"/>
      <c r="I319" s="159"/>
      <c r="J319" s="159"/>
      <c r="K319" s="159"/>
      <c r="L319" s="159"/>
      <c r="M319" s="159"/>
      <c r="N319" s="159"/>
      <c r="O319" s="159"/>
      <c r="P319" s="159"/>
      <c r="Q319" s="159"/>
      <c r="R319" s="159"/>
      <c r="S319" s="159"/>
      <c r="T319" s="159"/>
      <c r="U319" s="159"/>
      <c r="V319" s="159"/>
      <c r="W319" s="159"/>
      <c r="X319" s="159"/>
      <c r="Y319" s="159"/>
      <c r="Z319" s="159"/>
      <c r="AA319" s="159"/>
      <c r="AB319" s="159"/>
      <c r="AC319" s="159"/>
      <c r="AD319" s="159"/>
      <c r="AE319" s="159"/>
      <c r="AF319" s="206"/>
      <c r="AG319" s="159"/>
      <c r="AH319" s="159"/>
      <c r="AI319" s="159"/>
      <c r="AJ319" s="206"/>
      <c r="AK319" s="206"/>
      <c r="AL319" s="159"/>
      <c r="AM319" s="159"/>
      <c r="AN319" s="159"/>
      <c r="AO319" s="206"/>
      <c r="AP319" s="206"/>
      <c r="AQ319" s="206"/>
      <c r="AR319" s="206"/>
      <c r="AS319" s="206"/>
      <c r="AT319" s="206"/>
      <c r="AU319" s="206"/>
      <c r="AV319" s="206"/>
      <c r="AW319" s="206"/>
    </row>
    <row r="320" spans="2:49" ht="27.75" customHeight="1" x14ac:dyDescent="0.25">
      <c r="B320" s="158" t="s">
        <v>72</v>
      </c>
      <c r="C320" s="175" t="s">
        <v>71</v>
      </c>
      <c r="D320" s="206"/>
      <c r="E320" s="159"/>
      <c r="F320" s="159"/>
      <c r="G320" s="159"/>
      <c r="H320" s="159"/>
      <c r="I320" s="159"/>
      <c r="J320" s="159"/>
      <c r="K320" s="159"/>
      <c r="L320" s="159"/>
      <c r="M320" s="159"/>
      <c r="N320" s="159"/>
      <c r="O320" s="159"/>
      <c r="P320" s="159"/>
      <c r="Q320" s="159"/>
      <c r="R320" s="159"/>
      <c r="S320" s="159"/>
      <c r="T320" s="159"/>
      <c r="U320" s="159"/>
      <c r="V320" s="159"/>
      <c r="W320" s="159"/>
      <c r="X320" s="159"/>
      <c r="Y320" s="159"/>
      <c r="Z320" s="159"/>
      <c r="AA320" s="159"/>
      <c r="AB320" s="159"/>
      <c r="AC320" s="159"/>
      <c r="AD320" s="159"/>
      <c r="AE320" s="159"/>
      <c r="AF320" s="206"/>
      <c r="AG320" s="159"/>
      <c r="AH320" s="159"/>
      <c r="AI320" s="159"/>
      <c r="AJ320" s="206"/>
      <c r="AK320" s="206"/>
      <c r="AL320" s="159"/>
      <c r="AM320" s="159"/>
      <c r="AN320" s="159"/>
      <c r="AO320" s="283">
        <f>SUM(AO321:AO343)</f>
        <v>8206483227.411334</v>
      </c>
      <c r="AP320" s="206"/>
      <c r="AQ320" s="206"/>
      <c r="AR320" s="206"/>
      <c r="AS320" s="206"/>
      <c r="AT320" s="206"/>
      <c r="AU320" s="206"/>
      <c r="AV320" s="206"/>
      <c r="AW320" s="206"/>
    </row>
    <row r="321" spans="2:49" ht="42.75" customHeight="1" x14ac:dyDescent="0.25">
      <c r="B321" s="158"/>
      <c r="C321" s="164" t="s">
        <v>113</v>
      </c>
      <c r="D321" s="172" t="s">
        <v>478</v>
      </c>
      <c r="E321" s="159"/>
      <c r="F321" s="159"/>
      <c r="G321" s="25"/>
      <c r="H321" s="159"/>
      <c r="I321" s="159"/>
      <c r="J321" s="159"/>
      <c r="K321" s="159"/>
      <c r="L321" s="159"/>
      <c r="M321" s="159"/>
      <c r="N321" s="159"/>
      <c r="O321" s="159"/>
      <c r="P321" s="159"/>
      <c r="Q321" s="159"/>
      <c r="R321" s="159"/>
      <c r="S321" s="25"/>
      <c r="T321" s="25"/>
      <c r="U321" s="25"/>
      <c r="V321" s="248"/>
      <c r="W321" s="29"/>
      <c r="X321" s="206"/>
      <c r="Y321" s="159"/>
      <c r="Z321" s="159"/>
      <c r="AA321" s="159"/>
      <c r="AB321" s="159"/>
      <c r="AC321" s="159"/>
      <c r="AD321" s="159"/>
      <c r="AE321" s="159"/>
      <c r="AF321" s="290"/>
      <c r="AG321" s="159"/>
      <c r="AH321" s="159"/>
      <c r="AI321" s="159"/>
      <c r="AJ321" s="299" t="s">
        <v>139</v>
      </c>
      <c r="AK321" s="161"/>
      <c r="AL321" s="159"/>
      <c r="AM321" s="159"/>
      <c r="AN321" s="159"/>
      <c r="AO321" s="257">
        <v>46015756.919106446</v>
      </c>
      <c r="AP321" s="161"/>
      <c r="AQ321" s="161"/>
      <c r="AR321" s="161"/>
      <c r="AS321" s="300"/>
      <c r="AT321" s="161"/>
      <c r="AU321" s="290"/>
      <c r="AV321" s="290"/>
      <c r="AW321" s="290"/>
    </row>
    <row r="322" spans="2:49" ht="42.75" customHeight="1" x14ac:dyDescent="0.25">
      <c r="B322" s="158"/>
      <c r="C322" s="164"/>
      <c r="D322" s="169" t="s">
        <v>950</v>
      </c>
      <c r="E322" s="159"/>
      <c r="F322" s="159"/>
      <c r="G322" s="25" t="s">
        <v>541</v>
      </c>
      <c r="H322" s="159"/>
      <c r="I322" s="159"/>
      <c r="J322" s="159"/>
      <c r="K322" s="159"/>
      <c r="L322" s="159"/>
      <c r="M322" s="159"/>
      <c r="N322" s="159"/>
      <c r="O322" s="159"/>
      <c r="P322" s="159"/>
      <c r="Q322" s="159"/>
      <c r="R322" s="159"/>
      <c r="S322" s="25" t="s">
        <v>138</v>
      </c>
      <c r="T322" s="25" t="s">
        <v>138</v>
      </c>
      <c r="U322" s="25"/>
      <c r="V322" s="249" t="s">
        <v>979</v>
      </c>
      <c r="W322" s="29" t="s">
        <v>980</v>
      </c>
      <c r="X322" s="206"/>
      <c r="Y322" s="159"/>
      <c r="Z322" s="159"/>
      <c r="AA322" s="159"/>
      <c r="AB322" s="159"/>
      <c r="AC322" s="159"/>
      <c r="AD322" s="159"/>
      <c r="AE322" s="159"/>
      <c r="AF322" s="290"/>
      <c r="AG322" s="159"/>
      <c r="AH322" s="159"/>
      <c r="AI322" s="159"/>
      <c r="AJ322" s="25" t="s">
        <v>139</v>
      </c>
      <c r="AK322" s="290"/>
      <c r="AL322" s="159"/>
      <c r="AM322" s="159"/>
      <c r="AN322" s="159"/>
      <c r="AO322" s="301">
        <v>645698250</v>
      </c>
      <c r="AP322" s="161"/>
      <c r="AQ322" s="161"/>
      <c r="AR322" s="161"/>
      <c r="AS322" s="28" t="s">
        <v>966</v>
      </c>
      <c r="AT322" s="161"/>
      <c r="AU322" s="290"/>
      <c r="AV322" s="290"/>
      <c r="AW322" s="290"/>
    </row>
    <row r="323" spans="2:49" ht="42.75" customHeight="1" x14ac:dyDescent="0.25">
      <c r="B323" s="158"/>
      <c r="C323" s="164"/>
      <c r="D323" s="194" t="s">
        <v>951</v>
      </c>
      <c r="E323" s="159"/>
      <c r="F323" s="159"/>
      <c r="G323" s="25" t="s">
        <v>541</v>
      </c>
      <c r="H323" s="159"/>
      <c r="I323" s="159"/>
      <c r="J323" s="159"/>
      <c r="K323" s="159"/>
      <c r="L323" s="159"/>
      <c r="M323" s="159"/>
      <c r="N323" s="159"/>
      <c r="O323" s="159"/>
      <c r="P323" s="159"/>
      <c r="Q323" s="159"/>
      <c r="R323" s="159"/>
      <c r="S323" s="25" t="s">
        <v>545</v>
      </c>
      <c r="T323" s="25" t="s">
        <v>543</v>
      </c>
      <c r="U323" s="25" t="s">
        <v>138</v>
      </c>
      <c r="V323" s="248" t="s">
        <v>981</v>
      </c>
      <c r="W323" s="29" t="s">
        <v>982</v>
      </c>
      <c r="X323" s="206"/>
      <c r="Y323" s="159"/>
      <c r="Z323" s="159"/>
      <c r="AA323" s="159"/>
      <c r="AB323" s="159"/>
      <c r="AC323" s="159"/>
      <c r="AD323" s="159"/>
      <c r="AE323" s="159"/>
      <c r="AF323" s="290"/>
      <c r="AG323" s="159"/>
      <c r="AH323" s="159"/>
      <c r="AI323" s="159"/>
      <c r="AJ323" s="25" t="s">
        <v>139</v>
      </c>
      <c r="AK323" s="290"/>
      <c r="AL323" s="159"/>
      <c r="AM323" s="159"/>
      <c r="AN323" s="159"/>
      <c r="AO323" s="30">
        <v>221324968.6019634</v>
      </c>
      <c r="AP323" s="161"/>
      <c r="AQ323" s="161"/>
      <c r="AR323" s="161"/>
      <c r="AS323" s="195" t="s">
        <v>967</v>
      </c>
      <c r="AT323" s="161"/>
      <c r="AU323" s="290"/>
      <c r="AV323" s="290"/>
      <c r="AW323" s="290"/>
    </row>
    <row r="324" spans="2:49" ht="42.75" customHeight="1" x14ac:dyDescent="0.25">
      <c r="B324" s="158"/>
      <c r="C324" s="164"/>
      <c r="D324" s="194" t="s">
        <v>952</v>
      </c>
      <c r="E324" s="159"/>
      <c r="F324" s="159"/>
      <c r="G324" s="25"/>
      <c r="H324" s="159"/>
      <c r="I324" s="159"/>
      <c r="J324" s="159"/>
      <c r="K324" s="159"/>
      <c r="L324" s="159"/>
      <c r="M324" s="159"/>
      <c r="N324" s="159"/>
      <c r="O324" s="159"/>
      <c r="P324" s="159"/>
      <c r="Q324" s="159"/>
      <c r="R324" s="159"/>
      <c r="S324" s="25"/>
      <c r="T324" s="25"/>
      <c r="U324" s="25"/>
      <c r="V324" s="248"/>
      <c r="W324" s="29"/>
      <c r="X324" s="206"/>
      <c r="Y324" s="159"/>
      <c r="Z324" s="159"/>
      <c r="AA324" s="159"/>
      <c r="AB324" s="159"/>
      <c r="AC324" s="159"/>
      <c r="AD324" s="159"/>
      <c r="AE324" s="159"/>
      <c r="AF324" s="290"/>
      <c r="AG324" s="159"/>
      <c r="AH324" s="159"/>
      <c r="AI324" s="159"/>
      <c r="AJ324" s="25" t="s">
        <v>139</v>
      </c>
      <c r="AK324" s="290"/>
      <c r="AL324" s="159"/>
      <c r="AM324" s="159"/>
      <c r="AN324" s="159"/>
      <c r="AO324" s="301">
        <v>27256702</v>
      </c>
      <c r="AP324" s="161"/>
      <c r="AQ324" s="161"/>
      <c r="AR324" s="161"/>
      <c r="AS324" s="195" t="s">
        <v>968</v>
      </c>
      <c r="AT324" s="161"/>
      <c r="AU324" s="290"/>
      <c r="AV324" s="290"/>
      <c r="AW324" s="290"/>
    </row>
    <row r="325" spans="2:49" ht="42.75" customHeight="1" x14ac:dyDescent="0.25">
      <c r="B325" s="158"/>
      <c r="C325" s="164"/>
      <c r="D325" s="194" t="s">
        <v>953</v>
      </c>
      <c r="E325" s="159"/>
      <c r="F325" s="159"/>
      <c r="G325" s="25"/>
      <c r="H325" s="159"/>
      <c r="I325" s="159"/>
      <c r="J325" s="159"/>
      <c r="K325" s="159"/>
      <c r="L325" s="159"/>
      <c r="M325" s="159"/>
      <c r="N325" s="159"/>
      <c r="O325" s="159"/>
      <c r="P325" s="159"/>
      <c r="Q325" s="159"/>
      <c r="R325" s="159"/>
      <c r="S325" s="25"/>
      <c r="T325" s="25"/>
      <c r="U325" s="25"/>
      <c r="V325" s="248"/>
      <c r="W325" s="29"/>
      <c r="X325" s="206"/>
      <c r="Y325" s="159"/>
      <c r="Z325" s="159"/>
      <c r="AA325" s="159"/>
      <c r="AB325" s="159"/>
      <c r="AC325" s="159"/>
      <c r="AD325" s="159"/>
      <c r="AE325" s="159"/>
      <c r="AF325" s="290"/>
      <c r="AG325" s="159"/>
      <c r="AH325" s="159"/>
      <c r="AI325" s="159"/>
      <c r="AJ325" s="25" t="s">
        <v>139</v>
      </c>
      <c r="AK325" s="290"/>
      <c r="AL325" s="159"/>
      <c r="AM325" s="159"/>
      <c r="AN325" s="159"/>
      <c r="AO325" s="301">
        <v>68887000</v>
      </c>
      <c r="AP325" s="161"/>
      <c r="AQ325" s="161"/>
      <c r="AR325" s="161"/>
      <c r="AS325" s="195" t="s">
        <v>968</v>
      </c>
      <c r="AT325" s="161"/>
      <c r="AU325" s="290"/>
      <c r="AV325" s="290"/>
      <c r="AW325" s="290"/>
    </row>
    <row r="326" spans="2:49" ht="42.75" customHeight="1" x14ac:dyDescent="0.25">
      <c r="B326" s="158"/>
      <c r="C326" s="164"/>
      <c r="D326" s="194" t="s">
        <v>952</v>
      </c>
      <c r="E326" s="159"/>
      <c r="F326" s="159"/>
      <c r="G326" s="25"/>
      <c r="H326" s="159"/>
      <c r="I326" s="159"/>
      <c r="J326" s="159"/>
      <c r="K326" s="159"/>
      <c r="L326" s="159"/>
      <c r="M326" s="159"/>
      <c r="N326" s="159"/>
      <c r="O326" s="159"/>
      <c r="P326" s="159"/>
      <c r="Q326" s="159"/>
      <c r="R326" s="159"/>
      <c r="S326" s="25"/>
      <c r="T326" s="25" t="s">
        <v>542</v>
      </c>
      <c r="U326" s="25"/>
      <c r="V326" s="248"/>
      <c r="W326" s="29"/>
      <c r="X326" s="206"/>
      <c r="Y326" s="159"/>
      <c r="Z326" s="159"/>
      <c r="AA326" s="159"/>
      <c r="AB326" s="159"/>
      <c r="AC326" s="159"/>
      <c r="AD326" s="159"/>
      <c r="AE326" s="159"/>
      <c r="AF326" s="290"/>
      <c r="AG326" s="159"/>
      <c r="AH326" s="159"/>
      <c r="AI326" s="159"/>
      <c r="AJ326" s="25" t="s">
        <v>139</v>
      </c>
      <c r="AK326" s="290"/>
      <c r="AL326" s="159"/>
      <c r="AM326" s="159"/>
      <c r="AN326" s="159"/>
      <c r="AO326" s="301">
        <v>3447093540</v>
      </c>
      <c r="AP326" s="161"/>
      <c r="AQ326" s="161"/>
      <c r="AR326" s="161"/>
      <c r="AS326" s="195" t="s">
        <v>968</v>
      </c>
      <c r="AT326" s="161"/>
      <c r="AU326" s="290"/>
      <c r="AV326" s="290"/>
      <c r="AW326" s="290"/>
    </row>
    <row r="327" spans="2:49" ht="42.75" customHeight="1" x14ac:dyDescent="0.25">
      <c r="B327" s="158"/>
      <c r="C327" s="164"/>
      <c r="D327" s="182" t="s">
        <v>954</v>
      </c>
      <c r="E327" s="159"/>
      <c r="F327" s="159"/>
      <c r="G327" s="25"/>
      <c r="H327" s="159"/>
      <c r="I327" s="159"/>
      <c r="J327" s="159"/>
      <c r="K327" s="159"/>
      <c r="L327" s="159"/>
      <c r="M327" s="159"/>
      <c r="N327" s="159"/>
      <c r="O327" s="159"/>
      <c r="P327" s="159"/>
      <c r="Q327" s="159"/>
      <c r="R327" s="159"/>
      <c r="S327" s="25"/>
      <c r="T327" s="25"/>
      <c r="U327" s="26"/>
      <c r="V327" s="249"/>
      <c r="W327" s="25"/>
      <c r="X327" s="206"/>
      <c r="Y327" s="159"/>
      <c r="Z327" s="159"/>
      <c r="AA327" s="159"/>
      <c r="AB327" s="159"/>
      <c r="AC327" s="159"/>
      <c r="AD327" s="159"/>
      <c r="AE327" s="159"/>
      <c r="AF327" s="290"/>
      <c r="AG327" s="159"/>
      <c r="AH327" s="159"/>
      <c r="AI327" s="159"/>
      <c r="AJ327" s="25" t="s">
        <v>139</v>
      </c>
      <c r="AK327" s="290"/>
      <c r="AL327" s="159"/>
      <c r="AM327" s="159"/>
      <c r="AN327" s="159"/>
      <c r="AO327" s="301">
        <v>113211796.06274666</v>
      </c>
      <c r="AP327" s="161"/>
      <c r="AQ327" s="161"/>
      <c r="AR327" s="161"/>
      <c r="AS327" s="28" t="s">
        <v>969</v>
      </c>
      <c r="AT327" s="161"/>
      <c r="AU327" s="290"/>
      <c r="AV327" s="290"/>
      <c r="AW327" s="290"/>
    </row>
    <row r="328" spans="2:49" ht="42.75" customHeight="1" x14ac:dyDescent="0.25">
      <c r="B328" s="158"/>
      <c r="C328" s="164"/>
      <c r="D328" s="182" t="s">
        <v>955</v>
      </c>
      <c r="E328" s="159"/>
      <c r="F328" s="159"/>
      <c r="G328" s="25"/>
      <c r="H328" s="159"/>
      <c r="I328" s="159"/>
      <c r="J328" s="159"/>
      <c r="K328" s="159"/>
      <c r="L328" s="159"/>
      <c r="M328" s="159"/>
      <c r="N328" s="159"/>
      <c r="O328" s="159"/>
      <c r="P328" s="159"/>
      <c r="Q328" s="159"/>
      <c r="R328" s="159"/>
      <c r="S328" s="25"/>
      <c r="T328" s="25"/>
      <c r="U328" s="26"/>
      <c r="V328" s="249"/>
      <c r="W328" s="25"/>
      <c r="X328" s="206"/>
      <c r="Y328" s="159"/>
      <c r="Z328" s="159"/>
      <c r="AA328" s="159"/>
      <c r="AB328" s="159"/>
      <c r="AC328" s="159"/>
      <c r="AD328" s="159"/>
      <c r="AE328" s="159"/>
      <c r="AF328" s="290"/>
      <c r="AG328" s="159"/>
      <c r="AH328" s="159"/>
      <c r="AI328" s="159"/>
      <c r="AJ328" s="25" t="s">
        <v>139</v>
      </c>
      <c r="AK328" s="290"/>
      <c r="AL328" s="159"/>
      <c r="AM328" s="159"/>
      <c r="AN328" s="159"/>
      <c r="AO328" s="301">
        <v>36586943.055999883</v>
      </c>
      <c r="AP328" s="161"/>
      <c r="AQ328" s="161"/>
      <c r="AR328" s="161"/>
      <c r="AS328" s="28" t="s">
        <v>970</v>
      </c>
      <c r="AT328" s="161"/>
      <c r="AU328" s="290"/>
      <c r="AV328" s="290"/>
      <c r="AW328" s="290"/>
    </row>
    <row r="329" spans="2:49" ht="42.75" customHeight="1" x14ac:dyDescent="0.25">
      <c r="B329" s="158"/>
      <c r="C329" s="164"/>
      <c r="D329" s="182" t="s">
        <v>956</v>
      </c>
      <c r="E329" s="159"/>
      <c r="F329" s="159"/>
      <c r="G329" s="25"/>
      <c r="H329" s="159"/>
      <c r="I329" s="159"/>
      <c r="J329" s="159"/>
      <c r="K329" s="159"/>
      <c r="L329" s="159"/>
      <c r="M329" s="159"/>
      <c r="N329" s="159"/>
      <c r="O329" s="159"/>
      <c r="P329" s="159"/>
      <c r="Q329" s="159"/>
      <c r="R329" s="159"/>
      <c r="S329" s="25"/>
      <c r="T329" s="25"/>
      <c r="U329" s="26"/>
      <c r="V329" s="249"/>
      <c r="W329" s="25"/>
      <c r="X329" s="206"/>
      <c r="Y329" s="159"/>
      <c r="Z329" s="159"/>
      <c r="AA329" s="159"/>
      <c r="AB329" s="159"/>
      <c r="AC329" s="159"/>
      <c r="AD329" s="159"/>
      <c r="AE329" s="159"/>
      <c r="AF329" s="290"/>
      <c r="AG329" s="159"/>
      <c r="AH329" s="159"/>
      <c r="AI329" s="159"/>
      <c r="AJ329" s="25" t="s">
        <v>139</v>
      </c>
      <c r="AK329" s="290"/>
      <c r="AL329" s="159"/>
      <c r="AM329" s="159"/>
      <c r="AN329" s="159"/>
      <c r="AO329" s="301">
        <v>36632045.731048763</v>
      </c>
      <c r="AP329" s="161"/>
      <c r="AQ329" s="161"/>
      <c r="AR329" s="161"/>
      <c r="AS329" s="28" t="s">
        <v>971</v>
      </c>
      <c r="AT329" s="161"/>
      <c r="AU329" s="290"/>
      <c r="AV329" s="290"/>
      <c r="AW329" s="290"/>
    </row>
    <row r="330" spans="2:49" ht="42.75" customHeight="1" x14ac:dyDescent="0.25">
      <c r="B330" s="158"/>
      <c r="C330" s="164"/>
      <c r="D330" s="196" t="s">
        <v>957</v>
      </c>
      <c r="E330" s="159"/>
      <c r="F330" s="159"/>
      <c r="G330" s="25"/>
      <c r="H330" s="159"/>
      <c r="I330" s="159"/>
      <c r="J330" s="159"/>
      <c r="K330" s="159"/>
      <c r="L330" s="159"/>
      <c r="M330" s="159"/>
      <c r="N330" s="159"/>
      <c r="O330" s="159"/>
      <c r="P330" s="159"/>
      <c r="Q330" s="159"/>
      <c r="R330" s="159"/>
      <c r="S330" s="25"/>
      <c r="T330" s="25"/>
      <c r="U330" s="26"/>
      <c r="V330" s="249"/>
      <c r="W330" s="25"/>
      <c r="X330" s="206"/>
      <c r="Y330" s="159"/>
      <c r="Z330" s="159"/>
      <c r="AA330" s="159"/>
      <c r="AB330" s="159"/>
      <c r="AC330" s="159"/>
      <c r="AD330" s="159"/>
      <c r="AE330" s="159"/>
      <c r="AF330" s="290"/>
      <c r="AG330" s="159"/>
      <c r="AH330" s="159"/>
      <c r="AI330" s="159"/>
      <c r="AJ330" s="25" t="s">
        <v>139</v>
      </c>
      <c r="AK330" s="290"/>
      <c r="AL330" s="159"/>
      <c r="AM330" s="159"/>
      <c r="AN330" s="159"/>
      <c r="AO330" s="301">
        <v>95356486.77887179</v>
      </c>
      <c r="AP330" s="161"/>
      <c r="AQ330" s="161"/>
      <c r="AR330" s="161"/>
      <c r="AS330" s="28" t="s">
        <v>580</v>
      </c>
      <c r="AT330" s="161"/>
      <c r="AU330" s="290"/>
      <c r="AV330" s="290"/>
      <c r="AW330" s="290"/>
    </row>
    <row r="331" spans="2:49" ht="42.75" customHeight="1" x14ac:dyDescent="0.25">
      <c r="B331" s="158"/>
      <c r="C331" s="164"/>
      <c r="D331" s="196" t="s">
        <v>958</v>
      </c>
      <c r="E331" s="159"/>
      <c r="F331" s="159"/>
      <c r="G331" s="25"/>
      <c r="H331" s="159"/>
      <c r="I331" s="159"/>
      <c r="J331" s="159"/>
      <c r="K331" s="159"/>
      <c r="L331" s="159"/>
      <c r="M331" s="159"/>
      <c r="N331" s="159"/>
      <c r="O331" s="159"/>
      <c r="P331" s="159"/>
      <c r="Q331" s="159"/>
      <c r="R331" s="159"/>
      <c r="S331" s="25"/>
      <c r="T331" s="25"/>
      <c r="U331" s="26"/>
      <c r="V331" s="249"/>
      <c r="W331" s="25"/>
      <c r="X331" s="206"/>
      <c r="Y331" s="159"/>
      <c r="Z331" s="159"/>
      <c r="AA331" s="159"/>
      <c r="AB331" s="159"/>
      <c r="AC331" s="159"/>
      <c r="AD331" s="159"/>
      <c r="AE331" s="159"/>
      <c r="AF331" s="290"/>
      <c r="AG331" s="159"/>
      <c r="AH331" s="159"/>
      <c r="AI331" s="159"/>
      <c r="AJ331" s="25" t="s">
        <v>139</v>
      </c>
      <c r="AK331" s="290"/>
      <c r="AL331" s="159"/>
      <c r="AM331" s="159"/>
      <c r="AN331" s="159"/>
      <c r="AO331" s="301">
        <v>41262498.146959886</v>
      </c>
      <c r="AP331" s="161"/>
      <c r="AQ331" s="161"/>
      <c r="AR331" s="161"/>
      <c r="AS331" s="28" t="s">
        <v>580</v>
      </c>
      <c r="AT331" s="161"/>
      <c r="AU331" s="290"/>
      <c r="AV331" s="290"/>
      <c r="AW331" s="290"/>
    </row>
    <row r="332" spans="2:49" ht="42.75" customHeight="1" x14ac:dyDescent="0.25">
      <c r="B332" s="158"/>
      <c r="C332" s="164"/>
      <c r="D332" s="196" t="s">
        <v>959</v>
      </c>
      <c r="E332" s="159"/>
      <c r="F332" s="159"/>
      <c r="G332" s="25"/>
      <c r="H332" s="159"/>
      <c r="I332" s="159"/>
      <c r="J332" s="159"/>
      <c r="K332" s="159"/>
      <c r="L332" s="159"/>
      <c r="M332" s="159"/>
      <c r="N332" s="159"/>
      <c r="O332" s="159"/>
      <c r="P332" s="159"/>
      <c r="Q332" s="159"/>
      <c r="R332" s="159"/>
      <c r="S332" s="25"/>
      <c r="T332" s="25"/>
      <c r="U332" s="26"/>
      <c r="V332" s="249"/>
      <c r="W332" s="25"/>
      <c r="X332" s="206"/>
      <c r="Y332" s="159"/>
      <c r="Z332" s="159"/>
      <c r="AA332" s="159"/>
      <c r="AB332" s="159"/>
      <c r="AC332" s="159"/>
      <c r="AD332" s="159"/>
      <c r="AE332" s="159"/>
      <c r="AF332" s="290"/>
      <c r="AG332" s="159"/>
      <c r="AH332" s="159"/>
      <c r="AI332" s="159"/>
      <c r="AJ332" s="25" t="s">
        <v>139</v>
      </c>
      <c r="AK332" s="290"/>
      <c r="AL332" s="159"/>
      <c r="AM332" s="159"/>
      <c r="AN332" s="159"/>
      <c r="AO332" s="301">
        <v>1983012895.0167489</v>
      </c>
      <c r="AP332" s="161"/>
      <c r="AQ332" s="161"/>
      <c r="AR332" s="161"/>
      <c r="AS332" s="28" t="s">
        <v>580</v>
      </c>
      <c r="AT332" s="161"/>
      <c r="AU332" s="290"/>
      <c r="AV332" s="290"/>
      <c r="AW332" s="290"/>
    </row>
    <row r="333" spans="2:49" ht="42.75" customHeight="1" x14ac:dyDescent="0.25">
      <c r="B333" s="158"/>
      <c r="C333" s="164"/>
      <c r="D333" s="196" t="s">
        <v>960</v>
      </c>
      <c r="E333" s="159"/>
      <c r="F333" s="159"/>
      <c r="G333" s="25"/>
      <c r="H333" s="159"/>
      <c r="I333" s="159"/>
      <c r="J333" s="159"/>
      <c r="K333" s="159"/>
      <c r="L333" s="159"/>
      <c r="M333" s="159"/>
      <c r="N333" s="159"/>
      <c r="O333" s="159"/>
      <c r="P333" s="159"/>
      <c r="Q333" s="159"/>
      <c r="R333" s="159"/>
      <c r="S333" s="25"/>
      <c r="T333" s="25"/>
      <c r="U333" s="26"/>
      <c r="V333" s="249"/>
      <c r="W333" s="25"/>
      <c r="X333" s="206"/>
      <c r="Y333" s="159"/>
      <c r="Z333" s="159"/>
      <c r="AA333" s="159"/>
      <c r="AB333" s="159"/>
      <c r="AC333" s="159"/>
      <c r="AD333" s="159"/>
      <c r="AE333" s="159"/>
      <c r="AF333" s="290"/>
      <c r="AG333" s="159"/>
      <c r="AH333" s="159"/>
      <c r="AI333" s="159"/>
      <c r="AJ333" s="25" t="s">
        <v>139</v>
      </c>
      <c r="AK333" s="290"/>
      <c r="AL333" s="159"/>
      <c r="AM333" s="159"/>
      <c r="AN333" s="159"/>
      <c r="AO333" s="301">
        <v>184688912.05741933</v>
      </c>
      <c r="AP333" s="161"/>
      <c r="AQ333" s="161"/>
      <c r="AR333" s="161"/>
      <c r="AS333" s="28" t="s">
        <v>580</v>
      </c>
      <c r="AT333" s="161"/>
      <c r="AU333" s="290"/>
      <c r="AV333" s="290"/>
      <c r="AW333" s="290"/>
    </row>
    <row r="334" spans="2:49" ht="42.75" customHeight="1" x14ac:dyDescent="0.25">
      <c r="B334" s="158"/>
      <c r="C334" s="164"/>
      <c r="D334" s="194" t="s">
        <v>677</v>
      </c>
      <c r="E334" s="159"/>
      <c r="F334" s="159"/>
      <c r="G334" s="25"/>
      <c r="H334" s="159"/>
      <c r="I334" s="159"/>
      <c r="J334" s="159"/>
      <c r="K334" s="159"/>
      <c r="L334" s="159"/>
      <c r="M334" s="159"/>
      <c r="N334" s="159"/>
      <c r="O334" s="159"/>
      <c r="P334" s="159"/>
      <c r="Q334" s="159"/>
      <c r="R334" s="159"/>
      <c r="S334" s="25"/>
      <c r="T334" s="25"/>
      <c r="U334" s="26"/>
      <c r="V334" s="249"/>
      <c r="W334" s="25"/>
      <c r="X334" s="206"/>
      <c r="Y334" s="159"/>
      <c r="Z334" s="159"/>
      <c r="AA334" s="159"/>
      <c r="AB334" s="159"/>
      <c r="AC334" s="159"/>
      <c r="AD334" s="159"/>
      <c r="AE334" s="159"/>
      <c r="AF334" s="290"/>
      <c r="AG334" s="159"/>
      <c r="AH334" s="159"/>
      <c r="AI334" s="159"/>
      <c r="AJ334" s="25" t="s">
        <v>139</v>
      </c>
      <c r="AK334" s="290"/>
      <c r="AL334" s="159"/>
      <c r="AM334" s="159"/>
      <c r="AN334" s="159"/>
      <c r="AO334" s="301">
        <v>145567127.71980911</v>
      </c>
      <c r="AP334" s="161"/>
      <c r="AQ334" s="161"/>
      <c r="AR334" s="161"/>
      <c r="AS334" s="28" t="s">
        <v>576</v>
      </c>
      <c r="AT334" s="161"/>
      <c r="AU334" s="290"/>
      <c r="AV334" s="290"/>
      <c r="AW334" s="290"/>
    </row>
    <row r="335" spans="2:49" ht="42.75" customHeight="1" x14ac:dyDescent="0.25">
      <c r="B335" s="158"/>
      <c r="C335" s="164"/>
      <c r="D335" s="194" t="s">
        <v>677</v>
      </c>
      <c r="E335" s="159"/>
      <c r="F335" s="159"/>
      <c r="G335" s="25"/>
      <c r="H335" s="159"/>
      <c r="I335" s="159"/>
      <c r="J335" s="159"/>
      <c r="K335" s="159"/>
      <c r="L335" s="159"/>
      <c r="M335" s="159"/>
      <c r="N335" s="159"/>
      <c r="O335" s="159"/>
      <c r="P335" s="159"/>
      <c r="Q335" s="159"/>
      <c r="R335" s="159"/>
      <c r="S335" s="25"/>
      <c r="T335" s="25"/>
      <c r="U335" s="26"/>
      <c r="V335" s="249"/>
      <c r="W335" s="25"/>
      <c r="X335" s="206"/>
      <c r="Y335" s="159"/>
      <c r="Z335" s="159"/>
      <c r="AA335" s="159"/>
      <c r="AB335" s="159"/>
      <c r="AC335" s="159"/>
      <c r="AD335" s="159"/>
      <c r="AE335" s="159"/>
      <c r="AF335" s="290"/>
      <c r="AG335" s="159"/>
      <c r="AH335" s="159"/>
      <c r="AI335" s="159"/>
      <c r="AJ335" s="25" t="s">
        <v>139</v>
      </c>
      <c r="AK335" s="290"/>
      <c r="AL335" s="159"/>
      <c r="AM335" s="159"/>
      <c r="AN335" s="159"/>
      <c r="AO335" s="301">
        <v>145567127.71980911</v>
      </c>
      <c r="AP335" s="161"/>
      <c r="AQ335" s="161"/>
      <c r="AR335" s="161"/>
      <c r="AS335" s="28" t="s">
        <v>576</v>
      </c>
      <c r="AT335" s="161"/>
      <c r="AU335" s="290"/>
      <c r="AV335" s="290"/>
      <c r="AW335" s="290"/>
    </row>
    <row r="336" spans="2:49" ht="42.75" customHeight="1" x14ac:dyDescent="0.25">
      <c r="B336" s="158"/>
      <c r="C336" s="164"/>
      <c r="D336" s="194" t="s">
        <v>677</v>
      </c>
      <c r="E336" s="159"/>
      <c r="F336" s="159"/>
      <c r="G336" s="25"/>
      <c r="H336" s="159"/>
      <c r="I336" s="159"/>
      <c r="J336" s="159"/>
      <c r="K336" s="159"/>
      <c r="L336" s="159"/>
      <c r="M336" s="159"/>
      <c r="N336" s="159"/>
      <c r="O336" s="159"/>
      <c r="P336" s="159"/>
      <c r="Q336" s="159"/>
      <c r="R336" s="159"/>
      <c r="S336" s="25"/>
      <c r="T336" s="25"/>
      <c r="U336" s="26"/>
      <c r="V336" s="249"/>
      <c r="W336" s="25"/>
      <c r="X336" s="206"/>
      <c r="Y336" s="159"/>
      <c r="Z336" s="159"/>
      <c r="AA336" s="159"/>
      <c r="AB336" s="159"/>
      <c r="AC336" s="159"/>
      <c r="AD336" s="159"/>
      <c r="AE336" s="159"/>
      <c r="AF336" s="290"/>
      <c r="AG336" s="159"/>
      <c r="AH336" s="159"/>
      <c r="AI336" s="159"/>
      <c r="AJ336" s="25" t="s">
        <v>139</v>
      </c>
      <c r="AK336" s="290"/>
      <c r="AL336" s="159"/>
      <c r="AM336" s="159"/>
      <c r="AN336" s="159"/>
      <c r="AO336" s="301">
        <v>145567127.71980911</v>
      </c>
      <c r="AP336" s="161"/>
      <c r="AQ336" s="161"/>
      <c r="AR336" s="161"/>
      <c r="AS336" s="28" t="s">
        <v>576</v>
      </c>
      <c r="AT336" s="161"/>
      <c r="AU336" s="290"/>
      <c r="AV336" s="290"/>
      <c r="AW336" s="290"/>
    </row>
    <row r="337" spans="2:49" ht="42.75" customHeight="1" x14ac:dyDescent="0.25">
      <c r="B337" s="158"/>
      <c r="C337" s="164"/>
      <c r="D337" s="197" t="s">
        <v>678</v>
      </c>
      <c r="E337" s="159"/>
      <c r="F337" s="159"/>
      <c r="G337" s="25"/>
      <c r="H337" s="159"/>
      <c r="I337" s="159"/>
      <c r="J337" s="159"/>
      <c r="K337" s="159"/>
      <c r="L337" s="159"/>
      <c r="M337" s="159"/>
      <c r="N337" s="159"/>
      <c r="O337" s="159"/>
      <c r="P337" s="159"/>
      <c r="Q337" s="159"/>
      <c r="R337" s="159"/>
      <c r="S337" s="25"/>
      <c r="T337" s="25"/>
      <c r="U337" s="26"/>
      <c r="V337" s="249"/>
      <c r="W337" s="25"/>
      <c r="X337" s="206"/>
      <c r="Y337" s="159"/>
      <c r="Z337" s="159"/>
      <c r="AA337" s="159"/>
      <c r="AB337" s="159"/>
      <c r="AC337" s="159"/>
      <c r="AD337" s="159"/>
      <c r="AE337" s="159"/>
      <c r="AF337" s="290"/>
      <c r="AG337" s="159"/>
      <c r="AH337" s="159"/>
      <c r="AI337" s="159"/>
      <c r="AJ337" s="25" t="s">
        <v>139</v>
      </c>
      <c r="AK337" s="290"/>
      <c r="AL337" s="159"/>
      <c r="AM337" s="159"/>
      <c r="AN337" s="159"/>
      <c r="AO337" s="301">
        <v>122167191.79994544</v>
      </c>
      <c r="AP337" s="161"/>
      <c r="AQ337" s="161"/>
      <c r="AR337" s="161"/>
      <c r="AS337" s="28" t="s">
        <v>972</v>
      </c>
      <c r="AT337" s="161"/>
      <c r="AU337" s="290"/>
      <c r="AV337" s="290"/>
      <c r="AW337" s="290"/>
    </row>
    <row r="338" spans="2:49" ht="42.75" customHeight="1" x14ac:dyDescent="0.25">
      <c r="B338" s="158"/>
      <c r="C338" s="164"/>
      <c r="D338" s="197" t="s">
        <v>678</v>
      </c>
      <c r="E338" s="159"/>
      <c r="F338" s="159"/>
      <c r="G338" s="25"/>
      <c r="H338" s="159"/>
      <c r="I338" s="159"/>
      <c r="J338" s="159"/>
      <c r="K338" s="159"/>
      <c r="L338" s="159"/>
      <c r="M338" s="159"/>
      <c r="N338" s="159"/>
      <c r="O338" s="159"/>
      <c r="P338" s="159"/>
      <c r="Q338" s="159"/>
      <c r="R338" s="159"/>
      <c r="S338" s="25"/>
      <c r="T338" s="25"/>
      <c r="U338" s="25"/>
      <c r="V338" s="249"/>
      <c r="W338" s="25"/>
      <c r="X338" s="206"/>
      <c r="Y338" s="159"/>
      <c r="Z338" s="159"/>
      <c r="AA338" s="159"/>
      <c r="AB338" s="159"/>
      <c r="AC338" s="159"/>
      <c r="AD338" s="159"/>
      <c r="AE338" s="159"/>
      <c r="AF338" s="290"/>
      <c r="AG338" s="159"/>
      <c r="AH338" s="159"/>
      <c r="AI338" s="159"/>
      <c r="AJ338" s="25" t="s">
        <v>139</v>
      </c>
      <c r="AK338" s="290"/>
      <c r="AL338" s="159"/>
      <c r="AM338" s="159"/>
      <c r="AN338" s="159"/>
      <c r="AO338" s="301">
        <v>125297300.60031246</v>
      </c>
      <c r="AP338" s="161"/>
      <c r="AQ338" s="161"/>
      <c r="AR338" s="161"/>
      <c r="AS338" s="28" t="s">
        <v>973</v>
      </c>
      <c r="AT338" s="161"/>
      <c r="AU338" s="290"/>
      <c r="AV338" s="290"/>
      <c r="AW338" s="290"/>
    </row>
    <row r="339" spans="2:49" ht="42.75" customHeight="1" x14ac:dyDescent="0.25">
      <c r="B339" s="158"/>
      <c r="C339" s="164"/>
      <c r="D339" s="181" t="s">
        <v>961</v>
      </c>
      <c r="E339" s="159"/>
      <c r="F339" s="159"/>
      <c r="G339" s="25"/>
      <c r="H339" s="159"/>
      <c r="I339" s="159"/>
      <c r="J339" s="159"/>
      <c r="K339" s="159"/>
      <c r="L339" s="159"/>
      <c r="M339" s="159"/>
      <c r="N339" s="159"/>
      <c r="O339" s="159"/>
      <c r="P339" s="159"/>
      <c r="Q339" s="159"/>
      <c r="R339" s="159"/>
      <c r="S339" s="25"/>
      <c r="T339" s="25"/>
      <c r="U339" s="25"/>
      <c r="V339" s="249"/>
      <c r="W339" s="25"/>
      <c r="X339" s="206"/>
      <c r="Y339" s="159"/>
      <c r="Z339" s="159"/>
      <c r="AA339" s="159"/>
      <c r="AB339" s="159"/>
      <c r="AC339" s="159"/>
      <c r="AD339" s="159"/>
      <c r="AE339" s="159"/>
      <c r="AF339" s="290"/>
      <c r="AG339" s="159"/>
      <c r="AH339" s="159"/>
      <c r="AI339" s="159"/>
      <c r="AJ339" s="25" t="s">
        <v>139</v>
      </c>
      <c r="AK339" s="290"/>
      <c r="AL339" s="159"/>
      <c r="AM339" s="159"/>
      <c r="AN339" s="159"/>
      <c r="AO339" s="301">
        <v>113953989.04322411</v>
      </c>
      <c r="AP339" s="161"/>
      <c r="AQ339" s="161"/>
      <c r="AR339" s="161"/>
      <c r="AS339" s="28" t="s">
        <v>974</v>
      </c>
      <c r="AT339" s="161"/>
      <c r="AU339" s="290"/>
      <c r="AV339" s="290"/>
      <c r="AW339" s="290"/>
    </row>
    <row r="340" spans="2:49" ht="42.75" customHeight="1" x14ac:dyDescent="0.25">
      <c r="B340" s="158"/>
      <c r="C340" s="164"/>
      <c r="D340" s="181" t="s">
        <v>962</v>
      </c>
      <c r="E340" s="159"/>
      <c r="F340" s="159"/>
      <c r="G340" s="25"/>
      <c r="H340" s="159"/>
      <c r="I340" s="159"/>
      <c r="J340" s="159"/>
      <c r="K340" s="159"/>
      <c r="L340" s="159"/>
      <c r="M340" s="159"/>
      <c r="N340" s="159"/>
      <c r="O340" s="159"/>
      <c r="P340" s="159"/>
      <c r="Q340" s="159"/>
      <c r="R340" s="159"/>
      <c r="S340" s="25"/>
      <c r="T340" s="25"/>
      <c r="U340" s="25"/>
      <c r="V340" s="249"/>
      <c r="W340" s="25"/>
      <c r="X340" s="206"/>
      <c r="Y340" s="159"/>
      <c r="Z340" s="159"/>
      <c r="AA340" s="159"/>
      <c r="AB340" s="159"/>
      <c r="AC340" s="159"/>
      <c r="AD340" s="159"/>
      <c r="AE340" s="159"/>
      <c r="AF340" s="290"/>
      <c r="AG340" s="159"/>
      <c r="AH340" s="159"/>
      <c r="AI340" s="159"/>
      <c r="AJ340" s="25" t="s">
        <v>139</v>
      </c>
      <c r="AK340" s="290"/>
      <c r="AL340" s="159"/>
      <c r="AM340" s="159"/>
      <c r="AN340" s="159"/>
      <c r="AO340" s="301">
        <v>122990685.53355622</v>
      </c>
      <c r="AP340" s="161"/>
      <c r="AQ340" s="161"/>
      <c r="AR340" s="161"/>
      <c r="AS340" s="28" t="s">
        <v>975</v>
      </c>
      <c r="AT340" s="161"/>
      <c r="AU340" s="290"/>
      <c r="AV340" s="290"/>
      <c r="AW340" s="290"/>
    </row>
    <row r="341" spans="2:49" ht="42.75" customHeight="1" x14ac:dyDescent="0.25">
      <c r="B341" s="158"/>
      <c r="C341" s="164"/>
      <c r="D341" s="181" t="s">
        <v>963</v>
      </c>
      <c r="E341" s="159"/>
      <c r="F341" s="159"/>
      <c r="G341" s="25"/>
      <c r="H341" s="159"/>
      <c r="I341" s="159"/>
      <c r="J341" s="159"/>
      <c r="K341" s="159"/>
      <c r="L341" s="159"/>
      <c r="M341" s="159"/>
      <c r="N341" s="159"/>
      <c r="O341" s="159"/>
      <c r="P341" s="159"/>
      <c r="Q341" s="159"/>
      <c r="R341" s="159"/>
      <c r="S341" s="25"/>
      <c r="T341" s="25"/>
      <c r="U341" s="25"/>
      <c r="V341" s="249"/>
      <c r="W341" s="25"/>
      <c r="X341" s="206"/>
      <c r="Y341" s="159"/>
      <c r="Z341" s="159"/>
      <c r="AA341" s="159"/>
      <c r="AB341" s="159"/>
      <c r="AC341" s="159"/>
      <c r="AD341" s="159"/>
      <c r="AE341" s="159"/>
      <c r="AF341" s="290"/>
      <c r="AG341" s="159"/>
      <c r="AH341" s="159"/>
      <c r="AI341" s="159"/>
      <c r="AJ341" s="25" t="s">
        <v>139</v>
      </c>
      <c r="AK341" s="290"/>
      <c r="AL341" s="159"/>
      <c r="AM341" s="159"/>
      <c r="AN341" s="159"/>
      <c r="AO341" s="301">
        <v>72208336.893141732</v>
      </c>
      <c r="AP341" s="161"/>
      <c r="AQ341" s="161"/>
      <c r="AR341" s="161"/>
      <c r="AS341" s="28" t="s">
        <v>976</v>
      </c>
      <c r="AT341" s="161"/>
      <c r="AU341" s="290"/>
      <c r="AV341" s="290"/>
      <c r="AW341" s="290"/>
    </row>
    <row r="342" spans="2:49" ht="42.75" customHeight="1" x14ac:dyDescent="0.25">
      <c r="B342" s="158"/>
      <c r="C342" s="164"/>
      <c r="D342" s="181" t="s">
        <v>964</v>
      </c>
      <c r="E342" s="159"/>
      <c r="F342" s="159"/>
      <c r="G342" s="25"/>
      <c r="H342" s="159"/>
      <c r="I342" s="159"/>
      <c r="J342" s="159"/>
      <c r="K342" s="159"/>
      <c r="L342" s="159"/>
      <c r="M342" s="159"/>
      <c r="N342" s="159"/>
      <c r="O342" s="159"/>
      <c r="P342" s="159"/>
      <c r="Q342" s="159"/>
      <c r="R342" s="159"/>
      <c r="S342" s="25"/>
      <c r="T342" s="25"/>
      <c r="U342" s="25"/>
      <c r="V342" s="248"/>
      <c r="W342" s="25"/>
      <c r="X342" s="206"/>
      <c r="Y342" s="159"/>
      <c r="Z342" s="159"/>
      <c r="AA342" s="159"/>
      <c r="AB342" s="159"/>
      <c r="AC342" s="159"/>
      <c r="AD342" s="159"/>
      <c r="AE342" s="159"/>
      <c r="AF342" s="290"/>
      <c r="AG342" s="159"/>
      <c r="AH342" s="159"/>
      <c r="AI342" s="159"/>
      <c r="AJ342" s="25" t="s">
        <v>139</v>
      </c>
      <c r="AK342" s="290"/>
      <c r="AL342" s="159"/>
      <c r="AM342" s="159"/>
      <c r="AN342" s="159"/>
      <c r="AO342" s="301">
        <v>119561723.73290013</v>
      </c>
      <c r="AP342" s="161"/>
      <c r="AQ342" s="161"/>
      <c r="AR342" s="161"/>
      <c r="AS342" s="28" t="s">
        <v>977</v>
      </c>
      <c r="AT342" s="161"/>
      <c r="AU342" s="290"/>
      <c r="AV342" s="290"/>
      <c r="AW342" s="290"/>
    </row>
    <row r="343" spans="2:49" ht="42.75" customHeight="1" x14ac:dyDescent="0.25">
      <c r="B343" s="158"/>
      <c r="C343" s="164"/>
      <c r="D343" s="181" t="s">
        <v>965</v>
      </c>
      <c r="E343" s="159"/>
      <c r="F343" s="159"/>
      <c r="G343" s="115"/>
      <c r="H343" s="159"/>
      <c r="I343" s="159"/>
      <c r="J343" s="159"/>
      <c r="K343" s="159"/>
      <c r="L343" s="159"/>
      <c r="M343" s="159"/>
      <c r="N343" s="159"/>
      <c r="O343" s="159"/>
      <c r="P343" s="159"/>
      <c r="Q343" s="159"/>
      <c r="R343" s="159"/>
      <c r="S343" s="115"/>
      <c r="T343" s="115"/>
      <c r="U343" s="115"/>
      <c r="V343" s="242"/>
      <c r="W343" s="115"/>
      <c r="X343" s="206"/>
      <c r="Y343" s="159"/>
      <c r="Z343" s="159"/>
      <c r="AA343" s="159"/>
      <c r="AB343" s="159"/>
      <c r="AC343" s="159"/>
      <c r="AD343" s="159"/>
      <c r="AE343" s="159"/>
      <c r="AF343" s="290"/>
      <c r="AG343" s="159"/>
      <c r="AH343" s="159"/>
      <c r="AI343" s="159"/>
      <c r="AJ343" s="25" t="s">
        <v>139</v>
      </c>
      <c r="AK343" s="290"/>
      <c r="AL343" s="159"/>
      <c r="AM343" s="159"/>
      <c r="AN343" s="159"/>
      <c r="AO343" s="301">
        <v>146574822.27795947</v>
      </c>
      <c r="AP343" s="161"/>
      <c r="AQ343" s="161"/>
      <c r="AR343" s="161"/>
      <c r="AS343" s="116" t="s">
        <v>978</v>
      </c>
      <c r="AT343" s="161"/>
      <c r="AU343" s="290"/>
      <c r="AV343" s="290"/>
      <c r="AW343" s="290"/>
    </row>
    <row r="344" spans="2:49" x14ac:dyDescent="0.25">
      <c r="B344" s="158"/>
      <c r="C344" s="175"/>
      <c r="D344" s="159"/>
      <c r="E344" s="159"/>
      <c r="F344" s="159"/>
      <c r="G344" s="159"/>
      <c r="H344" s="159"/>
      <c r="I344" s="159"/>
      <c r="J344" s="159"/>
      <c r="K344" s="159"/>
      <c r="L344" s="159"/>
      <c r="M344" s="159"/>
      <c r="N344" s="159"/>
      <c r="O344" s="159"/>
      <c r="P344" s="159"/>
      <c r="Q344" s="159"/>
      <c r="R344" s="159"/>
      <c r="S344" s="159"/>
      <c r="T344" s="159"/>
      <c r="U344" s="159"/>
      <c r="V344" s="235"/>
      <c r="W344" s="159"/>
      <c r="X344" s="159"/>
      <c r="Y344" s="159"/>
      <c r="Z344" s="159"/>
      <c r="AA344" s="159"/>
      <c r="AB344" s="159"/>
      <c r="AC344" s="159"/>
      <c r="AD344" s="159"/>
      <c r="AE344" s="159"/>
      <c r="AF344" s="159"/>
      <c r="AG344" s="159"/>
      <c r="AH344" s="159"/>
      <c r="AI344" s="159"/>
      <c r="AJ344" s="159"/>
      <c r="AK344" s="159"/>
      <c r="AL344" s="159"/>
      <c r="AM344" s="159"/>
      <c r="AN344" s="159" t="s">
        <v>983</v>
      </c>
      <c r="AO344" s="302"/>
      <c r="AP344" s="160"/>
      <c r="AQ344" s="160"/>
      <c r="AR344" s="160"/>
      <c r="AS344" s="221"/>
      <c r="AT344" s="160"/>
      <c r="AU344" s="160"/>
      <c r="AV344" s="160"/>
      <c r="AW344" s="160"/>
    </row>
    <row r="345" spans="2:49" x14ac:dyDescent="0.25">
      <c r="M345" s="1318"/>
      <c r="N345" s="1318"/>
      <c r="AO345" s="198"/>
    </row>
    <row r="346" spans="2:49" x14ac:dyDescent="0.25">
      <c r="M346" s="1319"/>
      <c r="N346" s="1319"/>
      <c r="AO346" s="199"/>
    </row>
    <row r="347" spans="2:49" x14ac:dyDescent="0.25">
      <c r="M347" s="1320"/>
      <c r="N347" s="1320"/>
      <c r="AO347" s="31"/>
    </row>
    <row r="348" spans="2:49" x14ac:dyDescent="0.25">
      <c r="AO348" s="200"/>
    </row>
    <row r="349" spans="2:49" x14ac:dyDescent="0.25">
      <c r="D349" s="1289" t="s">
        <v>125</v>
      </c>
      <c r="E349" s="1289"/>
      <c r="F349" s="1289"/>
      <c r="G349" s="1289"/>
      <c r="H349" s="1289"/>
      <c r="I349" s="1289"/>
      <c r="AM349" s="1289" t="s">
        <v>1736</v>
      </c>
      <c r="AN349" s="1289"/>
      <c r="AO349" s="1289"/>
      <c r="AP349" s="1289"/>
      <c r="AQ349" s="1289"/>
      <c r="AR349" s="201"/>
    </row>
    <row r="350" spans="2:49" x14ac:dyDescent="0.25">
      <c r="D350" s="1289" t="s">
        <v>1735</v>
      </c>
      <c r="E350" s="1289"/>
      <c r="F350" s="1289"/>
      <c r="G350" s="1289"/>
      <c r="H350" s="1289"/>
      <c r="I350" s="1289"/>
      <c r="AO350" s="202"/>
      <c r="AP350" s="203"/>
      <c r="AQ350" s="203"/>
    </row>
    <row r="351" spans="2:49" x14ac:dyDescent="0.25">
      <c r="D351" s="1289" t="s">
        <v>126</v>
      </c>
      <c r="E351" s="1289"/>
      <c r="F351" s="1289"/>
      <c r="G351" s="1289"/>
      <c r="H351" s="1289"/>
      <c r="I351" s="1289"/>
      <c r="AO351" s="201" t="s">
        <v>122</v>
      </c>
      <c r="AP351" s="201"/>
      <c r="AQ351" s="201"/>
    </row>
    <row r="352" spans="2:49" x14ac:dyDescent="0.25">
      <c r="D352" s="1289"/>
      <c r="E352" s="1289"/>
      <c r="F352" s="1289"/>
      <c r="G352" s="1289"/>
      <c r="H352" s="1289"/>
      <c r="I352" s="1289"/>
      <c r="AO352" s="204"/>
      <c r="AP352" s="205"/>
      <c r="AQ352" s="205"/>
    </row>
    <row r="353" spans="4:43" x14ac:dyDescent="0.25">
      <c r="D353" s="1289"/>
      <c r="E353" s="1289"/>
      <c r="F353" s="1289"/>
      <c r="G353" s="1289"/>
      <c r="H353" s="1289"/>
      <c r="I353" s="1289"/>
      <c r="AO353" s="204"/>
      <c r="AP353" s="205"/>
      <c r="AQ353" s="205"/>
    </row>
    <row r="354" spans="4:43" x14ac:dyDescent="0.25">
      <c r="D354" s="204"/>
      <c r="E354" s="204"/>
      <c r="F354" s="204"/>
      <c r="G354" s="204"/>
      <c r="H354" s="204"/>
      <c r="I354" s="204"/>
      <c r="AO354" s="204"/>
      <c r="AP354" s="205"/>
      <c r="AQ354" s="205"/>
    </row>
    <row r="355" spans="4:43" x14ac:dyDescent="0.25">
      <c r="D355" s="204"/>
      <c r="E355" s="204"/>
      <c r="F355" s="204"/>
      <c r="G355" s="204"/>
      <c r="H355" s="204"/>
      <c r="I355" s="204"/>
      <c r="AO355" s="204"/>
      <c r="AP355" s="205"/>
      <c r="AQ355" s="205"/>
    </row>
    <row r="356" spans="4:43" x14ac:dyDescent="0.25">
      <c r="D356" s="204"/>
      <c r="E356" s="204"/>
      <c r="F356" s="204"/>
      <c r="G356" s="204"/>
      <c r="H356" s="204"/>
      <c r="I356" s="204"/>
      <c r="AO356" s="204"/>
      <c r="AP356" s="205"/>
      <c r="AQ356" s="205"/>
    </row>
    <row r="357" spans="4:43" x14ac:dyDescent="0.25">
      <c r="D357" s="1321" t="s">
        <v>127</v>
      </c>
      <c r="E357" s="1321"/>
      <c r="F357" s="1321"/>
      <c r="G357" s="1321"/>
      <c r="H357" s="1321"/>
      <c r="I357" s="1321"/>
      <c r="AO357" s="27" t="s">
        <v>124</v>
      </c>
      <c r="AP357" s="27"/>
      <c r="AQ357" s="27"/>
    </row>
    <row r="358" spans="4:43" x14ac:dyDescent="0.25">
      <c r="D358" s="1289" t="s">
        <v>129</v>
      </c>
      <c r="E358" s="1289"/>
      <c r="F358" s="1289"/>
      <c r="G358" s="1289"/>
      <c r="H358" s="1289"/>
      <c r="I358" s="1289"/>
      <c r="AO358" s="201" t="s">
        <v>130</v>
      </c>
      <c r="AP358" s="201"/>
      <c r="AQ358" s="201"/>
    </row>
  </sheetData>
  <mergeCells count="84">
    <mergeCell ref="D358:I358"/>
    <mergeCell ref="D351:I351"/>
    <mergeCell ref="D352:I352"/>
    <mergeCell ref="D353:I353"/>
    <mergeCell ref="D357:I357"/>
    <mergeCell ref="D349:I349"/>
    <mergeCell ref="D350:I350"/>
    <mergeCell ref="M345:N345"/>
    <mergeCell ref="M346:N346"/>
    <mergeCell ref="M347:N347"/>
    <mergeCell ref="D240:F241"/>
    <mergeCell ref="D306:F307"/>
    <mergeCell ref="D310:F311"/>
    <mergeCell ref="D156:F157"/>
    <mergeCell ref="D77:F79"/>
    <mergeCell ref="D81:F83"/>
    <mergeCell ref="AU7:AU8"/>
    <mergeCell ref="AV7:AW7"/>
    <mergeCell ref="AT6:AT8"/>
    <mergeCell ref="AU6:AW6"/>
    <mergeCell ref="W7:W8"/>
    <mergeCell ref="Y7:Y8"/>
    <mergeCell ref="Z7:Z8"/>
    <mergeCell ref="AA7:AA8"/>
    <mergeCell ref="AB7:AB8"/>
    <mergeCell ref="AC7:AC8"/>
    <mergeCell ref="AJ6:AJ8"/>
    <mergeCell ref="AK6:AK8"/>
    <mergeCell ref="AI6:AI8"/>
    <mergeCell ref="X6:X8"/>
    <mergeCell ref="AH6:AH8"/>
    <mergeCell ref="AD7:AD8"/>
    <mergeCell ref="AL6:AO6"/>
    <mergeCell ref="AP6:AP8"/>
    <mergeCell ref="AQ6:AS6"/>
    <mergeCell ref="AL7:AL8"/>
    <mergeCell ref="AM7:AM8"/>
    <mergeCell ref="AN7:AN8"/>
    <mergeCell ref="AQ7:AQ8"/>
    <mergeCell ref="AR7:AR8"/>
    <mergeCell ref="AS7:AS8"/>
    <mergeCell ref="S6:U6"/>
    <mergeCell ref="V6:W6"/>
    <mergeCell ref="S7:S8"/>
    <mergeCell ref="T7:T8"/>
    <mergeCell ref="U7:U8"/>
    <mergeCell ref="V7:V8"/>
    <mergeCell ref="N7:N8"/>
    <mergeCell ref="O7:O8"/>
    <mergeCell ref="L6:L8"/>
    <mergeCell ref="M6:M8"/>
    <mergeCell ref="N6:R6"/>
    <mergeCell ref="P7:P8"/>
    <mergeCell ref="Q7:Q8"/>
    <mergeCell ref="R7:R8"/>
    <mergeCell ref="D11:J13"/>
    <mergeCell ref="D30:F31"/>
    <mergeCell ref="D69:F71"/>
    <mergeCell ref="D73:F75"/>
    <mergeCell ref="G7:G8"/>
    <mergeCell ref="H7:I7"/>
    <mergeCell ref="J7:J8"/>
    <mergeCell ref="Y6:Z6"/>
    <mergeCell ref="AA6:AC6"/>
    <mergeCell ref="AD6:AE6"/>
    <mergeCell ref="AF6:AF8"/>
    <mergeCell ref="AG6:AG8"/>
    <mergeCell ref="AE7:AE8"/>
    <mergeCell ref="AM349:AQ349"/>
    <mergeCell ref="D17:F19"/>
    <mergeCell ref="D21:F23"/>
    <mergeCell ref="D25:F27"/>
    <mergeCell ref="A1:XFD1"/>
    <mergeCell ref="B2:AW2"/>
    <mergeCell ref="B3:AW3"/>
    <mergeCell ref="B4:AW4"/>
    <mergeCell ref="B6:B8"/>
    <mergeCell ref="C6:C8"/>
    <mergeCell ref="D6:D8"/>
    <mergeCell ref="E6:E8"/>
    <mergeCell ref="F6:F8"/>
    <mergeCell ref="G6:J6"/>
    <mergeCell ref="K6:K8"/>
    <mergeCell ref="AO7:AO8"/>
  </mergeCells>
  <pageMargins left="0.26" right="0.23622047244094499" top="0.31496062992126" bottom="0.31496062992126" header="0.31496062992126" footer="0.31496062992126"/>
  <pageSetup paperSize="5" scale="40" orientation="landscape" horizont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heetViews>
  <sheetFormatPr defaultColWidth="8.85546875"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B1:AW299"/>
  <sheetViews>
    <sheetView zoomScale="60" zoomScaleNormal="60" workbookViewId="0">
      <pane xSplit="3" ySplit="9" topLeftCell="D10" activePane="bottomRight" state="frozen"/>
      <selection activeCell="AN40" sqref="AN40"/>
      <selection pane="topRight" activeCell="AN40" sqref="AN40"/>
      <selection pane="bottomLeft" activeCell="AN40" sqref="AN40"/>
      <selection pane="bottomRight" activeCell="AN40" sqref="AN40"/>
    </sheetView>
  </sheetViews>
  <sheetFormatPr defaultColWidth="9.140625" defaultRowHeight="14.25" x14ac:dyDescent="0.2"/>
  <cols>
    <col min="1" max="1" width="5.140625" style="56" customWidth="1"/>
    <col min="2" max="2" width="6.42578125" style="56" bestFit="1" customWidth="1"/>
    <col min="3" max="3" width="23.42578125" style="56" customWidth="1"/>
    <col min="4" max="4" width="16.140625" style="56" customWidth="1"/>
    <col min="5" max="5" width="9" style="56" customWidth="1"/>
    <col min="6" max="6" width="10.140625" style="56" customWidth="1"/>
    <col min="7" max="10" width="6.7109375" style="56" customWidth="1"/>
    <col min="11" max="11" width="11.85546875" style="56" hidden="1" customWidth="1"/>
    <col min="12" max="12" width="8.7109375" style="56" hidden="1" customWidth="1"/>
    <col min="13" max="13" width="8" style="56" hidden="1" customWidth="1"/>
    <col min="14" max="18" width="10.42578125" style="56" hidden="1" customWidth="1"/>
    <col min="19" max="21" width="7.7109375" style="56" customWidth="1"/>
    <col min="22" max="24" width="9.7109375" style="56" customWidth="1"/>
    <col min="25" max="25" width="23.42578125" style="56" hidden="1" customWidth="1"/>
    <col min="26" max="26" width="9.140625" style="56" hidden="1" customWidth="1"/>
    <col min="27" max="27" width="11.140625" style="56" hidden="1" customWidth="1"/>
    <col min="28" max="28" width="9.140625" style="56" hidden="1" customWidth="1"/>
    <col min="29" max="29" width="12" style="56" hidden="1" customWidth="1"/>
    <col min="30" max="30" width="9.140625" style="56" hidden="1" customWidth="1"/>
    <col min="31" max="31" width="12.7109375" style="56" hidden="1" customWidth="1"/>
    <col min="32" max="32" width="7.85546875" style="56" customWidth="1"/>
    <col min="33" max="33" width="8.7109375" style="56" customWidth="1"/>
    <col min="34" max="34" width="6.7109375" style="56" customWidth="1"/>
    <col min="35" max="35" width="9.42578125" style="56" customWidth="1"/>
    <col min="36" max="36" width="11.85546875" style="56" customWidth="1"/>
    <col min="37" max="37" width="7.140625" style="56" customWidth="1"/>
    <col min="38" max="40" width="7.7109375" style="56" customWidth="1"/>
    <col min="41" max="41" width="14.28515625" style="56" customWidth="1"/>
    <col min="42" max="44" width="9.140625" style="85" customWidth="1"/>
    <col min="45" max="45" width="13.42578125" style="85" customWidth="1"/>
    <col min="46" max="47" width="12.28515625" style="85" customWidth="1"/>
    <col min="48" max="49" width="15.140625" style="85" customWidth="1"/>
    <col min="50" max="16384" width="9.140625" style="56"/>
  </cols>
  <sheetData>
    <row r="1" spans="2:49" s="1322" customFormat="1" ht="36.75" customHeight="1" x14ac:dyDescent="0.2"/>
    <row r="2" spans="2:49" ht="26.25" x14ac:dyDescent="0.4">
      <c r="B2" s="1263" t="s">
        <v>107</v>
      </c>
      <c r="C2" s="1263"/>
      <c r="D2" s="1263"/>
      <c r="E2" s="1263"/>
      <c r="F2" s="1263"/>
      <c r="G2" s="1263"/>
      <c r="H2" s="1263"/>
      <c r="I2" s="1263"/>
      <c r="J2" s="1263"/>
      <c r="K2" s="1263"/>
      <c r="L2" s="1263"/>
      <c r="M2" s="1263"/>
      <c r="N2" s="1263"/>
      <c r="O2" s="1263"/>
      <c r="P2" s="1263"/>
      <c r="Q2" s="1263"/>
      <c r="R2" s="1263"/>
      <c r="S2" s="1263"/>
      <c r="T2" s="1263"/>
      <c r="U2" s="1263"/>
      <c r="V2" s="1263"/>
      <c r="W2" s="1263"/>
      <c r="X2" s="1263"/>
      <c r="Y2" s="1263"/>
      <c r="Z2" s="1263"/>
      <c r="AA2" s="1263"/>
      <c r="AB2" s="1263"/>
      <c r="AC2" s="1263"/>
      <c r="AD2" s="1263"/>
      <c r="AE2" s="1263"/>
      <c r="AF2" s="1263"/>
      <c r="AG2" s="1263"/>
      <c r="AH2" s="1263"/>
      <c r="AI2" s="1263"/>
      <c r="AJ2" s="1263"/>
      <c r="AK2" s="1263"/>
      <c r="AL2" s="1263"/>
      <c r="AM2" s="1263"/>
      <c r="AN2" s="1263"/>
      <c r="AO2" s="1263"/>
      <c r="AP2" s="1263"/>
      <c r="AQ2" s="1263"/>
      <c r="AR2" s="1263"/>
      <c r="AS2" s="1263"/>
      <c r="AT2" s="1263"/>
      <c r="AU2" s="1263"/>
      <c r="AV2" s="1263"/>
      <c r="AW2" s="1263"/>
    </row>
    <row r="3" spans="2:49" ht="26.25" x14ac:dyDescent="0.4">
      <c r="B3" s="1264" t="s">
        <v>1842</v>
      </c>
      <c r="C3" s="1264"/>
      <c r="D3" s="1264"/>
      <c r="E3" s="1264"/>
      <c r="F3" s="1264"/>
      <c r="G3" s="1264"/>
      <c r="H3" s="1264"/>
      <c r="I3" s="1264"/>
      <c r="J3" s="1264"/>
      <c r="K3" s="1264"/>
      <c r="L3" s="1264"/>
      <c r="M3" s="1264"/>
      <c r="N3" s="1264"/>
      <c r="O3" s="1264"/>
      <c r="P3" s="1264"/>
      <c r="Q3" s="1264"/>
      <c r="R3" s="1264"/>
      <c r="S3" s="1264"/>
      <c r="T3" s="1264"/>
      <c r="U3" s="1264"/>
      <c r="V3" s="1264"/>
      <c r="W3" s="1264"/>
      <c r="X3" s="1264"/>
      <c r="Y3" s="1264"/>
      <c r="Z3" s="1264"/>
      <c r="AA3" s="1264"/>
      <c r="AB3" s="1264"/>
      <c r="AC3" s="1264"/>
      <c r="AD3" s="1264"/>
      <c r="AE3" s="1264"/>
      <c r="AF3" s="1264"/>
      <c r="AG3" s="1264"/>
      <c r="AH3" s="1264"/>
      <c r="AI3" s="1264"/>
      <c r="AJ3" s="1264"/>
      <c r="AK3" s="1264"/>
      <c r="AL3" s="1264"/>
      <c r="AM3" s="1264"/>
      <c r="AN3" s="1264"/>
      <c r="AO3" s="1264"/>
      <c r="AP3" s="1264"/>
      <c r="AQ3" s="1264"/>
      <c r="AR3" s="1264"/>
      <c r="AS3" s="1264"/>
      <c r="AT3" s="1264"/>
      <c r="AU3" s="1264"/>
      <c r="AV3" s="1264"/>
      <c r="AW3" s="1264"/>
    </row>
    <row r="4" spans="2:49" ht="26.25" x14ac:dyDescent="0.4">
      <c r="B4" s="1263" t="s">
        <v>131</v>
      </c>
      <c r="C4" s="1263"/>
      <c r="D4" s="1263"/>
      <c r="E4" s="1263"/>
      <c r="F4" s="1263"/>
      <c r="G4" s="1263"/>
      <c r="H4" s="1263"/>
      <c r="I4" s="1263"/>
      <c r="J4" s="1263"/>
      <c r="K4" s="1263"/>
      <c r="L4" s="1263"/>
      <c r="M4" s="1263"/>
      <c r="N4" s="1263"/>
      <c r="O4" s="1263"/>
      <c r="P4" s="1263"/>
      <c r="Q4" s="1263"/>
      <c r="R4" s="1263"/>
      <c r="S4" s="1263"/>
      <c r="T4" s="1263"/>
      <c r="U4" s="1263"/>
      <c r="V4" s="1263"/>
      <c r="W4" s="1263"/>
      <c r="X4" s="1263"/>
      <c r="Y4" s="1263"/>
      <c r="Z4" s="1263"/>
      <c r="AA4" s="1263"/>
      <c r="AB4" s="1263"/>
      <c r="AC4" s="1263"/>
      <c r="AD4" s="1263"/>
      <c r="AE4" s="1263"/>
      <c r="AF4" s="1263"/>
      <c r="AG4" s="1263"/>
      <c r="AH4" s="1263"/>
      <c r="AI4" s="1263"/>
      <c r="AJ4" s="1263"/>
      <c r="AK4" s="1263"/>
      <c r="AL4" s="1263"/>
      <c r="AM4" s="1263"/>
      <c r="AN4" s="1263"/>
      <c r="AO4" s="1263"/>
      <c r="AP4" s="1263"/>
      <c r="AQ4" s="1263"/>
      <c r="AR4" s="1263"/>
      <c r="AS4" s="1263"/>
      <c r="AT4" s="1263"/>
      <c r="AU4" s="1263"/>
      <c r="AV4" s="1263"/>
      <c r="AW4" s="1263"/>
    </row>
    <row r="5" spans="2:49" ht="31.5" customHeight="1" x14ac:dyDescent="0.2"/>
    <row r="6" spans="2:49" s="57" customFormat="1" ht="15" customHeight="1" x14ac:dyDescent="0.2">
      <c r="B6" s="1351" t="s">
        <v>0</v>
      </c>
      <c r="C6" s="1356" t="s">
        <v>1</v>
      </c>
      <c r="D6" s="1267" t="s">
        <v>2</v>
      </c>
      <c r="E6" s="1267" t="s">
        <v>3</v>
      </c>
      <c r="F6" s="1267" t="s">
        <v>4</v>
      </c>
      <c r="G6" s="1335" t="s">
        <v>5</v>
      </c>
      <c r="H6" s="1336"/>
      <c r="I6" s="1336"/>
      <c r="J6" s="1337"/>
      <c r="K6" s="1267" t="s">
        <v>6</v>
      </c>
      <c r="L6" s="1267" t="s">
        <v>7</v>
      </c>
      <c r="M6" s="1267" t="s">
        <v>8</v>
      </c>
      <c r="N6" s="1335" t="s">
        <v>9</v>
      </c>
      <c r="O6" s="1336"/>
      <c r="P6" s="1336"/>
      <c r="Q6" s="1336"/>
      <c r="R6" s="1337"/>
      <c r="S6" s="1335" t="s">
        <v>73</v>
      </c>
      <c r="T6" s="1336"/>
      <c r="U6" s="1337"/>
      <c r="V6" s="1335" t="s">
        <v>77</v>
      </c>
      <c r="W6" s="1337"/>
      <c r="X6" s="1267" t="s">
        <v>78</v>
      </c>
      <c r="Y6" s="1335" t="s">
        <v>79</v>
      </c>
      <c r="Z6" s="1337"/>
      <c r="AA6" s="1335" t="s">
        <v>80</v>
      </c>
      <c r="AB6" s="1336"/>
      <c r="AC6" s="1337"/>
      <c r="AD6" s="1335" t="s">
        <v>81</v>
      </c>
      <c r="AE6" s="1337"/>
      <c r="AF6" s="1351" t="s">
        <v>88</v>
      </c>
      <c r="AG6" s="1329" t="s">
        <v>89</v>
      </c>
      <c r="AH6" s="1329" t="s">
        <v>90</v>
      </c>
      <c r="AI6" s="1329" t="s">
        <v>91</v>
      </c>
      <c r="AJ6" s="1267" t="s">
        <v>10</v>
      </c>
      <c r="AK6" s="1329" t="s">
        <v>92</v>
      </c>
      <c r="AL6" s="1332" t="s">
        <v>102</v>
      </c>
      <c r="AM6" s="1333"/>
      <c r="AN6" s="1333"/>
      <c r="AO6" s="1334"/>
      <c r="AP6" s="1340" t="s">
        <v>106</v>
      </c>
      <c r="AQ6" s="1348" t="s">
        <v>95</v>
      </c>
      <c r="AR6" s="1349"/>
      <c r="AS6" s="1350"/>
      <c r="AT6" s="1276" t="s">
        <v>105</v>
      </c>
      <c r="AU6" s="1345" t="s">
        <v>118</v>
      </c>
      <c r="AV6" s="1346"/>
      <c r="AW6" s="1347"/>
    </row>
    <row r="7" spans="2:49" ht="38.25" customHeight="1" x14ac:dyDescent="0.2">
      <c r="B7" s="1352"/>
      <c r="C7" s="1357"/>
      <c r="D7" s="1268"/>
      <c r="E7" s="1268"/>
      <c r="F7" s="1268"/>
      <c r="G7" s="1338" t="s">
        <v>11</v>
      </c>
      <c r="H7" s="1354" t="s">
        <v>12</v>
      </c>
      <c r="I7" s="1355"/>
      <c r="J7" s="1338" t="s">
        <v>13</v>
      </c>
      <c r="K7" s="1268"/>
      <c r="L7" s="1268"/>
      <c r="M7" s="1268"/>
      <c r="N7" s="1338" t="s">
        <v>14</v>
      </c>
      <c r="O7" s="1338" t="s">
        <v>15</v>
      </c>
      <c r="P7" s="1338" t="s">
        <v>16</v>
      </c>
      <c r="Q7" s="1338" t="s">
        <v>17</v>
      </c>
      <c r="R7" s="1338" t="s">
        <v>18</v>
      </c>
      <c r="S7" s="1267" t="s">
        <v>75</v>
      </c>
      <c r="T7" s="1267" t="s">
        <v>76</v>
      </c>
      <c r="U7" s="1267" t="s">
        <v>74</v>
      </c>
      <c r="V7" s="1338" t="s">
        <v>19</v>
      </c>
      <c r="W7" s="1338" t="s">
        <v>9</v>
      </c>
      <c r="X7" s="1268"/>
      <c r="Y7" s="1267" t="s">
        <v>82</v>
      </c>
      <c r="Z7" s="1267" t="s">
        <v>83</v>
      </c>
      <c r="AA7" s="1267" t="s">
        <v>84</v>
      </c>
      <c r="AB7" s="1267" t="s">
        <v>85</v>
      </c>
      <c r="AC7" s="1267" t="s">
        <v>8</v>
      </c>
      <c r="AD7" s="1338" t="s">
        <v>86</v>
      </c>
      <c r="AE7" s="1338" t="s">
        <v>87</v>
      </c>
      <c r="AF7" s="1352"/>
      <c r="AG7" s="1330"/>
      <c r="AH7" s="1330"/>
      <c r="AI7" s="1330"/>
      <c r="AJ7" s="1268"/>
      <c r="AK7" s="1330"/>
      <c r="AL7" s="1329" t="s">
        <v>98</v>
      </c>
      <c r="AM7" s="1329" t="s">
        <v>99</v>
      </c>
      <c r="AN7" s="1329" t="s">
        <v>101</v>
      </c>
      <c r="AO7" s="1329" t="s">
        <v>103</v>
      </c>
      <c r="AP7" s="1341"/>
      <c r="AQ7" s="1340" t="s">
        <v>93</v>
      </c>
      <c r="AR7" s="1343" t="s">
        <v>94</v>
      </c>
      <c r="AS7" s="1343" t="s">
        <v>96</v>
      </c>
      <c r="AT7" s="1277"/>
      <c r="AU7" s="1340" t="s">
        <v>119</v>
      </c>
      <c r="AV7" s="1274" t="s">
        <v>120</v>
      </c>
      <c r="AW7" s="1275"/>
    </row>
    <row r="8" spans="2:49" ht="14.25" customHeight="1" x14ac:dyDescent="0.2">
      <c r="B8" s="1353"/>
      <c r="C8" s="1358"/>
      <c r="D8" s="1269"/>
      <c r="E8" s="1269"/>
      <c r="F8" s="1269"/>
      <c r="G8" s="1339"/>
      <c r="H8" s="58" t="s">
        <v>19</v>
      </c>
      <c r="I8" s="58" t="s">
        <v>9</v>
      </c>
      <c r="J8" s="1339"/>
      <c r="K8" s="1269"/>
      <c r="L8" s="1269"/>
      <c r="M8" s="1269"/>
      <c r="N8" s="1339"/>
      <c r="O8" s="1339"/>
      <c r="P8" s="1339"/>
      <c r="Q8" s="1339"/>
      <c r="R8" s="1339"/>
      <c r="S8" s="1269"/>
      <c r="T8" s="1269"/>
      <c r="U8" s="1269"/>
      <c r="V8" s="1339"/>
      <c r="W8" s="1339"/>
      <c r="X8" s="1269"/>
      <c r="Y8" s="1269"/>
      <c r="Z8" s="1269"/>
      <c r="AA8" s="1269"/>
      <c r="AB8" s="1269"/>
      <c r="AC8" s="1269"/>
      <c r="AD8" s="1339"/>
      <c r="AE8" s="1339"/>
      <c r="AF8" s="1353"/>
      <c r="AG8" s="1331"/>
      <c r="AH8" s="1331"/>
      <c r="AI8" s="1331"/>
      <c r="AJ8" s="1269"/>
      <c r="AK8" s="1331"/>
      <c r="AL8" s="1331"/>
      <c r="AM8" s="1331"/>
      <c r="AN8" s="1331"/>
      <c r="AO8" s="1331"/>
      <c r="AP8" s="1342"/>
      <c r="AQ8" s="1342"/>
      <c r="AR8" s="1344"/>
      <c r="AS8" s="1344"/>
      <c r="AT8" s="1278"/>
      <c r="AU8" s="1342"/>
      <c r="AV8" s="319" t="s">
        <v>114</v>
      </c>
      <c r="AW8" s="59" t="s">
        <v>121</v>
      </c>
    </row>
    <row r="9" spans="2:49" ht="27" customHeight="1" x14ac:dyDescent="0.2">
      <c r="B9" s="60">
        <v>1</v>
      </c>
      <c r="C9" s="61">
        <v>2</v>
      </c>
      <c r="D9" s="60">
        <v>3</v>
      </c>
      <c r="E9" s="60">
        <v>4</v>
      </c>
      <c r="F9" s="61">
        <v>5</v>
      </c>
      <c r="G9" s="60">
        <v>6</v>
      </c>
      <c r="H9" s="60">
        <v>7</v>
      </c>
      <c r="I9" s="61">
        <v>8</v>
      </c>
      <c r="J9" s="60">
        <v>9</v>
      </c>
      <c r="K9" s="60">
        <v>10</v>
      </c>
      <c r="L9" s="61">
        <v>11</v>
      </c>
      <c r="M9" s="60">
        <v>12</v>
      </c>
      <c r="N9" s="60">
        <v>13</v>
      </c>
      <c r="O9" s="61">
        <v>14</v>
      </c>
      <c r="P9" s="60">
        <v>15</v>
      </c>
      <c r="Q9" s="60">
        <v>16</v>
      </c>
      <c r="R9" s="61">
        <v>17</v>
      </c>
      <c r="S9" s="60">
        <v>18</v>
      </c>
      <c r="T9" s="60">
        <v>19</v>
      </c>
      <c r="U9" s="61">
        <v>20</v>
      </c>
      <c r="V9" s="60">
        <v>21</v>
      </c>
      <c r="W9" s="60">
        <v>22</v>
      </c>
      <c r="X9" s="61">
        <v>23</v>
      </c>
      <c r="Y9" s="60">
        <v>24</v>
      </c>
      <c r="Z9" s="60">
        <v>25</v>
      </c>
      <c r="AA9" s="61">
        <v>26</v>
      </c>
      <c r="AB9" s="60">
        <v>27</v>
      </c>
      <c r="AC9" s="60">
        <v>28</v>
      </c>
      <c r="AD9" s="61">
        <v>29</v>
      </c>
      <c r="AE9" s="60">
        <v>30</v>
      </c>
      <c r="AF9" s="60">
        <v>31</v>
      </c>
      <c r="AG9" s="61">
        <v>32</v>
      </c>
      <c r="AH9" s="60">
        <v>33</v>
      </c>
      <c r="AI9" s="60">
        <v>34</v>
      </c>
      <c r="AJ9" s="61">
        <v>35</v>
      </c>
      <c r="AK9" s="60">
        <v>36</v>
      </c>
      <c r="AL9" s="60">
        <v>37</v>
      </c>
      <c r="AM9" s="61">
        <v>38</v>
      </c>
      <c r="AN9" s="60">
        <v>39</v>
      </c>
      <c r="AO9" s="60">
        <v>40</v>
      </c>
      <c r="AP9" s="62">
        <v>41</v>
      </c>
      <c r="AQ9" s="63">
        <v>42</v>
      </c>
      <c r="AR9" s="63">
        <v>43</v>
      </c>
      <c r="AS9" s="62">
        <v>44</v>
      </c>
      <c r="AT9" s="63">
        <v>45</v>
      </c>
      <c r="AU9" s="63">
        <v>46</v>
      </c>
      <c r="AV9" s="62">
        <v>47</v>
      </c>
      <c r="AW9" s="63">
        <v>48</v>
      </c>
    </row>
    <row r="10" spans="2:49" s="91" customFormat="1" ht="30.75" customHeight="1" x14ac:dyDescent="0.25">
      <c r="B10" s="64">
        <v>1</v>
      </c>
      <c r="C10" s="335" t="s">
        <v>20</v>
      </c>
      <c r="D10" s="69"/>
      <c r="E10" s="69"/>
      <c r="F10" s="69"/>
      <c r="G10" s="69"/>
      <c r="H10" s="69"/>
      <c r="I10" s="69"/>
      <c r="J10" s="69"/>
      <c r="K10" s="69"/>
      <c r="L10" s="69"/>
      <c r="M10" s="69"/>
      <c r="N10" s="69"/>
      <c r="O10" s="69"/>
      <c r="P10" s="69"/>
      <c r="Q10" s="69"/>
      <c r="R10" s="69"/>
      <c r="S10" s="69"/>
      <c r="T10" s="69"/>
      <c r="U10" s="69"/>
      <c r="V10" s="69"/>
      <c r="W10" s="69"/>
      <c r="X10" s="69"/>
      <c r="Y10" s="69"/>
      <c r="Z10" s="69"/>
      <c r="AA10" s="69"/>
      <c r="AB10" s="69"/>
      <c r="AC10" s="69"/>
      <c r="AD10" s="69"/>
      <c r="AE10" s="69"/>
      <c r="AF10" s="69"/>
      <c r="AG10" s="69"/>
      <c r="AH10" s="69"/>
      <c r="AI10" s="69"/>
      <c r="AJ10" s="69"/>
      <c r="AK10" s="69"/>
      <c r="AL10" s="69"/>
      <c r="AM10" s="69"/>
      <c r="AN10" s="69"/>
      <c r="AO10" s="69"/>
      <c r="AP10" s="40"/>
      <c r="AQ10" s="40"/>
      <c r="AR10" s="40"/>
      <c r="AS10" s="40"/>
      <c r="AT10" s="40"/>
      <c r="AU10" s="40"/>
      <c r="AV10" s="40"/>
      <c r="AW10" s="40"/>
    </row>
    <row r="11" spans="2:49" s="91" customFormat="1" ht="38.25" customHeight="1" x14ac:dyDescent="0.25">
      <c r="B11" s="64" t="s">
        <v>21</v>
      </c>
      <c r="C11" s="335" t="s">
        <v>22</v>
      </c>
      <c r="D11" s="336"/>
      <c r="E11" s="336"/>
      <c r="F11" s="336"/>
      <c r="G11" s="336"/>
      <c r="H11" s="336"/>
      <c r="I11" s="336"/>
      <c r="J11" s="336"/>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40"/>
      <c r="AJ11" s="40"/>
      <c r="AK11" s="40"/>
      <c r="AL11" s="40"/>
      <c r="AM11" s="40"/>
      <c r="AN11" s="40"/>
      <c r="AO11" s="40"/>
      <c r="AP11" s="40"/>
      <c r="AQ11" s="40"/>
      <c r="AR11" s="40"/>
      <c r="AS11" s="40"/>
      <c r="AT11" s="40"/>
      <c r="AU11" s="40"/>
      <c r="AV11" s="40"/>
      <c r="AW11" s="40"/>
    </row>
    <row r="12" spans="2:49" s="339" customFormat="1" ht="38.25" customHeight="1" x14ac:dyDescent="0.25">
      <c r="B12" s="38" t="s">
        <v>23</v>
      </c>
      <c r="C12" s="41" t="s">
        <v>22</v>
      </c>
      <c r="D12" s="1282" t="s">
        <v>419</v>
      </c>
      <c r="E12" s="1283"/>
      <c r="F12" s="1284"/>
      <c r="G12" s="337"/>
      <c r="H12" s="337"/>
      <c r="I12" s="337"/>
      <c r="J12" s="337"/>
      <c r="K12" s="40"/>
      <c r="L12" s="40"/>
      <c r="M12" s="40"/>
      <c r="N12" s="40"/>
      <c r="O12" s="40"/>
      <c r="P12" s="40"/>
      <c r="Q12" s="40"/>
      <c r="R12" s="40"/>
      <c r="S12" s="40"/>
      <c r="T12" s="40"/>
      <c r="U12" s="40"/>
      <c r="V12" s="40"/>
      <c r="W12" s="40"/>
      <c r="X12" s="40"/>
      <c r="Y12" s="40"/>
      <c r="Z12" s="40"/>
      <c r="AA12" s="40"/>
      <c r="AB12" s="40"/>
      <c r="AC12" s="40"/>
      <c r="AD12" s="40"/>
      <c r="AE12" s="40"/>
      <c r="AF12" s="40"/>
      <c r="AG12" s="40"/>
      <c r="AH12" s="40"/>
      <c r="AI12" s="105"/>
      <c r="AJ12" s="105"/>
      <c r="AK12" s="105"/>
      <c r="AL12" s="40"/>
      <c r="AM12" s="40"/>
      <c r="AN12" s="40"/>
      <c r="AO12" s="338"/>
      <c r="AP12" s="338"/>
      <c r="AQ12" s="338"/>
      <c r="AR12" s="338"/>
      <c r="AS12" s="338"/>
      <c r="AT12" s="338"/>
      <c r="AU12" s="338"/>
      <c r="AV12" s="338"/>
      <c r="AW12" s="338"/>
    </row>
    <row r="13" spans="2:49" s="91" customFormat="1" ht="38.25" customHeight="1" x14ac:dyDescent="0.25">
      <c r="B13" s="64"/>
      <c r="C13" s="68" t="s">
        <v>108</v>
      </c>
      <c r="D13" s="1323"/>
      <c r="E13" s="1324"/>
      <c r="F13" s="1325"/>
      <c r="G13" s="337"/>
      <c r="H13" s="337"/>
      <c r="I13" s="337"/>
      <c r="J13" s="337"/>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105"/>
      <c r="AJ13" s="105"/>
      <c r="AK13" s="105"/>
      <c r="AL13" s="69"/>
      <c r="AM13" s="69"/>
      <c r="AN13" s="69"/>
      <c r="AO13" s="338"/>
      <c r="AP13" s="338"/>
      <c r="AQ13" s="338"/>
      <c r="AR13" s="338"/>
      <c r="AS13" s="338"/>
      <c r="AT13" s="338"/>
      <c r="AU13" s="338"/>
      <c r="AV13" s="338"/>
      <c r="AW13" s="338"/>
    </row>
    <row r="14" spans="2:49" s="91" customFormat="1" ht="38.25" customHeight="1" x14ac:dyDescent="0.25">
      <c r="B14" s="64"/>
      <c r="C14" s="68"/>
      <c r="D14" s="69"/>
      <c r="E14" s="69"/>
      <c r="F14" s="69"/>
      <c r="G14" s="69"/>
      <c r="H14" s="69"/>
      <c r="I14" s="69"/>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40"/>
      <c r="AQ14" s="40"/>
      <c r="AR14" s="40"/>
      <c r="AS14" s="40"/>
      <c r="AT14" s="40"/>
      <c r="AU14" s="40"/>
      <c r="AV14" s="40"/>
      <c r="AW14" s="40"/>
    </row>
    <row r="15" spans="2:49" s="91" customFormat="1" ht="38.25" customHeight="1" x14ac:dyDescent="0.25">
      <c r="B15" s="64" t="s">
        <v>24</v>
      </c>
      <c r="C15" s="335" t="s">
        <v>25</v>
      </c>
      <c r="D15" s="340"/>
      <c r="E15" s="340"/>
      <c r="F15" s="340"/>
      <c r="G15" s="69"/>
      <c r="H15" s="69"/>
      <c r="I15" s="69"/>
      <c r="J15" s="69"/>
      <c r="K15" s="340"/>
      <c r="L15" s="340"/>
      <c r="M15" s="340"/>
      <c r="N15" s="340"/>
      <c r="O15" s="340"/>
      <c r="P15" s="340"/>
      <c r="Q15" s="340"/>
      <c r="R15" s="340"/>
      <c r="S15" s="69"/>
      <c r="T15" s="69"/>
      <c r="U15" s="69"/>
      <c r="V15" s="69"/>
      <c r="W15" s="69"/>
      <c r="X15" s="69"/>
      <c r="Y15" s="69"/>
      <c r="Z15" s="69"/>
      <c r="AA15" s="69"/>
      <c r="AB15" s="69"/>
      <c r="AC15" s="69"/>
      <c r="AD15" s="69"/>
      <c r="AE15" s="69"/>
      <c r="AF15" s="69"/>
      <c r="AG15" s="69"/>
      <c r="AH15" s="69"/>
      <c r="AI15" s="334"/>
      <c r="AJ15" s="90"/>
      <c r="AK15" s="90"/>
      <c r="AL15" s="69"/>
      <c r="AM15" s="69"/>
      <c r="AN15" s="69"/>
      <c r="AO15" s="340"/>
      <c r="AP15" s="40"/>
      <c r="AQ15" s="40"/>
      <c r="AR15" s="40"/>
      <c r="AS15" s="40"/>
      <c r="AT15" s="40"/>
      <c r="AU15" s="40"/>
      <c r="AV15" s="40"/>
      <c r="AW15" s="40"/>
    </row>
    <row r="16" spans="2:49" s="91" customFormat="1" ht="38.25" customHeight="1" x14ac:dyDescent="0.25">
      <c r="B16" s="64" t="s">
        <v>26</v>
      </c>
      <c r="C16" s="68" t="s">
        <v>27</v>
      </c>
      <c r="D16" s="1282" t="s">
        <v>419</v>
      </c>
      <c r="E16" s="1283"/>
      <c r="F16" s="1284"/>
      <c r="G16" s="69"/>
      <c r="H16" s="69"/>
      <c r="I16" s="69"/>
      <c r="J16" s="69"/>
      <c r="K16" s="105"/>
      <c r="L16" s="105"/>
      <c r="M16" s="105"/>
      <c r="N16" s="105"/>
      <c r="O16" s="105"/>
      <c r="P16" s="105"/>
      <c r="Q16" s="105"/>
      <c r="R16" s="105"/>
      <c r="S16" s="69"/>
      <c r="T16" s="69"/>
      <c r="U16" s="69"/>
      <c r="V16" s="69"/>
      <c r="W16" s="69"/>
      <c r="X16" s="69"/>
      <c r="Y16" s="69"/>
      <c r="Z16" s="69"/>
      <c r="AA16" s="69"/>
      <c r="AB16" s="69"/>
      <c r="AC16" s="69"/>
      <c r="AD16" s="69"/>
      <c r="AE16" s="69"/>
      <c r="AF16" s="69"/>
      <c r="AG16" s="69"/>
      <c r="AH16" s="69"/>
      <c r="AI16" s="334"/>
      <c r="AJ16" s="90"/>
      <c r="AK16" s="90"/>
      <c r="AL16" s="69"/>
      <c r="AM16" s="69"/>
      <c r="AN16" s="69"/>
      <c r="AO16" s="105"/>
      <c r="AP16" s="105"/>
      <c r="AQ16" s="105"/>
      <c r="AR16" s="105"/>
      <c r="AS16" s="105"/>
      <c r="AT16" s="105"/>
      <c r="AU16" s="105"/>
      <c r="AV16" s="105"/>
      <c r="AW16" s="105"/>
    </row>
    <row r="17" spans="2:49" s="91" customFormat="1" ht="38.25" customHeight="1" x14ac:dyDescent="0.25">
      <c r="B17" s="64"/>
      <c r="C17" s="68" t="s">
        <v>109</v>
      </c>
      <c r="D17" s="1323"/>
      <c r="E17" s="1324"/>
      <c r="F17" s="1325"/>
      <c r="G17" s="69"/>
      <c r="H17" s="69"/>
      <c r="I17" s="69"/>
      <c r="J17" s="69"/>
      <c r="K17" s="105"/>
      <c r="L17" s="105"/>
      <c r="M17" s="105"/>
      <c r="N17" s="105"/>
      <c r="O17" s="105"/>
      <c r="P17" s="105"/>
      <c r="Q17" s="105"/>
      <c r="R17" s="105"/>
      <c r="S17" s="69"/>
      <c r="T17" s="69"/>
      <c r="U17" s="69"/>
      <c r="V17" s="69"/>
      <c r="W17" s="69"/>
      <c r="X17" s="69"/>
      <c r="Y17" s="69"/>
      <c r="Z17" s="69"/>
      <c r="AA17" s="69"/>
      <c r="AB17" s="69"/>
      <c r="AC17" s="69"/>
      <c r="AD17" s="69"/>
      <c r="AE17" s="69"/>
      <c r="AF17" s="69"/>
      <c r="AG17" s="69"/>
      <c r="AH17" s="69"/>
      <c r="AI17" s="334"/>
      <c r="AJ17" s="90"/>
      <c r="AK17" s="90"/>
      <c r="AL17" s="69"/>
      <c r="AM17" s="69"/>
      <c r="AN17" s="69"/>
      <c r="AO17" s="105"/>
      <c r="AP17" s="105"/>
      <c r="AQ17" s="105"/>
      <c r="AR17" s="105"/>
      <c r="AS17" s="105"/>
      <c r="AT17" s="105"/>
      <c r="AU17" s="105"/>
      <c r="AV17" s="105"/>
      <c r="AW17" s="105"/>
    </row>
    <row r="18" spans="2:49" s="91" customFormat="1" ht="38.25" customHeight="1" x14ac:dyDescent="0.25">
      <c r="B18" s="64"/>
      <c r="C18" s="68"/>
      <c r="D18" s="333"/>
      <c r="E18" s="333"/>
      <c r="F18" s="333"/>
      <c r="G18" s="69"/>
      <c r="H18" s="69"/>
      <c r="I18" s="69"/>
      <c r="J18" s="69"/>
      <c r="K18" s="40"/>
      <c r="L18" s="40"/>
      <c r="M18" s="40"/>
      <c r="N18" s="40"/>
      <c r="O18" s="40"/>
      <c r="P18" s="40"/>
      <c r="Q18" s="40"/>
      <c r="R18" s="40"/>
      <c r="S18" s="69"/>
      <c r="T18" s="69"/>
      <c r="U18" s="69"/>
      <c r="V18" s="69"/>
      <c r="W18" s="69"/>
      <c r="X18" s="69"/>
      <c r="Y18" s="69"/>
      <c r="Z18" s="69"/>
      <c r="AA18" s="69"/>
      <c r="AB18" s="69"/>
      <c r="AC18" s="69"/>
      <c r="AD18" s="69"/>
      <c r="AE18" s="69"/>
      <c r="AF18" s="69"/>
      <c r="AG18" s="69"/>
      <c r="AH18" s="69"/>
      <c r="AI18" s="334"/>
      <c r="AJ18" s="90"/>
      <c r="AK18" s="90"/>
      <c r="AL18" s="69"/>
      <c r="AM18" s="69"/>
      <c r="AN18" s="69"/>
      <c r="AO18" s="40"/>
      <c r="AP18" s="40"/>
      <c r="AQ18" s="40"/>
      <c r="AR18" s="40"/>
      <c r="AS18" s="40"/>
      <c r="AT18" s="40"/>
      <c r="AU18" s="40"/>
      <c r="AV18" s="40"/>
      <c r="AW18" s="40"/>
    </row>
    <row r="19" spans="2:49" s="339" customFormat="1" ht="38.25" customHeight="1" x14ac:dyDescent="0.25">
      <c r="B19" s="38"/>
      <c r="C19" s="41"/>
      <c r="D19" s="316"/>
      <c r="E19" s="316"/>
      <c r="F19" s="316"/>
      <c r="G19" s="40"/>
      <c r="H19" s="40"/>
      <c r="I19" s="40"/>
      <c r="J19" s="40"/>
      <c r="K19" s="40"/>
      <c r="L19" s="40"/>
      <c r="M19" s="40"/>
      <c r="N19" s="40"/>
      <c r="O19" s="40"/>
      <c r="P19" s="40"/>
      <c r="Q19" s="40"/>
      <c r="R19" s="40"/>
      <c r="S19" s="40"/>
      <c r="T19" s="40"/>
      <c r="U19" s="40"/>
      <c r="V19" s="40"/>
      <c r="W19" s="40"/>
      <c r="X19" s="40"/>
      <c r="Y19" s="40"/>
      <c r="Z19" s="40"/>
      <c r="AA19" s="40"/>
      <c r="AB19" s="40"/>
      <c r="AC19" s="40"/>
      <c r="AD19" s="40"/>
      <c r="AE19" s="40"/>
      <c r="AF19" s="40"/>
      <c r="AG19" s="40"/>
      <c r="AH19" s="40"/>
      <c r="AI19" s="334"/>
      <c r="AJ19" s="46"/>
      <c r="AK19" s="46"/>
      <c r="AL19" s="40"/>
      <c r="AM19" s="40"/>
      <c r="AN19" s="40"/>
      <c r="AO19" s="40"/>
      <c r="AP19" s="40"/>
      <c r="AQ19" s="40"/>
      <c r="AR19" s="40"/>
      <c r="AS19" s="40"/>
      <c r="AT19" s="40"/>
      <c r="AU19" s="40"/>
      <c r="AV19" s="40"/>
      <c r="AW19" s="40"/>
    </row>
    <row r="20" spans="2:49" s="91" customFormat="1" ht="38.25" customHeight="1" x14ac:dyDescent="0.25">
      <c r="B20" s="64"/>
      <c r="C20" s="68"/>
      <c r="D20" s="340"/>
      <c r="E20" s="340"/>
      <c r="F20" s="340"/>
      <c r="G20" s="69"/>
      <c r="H20" s="69"/>
      <c r="I20" s="69"/>
      <c r="J20" s="69"/>
      <c r="K20" s="340"/>
      <c r="L20" s="340"/>
      <c r="M20" s="340"/>
      <c r="N20" s="340"/>
      <c r="O20" s="340"/>
      <c r="P20" s="340"/>
      <c r="Q20" s="340"/>
      <c r="R20" s="340"/>
      <c r="S20" s="69"/>
      <c r="T20" s="69"/>
      <c r="U20" s="69"/>
      <c r="V20" s="69"/>
      <c r="W20" s="69"/>
      <c r="X20" s="69"/>
      <c r="Y20" s="69"/>
      <c r="Z20" s="69"/>
      <c r="AA20" s="69"/>
      <c r="AB20" s="69"/>
      <c r="AC20" s="69"/>
      <c r="AD20" s="69"/>
      <c r="AE20" s="69"/>
      <c r="AF20" s="69"/>
      <c r="AG20" s="69"/>
      <c r="AH20" s="69"/>
      <c r="AI20" s="334"/>
      <c r="AJ20" s="90"/>
      <c r="AK20" s="90"/>
      <c r="AL20" s="69"/>
      <c r="AM20" s="69"/>
      <c r="AN20" s="69"/>
      <c r="AO20" s="340"/>
      <c r="AP20" s="40"/>
      <c r="AQ20" s="40"/>
      <c r="AR20" s="40"/>
      <c r="AS20" s="40"/>
      <c r="AT20" s="40"/>
      <c r="AU20" s="40"/>
      <c r="AV20" s="40"/>
      <c r="AW20" s="40"/>
    </row>
    <row r="21" spans="2:49" s="91" customFormat="1" ht="38.25" customHeight="1" x14ac:dyDescent="0.25">
      <c r="B21" s="64" t="s">
        <v>28</v>
      </c>
      <c r="C21" s="68" t="s">
        <v>29</v>
      </c>
      <c r="D21" s="340"/>
      <c r="E21" s="340"/>
      <c r="F21" s="340"/>
      <c r="G21" s="69"/>
      <c r="H21" s="69"/>
      <c r="I21" s="69"/>
      <c r="J21" s="69"/>
      <c r="K21" s="340"/>
      <c r="L21" s="340"/>
      <c r="M21" s="340"/>
      <c r="N21" s="340"/>
      <c r="O21" s="340"/>
      <c r="P21" s="340"/>
      <c r="Q21" s="340"/>
      <c r="R21" s="340"/>
      <c r="S21" s="69"/>
      <c r="T21" s="69"/>
      <c r="U21" s="69"/>
      <c r="V21" s="69"/>
      <c r="W21" s="69"/>
      <c r="X21" s="69"/>
      <c r="Y21" s="69"/>
      <c r="Z21" s="69"/>
      <c r="AA21" s="69"/>
      <c r="AB21" s="69"/>
      <c r="AC21" s="69"/>
      <c r="AD21" s="69"/>
      <c r="AE21" s="69"/>
      <c r="AF21" s="69"/>
      <c r="AG21" s="69"/>
      <c r="AH21" s="69"/>
      <c r="AI21" s="334"/>
      <c r="AJ21" s="90"/>
      <c r="AK21" s="90"/>
      <c r="AL21" s="69"/>
      <c r="AM21" s="69"/>
      <c r="AN21" s="69"/>
      <c r="AO21" s="341">
        <f>SUM(AO22:AO23)</f>
        <v>13000000</v>
      </c>
      <c r="AP21" s="105"/>
      <c r="AQ21" s="105"/>
      <c r="AR21" s="105"/>
      <c r="AS21" s="105"/>
      <c r="AT21" s="105"/>
      <c r="AU21" s="105"/>
      <c r="AV21" s="105"/>
      <c r="AW21" s="105"/>
    </row>
    <row r="22" spans="2:49" s="91" customFormat="1" ht="38.25" customHeight="1" x14ac:dyDescent="0.25">
      <c r="B22" s="64"/>
      <c r="C22" s="68" t="s">
        <v>109</v>
      </c>
      <c r="D22" s="69" t="s">
        <v>881</v>
      </c>
      <c r="E22" s="24" t="s">
        <v>134</v>
      </c>
      <c r="F22" s="40"/>
      <c r="G22" s="69"/>
      <c r="H22" s="69"/>
      <c r="I22" s="69"/>
      <c r="J22" s="69"/>
      <c r="K22" s="70" t="s">
        <v>882</v>
      </c>
      <c r="L22" s="61" t="s">
        <v>883</v>
      </c>
      <c r="M22" s="40"/>
      <c r="N22" s="40"/>
      <c r="O22" s="64" t="s">
        <v>884</v>
      </c>
      <c r="P22" s="64" t="s">
        <v>885</v>
      </c>
      <c r="Q22" s="61" t="s">
        <v>886</v>
      </c>
      <c r="R22" s="61"/>
      <c r="S22" s="69"/>
      <c r="T22" s="69"/>
      <c r="U22" s="69"/>
      <c r="V22" s="69"/>
      <c r="W22" s="69"/>
      <c r="X22" s="69"/>
      <c r="Y22" s="69"/>
      <c r="Z22" s="69"/>
      <c r="AA22" s="69"/>
      <c r="AB22" s="69"/>
      <c r="AC22" s="69"/>
      <c r="AD22" s="69"/>
      <c r="AE22" s="69"/>
      <c r="AF22" s="69"/>
      <c r="AG22" s="69"/>
      <c r="AH22" s="69"/>
      <c r="AI22" s="317"/>
      <c r="AJ22" s="61" t="s">
        <v>139</v>
      </c>
      <c r="AK22" s="61">
        <v>2006</v>
      </c>
      <c r="AL22" s="69"/>
      <c r="AM22" s="69"/>
      <c r="AN22" s="69"/>
      <c r="AO22" s="44">
        <v>6500000</v>
      </c>
      <c r="AP22" s="105"/>
      <c r="AQ22" s="105"/>
      <c r="AR22" s="105"/>
      <c r="AS22" s="105"/>
      <c r="AT22" s="105"/>
      <c r="AU22" s="105"/>
      <c r="AV22" s="105"/>
      <c r="AW22" s="105"/>
    </row>
    <row r="23" spans="2:49" s="91" customFormat="1" ht="38.25" customHeight="1" x14ac:dyDescent="0.25">
      <c r="B23" s="64"/>
      <c r="C23" s="68"/>
      <c r="D23" s="69" t="s">
        <v>881</v>
      </c>
      <c r="E23" s="24" t="s">
        <v>134</v>
      </c>
      <c r="F23" s="40"/>
      <c r="G23" s="69"/>
      <c r="H23" s="69"/>
      <c r="I23" s="69"/>
      <c r="J23" s="69"/>
      <c r="K23" s="70" t="s">
        <v>882</v>
      </c>
      <c r="L23" s="61" t="s">
        <v>883</v>
      </c>
      <c r="M23" s="40"/>
      <c r="N23" s="40"/>
      <c r="O23" s="64" t="s">
        <v>887</v>
      </c>
      <c r="P23" s="64" t="s">
        <v>888</v>
      </c>
      <c r="Q23" s="61" t="s">
        <v>889</v>
      </c>
      <c r="R23" s="61"/>
      <c r="S23" s="69"/>
      <c r="T23" s="69"/>
      <c r="U23" s="69"/>
      <c r="V23" s="69"/>
      <c r="W23" s="69"/>
      <c r="X23" s="69"/>
      <c r="Y23" s="69"/>
      <c r="Z23" s="69"/>
      <c r="AA23" s="69"/>
      <c r="AB23" s="69"/>
      <c r="AC23" s="69"/>
      <c r="AD23" s="69"/>
      <c r="AE23" s="69"/>
      <c r="AF23" s="69"/>
      <c r="AG23" s="69"/>
      <c r="AH23" s="69"/>
      <c r="AI23" s="317"/>
      <c r="AJ23" s="61" t="s">
        <v>139</v>
      </c>
      <c r="AK23" s="61">
        <v>2006</v>
      </c>
      <c r="AL23" s="69"/>
      <c r="AM23" s="69"/>
      <c r="AN23" s="69"/>
      <c r="AO23" s="44">
        <v>6500000</v>
      </c>
      <c r="AP23" s="105"/>
      <c r="AQ23" s="105"/>
      <c r="AR23" s="105"/>
      <c r="AS23" s="105"/>
      <c r="AT23" s="105"/>
      <c r="AU23" s="105"/>
      <c r="AV23" s="105"/>
      <c r="AW23" s="105"/>
    </row>
    <row r="24" spans="2:49" s="91" customFormat="1" ht="38.25" customHeight="1" x14ac:dyDescent="0.25">
      <c r="B24" s="64"/>
      <c r="C24" s="41"/>
      <c r="D24" s="40"/>
      <c r="E24" s="40"/>
      <c r="F24" s="40"/>
      <c r="G24" s="40"/>
      <c r="H24" s="40"/>
      <c r="I24" s="40"/>
      <c r="J24" s="40"/>
      <c r="K24" s="40"/>
      <c r="L24" s="40"/>
      <c r="M24" s="40"/>
      <c r="N24" s="40"/>
      <c r="O24" s="40"/>
      <c r="P24" s="40"/>
      <c r="Q24" s="40"/>
      <c r="R24" s="40"/>
      <c r="S24" s="40"/>
      <c r="T24" s="40"/>
      <c r="U24" s="40"/>
      <c r="V24" s="40"/>
      <c r="W24" s="40"/>
      <c r="X24" s="40"/>
      <c r="Y24" s="40"/>
      <c r="Z24" s="40"/>
      <c r="AA24" s="40"/>
      <c r="AB24" s="40"/>
      <c r="AC24" s="40"/>
      <c r="AD24" s="40"/>
      <c r="AE24" s="40"/>
      <c r="AF24" s="40"/>
      <c r="AG24" s="40"/>
      <c r="AH24" s="40"/>
      <c r="AI24" s="318"/>
      <c r="AJ24" s="46"/>
      <c r="AK24" s="46"/>
      <c r="AL24" s="40"/>
      <c r="AM24" s="40"/>
      <c r="AN24" s="40"/>
      <c r="AO24" s="40"/>
      <c r="AP24" s="40"/>
      <c r="AQ24" s="40"/>
      <c r="AR24" s="40"/>
      <c r="AS24" s="40"/>
      <c r="AT24" s="40"/>
      <c r="AU24" s="40"/>
      <c r="AV24" s="40"/>
      <c r="AW24" s="40"/>
    </row>
    <row r="25" spans="2:49" s="91" customFormat="1" ht="38.25" customHeight="1" x14ac:dyDescent="0.25">
      <c r="B25" s="64" t="s">
        <v>30</v>
      </c>
      <c r="C25" s="68" t="s">
        <v>31</v>
      </c>
      <c r="D25" s="40"/>
      <c r="E25" s="40"/>
      <c r="F25" s="40"/>
      <c r="G25" s="40"/>
      <c r="H25" s="40"/>
      <c r="I25" s="40"/>
      <c r="J25" s="40"/>
      <c r="K25" s="40"/>
      <c r="L25" s="40"/>
      <c r="M25" s="40"/>
      <c r="N25" s="40"/>
      <c r="O25" s="40"/>
      <c r="P25" s="40"/>
      <c r="Q25" s="40"/>
      <c r="R25" s="40"/>
      <c r="S25" s="69"/>
      <c r="T25" s="69"/>
      <c r="U25" s="69"/>
      <c r="V25" s="69"/>
      <c r="W25" s="69"/>
      <c r="X25" s="69"/>
      <c r="Y25" s="69"/>
      <c r="Z25" s="69"/>
      <c r="AA25" s="69"/>
      <c r="AB25" s="69"/>
      <c r="AC25" s="69"/>
      <c r="AD25" s="69"/>
      <c r="AE25" s="69"/>
      <c r="AF25" s="69"/>
      <c r="AG25" s="69"/>
      <c r="AH25" s="69"/>
      <c r="AI25" s="71"/>
      <c r="AJ25" s="90"/>
      <c r="AK25" s="90"/>
      <c r="AL25" s="69"/>
      <c r="AM25" s="69"/>
      <c r="AN25" s="69"/>
      <c r="AO25" s="341">
        <f>SUM(AO26:AO27)</f>
        <v>1448000</v>
      </c>
      <c r="AP25" s="40"/>
      <c r="AQ25" s="40"/>
      <c r="AR25" s="40"/>
      <c r="AS25" s="40"/>
      <c r="AT25" s="40"/>
      <c r="AU25" s="40"/>
      <c r="AV25" s="40"/>
      <c r="AW25" s="40"/>
    </row>
    <row r="26" spans="2:49" s="91" customFormat="1" ht="38.25" customHeight="1" x14ac:dyDescent="0.25">
      <c r="B26" s="64"/>
      <c r="C26" s="68" t="s">
        <v>109</v>
      </c>
      <c r="D26" s="72" t="s">
        <v>174</v>
      </c>
      <c r="E26" s="24" t="s">
        <v>890</v>
      </c>
      <c r="F26" s="40"/>
      <c r="G26" s="69"/>
      <c r="H26" s="69"/>
      <c r="I26" s="69"/>
      <c r="J26" s="69"/>
      <c r="K26" s="42" t="s">
        <v>892</v>
      </c>
      <c r="L26" s="105"/>
      <c r="M26" s="105"/>
      <c r="N26" s="105"/>
      <c r="O26" s="105"/>
      <c r="P26" s="105"/>
      <c r="Q26" s="105"/>
      <c r="R26" s="105"/>
      <c r="S26" s="69"/>
      <c r="T26" s="69"/>
      <c r="U26" s="69"/>
      <c r="V26" s="69"/>
      <c r="W26" s="69"/>
      <c r="X26" s="69"/>
      <c r="Y26" s="69"/>
      <c r="Z26" s="69"/>
      <c r="AA26" s="69"/>
      <c r="AB26" s="69"/>
      <c r="AC26" s="69"/>
      <c r="AD26" s="69"/>
      <c r="AE26" s="69"/>
      <c r="AF26" s="69"/>
      <c r="AG26" s="69"/>
      <c r="AH26" s="69"/>
      <c r="AI26" s="71"/>
      <c r="AJ26" s="61" t="s">
        <v>139</v>
      </c>
      <c r="AK26" s="61">
        <v>2004</v>
      </c>
      <c r="AL26" s="69"/>
      <c r="AM26" s="69"/>
      <c r="AN26" s="69"/>
      <c r="AO26" s="44">
        <v>48000</v>
      </c>
      <c r="AP26" s="105"/>
      <c r="AQ26" s="105"/>
      <c r="AR26" s="105"/>
      <c r="AS26" s="105"/>
      <c r="AT26" s="105"/>
      <c r="AU26" s="105"/>
      <c r="AV26" s="105"/>
      <c r="AW26" s="105"/>
    </row>
    <row r="27" spans="2:49" s="91" customFormat="1" ht="38.25" customHeight="1" x14ac:dyDescent="0.25">
      <c r="B27" s="64"/>
      <c r="C27" s="68"/>
      <c r="D27" s="72" t="s">
        <v>174</v>
      </c>
      <c r="E27" s="24" t="s">
        <v>891</v>
      </c>
      <c r="F27" s="40"/>
      <c r="G27" s="69"/>
      <c r="H27" s="69"/>
      <c r="I27" s="69"/>
      <c r="J27" s="69"/>
      <c r="K27" s="47" t="s">
        <v>893</v>
      </c>
      <c r="L27" s="105"/>
      <c r="M27" s="105"/>
      <c r="N27" s="105"/>
      <c r="O27" s="105"/>
      <c r="P27" s="105"/>
      <c r="Q27" s="105"/>
      <c r="R27" s="105"/>
      <c r="S27" s="69"/>
      <c r="T27" s="69"/>
      <c r="U27" s="69"/>
      <c r="V27" s="69"/>
      <c r="W27" s="69"/>
      <c r="X27" s="69"/>
      <c r="Y27" s="69"/>
      <c r="Z27" s="69"/>
      <c r="AA27" s="69"/>
      <c r="AB27" s="69"/>
      <c r="AC27" s="69"/>
      <c r="AD27" s="69"/>
      <c r="AE27" s="69"/>
      <c r="AF27" s="69"/>
      <c r="AG27" s="69"/>
      <c r="AH27" s="69"/>
      <c r="AI27" s="71"/>
      <c r="AJ27" s="61" t="s">
        <v>139</v>
      </c>
      <c r="AK27" s="61">
        <v>2006</v>
      </c>
      <c r="AL27" s="69"/>
      <c r="AM27" s="69"/>
      <c r="AN27" s="69"/>
      <c r="AO27" s="44">
        <v>1400000</v>
      </c>
      <c r="AP27" s="105"/>
      <c r="AQ27" s="105"/>
      <c r="AR27" s="105"/>
      <c r="AS27" s="105"/>
      <c r="AT27" s="105"/>
      <c r="AU27" s="105"/>
      <c r="AV27" s="105"/>
      <c r="AW27" s="105"/>
    </row>
    <row r="28" spans="2:49" s="91" customFormat="1" ht="38.25" customHeight="1" x14ac:dyDescent="0.25">
      <c r="B28" s="64"/>
      <c r="C28" s="68"/>
      <c r="D28" s="40"/>
      <c r="E28" s="40"/>
      <c r="F28" s="40"/>
      <c r="G28" s="40"/>
      <c r="H28" s="40"/>
      <c r="I28" s="40"/>
      <c r="J28" s="40"/>
      <c r="K28" s="40"/>
      <c r="L28" s="40"/>
      <c r="M28" s="40"/>
      <c r="N28" s="40"/>
      <c r="O28" s="40"/>
      <c r="P28" s="40"/>
      <c r="Q28" s="40"/>
      <c r="R28" s="40"/>
      <c r="S28" s="69"/>
      <c r="T28" s="69"/>
      <c r="U28" s="69"/>
      <c r="V28" s="69"/>
      <c r="W28" s="69"/>
      <c r="X28" s="69"/>
      <c r="Y28" s="69"/>
      <c r="Z28" s="69"/>
      <c r="AA28" s="69"/>
      <c r="AB28" s="69"/>
      <c r="AC28" s="69"/>
      <c r="AD28" s="69"/>
      <c r="AE28" s="69"/>
      <c r="AF28" s="69"/>
      <c r="AG28" s="69"/>
      <c r="AH28" s="69"/>
      <c r="AI28" s="71"/>
      <c r="AJ28" s="90"/>
      <c r="AK28" s="90"/>
      <c r="AL28" s="69"/>
      <c r="AM28" s="69"/>
      <c r="AN28" s="69"/>
      <c r="AO28" s="340"/>
      <c r="AP28" s="40"/>
      <c r="AQ28" s="40"/>
      <c r="AR28" s="40"/>
      <c r="AS28" s="40"/>
      <c r="AT28" s="40"/>
      <c r="AU28" s="40"/>
      <c r="AV28" s="40"/>
      <c r="AW28" s="40"/>
    </row>
    <row r="29" spans="2:49" s="91" customFormat="1" ht="36.75" customHeight="1" x14ac:dyDescent="0.25">
      <c r="B29" s="64" t="s">
        <v>32</v>
      </c>
      <c r="C29" s="68" t="s">
        <v>33</v>
      </c>
      <c r="D29" s="40"/>
      <c r="E29" s="40"/>
      <c r="F29" s="40"/>
      <c r="G29" s="40"/>
      <c r="H29" s="40"/>
      <c r="I29" s="40"/>
      <c r="J29" s="40"/>
      <c r="K29" s="40"/>
      <c r="L29" s="40"/>
      <c r="M29" s="40"/>
      <c r="N29" s="40"/>
      <c r="O29" s="40"/>
      <c r="P29" s="40"/>
      <c r="Q29" s="40"/>
      <c r="R29" s="40"/>
      <c r="S29" s="69"/>
      <c r="T29" s="69"/>
      <c r="U29" s="69"/>
      <c r="V29" s="69"/>
      <c r="W29" s="69"/>
      <c r="X29" s="69"/>
      <c r="Y29" s="69"/>
      <c r="Z29" s="69"/>
      <c r="AA29" s="69"/>
      <c r="AB29" s="69"/>
      <c r="AC29" s="69"/>
      <c r="AD29" s="69"/>
      <c r="AE29" s="69"/>
      <c r="AF29" s="69"/>
      <c r="AG29" s="69"/>
      <c r="AH29" s="69"/>
      <c r="AI29" s="69"/>
      <c r="AJ29" s="90"/>
      <c r="AK29" s="90"/>
      <c r="AL29" s="69"/>
      <c r="AM29" s="69"/>
      <c r="AN29" s="69"/>
      <c r="AO29" s="341">
        <f>AO30</f>
        <v>7700000</v>
      </c>
      <c r="AP29" s="40"/>
      <c r="AQ29" s="40"/>
      <c r="AR29" s="40"/>
      <c r="AS29" s="40"/>
      <c r="AT29" s="40"/>
      <c r="AU29" s="40"/>
      <c r="AV29" s="40"/>
      <c r="AW29" s="40"/>
    </row>
    <row r="30" spans="2:49" s="91" customFormat="1" ht="36.75" customHeight="1" x14ac:dyDescent="0.25">
      <c r="B30" s="64"/>
      <c r="C30" s="68" t="s">
        <v>109</v>
      </c>
      <c r="D30" s="42" t="s">
        <v>895</v>
      </c>
      <c r="E30" s="24" t="s">
        <v>894</v>
      </c>
      <c r="F30" s="40"/>
      <c r="G30" s="69"/>
      <c r="H30" s="69"/>
      <c r="I30" s="69"/>
      <c r="J30" s="69"/>
      <c r="K30" s="72" t="s">
        <v>896</v>
      </c>
      <c r="L30" s="40"/>
      <c r="M30" s="64" t="s">
        <v>378</v>
      </c>
      <c r="N30" s="40"/>
      <c r="O30" s="40"/>
      <c r="P30" s="40"/>
      <c r="Q30" s="40"/>
      <c r="R30" s="40"/>
      <c r="S30" s="69"/>
      <c r="T30" s="69"/>
      <c r="U30" s="69"/>
      <c r="V30" s="69"/>
      <c r="W30" s="69"/>
      <c r="X30" s="69"/>
      <c r="Y30" s="69"/>
      <c r="Z30" s="69"/>
      <c r="AA30" s="69"/>
      <c r="AB30" s="69"/>
      <c r="AC30" s="69"/>
      <c r="AD30" s="69"/>
      <c r="AE30" s="69"/>
      <c r="AF30" s="69"/>
      <c r="AG30" s="69"/>
      <c r="AH30" s="69"/>
      <c r="AI30" s="69"/>
      <c r="AJ30" s="61" t="s">
        <v>139</v>
      </c>
      <c r="AK30" s="61">
        <v>2005</v>
      </c>
      <c r="AL30" s="69"/>
      <c r="AM30" s="69"/>
      <c r="AN30" s="69"/>
      <c r="AO30" s="44">
        <v>7700000</v>
      </c>
      <c r="AP30" s="105"/>
      <c r="AQ30" s="105"/>
      <c r="AR30" s="105"/>
      <c r="AS30" s="105"/>
      <c r="AT30" s="105"/>
      <c r="AU30" s="105"/>
      <c r="AV30" s="105"/>
      <c r="AW30" s="105"/>
    </row>
    <row r="31" spans="2:49" ht="27" customHeight="1" x14ac:dyDescent="0.2">
      <c r="B31" s="64"/>
      <c r="C31" s="67"/>
      <c r="D31" s="332"/>
      <c r="E31" s="332"/>
      <c r="F31" s="332"/>
      <c r="G31" s="66"/>
      <c r="H31" s="66"/>
      <c r="I31" s="66"/>
      <c r="J31" s="66"/>
      <c r="K31" s="332"/>
      <c r="L31" s="332"/>
      <c r="M31" s="332"/>
      <c r="N31" s="332"/>
      <c r="O31" s="332"/>
      <c r="P31" s="332"/>
      <c r="Q31" s="332"/>
      <c r="R31" s="332"/>
      <c r="S31" s="65"/>
      <c r="T31" s="65"/>
      <c r="U31" s="65"/>
      <c r="V31" s="65"/>
      <c r="W31" s="65"/>
      <c r="X31" s="65"/>
      <c r="Y31" s="65"/>
      <c r="Z31" s="65"/>
      <c r="AA31" s="65"/>
      <c r="AB31" s="65"/>
      <c r="AC31" s="65"/>
      <c r="AD31" s="65"/>
      <c r="AE31" s="65"/>
      <c r="AF31" s="65"/>
      <c r="AG31" s="65"/>
      <c r="AH31" s="65"/>
      <c r="AI31" s="65"/>
      <c r="AJ31" s="90"/>
      <c r="AK31" s="90"/>
      <c r="AL31" s="65"/>
      <c r="AM31" s="65"/>
      <c r="AN31" s="65"/>
      <c r="AO31" s="89"/>
      <c r="AP31" s="332"/>
      <c r="AQ31" s="332"/>
      <c r="AR31" s="332"/>
      <c r="AS31" s="332"/>
      <c r="AT31" s="332"/>
      <c r="AU31" s="332"/>
      <c r="AV31" s="332"/>
      <c r="AW31" s="332"/>
    </row>
    <row r="32" spans="2:49" ht="29.25" customHeight="1" x14ac:dyDescent="0.25">
      <c r="B32" s="64" t="s">
        <v>34</v>
      </c>
      <c r="C32" s="67" t="s">
        <v>35</v>
      </c>
      <c r="D32" s="332"/>
      <c r="E32" s="332"/>
      <c r="F32" s="332"/>
      <c r="G32" s="65"/>
      <c r="H32" s="65"/>
      <c r="I32" s="65"/>
      <c r="J32" s="65"/>
      <c r="K32" s="332"/>
      <c r="L32" s="332"/>
      <c r="M32" s="332"/>
      <c r="N32" s="332"/>
      <c r="O32" s="332"/>
      <c r="P32" s="332"/>
      <c r="Q32" s="332"/>
      <c r="R32" s="332"/>
      <c r="S32" s="65"/>
      <c r="T32" s="65"/>
      <c r="U32" s="65"/>
      <c r="V32" s="65"/>
      <c r="W32" s="65"/>
      <c r="X32" s="65"/>
      <c r="Y32" s="65"/>
      <c r="Z32" s="65"/>
      <c r="AA32" s="65"/>
      <c r="AB32" s="65"/>
      <c r="AC32" s="65"/>
      <c r="AD32" s="65"/>
      <c r="AE32" s="65"/>
      <c r="AF32" s="65"/>
      <c r="AG32" s="65"/>
      <c r="AH32" s="65"/>
      <c r="AI32" s="65"/>
      <c r="AJ32" s="90"/>
      <c r="AK32" s="90"/>
      <c r="AL32" s="65"/>
      <c r="AM32" s="65"/>
      <c r="AN32" s="65"/>
      <c r="AO32" s="323">
        <f>SUM(AO33:AO176)</f>
        <v>258714200</v>
      </c>
      <c r="AP32" s="332"/>
      <c r="AQ32" s="332"/>
      <c r="AR32" s="332"/>
      <c r="AS32" s="332"/>
      <c r="AT32" s="332"/>
      <c r="AU32" s="332"/>
      <c r="AV32" s="332"/>
      <c r="AW32" s="332"/>
    </row>
    <row r="33" spans="2:49" ht="27" customHeight="1" x14ac:dyDescent="0.2">
      <c r="B33" s="64"/>
      <c r="C33" s="67" t="s">
        <v>109</v>
      </c>
      <c r="D33" s="42" t="s">
        <v>196</v>
      </c>
      <c r="E33" s="24" t="s">
        <v>1089</v>
      </c>
      <c r="F33" s="332"/>
      <c r="G33" s="65"/>
      <c r="H33" s="65"/>
      <c r="I33" s="65"/>
      <c r="J33" s="65"/>
      <c r="K33" s="72" t="s">
        <v>304</v>
      </c>
      <c r="L33" s="332"/>
      <c r="M33" s="332"/>
      <c r="N33" s="64" t="s">
        <v>373</v>
      </c>
      <c r="O33" s="332"/>
      <c r="P33" s="332"/>
      <c r="Q33" s="332"/>
      <c r="R33" s="332"/>
      <c r="S33" s="65"/>
      <c r="T33" s="65"/>
      <c r="U33" s="65"/>
      <c r="V33" s="65"/>
      <c r="W33" s="65"/>
      <c r="X33" s="65"/>
      <c r="Y33" s="65"/>
      <c r="Z33" s="65"/>
      <c r="AA33" s="65"/>
      <c r="AB33" s="65"/>
      <c r="AC33" s="65"/>
      <c r="AD33" s="65"/>
      <c r="AE33" s="65"/>
      <c r="AF33" s="65"/>
      <c r="AG33" s="65"/>
      <c r="AH33" s="65"/>
      <c r="AI33" s="65"/>
      <c r="AJ33" s="61" t="s">
        <v>139</v>
      </c>
      <c r="AK33" s="61">
        <v>2000</v>
      </c>
      <c r="AL33" s="65"/>
      <c r="AM33" s="65"/>
      <c r="AN33" s="65"/>
      <c r="AO33" s="44">
        <v>1140000</v>
      </c>
      <c r="AP33" s="331"/>
      <c r="AQ33" s="331"/>
      <c r="AR33" s="331"/>
      <c r="AS33" s="331"/>
      <c r="AT33" s="331"/>
      <c r="AU33" s="331"/>
      <c r="AV33" s="331"/>
      <c r="AW33" s="331"/>
    </row>
    <row r="34" spans="2:49" ht="27" customHeight="1" x14ac:dyDescent="0.2">
      <c r="B34" s="64"/>
      <c r="C34" s="67"/>
      <c r="D34" s="42" t="s">
        <v>1076</v>
      </c>
      <c r="E34" s="24" t="s">
        <v>1090</v>
      </c>
      <c r="F34" s="332"/>
      <c r="G34" s="65"/>
      <c r="H34" s="65"/>
      <c r="I34" s="65"/>
      <c r="J34" s="65"/>
      <c r="K34" s="72" t="s">
        <v>304</v>
      </c>
      <c r="L34" s="332"/>
      <c r="M34" s="332"/>
      <c r="N34" s="64" t="s">
        <v>368</v>
      </c>
      <c r="O34" s="332"/>
      <c r="P34" s="332"/>
      <c r="Q34" s="332"/>
      <c r="R34" s="332"/>
      <c r="S34" s="65"/>
      <c r="T34" s="65"/>
      <c r="U34" s="65"/>
      <c r="V34" s="65"/>
      <c r="W34" s="65"/>
      <c r="X34" s="65"/>
      <c r="Y34" s="65"/>
      <c r="Z34" s="65"/>
      <c r="AA34" s="65"/>
      <c r="AB34" s="65"/>
      <c r="AC34" s="65"/>
      <c r="AD34" s="65"/>
      <c r="AE34" s="65"/>
      <c r="AF34" s="65"/>
      <c r="AG34" s="65"/>
      <c r="AH34" s="65"/>
      <c r="AI34" s="65"/>
      <c r="AJ34" s="61" t="s">
        <v>139</v>
      </c>
      <c r="AK34" s="61">
        <v>2001</v>
      </c>
      <c r="AL34" s="65"/>
      <c r="AM34" s="65"/>
      <c r="AN34" s="65"/>
      <c r="AO34" s="44">
        <v>500000</v>
      </c>
      <c r="AP34" s="331"/>
      <c r="AQ34" s="331"/>
      <c r="AR34" s="331"/>
      <c r="AS34" s="331"/>
      <c r="AT34" s="331"/>
      <c r="AU34" s="331"/>
      <c r="AV34" s="331"/>
      <c r="AW34" s="331"/>
    </row>
    <row r="35" spans="2:49" ht="27" customHeight="1" x14ac:dyDescent="0.2">
      <c r="B35" s="64"/>
      <c r="C35" s="67"/>
      <c r="D35" s="42" t="s">
        <v>194</v>
      </c>
      <c r="E35" s="24" t="s">
        <v>253</v>
      </c>
      <c r="F35" s="332"/>
      <c r="G35" s="65"/>
      <c r="H35" s="65"/>
      <c r="I35" s="65"/>
      <c r="J35" s="65"/>
      <c r="K35" s="72" t="s">
        <v>304</v>
      </c>
      <c r="L35" s="332"/>
      <c r="M35" s="332"/>
      <c r="N35" s="64" t="s">
        <v>368</v>
      </c>
      <c r="O35" s="332"/>
      <c r="P35" s="332"/>
      <c r="Q35" s="332"/>
      <c r="R35" s="332"/>
      <c r="S35" s="65"/>
      <c r="T35" s="65"/>
      <c r="U35" s="65"/>
      <c r="V35" s="65"/>
      <c r="W35" s="65"/>
      <c r="X35" s="65"/>
      <c r="Y35" s="65"/>
      <c r="Z35" s="65"/>
      <c r="AA35" s="65"/>
      <c r="AB35" s="65"/>
      <c r="AC35" s="65"/>
      <c r="AD35" s="65"/>
      <c r="AE35" s="65"/>
      <c r="AF35" s="65"/>
      <c r="AG35" s="65"/>
      <c r="AH35" s="65"/>
      <c r="AI35" s="65"/>
      <c r="AJ35" s="61" t="s">
        <v>139</v>
      </c>
      <c r="AK35" s="61">
        <v>2001</v>
      </c>
      <c r="AL35" s="65"/>
      <c r="AM35" s="65"/>
      <c r="AN35" s="65"/>
      <c r="AO35" s="44">
        <v>360000</v>
      </c>
      <c r="AP35" s="331"/>
      <c r="AQ35" s="331"/>
      <c r="AR35" s="331"/>
      <c r="AS35" s="331"/>
      <c r="AT35" s="331"/>
      <c r="AU35" s="331"/>
      <c r="AV35" s="331"/>
      <c r="AW35" s="331"/>
    </row>
    <row r="36" spans="2:49" ht="27" customHeight="1" x14ac:dyDescent="0.2">
      <c r="B36" s="64"/>
      <c r="C36" s="67"/>
      <c r="D36" s="42" t="s">
        <v>194</v>
      </c>
      <c r="E36" s="24" t="s">
        <v>253</v>
      </c>
      <c r="F36" s="332"/>
      <c r="G36" s="65"/>
      <c r="H36" s="65"/>
      <c r="I36" s="65"/>
      <c r="J36" s="65"/>
      <c r="K36" s="72" t="s">
        <v>304</v>
      </c>
      <c r="L36" s="332"/>
      <c r="M36" s="332"/>
      <c r="N36" s="64" t="s">
        <v>368</v>
      </c>
      <c r="O36" s="332"/>
      <c r="P36" s="332"/>
      <c r="Q36" s="332"/>
      <c r="R36" s="332"/>
      <c r="S36" s="65"/>
      <c r="T36" s="65"/>
      <c r="U36" s="65"/>
      <c r="V36" s="65"/>
      <c r="W36" s="65"/>
      <c r="X36" s="65"/>
      <c r="Y36" s="65"/>
      <c r="Z36" s="65"/>
      <c r="AA36" s="65"/>
      <c r="AB36" s="65"/>
      <c r="AC36" s="65"/>
      <c r="AD36" s="65"/>
      <c r="AE36" s="65"/>
      <c r="AF36" s="65"/>
      <c r="AG36" s="65"/>
      <c r="AH36" s="65"/>
      <c r="AI36" s="65"/>
      <c r="AJ36" s="61" t="s">
        <v>139</v>
      </c>
      <c r="AK36" s="61">
        <v>2001</v>
      </c>
      <c r="AL36" s="65"/>
      <c r="AM36" s="65"/>
      <c r="AN36" s="65"/>
      <c r="AO36" s="44">
        <v>180000</v>
      </c>
      <c r="AP36" s="331"/>
      <c r="AQ36" s="331"/>
      <c r="AR36" s="331"/>
      <c r="AS36" s="331"/>
      <c r="AT36" s="331"/>
      <c r="AU36" s="331"/>
      <c r="AV36" s="331"/>
      <c r="AW36" s="331"/>
    </row>
    <row r="37" spans="2:49" ht="27" customHeight="1" x14ac:dyDescent="0.2">
      <c r="B37" s="64"/>
      <c r="C37" s="67"/>
      <c r="D37" s="42" t="s">
        <v>183</v>
      </c>
      <c r="E37" s="24" t="s">
        <v>252</v>
      </c>
      <c r="F37" s="332"/>
      <c r="G37" s="65"/>
      <c r="H37" s="65"/>
      <c r="I37" s="65"/>
      <c r="J37" s="65"/>
      <c r="K37" s="72" t="s">
        <v>304</v>
      </c>
      <c r="L37" s="332"/>
      <c r="M37" s="332"/>
      <c r="N37" s="64" t="s">
        <v>369</v>
      </c>
      <c r="O37" s="332"/>
      <c r="P37" s="332"/>
      <c r="Q37" s="332"/>
      <c r="R37" s="332"/>
      <c r="S37" s="65"/>
      <c r="T37" s="65"/>
      <c r="U37" s="65"/>
      <c r="V37" s="65"/>
      <c r="W37" s="65"/>
      <c r="X37" s="65"/>
      <c r="Y37" s="65"/>
      <c r="Z37" s="65"/>
      <c r="AA37" s="65"/>
      <c r="AB37" s="65"/>
      <c r="AC37" s="65"/>
      <c r="AD37" s="65"/>
      <c r="AE37" s="65"/>
      <c r="AF37" s="65"/>
      <c r="AG37" s="65"/>
      <c r="AH37" s="65"/>
      <c r="AI37" s="65"/>
      <c r="AJ37" s="61" t="s">
        <v>139</v>
      </c>
      <c r="AK37" s="61">
        <v>2001</v>
      </c>
      <c r="AL37" s="65"/>
      <c r="AM37" s="65"/>
      <c r="AN37" s="65"/>
      <c r="AO37" s="44">
        <v>1020000</v>
      </c>
      <c r="AP37" s="331"/>
      <c r="AQ37" s="331"/>
      <c r="AR37" s="331"/>
      <c r="AS37" s="331"/>
      <c r="AT37" s="331"/>
      <c r="AU37" s="331"/>
      <c r="AV37" s="331"/>
      <c r="AW37" s="331"/>
    </row>
    <row r="38" spans="2:49" ht="27" customHeight="1" x14ac:dyDescent="0.2">
      <c r="B38" s="64"/>
      <c r="C38" s="67"/>
      <c r="D38" s="42" t="s">
        <v>1077</v>
      </c>
      <c r="E38" s="24" t="s">
        <v>240</v>
      </c>
      <c r="F38" s="332"/>
      <c r="G38" s="65"/>
      <c r="H38" s="65"/>
      <c r="I38" s="65"/>
      <c r="J38" s="65"/>
      <c r="K38" s="72" t="s">
        <v>304</v>
      </c>
      <c r="L38" s="332"/>
      <c r="M38" s="332"/>
      <c r="N38" s="64" t="s">
        <v>369</v>
      </c>
      <c r="O38" s="332"/>
      <c r="P38" s="332"/>
      <c r="Q38" s="332"/>
      <c r="R38" s="332"/>
      <c r="S38" s="65"/>
      <c r="T38" s="65"/>
      <c r="U38" s="65"/>
      <c r="V38" s="65"/>
      <c r="W38" s="65"/>
      <c r="X38" s="65"/>
      <c r="Y38" s="65"/>
      <c r="Z38" s="65"/>
      <c r="AA38" s="65"/>
      <c r="AB38" s="65"/>
      <c r="AC38" s="65"/>
      <c r="AD38" s="65"/>
      <c r="AE38" s="65"/>
      <c r="AF38" s="65"/>
      <c r="AG38" s="65"/>
      <c r="AH38" s="65"/>
      <c r="AI38" s="65"/>
      <c r="AJ38" s="61" t="s">
        <v>139</v>
      </c>
      <c r="AK38" s="61">
        <v>2001</v>
      </c>
      <c r="AL38" s="65"/>
      <c r="AM38" s="65"/>
      <c r="AN38" s="65"/>
      <c r="AO38" s="44">
        <v>240000</v>
      </c>
      <c r="AP38" s="331"/>
      <c r="AQ38" s="331"/>
      <c r="AR38" s="331"/>
      <c r="AS38" s="331"/>
      <c r="AT38" s="331"/>
      <c r="AU38" s="331"/>
      <c r="AV38" s="331"/>
      <c r="AW38" s="331"/>
    </row>
    <row r="39" spans="2:49" ht="27" customHeight="1" x14ac:dyDescent="0.2">
      <c r="B39" s="64"/>
      <c r="C39" s="67"/>
      <c r="D39" s="42" t="s">
        <v>1078</v>
      </c>
      <c r="E39" s="24" t="s">
        <v>1091</v>
      </c>
      <c r="F39" s="332"/>
      <c r="G39" s="65"/>
      <c r="H39" s="65"/>
      <c r="I39" s="65"/>
      <c r="J39" s="65"/>
      <c r="K39" s="72" t="s">
        <v>309</v>
      </c>
      <c r="L39" s="332"/>
      <c r="M39" s="332"/>
      <c r="N39" s="64" t="s">
        <v>361</v>
      </c>
      <c r="O39" s="332"/>
      <c r="P39" s="332"/>
      <c r="Q39" s="332"/>
      <c r="R39" s="332"/>
      <c r="S39" s="65"/>
      <c r="T39" s="65"/>
      <c r="U39" s="65"/>
      <c r="V39" s="65"/>
      <c r="W39" s="65"/>
      <c r="X39" s="65"/>
      <c r="Y39" s="65"/>
      <c r="Z39" s="65"/>
      <c r="AA39" s="65"/>
      <c r="AB39" s="65"/>
      <c r="AC39" s="65"/>
      <c r="AD39" s="65"/>
      <c r="AE39" s="65"/>
      <c r="AF39" s="65"/>
      <c r="AG39" s="65"/>
      <c r="AH39" s="65"/>
      <c r="AI39" s="65"/>
      <c r="AJ39" s="61" t="s">
        <v>139</v>
      </c>
      <c r="AK39" s="61">
        <v>2001</v>
      </c>
      <c r="AL39" s="65"/>
      <c r="AM39" s="65"/>
      <c r="AN39" s="65"/>
      <c r="AO39" s="44">
        <v>180000</v>
      </c>
      <c r="AP39" s="331"/>
      <c r="AQ39" s="331"/>
      <c r="AR39" s="331"/>
      <c r="AS39" s="331"/>
      <c r="AT39" s="331"/>
      <c r="AU39" s="331"/>
      <c r="AV39" s="331"/>
      <c r="AW39" s="331"/>
    </row>
    <row r="40" spans="2:49" ht="27" customHeight="1" x14ac:dyDescent="0.2">
      <c r="B40" s="64"/>
      <c r="C40" s="67"/>
      <c r="D40" s="42" t="s">
        <v>186</v>
      </c>
      <c r="E40" s="24" t="s">
        <v>243</v>
      </c>
      <c r="F40" s="332"/>
      <c r="G40" s="65"/>
      <c r="H40" s="65"/>
      <c r="I40" s="65"/>
      <c r="J40" s="65"/>
      <c r="K40" s="72" t="s">
        <v>309</v>
      </c>
      <c r="L40" s="332"/>
      <c r="M40" s="332"/>
      <c r="N40" s="64" t="s">
        <v>365</v>
      </c>
      <c r="O40" s="332"/>
      <c r="P40" s="332"/>
      <c r="Q40" s="332"/>
      <c r="R40" s="332"/>
      <c r="S40" s="65"/>
      <c r="T40" s="65"/>
      <c r="U40" s="65"/>
      <c r="V40" s="65"/>
      <c r="W40" s="65"/>
      <c r="X40" s="65"/>
      <c r="Y40" s="65"/>
      <c r="Z40" s="65"/>
      <c r="AA40" s="65"/>
      <c r="AB40" s="65"/>
      <c r="AC40" s="65"/>
      <c r="AD40" s="65"/>
      <c r="AE40" s="65"/>
      <c r="AF40" s="65"/>
      <c r="AG40" s="65"/>
      <c r="AH40" s="65"/>
      <c r="AI40" s="65"/>
      <c r="AJ40" s="61" t="s">
        <v>139</v>
      </c>
      <c r="AK40" s="61">
        <v>2001</v>
      </c>
      <c r="AL40" s="65"/>
      <c r="AM40" s="65"/>
      <c r="AN40" s="65"/>
      <c r="AO40" s="44">
        <v>70000</v>
      </c>
      <c r="AP40" s="331"/>
      <c r="AQ40" s="331"/>
      <c r="AR40" s="331"/>
      <c r="AS40" s="331"/>
      <c r="AT40" s="331"/>
      <c r="AU40" s="331"/>
      <c r="AV40" s="331"/>
      <c r="AW40" s="331"/>
    </row>
    <row r="41" spans="2:49" ht="27" customHeight="1" x14ac:dyDescent="0.2">
      <c r="B41" s="64"/>
      <c r="C41" s="67"/>
      <c r="D41" s="42" t="s">
        <v>188</v>
      </c>
      <c r="E41" s="24" t="s">
        <v>246</v>
      </c>
      <c r="F41" s="332"/>
      <c r="G41" s="65"/>
      <c r="H41" s="65"/>
      <c r="I41" s="65"/>
      <c r="J41" s="65"/>
      <c r="K41" s="72" t="s">
        <v>849</v>
      </c>
      <c r="L41" s="332"/>
      <c r="M41" s="332"/>
      <c r="N41" s="64" t="s">
        <v>1113</v>
      </c>
      <c r="O41" s="332"/>
      <c r="P41" s="332"/>
      <c r="Q41" s="332"/>
      <c r="R41" s="332"/>
      <c r="S41" s="65"/>
      <c r="T41" s="65"/>
      <c r="U41" s="65"/>
      <c r="V41" s="65"/>
      <c r="W41" s="65"/>
      <c r="X41" s="65"/>
      <c r="Y41" s="65"/>
      <c r="Z41" s="65"/>
      <c r="AA41" s="65"/>
      <c r="AB41" s="65"/>
      <c r="AC41" s="65"/>
      <c r="AD41" s="65"/>
      <c r="AE41" s="65"/>
      <c r="AF41" s="65"/>
      <c r="AG41" s="65"/>
      <c r="AH41" s="65"/>
      <c r="AI41" s="65"/>
      <c r="AJ41" s="61" t="s">
        <v>139</v>
      </c>
      <c r="AK41" s="61">
        <v>2001</v>
      </c>
      <c r="AL41" s="65"/>
      <c r="AM41" s="65"/>
      <c r="AN41" s="65"/>
      <c r="AO41" s="44">
        <v>900000</v>
      </c>
      <c r="AP41" s="331"/>
      <c r="AQ41" s="331"/>
      <c r="AR41" s="331"/>
      <c r="AS41" s="331"/>
      <c r="AT41" s="331"/>
      <c r="AU41" s="331"/>
      <c r="AV41" s="331"/>
      <c r="AW41" s="331"/>
    </row>
    <row r="42" spans="2:49" ht="27" customHeight="1" x14ac:dyDescent="0.2">
      <c r="B42" s="64"/>
      <c r="C42" s="67"/>
      <c r="D42" s="42" t="s">
        <v>200</v>
      </c>
      <c r="E42" s="24" t="s">
        <v>260</v>
      </c>
      <c r="F42" s="332"/>
      <c r="G42" s="65"/>
      <c r="H42" s="65"/>
      <c r="I42" s="65"/>
      <c r="J42" s="65"/>
      <c r="K42" s="72" t="s">
        <v>304</v>
      </c>
      <c r="L42" s="332"/>
      <c r="M42" s="332"/>
      <c r="N42" s="64" t="s">
        <v>369</v>
      </c>
      <c r="O42" s="332"/>
      <c r="P42" s="332"/>
      <c r="Q42" s="332"/>
      <c r="R42" s="332"/>
      <c r="S42" s="65"/>
      <c r="T42" s="65"/>
      <c r="U42" s="65"/>
      <c r="V42" s="65"/>
      <c r="W42" s="65"/>
      <c r="X42" s="65"/>
      <c r="Y42" s="65"/>
      <c r="Z42" s="65"/>
      <c r="AA42" s="65"/>
      <c r="AB42" s="65"/>
      <c r="AC42" s="65"/>
      <c r="AD42" s="65"/>
      <c r="AE42" s="65"/>
      <c r="AF42" s="65"/>
      <c r="AG42" s="65"/>
      <c r="AH42" s="65"/>
      <c r="AI42" s="65"/>
      <c r="AJ42" s="61" t="s">
        <v>139</v>
      </c>
      <c r="AK42" s="61">
        <v>2003</v>
      </c>
      <c r="AL42" s="65"/>
      <c r="AM42" s="65"/>
      <c r="AN42" s="65"/>
      <c r="AO42" s="44">
        <v>120000</v>
      </c>
      <c r="AP42" s="331"/>
      <c r="AQ42" s="331"/>
      <c r="AR42" s="331"/>
      <c r="AS42" s="331"/>
      <c r="AT42" s="331"/>
      <c r="AU42" s="331"/>
      <c r="AV42" s="331"/>
      <c r="AW42" s="331"/>
    </row>
    <row r="43" spans="2:49" ht="27" customHeight="1" x14ac:dyDescent="0.2">
      <c r="B43" s="64"/>
      <c r="C43" s="67"/>
      <c r="D43" s="42" t="s">
        <v>1076</v>
      </c>
      <c r="E43" s="24" t="s">
        <v>1090</v>
      </c>
      <c r="F43" s="332"/>
      <c r="G43" s="65"/>
      <c r="H43" s="65"/>
      <c r="I43" s="65"/>
      <c r="J43" s="65"/>
      <c r="K43" s="72" t="s">
        <v>304</v>
      </c>
      <c r="L43" s="332"/>
      <c r="M43" s="332"/>
      <c r="N43" s="64" t="s">
        <v>368</v>
      </c>
      <c r="O43" s="332"/>
      <c r="P43" s="332"/>
      <c r="Q43" s="332"/>
      <c r="R43" s="332"/>
      <c r="S43" s="65"/>
      <c r="T43" s="65"/>
      <c r="U43" s="65"/>
      <c r="V43" s="65"/>
      <c r="W43" s="65"/>
      <c r="X43" s="65"/>
      <c r="Y43" s="65"/>
      <c r="Z43" s="65"/>
      <c r="AA43" s="65"/>
      <c r="AB43" s="65"/>
      <c r="AC43" s="65"/>
      <c r="AD43" s="65"/>
      <c r="AE43" s="65"/>
      <c r="AF43" s="65"/>
      <c r="AG43" s="65"/>
      <c r="AH43" s="65"/>
      <c r="AI43" s="65"/>
      <c r="AJ43" s="61" t="s">
        <v>139</v>
      </c>
      <c r="AK43" s="61">
        <v>2003</v>
      </c>
      <c r="AL43" s="65"/>
      <c r="AM43" s="65"/>
      <c r="AN43" s="65"/>
      <c r="AO43" s="44">
        <v>750000</v>
      </c>
      <c r="AP43" s="331"/>
      <c r="AQ43" s="331"/>
      <c r="AR43" s="331"/>
      <c r="AS43" s="331"/>
      <c r="AT43" s="331"/>
      <c r="AU43" s="331"/>
      <c r="AV43" s="331"/>
      <c r="AW43" s="331"/>
    </row>
    <row r="44" spans="2:49" ht="27" customHeight="1" x14ac:dyDescent="0.2">
      <c r="B44" s="64"/>
      <c r="C44" s="67"/>
      <c r="D44" s="42" t="s">
        <v>1079</v>
      </c>
      <c r="E44" s="24" t="s">
        <v>1092</v>
      </c>
      <c r="F44" s="332"/>
      <c r="G44" s="65"/>
      <c r="H44" s="65"/>
      <c r="I44" s="65"/>
      <c r="J44" s="65"/>
      <c r="K44" s="72" t="s">
        <v>304</v>
      </c>
      <c r="L44" s="332"/>
      <c r="M44" s="332"/>
      <c r="N44" s="64" t="s">
        <v>373</v>
      </c>
      <c r="O44" s="332"/>
      <c r="P44" s="332"/>
      <c r="Q44" s="332"/>
      <c r="R44" s="332"/>
      <c r="S44" s="65"/>
      <c r="T44" s="65"/>
      <c r="U44" s="65"/>
      <c r="V44" s="65"/>
      <c r="W44" s="65"/>
      <c r="X44" s="65"/>
      <c r="Y44" s="65"/>
      <c r="Z44" s="65"/>
      <c r="AA44" s="65"/>
      <c r="AB44" s="65"/>
      <c r="AC44" s="65"/>
      <c r="AD44" s="65"/>
      <c r="AE44" s="65"/>
      <c r="AF44" s="65"/>
      <c r="AG44" s="65"/>
      <c r="AH44" s="65"/>
      <c r="AI44" s="65"/>
      <c r="AJ44" s="61" t="s">
        <v>139</v>
      </c>
      <c r="AK44" s="61">
        <v>2003</v>
      </c>
      <c r="AL44" s="65"/>
      <c r="AM44" s="65"/>
      <c r="AN44" s="65"/>
      <c r="AO44" s="44">
        <v>97500</v>
      </c>
      <c r="AP44" s="331"/>
      <c r="AQ44" s="331"/>
      <c r="AR44" s="331"/>
      <c r="AS44" s="331"/>
      <c r="AT44" s="331"/>
      <c r="AU44" s="331"/>
      <c r="AV44" s="331"/>
      <c r="AW44" s="331"/>
    </row>
    <row r="45" spans="2:49" ht="27" customHeight="1" x14ac:dyDescent="0.2">
      <c r="B45" s="64"/>
      <c r="C45" s="67"/>
      <c r="D45" s="42" t="s">
        <v>184</v>
      </c>
      <c r="E45" s="24" t="s">
        <v>807</v>
      </c>
      <c r="F45" s="332"/>
      <c r="G45" s="65"/>
      <c r="H45" s="65"/>
      <c r="I45" s="65"/>
      <c r="J45" s="65"/>
      <c r="K45" s="72" t="s">
        <v>304</v>
      </c>
      <c r="L45" s="332"/>
      <c r="M45" s="332"/>
      <c r="N45" s="64" t="s">
        <v>369</v>
      </c>
      <c r="O45" s="332"/>
      <c r="P45" s="332"/>
      <c r="Q45" s="332"/>
      <c r="R45" s="332"/>
      <c r="S45" s="65"/>
      <c r="T45" s="65"/>
      <c r="U45" s="65"/>
      <c r="V45" s="65"/>
      <c r="W45" s="65"/>
      <c r="X45" s="65"/>
      <c r="Y45" s="65"/>
      <c r="Z45" s="65"/>
      <c r="AA45" s="65"/>
      <c r="AB45" s="65"/>
      <c r="AC45" s="65"/>
      <c r="AD45" s="65"/>
      <c r="AE45" s="65"/>
      <c r="AF45" s="65"/>
      <c r="AG45" s="65"/>
      <c r="AH45" s="65"/>
      <c r="AI45" s="65"/>
      <c r="AJ45" s="61" t="s">
        <v>139</v>
      </c>
      <c r="AK45" s="61">
        <v>2003</v>
      </c>
      <c r="AL45" s="65"/>
      <c r="AM45" s="65"/>
      <c r="AN45" s="65"/>
      <c r="AO45" s="44">
        <v>650000</v>
      </c>
      <c r="AP45" s="331"/>
      <c r="AQ45" s="331"/>
      <c r="AR45" s="331"/>
      <c r="AS45" s="331"/>
      <c r="AT45" s="331"/>
      <c r="AU45" s="331"/>
      <c r="AV45" s="331"/>
      <c r="AW45" s="331"/>
    </row>
    <row r="46" spans="2:49" ht="27" customHeight="1" x14ac:dyDescent="0.2">
      <c r="B46" s="64"/>
      <c r="C46" s="67"/>
      <c r="D46" s="42" t="s">
        <v>178</v>
      </c>
      <c r="E46" s="24" t="s">
        <v>235</v>
      </c>
      <c r="F46" s="332"/>
      <c r="G46" s="65"/>
      <c r="H46" s="65"/>
      <c r="I46" s="65"/>
      <c r="J46" s="65"/>
      <c r="K46" s="72" t="s">
        <v>1103</v>
      </c>
      <c r="L46" s="332"/>
      <c r="M46" s="332"/>
      <c r="N46" s="64" t="s">
        <v>361</v>
      </c>
      <c r="O46" s="332"/>
      <c r="P46" s="332"/>
      <c r="Q46" s="332"/>
      <c r="R46" s="332"/>
      <c r="S46" s="65"/>
      <c r="T46" s="65"/>
      <c r="U46" s="65"/>
      <c r="V46" s="65"/>
      <c r="W46" s="65"/>
      <c r="X46" s="65"/>
      <c r="Y46" s="65"/>
      <c r="Z46" s="65"/>
      <c r="AA46" s="65"/>
      <c r="AB46" s="65"/>
      <c r="AC46" s="65"/>
      <c r="AD46" s="65"/>
      <c r="AE46" s="65"/>
      <c r="AF46" s="65"/>
      <c r="AG46" s="65"/>
      <c r="AH46" s="65"/>
      <c r="AI46" s="65"/>
      <c r="AJ46" s="61" t="s">
        <v>139</v>
      </c>
      <c r="AK46" s="61">
        <v>2003</v>
      </c>
      <c r="AL46" s="65"/>
      <c r="AM46" s="65"/>
      <c r="AN46" s="65"/>
      <c r="AO46" s="44">
        <v>1625000</v>
      </c>
      <c r="AP46" s="331"/>
      <c r="AQ46" s="331"/>
      <c r="AR46" s="331"/>
      <c r="AS46" s="331"/>
      <c r="AT46" s="331"/>
      <c r="AU46" s="331"/>
      <c r="AV46" s="331"/>
      <c r="AW46" s="331"/>
    </row>
    <row r="47" spans="2:49" ht="27" customHeight="1" x14ac:dyDescent="0.2">
      <c r="B47" s="64"/>
      <c r="C47" s="67"/>
      <c r="D47" s="42" t="s">
        <v>178</v>
      </c>
      <c r="E47" s="24" t="s">
        <v>235</v>
      </c>
      <c r="F47" s="332"/>
      <c r="G47" s="65"/>
      <c r="H47" s="65"/>
      <c r="I47" s="65"/>
      <c r="J47" s="65"/>
      <c r="K47" s="72" t="s">
        <v>1103</v>
      </c>
      <c r="L47" s="332"/>
      <c r="M47" s="332"/>
      <c r="N47" s="64" t="s">
        <v>361</v>
      </c>
      <c r="O47" s="332"/>
      <c r="P47" s="332"/>
      <c r="Q47" s="332"/>
      <c r="R47" s="332"/>
      <c r="S47" s="65"/>
      <c r="T47" s="65"/>
      <c r="U47" s="65"/>
      <c r="V47" s="65"/>
      <c r="W47" s="65"/>
      <c r="X47" s="65"/>
      <c r="Y47" s="65"/>
      <c r="Z47" s="65"/>
      <c r="AA47" s="65"/>
      <c r="AB47" s="65"/>
      <c r="AC47" s="65"/>
      <c r="AD47" s="65"/>
      <c r="AE47" s="65"/>
      <c r="AF47" s="65"/>
      <c r="AG47" s="65"/>
      <c r="AH47" s="65"/>
      <c r="AI47" s="65"/>
      <c r="AJ47" s="61" t="s">
        <v>139</v>
      </c>
      <c r="AK47" s="61">
        <v>2003</v>
      </c>
      <c r="AL47" s="65"/>
      <c r="AM47" s="65"/>
      <c r="AN47" s="65"/>
      <c r="AO47" s="44">
        <v>1625000</v>
      </c>
      <c r="AP47" s="331"/>
      <c r="AQ47" s="331"/>
      <c r="AR47" s="331"/>
      <c r="AS47" s="331"/>
      <c r="AT47" s="331"/>
      <c r="AU47" s="331"/>
      <c r="AV47" s="331"/>
      <c r="AW47" s="331"/>
    </row>
    <row r="48" spans="2:49" ht="27" customHeight="1" x14ac:dyDescent="0.2">
      <c r="B48" s="64"/>
      <c r="C48" s="67"/>
      <c r="D48" s="42" t="s">
        <v>178</v>
      </c>
      <c r="E48" s="24" t="s">
        <v>235</v>
      </c>
      <c r="F48" s="332"/>
      <c r="G48" s="65"/>
      <c r="H48" s="65"/>
      <c r="I48" s="65"/>
      <c r="J48" s="65"/>
      <c r="K48" s="72" t="s">
        <v>301</v>
      </c>
      <c r="L48" s="332"/>
      <c r="M48" s="332"/>
      <c r="N48" s="64" t="s">
        <v>361</v>
      </c>
      <c r="O48" s="332"/>
      <c r="P48" s="332"/>
      <c r="Q48" s="332"/>
      <c r="R48" s="332"/>
      <c r="S48" s="65"/>
      <c r="T48" s="65"/>
      <c r="U48" s="65"/>
      <c r="V48" s="65"/>
      <c r="W48" s="65"/>
      <c r="X48" s="65"/>
      <c r="Y48" s="65"/>
      <c r="Z48" s="65"/>
      <c r="AA48" s="65"/>
      <c r="AB48" s="65"/>
      <c r="AC48" s="65"/>
      <c r="AD48" s="65"/>
      <c r="AE48" s="65"/>
      <c r="AF48" s="65"/>
      <c r="AG48" s="65"/>
      <c r="AH48" s="65"/>
      <c r="AI48" s="65"/>
      <c r="AJ48" s="61" t="s">
        <v>139</v>
      </c>
      <c r="AK48" s="61">
        <v>2003</v>
      </c>
      <c r="AL48" s="65"/>
      <c r="AM48" s="65"/>
      <c r="AN48" s="65"/>
      <c r="AO48" s="44">
        <v>2275000</v>
      </c>
      <c r="AP48" s="331"/>
      <c r="AQ48" s="331"/>
      <c r="AR48" s="331"/>
      <c r="AS48" s="331"/>
      <c r="AT48" s="331"/>
      <c r="AU48" s="331"/>
      <c r="AV48" s="331"/>
      <c r="AW48" s="331"/>
    </row>
    <row r="49" spans="2:49" ht="27" customHeight="1" x14ac:dyDescent="0.2">
      <c r="B49" s="64"/>
      <c r="C49" s="67"/>
      <c r="D49" s="42" t="s">
        <v>1080</v>
      </c>
      <c r="E49" s="24" t="s">
        <v>1093</v>
      </c>
      <c r="F49" s="332"/>
      <c r="G49" s="65"/>
      <c r="H49" s="65"/>
      <c r="I49" s="65"/>
      <c r="J49" s="65"/>
      <c r="K49" s="72" t="s">
        <v>304</v>
      </c>
      <c r="L49" s="332"/>
      <c r="M49" s="332"/>
      <c r="N49" s="64" t="s">
        <v>372</v>
      </c>
      <c r="O49" s="332"/>
      <c r="P49" s="332"/>
      <c r="Q49" s="332"/>
      <c r="R49" s="332"/>
      <c r="S49" s="65"/>
      <c r="T49" s="65"/>
      <c r="U49" s="65"/>
      <c r="V49" s="65"/>
      <c r="W49" s="65"/>
      <c r="X49" s="65"/>
      <c r="Y49" s="65"/>
      <c r="Z49" s="65"/>
      <c r="AA49" s="65"/>
      <c r="AB49" s="65"/>
      <c r="AC49" s="65"/>
      <c r="AD49" s="65"/>
      <c r="AE49" s="65"/>
      <c r="AF49" s="65"/>
      <c r="AG49" s="65"/>
      <c r="AH49" s="65"/>
      <c r="AI49" s="65"/>
      <c r="AJ49" s="61" t="s">
        <v>139</v>
      </c>
      <c r="AK49" s="61">
        <v>2003</v>
      </c>
      <c r="AL49" s="65"/>
      <c r="AM49" s="65"/>
      <c r="AN49" s="65"/>
      <c r="AO49" s="44">
        <v>1400000</v>
      </c>
      <c r="AP49" s="331"/>
      <c r="AQ49" s="331"/>
      <c r="AR49" s="331"/>
      <c r="AS49" s="331"/>
      <c r="AT49" s="331"/>
      <c r="AU49" s="331"/>
      <c r="AV49" s="331"/>
      <c r="AW49" s="331"/>
    </row>
    <row r="50" spans="2:49" ht="27" customHeight="1" x14ac:dyDescent="0.2">
      <c r="B50" s="64"/>
      <c r="C50" s="67"/>
      <c r="D50" s="42" t="s">
        <v>182</v>
      </c>
      <c r="E50" s="24" t="s">
        <v>239</v>
      </c>
      <c r="F50" s="332"/>
      <c r="G50" s="65"/>
      <c r="H50" s="65"/>
      <c r="I50" s="65"/>
      <c r="J50" s="65"/>
      <c r="K50" s="72" t="s">
        <v>314</v>
      </c>
      <c r="L50" s="332"/>
      <c r="M50" s="332"/>
      <c r="N50" s="64" t="s">
        <v>362</v>
      </c>
      <c r="O50" s="332"/>
      <c r="P50" s="332"/>
      <c r="Q50" s="332"/>
      <c r="R50" s="332"/>
      <c r="S50" s="65"/>
      <c r="T50" s="65"/>
      <c r="U50" s="65"/>
      <c r="V50" s="65"/>
      <c r="W50" s="65"/>
      <c r="X50" s="65"/>
      <c r="Y50" s="65"/>
      <c r="Z50" s="65"/>
      <c r="AA50" s="65"/>
      <c r="AB50" s="65"/>
      <c r="AC50" s="65"/>
      <c r="AD50" s="65"/>
      <c r="AE50" s="65"/>
      <c r="AF50" s="65"/>
      <c r="AG50" s="65"/>
      <c r="AH50" s="65"/>
      <c r="AI50" s="65"/>
      <c r="AJ50" s="61" t="s">
        <v>139</v>
      </c>
      <c r="AK50" s="61">
        <v>2003</v>
      </c>
      <c r="AL50" s="65"/>
      <c r="AM50" s="65"/>
      <c r="AN50" s="65"/>
      <c r="AO50" s="44">
        <v>780000</v>
      </c>
      <c r="AP50" s="331"/>
      <c r="AQ50" s="331"/>
      <c r="AR50" s="331"/>
      <c r="AS50" s="331"/>
      <c r="AT50" s="331"/>
      <c r="AU50" s="331"/>
      <c r="AV50" s="331"/>
      <c r="AW50" s="331"/>
    </row>
    <row r="51" spans="2:49" ht="27" customHeight="1" x14ac:dyDescent="0.2">
      <c r="B51" s="64"/>
      <c r="C51" s="67"/>
      <c r="D51" s="42" t="s">
        <v>182</v>
      </c>
      <c r="E51" s="24" t="s">
        <v>239</v>
      </c>
      <c r="F51" s="332"/>
      <c r="G51" s="65"/>
      <c r="H51" s="65"/>
      <c r="I51" s="65"/>
      <c r="J51" s="65"/>
      <c r="K51" s="72" t="s">
        <v>317</v>
      </c>
      <c r="L51" s="332"/>
      <c r="M51" s="332"/>
      <c r="N51" s="64" t="s">
        <v>362</v>
      </c>
      <c r="O51" s="332"/>
      <c r="P51" s="332"/>
      <c r="Q51" s="332"/>
      <c r="R51" s="332"/>
      <c r="S51" s="65"/>
      <c r="T51" s="65"/>
      <c r="U51" s="65"/>
      <c r="V51" s="65"/>
      <c r="W51" s="65"/>
      <c r="X51" s="65"/>
      <c r="Y51" s="65"/>
      <c r="Z51" s="65"/>
      <c r="AA51" s="65"/>
      <c r="AB51" s="65"/>
      <c r="AC51" s="65"/>
      <c r="AD51" s="65"/>
      <c r="AE51" s="65"/>
      <c r="AF51" s="65"/>
      <c r="AG51" s="65"/>
      <c r="AH51" s="65"/>
      <c r="AI51" s="65"/>
      <c r="AJ51" s="61" t="s">
        <v>139</v>
      </c>
      <c r="AK51" s="61">
        <v>2003</v>
      </c>
      <c r="AL51" s="65"/>
      <c r="AM51" s="65"/>
      <c r="AN51" s="65"/>
      <c r="AO51" s="44">
        <v>900000</v>
      </c>
      <c r="AP51" s="331"/>
      <c r="AQ51" s="331"/>
      <c r="AR51" s="331"/>
      <c r="AS51" s="331"/>
      <c r="AT51" s="331"/>
      <c r="AU51" s="331"/>
      <c r="AV51" s="331"/>
      <c r="AW51" s="331"/>
    </row>
    <row r="52" spans="2:49" ht="27" customHeight="1" x14ac:dyDescent="0.2">
      <c r="B52" s="64"/>
      <c r="C52" s="67"/>
      <c r="D52" s="42" t="s">
        <v>188</v>
      </c>
      <c r="E52" s="24" t="s">
        <v>246</v>
      </c>
      <c r="F52" s="332"/>
      <c r="G52" s="65"/>
      <c r="H52" s="65"/>
      <c r="I52" s="65"/>
      <c r="J52" s="65"/>
      <c r="K52" s="72" t="s">
        <v>1104</v>
      </c>
      <c r="L52" s="332"/>
      <c r="M52" s="332"/>
      <c r="N52" s="64" t="s">
        <v>361</v>
      </c>
      <c r="O52" s="332"/>
      <c r="P52" s="332"/>
      <c r="Q52" s="332"/>
      <c r="R52" s="332"/>
      <c r="S52" s="65"/>
      <c r="T52" s="65"/>
      <c r="U52" s="65"/>
      <c r="V52" s="65"/>
      <c r="W52" s="65"/>
      <c r="X52" s="65"/>
      <c r="Y52" s="65"/>
      <c r="Z52" s="65"/>
      <c r="AA52" s="65"/>
      <c r="AB52" s="65"/>
      <c r="AC52" s="65"/>
      <c r="AD52" s="65"/>
      <c r="AE52" s="65"/>
      <c r="AF52" s="65"/>
      <c r="AG52" s="65"/>
      <c r="AH52" s="65"/>
      <c r="AI52" s="65"/>
      <c r="AJ52" s="61" t="s">
        <v>139</v>
      </c>
      <c r="AK52" s="61">
        <v>2003</v>
      </c>
      <c r="AL52" s="65"/>
      <c r="AM52" s="65"/>
      <c r="AN52" s="65"/>
      <c r="AO52" s="44">
        <v>1050000</v>
      </c>
      <c r="AP52" s="331"/>
      <c r="AQ52" s="331"/>
      <c r="AR52" s="331"/>
      <c r="AS52" s="331"/>
      <c r="AT52" s="331"/>
      <c r="AU52" s="331"/>
      <c r="AV52" s="331"/>
      <c r="AW52" s="331"/>
    </row>
    <row r="53" spans="2:49" ht="27" customHeight="1" x14ac:dyDescent="0.2">
      <c r="B53" s="64"/>
      <c r="C53" s="67"/>
      <c r="D53" s="42" t="s">
        <v>1080</v>
      </c>
      <c r="E53" s="24" t="s">
        <v>269</v>
      </c>
      <c r="F53" s="332"/>
      <c r="G53" s="65"/>
      <c r="H53" s="65"/>
      <c r="I53" s="65"/>
      <c r="J53" s="65"/>
      <c r="K53" s="72" t="s">
        <v>304</v>
      </c>
      <c r="L53" s="332"/>
      <c r="M53" s="332"/>
      <c r="N53" s="64" t="s">
        <v>369</v>
      </c>
      <c r="O53" s="332"/>
      <c r="P53" s="332"/>
      <c r="Q53" s="332"/>
      <c r="R53" s="332"/>
      <c r="S53" s="65"/>
      <c r="T53" s="65"/>
      <c r="U53" s="65"/>
      <c r="V53" s="65"/>
      <c r="W53" s="65"/>
      <c r="X53" s="65"/>
      <c r="Y53" s="65"/>
      <c r="Z53" s="65"/>
      <c r="AA53" s="65"/>
      <c r="AB53" s="65"/>
      <c r="AC53" s="65"/>
      <c r="AD53" s="65"/>
      <c r="AE53" s="65"/>
      <c r="AF53" s="65"/>
      <c r="AG53" s="65"/>
      <c r="AH53" s="65"/>
      <c r="AI53" s="65"/>
      <c r="AJ53" s="61" t="s">
        <v>139</v>
      </c>
      <c r="AK53" s="61">
        <v>2003</v>
      </c>
      <c r="AL53" s="65"/>
      <c r="AM53" s="65"/>
      <c r="AN53" s="65"/>
      <c r="AO53" s="44">
        <v>2880000</v>
      </c>
      <c r="AP53" s="331"/>
      <c r="AQ53" s="331"/>
      <c r="AR53" s="331"/>
      <c r="AS53" s="331"/>
      <c r="AT53" s="331"/>
      <c r="AU53" s="331"/>
      <c r="AV53" s="331"/>
      <c r="AW53" s="331"/>
    </row>
    <row r="54" spans="2:49" ht="27" customHeight="1" x14ac:dyDescent="0.2">
      <c r="B54" s="64"/>
      <c r="C54" s="67"/>
      <c r="D54" s="42" t="s">
        <v>1081</v>
      </c>
      <c r="E54" s="24" t="s">
        <v>1094</v>
      </c>
      <c r="F54" s="332"/>
      <c r="G54" s="65"/>
      <c r="H54" s="65"/>
      <c r="I54" s="65"/>
      <c r="J54" s="65"/>
      <c r="K54" s="72" t="s">
        <v>304</v>
      </c>
      <c r="L54" s="332"/>
      <c r="M54" s="332"/>
      <c r="N54" s="64" t="s">
        <v>1114</v>
      </c>
      <c r="O54" s="332"/>
      <c r="P54" s="332"/>
      <c r="Q54" s="332"/>
      <c r="R54" s="332"/>
      <c r="S54" s="65"/>
      <c r="T54" s="65"/>
      <c r="U54" s="65"/>
      <c r="V54" s="65"/>
      <c r="W54" s="65"/>
      <c r="X54" s="65"/>
      <c r="Y54" s="65"/>
      <c r="Z54" s="65"/>
      <c r="AA54" s="65"/>
      <c r="AB54" s="65"/>
      <c r="AC54" s="65"/>
      <c r="AD54" s="65"/>
      <c r="AE54" s="65"/>
      <c r="AF54" s="65"/>
      <c r="AG54" s="65"/>
      <c r="AH54" s="65"/>
      <c r="AI54" s="65"/>
      <c r="AJ54" s="61" t="s">
        <v>139</v>
      </c>
      <c r="AK54" s="61">
        <v>2004</v>
      </c>
      <c r="AL54" s="65"/>
      <c r="AM54" s="65"/>
      <c r="AN54" s="65"/>
      <c r="AO54" s="44">
        <v>175000</v>
      </c>
      <c r="AP54" s="331"/>
      <c r="AQ54" s="331"/>
      <c r="AR54" s="331"/>
      <c r="AS54" s="331"/>
      <c r="AT54" s="331"/>
      <c r="AU54" s="331"/>
      <c r="AV54" s="331"/>
      <c r="AW54" s="331"/>
    </row>
    <row r="55" spans="2:49" ht="27" customHeight="1" x14ac:dyDescent="0.2">
      <c r="B55" s="64"/>
      <c r="C55" s="67"/>
      <c r="D55" s="42" t="s">
        <v>194</v>
      </c>
      <c r="E55" s="24" t="s">
        <v>253</v>
      </c>
      <c r="F55" s="332"/>
      <c r="G55" s="65"/>
      <c r="H55" s="65"/>
      <c r="I55" s="65"/>
      <c r="J55" s="65"/>
      <c r="K55" s="72" t="s">
        <v>304</v>
      </c>
      <c r="L55" s="332"/>
      <c r="M55" s="332"/>
      <c r="N55" s="64" t="s">
        <v>368</v>
      </c>
      <c r="O55" s="332"/>
      <c r="P55" s="332"/>
      <c r="Q55" s="332"/>
      <c r="R55" s="332"/>
      <c r="S55" s="65"/>
      <c r="T55" s="65"/>
      <c r="U55" s="65"/>
      <c r="V55" s="65"/>
      <c r="W55" s="65"/>
      <c r="X55" s="65"/>
      <c r="Y55" s="65"/>
      <c r="Z55" s="65"/>
      <c r="AA55" s="65"/>
      <c r="AB55" s="65"/>
      <c r="AC55" s="65"/>
      <c r="AD55" s="65"/>
      <c r="AE55" s="65"/>
      <c r="AF55" s="65"/>
      <c r="AG55" s="65"/>
      <c r="AH55" s="65"/>
      <c r="AI55" s="65"/>
      <c r="AJ55" s="61" t="s">
        <v>139</v>
      </c>
      <c r="AK55" s="61">
        <v>2004</v>
      </c>
      <c r="AL55" s="65"/>
      <c r="AM55" s="65"/>
      <c r="AN55" s="65"/>
      <c r="AO55" s="44">
        <v>1680000</v>
      </c>
      <c r="AP55" s="331"/>
      <c r="AQ55" s="331"/>
      <c r="AR55" s="331"/>
      <c r="AS55" s="331"/>
      <c r="AT55" s="331"/>
      <c r="AU55" s="331"/>
      <c r="AV55" s="331"/>
      <c r="AW55" s="331"/>
    </row>
    <row r="56" spans="2:49" ht="27" customHeight="1" x14ac:dyDescent="0.2">
      <c r="B56" s="64"/>
      <c r="C56" s="67"/>
      <c r="D56" s="42" t="s">
        <v>186</v>
      </c>
      <c r="E56" s="24" t="s">
        <v>243</v>
      </c>
      <c r="F56" s="332"/>
      <c r="G56" s="65"/>
      <c r="H56" s="65"/>
      <c r="I56" s="65"/>
      <c r="J56" s="65"/>
      <c r="K56" s="72" t="s">
        <v>1105</v>
      </c>
      <c r="L56" s="332"/>
      <c r="M56" s="332"/>
      <c r="N56" s="64" t="s">
        <v>361</v>
      </c>
      <c r="O56" s="332"/>
      <c r="P56" s="332"/>
      <c r="Q56" s="332"/>
      <c r="R56" s="332"/>
      <c r="S56" s="65"/>
      <c r="T56" s="65"/>
      <c r="U56" s="65"/>
      <c r="V56" s="65"/>
      <c r="W56" s="65"/>
      <c r="X56" s="65"/>
      <c r="Y56" s="65"/>
      <c r="Z56" s="65"/>
      <c r="AA56" s="65"/>
      <c r="AB56" s="65"/>
      <c r="AC56" s="65"/>
      <c r="AD56" s="65"/>
      <c r="AE56" s="65"/>
      <c r="AF56" s="65"/>
      <c r="AG56" s="65"/>
      <c r="AH56" s="65"/>
      <c r="AI56" s="65"/>
      <c r="AJ56" s="61" t="s">
        <v>139</v>
      </c>
      <c r="AK56" s="61">
        <v>2004</v>
      </c>
      <c r="AL56" s="65"/>
      <c r="AM56" s="65"/>
      <c r="AN56" s="65"/>
      <c r="AO56" s="44">
        <v>1750000</v>
      </c>
      <c r="AP56" s="331"/>
      <c r="AQ56" s="331"/>
      <c r="AR56" s="331"/>
      <c r="AS56" s="331"/>
      <c r="AT56" s="331"/>
      <c r="AU56" s="331"/>
      <c r="AV56" s="331"/>
      <c r="AW56" s="331"/>
    </row>
    <row r="57" spans="2:49" ht="27" customHeight="1" x14ac:dyDescent="0.2">
      <c r="B57" s="64"/>
      <c r="C57" s="67"/>
      <c r="D57" s="42" t="s">
        <v>1078</v>
      </c>
      <c r="E57" s="24" t="s">
        <v>1091</v>
      </c>
      <c r="F57" s="332"/>
      <c r="G57" s="65"/>
      <c r="H57" s="65"/>
      <c r="I57" s="65"/>
      <c r="J57" s="65"/>
      <c r="K57" s="72" t="s">
        <v>1106</v>
      </c>
      <c r="L57" s="332"/>
      <c r="M57" s="332"/>
      <c r="N57" s="64" t="s">
        <v>363</v>
      </c>
      <c r="O57" s="332"/>
      <c r="P57" s="332"/>
      <c r="Q57" s="332"/>
      <c r="R57" s="332"/>
      <c r="S57" s="65"/>
      <c r="T57" s="65"/>
      <c r="U57" s="65"/>
      <c r="V57" s="65"/>
      <c r="W57" s="65"/>
      <c r="X57" s="65"/>
      <c r="Y57" s="65"/>
      <c r="Z57" s="65"/>
      <c r="AA57" s="65"/>
      <c r="AB57" s="65"/>
      <c r="AC57" s="65"/>
      <c r="AD57" s="65"/>
      <c r="AE57" s="65"/>
      <c r="AF57" s="65"/>
      <c r="AG57" s="65"/>
      <c r="AH57" s="65"/>
      <c r="AI57" s="65"/>
      <c r="AJ57" s="61" t="s">
        <v>139</v>
      </c>
      <c r="AK57" s="61">
        <v>2004</v>
      </c>
      <c r="AL57" s="65"/>
      <c r="AM57" s="65"/>
      <c r="AN57" s="65"/>
      <c r="AO57" s="44">
        <v>360000</v>
      </c>
      <c r="AP57" s="331"/>
      <c r="AQ57" s="331"/>
      <c r="AR57" s="331"/>
      <c r="AS57" s="331"/>
      <c r="AT57" s="331"/>
      <c r="AU57" s="331"/>
      <c r="AV57" s="331"/>
      <c r="AW57" s="331"/>
    </row>
    <row r="58" spans="2:49" ht="27" customHeight="1" x14ac:dyDescent="0.2">
      <c r="B58" s="64"/>
      <c r="C58" s="67"/>
      <c r="D58" s="42" t="s">
        <v>194</v>
      </c>
      <c r="E58" s="24" t="s">
        <v>253</v>
      </c>
      <c r="F58" s="332"/>
      <c r="G58" s="65"/>
      <c r="H58" s="65"/>
      <c r="I58" s="65"/>
      <c r="J58" s="65"/>
      <c r="K58" s="72" t="s">
        <v>304</v>
      </c>
      <c r="L58" s="332"/>
      <c r="M58" s="332"/>
      <c r="N58" s="64" t="s">
        <v>368</v>
      </c>
      <c r="O58" s="332"/>
      <c r="P58" s="332"/>
      <c r="Q58" s="332"/>
      <c r="R58" s="332"/>
      <c r="S58" s="65"/>
      <c r="T58" s="65"/>
      <c r="U58" s="65"/>
      <c r="V58" s="65"/>
      <c r="W58" s="65"/>
      <c r="X58" s="65"/>
      <c r="Y58" s="65"/>
      <c r="Z58" s="65"/>
      <c r="AA58" s="65"/>
      <c r="AB58" s="65"/>
      <c r="AC58" s="65"/>
      <c r="AD58" s="65"/>
      <c r="AE58" s="65"/>
      <c r="AF58" s="65"/>
      <c r="AG58" s="65"/>
      <c r="AH58" s="65"/>
      <c r="AI58" s="65"/>
      <c r="AJ58" s="61" t="s">
        <v>139</v>
      </c>
      <c r="AK58" s="61">
        <v>2004</v>
      </c>
      <c r="AL58" s="65"/>
      <c r="AM58" s="65"/>
      <c r="AN58" s="65"/>
      <c r="AO58" s="44">
        <v>260000</v>
      </c>
      <c r="AP58" s="331"/>
      <c r="AQ58" s="331"/>
      <c r="AR58" s="331"/>
      <c r="AS58" s="331"/>
      <c r="AT58" s="331"/>
      <c r="AU58" s="331"/>
      <c r="AV58" s="331"/>
      <c r="AW58" s="331"/>
    </row>
    <row r="59" spans="2:49" ht="27" customHeight="1" x14ac:dyDescent="0.2">
      <c r="B59" s="64"/>
      <c r="C59" s="67"/>
      <c r="D59" s="42" t="s">
        <v>827</v>
      </c>
      <c r="E59" s="24" t="s">
        <v>1095</v>
      </c>
      <c r="F59" s="332"/>
      <c r="G59" s="65"/>
      <c r="H59" s="65"/>
      <c r="I59" s="65"/>
      <c r="J59" s="65"/>
      <c r="K59" s="72" t="s">
        <v>335</v>
      </c>
      <c r="L59" s="332"/>
      <c r="M59" s="332"/>
      <c r="N59" s="64" t="s">
        <v>378</v>
      </c>
      <c r="O59" s="332"/>
      <c r="P59" s="332"/>
      <c r="Q59" s="332"/>
      <c r="R59" s="332"/>
      <c r="S59" s="65"/>
      <c r="T59" s="65"/>
      <c r="U59" s="65"/>
      <c r="V59" s="65"/>
      <c r="W59" s="65"/>
      <c r="X59" s="65"/>
      <c r="Y59" s="65"/>
      <c r="Z59" s="65"/>
      <c r="AA59" s="65"/>
      <c r="AB59" s="65"/>
      <c r="AC59" s="65"/>
      <c r="AD59" s="65"/>
      <c r="AE59" s="65"/>
      <c r="AF59" s="65"/>
      <c r="AG59" s="65"/>
      <c r="AH59" s="65"/>
      <c r="AI59" s="65"/>
      <c r="AJ59" s="61" t="s">
        <v>139</v>
      </c>
      <c r="AK59" s="61">
        <v>2004</v>
      </c>
      <c r="AL59" s="65"/>
      <c r="AM59" s="65"/>
      <c r="AN59" s="65"/>
      <c r="AO59" s="44">
        <v>3000000</v>
      </c>
      <c r="AP59" s="331"/>
      <c r="AQ59" s="331"/>
      <c r="AR59" s="331"/>
      <c r="AS59" s="331"/>
      <c r="AT59" s="331"/>
      <c r="AU59" s="331"/>
      <c r="AV59" s="331"/>
      <c r="AW59" s="331"/>
    </row>
    <row r="60" spans="2:49" ht="27" customHeight="1" x14ac:dyDescent="0.2">
      <c r="B60" s="64"/>
      <c r="C60" s="67"/>
      <c r="D60" s="42" t="s">
        <v>178</v>
      </c>
      <c r="E60" s="24" t="s">
        <v>235</v>
      </c>
      <c r="F60" s="332"/>
      <c r="G60" s="65"/>
      <c r="H60" s="65"/>
      <c r="I60" s="65"/>
      <c r="J60" s="65"/>
      <c r="K60" s="72" t="s">
        <v>1103</v>
      </c>
      <c r="L60" s="332"/>
      <c r="M60" s="332"/>
      <c r="N60" s="64" t="s">
        <v>361</v>
      </c>
      <c r="O60" s="332"/>
      <c r="P60" s="332"/>
      <c r="Q60" s="332"/>
      <c r="R60" s="332"/>
      <c r="S60" s="65"/>
      <c r="T60" s="65"/>
      <c r="U60" s="65"/>
      <c r="V60" s="65"/>
      <c r="W60" s="65"/>
      <c r="X60" s="65"/>
      <c r="Y60" s="65"/>
      <c r="Z60" s="65"/>
      <c r="AA60" s="65"/>
      <c r="AB60" s="65"/>
      <c r="AC60" s="65"/>
      <c r="AD60" s="65"/>
      <c r="AE60" s="65"/>
      <c r="AF60" s="65"/>
      <c r="AG60" s="65"/>
      <c r="AH60" s="65"/>
      <c r="AI60" s="65"/>
      <c r="AJ60" s="61" t="s">
        <v>139</v>
      </c>
      <c r="AK60" s="61">
        <v>2005</v>
      </c>
      <c r="AL60" s="65"/>
      <c r="AM60" s="65"/>
      <c r="AN60" s="65"/>
      <c r="AO60" s="44">
        <v>1875000</v>
      </c>
      <c r="AP60" s="331"/>
      <c r="AQ60" s="331"/>
      <c r="AR60" s="331"/>
      <c r="AS60" s="331"/>
      <c r="AT60" s="331"/>
      <c r="AU60" s="331"/>
      <c r="AV60" s="331"/>
      <c r="AW60" s="331"/>
    </row>
    <row r="61" spans="2:49" ht="27" customHeight="1" x14ac:dyDescent="0.2">
      <c r="B61" s="64"/>
      <c r="C61" s="67"/>
      <c r="D61" s="42" t="s">
        <v>194</v>
      </c>
      <c r="E61" s="24" t="s">
        <v>253</v>
      </c>
      <c r="F61" s="332"/>
      <c r="G61" s="65"/>
      <c r="H61" s="65"/>
      <c r="I61" s="65"/>
      <c r="J61" s="65"/>
      <c r="K61" s="72" t="s">
        <v>304</v>
      </c>
      <c r="L61" s="332"/>
      <c r="M61" s="332"/>
      <c r="N61" s="64" t="s">
        <v>368</v>
      </c>
      <c r="O61" s="332"/>
      <c r="P61" s="332"/>
      <c r="Q61" s="332"/>
      <c r="R61" s="332"/>
      <c r="S61" s="65"/>
      <c r="T61" s="65"/>
      <c r="U61" s="65"/>
      <c r="V61" s="65"/>
      <c r="W61" s="65"/>
      <c r="X61" s="65"/>
      <c r="Y61" s="65"/>
      <c r="Z61" s="65"/>
      <c r="AA61" s="65"/>
      <c r="AB61" s="65"/>
      <c r="AC61" s="65"/>
      <c r="AD61" s="65"/>
      <c r="AE61" s="65"/>
      <c r="AF61" s="65"/>
      <c r="AG61" s="65"/>
      <c r="AH61" s="65"/>
      <c r="AI61" s="65"/>
      <c r="AJ61" s="61" t="s">
        <v>139</v>
      </c>
      <c r="AK61" s="61">
        <v>2005</v>
      </c>
      <c r="AL61" s="65"/>
      <c r="AM61" s="65"/>
      <c r="AN61" s="65"/>
      <c r="AO61" s="44">
        <v>520000</v>
      </c>
      <c r="AP61" s="331"/>
      <c r="AQ61" s="331"/>
      <c r="AR61" s="331"/>
      <c r="AS61" s="331"/>
      <c r="AT61" s="331"/>
      <c r="AU61" s="331"/>
      <c r="AV61" s="331"/>
      <c r="AW61" s="331"/>
    </row>
    <row r="62" spans="2:49" ht="27" customHeight="1" x14ac:dyDescent="0.2">
      <c r="B62" s="64"/>
      <c r="C62" s="67"/>
      <c r="D62" s="42" t="s">
        <v>185</v>
      </c>
      <c r="E62" s="24" t="s">
        <v>242</v>
      </c>
      <c r="F62" s="332"/>
      <c r="G62" s="65"/>
      <c r="H62" s="65"/>
      <c r="I62" s="65"/>
      <c r="J62" s="65"/>
      <c r="K62" s="72" t="s">
        <v>304</v>
      </c>
      <c r="L62" s="332"/>
      <c r="M62" s="332"/>
      <c r="N62" s="64" t="s">
        <v>364</v>
      </c>
      <c r="O62" s="332"/>
      <c r="P62" s="332"/>
      <c r="Q62" s="332"/>
      <c r="R62" s="332"/>
      <c r="S62" s="65"/>
      <c r="T62" s="65"/>
      <c r="U62" s="65"/>
      <c r="V62" s="65"/>
      <c r="W62" s="65"/>
      <c r="X62" s="65"/>
      <c r="Y62" s="65"/>
      <c r="Z62" s="65"/>
      <c r="AA62" s="65"/>
      <c r="AB62" s="65"/>
      <c r="AC62" s="65"/>
      <c r="AD62" s="65"/>
      <c r="AE62" s="65"/>
      <c r="AF62" s="65"/>
      <c r="AG62" s="65"/>
      <c r="AH62" s="65"/>
      <c r="AI62" s="65"/>
      <c r="AJ62" s="61" t="s">
        <v>139</v>
      </c>
      <c r="AK62" s="61">
        <v>2005</v>
      </c>
      <c r="AL62" s="65"/>
      <c r="AM62" s="65"/>
      <c r="AN62" s="65"/>
      <c r="AO62" s="44">
        <v>120000</v>
      </c>
      <c r="AP62" s="331"/>
      <c r="AQ62" s="331"/>
      <c r="AR62" s="331"/>
      <c r="AS62" s="331"/>
      <c r="AT62" s="331"/>
      <c r="AU62" s="331"/>
      <c r="AV62" s="331"/>
      <c r="AW62" s="331"/>
    </row>
    <row r="63" spans="2:49" ht="27" customHeight="1" x14ac:dyDescent="0.2">
      <c r="B63" s="64"/>
      <c r="C63" s="67"/>
      <c r="D63" s="42" t="s">
        <v>187</v>
      </c>
      <c r="E63" s="24" t="s">
        <v>245</v>
      </c>
      <c r="F63" s="332"/>
      <c r="G63" s="65"/>
      <c r="H63" s="65"/>
      <c r="I63" s="65"/>
      <c r="J63" s="65"/>
      <c r="K63" s="72" t="s">
        <v>304</v>
      </c>
      <c r="L63" s="332"/>
      <c r="M63" s="332"/>
      <c r="N63" s="64" t="s">
        <v>360</v>
      </c>
      <c r="O63" s="332"/>
      <c r="P63" s="332"/>
      <c r="Q63" s="332"/>
      <c r="R63" s="332"/>
      <c r="S63" s="65"/>
      <c r="T63" s="65"/>
      <c r="U63" s="65"/>
      <c r="V63" s="65"/>
      <c r="W63" s="65"/>
      <c r="X63" s="65"/>
      <c r="Y63" s="65"/>
      <c r="Z63" s="65"/>
      <c r="AA63" s="65"/>
      <c r="AB63" s="65"/>
      <c r="AC63" s="65"/>
      <c r="AD63" s="65"/>
      <c r="AE63" s="65"/>
      <c r="AF63" s="65"/>
      <c r="AG63" s="65"/>
      <c r="AH63" s="65"/>
      <c r="AI63" s="65"/>
      <c r="AJ63" s="61" t="s">
        <v>139</v>
      </c>
      <c r="AK63" s="61">
        <v>2005</v>
      </c>
      <c r="AL63" s="65"/>
      <c r="AM63" s="65"/>
      <c r="AN63" s="65"/>
      <c r="AO63" s="44">
        <v>490000</v>
      </c>
      <c r="AP63" s="331"/>
      <c r="AQ63" s="331"/>
      <c r="AR63" s="331"/>
      <c r="AS63" s="331"/>
      <c r="AT63" s="331"/>
      <c r="AU63" s="331"/>
      <c r="AV63" s="331"/>
      <c r="AW63" s="331"/>
    </row>
    <row r="64" spans="2:49" ht="27" customHeight="1" x14ac:dyDescent="0.2">
      <c r="B64" s="64"/>
      <c r="C64" s="67"/>
      <c r="D64" s="42" t="s">
        <v>199</v>
      </c>
      <c r="E64" s="24" t="s">
        <v>259</v>
      </c>
      <c r="F64" s="332"/>
      <c r="G64" s="65"/>
      <c r="H64" s="65"/>
      <c r="I64" s="65"/>
      <c r="J64" s="65"/>
      <c r="K64" s="72" t="s">
        <v>304</v>
      </c>
      <c r="L64" s="332"/>
      <c r="M64" s="332"/>
      <c r="N64" s="64" t="s">
        <v>365</v>
      </c>
      <c r="O64" s="332"/>
      <c r="P64" s="332"/>
      <c r="Q64" s="332"/>
      <c r="R64" s="332"/>
      <c r="S64" s="65"/>
      <c r="T64" s="65"/>
      <c r="U64" s="65"/>
      <c r="V64" s="65"/>
      <c r="W64" s="65"/>
      <c r="X64" s="65"/>
      <c r="Y64" s="65"/>
      <c r="Z64" s="65"/>
      <c r="AA64" s="65"/>
      <c r="AB64" s="65"/>
      <c r="AC64" s="65"/>
      <c r="AD64" s="65"/>
      <c r="AE64" s="65"/>
      <c r="AF64" s="65"/>
      <c r="AG64" s="65"/>
      <c r="AH64" s="65"/>
      <c r="AI64" s="65"/>
      <c r="AJ64" s="61" t="s">
        <v>139</v>
      </c>
      <c r="AK64" s="61">
        <v>2005</v>
      </c>
      <c r="AL64" s="65"/>
      <c r="AM64" s="65"/>
      <c r="AN64" s="65"/>
      <c r="AO64" s="44">
        <v>21000</v>
      </c>
      <c r="AP64" s="331"/>
      <c r="AQ64" s="331"/>
      <c r="AR64" s="331"/>
      <c r="AS64" s="331"/>
      <c r="AT64" s="331"/>
      <c r="AU64" s="331"/>
      <c r="AV64" s="331"/>
      <c r="AW64" s="331"/>
    </row>
    <row r="65" spans="2:49" ht="27" customHeight="1" x14ac:dyDescent="0.2">
      <c r="B65" s="64"/>
      <c r="C65" s="67"/>
      <c r="D65" s="42" t="s">
        <v>1079</v>
      </c>
      <c r="E65" s="24" t="s">
        <v>1092</v>
      </c>
      <c r="F65" s="332"/>
      <c r="G65" s="65"/>
      <c r="H65" s="65"/>
      <c r="I65" s="65"/>
      <c r="J65" s="65"/>
      <c r="K65" s="72" t="s">
        <v>304</v>
      </c>
      <c r="L65" s="332"/>
      <c r="M65" s="332"/>
      <c r="N65" s="64" t="s">
        <v>373</v>
      </c>
      <c r="O65" s="332"/>
      <c r="P65" s="332"/>
      <c r="Q65" s="332"/>
      <c r="R65" s="332"/>
      <c r="S65" s="65"/>
      <c r="T65" s="65"/>
      <c r="U65" s="65"/>
      <c r="V65" s="65"/>
      <c r="W65" s="65"/>
      <c r="X65" s="65"/>
      <c r="Y65" s="65"/>
      <c r="Z65" s="65"/>
      <c r="AA65" s="65"/>
      <c r="AB65" s="65"/>
      <c r="AC65" s="65"/>
      <c r="AD65" s="65"/>
      <c r="AE65" s="65"/>
      <c r="AF65" s="65"/>
      <c r="AG65" s="65"/>
      <c r="AH65" s="65"/>
      <c r="AI65" s="65"/>
      <c r="AJ65" s="61" t="s">
        <v>139</v>
      </c>
      <c r="AK65" s="61">
        <v>2005</v>
      </c>
      <c r="AL65" s="65"/>
      <c r="AM65" s="65"/>
      <c r="AN65" s="65"/>
      <c r="AO65" s="44">
        <v>97500</v>
      </c>
      <c r="AP65" s="331"/>
      <c r="AQ65" s="331"/>
      <c r="AR65" s="331"/>
      <c r="AS65" s="331"/>
      <c r="AT65" s="331"/>
      <c r="AU65" s="331"/>
      <c r="AV65" s="331"/>
      <c r="AW65" s="331"/>
    </row>
    <row r="66" spans="2:49" ht="27" customHeight="1" x14ac:dyDescent="0.2">
      <c r="B66" s="64"/>
      <c r="C66" s="67"/>
      <c r="D66" s="42" t="s">
        <v>178</v>
      </c>
      <c r="E66" s="24" t="s">
        <v>235</v>
      </c>
      <c r="F66" s="332"/>
      <c r="G66" s="65"/>
      <c r="H66" s="65"/>
      <c r="I66" s="65"/>
      <c r="J66" s="65"/>
      <c r="K66" s="72" t="s">
        <v>1103</v>
      </c>
      <c r="L66" s="332"/>
      <c r="M66" s="332"/>
      <c r="N66" s="64" t="s">
        <v>361</v>
      </c>
      <c r="O66" s="332"/>
      <c r="P66" s="332"/>
      <c r="Q66" s="332"/>
      <c r="R66" s="332"/>
      <c r="S66" s="65"/>
      <c r="T66" s="65"/>
      <c r="U66" s="65"/>
      <c r="V66" s="65"/>
      <c r="W66" s="65"/>
      <c r="X66" s="65"/>
      <c r="Y66" s="65"/>
      <c r="Z66" s="65"/>
      <c r="AA66" s="65"/>
      <c r="AB66" s="65"/>
      <c r="AC66" s="65"/>
      <c r="AD66" s="65"/>
      <c r="AE66" s="65"/>
      <c r="AF66" s="65"/>
      <c r="AG66" s="65"/>
      <c r="AH66" s="65"/>
      <c r="AI66" s="65"/>
      <c r="AJ66" s="61" t="s">
        <v>139</v>
      </c>
      <c r="AK66" s="61">
        <v>2005</v>
      </c>
      <c r="AL66" s="65"/>
      <c r="AM66" s="65"/>
      <c r="AN66" s="65"/>
      <c r="AO66" s="44">
        <v>5250000</v>
      </c>
      <c r="AP66" s="331"/>
      <c r="AQ66" s="331"/>
      <c r="AR66" s="331"/>
      <c r="AS66" s="331"/>
      <c r="AT66" s="331"/>
      <c r="AU66" s="331"/>
      <c r="AV66" s="331"/>
      <c r="AW66" s="331"/>
    </row>
    <row r="67" spans="2:49" ht="27" customHeight="1" x14ac:dyDescent="0.2">
      <c r="B67" s="64"/>
      <c r="C67" s="67"/>
      <c r="D67" s="42" t="s">
        <v>178</v>
      </c>
      <c r="E67" s="24" t="s">
        <v>1096</v>
      </c>
      <c r="F67" s="332"/>
      <c r="G67" s="65"/>
      <c r="H67" s="65"/>
      <c r="I67" s="65"/>
      <c r="J67" s="65"/>
      <c r="K67" s="72" t="s">
        <v>1103</v>
      </c>
      <c r="L67" s="332"/>
      <c r="M67" s="332"/>
      <c r="N67" s="64" t="s">
        <v>361</v>
      </c>
      <c r="O67" s="332"/>
      <c r="P67" s="332"/>
      <c r="Q67" s="332"/>
      <c r="R67" s="332"/>
      <c r="S67" s="65"/>
      <c r="T67" s="65"/>
      <c r="U67" s="65"/>
      <c r="V67" s="65"/>
      <c r="W67" s="65"/>
      <c r="X67" s="65"/>
      <c r="Y67" s="65"/>
      <c r="Z67" s="65"/>
      <c r="AA67" s="65"/>
      <c r="AB67" s="65"/>
      <c r="AC67" s="65"/>
      <c r="AD67" s="65"/>
      <c r="AE67" s="65"/>
      <c r="AF67" s="65"/>
      <c r="AG67" s="65"/>
      <c r="AH67" s="65"/>
      <c r="AI67" s="65"/>
      <c r="AJ67" s="61" t="s">
        <v>139</v>
      </c>
      <c r="AK67" s="61">
        <v>2005</v>
      </c>
      <c r="AL67" s="65"/>
      <c r="AM67" s="65"/>
      <c r="AN67" s="65"/>
      <c r="AO67" s="44">
        <v>1750000</v>
      </c>
      <c r="AP67" s="331"/>
      <c r="AQ67" s="331"/>
      <c r="AR67" s="331"/>
      <c r="AS67" s="331"/>
      <c r="AT67" s="331"/>
      <c r="AU67" s="331"/>
      <c r="AV67" s="331"/>
      <c r="AW67" s="331"/>
    </row>
    <row r="68" spans="2:49" ht="27" customHeight="1" x14ac:dyDescent="0.2">
      <c r="B68" s="64"/>
      <c r="C68" s="67"/>
      <c r="D68" s="42" t="s">
        <v>177</v>
      </c>
      <c r="E68" s="24" t="s">
        <v>271</v>
      </c>
      <c r="F68" s="332"/>
      <c r="G68" s="65"/>
      <c r="H68" s="65"/>
      <c r="I68" s="65"/>
      <c r="J68" s="65"/>
      <c r="K68" s="72" t="s">
        <v>1107</v>
      </c>
      <c r="L68" s="332"/>
      <c r="M68" s="332"/>
      <c r="N68" s="64" t="s">
        <v>362</v>
      </c>
      <c r="O68" s="332"/>
      <c r="P68" s="332"/>
      <c r="Q68" s="332"/>
      <c r="R68" s="332"/>
      <c r="S68" s="65"/>
      <c r="T68" s="65"/>
      <c r="U68" s="65"/>
      <c r="V68" s="65"/>
      <c r="W68" s="65"/>
      <c r="X68" s="65"/>
      <c r="Y68" s="65"/>
      <c r="Z68" s="65"/>
      <c r="AA68" s="65"/>
      <c r="AB68" s="65"/>
      <c r="AC68" s="65"/>
      <c r="AD68" s="65"/>
      <c r="AE68" s="65"/>
      <c r="AF68" s="65"/>
      <c r="AG68" s="65"/>
      <c r="AH68" s="65"/>
      <c r="AI68" s="65"/>
      <c r="AJ68" s="61" t="s">
        <v>139</v>
      </c>
      <c r="AK68" s="61">
        <v>2005</v>
      </c>
      <c r="AL68" s="65"/>
      <c r="AM68" s="65"/>
      <c r="AN68" s="65"/>
      <c r="AO68" s="44">
        <v>5400000</v>
      </c>
      <c r="AP68" s="331"/>
      <c r="AQ68" s="331"/>
      <c r="AR68" s="331"/>
      <c r="AS68" s="331"/>
      <c r="AT68" s="331"/>
      <c r="AU68" s="331"/>
      <c r="AV68" s="331"/>
      <c r="AW68" s="331"/>
    </row>
    <row r="69" spans="2:49" ht="27" customHeight="1" x14ac:dyDescent="0.2">
      <c r="B69" s="64"/>
      <c r="C69" s="67"/>
      <c r="D69" s="42" t="s">
        <v>186</v>
      </c>
      <c r="E69" s="24" t="s">
        <v>243</v>
      </c>
      <c r="F69" s="332"/>
      <c r="G69" s="65"/>
      <c r="H69" s="65"/>
      <c r="I69" s="65"/>
      <c r="J69" s="65"/>
      <c r="K69" s="72" t="s">
        <v>309</v>
      </c>
      <c r="L69" s="332"/>
      <c r="M69" s="332"/>
      <c r="N69" s="64" t="s">
        <v>361</v>
      </c>
      <c r="O69" s="332"/>
      <c r="P69" s="332"/>
      <c r="Q69" s="332"/>
      <c r="R69" s="332"/>
      <c r="S69" s="65"/>
      <c r="T69" s="65"/>
      <c r="U69" s="65"/>
      <c r="V69" s="65"/>
      <c r="W69" s="65"/>
      <c r="X69" s="65"/>
      <c r="Y69" s="65"/>
      <c r="Z69" s="65"/>
      <c r="AA69" s="65"/>
      <c r="AB69" s="65"/>
      <c r="AC69" s="65"/>
      <c r="AD69" s="65"/>
      <c r="AE69" s="65"/>
      <c r="AF69" s="65"/>
      <c r="AG69" s="65"/>
      <c r="AH69" s="65"/>
      <c r="AI69" s="65"/>
      <c r="AJ69" s="61" t="s">
        <v>139</v>
      </c>
      <c r="AK69" s="61">
        <v>2005</v>
      </c>
      <c r="AL69" s="65"/>
      <c r="AM69" s="65"/>
      <c r="AN69" s="65"/>
      <c r="AO69" s="44">
        <v>390000</v>
      </c>
      <c r="AP69" s="331"/>
      <c r="AQ69" s="331"/>
      <c r="AR69" s="331"/>
      <c r="AS69" s="331"/>
      <c r="AT69" s="331"/>
      <c r="AU69" s="331"/>
      <c r="AV69" s="331"/>
      <c r="AW69" s="331"/>
    </row>
    <row r="70" spans="2:49" ht="27" customHeight="1" x14ac:dyDescent="0.2">
      <c r="B70" s="64"/>
      <c r="C70" s="67"/>
      <c r="D70" s="42" t="s">
        <v>178</v>
      </c>
      <c r="E70" s="24" t="s">
        <v>235</v>
      </c>
      <c r="F70" s="332"/>
      <c r="G70" s="65"/>
      <c r="H70" s="65"/>
      <c r="I70" s="65"/>
      <c r="J70" s="65"/>
      <c r="K70" s="72" t="s">
        <v>1103</v>
      </c>
      <c r="L70" s="332"/>
      <c r="M70" s="332"/>
      <c r="N70" s="64" t="s">
        <v>361</v>
      </c>
      <c r="O70" s="332"/>
      <c r="P70" s="332"/>
      <c r="Q70" s="332"/>
      <c r="R70" s="332"/>
      <c r="S70" s="65"/>
      <c r="T70" s="65"/>
      <c r="U70" s="65"/>
      <c r="V70" s="65"/>
      <c r="W70" s="65"/>
      <c r="X70" s="65"/>
      <c r="Y70" s="65"/>
      <c r="Z70" s="65"/>
      <c r="AA70" s="65"/>
      <c r="AB70" s="65"/>
      <c r="AC70" s="65"/>
      <c r="AD70" s="65"/>
      <c r="AE70" s="65"/>
      <c r="AF70" s="65"/>
      <c r="AG70" s="65"/>
      <c r="AH70" s="65"/>
      <c r="AI70" s="65"/>
      <c r="AJ70" s="61" t="s">
        <v>139</v>
      </c>
      <c r="AK70" s="61">
        <v>2005</v>
      </c>
      <c r="AL70" s="65"/>
      <c r="AM70" s="65"/>
      <c r="AN70" s="65"/>
      <c r="AO70" s="44">
        <v>5250000</v>
      </c>
      <c r="AP70" s="331"/>
      <c r="AQ70" s="331"/>
      <c r="AR70" s="331"/>
      <c r="AS70" s="331"/>
      <c r="AT70" s="331"/>
      <c r="AU70" s="331"/>
      <c r="AV70" s="331"/>
      <c r="AW70" s="331"/>
    </row>
    <row r="71" spans="2:49" ht="27" customHeight="1" x14ac:dyDescent="0.2">
      <c r="B71" s="64"/>
      <c r="C71" s="67"/>
      <c r="D71" s="42" t="s">
        <v>1076</v>
      </c>
      <c r="E71" s="24" t="s">
        <v>1090</v>
      </c>
      <c r="F71" s="332"/>
      <c r="G71" s="65"/>
      <c r="H71" s="65"/>
      <c r="I71" s="65"/>
      <c r="J71" s="65"/>
      <c r="K71" s="72" t="s">
        <v>304</v>
      </c>
      <c r="L71" s="332"/>
      <c r="M71" s="332"/>
      <c r="N71" s="64" t="s">
        <v>368</v>
      </c>
      <c r="O71" s="332"/>
      <c r="P71" s="332"/>
      <c r="Q71" s="332"/>
      <c r="R71" s="332"/>
      <c r="S71" s="65"/>
      <c r="T71" s="65"/>
      <c r="U71" s="65"/>
      <c r="V71" s="65"/>
      <c r="W71" s="65"/>
      <c r="X71" s="65"/>
      <c r="Y71" s="65"/>
      <c r="Z71" s="65"/>
      <c r="AA71" s="65"/>
      <c r="AB71" s="65"/>
      <c r="AC71" s="65"/>
      <c r="AD71" s="65"/>
      <c r="AE71" s="65"/>
      <c r="AF71" s="65"/>
      <c r="AG71" s="65"/>
      <c r="AH71" s="65"/>
      <c r="AI71" s="65"/>
      <c r="AJ71" s="61" t="s">
        <v>139</v>
      </c>
      <c r="AK71" s="61">
        <v>2005</v>
      </c>
      <c r="AL71" s="65"/>
      <c r="AM71" s="65"/>
      <c r="AN71" s="65"/>
      <c r="AO71" s="44">
        <v>800000</v>
      </c>
      <c r="AP71" s="331"/>
      <c r="AQ71" s="331"/>
      <c r="AR71" s="331"/>
      <c r="AS71" s="331"/>
      <c r="AT71" s="331"/>
      <c r="AU71" s="331"/>
      <c r="AV71" s="331"/>
      <c r="AW71" s="331"/>
    </row>
    <row r="72" spans="2:49" ht="27" customHeight="1" x14ac:dyDescent="0.2">
      <c r="B72" s="64"/>
      <c r="C72" s="67"/>
      <c r="D72" s="42" t="s">
        <v>187</v>
      </c>
      <c r="E72" s="24" t="s">
        <v>245</v>
      </c>
      <c r="F72" s="332"/>
      <c r="G72" s="65"/>
      <c r="H72" s="65"/>
      <c r="I72" s="65"/>
      <c r="J72" s="65"/>
      <c r="K72" s="72" t="s">
        <v>338</v>
      </c>
      <c r="L72" s="332"/>
      <c r="M72" s="332"/>
      <c r="N72" s="64" t="s">
        <v>360</v>
      </c>
      <c r="O72" s="332"/>
      <c r="P72" s="332"/>
      <c r="Q72" s="332"/>
      <c r="R72" s="332"/>
      <c r="S72" s="65"/>
      <c r="T72" s="65"/>
      <c r="U72" s="65"/>
      <c r="V72" s="65"/>
      <c r="W72" s="65"/>
      <c r="X72" s="65"/>
      <c r="Y72" s="65"/>
      <c r="Z72" s="65"/>
      <c r="AA72" s="65"/>
      <c r="AB72" s="65"/>
      <c r="AC72" s="65"/>
      <c r="AD72" s="65"/>
      <c r="AE72" s="65"/>
      <c r="AF72" s="65"/>
      <c r="AG72" s="65"/>
      <c r="AH72" s="65"/>
      <c r="AI72" s="65"/>
      <c r="AJ72" s="61" t="s">
        <v>139</v>
      </c>
      <c r="AK72" s="61">
        <v>2005</v>
      </c>
      <c r="AL72" s="65"/>
      <c r="AM72" s="65"/>
      <c r="AN72" s="65"/>
      <c r="AO72" s="44">
        <v>520000</v>
      </c>
      <c r="AP72" s="331"/>
      <c r="AQ72" s="331"/>
      <c r="AR72" s="331"/>
      <c r="AS72" s="331"/>
      <c r="AT72" s="331"/>
      <c r="AU72" s="331"/>
      <c r="AV72" s="331"/>
      <c r="AW72" s="331"/>
    </row>
    <row r="73" spans="2:49" ht="27" customHeight="1" x14ac:dyDescent="0.2">
      <c r="B73" s="64"/>
      <c r="C73" s="67"/>
      <c r="D73" s="42" t="s">
        <v>1082</v>
      </c>
      <c r="E73" s="24" t="s">
        <v>1097</v>
      </c>
      <c r="F73" s="332"/>
      <c r="G73" s="65"/>
      <c r="H73" s="65"/>
      <c r="I73" s="65"/>
      <c r="J73" s="65"/>
      <c r="K73" s="72" t="s">
        <v>299</v>
      </c>
      <c r="L73" s="332"/>
      <c r="M73" s="332"/>
      <c r="N73" s="64" t="s">
        <v>360</v>
      </c>
      <c r="O73" s="332"/>
      <c r="P73" s="332"/>
      <c r="Q73" s="332"/>
      <c r="R73" s="332"/>
      <c r="S73" s="65"/>
      <c r="T73" s="65"/>
      <c r="U73" s="65"/>
      <c r="V73" s="65"/>
      <c r="W73" s="65"/>
      <c r="X73" s="65"/>
      <c r="Y73" s="65"/>
      <c r="Z73" s="65"/>
      <c r="AA73" s="65"/>
      <c r="AB73" s="65"/>
      <c r="AC73" s="65"/>
      <c r="AD73" s="65"/>
      <c r="AE73" s="65"/>
      <c r="AF73" s="65"/>
      <c r="AG73" s="65"/>
      <c r="AH73" s="65"/>
      <c r="AI73" s="65"/>
      <c r="AJ73" s="61" t="s">
        <v>139</v>
      </c>
      <c r="AK73" s="61">
        <v>2005</v>
      </c>
      <c r="AL73" s="65"/>
      <c r="AM73" s="65"/>
      <c r="AN73" s="65"/>
      <c r="AO73" s="44">
        <v>1400000</v>
      </c>
      <c r="AP73" s="331"/>
      <c r="AQ73" s="331"/>
      <c r="AR73" s="331"/>
      <c r="AS73" s="331"/>
      <c r="AT73" s="331"/>
      <c r="AU73" s="331"/>
      <c r="AV73" s="331"/>
      <c r="AW73" s="331"/>
    </row>
    <row r="74" spans="2:49" ht="27" customHeight="1" x14ac:dyDescent="0.2">
      <c r="B74" s="64"/>
      <c r="C74" s="67"/>
      <c r="D74" s="42" t="s">
        <v>1079</v>
      </c>
      <c r="E74" s="24" t="s">
        <v>1092</v>
      </c>
      <c r="F74" s="332"/>
      <c r="G74" s="65"/>
      <c r="H74" s="65"/>
      <c r="I74" s="65"/>
      <c r="J74" s="65"/>
      <c r="K74" s="72" t="s">
        <v>304</v>
      </c>
      <c r="L74" s="332"/>
      <c r="M74" s="332"/>
      <c r="N74" s="64" t="s">
        <v>373</v>
      </c>
      <c r="O74" s="332"/>
      <c r="P74" s="332"/>
      <c r="Q74" s="332"/>
      <c r="R74" s="332"/>
      <c r="S74" s="65"/>
      <c r="T74" s="65"/>
      <c r="U74" s="65"/>
      <c r="V74" s="65"/>
      <c r="W74" s="65"/>
      <c r="X74" s="65"/>
      <c r="Y74" s="65"/>
      <c r="Z74" s="65"/>
      <c r="AA74" s="65"/>
      <c r="AB74" s="65"/>
      <c r="AC74" s="65"/>
      <c r="AD74" s="65"/>
      <c r="AE74" s="65"/>
      <c r="AF74" s="65"/>
      <c r="AG74" s="65"/>
      <c r="AH74" s="65"/>
      <c r="AI74" s="65"/>
      <c r="AJ74" s="61" t="s">
        <v>139</v>
      </c>
      <c r="AK74" s="61">
        <v>2005</v>
      </c>
      <c r="AL74" s="65"/>
      <c r="AM74" s="65"/>
      <c r="AN74" s="65"/>
      <c r="AO74" s="44">
        <v>195000</v>
      </c>
      <c r="AP74" s="331"/>
      <c r="AQ74" s="331"/>
      <c r="AR74" s="331"/>
      <c r="AS74" s="331"/>
      <c r="AT74" s="331"/>
      <c r="AU74" s="331"/>
      <c r="AV74" s="331"/>
      <c r="AW74" s="331"/>
    </row>
    <row r="75" spans="2:49" ht="27" customHeight="1" x14ac:dyDescent="0.2">
      <c r="B75" s="64"/>
      <c r="C75" s="67"/>
      <c r="D75" s="42" t="s">
        <v>185</v>
      </c>
      <c r="E75" s="24" t="s">
        <v>242</v>
      </c>
      <c r="F75" s="332"/>
      <c r="G75" s="65"/>
      <c r="H75" s="65"/>
      <c r="I75" s="65"/>
      <c r="J75" s="65"/>
      <c r="K75" s="72" t="s">
        <v>304</v>
      </c>
      <c r="L75" s="332"/>
      <c r="M75" s="332"/>
      <c r="N75" s="64" t="s">
        <v>364</v>
      </c>
      <c r="O75" s="332"/>
      <c r="P75" s="332"/>
      <c r="Q75" s="332"/>
      <c r="R75" s="332"/>
      <c r="S75" s="65"/>
      <c r="T75" s="65"/>
      <c r="U75" s="65"/>
      <c r="V75" s="65"/>
      <c r="W75" s="65"/>
      <c r="X75" s="65"/>
      <c r="Y75" s="65"/>
      <c r="Z75" s="65"/>
      <c r="AA75" s="65"/>
      <c r="AB75" s="65"/>
      <c r="AC75" s="65"/>
      <c r="AD75" s="65"/>
      <c r="AE75" s="65"/>
      <c r="AF75" s="65"/>
      <c r="AG75" s="65"/>
      <c r="AH75" s="65"/>
      <c r="AI75" s="65"/>
      <c r="AJ75" s="61" t="s">
        <v>139</v>
      </c>
      <c r="AK75" s="61">
        <v>2005</v>
      </c>
      <c r="AL75" s="65"/>
      <c r="AM75" s="65"/>
      <c r="AN75" s="65"/>
      <c r="AO75" s="44">
        <v>150000</v>
      </c>
      <c r="AP75" s="331"/>
      <c r="AQ75" s="331"/>
      <c r="AR75" s="331"/>
      <c r="AS75" s="331"/>
      <c r="AT75" s="331"/>
      <c r="AU75" s="331"/>
      <c r="AV75" s="331"/>
      <c r="AW75" s="331"/>
    </row>
    <row r="76" spans="2:49" ht="27" customHeight="1" x14ac:dyDescent="0.2">
      <c r="B76" s="64"/>
      <c r="C76" s="67"/>
      <c r="D76" s="42" t="s">
        <v>1083</v>
      </c>
      <c r="E76" s="24" t="s">
        <v>233</v>
      </c>
      <c r="F76" s="332"/>
      <c r="G76" s="65"/>
      <c r="H76" s="65"/>
      <c r="I76" s="65"/>
      <c r="J76" s="65"/>
      <c r="K76" s="72" t="s">
        <v>324</v>
      </c>
      <c r="L76" s="332"/>
      <c r="M76" s="332"/>
      <c r="N76" s="64" t="s">
        <v>361</v>
      </c>
      <c r="O76" s="332"/>
      <c r="P76" s="332"/>
      <c r="Q76" s="332"/>
      <c r="R76" s="332"/>
      <c r="S76" s="65"/>
      <c r="T76" s="65"/>
      <c r="U76" s="65"/>
      <c r="V76" s="65"/>
      <c r="W76" s="65"/>
      <c r="X76" s="65"/>
      <c r="Y76" s="65"/>
      <c r="Z76" s="65"/>
      <c r="AA76" s="65"/>
      <c r="AB76" s="65"/>
      <c r="AC76" s="65"/>
      <c r="AD76" s="65"/>
      <c r="AE76" s="65"/>
      <c r="AF76" s="65"/>
      <c r="AG76" s="65"/>
      <c r="AH76" s="65"/>
      <c r="AI76" s="65"/>
      <c r="AJ76" s="61" t="s">
        <v>139</v>
      </c>
      <c r="AK76" s="61">
        <v>2005</v>
      </c>
      <c r="AL76" s="65"/>
      <c r="AM76" s="65"/>
      <c r="AN76" s="65"/>
      <c r="AO76" s="44">
        <v>595000</v>
      </c>
      <c r="AP76" s="331"/>
      <c r="AQ76" s="331"/>
      <c r="AR76" s="331"/>
      <c r="AS76" s="331"/>
      <c r="AT76" s="331"/>
      <c r="AU76" s="331"/>
      <c r="AV76" s="331"/>
      <c r="AW76" s="331"/>
    </row>
    <row r="77" spans="2:49" ht="27" customHeight="1" x14ac:dyDescent="0.2">
      <c r="B77" s="64"/>
      <c r="C77" s="67"/>
      <c r="D77" s="42" t="s">
        <v>199</v>
      </c>
      <c r="E77" s="24" t="s">
        <v>232</v>
      </c>
      <c r="F77" s="332"/>
      <c r="G77" s="65"/>
      <c r="H77" s="65"/>
      <c r="I77" s="65"/>
      <c r="J77" s="65"/>
      <c r="K77" s="72" t="s">
        <v>304</v>
      </c>
      <c r="L77" s="332"/>
      <c r="M77" s="332"/>
      <c r="N77" s="64" t="s">
        <v>365</v>
      </c>
      <c r="O77" s="332"/>
      <c r="P77" s="332"/>
      <c r="Q77" s="332"/>
      <c r="R77" s="332"/>
      <c r="S77" s="65"/>
      <c r="T77" s="65"/>
      <c r="U77" s="65"/>
      <c r="V77" s="65"/>
      <c r="W77" s="65"/>
      <c r="X77" s="65"/>
      <c r="Y77" s="65"/>
      <c r="Z77" s="65"/>
      <c r="AA77" s="65"/>
      <c r="AB77" s="65"/>
      <c r="AC77" s="65"/>
      <c r="AD77" s="65"/>
      <c r="AE77" s="65"/>
      <c r="AF77" s="65"/>
      <c r="AG77" s="65"/>
      <c r="AH77" s="65"/>
      <c r="AI77" s="65"/>
      <c r="AJ77" s="61" t="s">
        <v>139</v>
      </c>
      <c r="AK77" s="61">
        <v>2005</v>
      </c>
      <c r="AL77" s="65"/>
      <c r="AM77" s="65"/>
      <c r="AN77" s="65"/>
      <c r="AO77" s="44">
        <v>135000</v>
      </c>
      <c r="AP77" s="331"/>
      <c r="AQ77" s="331"/>
      <c r="AR77" s="331"/>
      <c r="AS77" s="331"/>
      <c r="AT77" s="331"/>
      <c r="AU77" s="331"/>
      <c r="AV77" s="331"/>
      <c r="AW77" s="331"/>
    </row>
    <row r="78" spans="2:49" ht="27" customHeight="1" x14ac:dyDescent="0.2">
      <c r="B78" s="64"/>
      <c r="C78" s="67"/>
      <c r="D78" s="42" t="s">
        <v>182</v>
      </c>
      <c r="E78" s="24" t="s">
        <v>239</v>
      </c>
      <c r="F78" s="332"/>
      <c r="G78" s="65"/>
      <c r="H78" s="65"/>
      <c r="I78" s="65"/>
      <c r="J78" s="65"/>
      <c r="K78" s="72" t="s">
        <v>314</v>
      </c>
      <c r="L78" s="332"/>
      <c r="M78" s="332"/>
      <c r="N78" s="64" t="s">
        <v>362</v>
      </c>
      <c r="O78" s="332"/>
      <c r="P78" s="332"/>
      <c r="Q78" s="332"/>
      <c r="R78" s="332"/>
      <c r="S78" s="65"/>
      <c r="T78" s="65"/>
      <c r="U78" s="65"/>
      <c r="V78" s="65"/>
      <c r="W78" s="65"/>
      <c r="X78" s="65"/>
      <c r="Y78" s="65"/>
      <c r="Z78" s="65"/>
      <c r="AA78" s="65"/>
      <c r="AB78" s="65"/>
      <c r="AC78" s="65"/>
      <c r="AD78" s="65"/>
      <c r="AE78" s="65"/>
      <c r="AF78" s="65"/>
      <c r="AG78" s="65"/>
      <c r="AH78" s="65"/>
      <c r="AI78" s="65"/>
      <c r="AJ78" s="61" t="s">
        <v>139</v>
      </c>
      <c r="AK78" s="61">
        <v>2005</v>
      </c>
      <c r="AL78" s="65"/>
      <c r="AM78" s="65"/>
      <c r="AN78" s="65"/>
      <c r="AO78" s="44">
        <v>910000</v>
      </c>
      <c r="AP78" s="331"/>
      <c r="AQ78" s="331"/>
      <c r="AR78" s="331"/>
      <c r="AS78" s="331"/>
      <c r="AT78" s="331"/>
      <c r="AU78" s="331"/>
      <c r="AV78" s="331"/>
      <c r="AW78" s="331"/>
    </row>
    <row r="79" spans="2:49" ht="27" customHeight="1" x14ac:dyDescent="0.2">
      <c r="B79" s="64"/>
      <c r="C79" s="67"/>
      <c r="D79" s="42" t="s">
        <v>177</v>
      </c>
      <c r="E79" s="24" t="s">
        <v>271</v>
      </c>
      <c r="F79" s="332"/>
      <c r="G79" s="65"/>
      <c r="H79" s="65"/>
      <c r="I79" s="65"/>
      <c r="J79" s="65"/>
      <c r="K79" s="72" t="s">
        <v>851</v>
      </c>
      <c r="L79" s="332"/>
      <c r="M79" s="332"/>
      <c r="N79" s="64" t="s">
        <v>362</v>
      </c>
      <c r="O79" s="332"/>
      <c r="P79" s="332"/>
      <c r="Q79" s="332"/>
      <c r="R79" s="332"/>
      <c r="S79" s="65"/>
      <c r="T79" s="65"/>
      <c r="U79" s="65"/>
      <c r="V79" s="65"/>
      <c r="W79" s="65"/>
      <c r="X79" s="65"/>
      <c r="Y79" s="65"/>
      <c r="Z79" s="65"/>
      <c r="AA79" s="65"/>
      <c r="AB79" s="65"/>
      <c r="AC79" s="65"/>
      <c r="AD79" s="65"/>
      <c r="AE79" s="65"/>
      <c r="AF79" s="65"/>
      <c r="AG79" s="65"/>
      <c r="AH79" s="65"/>
      <c r="AI79" s="65"/>
      <c r="AJ79" s="61" t="s">
        <v>139</v>
      </c>
      <c r="AK79" s="61">
        <v>2005</v>
      </c>
      <c r="AL79" s="65"/>
      <c r="AM79" s="65"/>
      <c r="AN79" s="65"/>
      <c r="AO79" s="44">
        <v>7125000</v>
      </c>
      <c r="AP79" s="331"/>
      <c r="AQ79" s="331"/>
      <c r="AR79" s="331"/>
      <c r="AS79" s="331"/>
      <c r="AT79" s="331"/>
      <c r="AU79" s="331"/>
      <c r="AV79" s="331"/>
      <c r="AW79" s="331"/>
    </row>
    <row r="80" spans="2:49" ht="27" customHeight="1" x14ac:dyDescent="0.2">
      <c r="B80" s="64"/>
      <c r="C80" s="67"/>
      <c r="D80" s="42" t="s">
        <v>175</v>
      </c>
      <c r="E80" s="24" t="s">
        <v>1097</v>
      </c>
      <c r="F80" s="332"/>
      <c r="G80" s="65"/>
      <c r="H80" s="65"/>
      <c r="I80" s="65"/>
      <c r="J80" s="65"/>
      <c r="K80" s="72" t="s">
        <v>299</v>
      </c>
      <c r="L80" s="332"/>
      <c r="M80" s="332"/>
      <c r="N80" s="64" t="s">
        <v>360</v>
      </c>
      <c r="O80" s="332"/>
      <c r="P80" s="332"/>
      <c r="Q80" s="332"/>
      <c r="R80" s="332"/>
      <c r="S80" s="65"/>
      <c r="T80" s="65"/>
      <c r="U80" s="65"/>
      <c r="V80" s="65"/>
      <c r="W80" s="65"/>
      <c r="X80" s="65"/>
      <c r="Y80" s="65"/>
      <c r="Z80" s="65"/>
      <c r="AA80" s="65"/>
      <c r="AB80" s="65"/>
      <c r="AC80" s="65"/>
      <c r="AD80" s="65"/>
      <c r="AE80" s="65"/>
      <c r="AF80" s="65"/>
      <c r="AG80" s="65"/>
      <c r="AH80" s="65"/>
      <c r="AI80" s="65"/>
      <c r="AJ80" s="61" t="s">
        <v>139</v>
      </c>
      <c r="AK80" s="61">
        <v>2005</v>
      </c>
      <c r="AL80" s="65"/>
      <c r="AM80" s="65"/>
      <c r="AN80" s="65"/>
      <c r="AO80" s="44">
        <v>787500</v>
      </c>
      <c r="AP80" s="331"/>
      <c r="AQ80" s="331"/>
      <c r="AR80" s="331"/>
      <c r="AS80" s="331"/>
      <c r="AT80" s="331"/>
      <c r="AU80" s="331"/>
      <c r="AV80" s="331"/>
      <c r="AW80" s="331"/>
    </row>
    <row r="81" spans="2:49" ht="27" customHeight="1" x14ac:dyDescent="0.2">
      <c r="B81" s="64"/>
      <c r="C81" s="67"/>
      <c r="D81" s="42" t="s">
        <v>177</v>
      </c>
      <c r="E81" s="24" t="s">
        <v>271</v>
      </c>
      <c r="F81" s="332"/>
      <c r="G81" s="65"/>
      <c r="H81" s="65"/>
      <c r="I81" s="65"/>
      <c r="J81" s="65"/>
      <c r="K81" s="72" t="s">
        <v>300</v>
      </c>
      <c r="L81" s="332"/>
      <c r="M81" s="332"/>
      <c r="N81" s="64" t="s">
        <v>362</v>
      </c>
      <c r="O81" s="332"/>
      <c r="P81" s="332"/>
      <c r="Q81" s="332"/>
      <c r="R81" s="332"/>
      <c r="S81" s="65"/>
      <c r="T81" s="65"/>
      <c r="U81" s="65"/>
      <c r="V81" s="65"/>
      <c r="W81" s="65"/>
      <c r="X81" s="65"/>
      <c r="Y81" s="65"/>
      <c r="Z81" s="65"/>
      <c r="AA81" s="65"/>
      <c r="AB81" s="65"/>
      <c r="AC81" s="65"/>
      <c r="AD81" s="65"/>
      <c r="AE81" s="65"/>
      <c r="AF81" s="65"/>
      <c r="AG81" s="65"/>
      <c r="AH81" s="65"/>
      <c r="AI81" s="65"/>
      <c r="AJ81" s="61" t="s">
        <v>139</v>
      </c>
      <c r="AK81" s="61">
        <v>2005</v>
      </c>
      <c r="AL81" s="65"/>
      <c r="AM81" s="65"/>
      <c r="AN81" s="65"/>
      <c r="AO81" s="44">
        <v>3000000</v>
      </c>
      <c r="AP81" s="331"/>
      <c r="AQ81" s="331"/>
      <c r="AR81" s="331"/>
      <c r="AS81" s="331"/>
      <c r="AT81" s="331"/>
      <c r="AU81" s="331"/>
      <c r="AV81" s="331"/>
      <c r="AW81" s="331"/>
    </row>
    <row r="82" spans="2:49" ht="27" customHeight="1" x14ac:dyDescent="0.2">
      <c r="B82" s="64"/>
      <c r="C82" s="67"/>
      <c r="D82" s="42" t="s">
        <v>1083</v>
      </c>
      <c r="E82" s="24" t="s">
        <v>233</v>
      </c>
      <c r="F82" s="332"/>
      <c r="G82" s="65"/>
      <c r="H82" s="65"/>
      <c r="I82" s="65"/>
      <c r="J82" s="65"/>
      <c r="K82" s="72" t="s">
        <v>300</v>
      </c>
      <c r="L82" s="332"/>
      <c r="M82" s="332"/>
      <c r="N82" s="64" t="s">
        <v>363</v>
      </c>
      <c r="O82" s="332"/>
      <c r="P82" s="332"/>
      <c r="Q82" s="332"/>
      <c r="R82" s="332"/>
      <c r="S82" s="65"/>
      <c r="T82" s="65"/>
      <c r="U82" s="65"/>
      <c r="V82" s="65"/>
      <c r="W82" s="65"/>
      <c r="X82" s="65"/>
      <c r="Y82" s="65"/>
      <c r="Z82" s="65"/>
      <c r="AA82" s="65"/>
      <c r="AB82" s="65"/>
      <c r="AC82" s="65"/>
      <c r="AD82" s="65"/>
      <c r="AE82" s="65"/>
      <c r="AF82" s="65"/>
      <c r="AG82" s="65"/>
      <c r="AH82" s="65"/>
      <c r="AI82" s="65"/>
      <c r="AJ82" s="61" t="s">
        <v>139</v>
      </c>
      <c r="AK82" s="61">
        <v>2005</v>
      </c>
      <c r="AL82" s="65"/>
      <c r="AM82" s="65"/>
      <c r="AN82" s="65"/>
      <c r="AO82" s="44">
        <v>600000</v>
      </c>
      <c r="AP82" s="331"/>
      <c r="AQ82" s="331"/>
      <c r="AR82" s="331"/>
      <c r="AS82" s="331"/>
      <c r="AT82" s="331"/>
      <c r="AU82" s="331"/>
      <c r="AV82" s="331"/>
      <c r="AW82" s="331"/>
    </row>
    <row r="83" spans="2:49" ht="27" customHeight="1" x14ac:dyDescent="0.2">
      <c r="B83" s="64"/>
      <c r="C83" s="67"/>
      <c r="D83" s="42" t="s">
        <v>204</v>
      </c>
      <c r="E83" s="24" t="s">
        <v>267</v>
      </c>
      <c r="F83" s="332"/>
      <c r="G83" s="65"/>
      <c r="H83" s="65"/>
      <c r="I83" s="65"/>
      <c r="J83" s="65"/>
      <c r="K83" s="72" t="s">
        <v>332</v>
      </c>
      <c r="L83" s="332"/>
      <c r="M83" s="332"/>
      <c r="N83" s="64" t="s">
        <v>378</v>
      </c>
      <c r="O83" s="332"/>
      <c r="P83" s="332"/>
      <c r="Q83" s="332"/>
      <c r="R83" s="332"/>
      <c r="S83" s="65"/>
      <c r="T83" s="65"/>
      <c r="U83" s="65"/>
      <c r="V83" s="65"/>
      <c r="W83" s="65"/>
      <c r="X83" s="65"/>
      <c r="Y83" s="65"/>
      <c r="Z83" s="65"/>
      <c r="AA83" s="65"/>
      <c r="AB83" s="65"/>
      <c r="AC83" s="65"/>
      <c r="AD83" s="65"/>
      <c r="AE83" s="65"/>
      <c r="AF83" s="65"/>
      <c r="AG83" s="65"/>
      <c r="AH83" s="65"/>
      <c r="AI83" s="65"/>
      <c r="AJ83" s="61" t="s">
        <v>139</v>
      </c>
      <c r="AK83" s="61">
        <v>2005</v>
      </c>
      <c r="AL83" s="65"/>
      <c r="AM83" s="65"/>
      <c r="AN83" s="65"/>
      <c r="AO83" s="44">
        <v>750000</v>
      </c>
      <c r="AP83" s="331"/>
      <c r="AQ83" s="331"/>
      <c r="AR83" s="331"/>
      <c r="AS83" s="331"/>
      <c r="AT83" s="331"/>
      <c r="AU83" s="331"/>
      <c r="AV83" s="331"/>
      <c r="AW83" s="331"/>
    </row>
    <row r="84" spans="2:49" ht="27" customHeight="1" x14ac:dyDescent="0.2">
      <c r="B84" s="64"/>
      <c r="C84" s="67"/>
      <c r="D84" s="42" t="s">
        <v>182</v>
      </c>
      <c r="E84" s="24" t="s">
        <v>239</v>
      </c>
      <c r="F84" s="332"/>
      <c r="G84" s="65"/>
      <c r="H84" s="65"/>
      <c r="I84" s="65"/>
      <c r="J84" s="65"/>
      <c r="K84" s="72" t="s">
        <v>308</v>
      </c>
      <c r="L84" s="332"/>
      <c r="M84" s="332"/>
      <c r="N84" s="64" t="s">
        <v>362</v>
      </c>
      <c r="O84" s="332"/>
      <c r="P84" s="332"/>
      <c r="Q84" s="332"/>
      <c r="R84" s="332"/>
      <c r="S84" s="65"/>
      <c r="T84" s="65"/>
      <c r="U84" s="65"/>
      <c r="V84" s="65"/>
      <c r="W84" s="65"/>
      <c r="X84" s="65"/>
      <c r="Y84" s="65"/>
      <c r="Z84" s="65"/>
      <c r="AA84" s="65"/>
      <c r="AB84" s="65"/>
      <c r="AC84" s="65"/>
      <c r="AD84" s="65"/>
      <c r="AE84" s="65"/>
      <c r="AF84" s="65"/>
      <c r="AG84" s="65"/>
      <c r="AH84" s="65"/>
      <c r="AI84" s="65"/>
      <c r="AJ84" s="61" t="s">
        <v>139</v>
      </c>
      <c r="AK84" s="61">
        <v>2005</v>
      </c>
      <c r="AL84" s="65"/>
      <c r="AM84" s="65"/>
      <c r="AN84" s="65"/>
      <c r="AO84" s="44">
        <v>845000</v>
      </c>
      <c r="AP84" s="331"/>
      <c r="AQ84" s="331"/>
      <c r="AR84" s="331"/>
      <c r="AS84" s="331"/>
      <c r="AT84" s="331"/>
      <c r="AU84" s="331"/>
      <c r="AV84" s="331"/>
      <c r="AW84" s="331"/>
    </row>
    <row r="85" spans="2:49" ht="27" customHeight="1" x14ac:dyDescent="0.2">
      <c r="B85" s="64"/>
      <c r="C85" s="67"/>
      <c r="D85" s="42" t="s">
        <v>178</v>
      </c>
      <c r="E85" s="24" t="s">
        <v>235</v>
      </c>
      <c r="F85" s="332"/>
      <c r="G85" s="65"/>
      <c r="H85" s="65"/>
      <c r="I85" s="65"/>
      <c r="J85" s="65"/>
      <c r="K85" s="72" t="s">
        <v>1103</v>
      </c>
      <c r="L85" s="332"/>
      <c r="M85" s="332"/>
      <c r="N85" s="64" t="s">
        <v>361</v>
      </c>
      <c r="O85" s="332"/>
      <c r="P85" s="332"/>
      <c r="Q85" s="332"/>
      <c r="R85" s="332"/>
      <c r="S85" s="65"/>
      <c r="T85" s="65"/>
      <c r="U85" s="65"/>
      <c r="V85" s="65"/>
      <c r="W85" s="65"/>
      <c r="X85" s="65"/>
      <c r="Y85" s="65"/>
      <c r="Z85" s="65"/>
      <c r="AA85" s="65"/>
      <c r="AB85" s="65"/>
      <c r="AC85" s="65"/>
      <c r="AD85" s="65"/>
      <c r="AE85" s="65"/>
      <c r="AF85" s="65"/>
      <c r="AG85" s="65"/>
      <c r="AH85" s="65"/>
      <c r="AI85" s="65"/>
      <c r="AJ85" s="61" t="s">
        <v>139</v>
      </c>
      <c r="AK85" s="61">
        <v>2005</v>
      </c>
      <c r="AL85" s="65"/>
      <c r="AM85" s="65"/>
      <c r="AN85" s="65"/>
      <c r="AO85" s="44">
        <v>1875000</v>
      </c>
      <c r="AP85" s="331"/>
      <c r="AQ85" s="331"/>
      <c r="AR85" s="331"/>
      <c r="AS85" s="331"/>
      <c r="AT85" s="331"/>
      <c r="AU85" s="331"/>
      <c r="AV85" s="331"/>
      <c r="AW85" s="331"/>
    </row>
    <row r="86" spans="2:49" ht="27" customHeight="1" x14ac:dyDescent="0.2">
      <c r="B86" s="64"/>
      <c r="C86" s="67"/>
      <c r="D86" s="42" t="s">
        <v>194</v>
      </c>
      <c r="E86" s="24" t="s">
        <v>253</v>
      </c>
      <c r="F86" s="332"/>
      <c r="G86" s="65"/>
      <c r="H86" s="65"/>
      <c r="I86" s="65"/>
      <c r="J86" s="65"/>
      <c r="K86" s="72" t="s">
        <v>320</v>
      </c>
      <c r="L86" s="332"/>
      <c r="M86" s="332"/>
      <c r="N86" s="64" t="s">
        <v>364</v>
      </c>
      <c r="O86" s="332"/>
      <c r="P86" s="332"/>
      <c r="Q86" s="332"/>
      <c r="R86" s="332"/>
      <c r="S86" s="65"/>
      <c r="T86" s="65"/>
      <c r="U86" s="65"/>
      <c r="V86" s="65"/>
      <c r="W86" s="65"/>
      <c r="X86" s="65"/>
      <c r="Y86" s="65"/>
      <c r="Z86" s="65"/>
      <c r="AA86" s="65"/>
      <c r="AB86" s="65"/>
      <c r="AC86" s="65"/>
      <c r="AD86" s="65"/>
      <c r="AE86" s="65"/>
      <c r="AF86" s="65"/>
      <c r="AG86" s="65"/>
      <c r="AH86" s="65"/>
      <c r="AI86" s="65"/>
      <c r="AJ86" s="61" t="s">
        <v>139</v>
      </c>
      <c r="AK86" s="61">
        <v>2005</v>
      </c>
      <c r="AL86" s="65"/>
      <c r="AM86" s="65"/>
      <c r="AN86" s="65"/>
      <c r="AO86" s="44">
        <v>450000</v>
      </c>
      <c r="AP86" s="331"/>
      <c r="AQ86" s="331"/>
      <c r="AR86" s="331"/>
      <c r="AS86" s="331"/>
      <c r="AT86" s="331"/>
      <c r="AU86" s="331"/>
      <c r="AV86" s="331"/>
      <c r="AW86" s="331"/>
    </row>
    <row r="87" spans="2:49" ht="27" customHeight="1" x14ac:dyDescent="0.2">
      <c r="B87" s="64"/>
      <c r="C87" s="67"/>
      <c r="D87" s="42" t="s">
        <v>194</v>
      </c>
      <c r="E87" s="24" t="s">
        <v>253</v>
      </c>
      <c r="F87" s="332"/>
      <c r="G87" s="65"/>
      <c r="H87" s="65"/>
      <c r="I87" s="65"/>
      <c r="J87" s="65"/>
      <c r="K87" s="72" t="s">
        <v>304</v>
      </c>
      <c r="L87" s="332"/>
      <c r="M87" s="332"/>
      <c r="N87" s="64" t="s">
        <v>364</v>
      </c>
      <c r="O87" s="332"/>
      <c r="P87" s="332"/>
      <c r="Q87" s="332"/>
      <c r="R87" s="332"/>
      <c r="S87" s="65"/>
      <c r="T87" s="65"/>
      <c r="U87" s="65"/>
      <c r="V87" s="65"/>
      <c r="W87" s="65"/>
      <c r="X87" s="65"/>
      <c r="Y87" s="65"/>
      <c r="Z87" s="65"/>
      <c r="AA87" s="65"/>
      <c r="AB87" s="65"/>
      <c r="AC87" s="65"/>
      <c r="AD87" s="65"/>
      <c r="AE87" s="65"/>
      <c r="AF87" s="65"/>
      <c r="AG87" s="65"/>
      <c r="AH87" s="65"/>
      <c r="AI87" s="65"/>
      <c r="AJ87" s="61" t="s">
        <v>139</v>
      </c>
      <c r="AK87" s="61">
        <v>2005</v>
      </c>
      <c r="AL87" s="65"/>
      <c r="AM87" s="65"/>
      <c r="AN87" s="65"/>
      <c r="AO87" s="44">
        <v>560000</v>
      </c>
      <c r="AP87" s="331"/>
      <c r="AQ87" s="331"/>
      <c r="AR87" s="331"/>
      <c r="AS87" s="331"/>
      <c r="AT87" s="331"/>
      <c r="AU87" s="331"/>
      <c r="AV87" s="331"/>
      <c r="AW87" s="331"/>
    </row>
    <row r="88" spans="2:49" ht="27" customHeight="1" x14ac:dyDescent="0.2">
      <c r="B88" s="64"/>
      <c r="C88" s="67"/>
      <c r="D88" s="42" t="s">
        <v>194</v>
      </c>
      <c r="E88" s="24" t="s">
        <v>253</v>
      </c>
      <c r="F88" s="332"/>
      <c r="G88" s="65"/>
      <c r="H88" s="65"/>
      <c r="I88" s="65"/>
      <c r="J88" s="65"/>
      <c r="K88" s="72" t="s">
        <v>304</v>
      </c>
      <c r="L88" s="332"/>
      <c r="M88" s="332"/>
      <c r="N88" s="64" t="s">
        <v>368</v>
      </c>
      <c r="O88" s="332"/>
      <c r="P88" s="332"/>
      <c r="Q88" s="332"/>
      <c r="R88" s="332"/>
      <c r="S88" s="65"/>
      <c r="T88" s="65"/>
      <c r="U88" s="65"/>
      <c r="V88" s="65"/>
      <c r="W88" s="65"/>
      <c r="X88" s="65"/>
      <c r="Y88" s="65"/>
      <c r="Z88" s="65"/>
      <c r="AA88" s="65"/>
      <c r="AB88" s="65"/>
      <c r="AC88" s="65"/>
      <c r="AD88" s="65"/>
      <c r="AE88" s="65"/>
      <c r="AF88" s="65"/>
      <c r="AG88" s="65"/>
      <c r="AH88" s="65"/>
      <c r="AI88" s="65"/>
      <c r="AJ88" s="61" t="s">
        <v>139</v>
      </c>
      <c r="AK88" s="61">
        <v>2005</v>
      </c>
      <c r="AL88" s="65"/>
      <c r="AM88" s="65"/>
      <c r="AN88" s="65"/>
      <c r="AO88" s="44">
        <v>840000</v>
      </c>
      <c r="AP88" s="331"/>
      <c r="AQ88" s="331"/>
      <c r="AR88" s="331"/>
      <c r="AS88" s="331"/>
      <c r="AT88" s="331"/>
      <c r="AU88" s="331"/>
      <c r="AV88" s="331"/>
      <c r="AW88" s="331"/>
    </row>
    <row r="89" spans="2:49" ht="27" customHeight="1" x14ac:dyDescent="0.2">
      <c r="B89" s="64"/>
      <c r="C89" s="67"/>
      <c r="D89" s="42" t="s">
        <v>194</v>
      </c>
      <c r="E89" s="24" t="s">
        <v>253</v>
      </c>
      <c r="F89" s="332"/>
      <c r="G89" s="65"/>
      <c r="H89" s="65"/>
      <c r="I89" s="65"/>
      <c r="J89" s="65"/>
      <c r="K89" s="72" t="s">
        <v>304</v>
      </c>
      <c r="L89" s="332"/>
      <c r="M89" s="332"/>
      <c r="N89" s="64" t="s">
        <v>368</v>
      </c>
      <c r="O89" s="332"/>
      <c r="P89" s="332"/>
      <c r="Q89" s="332"/>
      <c r="R89" s="332"/>
      <c r="S89" s="65"/>
      <c r="T89" s="65"/>
      <c r="U89" s="65"/>
      <c r="V89" s="65"/>
      <c r="W89" s="65"/>
      <c r="X89" s="65"/>
      <c r="Y89" s="65"/>
      <c r="Z89" s="65"/>
      <c r="AA89" s="65"/>
      <c r="AB89" s="65"/>
      <c r="AC89" s="65"/>
      <c r="AD89" s="65"/>
      <c r="AE89" s="65"/>
      <c r="AF89" s="65"/>
      <c r="AG89" s="65"/>
      <c r="AH89" s="65"/>
      <c r="AI89" s="65"/>
      <c r="AJ89" s="61" t="s">
        <v>139</v>
      </c>
      <c r="AK89" s="61">
        <v>2005</v>
      </c>
      <c r="AL89" s="65"/>
      <c r="AM89" s="65"/>
      <c r="AN89" s="65"/>
      <c r="AO89" s="44">
        <v>3500000</v>
      </c>
      <c r="AP89" s="331"/>
      <c r="AQ89" s="331"/>
      <c r="AR89" s="331"/>
      <c r="AS89" s="331"/>
      <c r="AT89" s="331"/>
      <c r="AU89" s="331"/>
      <c r="AV89" s="331"/>
      <c r="AW89" s="331"/>
    </row>
    <row r="90" spans="2:49" ht="27" customHeight="1" x14ac:dyDescent="0.2">
      <c r="B90" s="64"/>
      <c r="C90" s="67"/>
      <c r="D90" s="42" t="s">
        <v>194</v>
      </c>
      <c r="E90" s="24" t="s">
        <v>253</v>
      </c>
      <c r="F90" s="332"/>
      <c r="G90" s="65"/>
      <c r="H90" s="65"/>
      <c r="I90" s="65"/>
      <c r="J90" s="65"/>
      <c r="K90" s="72" t="s">
        <v>304</v>
      </c>
      <c r="L90" s="332"/>
      <c r="M90" s="332"/>
      <c r="N90" s="64" t="s">
        <v>368</v>
      </c>
      <c r="O90" s="332"/>
      <c r="P90" s="332"/>
      <c r="Q90" s="332"/>
      <c r="R90" s="332"/>
      <c r="S90" s="65"/>
      <c r="T90" s="65"/>
      <c r="U90" s="65"/>
      <c r="V90" s="65"/>
      <c r="W90" s="65"/>
      <c r="X90" s="65"/>
      <c r="Y90" s="65"/>
      <c r="Z90" s="65"/>
      <c r="AA90" s="65"/>
      <c r="AB90" s="65"/>
      <c r="AC90" s="65"/>
      <c r="AD90" s="65"/>
      <c r="AE90" s="65"/>
      <c r="AF90" s="65"/>
      <c r="AG90" s="65"/>
      <c r="AH90" s="65"/>
      <c r="AI90" s="65"/>
      <c r="AJ90" s="61" t="s">
        <v>139</v>
      </c>
      <c r="AK90" s="61">
        <v>2005</v>
      </c>
      <c r="AL90" s="65"/>
      <c r="AM90" s="65"/>
      <c r="AN90" s="65"/>
      <c r="AO90" s="44">
        <v>560000</v>
      </c>
      <c r="AP90" s="331"/>
      <c r="AQ90" s="331"/>
      <c r="AR90" s="331"/>
      <c r="AS90" s="331"/>
      <c r="AT90" s="331"/>
      <c r="AU90" s="331"/>
      <c r="AV90" s="331"/>
      <c r="AW90" s="331"/>
    </row>
    <row r="91" spans="2:49" ht="27" customHeight="1" x14ac:dyDescent="0.2">
      <c r="B91" s="64"/>
      <c r="C91" s="67"/>
      <c r="D91" s="42" t="s">
        <v>187</v>
      </c>
      <c r="E91" s="24" t="s">
        <v>245</v>
      </c>
      <c r="F91" s="332"/>
      <c r="G91" s="65"/>
      <c r="H91" s="65"/>
      <c r="I91" s="65"/>
      <c r="J91" s="65"/>
      <c r="K91" s="72" t="s">
        <v>338</v>
      </c>
      <c r="L91" s="332"/>
      <c r="M91" s="332"/>
      <c r="N91" s="64" t="s">
        <v>360</v>
      </c>
      <c r="O91" s="332"/>
      <c r="P91" s="332"/>
      <c r="Q91" s="332"/>
      <c r="R91" s="332"/>
      <c r="S91" s="65"/>
      <c r="T91" s="65"/>
      <c r="U91" s="65"/>
      <c r="V91" s="65"/>
      <c r="W91" s="65"/>
      <c r="X91" s="65"/>
      <c r="Y91" s="65"/>
      <c r="Z91" s="65"/>
      <c r="AA91" s="65"/>
      <c r="AB91" s="65"/>
      <c r="AC91" s="65"/>
      <c r="AD91" s="65"/>
      <c r="AE91" s="65"/>
      <c r="AF91" s="65"/>
      <c r="AG91" s="65"/>
      <c r="AH91" s="65"/>
      <c r="AI91" s="65"/>
      <c r="AJ91" s="61" t="s">
        <v>139</v>
      </c>
      <c r="AK91" s="61">
        <v>2005</v>
      </c>
      <c r="AL91" s="65"/>
      <c r="AM91" s="65"/>
      <c r="AN91" s="65"/>
      <c r="AO91" s="44">
        <v>875000</v>
      </c>
      <c r="AP91" s="331"/>
      <c r="AQ91" s="331"/>
      <c r="AR91" s="331"/>
      <c r="AS91" s="331"/>
      <c r="AT91" s="331"/>
      <c r="AU91" s="331"/>
      <c r="AV91" s="331"/>
      <c r="AW91" s="331"/>
    </row>
    <row r="92" spans="2:49" ht="27" customHeight="1" x14ac:dyDescent="0.2">
      <c r="B92" s="64"/>
      <c r="C92" s="67"/>
      <c r="D92" s="42" t="s">
        <v>178</v>
      </c>
      <c r="E92" s="24" t="s">
        <v>235</v>
      </c>
      <c r="F92" s="332"/>
      <c r="G92" s="65"/>
      <c r="H92" s="65"/>
      <c r="I92" s="65"/>
      <c r="J92" s="65"/>
      <c r="K92" s="72" t="s">
        <v>1103</v>
      </c>
      <c r="L92" s="332"/>
      <c r="M92" s="332"/>
      <c r="N92" s="64" t="s">
        <v>361</v>
      </c>
      <c r="O92" s="332"/>
      <c r="P92" s="332"/>
      <c r="Q92" s="332"/>
      <c r="R92" s="332"/>
      <c r="S92" s="65"/>
      <c r="T92" s="65"/>
      <c r="U92" s="65"/>
      <c r="V92" s="65"/>
      <c r="W92" s="65"/>
      <c r="X92" s="65"/>
      <c r="Y92" s="65"/>
      <c r="Z92" s="65"/>
      <c r="AA92" s="65"/>
      <c r="AB92" s="65"/>
      <c r="AC92" s="65"/>
      <c r="AD92" s="65"/>
      <c r="AE92" s="65"/>
      <c r="AF92" s="65"/>
      <c r="AG92" s="65"/>
      <c r="AH92" s="65"/>
      <c r="AI92" s="65"/>
      <c r="AJ92" s="61" t="s">
        <v>139</v>
      </c>
      <c r="AK92" s="61">
        <v>2005</v>
      </c>
      <c r="AL92" s="65"/>
      <c r="AM92" s="65"/>
      <c r="AN92" s="65"/>
      <c r="AO92" s="44">
        <v>1750000</v>
      </c>
      <c r="AP92" s="331"/>
      <c r="AQ92" s="331"/>
      <c r="AR92" s="331"/>
      <c r="AS92" s="331"/>
      <c r="AT92" s="331"/>
      <c r="AU92" s="331"/>
      <c r="AV92" s="331"/>
      <c r="AW92" s="331"/>
    </row>
    <row r="93" spans="2:49" ht="27" customHeight="1" x14ac:dyDescent="0.2">
      <c r="B93" s="64"/>
      <c r="C93" s="67"/>
      <c r="D93" s="42" t="s">
        <v>194</v>
      </c>
      <c r="E93" s="24" t="s">
        <v>253</v>
      </c>
      <c r="F93" s="332"/>
      <c r="G93" s="65"/>
      <c r="H93" s="65"/>
      <c r="I93" s="65"/>
      <c r="J93" s="65"/>
      <c r="K93" s="72" t="s">
        <v>304</v>
      </c>
      <c r="L93" s="332"/>
      <c r="M93" s="332"/>
      <c r="N93" s="64" t="s">
        <v>368</v>
      </c>
      <c r="O93" s="332"/>
      <c r="P93" s="332"/>
      <c r="Q93" s="332"/>
      <c r="R93" s="332"/>
      <c r="S93" s="65"/>
      <c r="T93" s="65"/>
      <c r="U93" s="65"/>
      <c r="V93" s="65"/>
      <c r="W93" s="65"/>
      <c r="X93" s="65"/>
      <c r="Y93" s="65"/>
      <c r="Z93" s="65"/>
      <c r="AA93" s="65"/>
      <c r="AB93" s="65"/>
      <c r="AC93" s="65"/>
      <c r="AD93" s="65"/>
      <c r="AE93" s="65"/>
      <c r="AF93" s="65"/>
      <c r="AG93" s="65"/>
      <c r="AH93" s="65"/>
      <c r="AI93" s="65"/>
      <c r="AJ93" s="61" t="s">
        <v>139</v>
      </c>
      <c r="AK93" s="61">
        <v>2005</v>
      </c>
      <c r="AL93" s="65"/>
      <c r="AM93" s="65"/>
      <c r="AN93" s="65"/>
      <c r="AO93" s="44">
        <v>450000</v>
      </c>
      <c r="AP93" s="331"/>
      <c r="AQ93" s="331"/>
      <c r="AR93" s="331"/>
      <c r="AS93" s="331"/>
      <c r="AT93" s="331"/>
      <c r="AU93" s="331"/>
      <c r="AV93" s="331"/>
      <c r="AW93" s="331"/>
    </row>
    <row r="94" spans="2:49" ht="27" customHeight="1" x14ac:dyDescent="0.2">
      <c r="B94" s="64"/>
      <c r="C94" s="67"/>
      <c r="D94" s="42" t="s">
        <v>194</v>
      </c>
      <c r="E94" s="24" t="s">
        <v>253</v>
      </c>
      <c r="F94" s="332"/>
      <c r="G94" s="65"/>
      <c r="H94" s="65"/>
      <c r="I94" s="65"/>
      <c r="J94" s="65"/>
      <c r="K94" s="72" t="s">
        <v>304</v>
      </c>
      <c r="L94" s="332"/>
      <c r="M94" s="332"/>
      <c r="N94" s="64" t="s">
        <v>368</v>
      </c>
      <c r="O94" s="332"/>
      <c r="P94" s="332"/>
      <c r="Q94" s="332"/>
      <c r="R94" s="332"/>
      <c r="S94" s="65"/>
      <c r="T94" s="65"/>
      <c r="U94" s="65"/>
      <c r="V94" s="65"/>
      <c r="W94" s="65"/>
      <c r="X94" s="65"/>
      <c r="Y94" s="65"/>
      <c r="Z94" s="65"/>
      <c r="AA94" s="65"/>
      <c r="AB94" s="65"/>
      <c r="AC94" s="65"/>
      <c r="AD94" s="65"/>
      <c r="AE94" s="65"/>
      <c r="AF94" s="65"/>
      <c r="AG94" s="65"/>
      <c r="AH94" s="65"/>
      <c r="AI94" s="65"/>
      <c r="AJ94" s="61" t="s">
        <v>139</v>
      </c>
      <c r="AK94" s="61">
        <v>2005</v>
      </c>
      <c r="AL94" s="65"/>
      <c r="AM94" s="65"/>
      <c r="AN94" s="65"/>
      <c r="AO94" s="44">
        <v>420000</v>
      </c>
      <c r="AP94" s="331"/>
      <c r="AQ94" s="331"/>
      <c r="AR94" s="331"/>
      <c r="AS94" s="331"/>
      <c r="AT94" s="331"/>
      <c r="AU94" s="331"/>
      <c r="AV94" s="331"/>
      <c r="AW94" s="331"/>
    </row>
    <row r="95" spans="2:49" ht="27" customHeight="1" x14ac:dyDescent="0.2">
      <c r="B95" s="64"/>
      <c r="C95" s="67"/>
      <c r="D95" s="42" t="s">
        <v>185</v>
      </c>
      <c r="E95" s="24" t="s">
        <v>242</v>
      </c>
      <c r="F95" s="332"/>
      <c r="G95" s="65"/>
      <c r="H95" s="65"/>
      <c r="I95" s="65"/>
      <c r="J95" s="65"/>
      <c r="K95" s="72" t="s">
        <v>304</v>
      </c>
      <c r="L95" s="332"/>
      <c r="M95" s="332"/>
      <c r="N95" s="64" t="s">
        <v>364</v>
      </c>
      <c r="O95" s="332"/>
      <c r="P95" s="332"/>
      <c r="Q95" s="332"/>
      <c r="R95" s="332"/>
      <c r="S95" s="65"/>
      <c r="T95" s="65"/>
      <c r="U95" s="65"/>
      <c r="V95" s="65"/>
      <c r="W95" s="65"/>
      <c r="X95" s="65"/>
      <c r="Y95" s="65"/>
      <c r="Z95" s="65"/>
      <c r="AA95" s="65"/>
      <c r="AB95" s="65"/>
      <c r="AC95" s="65"/>
      <c r="AD95" s="65"/>
      <c r="AE95" s="65"/>
      <c r="AF95" s="65"/>
      <c r="AG95" s="65"/>
      <c r="AH95" s="65"/>
      <c r="AI95" s="65"/>
      <c r="AJ95" s="61" t="s">
        <v>139</v>
      </c>
      <c r="AK95" s="61">
        <v>2005</v>
      </c>
      <c r="AL95" s="65"/>
      <c r="AM95" s="65"/>
      <c r="AN95" s="65"/>
      <c r="AO95" s="44">
        <v>120000</v>
      </c>
      <c r="AP95" s="331"/>
      <c r="AQ95" s="331"/>
      <c r="AR95" s="331"/>
      <c r="AS95" s="331"/>
      <c r="AT95" s="331"/>
      <c r="AU95" s="331"/>
      <c r="AV95" s="331"/>
      <c r="AW95" s="331"/>
    </row>
    <row r="96" spans="2:49" ht="27" customHeight="1" x14ac:dyDescent="0.2">
      <c r="B96" s="64"/>
      <c r="C96" s="67"/>
      <c r="D96" s="42" t="s">
        <v>187</v>
      </c>
      <c r="E96" s="24" t="s">
        <v>245</v>
      </c>
      <c r="F96" s="332"/>
      <c r="G96" s="65"/>
      <c r="H96" s="65"/>
      <c r="I96" s="65"/>
      <c r="J96" s="65"/>
      <c r="K96" s="72" t="s">
        <v>304</v>
      </c>
      <c r="L96" s="332"/>
      <c r="M96" s="332"/>
      <c r="N96" s="64" t="s">
        <v>360</v>
      </c>
      <c r="O96" s="332"/>
      <c r="P96" s="332"/>
      <c r="Q96" s="332"/>
      <c r="R96" s="332"/>
      <c r="S96" s="65"/>
      <c r="T96" s="65"/>
      <c r="U96" s="65"/>
      <c r="V96" s="65"/>
      <c r="W96" s="65"/>
      <c r="X96" s="65"/>
      <c r="Y96" s="65"/>
      <c r="Z96" s="65"/>
      <c r="AA96" s="65"/>
      <c r="AB96" s="65"/>
      <c r="AC96" s="65"/>
      <c r="AD96" s="65"/>
      <c r="AE96" s="65"/>
      <c r="AF96" s="65"/>
      <c r="AG96" s="65"/>
      <c r="AH96" s="65"/>
      <c r="AI96" s="65"/>
      <c r="AJ96" s="61" t="s">
        <v>139</v>
      </c>
      <c r="AK96" s="61">
        <v>2005</v>
      </c>
      <c r="AL96" s="65"/>
      <c r="AM96" s="65"/>
      <c r="AN96" s="65"/>
      <c r="AO96" s="44">
        <v>245000</v>
      </c>
      <c r="AP96" s="331"/>
      <c r="AQ96" s="331"/>
      <c r="AR96" s="331"/>
      <c r="AS96" s="331"/>
      <c r="AT96" s="331"/>
      <c r="AU96" s="331"/>
      <c r="AV96" s="331"/>
      <c r="AW96" s="331"/>
    </row>
    <row r="97" spans="2:49" ht="27" customHeight="1" x14ac:dyDescent="0.2">
      <c r="B97" s="64"/>
      <c r="C97" s="67"/>
      <c r="D97" s="42" t="s">
        <v>1082</v>
      </c>
      <c r="E97" s="24" t="s">
        <v>1097</v>
      </c>
      <c r="F97" s="332"/>
      <c r="G97" s="65"/>
      <c r="H97" s="65"/>
      <c r="I97" s="65"/>
      <c r="J97" s="65"/>
      <c r="K97" s="72" t="s">
        <v>299</v>
      </c>
      <c r="L97" s="332"/>
      <c r="M97" s="332"/>
      <c r="N97" s="64" t="s">
        <v>360</v>
      </c>
      <c r="O97" s="332"/>
      <c r="P97" s="332"/>
      <c r="Q97" s="332"/>
      <c r="R97" s="332"/>
      <c r="S97" s="65"/>
      <c r="T97" s="65"/>
      <c r="U97" s="65"/>
      <c r="V97" s="65"/>
      <c r="W97" s="65"/>
      <c r="X97" s="65"/>
      <c r="Y97" s="65"/>
      <c r="Z97" s="65"/>
      <c r="AA97" s="65"/>
      <c r="AB97" s="65"/>
      <c r="AC97" s="65"/>
      <c r="AD97" s="65"/>
      <c r="AE97" s="65"/>
      <c r="AF97" s="65"/>
      <c r="AG97" s="65"/>
      <c r="AH97" s="65"/>
      <c r="AI97" s="65"/>
      <c r="AJ97" s="61" t="s">
        <v>139</v>
      </c>
      <c r="AK97" s="61">
        <v>2005</v>
      </c>
      <c r="AL97" s="65"/>
      <c r="AM97" s="65"/>
      <c r="AN97" s="65"/>
      <c r="AO97" s="44">
        <v>980000</v>
      </c>
      <c r="AP97" s="331"/>
      <c r="AQ97" s="331"/>
      <c r="AR97" s="331"/>
      <c r="AS97" s="331"/>
      <c r="AT97" s="331"/>
      <c r="AU97" s="331"/>
      <c r="AV97" s="331"/>
      <c r="AW97" s="331"/>
    </row>
    <row r="98" spans="2:49" ht="27" customHeight="1" x14ac:dyDescent="0.2">
      <c r="B98" s="64"/>
      <c r="C98" s="67"/>
      <c r="D98" s="42" t="s">
        <v>178</v>
      </c>
      <c r="E98" s="24" t="s">
        <v>235</v>
      </c>
      <c r="F98" s="332"/>
      <c r="G98" s="65"/>
      <c r="H98" s="65"/>
      <c r="I98" s="65"/>
      <c r="J98" s="65"/>
      <c r="K98" s="72" t="s">
        <v>1103</v>
      </c>
      <c r="L98" s="332"/>
      <c r="M98" s="332"/>
      <c r="N98" s="64" t="s">
        <v>361</v>
      </c>
      <c r="O98" s="332"/>
      <c r="P98" s="332"/>
      <c r="Q98" s="332"/>
      <c r="R98" s="332"/>
      <c r="S98" s="65"/>
      <c r="T98" s="65"/>
      <c r="U98" s="65"/>
      <c r="V98" s="65"/>
      <c r="W98" s="65"/>
      <c r="X98" s="65"/>
      <c r="Y98" s="65"/>
      <c r="Z98" s="65"/>
      <c r="AA98" s="65"/>
      <c r="AB98" s="65"/>
      <c r="AC98" s="65"/>
      <c r="AD98" s="65"/>
      <c r="AE98" s="65"/>
      <c r="AF98" s="65"/>
      <c r="AG98" s="65"/>
      <c r="AH98" s="65"/>
      <c r="AI98" s="65"/>
      <c r="AJ98" s="61" t="s">
        <v>139</v>
      </c>
      <c r="AK98" s="61">
        <v>2005</v>
      </c>
      <c r="AL98" s="65"/>
      <c r="AM98" s="65"/>
      <c r="AN98" s="65"/>
      <c r="AO98" s="44">
        <v>1750000</v>
      </c>
      <c r="AP98" s="331"/>
      <c r="AQ98" s="331"/>
      <c r="AR98" s="331"/>
      <c r="AS98" s="331"/>
      <c r="AT98" s="331"/>
      <c r="AU98" s="331"/>
      <c r="AV98" s="331"/>
      <c r="AW98" s="331"/>
    </row>
    <row r="99" spans="2:49" ht="27" customHeight="1" x14ac:dyDescent="0.2">
      <c r="B99" s="64"/>
      <c r="C99" s="67"/>
      <c r="D99" s="42" t="s">
        <v>1083</v>
      </c>
      <c r="E99" s="24" t="s">
        <v>233</v>
      </c>
      <c r="F99" s="332"/>
      <c r="G99" s="65"/>
      <c r="H99" s="65"/>
      <c r="I99" s="65"/>
      <c r="J99" s="65"/>
      <c r="K99" s="72" t="s">
        <v>851</v>
      </c>
      <c r="L99" s="332"/>
      <c r="M99" s="332"/>
      <c r="N99" s="64" t="s">
        <v>361</v>
      </c>
      <c r="O99" s="332"/>
      <c r="P99" s="332"/>
      <c r="Q99" s="332"/>
      <c r="R99" s="332"/>
      <c r="S99" s="65"/>
      <c r="T99" s="65"/>
      <c r="U99" s="65"/>
      <c r="V99" s="65"/>
      <c r="W99" s="65"/>
      <c r="X99" s="65"/>
      <c r="Y99" s="65"/>
      <c r="Z99" s="65"/>
      <c r="AA99" s="65"/>
      <c r="AB99" s="65"/>
      <c r="AC99" s="65"/>
      <c r="AD99" s="65"/>
      <c r="AE99" s="65"/>
      <c r="AF99" s="65"/>
      <c r="AG99" s="65"/>
      <c r="AH99" s="65"/>
      <c r="AI99" s="65"/>
      <c r="AJ99" s="61" t="s">
        <v>139</v>
      </c>
      <c r="AK99" s="61">
        <v>2005</v>
      </c>
      <c r="AL99" s="65"/>
      <c r="AM99" s="65"/>
      <c r="AN99" s="65"/>
      <c r="AO99" s="44">
        <v>637500</v>
      </c>
      <c r="AP99" s="331"/>
      <c r="AQ99" s="331"/>
      <c r="AR99" s="331"/>
      <c r="AS99" s="331"/>
      <c r="AT99" s="331"/>
      <c r="AU99" s="331"/>
      <c r="AV99" s="331"/>
      <c r="AW99" s="331"/>
    </row>
    <row r="100" spans="2:49" ht="27" customHeight="1" x14ac:dyDescent="0.2">
      <c r="B100" s="64"/>
      <c r="C100" s="67"/>
      <c r="D100" s="42" t="s">
        <v>177</v>
      </c>
      <c r="E100" s="24" t="s">
        <v>271</v>
      </c>
      <c r="F100" s="332"/>
      <c r="G100" s="65"/>
      <c r="H100" s="65"/>
      <c r="I100" s="65"/>
      <c r="J100" s="65"/>
      <c r="K100" s="72" t="s">
        <v>851</v>
      </c>
      <c r="L100" s="332"/>
      <c r="M100" s="332"/>
      <c r="N100" s="64" t="s">
        <v>362</v>
      </c>
      <c r="O100" s="332"/>
      <c r="P100" s="332"/>
      <c r="Q100" s="332"/>
      <c r="R100" s="332"/>
      <c r="S100" s="65"/>
      <c r="T100" s="65"/>
      <c r="U100" s="65"/>
      <c r="V100" s="65"/>
      <c r="W100" s="65"/>
      <c r="X100" s="65"/>
      <c r="Y100" s="65"/>
      <c r="Z100" s="65"/>
      <c r="AA100" s="65"/>
      <c r="AB100" s="65"/>
      <c r="AC100" s="65"/>
      <c r="AD100" s="65"/>
      <c r="AE100" s="65"/>
      <c r="AF100" s="65"/>
      <c r="AG100" s="65"/>
      <c r="AH100" s="65"/>
      <c r="AI100" s="65"/>
      <c r="AJ100" s="61" t="s">
        <v>139</v>
      </c>
      <c r="AK100" s="61">
        <v>2005</v>
      </c>
      <c r="AL100" s="65"/>
      <c r="AM100" s="65"/>
      <c r="AN100" s="65"/>
      <c r="AO100" s="44">
        <v>7125000</v>
      </c>
      <c r="AP100" s="331"/>
      <c r="AQ100" s="331"/>
      <c r="AR100" s="331"/>
      <c r="AS100" s="331"/>
      <c r="AT100" s="331"/>
      <c r="AU100" s="331"/>
      <c r="AV100" s="331"/>
      <c r="AW100" s="331"/>
    </row>
    <row r="101" spans="2:49" ht="27" customHeight="1" x14ac:dyDescent="0.2">
      <c r="B101" s="64"/>
      <c r="C101" s="67"/>
      <c r="D101" s="42" t="s">
        <v>204</v>
      </c>
      <c r="E101" s="24" t="s">
        <v>267</v>
      </c>
      <c r="F101" s="332"/>
      <c r="G101" s="65"/>
      <c r="H101" s="65"/>
      <c r="I101" s="65"/>
      <c r="J101" s="65"/>
      <c r="K101" s="72" t="s">
        <v>855</v>
      </c>
      <c r="L101" s="332"/>
      <c r="M101" s="332"/>
      <c r="N101" s="64" t="s">
        <v>362</v>
      </c>
      <c r="O101" s="332"/>
      <c r="P101" s="332"/>
      <c r="Q101" s="332"/>
      <c r="R101" s="332"/>
      <c r="S101" s="65"/>
      <c r="T101" s="65"/>
      <c r="U101" s="65"/>
      <c r="V101" s="65"/>
      <c r="W101" s="65"/>
      <c r="X101" s="65"/>
      <c r="Y101" s="65"/>
      <c r="Z101" s="65"/>
      <c r="AA101" s="65"/>
      <c r="AB101" s="65"/>
      <c r="AC101" s="65"/>
      <c r="AD101" s="65"/>
      <c r="AE101" s="65"/>
      <c r="AF101" s="65"/>
      <c r="AG101" s="65"/>
      <c r="AH101" s="65"/>
      <c r="AI101" s="65"/>
      <c r="AJ101" s="61" t="s">
        <v>139</v>
      </c>
      <c r="AK101" s="61">
        <v>2005</v>
      </c>
      <c r="AL101" s="65"/>
      <c r="AM101" s="65"/>
      <c r="AN101" s="65"/>
      <c r="AO101" s="44">
        <v>750000</v>
      </c>
      <c r="AP101" s="331"/>
      <c r="AQ101" s="331"/>
      <c r="AR101" s="331"/>
      <c r="AS101" s="331"/>
      <c r="AT101" s="331"/>
      <c r="AU101" s="331"/>
      <c r="AV101" s="331"/>
      <c r="AW101" s="331"/>
    </row>
    <row r="102" spans="2:49" ht="27" customHeight="1" x14ac:dyDescent="0.2">
      <c r="B102" s="64"/>
      <c r="C102" s="67"/>
      <c r="D102" s="42" t="s">
        <v>189</v>
      </c>
      <c r="E102" s="24" t="s">
        <v>251</v>
      </c>
      <c r="F102" s="332"/>
      <c r="G102" s="65"/>
      <c r="H102" s="65"/>
      <c r="I102" s="65"/>
      <c r="J102" s="65"/>
      <c r="K102" s="72" t="s">
        <v>1108</v>
      </c>
      <c r="L102" s="332"/>
      <c r="M102" s="332"/>
      <c r="N102" s="64" t="s">
        <v>378</v>
      </c>
      <c r="O102" s="332"/>
      <c r="P102" s="332"/>
      <c r="Q102" s="332"/>
      <c r="R102" s="332"/>
      <c r="S102" s="65"/>
      <c r="T102" s="65"/>
      <c r="U102" s="65"/>
      <c r="V102" s="65"/>
      <c r="W102" s="65"/>
      <c r="X102" s="65"/>
      <c r="Y102" s="65"/>
      <c r="Z102" s="65"/>
      <c r="AA102" s="65"/>
      <c r="AB102" s="65"/>
      <c r="AC102" s="65"/>
      <c r="AD102" s="65"/>
      <c r="AE102" s="65"/>
      <c r="AF102" s="65"/>
      <c r="AG102" s="65"/>
      <c r="AH102" s="65"/>
      <c r="AI102" s="65"/>
      <c r="AJ102" s="61" t="s">
        <v>139</v>
      </c>
      <c r="AK102" s="61">
        <v>2005</v>
      </c>
      <c r="AL102" s="65"/>
      <c r="AM102" s="65"/>
      <c r="AN102" s="65"/>
      <c r="AO102" s="44">
        <v>131250</v>
      </c>
      <c r="AP102" s="331"/>
      <c r="AQ102" s="331"/>
      <c r="AR102" s="331"/>
      <c r="AS102" s="331"/>
      <c r="AT102" s="331"/>
      <c r="AU102" s="331"/>
      <c r="AV102" s="331"/>
      <c r="AW102" s="331"/>
    </row>
    <row r="103" spans="2:49" ht="27" customHeight="1" x14ac:dyDescent="0.2">
      <c r="B103" s="64"/>
      <c r="C103" s="67"/>
      <c r="D103" s="42" t="s">
        <v>186</v>
      </c>
      <c r="E103" s="24" t="s">
        <v>243</v>
      </c>
      <c r="F103" s="332"/>
      <c r="G103" s="65"/>
      <c r="H103" s="65"/>
      <c r="I103" s="65"/>
      <c r="J103" s="65"/>
      <c r="K103" s="72" t="s">
        <v>316</v>
      </c>
      <c r="L103" s="332"/>
      <c r="M103" s="332"/>
      <c r="N103" s="64" t="s">
        <v>1113</v>
      </c>
      <c r="O103" s="332"/>
      <c r="P103" s="332"/>
      <c r="Q103" s="332"/>
      <c r="R103" s="332"/>
      <c r="S103" s="65"/>
      <c r="T103" s="65"/>
      <c r="U103" s="65"/>
      <c r="V103" s="65"/>
      <c r="W103" s="65"/>
      <c r="X103" s="65"/>
      <c r="Y103" s="65"/>
      <c r="Z103" s="65"/>
      <c r="AA103" s="65"/>
      <c r="AB103" s="65"/>
      <c r="AC103" s="65"/>
      <c r="AD103" s="65"/>
      <c r="AE103" s="65"/>
      <c r="AF103" s="65"/>
      <c r="AG103" s="65"/>
      <c r="AH103" s="65"/>
      <c r="AI103" s="65"/>
      <c r="AJ103" s="61" t="s">
        <v>139</v>
      </c>
      <c r="AK103" s="61">
        <v>2005</v>
      </c>
      <c r="AL103" s="65"/>
      <c r="AM103" s="65"/>
      <c r="AN103" s="65"/>
      <c r="AO103" s="44">
        <v>6433000</v>
      </c>
      <c r="AP103" s="331"/>
      <c r="AQ103" s="331"/>
      <c r="AR103" s="331"/>
      <c r="AS103" s="331"/>
      <c r="AT103" s="331"/>
      <c r="AU103" s="331"/>
      <c r="AV103" s="331"/>
      <c r="AW103" s="331"/>
    </row>
    <row r="104" spans="2:49" ht="27" customHeight="1" x14ac:dyDescent="0.2">
      <c r="B104" s="64"/>
      <c r="C104" s="67"/>
      <c r="D104" s="42" t="s">
        <v>194</v>
      </c>
      <c r="E104" s="24" t="s">
        <v>253</v>
      </c>
      <c r="F104" s="332"/>
      <c r="G104" s="65"/>
      <c r="H104" s="65"/>
      <c r="I104" s="65"/>
      <c r="J104" s="65"/>
      <c r="K104" s="72" t="s">
        <v>304</v>
      </c>
      <c r="L104" s="332"/>
      <c r="M104" s="332"/>
      <c r="N104" s="64" t="s">
        <v>368</v>
      </c>
      <c r="O104" s="332"/>
      <c r="P104" s="332"/>
      <c r="Q104" s="332"/>
      <c r="R104" s="332"/>
      <c r="S104" s="65"/>
      <c r="T104" s="65"/>
      <c r="U104" s="65"/>
      <c r="V104" s="65"/>
      <c r="W104" s="65"/>
      <c r="X104" s="65"/>
      <c r="Y104" s="65"/>
      <c r="Z104" s="65"/>
      <c r="AA104" s="65"/>
      <c r="AB104" s="65"/>
      <c r="AC104" s="65"/>
      <c r="AD104" s="65"/>
      <c r="AE104" s="65"/>
      <c r="AF104" s="65"/>
      <c r="AG104" s="65"/>
      <c r="AH104" s="65"/>
      <c r="AI104" s="65"/>
      <c r="AJ104" s="61" t="s">
        <v>139</v>
      </c>
      <c r="AK104" s="61">
        <v>2005</v>
      </c>
      <c r="AL104" s="65"/>
      <c r="AM104" s="65"/>
      <c r="AN104" s="65"/>
      <c r="AO104" s="44">
        <v>450000</v>
      </c>
      <c r="AP104" s="331"/>
      <c r="AQ104" s="331"/>
      <c r="AR104" s="331"/>
      <c r="AS104" s="331"/>
      <c r="AT104" s="331"/>
      <c r="AU104" s="331"/>
      <c r="AV104" s="331"/>
      <c r="AW104" s="331"/>
    </row>
    <row r="105" spans="2:49" ht="27" customHeight="1" x14ac:dyDescent="0.2">
      <c r="B105" s="64"/>
      <c r="C105" s="67"/>
      <c r="D105" s="42" t="s">
        <v>194</v>
      </c>
      <c r="E105" s="24" t="s">
        <v>253</v>
      </c>
      <c r="F105" s="332"/>
      <c r="G105" s="65"/>
      <c r="H105" s="65"/>
      <c r="I105" s="65"/>
      <c r="J105" s="65"/>
      <c r="K105" s="72" t="s">
        <v>304</v>
      </c>
      <c r="L105" s="332"/>
      <c r="M105" s="332"/>
      <c r="N105" s="64" t="s">
        <v>368</v>
      </c>
      <c r="O105" s="332"/>
      <c r="P105" s="332"/>
      <c r="Q105" s="332"/>
      <c r="R105" s="332"/>
      <c r="S105" s="65"/>
      <c r="T105" s="65"/>
      <c r="U105" s="65"/>
      <c r="V105" s="65"/>
      <c r="W105" s="65"/>
      <c r="X105" s="65"/>
      <c r="Y105" s="65"/>
      <c r="Z105" s="65"/>
      <c r="AA105" s="65"/>
      <c r="AB105" s="65"/>
      <c r="AC105" s="65"/>
      <c r="AD105" s="65"/>
      <c r="AE105" s="65"/>
      <c r="AF105" s="65"/>
      <c r="AG105" s="65"/>
      <c r="AH105" s="65"/>
      <c r="AI105" s="65"/>
      <c r="AJ105" s="61" t="s">
        <v>139</v>
      </c>
      <c r="AK105" s="61">
        <v>2005</v>
      </c>
      <c r="AL105" s="65"/>
      <c r="AM105" s="65"/>
      <c r="AN105" s="65"/>
      <c r="AO105" s="44">
        <v>1680000</v>
      </c>
      <c r="AP105" s="331"/>
      <c r="AQ105" s="331"/>
      <c r="AR105" s="331"/>
      <c r="AS105" s="331"/>
      <c r="AT105" s="331"/>
      <c r="AU105" s="331"/>
      <c r="AV105" s="331"/>
      <c r="AW105" s="331"/>
    </row>
    <row r="106" spans="2:49" ht="27" customHeight="1" x14ac:dyDescent="0.2">
      <c r="B106" s="64"/>
      <c r="C106" s="67"/>
      <c r="D106" s="42" t="s">
        <v>187</v>
      </c>
      <c r="E106" s="24" t="s">
        <v>245</v>
      </c>
      <c r="F106" s="332"/>
      <c r="G106" s="65"/>
      <c r="H106" s="65"/>
      <c r="I106" s="65"/>
      <c r="J106" s="65"/>
      <c r="K106" s="72" t="s">
        <v>304</v>
      </c>
      <c r="L106" s="332"/>
      <c r="M106" s="332"/>
      <c r="N106" s="64" t="s">
        <v>360</v>
      </c>
      <c r="O106" s="332"/>
      <c r="P106" s="332"/>
      <c r="Q106" s="332"/>
      <c r="R106" s="332"/>
      <c r="S106" s="65"/>
      <c r="T106" s="65"/>
      <c r="U106" s="65"/>
      <c r="V106" s="65"/>
      <c r="W106" s="65"/>
      <c r="X106" s="65"/>
      <c r="Y106" s="65"/>
      <c r="Z106" s="65"/>
      <c r="AA106" s="65"/>
      <c r="AB106" s="65"/>
      <c r="AC106" s="65"/>
      <c r="AD106" s="65"/>
      <c r="AE106" s="65"/>
      <c r="AF106" s="65"/>
      <c r="AG106" s="65"/>
      <c r="AH106" s="65"/>
      <c r="AI106" s="65"/>
      <c r="AJ106" s="61" t="s">
        <v>139</v>
      </c>
      <c r="AK106" s="61">
        <v>2005</v>
      </c>
      <c r="AL106" s="65"/>
      <c r="AM106" s="65"/>
      <c r="AN106" s="65"/>
      <c r="AO106" s="44">
        <v>490000</v>
      </c>
      <c r="AP106" s="331"/>
      <c r="AQ106" s="331"/>
      <c r="AR106" s="331"/>
      <c r="AS106" s="331"/>
      <c r="AT106" s="331"/>
      <c r="AU106" s="331"/>
      <c r="AV106" s="331"/>
      <c r="AW106" s="331"/>
    </row>
    <row r="107" spans="2:49" ht="27" customHeight="1" x14ac:dyDescent="0.2">
      <c r="B107" s="64"/>
      <c r="C107" s="67"/>
      <c r="D107" s="42" t="s">
        <v>178</v>
      </c>
      <c r="E107" s="24" t="s">
        <v>235</v>
      </c>
      <c r="F107" s="332"/>
      <c r="G107" s="65"/>
      <c r="H107" s="65"/>
      <c r="I107" s="65"/>
      <c r="J107" s="65"/>
      <c r="K107" s="72" t="s">
        <v>1103</v>
      </c>
      <c r="L107" s="332"/>
      <c r="M107" s="332"/>
      <c r="N107" s="64" t="s">
        <v>361</v>
      </c>
      <c r="O107" s="332"/>
      <c r="P107" s="332"/>
      <c r="Q107" s="332"/>
      <c r="R107" s="332"/>
      <c r="S107" s="65"/>
      <c r="T107" s="65"/>
      <c r="U107" s="65"/>
      <c r="V107" s="65"/>
      <c r="W107" s="65"/>
      <c r="X107" s="65"/>
      <c r="Y107" s="65"/>
      <c r="Z107" s="65"/>
      <c r="AA107" s="65"/>
      <c r="AB107" s="65"/>
      <c r="AC107" s="65"/>
      <c r="AD107" s="65"/>
      <c r="AE107" s="65"/>
      <c r="AF107" s="65"/>
      <c r="AG107" s="65"/>
      <c r="AH107" s="65"/>
      <c r="AI107" s="65"/>
      <c r="AJ107" s="61" t="s">
        <v>139</v>
      </c>
      <c r="AK107" s="61">
        <v>2005</v>
      </c>
      <c r="AL107" s="65"/>
      <c r="AM107" s="65"/>
      <c r="AN107" s="65"/>
      <c r="AO107" s="44">
        <v>1750000</v>
      </c>
      <c r="AP107" s="331"/>
      <c r="AQ107" s="331"/>
      <c r="AR107" s="331"/>
      <c r="AS107" s="331"/>
      <c r="AT107" s="331"/>
      <c r="AU107" s="331"/>
      <c r="AV107" s="331"/>
      <c r="AW107" s="331"/>
    </row>
    <row r="108" spans="2:49" ht="27" customHeight="1" x14ac:dyDescent="0.2">
      <c r="B108" s="64"/>
      <c r="C108" s="67"/>
      <c r="D108" s="42" t="s">
        <v>1084</v>
      </c>
      <c r="E108" s="24" t="s">
        <v>1098</v>
      </c>
      <c r="F108" s="332"/>
      <c r="G108" s="65"/>
      <c r="H108" s="65"/>
      <c r="I108" s="65"/>
      <c r="J108" s="65"/>
      <c r="K108" s="72" t="s">
        <v>1109</v>
      </c>
      <c r="L108" s="332"/>
      <c r="M108" s="332"/>
      <c r="N108" s="64" t="s">
        <v>361</v>
      </c>
      <c r="O108" s="332"/>
      <c r="P108" s="332"/>
      <c r="Q108" s="332"/>
      <c r="R108" s="332"/>
      <c r="S108" s="65"/>
      <c r="T108" s="65"/>
      <c r="U108" s="65"/>
      <c r="V108" s="65"/>
      <c r="W108" s="65"/>
      <c r="X108" s="65"/>
      <c r="Y108" s="65"/>
      <c r="Z108" s="65"/>
      <c r="AA108" s="65"/>
      <c r="AB108" s="65"/>
      <c r="AC108" s="65"/>
      <c r="AD108" s="65"/>
      <c r="AE108" s="65"/>
      <c r="AF108" s="65"/>
      <c r="AG108" s="65"/>
      <c r="AH108" s="65"/>
      <c r="AI108" s="65"/>
      <c r="AJ108" s="61" t="s">
        <v>139</v>
      </c>
      <c r="AK108" s="61">
        <v>2005</v>
      </c>
      <c r="AL108" s="65"/>
      <c r="AM108" s="65"/>
      <c r="AN108" s="65"/>
      <c r="AO108" s="44">
        <v>8330000</v>
      </c>
      <c r="AP108" s="331"/>
      <c r="AQ108" s="331"/>
      <c r="AR108" s="331"/>
      <c r="AS108" s="331"/>
      <c r="AT108" s="331"/>
      <c r="AU108" s="331"/>
      <c r="AV108" s="331"/>
      <c r="AW108" s="331"/>
    </row>
    <row r="109" spans="2:49" ht="27" customHeight="1" x14ac:dyDescent="0.2">
      <c r="B109" s="64"/>
      <c r="C109" s="67"/>
      <c r="D109" s="42" t="s">
        <v>1085</v>
      </c>
      <c r="E109" s="24" t="s">
        <v>1099</v>
      </c>
      <c r="F109" s="332"/>
      <c r="G109" s="65"/>
      <c r="H109" s="65"/>
      <c r="I109" s="65"/>
      <c r="J109" s="65"/>
      <c r="K109" s="72" t="s">
        <v>1109</v>
      </c>
      <c r="L109" s="332"/>
      <c r="M109" s="332"/>
      <c r="N109" s="64" t="s">
        <v>361</v>
      </c>
      <c r="O109" s="332"/>
      <c r="P109" s="332"/>
      <c r="Q109" s="332"/>
      <c r="R109" s="332"/>
      <c r="S109" s="65"/>
      <c r="T109" s="65"/>
      <c r="U109" s="65"/>
      <c r="V109" s="65"/>
      <c r="W109" s="65"/>
      <c r="X109" s="65"/>
      <c r="Y109" s="65"/>
      <c r="Z109" s="65"/>
      <c r="AA109" s="65"/>
      <c r="AB109" s="65"/>
      <c r="AC109" s="65"/>
      <c r="AD109" s="65"/>
      <c r="AE109" s="65"/>
      <c r="AF109" s="65"/>
      <c r="AG109" s="65"/>
      <c r="AH109" s="65"/>
      <c r="AI109" s="65"/>
      <c r="AJ109" s="61" t="s">
        <v>139</v>
      </c>
      <c r="AK109" s="61">
        <v>2005</v>
      </c>
      <c r="AL109" s="65"/>
      <c r="AM109" s="65"/>
      <c r="AN109" s="65"/>
      <c r="AO109" s="44">
        <v>2100000</v>
      </c>
      <c r="AP109" s="331"/>
      <c r="AQ109" s="331"/>
      <c r="AR109" s="331"/>
      <c r="AS109" s="331"/>
      <c r="AT109" s="331"/>
      <c r="AU109" s="331"/>
      <c r="AV109" s="331"/>
      <c r="AW109" s="331"/>
    </row>
    <row r="110" spans="2:49" ht="27" customHeight="1" x14ac:dyDescent="0.2">
      <c r="B110" s="64"/>
      <c r="C110" s="67"/>
      <c r="D110" s="42" t="s">
        <v>1086</v>
      </c>
      <c r="E110" s="24" t="s">
        <v>1100</v>
      </c>
      <c r="F110" s="332"/>
      <c r="G110" s="65"/>
      <c r="H110" s="65"/>
      <c r="I110" s="65"/>
      <c r="J110" s="65"/>
      <c r="K110" s="72" t="s">
        <v>1086</v>
      </c>
      <c r="L110" s="332"/>
      <c r="M110" s="332"/>
      <c r="N110" s="64" t="s">
        <v>365</v>
      </c>
      <c r="O110" s="332"/>
      <c r="P110" s="332"/>
      <c r="Q110" s="332"/>
      <c r="R110" s="332"/>
      <c r="S110" s="65"/>
      <c r="T110" s="65"/>
      <c r="U110" s="65"/>
      <c r="V110" s="65"/>
      <c r="W110" s="65"/>
      <c r="X110" s="65"/>
      <c r="Y110" s="65"/>
      <c r="Z110" s="65"/>
      <c r="AA110" s="65"/>
      <c r="AB110" s="65"/>
      <c r="AC110" s="65"/>
      <c r="AD110" s="65"/>
      <c r="AE110" s="65"/>
      <c r="AF110" s="65"/>
      <c r="AG110" s="65"/>
      <c r="AH110" s="65"/>
      <c r="AI110" s="65"/>
      <c r="AJ110" s="61" t="s">
        <v>139</v>
      </c>
      <c r="AK110" s="61">
        <v>2005</v>
      </c>
      <c r="AL110" s="65"/>
      <c r="AM110" s="65"/>
      <c r="AN110" s="65"/>
      <c r="AO110" s="44">
        <v>245000</v>
      </c>
      <c r="AP110" s="331"/>
      <c r="AQ110" s="331"/>
      <c r="AR110" s="331"/>
      <c r="AS110" s="331"/>
      <c r="AT110" s="331"/>
      <c r="AU110" s="331"/>
      <c r="AV110" s="331"/>
      <c r="AW110" s="331"/>
    </row>
    <row r="111" spans="2:49" ht="27" customHeight="1" x14ac:dyDescent="0.2">
      <c r="B111" s="64"/>
      <c r="C111" s="67"/>
      <c r="D111" s="42" t="s">
        <v>184</v>
      </c>
      <c r="E111" s="24" t="s">
        <v>807</v>
      </c>
      <c r="F111" s="332"/>
      <c r="G111" s="65"/>
      <c r="H111" s="65"/>
      <c r="I111" s="65"/>
      <c r="J111" s="65"/>
      <c r="K111" s="72" t="s">
        <v>304</v>
      </c>
      <c r="L111" s="332"/>
      <c r="M111" s="332"/>
      <c r="N111" s="64" t="s">
        <v>372</v>
      </c>
      <c r="O111" s="332"/>
      <c r="P111" s="332"/>
      <c r="Q111" s="332"/>
      <c r="R111" s="332"/>
      <c r="S111" s="65"/>
      <c r="T111" s="65"/>
      <c r="U111" s="65"/>
      <c r="V111" s="65"/>
      <c r="W111" s="65"/>
      <c r="X111" s="65"/>
      <c r="Y111" s="65"/>
      <c r="Z111" s="65"/>
      <c r="AA111" s="65"/>
      <c r="AB111" s="65"/>
      <c r="AC111" s="65"/>
      <c r="AD111" s="65"/>
      <c r="AE111" s="65"/>
      <c r="AF111" s="65"/>
      <c r="AG111" s="65"/>
      <c r="AH111" s="65"/>
      <c r="AI111" s="65"/>
      <c r="AJ111" s="61" t="s">
        <v>139</v>
      </c>
      <c r="AK111" s="61">
        <v>2005</v>
      </c>
      <c r="AL111" s="65"/>
      <c r="AM111" s="65"/>
      <c r="AN111" s="65"/>
      <c r="AO111" s="44">
        <v>2325000</v>
      </c>
      <c r="AP111" s="331"/>
      <c r="AQ111" s="331"/>
      <c r="AR111" s="331"/>
      <c r="AS111" s="331"/>
      <c r="AT111" s="331"/>
      <c r="AU111" s="331"/>
      <c r="AV111" s="331"/>
      <c r="AW111" s="331"/>
    </row>
    <row r="112" spans="2:49" ht="27" customHeight="1" x14ac:dyDescent="0.2">
      <c r="B112" s="64"/>
      <c r="C112" s="67"/>
      <c r="D112" s="42" t="s">
        <v>178</v>
      </c>
      <c r="E112" s="24" t="s">
        <v>235</v>
      </c>
      <c r="F112" s="332"/>
      <c r="G112" s="65"/>
      <c r="H112" s="65"/>
      <c r="I112" s="65"/>
      <c r="J112" s="65"/>
      <c r="K112" s="72" t="s">
        <v>1103</v>
      </c>
      <c r="L112" s="332"/>
      <c r="M112" s="332"/>
      <c r="N112" s="64" t="s">
        <v>361</v>
      </c>
      <c r="O112" s="332"/>
      <c r="P112" s="332"/>
      <c r="Q112" s="332"/>
      <c r="R112" s="332"/>
      <c r="S112" s="65"/>
      <c r="T112" s="65"/>
      <c r="U112" s="65"/>
      <c r="V112" s="65"/>
      <c r="W112" s="65"/>
      <c r="X112" s="65"/>
      <c r="Y112" s="65"/>
      <c r="Z112" s="65"/>
      <c r="AA112" s="65"/>
      <c r="AB112" s="65"/>
      <c r="AC112" s="65"/>
      <c r="AD112" s="65"/>
      <c r="AE112" s="65"/>
      <c r="AF112" s="65"/>
      <c r="AG112" s="65"/>
      <c r="AH112" s="65"/>
      <c r="AI112" s="65"/>
      <c r="AJ112" s="61" t="s">
        <v>139</v>
      </c>
      <c r="AK112" s="61">
        <v>2005</v>
      </c>
      <c r="AL112" s="65"/>
      <c r="AM112" s="65"/>
      <c r="AN112" s="65"/>
      <c r="AO112" s="44">
        <v>2062500</v>
      </c>
      <c r="AP112" s="331"/>
      <c r="AQ112" s="331"/>
      <c r="AR112" s="331"/>
      <c r="AS112" s="331"/>
      <c r="AT112" s="331"/>
      <c r="AU112" s="331"/>
      <c r="AV112" s="331"/>
      <c r="AW112" s="331"/>
    </row>
    <row r="113" spans="2:49" ht="27" customHeight="1" x14ac:dyDescent="0.2">
      <c r="B113" s="64"/>
      <c r="C113" s="67"/>
      <c r="D113" s="42" t="s">
        <v>194</v>
      </c>
      <c r="E113" s="24" t="s">
        <v>253</v>
      </c>
      <c r="F113" s="332"/>
      <c r="G113" s="65"/>
      <c r="H113" s="65"/>
      <c r="I113" s="65"/>
      <c r="J113" s="65"/>
      <c r="K113" s="72" t="s">
        <v>304</v>
      </c>
      <c r="L113" s="332"/>
      <c r="M113" s="332"/>
      <c r="N113" s="64" t="s">
        <v>368</v>
      </c>
      <c r="O113" s="332"/>
      <c r="P113" s="332"/>
      <c r="Q113" s="332"/>
      <c r="R113" s="332"/>
      <c r="S113" s="65"/>
      <c r="T113" s="65"/>
      <c r="U113" s="65"/>
      <c r="V113" s="65"/>
      <c r="W113" s="65"/>
      <c r="X113" s="65"/>
      <c r="Y113" s="65"/>
      <c r="Z113" s="65"/>
      <c r="AA113" s="65"/>
      <c r="AB113" s="65"/>
      <c r="AC113" s="65"/>
      <c r="AD113" s="65"/>
      <c r="AE113" s="65"/>
      <c r="AF113" s="65"/>
      <c r="AG113" s="65"/>
      <c r="AH113" s="65"/>
      <c r="AI113" s="65"/>
      <c r="AJ113" s="61" t="s">
        <v>139</v>
      </c>
      <c r="AK113" s="61">
        <v>2006</v>
      </c>
      <c r="AL113" s="65"/>
      <c r="AM113" s="65"/>
      <c r="AN113" s="65"/>
      <c r="AO113" s="44">
        <v>1680000</v>
      </c>
      <c r="AP113" s="331"/>
      <c r="AQ113" s="331"/>
      <c r="AR113" s="331"/>
      <c r="AS113" s="331"/>
      <c r="AT113" s="331"/>
      <c r="AU113" s="331"/>
      <c r="AV113" s="331"/>
      <c r="AW113" s="331"/>
    </row>
    <row r="114" spans="2:49" ht="27" customHeight="1" x14ac:dyDescent="0.2">
      <c r="B114" s="64"/>
      <c r="C114" s="67"/>
      <c r="D114" s="42" t="s">
        <v>187</v>
      </c>
      <c r="E114" s="24" t="s">
        <v>245</v>
      </c>
      <c r="F114" s="332"/>
      <c r="G114" s="65"/>
      <c r="H114" s="65"/>
      <c r="I114" s="65"/>
      <c r="J114" s="65"/>
      <c r="K114" s="72" t="s">
        <v>1110</v>
      </c>
      <c r="L114" s="332"/>
      <c r="M114" s="332"/>
      <c r="N114" s="64" t="s">
        <v>360</v>
      </c>
      <c r="O114" s="332"/>
      <c r="P114" s="332"/>
      <c r="Q114" s="332"/>
      <c r="R114" s="332"/>
      <c r="S114" s="65"/>
      <c r="T114" s="65"/>
      <c r="U114" s="65"/>
      <c r="V114" s="65"/>
      <c r="W114" s="65"/>
      <c r="X114" s="65"/>
      <c r="Y114" s="65"/>
      <c r="Z114" s="65"/>
      <c r="AA114" s="65"/>
      <c r="AB114" s="65"/>
      <c r="AC114" s="65"/>
      <c r="AD114" s="65"/>
      <c r="AE114" s="65"/>
      <c r="AF114" s="65"/>
      <c r="AG114" s="65"/>
      <c r="AH114" s="65"/>
      <c r="AI114" s="65"/>
      <c r="AJ114" s="61" t="s">
        <v>139</v>
      </c>
      <c r="AK114" s="61">
        <v>2006</v>
      </c>
      <c r="AL114" s="65"/>
      <c r="AM114" s="65"/>
      <c r="AN114" s="65"/>
      <c r="AO114" s="44">
        <v>1000000</v>
      </c>
      <c r="AP114" s="331"/>
      <c r="AQ114" s="331"/>
      <c r="AR114" s="331"/>
      <c r="AS114" s="331"/>
      <c r="AT114" s="331"/>
      <c r="AU114" s="331"/>
      <c r="AV114" s="331"/>
      <c r="AW114" s="331"/>
    </row>
    <row r="115" spans="2:49" ht="27" customHeight="1" x14ac:dyDescent="0.2">
      <c r="B115" s="64"/>
      <c r="C115" s="67"/>
      <c r="D115" s="42" t="s">
        <v>187</v>
      </c>
      <c r="E115" s="24" t="s">
        <v>245</v>
      </c>
      <c r="F115" s="332"/>
      <c r="G115" s="65"/>
      <c r="H115" s="65"/>
      <c r="I115" s="65"/>
      <c r="J115" s="65"/>
      <c r="K115" s="72" t="s">
        <v>1110</v>
      </c>
      <c r="L115" s="332"/>
      <c r="M115" s="332"/>
      <c r="N115" s="64" t="s">
        <v>360</v>
      </c>
      <c r="O115" s="332"/>
      <c r="P115" s="332"/>
      <c r="Q115" s="332"/>
      <c r="R115" s="332"/>
      <c r="S115" s="65"/>
      <c r="T115" s="65"/>
      <c r="U115" s="65"/>
      <c r="V115" s="65"/>
      <c r="W115" s="65"/>
      <c r="X115" s="65"/>
      <c r="Y115" s="65"/>
      <c r="Z115" s="65"/>
      <c r="AA115" s="65"/>
      <c r="AB115" s="65"/>
      <c r="AC115" s="65"/>
      <c r="AD115" s="65"/>
      <c r="AE115" s="65"/>
      <c r="AF115" s="65"/>
      <c r="AG115" s="65"/>
      <c r="AH115" s="65"/>
      <c r="AI115" s="65"/>
      <c r="AJ115" s="61" t="s">
        <v>139</v>
      </c>
      <c r="AK115" s="61">
        <v>2006</v>
      </c>
      <c r="AL115" s="65"/>
      <c r="AM115" s="65"/>
      <c r="AN115" s="65"/>
      <c r="AO115" s="44">
        <v>1000000</v>
      </c>
      <c r="AP115" s="331"/>
      <c r="AQ115" s="331"/>
      <c r="AR115" s="331"/>
      <c r="AS115" s="331"/>
      <c r="AT115" s="331"/>
      <c r="AU115" s="331"/>
      <c r="AV115" s="331"/>
      <c r="AW115" s="331"/>
    </row>
    <row r="116" spans="2:49" ht="27" customHeight="1" x14ac:dyDescent="0.2">
      <c r="B116" s="64"/>
      <c r="C116" s="67"/>
      <c r="D116" s="42" t="s">
        <v>1082</v>
      </c>
      <c r="E116" s="24" t="s">
        <v>232</v>
      </c>
      <c r="F116" s="332"/>
      <c r="G116" s="65"/>
      <c r="H116" s="65"/>
      <c r="I116" s="65"/>
      <c r="J116" s="65"/>
      <c r="K116" s="72" t="s">
        <v>299</v>
      </c>
      <c r="L116" s="332"/>
      <c r="M116" s="332"/>
      <c r="N116" s="64" t="s">
        <v>360</v>
      </c>
      <c r="O116" s="332"/>
      <c r="P116" s="332"/>
      <c r="Q116" s="332"/>
      <c r="R116" s="332"/>
      <c r="S116" s="65"/>
      <c r="T116" s="65"/>
      <c r="U116" s="65"/>
      <c r="V116" s="65"/>
      <c r="W116" s="65"/>
      <c r="X116" s="65"/>
      <c r="Y116" s="65"/>
      <c r="Z116" s="65"/>
      <c r="AA116" s="65"/>
      <c r="AB116" s="65"/>
      <c r="AC116" s="65"/>
      <c r="AD116" s="65"/>
      <c r="AE116" s="65"/>
      <c r="AF116" s="65"/>
      <c r="AG116" s="65"/>
      <c r="AH116" s="65"/>
      <c r="AI116" s="65"/>
      <c r="AJ116" s="61" t="s">
        <v>139</v>
      </c>
      <c r="AK116" s="61">
        <v>2006</v>
      </c>
      <c r="AL116" s="65"/>
      <c r="AM116" s="65"/>
      <c r="AN116" s="65"/>
      <c r="AO116" s="44">
        <v>560000</v>
      </c>
      <c r="AP116" s="331"/>
      <c r="AQ116" s="331"/>
      <c r="AR116" s="331"/>
      <c r="AS116" s="331"/>
      <c r="AT116" s="331"/>
      <c r="AU116" s="331"/>
      <c r="AV116" s="331"/>
      <c r="AW116" s="331"/>
    </row>
    <row r="117" spans="2:49" ht="27" customHeight="1" x14ac:dyDescent="0.2">
      <c r="B117" s="64"/>
      <c r="C117" s="67"/>
      <c r="D117" s="42" t="s">
        <v>196</v>
      </c>
      <c r="E117" s="24" t="s">
        <v>255</v>
      </c>
      <c r="F117" s="332"/>
      <c r="G117" s="65"/>
      <c r="H117" s="65"/>
      <c r="I117" s="65"/>
      <c r="J117" s="65"/>
      <c r="K117" s="72" t="s">
        <v>304</v>
      </c>
      <c r="L117" s="332"/>
      <c r="M117" s="332"/>
      <c r="N117" s="64" t="s">
        <v>373</v>
      </c>
      <c r="O117" s="332"/>
      <c r="P117" s="332"/>
      <c r="Q117" s="332"/>
      <c r="R117" s="332"/>
      <c r="S117" s="65"/>
      <c r="T117" s="65"/>
      <c r="U117" s="65"/>
      <c r="V117" s="65"/>
      <c r="W117" s="65"/>
      <c r="X117" s="65"/>
      <c r="Y117" s="65"/>
      <c r="Z117" s="65"/>
      <c r="AA117" s="65"/>
      <c r="AB117" s="65"/>
      <c r="AC117" s="65"/>
      <c r="AD117" s="65"/>
      <c r="AE117" s="65"/>
      <c r="AF117" s="65"/>
      <c r="AG117" s="65"/>
      <c r="AH117" s="65"/>
      <c r="AI117" s="65"/>
      <c r="AJ117" s="61" t="s">
        <v>139</v>
      </c>
      <c r="AK117" s="61">
        <v>2006</v>
      </c>
      <c r="AL117" s="65"/>
      <c r="AM117" s="65"/>
      <c r="AN117" s="65"/>
      <c r="AO117" s="44">
        <v>3040000</v>
      </c>
      <c r="AP117" s="331"/>
      <c r="AQ117" s="331"/>
      <c r="AR117" s="331"/>
      <c r="AS117" s="331"/>
      <c r="AT117" s="331"/>
      <c r="AU117" s="331"/>
      <c r="AV117" s="331"/>
      <c r="AW117" s="331"/>
    </row>
    <row r="118" spans="2:49" ht="27" customHeight="1" x14ac:dyDescent="0.2">
      <c r="B118" s="64"/>
      <c r="C118" s="67"/>
      <c r="D118" s="65" t="s">
        <v>181</v>
      </c>
      <c r="E118" s="73" t="s">
        <v>1101</v>
      </c>
      <c r="F118" s="332"/>
      <c r="G118" s="65"/>
      <c r="H118" s="65"/>
      <c r="I118" s="65"/>
      <c r="J118" s="65"/>
      <c r="K118" s="72" t="s">
        <v>304</v>
      </c>
      <c r="L118" s="332"/>
      <c r="M118" s="332"/>
      <c r="N118" s="64" t="s">
        <v>372</v>
      </c>
      <c r="O118" s="332"/>
      <c r="P118" s="332"/>
      <c r="Q118" s="332"/>
      <c r="R118" s="332"/>
      <c r="S118" s="65"/>
      <c r="T118" s="65"/>
      <c r="U118" s="65"/>
      <c r="V118" s="65"/>
      <c r="W118" s="65"/>
      <c r="X118" s="65"/>
      <c r="Y118" s="65"/>
      <c r="Z118" s="65"/>
      <c r="AA118" s="65"/>
      <c r="AB118" s="65"/>
      <c r="AC118" s="65"/>
      <c r="AD118" s="65"/>
      <c r="AE118" s="65"/>
      <c r="AF118" s="65"/>
      <c r="AG118" s="65"/>
      <c r="AH118" s="65"/>
      <c r="AI118" s="65"/>
      <c r="AJ118" s="61" t="s">
        <v>139</v>
      </c>
      <c r="AK118" s="61">
        <v>2006</v>
      </c>
      <c r="AL118" s="65"/>
      <c r="AM118" s="65"/>
      <c r="AN118" s="65"/>
      <c r="AO118" s="44">
        <v>880000</v>
      </c>
      <c r="AP118" s="331"/>
      <c r="AQ118" s="331"/>
      <c r="AR118" s="331"/>
      <c r="AS118" s="331"/>
      <c r="AT118" s="331"/>
      <c r="AU118" s="331"/>
      <c r="AV118" s="331"/>
      <c r="AW118" s="331"/>
    </row>
    <row r="119" spans="2:49" ht="27" customHeight="1" x14ac:dyDescent="0.2">
      <c r="B119" s="64"/>
      <c r="C119" s="67"/>
      <c r="D119" s="65" t="s">
        <v>182</v>
      </c>
      <c r="E119" s="73" t="s">
        <v>239</v>
      </c>
      <c r="F119" s="332"/>
      <c r="G119" s="65"/>
      <c r="H119" s="65"/>
      <c r="I119" s="65"/>
      <c r="J119" s="65"/>
      <c r="K119" s="72" t="s">
        <v>308</v>
      </c>
      <c r="L119" s="332"/>
      <c r="M119" s="332"/>
      <c r="N119" s="64" t="s">
        <v>362</v>
      </c>
      <c r="O119" s="332"/>
      <c r="P119" s="332"/>
      <c r="Q119" s="332"/>
      <c r="R119" s="332"/>
      <c r="S119" s="65"/>
      <c r="T119" s="65"/>
      <c r="U119" s="65"/>
      <c r="V119" s="65"/>
      <c r="W119" s="65"/>
      <c r="X119" s="65"/>
      <c r="Y119" s="65"/>
      <c r="Z119" s="65"/>
      <c r="AA119" s="65"/>
      <c r="AB119" s="65"/>
      <c r="AC119" s="65"/>
      <c r="AD119" s="65"/>
      <c r="AE119" s="65"/>
      <c r="AF119" s="65"/>
      <c r="AG119" s="65"/>
      <c r="AH119" s="65"/>
      <c r="AI119" s="65"/>
      <c r="AJ119" s="61" t="s">
        <v>139</v>
      </c>
      <c r="AK119" s="61">
        <v>2006</v>
      </c>
      <c r="AL119" s="65"/>
      <c r="AM119" s="65"/>
      <c r="AN119" s="65"/>
      <c r="AO119" s="44">
        <v>1040000</v>
      </c>
      <c r="AP119" s="331"/>
      <c r="AQ119" s="331"/>
      <c r="AR119" s="331"/>
      <c r="AS119" s="331"/>
      <c r="AT119" s="331"/>
      <c r="AU119" s="331"/>
      <c r="AV119" s="331"/>
      <c r="AW119" s="331"/>
    </row>
    <row r="120" spans="2:49" ht="27" customHeight="1" x14ac:dyDescent="0.2">
      <c r="B120" s="64"/>
      <c r="C120" s="67"/>
      <c r="D120" s="65" t="s">
        <v>194</v>
      </c>
      <c r="E120" s="73" t="s">
        <v>253</v>
      </c>
      <c r="F120" s="332"/>
      <c r="G120" s="65"/>
      <c r="H120" s="65"/>
      <c r="I120" s="65"/>
      <c r="J120" s="65"/>
      <c r="K120" s="72" t="s">
        <v>304</v>
      </c>
      <c r="L120" s="332"/>
      <c r="M120" s="332"/>
      <c r="N120" s="64" t="s">
        <v>368</v>
      </c>
      <c r="O120" s="332"/>
      <c r="P120" s="332"/>
      <c r="Q120" s="332"/>
      <c r="R120" s="332"/>
      <c r="S120" s="65"/>
      <c r="T120" s="65"/>
      <c r="U120" s="65"/>
      <c r="V120" s="65"/>
      <c r="W120" s="65"/>
      <c r="X120" s="65"/>
      <c r="Y120" s="65"/>
      <c r="Z120" s="65"/>
      <c r="AA120" s="65"/>
      <c r="AB120" s="65"/>
      <c r="AC120" s="65"/>
      <c r="AD120" s="65"/>
      <c r="AE120" s="65"/>
      <c r="AF120" s="65"/>
      <c r="AG120" s="65"/>
      <c r="AH120" s="65"/>
      <c r="AI120" s="65"/>
      <c r="AJ120" s="61" t="s">
        <v>139</v>
      </c>
      <c r="AK120" s="61">
        <v>2006</v>
      </c>
      <c r="AL120" s="65"/>
      <c r="AM120" s="65"/>
      <c r="AN120" s="65"/>
      <c r="AO120" s="44">
        <v>1680000</v>
      </c>
      <c r="AP120" s="331"/>
      <c r="AQ120" s="331"/>
      <c r="AR120" s="331"/>
      <c r="AS120" s="331"/>
      <c r="AT120" s="331"/>
      <c r="AU120" s="331"/>
      <c r="AV120" s="331"/>
      <c r="AW120" s="331"/>
    </row>
    <row r="121" spans="2:49" ht="27" customHeight="1" x14ac:dyDescent="0.2">
      <c r="B121" s="64"/>
      <c r="C121" s="67"/>
      <c r="D121" s="65" t="s">
        <v>194</v>
      </c>
      <c r="E121" s="73" t="s">
        <v>253</v>
      </c>
      <c r="F121" s="332"/>
      <c r="G121" s="65"/>
      <c r="H121" s="65"/>
      <c r="I121" s="65"/>
      <c r="J121" s="65"/>
      <c r="K121" s="72" t="s">
        <v>304</v>
      </c>
      <c r="L121" s="332"/>
      <c r="M121" s="332"/>
      <c r="N121" s="64" t="s">
        <v>368</v>
      </c>
      <c r="O121" s="332"/>
      <c r="P121" s="332"/>
      <c r="Q121" s="332"/>
      <c r="R121" s="332"/>
      <c r="S121" s="65"/>
      <c r="T121" s="65"/>
      <c r="U121" s="65"/>
      <c r="V121" s="65"/>
      <c r="W121" s="65"/>
      <c r="X121" s="65"/>
      <c r="Y121" s="65"/>
      <c r="Z121" s="65"/>
      <c r="AA121" s="65"/>
      <c r="AB121" s="65"/>
      <c r="AC121" s="65"/>
      <c r="AD121" s="65"/>
      <c r="AE121" s="65"/>
      <c r="AF121" s="65"/>
      <c r="AG121" s="65"/>
      <c r="AH121" s="65"/>
      <c r="AI121" s="65"/>
      <c r="AJ121" s="61" t="s">
        <v>139</v>
      </c>
      <c r="AK121" s="61">
        <v>2006</v>
      </c>
      <c r="AL121" s="65"/>
      <c r="AM121" s="65"/>
      <c r="AN121" s="65"/>
      <c r="AO121" s="44">
        <v>2240000</v>
      </c>
      <c r="AP121" s="331"/>
      <c r="AQ121" s="331"/>
      <c r="AR121" s="331"/>
      <c r="AS121" s="331"/>
      <c r="AT121" s="331"/>
      <c r="AU121" s="331"/>
      <c r="AV121" s="331"/>
      <c r="AW121" s="331"/>
    </row>
    <row r="122" spans="2:49" ht="27" customHeight="1" x14ac:dyDescent="0.2">
      <c r="B122" s="64"/>
      <c r="C122" s="67"/>
      <c r="D122" s="65" t="s">
        <v>185</v>
      </c>
      <c r="E122" s="73" t="s">
        <v>242</v>
      </c>
      <c r="F122" s="332"/>
      <c r="G122" s="65"/>
      <c r="H122" s="65"/>
      <c r="I122" s="65"/>
      <c r="J122" s="65"/>
      <c r="K122" s="72" t="s">
        <v>304</v>
      </c>
      <c r="L122" s="332"/>
      <c r="M122" s="332"/>
      <c r="N122" s="64" t="s">
        <v>364</v>
      </c>
      <c r="O122" s="332"/>
      <c r="P122" s="332"/>
      <c r="Q122" s="332"/>
      <c r="R122" s="332"/>
      <c r="S122" s="65"/>
      <c r="T122" s="65"/>
      <c r="U122" s="65"/>
      <c r="V122" s="65"/>
      <c r="W122" s="65"/>
      <c r="X122" s="65"/>
      <c r="Y122" s="65"/>
      <c r="Z122" s="65"/>
      <c r="AA122" s="65"/>
      <c r="AB122" s="65"/>
      <c r="AC122" s="65"/>
      <c r="AD122" s="65"/>
      <c r="AE122" s="65"/>
      <c r="AF122" s="65"/>
      <c r="AG122" s="65"/>
      <c r="AH122" s="65"/>
      <c r="AI122" s="65"/>
      <c r="AJ122" s="61" t="s">
        <v>139</v>
      </c>
      <c r="AK122" s="61">
        <v>2006</v>
      </c>
      <c r="AL122" s="65"/>
      <c r="AM122" s="65"/>
      <c r="AN122" s="65"/>
      <c r="AO122" s="44">
        <v>160000</v>
      </c>
      <c r="AP122" s="331"/>
      <c r="AQ122" s="331"/>
      <c r="AR122" s="331"/>
      <c r="AS122" s="331"/>
      <c r="AT122" s="331"/>
      <c r="AU122" s="331"/>
      <c r="AV122" s="331"/>
      <c r="AW122" s="331"/>
    </row>
    <row r="123" spans="2:49" ht="27" customHeight="1" x14ac:dyDescent="0.2">
      <c r="B123" s="64"/>
      <c r="C123" s="67"/>
      <c r="D123" s="65" t="s">
        <v>187</v>
      </c>
      <c r="E123" s="73" t="s">
        <v>245</v>
      </c>
      <c r="F123" s="332"/>
      <c r="G123" s="65"/>
      <c r="H123" s="65"/>
      <c r="I123" s="65"/>
      <c r="J123" s="65"/>
      <c r="K123" s="72" t="s">
        <v>338</v>
      </c>
      <c r="L123" s="332"/>
      <c r="M123" s="332"/>
      <c r="N123" s="64" t="s">
        <v>360</v>
      </c>
      <c r="O123" s="332"/>
      <c r="P123" s="332"/>
      <c r="Q123" s="332"/>
      <c r="R123" s="332"/>
      <c r="S123" s="65"/>
      <c r="T123" s="65"/>
      <c r="U123" s="65"/>
      <c r="V123" s="65"/>
      <c r="W123" s="65"/>
      <c r="X123" s="65"/>
      <c r="Y123" s="65"/>
      <c r="Z123" s="65"/>
      <c r="AA123" s="65"/>
      <c r="AB123" s="65"/>
      <c r="AC123" s="65"/>
      <c r="AD123" s="65"/>
      <c r="AE123" s="65"/>
      <c r="AF123" s="65"/>
      <c r="AG123" s="65"/>
      <c r="AH123" s="65"/>
      <c r="AI123" s="65"/>
      <c r="AJ123" s="61" t="s">
        <v>139</v>
      </c>
      <c r="AK123" s="61">
        <v>2006</v>
      </c>
      <c r="AL123" s="65"/>
      <c r="AM123" s="65"/>
      <c r="AN123" s="65"/>
      <c r="AO123" s="44">
        <v>1040000</v>
      </c>
      <c r="AP123" s="331"/>
      <c r="AQ123" s="331"/>
      <c r="AR123" s="331"/>
      <c r="AS123" s="331"/>
      <c r="AT123" s="331"/>
      <c r="AU123" s="331"/>
      <c r="AV123" s="331"/>
      <c r="AW123" s="331"/>
    </row>
    <row r="124" spans="2:49" ht="27" customHeight="1" x14ac:dyDescent="0.2">
      <c r="B124" s="64"/>
      <c r="C124" s="67"/>
      <c r="D124" s="65" t="s">
        <v>1082</v>
      </c>
      <c r="E124" s="73" t="s">
        <v>232</v>
      </c>
      <c r="F124" s="332"/>
      <c r="G124" s="65"/>
      <c r="H124" s="65"/>
      <c r="I124" s="65"/>
      <c r="J124" s="65"/>
      <c r="K124" s="72" t="s">
        <v>299</v>
      </c>
      <c r="L124" s="332"/>
      <c r="M124" s="332"/>
      <c r="N124" s="64" t="s">
        <v>360</v>
      </c>
      <c r="O124" s="332"/>
      <c r="P124" s="332"/>
      <c r="Q124" s="332"/>
      <c r="R124" s="332"/>
      <c r="S124" s="65"/>
      <c r="T124" s="65"/>
      <c r="U124" s="65"/>
      <c r="V124" s="65"/>
      <c r="W124" s="65"/>
      <c r="X124" s="65"/>
      <c r="Y124" s="65"/>
      <c r="Z124" s="65"/>
      <c r="AA124" s="65"/>
      <c r="AB124" s="65"/>
      <c r="AC124" s="65"/>
      <c r="AD124" s="65"/>
      <c r="AE124" s="65"/>
      <c r="AF124" s="65"/>
      <c r="AG124" s="65"/>
      <c r="AH124" s="65"/>
      <c r="AI124" s="65"/>
      <c r="AJ124" s="61" t="s">
        <v>139</v>
      </c>
      <c r="AK124" s="61">
        <v>2006</v>
      </c>
      <c r="AL124" s="65"/>
      <c r="AM124" s="65"/>
      <c r="AN124" s="65"/>
      <c r="AO124" s="44">
        <v>2800000</v>
      </c>
      <c r="AP124" s="331"/>
      <c r="AQ124" s="331"/>
      <c r="AR124" s="331"/>
      <c r="AS124" s="331"/>
      <c r="AT124" s="331"/>
      <c r="AU124" s="331"/>
      <c r="AV124" s="331"/>
      <c r="AW124" s="331"/>
    </row>
    <row r="125" spans="2:49" ht="27" customHeight="1" x14ac:dyDescent="0.2">
      <c r="B125" s="64"/>
      <c r="C125" s="67"/>
      <c r="D125" s="65" t="s">
        <v>1083</v>
      </c>
      <c r="E125" s="73" t="s">
        <v>233</v>
      </c>
      <c r="F125" s="332"/>
      <c r="G125" s="65"/>
      <c r="H125" s="65"/>
      <c r="I125" s="65"/>
      <c r="J125" s="65"/>
      <c r="K125" s="72" t="s">
        <v>851</v>
      </c>
      <c r="L125" s="332"/>
      <c r="M125" s="332"/>
      <c r="N125" s="64" t="s">
        <v>363</v>
      </c>
      <c r="O125" s="332"/>
      <c r="P125" s="332"/>
      <c r="Q125" s="332"/>
      <c r="R125" s="332"/>
      <c r="S125" s="65"/>
      <c r="T125" s="65"/>
      <c r="U125" s="65"/>
      <c r="V125" s="65"/>
      <c r="W125" s="65"/>
      <c r="X125" s="65"/>
      <c r="Y125" s="65"/>
      <c r="Z125" s="65"/>
      <c r="AA125" s="65"/>
      <c r="AB125" s="65"/>
      <c r="AC125" s="65"/>
      <c r="AD125" s="65"/>
      <c r="AE125" s="65"/>
      <c r="AF125" s="65"/>
      <c r="AG125" s="65"/>
      <c r="AH125" s="65"/>
      <c r="AI125" s="65"/>
      <c r="AJ125" s="61" t="s">
        <v>139</v>
      </c>
      <c r="AK125" s="61">
        <v>2006</v>
      </c>
      <c r="AL125" s="65"/>
      <c r="AM125" s="65"/>
      <c r="AN125" s="65"/>
      <c r="AO125" s="44">
        <v>680000</v>
      </c>
      <c r="AP125" s="331"/>
      <c r="AQ125" s="331"/>
      <c r="AR125" s="331"/>
      <c r="AS125" s="331"/>
      <c r="AT125" s="331"/>
      <c r="AU125" s="331"/>
      <c r="AV125" s="331"/>
      <c r="AW125" s="331"/>
    </row>
    <row r="126" spans="2:49" ht="27" customHeight="1" x14ac:dyDescent="0.2">
      <c r="B126" s="64"/>
      <c r="C126" s="67"/>
      <c r="D126" s="65" t="s">
        <v>177</v>
      </c>
      <c r="E126" s="73" t="s">
        <v>271</v>
      </c>
      <c r="F126" s="332"/>
      <c r="G126" s="65"/>
      <c r="H126" s="65"/>
      <c r="I126" s="65"/>
      <c r="J126" s="65"/>
      <c r="K126" s="72" t="s">
        <v>1107</v>
      </c>
      <c r="L126" s="332"/>
      <c r="M126" s="332"/>
      <c r="N126" s="64" t="s">
        <v>362</v>
      </c>
      <c r="O126" s="332"/>
      <c r="P126" s="332"/>
      <c r="Q126" s="332"/>
      <c r="R126" s="332"/>
      <c r="S126" s="65"/>
      <c r="T126" s="65"/>
      <c r="U126" s="65"/>
      <c r="V126" s="65"/>
      <c r="W126" s="65"/>
      <c r="X126" s="65"/>
      <c r="Y126" s="65"/>
      <c r="Z126" s="65"/>
      <c r="AA126" s="65"/>
      <c r="AB126" s="65"/>
      <c r="AC126" s="65"/>
      <c r="AD126" s="65"/>
      <c r="AE126" s="65"/>
      <c r="AF126" s="65"/>
      <c r="AG126" s="65"/>
      <c r="AH126" s="65"/>
      <c r="AI126" s="65"/>
      <c r="AJ126" s="61" t="s">
        <v>139</v>
      </c>
      <c r="AK126" s="61">
        <v>2006</v>
      </c>
      <c r="AL126" s="65"/>
      <c r="AM126" s="65"/>
      <c r="AN126" s="65"/>
      <c r="AO126" s="44">
        <v>5760000</v>
      </c>
      <c r="AP126" s="331"/>
      <c r="AQ126" s="331"/>
      <c r="AR126" s="331"/>
      <c r="AS126" s="331"/>
      <c r="AT126" s="331"/>
      <c r="AU126" s="331"/>
      <c r="AV126" s="331"/>
      <c r="AW126" s="331"/>
    </row>
    <row r="127" spans="2:49" ht="27" customHeight="1" x14ac:dyDescent="0.2">
      <c r="B127" s="64"/>
      <c r="C127" s="67"/>
      <c r="D127" s="65" t="s">
        <v>204</v>
      </c>
      <c r="E127" s="73" t="s">
        <v>267</v>
      </c>
      <c r="F127" s="332"/>
      <c r="G127" s="65"/>
      <c r="H127" s="65"/>
      <c r="I127" s="65"/>
      <c r="J127" s="65"/>
      <c r="K127" s="72" t="s">
        <v>855</v>
      </c>
      <c r="L127" s="332"/>
      <c r="M127" s="332"/>
      <c r="N127" s="64" t="s">
        <v>362</v>
      </c>
      <c r="O127" s="332"/>
      <c r="P127" s="332"/>
      <c r="Q127" s="332"/>
      <c r="R127" s="332"/>
      <c r="S127" s="65"/>
      <c r="T127" s="65"/>
      <c r="U127" s="65"/>
      <c r="V127" s="65"/>
      <c r="W127" s="65"/>
      <c r="X127" s="65"/>
      <c r="Y127" s="65"/>
      <c r="Z127" s="65"/>
      <c r="AA127" s="65"/>
      <c r="AB127" s="65"/>
      <c r="AC127" s="65"/>
      <c r="AD127" s="65"/>
      <c r="AE127" s="65"/>
      <c r="AF127" s="65"/>
      <c r="AG127" s="65"/>
      <c r="AH127" s="65"/>
      <c r="AI127" s="65"/>
      <c r="AJ127" s="61" t="s">
        <v>139</v>
      </c>
      <c r="AK127" s="61">
        <v>2006</v>
      </c>
      <c r="AL127" s="65"/>
      <c r="AM127" s="65"/>
      <c r="AN127" s="65"/>
      <c r="AO127" s="44">
        <v>800000</v>
      </c>
      <c r="AP127" s="331"/>
      <c r="AQ127" s="331"/>
      <c r="AR127" s="331"/>
      <c r="AS127" s="331"/>
      <c r="AT127" s="331"/>
      <c r="AU127" s="331"/>
      <c r="AV127" s="331"/>
      <c r="AW127" s="331"/>
    </row>
    <row r="128" spans="2:49" ht="27" customHeight="1" x14ac:dyDescent="0.2">
      <c r="B128" s="64"/>
      <c r="C128" s="67"/>
      <c r="D128" s="65" t="s">
        <v>189</v>
      </c>
      <c r="E128" s="73" t="s">
        <v>251</v>
      </c>
      <c r="F128" s="332"/>
      <c r="G128" s="65"/>
      <c r="H128" s="65"/>
      <c r="I128" s="65"/>
      <c r="J128" s="65"/>
      <c r="K128" s="72" t="s">
        <v>1108</v>
      </c>
      <c r="L128" s="332"/>
      <c r="M128" s="332"/>
      <c r="N128" s="64" t="s">
        <v>378</v>
      </c>
      <c r="O128" s="332"/>
      <c r="P128" s="332"/>
      <c r="Q128" s="332"/>
      <c r="R128" s="332"/>
      <c r="S128" s="65"/>
      <c r="T128" s="65"/>
      <c r="U128" s="65"/>
      <c r="V128" s="65"/>
      <c r="W128" s="65"/>
      <c r="X128" s="65"/>
      <c r="Y128" s="65"/>
      <c r="Z128" s="65"/>
      <c r="AA128" s="65"/>
      <c r="AB128" s="65"/>
      <c r="AC128" s="65"/>
      <c r="AD128" s="65"/>
      <c r="AE128" s="65"/>
      <c r="AF128" s="65"/>
      <c r="AG128" s="65"/>
      <c r="AH128" s="65"/>
      <c r="AI128" s="65"/>
      <c r="AJ128" s="61" t="s">
        <v>139</v>
      </c>
      <c r="AK128" s="61">
        <v>2006</v>
      </c>
      <c r="AL128" s="65"/>
      <c r="AM128" s="65"/>
      <c r="AN128" s="65"/>
      <c r="AO128" s="44">
        <v>140000</v>
      </c>
      <c r="AP128" s="331"/>
      <c r="AQ128" s="331"/>
      <c r="AR128" s="331"/>
      <c r="AS128" s="331"/>
      <c r="AT128" s="331"/>
      <c r="AU128" s="331"/>
      <c r="AV128" s="331"/>
      <c r="AW128" s="331"/>
    </row>
    <row r="129" spans="2:49" ht="27" customHeight="1" x14ac:dyDescent="0.2">
      <c r="B129" s="64"/>
      <c r="C129" s="67"/>
      <c r="D129" s="65" t="s">
        <v>194</v>
      </c>
      <c r="E129" s="73" t="s">
        <v>253</v>
      </c>
      <c r="F129" s="332"/>
      <c r="G129" s="65"/>
      <c r="H129" s="65"/>
      <c r="I129" s="65"/>
      <c r="J129" s="65"/>
      <c r="K129" s="72" t="s">
        <v>304</v>
      </c>
      <c r="L129" s="332"/>
      <c r="M129" s="332"/>
      <c r="N129" s="64" t="s">
        <v>368</v>
      </c>
      <c r="O129" s="332"/>
      <c r="P129" s="332"/>
      <c r="Q129" s="332"/>
      <c r="R129" s="332"/>
      <c r="S129" s="65"/>
      <c r="T129" s="65"/>
      <c r="U129" s="65"/>
      <c r="V129" s="65"/>
      <c r="W129" s="65"/>
      <c r="X129" s="65"/>
      <c r="Y129" s="65"/>
      <c r="Z129" s="65"/>
      <c r="AA129" s="65"/>
      <c r="AB129" s="65"/>
      <c r="AC129" s="65"/>
      <c r="AD129" s="65"/>
      <c r="AE129" s="65"/>
      <c r="AF129" s="65"/>
      <c r="AG129" s="65"/>
      <c r="AH129" s="65"/>
      <c r="AI129" s="65"/>
      <c r="AJ129" s="61" t="s">
        <v>139</v>
      </c>
      <c r="AK129" s="61">
        <v>2006</v>
      </c>
      <c r="AL129" s="65"/>
      <c r="AM129" s="65"/>
      <c r="AN129" s="65"/>
      <c r="AO129" s="44">
        <v>480000</v>
      </c>
      <c r="AP129" s="331"/>
      <c r="AQ129" s="331"/>
      <c r="AR129" s="331"/>
      <c r="AS129" s="331"/>
      <c r="AT129" s="331"/>
      <c r="AU129" s="331"/>
      <c r="AV129" s="331"/>
      <c r="AW129" s="331"/>
    </row>
    <row r="130" spans="2:49" ht="27" customHeight="1" x14ac:dyDescent="0.2">
      <c r="B130" s="64"/>
      <c r="C130" s="67"/>
      <c r="D130" s="65" t="s">
        <v>195</v>
      </c>
      <c r="E130" s="73" t="s">
        <v>232</v>
      </c>
      <c r="F130" s="332"/>
      <c r="G130" s="65"/>
      <c r="H130" s="65"/>
      <c r="I130" s="65"/>
      <c r="J130" s="65"/>
      <c r="K130" s="72" t="s">
        <v>338</v>
      </c>
      <c r="L130" s="332"/>
      <c r="M130" s="332"/>
      <c r="N130" s="64" t="s">
        <v>360</v>
      </c>
      <c r="O130" s="332"/>
      <c r="P130" s="332"/>
      <c r="Q130" s="332"/>
      <c r="R130" s="332"/>
      <c r="S130" s="65"/>
      <c r="T130" s="65"/>
      <c r="U130" s="65"/>
      <c r="V130" s="65"/>
      <c r="W130" s="65"/>
      <c r="X130" s="65"/>
      <c r="Y130" s="65"/>
      <c r="Z130" s="65"/>
      <c r="AA130" s="65"/>
      <c r="AB130" s="65"/>
      <c r="AC130" s="65"/>
      <c r="AD130" s="65"/>
      <c r="AE130" s="65"/>
      <c r="AF130" s="65"/>
      <c r="AG130" s="65"/>
      <c r="AH130" s="65"/>
      <c r="AI130" s="65"/>
      <c r="AJ130" s="61" t="s">
        <v>139</v>
      </c>
      <c r="AK130" s="61">
        <v>2006</v>
      </c>
      <c r="AL130" s="65"/>
      <c r="AM130" s="65"/>
      <c r="AN130" s="65"/>
      <c r="AO130" s="44">
        <v>280000</v>
      </c>
      <c r="AP130" s="331"/>
      <c r="AQ130" s="331"/>
      <c r="AR130" s="331"/>
      <c r="AS130" s="331"/>
      <c r="AT130" s="331"/>
      <c r="AU130" s="331"/>
      <c r="AV130" s="331"/>
      <c r="AW130" s="331"/>
    </row>
    <row r="131" spans="2:49" ht="27" customHeight="1" x14ac:dyDescent="0.2">
      <c r="B131" s="64"/>
      <c r="C131" s="67"/>
      <c r="D131" s="65" t="s">
        <v>1082</v>
      </c>
      <c r="E131" s="73" t="s">
        <v>1097</v>
      </c>
      <c r="F131" s="332"/>
      <c r="G131" s="65"/>
      <c r="H131" s="65"/>
      <c r="I131" s="65"/>
      <c r="J131" s="65"/>
      <c r="K131" s="72" t="s">
        <v>299</v>
      </c>
      <c r="L131" s="332"/>
      <c r="M131" s="332"/>
      <c r="N131" s="64" t="s">
        <v>360</v>
      </c>
      <c r="O131" s="332"/>
      <c r="P131" s="332"/>
      <c r="Q131" s="332"/>
      <c r="R131" s="332"/>
      <c r="S131" s="65"/>
      <c r="T131" s="65"/>
      <c r="U131" s="65"/>
      <c r="V131" s="65"/>
      <c r="W131" s="65"/>
      <c r="X131" s="65"/>
      <c r="Y131" s="65"/>
      <c r="Z131" s="65"/>
      <c r="AA131" s="65"/>
      <c r="AB131" s="65"/>
      <c r="AC131" s="65"/>
      <c r="AD131" s="65"/>
      <c r="AE131" s="65"/>
      <c r="AF131" s="65"/>
      <c r="AG131" s="65"/>
      <c r="AH131" s="65"/>
      <c r="AI131" s="65"/>
      <c r="AJ131" s="61" t="s">
        <v>139</v>
      </c>
      <c r="AK131" s="61">
        <v>2006</v>
      </c>
      <c r="AL131" s="65"/>
      <c r="AM131" s="65"/>
      <c r="AN131" s="65"/>
      <c r="AO131" s="44">
        <v>280000</v>
      </c>
      <c r="AP131" s="331"/>
      <c r="AQ131" s="331"/>
      <c r="AR131" s="331"/>
      <c r="AS131" s="331"/>
      <c r="AT131" s="331"/>
      <c r="AU131" s="331"/>
      <c r="AV131" s="331"/>
      <c r="AW131" s="331"/>
    </row>
    <row r="132" spans="2:49" ht="27" customHeight="1" x14ac:dyDescent="0.2">
      <c r="B132" s="64"/>
      <c r="C132" s="67"/>
      <c r="D132" s="65" t="s">
        <v>181</v>
      </c>
      <c r="E132" s="73" t="s">
        <v>238</v>
      </c>
      <c r="F132" s="332"/>
      <c r="G132" s="65"/>
      <c r="H132" s="65"/>
      <c r="I132" s="65"/>
      <c r="J132" s="65"/>
      <c r="K132" s="72" t="s">
        <v>304</v>
      </c>
      <c r="L132" s="332"/>
      <c r="M132" s="332"/>
      <c r="N132" s="64" t="s">
        <v>368</v>
      </c>
      <c r="O132" s="332"/>
      <c r="P132" s="332"/>
      <c r="Q132" s="332"/>
      <c r="R132" s="332"/>
      <c r="S132" s="65"/>
      <c r="T132" s="65"/>
      <c r="U132" s="65"/>
      <c r="V132" s="65"/>
      <c r="W132" s="65"/>
      <c r="X132" s="65"/>
      <c r="Y132" s="65"/>
      <c r="Z132" s="65"/>
      <c r="AA132" s="65"/>
      <c r="AB132" s="65"/>
      <c r="AC132" s="65"/>
      <c r="AD132" s="65"/>
      <c r="AE132" s="65"/>
      <c r="AF132" s="65"/>
      <c r="AG132" s="65"/>
      <c r="AH132" s="65"/>
      <c r="AI132" s="65"/>
      <c r="AJ132" s="61" t="s">
        <v>139</v>
      </c>
      <c r="AK132" s="61">
        <v>2006</v>
      </c>
      <c r="AL132" s="65"/>
      <c r="AM132" s="65"/>
      <c r="AN132" s="65"/>
      <c r="AO132" s="44">
        <v>800000</v>
      </c>
      <c r="AP132" s="331"/>
      <c r="AQ132" s="331"/>
      <c r="AR132" s="331"/>
      <c r="AS132" s="331"/>
      <c r="AT132" s="331"/>
      <c r="AU132" s="331"/>
      <c r="AV132" s="331"/>
      <c r="AW132" s="331"/>
    </row>
    <row r="133" spans="2:49" ht="27" customHeight="1" x14ac:dyDescent="0.2">
      <c r="B133" s="64"/>
      <c r="C133" s="67"/>
      <c r="D133" s="65" t="s">
        <v>182</v>
      </c>
      <c r="E133" s="73" t="s">
        <v>239</v>
      </c>
      <c r="F133" s="332"/>
      <c r="G133" s="65"/>
      <c r="H133" s="65"/>
      <c r="I133" s="65"/>
      <c r="J133" s="65"/>
      <c r="K133" s="72" t="s">
        <v>308</v>
      </c>
      <c r="L133" s="332"/>
      <c r="M133" s="332"/>
      <c r="N133" s="64" t="s">
        <v>362</v>
      </c>
      <c r="O133" s="332"/>
      <c r="P133" s="332"/>
      <c r="Q133" s="332"/>
      <c r="R133" s="332"/>
      <c r="S133" s="65"/>
      <c r="T133" s="65"/>
      <c r="U133" s="65"/>
      <c r="V133" s="65"/>
      <c r="W133" s="65"/>
      <c r="X133" s="65"/>
      <c r="Y133" s="65"/>
      <c r="Z133" s="65"/>
      <c r="AA133" s="65"/>
      <c r="AB133" s="65"/>
      <c r="AC133" s="65"/>
      <c r="AD133" s="65"/>
      <c r="AE133" s="65"/>
      <c r="AF133" s="65"/>
      <c r="AG133" s="65"/>
      <c r="AH133" s="65"/>
      <c r="AI133" s="65"/>
      <c r="AJ133" s="61" t="s">
        <v>139</v>
      </c>
      <c r="AK133" s="61">
        <v>2006</v>
      </c>
      <c r="AL133" s="65"/>
      <c r="AM133" s="65"/>
      <c r="AN133" s="65"/>
      <c r="AO133" s="44">
        <v>1040000</v>
      </c>
      <c r="AP133" s="331"/>
      <c r="AQ133" s="331"/>
      <c r="AR133" s="331"/>
      <c r="AS133" s="331"/>
      <c r="AT133" s="331"/>
      <c r="AU133" s="331"/>
      <c r="AV133" s="331"/>
      <c r="AW133" s="331"/>
    </row>
    <row r="134" spans="2:49" ht="27" customHeight="1" x14ac:dyDescent="0.2">
      <c r="B134" s="64"/>
      <c r="C134" s="67"/>
      <c r="D134" s="65" t="s">
        <v>175</v>
      </c>
      <c r="E134" s="73" t="s">
        <v>232</v>
      </c>
      <c r="F134" s="332"/>
      <c r="G134" s="65"/>
      <c r="H134" s="65"/>
      <c r="I134" s="65"/>
      <c r="J134" s="65"/>
      <c r="K134" s="72" t="s">
        <v>299</v>
      </c>
      <c r="L134" s="332"/>
      <c r="M134" s="332"/>
      <c r="N134" s="64" t="s">
        <v>360</v>
      </c>
      <c r="O134" s="332"/>
      <c r="P134" s="332"/>
      <c r="Q134" s="332"/>
      <c r="R134" s="332"/>
      <c r="S134" s="65"/>
      <c r="T134" s="65"/>
      <c r="U134" s="65"/>
      <c r="V134" s="65"/>
      <c r="W134" s="65"/>
      <c r="X134" s="65"/>
      <c r="Y134" s="65"/>
      <c r="Z134" s="65"/>
      <c r="AA134" s="65"/>
      <c r="AB134" s="65"/>
      <c r="AC134" s="65"/>
      <c r="AD134" s="65"/>
      <c r="AE134" s="65"/>
      <c r="AF134" s="65"/>
      <c r="AG134" s="65"/>
      <c r="AH134" s="65"/>
      <c r="AI134" s="65"/>
      <c r="AJ134" s="61" t="s">
        <v>139</v>
      </c>
      <c r="AK134" s="61">
        <v>2006</v>
      </c>
      <c r="AL134" s="65"/>
      <c r="AM134" s="65"/>
      <c r="AN134" s="65"/>
      <c r="AO134" s="44">
        <v>1312500</v>
      </c>
      <c r="AP134" s="331"/>
      <c r="AQ134" s="331"/>
      <c r="AR134" s="331"/>
      <c r="AS134" s="331"/>
      <c r="AT134" s="331"/>
      <c r="AU134" s="331"/>
      <c r="AV134" s="331"/>
      <c r="AW134" s="331"/>
    </row>
    <row r="135" spans="2:49" ht="27" customHeight="1" x14ac:dyDescent="0.2">
      <c r="B135" s="64"/>
      <c r="C135" s="67"/>
      <c r="D135" s="65" t="s">
        <v>1083</v>
      </c>
      <c r="E135" s="73" t="s">
        <v>233</v>
      </c>
      <c r="F135" s="332"/>
      <c r="G135" s="65"/>
      <c r="H135" s="65"/>
      <c r="I135" s="65"/>
      <c r="J135" s="65"/>
      <c r="K135" s="72" t="s">
        <v>851</v>
      </c>
      <c r="L135" s="332"/>
      <c r="M135" s="332"/>
      <c r="N135" s="64" t="s">
        <v>363</v>
      </c>
      <c r="O135" s="332"/>
      <c r="P135" s="332"/>
      <c r="Q135" s="332"/>
      <c r="R135" s="332"/>
      <c r="S135" s="65"/>
      <c r="T135" s="65"/>
      <c r="U135" s="65"/>
      <c r="V135" s="65"/>
      <c r="W135" s="65"/>
      <c r="X135" s="65"/>
      <c r="Y135" s="65"/>
      <c r="Z135" s="65"/>
      <c r="AA135" s="65"/>
      <c r="AB135" s="65"/>
      <c r="AC135" s="65"/>
      <c r="AD135" s="65"/>
      <c r="AE135" s="65"/>
      <c r="AF135" s="65"/>
      <c r="AG135" s="65"/>
      <c r="AH135" s="65"/>
      <c r="AI135" s="65"/>
      <c r="AJ135" s="61" t="s">
        <v>139</v>
      </c>
      <c r="AK135" s="61">
        <v>2006</v>
      </c>
      <c r="AL135" s="65"/>
      <c r="AM135" s="65"/>
      <c r="AN135" s="65"/>
      <c r="AO135" s="44">
        <v>750000</v>
      </c>
      <c r="AP135" s="331"/>
      <c r="AQ135" s="331"/>
      <c r="AR135" s="331"/>
      <c r="AS135" s="331"/>
      <c r="AT135" s="331"/>
      <c r="AU135" s="331"/>
      <c r="AV135" s="331"/>
      <c r="AW135" s="331"/>
    </row>
    <row r="136" spans="2:49" ht="27" customHeight="1" x14ac:dyDescent="0.2">
      <c r="B136" s="64"/>
      <c r="C136" s="67"/>
      <c r="D136" s="65" t="s">
        <v>204</v>
      </c>
      <c r="E136" s="73" t="s">
        <v>267</v>
      </c>
      <c r="F136" s="332"/>
      <c r="G136" s="65"/>
      <c r="H136" s="65"/>
      <c r="I136" s="65"/>
      <c r="J136" s="65"/>
      <c r="K136" s="72" t="s">
        <v>855</v>
      </c>
      <c r="L136" s="332"/>
      <c r="M136" s="332"/>
      <c r="N136" s="64" t="s">
        <v>362</v>
      </c>
      <c r="O136" s="332"/>
      <c r="P136" s="332"/>
      <c r="Q136" s="332"/>
      <c r="R136" s="332"/>
      <c r="S136" s="65"/>
      <c r="T136" s="65"/>
      <c r="U136" s="65"/>
      <c r="V136" s="65"/>
      <c r="W136" s="65"/>
      <c r="X136" s="65"/>
      <c r="Y136" s="65"/>
      <c r="Z136" s="65"/>
      <c r="AA136" s="65"/>
      <c r="AB136" s="65"/>
      <c r="AC136" s="65"/>
      <c r="AD136" s="65"/>
      <c r="AE136" s="65"/>
      <c r="AF136" s="65"/>
      <c r="AG136" s="65"/>
      <c r="AH136" s="65"/>
      <c r="AI136" s="65"/>
      <c r="AJ136" s="61" t="s">
        <v>139</v>
      </c>
      <c r="AK136" s="61">
        <v>2006</v>
      </c>
      <c r="AL136" s="65"/>
      <c r="AM136" s="65"/>
      <c r="AN136" s="65"/>
      <c r="AO136" s="44">
        <v>750000</v>
      </c>
      <c r="AP136" s="331"/>
      <c r="AQ136" s="331"/>
      <c r="AR136" s="331"/>
      <c r="AS136" s="331"/>
      <c r="AT136" s="331"/>
      <c r="AU136" s="331"/>
      <c r="AV136" s="331"/>
      <c r="AW136" s="331"/>
    </row>
    <row r="137" spans="2:49" ht="27" customHeight="1" x14ac:dyDescent="0.2">
      <c r="B137" s="64"/>
      <c r="C137" s="67"/>
      <c r="D137" s="42" t="s">
        <v>189</v>
      </c>
      <c r="E137" s="24" t="s">
        <v>251</v>
      </c>
      <c r="F137" s="332"/>
      <c r="G137" s="65"/>
      <c r="H137" s="65"/>
      <c r="I137" s="65"/>
      <c r="J137" s="65"/>
      <c r="K137" s="72" t="s">
        <v>1108</v>
      </c>
      <c r="L137" s="332"/>
      <c r="M137" s="332"/>
      <c r="N137" s="64" t="s">
        <v>378</v>
      </c>
      <c r="O137" s="332"/>
      <c r="P137" s="332"/>
      <c r="Q137" s="332"/>
      <c r="R137" s="332"/>
      <c r="S137" s="65"/>
      <c r="T137" s="65"/>
      <c r="U137" s="65"/>
      <c r="V137" s="65"/>
      <c r="W137" s="65"/>
      <c r="X137" s="65"/>
      <c r="Y137" s="65"/>
      <c r="Z137" s="65"/>
      <c r="AA137" s="65"/>
      <c r="AB137" s="65"/>
      <c r="AC137" s="65"/>
      <c r="AD137" s="65"/>
      <c r="AE137" s="65"/>
      <c r="AF137" s="65"/>
      <c r="AG137" s="65"/>
      <c r="AH137" s="65"/>
      <c r="AI137" s="65"/>
      <c r="AJ137" s="61" t="s">
        <v>139</v>
      </c>
      <c r="AK137" s="61">
        <v>2006</v>
      </c>
      <c r="AL137" s="65"/>
      <c r="AM137" s="65"/>
      <c r="AN137" s="65"/>
      <c r="AO137" s="44">
        <v>131250</v>
      </c>
      <c r="AP137" s="331"/>
      <c r="AQ137" s="331"/>
      <c r="AR137" s="331"/>
      <c r="AS137" s="331"/>
      <c r="AT137" s="331"/>
      <c r="AU137" s="331"/>
      <c r="AV137" s="331"/>
      <c r="AW137" s="331"/>
    </row>
    <row r="138" spans="2:49" ht="27" customHeight="1" x14ac:dyDescent="0.2">
      <c r="B138" s="64"/>
      <c r="C138" s="67"/>
      <c r="D138" s="42" t="s">
        <v>186</v>
      </c>
      <c r="E138" s="24" t="s">
        <v>243</v>
      </c>
      <c r="F138" s="332"/>
      <c r="G138" s="65"/>
      <c r="H138" s="65"/>
      <c r="I138" s="65"/>
      <c r="J138" s="65"/>
      <c r="K138" s="72" t="s">
        <v>309</v>
      </c>
      <c r="L138" s="332"/>
      <c r="M138" s="332"/>
      <c r="N138" s="64" t="s">
        <v>361</v>
      </c>
      <c r="O138" s="332"/>
      <c r="P138" s="332"/>
      <c r="Q138" s="332"/>
      <c r="R138" s="332"/>
      <c r="S138" s="65"/>
      <c r="T138" s="65"/>
      <c r="U138" s="65"/>
      <c r="V138" s="65"/>
      <c r="W138" s="65"/>
      <c r="X138" s="65"/>
      <c r="Y138" s="65"/>
      <c r="Z138" s="65"/>
      <c r="AA138" s="65"/>
      <c r="AB138" s="65"/>
      <c r="AC138" s="65"/>
      <c r="AD138" s="65"/>
      <c r="AE138" s="65"/>
      <c r="AF138" s="65"/>
      <c r="AG138" s="65"/>
      <c r="AH138" s="65"/>
      <c r="AI138" s="65"/>
      <c r="AJ138" s="61" t="s">
        <v>139</v>
      </c>
      <c r="AK138" s="61">
        <v>2006</v>
      </c>
      <c r="AL138" s="65"/>
      <c r="AM138" s="65"/>
      <c r="AN138" s="65"/>
      <c r="AO138" s="44">
        <v>262500</v>
      </c>
      <c r="AP138" s="331"/>
      <c r="AQ138" s="331"/>
      <c r="AR138" s="331"/>
      <c r="AS138" s="331"/>
      <c r="AT138" s="331"/>
      <c r="AU138" s="331"/>
      <c r="AV138" s="331"/>
      <c r="AW138" s="331"/>
    </row>
    <row r="139" spans="2:49" ht="27" customHeight="1" x14ac:dyDescent="0.2">
      <c r="B139" s="64"/>
      <c r="C139" s="67"/>
      <c r="D139" s="42" t="s">
        <v>187</v>
      </c>
      <c r="E139" s="24" t="s">
        <v>245</v>
      </c>
      <c r="F139" s="332"/>
      <c r="G139" s="65"/>
      <c r="H139" s="65"/>
      <c r="I139" s="65"/>
      <c r="J139" s="65"/>
      <c r="K139" s="72" t="s">
        <v>338</v>
      </c>
      <c r="L139" s="332"/>
      <c r="M139" s="332"/>
      <c r="N139" s="64" t="s">
        <v>360</v>
      </c>
      <c r="O139" s="332"/>
      <c r="P139" s="332"/>
      <c r="Q139" s="332"/>
      <c r="R139" s="332"/>
      <c r="S139" s="65"/>
      <c r="T139" s="65"/>
      <c r="U139" s="65"/>
      <c r="V139" s="65"/>
      <c r="W139" s="65"/>
      <c r="X139" s="65"/>
      <c r="Y139" s="65"/>
      <c r="Z139" s="65"/>
      <c r="AA139" s="65"/>
      <c r="AB139" s="65"/>
      <c r="AC139" s="65"/>
      <c r="AD139" s="65"/>
      <c r="AE139" s="65"/>
      <c r="AF139" s="65"/>
      <c r="AG139" s="65"/>
      <c r="AH139" s="65"/>
      <c r="AI139" s="65"/>
      <c r="AJ139" s="61" t="s">
        <v>139</v>
      </c>
      <c r="AK139" s="61">
        <v>2006</v>
      </c>
      <c r="AL139" s="65"/>
      <c r="AM139" s="65"/>
      <c r="AN139" s="65"/>
      <c r="AO139" s="44">
        <v>1462500</v>
      </c>
      <c r="AP139" s="331"/>
      <c r="AQ139" s="331"/>
      <c r="AR139" s="331"/>
      <c r="AS139" s="331"/>
      <c r="AT139" s="331"/>
      <c r="AU139" s="331"/>
      <c r="AV139" s="331"/>
      <c r="AW139" s="331"/>
    </row>
    <row r="140" spans="2:49" ht="27" customHeight="1" x14ac:dyDescent="0.2">
      <c r="B140" s="64"/>
      <c r="C140" s="67"/>
      <c r="D140" s="42" t="s">
        <v>187</v>
      </c>
      <c r="E140" s="24" t="s">
        <v>245</v>
      </c>
      <c r="F140" s="332"/>
      <c r="G140" s="65"/>
      <c r="H140" s="65"/>
      <c r="I140" s="65"/>
      <c r="J140" s="65"/>
      <c r="K140" s="72" t="s">
        <v>320</v>
      </c>
      <c r="L140" s="332"/>
      <c r="M140" s="332"/>
      <c r="N140" s="64" t="s">
        <v>360</v>
      </c>
      <c r="O140" s="332"/>
      <c r="P140" s="332"/>
      <c r="Q140" s="332"/>
      <c r="R140" s="332"/>
      <c r="S140" s="65"/>
      <c r="T140" s="65"/>
      <c r="U140" s="65"/>
      <c r="V140" s="65"/>
      <c r="W140" s="65"/>
      <c r="X140" s="65"/>
      <c r="Y140" s="65"/>
      <c r="Z140" s="65"/>
      <c r="AA140" s="65"/>
      <c r="AB140" s="65"/>
      <c r="AC140" s="65"/>
      <c r="AD140" s="65"/>
      <c r="AE140" s="65"/>
      <c r="AF140" s="65"/>
      <c r="AG140" s="65"/>
      <c r="AH140" s="65"/>
      <c r="AI140" s="65"/>
      <c r="AJ140" s="61" t="s">
        <v>139</v>
      </c>
      <c r="AK140" s="61">
        <v>2006</v>
      </c>
      <c r="AL140" s="65"/>
      <c r="AM140" s="65"/>
      <c r="AN140" s="65"/>
      <c r="AO140" s="44">
        <v>640000</v>
      </c>
      <c r="AP140" s="331"/>
      <c r="AQ140" s="331"/>
      <c r="AR140" s="331"/>
      <c r="AS140" s="331"/>
      <c r="AT140" s="331"/>
      <c r="AU140" s="331"/>
      <c r="AV140" s="331"/>
      <c r="AW140" s="331"/>
    </row>
    <row r="141" spans="2:49" ht="27" customHeight="1" x14ac:dyDescent="0.2">
      <c r="B141" s="64"/>
      <c r="C141" s="67"/>
      <c r="D141" s="42" t="s">
        <v>829</v>
      </c>
      <c r="E141" s="24" t="s">
        <v>813</v>
      </c>
      <c r="F141" s="332"/>
      <c r="G141" s="65"/>
      <c r="H141" s="65"/>
      <c r="I141" s="65"/>
      <c r="J141" s="65"/>
      <c r="K141" s="72" t="s">
        <v>304</v>
      </c>
      <c r="L141" s="332"/>
      <c r="M141" s="332"/>
      <c r="N141" s="64" t="s">
        <v>369</v>
      </c>
      <c r="O141" s="332"/>
      <c r="P141" s="332"/>
      <c r="Q141" s="332"/>
      <c r="R141" s="332"/>
      <c r="S141" s="65"/>
      <c r="T141" s="65"/>
      <c r="U141" s="65"/>
      <c r="V141" s="65"/>
      <c r="W141" s="65"/>
      <c r="X141" s="65"/>
      <c r="Y141" s="65"/>
      <c r="Z141" s="65"/>
      <c r="AA141" s="65"/>
      <c r="AB141" s="65"/>
      <c r="AC141" s="65"/>
      <c r="AD141" s="65"/>
      <c r="AE141" s="65"/>
      <c r="AF141" s="65"/>
      <c r="AG141" s="65"/>
      <c r="AH141" s="65"/>
      <c r="AI141" s="65"/>
      <c r="AJ141" s="61" t="s">
        <v>139</v>
      </c>
      <c r="AK141" s="61">
        <v>2006</v>
      </c>
      <c r="AL141" s="65"/>
      <c r="AM141" s="65"/>
      <c r="AN141" s="65"/>
      <c r="AO141" s="44">
        <v>7200000</v>
      </c>
      <c r="AP141" s="331"/>
      <c r="AQ141" s="331"/>
      <c r="AR141" s="331"/>
      <c r="AS141" s="331"/>
      <c r="AT141" s="331"/>
      <c r="AU141" s="331"/>
      <c r="AV141" s="331"/>
      <c r="AW141" s="331"/>
    </row>
    <row r="142" spans="2:49" ht="27" customHeight="1" x14ac:dyDescent="0.2">
      <c r="B142" s="64"/>
      <c r="C142" s="67"/>
      <c r="D142" s="42" t="s">
        <v>187</v>
      </c>
      <c r="E142" s="24" t="s">
        <v>245</v>
      </c>
      <c r="F142" s="332"/>
      <c r="G142" s="65"/>
      <c r="H142" s="65"/>
      <c r="I142" s="65"/>
      <c r="J142" s="65"/>
      <c r="K142" s="72" t="s">
        <v>338</v>
      </c>
      <c r="L142" s="332"/>
      <c r="M142" s="332"/>
      <c r="N142" s="64" t="s">
        <v>370</v>
      </c>
      <c r="O142" s="332"/>
      <c r="P142" s="332"/>
      <c r="Q142" s="332"/>
      <c r="R142" s="332"/>
      <c r="S142" s="65"/>
      <c r="T142" s="65"/>
      <c r="U142" s="65"/>
      <c r="V142" s="65"/>
      <c r="W142" s="65"/>
      <c r="X142" s="65"/>
      <c r="Y142" s="65"/>
      <c r="Z142" s="65"/>
      <c r="AA142" s="65"/>
      <c r="AB142" s="65"/>
      <c r="AC142" s="65"/>
      <c r="AD142" s="65"/>
      <c r="AE142" s="65"/>
      <c r="AF142" s="65"/>
      <c r="AG142" s="65"/>
      <c r="AH142" s="65"/>
      <c r="AI142" s="65"/>
      <c r="AJ142" s="61" t="s">
        <v>139</v>
      </c>
      <c r="AK142" s="61">
        <v>2006</v>
      </c>
      <c r="AL142" s="65"/>
      <c r="AM142" s="65"/>
      <c r="AN142" s="65"/>
      <c r="AO142" s="44">
        <v>487500</v>
      </c>
      <c r="AP142" s="331"/>
      <c r="AQ142" s="331"/>
      <c r="AR142" s="331"/>
      <c r="AS142" s="331"/>
      <c r="AT142" s="331"/>
      <c r="AU142" s="331"/>
      <c r="AV142" s="331"/>
      <c r="AW142" s="331"/>
    </row>
    <row r="143" spans="2:49" ht="27" customHeight="1" x14ac:dyDescent="0.2">
      <c r="B143" s="64"/>
      <c r="C143" s="67"/>
      <c r="D143" s="42" t="s">
        <v>199</v>
      </c>
      <c r="E143" s="24" t="s">
        <v>232</v>
      </c>
      <c r="F143" s="332"/>
      <c r="G143" s="65"/>
      <c r="H143" s="65"/>
      <c r="I143" s="65"/>
      <c r="J143" s="65"/>
      <c r="K143" s="72" t="s">
        <v>299</v>
      </c>
      <c r="L143" s="332"/>
      <c r="M143" s="332"/>
      <c r="N143" s="64" t="s">
        <v>365</v>
      </c>
      <c r="O143" s="332"/>
      <c r="P143" s="332"/>
      <c r="Q143" s="332"/>
      <c r="R143" s="332"/>
      <c r="S143" s="65"/>
      <c r="T143" s="65"/>
      <c r="U143" s="65"/>
      <c r="V143" s="65"/>
      <c r="W143" s="65"/>
      <c r="X143" s="65"/>
      <c r="Y143" s="65"/>
      <c r="Z143" s="65"/>
      <c r="AA143" s="65"/>
      <c r="AB143" s="65"/>
      <c r="AC143" s="65"/>
      <c r="AD143" s="65"/>
      <c r="AE143" s="65"/>
      <c r="AF143" s="65"/>
      <c r="AG143" s="65"/>
      <c r="AH143" s="65"/>
      <c r="AI143" s="65"/>
      <c r="AJ143" s="61" t="s">
        <v>139</v>
      </c>
      <c r="AK143" s="61">
        <v>2006</v>
      </c>
      <c r="AL143" s="65"/>
      <c r="AM143" s="65"/>
      <c r="AN143" s="65"/>
      <c r="AO143" s="44">
        <v>315000</v>
      </c>
      <c r="AP143" s="331"/>
      <c r="AQ143" s="331"/>
      <c r="AR143" s="331"/>
      <c r="AS143" s="331"/>
      <c r="AT143" s="331"/>
      <c r="AU143" s="331"/>
      <c r="AV143" s="331"/>
      <c r="AW143" s="331"/>
    </row>
    <row r="144" spans="2:49" ht="27" customHeight="1" x14ac:dyDescent="0.2">
      <c r="B144" s="64"/>
      <c r="C144" s="67"/>
      <c r="D144" s="42" t="s">
        <v>183</v>
      </c>
      <c r="E144" s="24" t="s">
        <v>1102</v>
      </c>
      <c r="F144" s="332"/>
      <c r="G144" s="65"/>
      <c r="H144" s="65"/>
      <c r="I144" s="65"/>
      <c r="J144" s="65"/>
      <c r="K144" s="72" t="s">
        <v>1110</v>
      </c>
      <c r="L144" s="332"/>
      <c r="M144" s="332"/>
      <c r="N144" s="64" t="s">
        <v>372</v>
      </c>
      <c r="O144" s="332"/>
      <c r="P144" s="332"/>
      <c r="Q144" s="332"/>
      <c r="R144" s="332"/>
      <c r="S144" s="65"/>
      <c r="T144" s="65"/>
      <c r="U144" s="65"/>
      <c r="V144" s="65"/>
      <c r="W144" s="65"/>
      <c r="X144" s="65"/>
      <c r="Y144" s="65"/>
      <c r="Z144" s="65"/>
      <c r="AA144" s="65"/>
      <c r="AB144" s="65"/>
      <c r="AC144" s="65"/>
      <c r="AD144" s="65"/>
      <c r="AE144" s="65"/>
      <c r="AF144" s="65"/>
      <c r="AG144" s="65"/>
      <c r="AH144" s="65"/>
      <c r="AI144" s="65"/>
      <c r="AJ144" s="61" t="s">
        <v>139</v>
      </c>
      <c r="AK144" s="61">
        <v>2006</v>
      </c>
      <c r="AL144" s="65"/>
      <c r="AM144" s="65"/>
      <c r="AN144" s="65"/>
      <c r="AO144" s="44">
        <v>440000</v>
      </c>
      <c r="AP144" s="331"/>
      <c r="AQ144" s="331"/>
      <c r="AR144" s="331"/>
      <c r="AS144" s="331"/>
      <c r="AT144" s="331"/>
      <c r="AU144" s="331"/>
      <c r="AV144" s="331"/>
      <c r="AW144" s="331"/>
    </row>
    <row r="145" spans="2:49" ht="27" customHeight="1" x14ac:dyDescent="0.2">
      <c r="B145" s="64"/>
      <c r="C145" s="67"/>
      <c r="D145" s="42" t="s">
        <v>185</v>
      </c>
      <c r="E145" s="24" t="s">
        <v>242</v>
      </c>
      <c r="F145" s="332"/>
      <c r="G145" s="65"/>
      <c r="H145" s="65"/>
      <c r="I145" s="65"/>
      <c r="J145" s="65"/>
      <c r="K145" s="72" t="s">
        <v>304</v>
      </c>
      <c r="L145" s="332"/>
      <c r="M145" s="332"/>
      <c r="N145" s="64" t="s">
        <v>364</v>
      </c>
      <c r="O145" s="332"/>
      <c r="P145" s="332"/>
      <c r="Q145" s="332"/>
      <c r="R145" s="332"/>
      <c r="S145" s="65"/>
      <c r="T145" s="65"/>
      <c r="U145" s="65"/>
      <c r="V145" s="65"/>
      <c r="W145" s="65"/>
      <c r="X145" s="65"/>
      <c r="Y145" s="65"/>
      <c r="Z145" s="65"/>
      <c r="AA145" s="65"/>
      <c r="AB145" s="65"/>
      <c r="AC145" s="65"/>
      <c r="AD145" s="65"/>
      <c r="AE145" s="65"/>
      <c r="AF145" s="65"/>
      <c r="AG145" s="65"/>
      <c r="AH145" s="65"/>
      <c r="AI145" s="65"/>
      <c r="AJ145" s="61" t="s">
        <v>139</v>
      </c>
      <c r="AK145" s="61">
        <v>2006</v>
      </c>
      <c r="AL145" s="65"/>
      <c r="AM145" s="65"/>
      <c r="AN145" s="65"/>
      <c r="AO145" s="44">
        <v>480000</v>
      </c>
      <c r="AP145" s="331"/>
      <c r="AQ145" s="331"/>
      <c r="AR145" s="331"/>
      <c r="AS145" s="331"/>
      <c r="AT145" s="331"/>
      <c r="AU145" s="331"/>
      <c r="AV145" s="331"/>
      <c r="AW145" s="331"/>
    </row>
    <row r="146" spans="2:49" ht="27" customHeight="1" x14ac:dyDescent="0.2">
      <c r="B146" s="64"/>
      <c r="C146" s="67"/>
      <c r="D146" s="42" t="s">
        <v>1083</v>
      </c>
      <c r="E146" s="24" t="s">
        <v>814</v>
      </c>
      <c r="F146" s="332"/>
      <c r="G146" s="65"/>
      <c r="H146" s="65"/>
      <c r="I146" s="65"/>
      <c r="J146" s="65"/>
      <c r="K146" s="72" t="s">
        <v>851</v>
      </c>
      <c r="L146" s="332"/>
      <c r="M146" s="332"/>
      <c r="N146" s="64" t="s">
        <v>361</v>
      </c>
      <c r="O146" s="332"/>
      <c r="P146" s="332"/>
      <c r="Q146" s="332"/>
      <c r="R146" s="332"/>
      <c r="S146" s="65"/>
      <c r="T146" s="65"/>
      <c r="U146" s="65"/>
      <c r="V146" s="65"/>
      <c r="W146" s="65"/>
      <c r="X146" s="65"/>
      <c r="Y146" s="65"/>
      <c r="Z146" s="65"/>
      <c r="AA146" s="65"/>
      <c r="AB146" s="65"/>
      <c r="AC146" s="65"/>
      <c r="AD146" s="65"/>
      <c r="AE146" s="65"/>
      <c r="AF146" s="65"/>
      <c r="AG146" s="65"/>
      <c r="AH146" s="65"/>
      <c r="AI146" s="65"/>
      <c r="AJ146" s="61" t="s">
        <v>139</v>
      </c>
      <c r="AK146" s="61">
        <v>2006</v>
      </c>
      <c r="AL146" s="65"/>
      <c r="AM146" s="65"/>
      <c r="AN146" s="65"/>
      <c r="AO146" s="44">
        <v>800000</v>
      </c>
      <c r="AP146" s="331"/>
      <c r="AQ146" s="331"/>
      <c r="AR146" s="331"/>
      <c r="AS146" s="331"/>
      <c r="AT146" s="331"/>
      <c r="AU146" s="331"/>
      <c r="AV146" s="331"/>
      <c r="AW146" s="331"/>
    </row>
    <row r="147" spans="2:49" ht="27" customHeight="1" x14ac:dyDescent="0.2">
      <c r="B147" s="64"/>
      <c r="C147" s="67"/>
      <c r="D147" s="42" t="s">
        <v>177</v>
      </c>
      <c r="E147" s="24" t="s">
        <v>271</v>
      </c>
      <c r="F147" s="332"/>
      <c r="G147" s="65"/>
      <c r="H147" s="65"/>
      <c r="I147" s="65"/>
      <c r="J147" s="65"/>
      <c r="K147" s="72" t="s">
        <v>851</v>
      </c>
      <c r="L147" s="332"/>
      <c r="M147" s="332"/>
      <c r="N147" s="64" t="s">
        <v>362</v>
      </c>
      <c r="O147" s="332"/>
      <c r="P147" s="332"/>
      <c r="Q147" s="332"/>
      <c r="R147" s="332"/>
      <c r="S147" s="65"/>
      <c r="T147" s="65"/>
      <c r="U147" s="65"/>
      <c r="V147" s="65"/>
      <c r="W147" s="65"/>
      <c r="X147" s="65"/>
      <c r="Y147" s="65"/>
      <c r="Z147" s="65"/>
      <c r="AA147" s="65"/>
      <c r="AB147" s="65"/>
      <c r="AC147" s="65"/>
      <c r="AD147" s="65"/>
      <c r="AE147" s="65"/>
      <c r="AF147" s="65"/>
      <c r="AG147" s="65"/>
      <c r="AH147" s="65"/>
      <c r="AI147" s="65"/>
      <c r="AJ147" s="61" t="s">
        <v>139</v>
      </c>
      <c r="AK147" s="61">
        <v>2006</v>
      </c>
      <c r="AL147" s="65"/>
      <c r="AM147" s="65"/>
      <c r="AN147" s="65"/>
      <c r="AO147" s="44">
        <v>7600000</v>
      </c>
      <c r="AP147" s="331"/>
      <c r="AQ147" s="331"/>
      <c r="AR147" s="331"/>
      <c r="AS147" s="331"/>
      <c r="AT147" s="331"/>
      <c r="AU147" s="331"/>
      <c r="AV147" s="331"/>
      <c r="AW147" s="331"/>
    </row>
    <row r="148" spans="2:49" ht="27" customHeight="1" x14ac:dyDescent="0.2">
      <c r="B148" s="64"/>
      <c r="C148" s="67"/>
      <c r="D148" s="42" t="s">
        <v>204</v>
      </c>
      <c r="E148" s="24" t="s">
        <v>267</v>
      </c>
      <c r="F148" s="332"/>
      <c r="G148" s="65"/>
      <c r="H148" s="65"/>
      <c r="I148" s="65"/>
      <c r="J148" s="65"/>
      <c r="K148" s="72" t="s">
        <v>1111</v>
      </c>
      <c r="L148" s="332"/>
      <c r="M148" s="332"/>
      <c r="N148" s="64" t="s">
        <v>361</v>
      </c>
      <c r="O148" s="332"/>
      <c r="P148" s="332"/>
      <c r="Q148" s="332"/>
      <c r="R148" s="332"/>
      <c r="S148" s="65"/>
      <c r="T148" s="65"/>
      <c r="U148" s="65"/>
      <c r="V148" s="65"/>
      <c r="W148" s="65"/>
      <c r="X148" s="65"/>
      <c r="Y148" s="65"/>
      <c r="Z148" s="65"/>
      <c r="AA148" s="65"/>
      <c r="AB148" s="65"/>
      <c r="AC148" s="65"/>
      <c r="AD148" s="65"/>
      <c r="AE148" s="65"/>
      <c r="AF148" s="65"/>
      <c r="AG148" s="65"/>
      <c r="AH148" s="65"/>
      <c r="AI148" s="65"/>
      <c r="AJ148" s="61" t="s">
        <v>139</v>
      </c>
      <c r="AK148" s="61">
        <v>2006</v>
      </c>
      <c r="AL148" s="65"/>
      <c r="AM148" s="65"/>
      <c r="AN148" s="65"/>
      <c r="AO148" s="44">
        <v>1000000</v>
      </c>
      <c r="AP148" s="331"/>
      <c r="AQ148" s="331"/>
      <c r="AR148" s="331"/>
      <c r="AS148" s="331"/>
      <c r="AT148" s="331"/>
      <c r="AU148" s="331"/>
      <c r="AV148" s="331"/>
      <c r="AW148" s="331"/>
    </row>
    <row r="149" spans="2:49" ht="27" customHeight="1" x14ac:dyDescent="0.2">
      <c r="B149" s="64"/>
      <c r="C149" s="67"/>
      <c r="D149" s="42" t="s">
        <v>189</v>
      </c>
      <c r="E149" s="24" t="s">
        <v>251</v>
      </c>
      <c r="F149" s="332"/>
      <c r="G149" s="65"/>
      <c r="H149" s="65"/>
      <c r="I149" s="65"/>
      <c r="J149" s="65"/>
      <c r="K149" s="72" t="s">
        <v>1108</v>
      </c>
      <c r="L149" s="332"/>
      <c r="M149" s="332"/>
      <c r="N149" s="64" t="s">
        <v>378</v>
      </c>
      <c r="O149" s="332"/>
      <c r="P149" s="332"/>
      <c r="Q149" s="332"/>
      <c r="R149" s="332"/>
      <c r="S149" s="65"/>
      <c r="T149" s="65"/>
      <c r="U149" s="65"/>
      <c r="V149" s="65"/>
      <c r="W149" s="65"/>
      <c r="X149" s="65"/>
      <c r="Y149" s="65"/>
      <c r="Z149" s="65"/>
      <c r="AA149" s="65"/>
      <c r="AB149" s="65"/>
      <c r="AC149" s="65"/>
      <c r="AD149" s="65"/>
      <c r="AE149" s="65"/>
      <c r="AF149" s="65"/>
      <c r="AG149" s="65"/>
      <c r="AH149" s="65"/>
      <c r="AI149" s="65"/>
      <c r="AJ149" s="61" t="s">
        <v>139</v>
      </c>
      <c r="AK149" s="61">
        <v>2006</v>
      </c>
      <c r="AL149" s="65"/>
      <c r="AM149" s="65"/>
      <c r="AN149" s="65"/>
      <c r="AO149" s="44">
        <v>140000</v>
      </c>
      <c r="AP149" s="331"/>
      <c r="AQ149" s="331"/>
      <c r="AR149" s="331"/>
      <c r="AS149" s="331"/>
      <c r="AT149" s="331"/>
      <c r="AU149" s="331"/>
      <c r="AV149" s="331"/>
      <c r="AW149" s="331"/>
    </row>
    <row r="150" spans="2:49" ht="27" customHeight="1" x14ac:dyDescent="0.2">
      <c r="B150" s="64"/>
      <c r="C150" s="67"/>
      <c r="D150" s="42" t="s">
        <v>186</v>
      </c>
      <c r="E150" s="24" t="s">
        <v>243</v>
      </c>
      <c r="F150" s="332"/>
      <c r="G150" s="65"/>
      <c r="H150" s="65"/>
      <c r="I150" s="65"/>
      <c r="J150" s="65"/>
      <c r="K150" s="72" t="s">
        <v>851</v>
      </c>
      <c r="L150" s="332"/>
      <c r="M150" s="332"/>
      <c r="N150" s="64" t="s">
        <v>361</v>
      </c>
      <c r="O150" s="332"/>
      <c r="P150" s="332"/>
      <c r="Q150" s="332"/>
      <c r="R150" s="332"/>
      <c r="S150" s="65"/>
      <c r="T150" s="65"/>
      <c r="U150" s="65"/>
      <c r="V150" s="65"/>
      <c r="W150" s="65"/>
      <c r="X150" s="65"/>
      <c r="Y150" s="65"/>
      <c r="Z150" s="65"/>
      <c r="AA150" s="65"/>
      <c r="AB150" s="65"/>
      <c r="AC150" s="65"/>
      <c r="AD150" s="65"/>
      <c r="AE150" s="65"/>
      <c r="AF150" s="65"/>
      <c r="AG150" s="65"/>
      <c r="AH150" s="65"/>
      <c r="AI150" s="65"/>
      <c r="AJ150" s="61" t="s">
        <v>139</v>
      </c>
      <c r="AK150" s="61">
        <v>2006</v>
      </c>
      <c r="AL150" s="65"/>
      <c r="AM150" s="65"/>
      <c r="AN150" s="65"/>
      <c r="AO150" s="44">
        <v>332000</v>
      </c>
      <c r="AP150" s="331"/>
      <c r="AQ150" s="331"/>
      <c r="AR150" s="331"/>
      <c r="AS150" s="331"/>
      <c r="AT150" s="331"/>
      <c r="AU150" s="331"/>
      <c r="AV150" s="331"/>
      <c r="AW150" s="331"/>
    </row>
    <row r="151" spans="2:49" ht="27" customHeight="1" x14ac:dyDescent="0.2">
      <c r="B151" s="64"/>
      <c r="C151" s="67"/>
      <c r="D151" s="42" t="s">
        <v>187</v>
      </c>
      <c r="E151" s="24" t="s">
        <v>245</v>
      </c>
      <c r="F151" s="332"/>
      <c r="G151" s="65"/>
      <c r="H151" s="65"/>
      <c r="I151" s="65"/>
      <c r="J151" s="65"/>
      <c r="K151" s="72" t="s">
        <v>338</v>
      </c>
      <c r="L151" s="332"/>
      <c r="M151" s="332"/>
      <c r="N151" s="64" t="s">
        <v>360</v>
      </c>
      <c r="O151" s="332"/>
      <c r="P151" s="332"/>
      <c r="Q151" s="332"/>
      <c r="R151" s="332"/>
      <c r="S151" s="65"/>
      <c r="T151" s="65"/>
      <c r="U151" s="65"/>
      <c r="V151" s="65"/>
      <c r="W151" s="65"/>
      <c r="X151" s="65"/>
      <c r="Y151" s="65"/>
      <c r="Z151" s="65"/>
      <c r="AA151" s="65"/>
      <c r="AB151" s="65"/>
      <c r="AC151" s="65"/>
      <c r="AD151" s="65"/>
      <c r="AE151" s="65"/>
      <c r="AF151" s="65"/>
      <c r="AG151" s="65"/>
      <c r="AH151" s="65"/>
      <c r="AI151" s="65"/>
      <c r="AJ151" s="61" t="s">
        <v>139</v>
      </c>
      <c r="AK151" s="61">
        <v>2006</v>
      </c>
      <c r="AL151" s="65"/>
      <c r="AM151" s="65"/>
      <c r="AN151" s="65"/>
      <c r="AO151" s="44">
        <v>520000</v>
      </c>
      <c r="AP151" s="331"/>
      <c r="AQ151" s="331"/>
      <c r="AR151" s="331"/>
      <c r="AS151" s="331"/>
      <c r="AT151" s="331"/>
      <c r="AU151" s="331"/>
      <c r="AV151" s="331"/>
      <c r="AW151" s="331"/>
    </row>
    <row r="152" spans="2:49" ht="27" customHeight="1" x14ac:dyDescent="0.2">
      <c r="B152" s="64"/>
      <c r="C152" s="67"/>
      <c r="D152" s="42" t="s">
        <v>1082</v>
      </c>
      <c r="E152" s="24" t="s">
        <v>1097</v>
      </c>
      <c r="F152" s="332"/>
      <c r="G152" s="65"/>
      <c r="H152" s="65"/>
      <c r="I152" s="65"/>
      <c r="J152" s="65"/>
      <c r="K152" s="72" t="s">
        <v>299</v>
      </c>
      <c r="L152" s="332"/>
      <c r="M152" s="332"/>
      <c r="N152" s="64" t="s">
        <v>360</v>
      </c>
      <c r="O152" s="332"/>
      <c r="P152" s="332"/>
      <c r="Q152" s="332"/>
      <c r="R152" s="332"/>
      <c r="S152" s="65"/>
      <c r="T152" s="65"/>
      <c r="U152" s="65"/>
      <c r="V152" s="65"/>
      <c r="W152" s="65"/>
      <c r="X152" s="65"/>
      <c r="Y152" s="65"/>
      <c r="Z152" s="65"/>
      <c r="AA152" s="65"/>
      <c r="AB152" s="65"/>
      <c r="AC152" s="65"/>
      <c r="AD152" s="65"/>
      <c r="AE152" s="65"/>
      <c r="AF152" s="65"/>
      <c r="AG152" s="65"/>
      <c r="AH152" s="65"/>
      <c r="AI152" s="65"/>
      <c r="AJ152" s="61" t="s">
        <v>139</v>
      </c>
      <c r="AK152" s="61">
        <v>2006</v>
      </c>
      <c r="AL152" s="65"/>
      <c r="AM152" s="65"/>
      <c r="AN152" s="65"/>
      <c r="AO152" s="44">
        <v>1120000</v>
      </c>
      <c r="AP152" s="331"/>
      <c r="AQ152" s="331"/>
      <c r="AR152" s="331"/>
      <c r="AS152" s="331"/>
      <c r="AT152" s="331"/>
      <c r="AU152" s="331"/>
      <c r="AV152" s="331"/>
      <c r="AW152" s="331"/>
    </row>
    <row r="153" spans="2:49" ht="27" customHeight="1" x14ac:dyDescent="0.2">
      <c r="B153" s="64"/>
      <c r="C153" s="67"/>
      <c r="D153" s="42" t="s">
        <v>187</v>
      </c>
      <c r="E153" s="24" t="s">
        <v>245</v>
      </c>
      <c r="F153" s="332"/>
      <c r="G153" s="65"/>
      <c r="H153" s="65"/>
      <c r="I153" s="65"/>
      <c r="J153" s="65"/>
      <c r="K153" s="72" t="s">
        <v>304</v>
      </c>
      <c r="L153" s="332"/>
      <c r="M153" s="332"/>
      <c r="N153" s="64" t="s">
        <v>360</v>
      </c>
      <c r="O153" s="332"/>
      <c r="P153" s="332"/>
      <c r="Q153" s="332"/>
      <c r="R153" s="332"/>
      <c r="S153" s="65"/>
      <c r="T153" s="65"/>
      <c r="U153" s="65"/>
      <c r="V153" s="65"/>
      <c r="W153" s="65"/>
      <c r="X153" s="65"/>
      <c r="Y153" s="65"/>
      <c r="Z153" s="65"/>
      <c r="AA153" s="65"/>
      <c r="AB153" s="65"/>
      <c r="AC153" s="65"/>
      <c r="AD153" s="65"/>
      <c r="AE153" s="65"/>
      <c r="AF153" s="65"/>
      <c r="AG153" s="65"/>
      <c r="AH153" s="65"/>
      <c r="AI153" s="65"/>
      <c r="AJ153" s="61" t="s">
        <v>139</v>
      </c>
      <c r="AK153" s="61">
        <v>2006</v>
      </c>
      <c r="AL153" s="65"/>
      <c r="AM153" s="65"/>
      <c r="AN153" s="65"/>
      <c r="AO153" s="44">
        <v>280000</v>
      </c>
      <c r="AP153" s="331"/>
      <c r="AQ153" s="331"/>
      <c r="AR153" s="331"/>
      <c r="AS153" s="331"/>
      <c r="AT153" s="331"/>
      <c r="AU153" s="331"/>
      <c r="AV153" s="331"/>
      <c r="AW153" s="331"/>
    </row>
    <row r="154" spans="2:49" ht="27" customHeight="1" x14ac:dyDescent="0.2">
      <c r="B154" s="64"/>
      <c r="C154" s="67"/>
      <c r="D154" s="42" t="s">
        <v>182</v>
      </c>
      <c r="E154" s="24" t="s">
        <v>239</v>
      </c>
      <c r="F154" s="332"/>
      <c r="G154" s="65"/>
      <c r="H154" s="65"/>
      <c r="I154" s="65"/>
      <c r="J154" s="65"/>
      <c r="K154" s="72" t="s">
        <v>308</v>
      </c>
      <c r="L154" s="332"/>
      <c r="M154" s="332"/>
      <c r="N154" s="64" t="s">
        <v>362</v>
      </c>
      <c r="O154" s="332"/>
      <c r="P154" s="332"/>
      <c r="Q154" s="332"/>
      <c r="R154" s="332"/>
      <c r="S154" s="65"/>
      <c r="T154" s="65"/>
      <c r="U154" s="65"/>
      <c r="V154" s="65"/>
      <c r="W154" s="65"/>
      <c r="X154" s="65"/>
      <c r="Y154" s="65"/>
      <c r="Z154" s="65"/>
      <c r="AA154" s="65"/>
      <c r="AB154" s="65"/>
      <c r="AC154" s="65"/>
      <c r="AD154" s="65"/>
      <c r="AE154" s="65"/>
      <c r="AF154" s="65"/>
      <c r="AG154" s="65"/>
      <c r="AH154" s="65"/>
      <c r="AI154" s="65"/>
      <c r="AJ154" s="61" t="s">
        <v>139</v>
      </c>
      <c r="AK154" s="61">
        <v>2006</v>
      </c>
      <c r="AL154" s="65"/>
      <c r="AM154" s="65"/>
      <c r="AN154" s="65"/>
      <c r="AO154" s="44">
        <v>1040000</v>
      </c>
      <c r="AP154" s="331"/>
      <c r="AQ154" s="331"/>
      <c r="AR154" s="331"/>
      <c r="AS154" s="331"/>
      <c r="AT154" s="331"/>
      <c r="AU154" s="331"/>
      <c r="AV154" s="331"/>
      <c r="AW154" s="331"/>
    </row>
    <row r="155" spans="2:49" ht="27" customHeight="1" x14ac:dyDescent="0.2">
      <c r="B155" s="64"/>
      <c r="C155" s="67"/>
      <c r="D155" s="42" t="s">
        <v>203</v>
      </c>
      <c r="E155" s="24" t="s">
        <v>265</v>
      </c>
      <c r="F155" s="332"/>
      <c r="G155" s="65"/>
      <c r="H155" s="65"/>
      <c r="I155" s="65"/>
      <c r="J155" s="65"/>
      <c r="K155" s="72" t="s">
        <v>330</v>
      </c>
      <c r="L155" s="332"/>
      <c r="M155" s="332"/>
      <c r="N155" s="64" t="s">
        <v>365</v>
      </c>
      <c r="O155" s="332"/>
      <c r="P155" s="332"/>
      <c r="Q155" s="332"/>
      <c r="R155" s="332"/>
      <c r="S155" s="65"/>
      <c r="T155" s="65"/>
      <c r="U155" s="65"/>
      <c r="V155" s="65"/>
      <c r="W155" s="65"/>
      <c r="X155" s="65"/>
      <c r="Y155" s="65"/>
      <c r="Z155" s="65"/>
      <c r="AA155" s="65"/>
      <c r="AB155" s="65"/>
      <c r="AC155" s="65"/>
      <c r="AD155" s="65"/>
      <c r="AE155" s="65"/>
      <c r="AF155" s="65"/>
      <c r="AG155" s="65"/>
      <c r="AH155" s="65"/>
      <c r="AI155" s="65"/>
      <c r="AJ155" s="61" t="s">
        <v>139</v>
      </c>
      <c r="AK155" s="61">
        <v>2006</v>
      </c>
      <c r="AL155" s="65"/>
      <c r="AM155" s="65"/>
      <c r="AN155" s="65"/>
      <c r="AO155" s="44">
        <v>200000</v>
      </c>
      <c r="AP155" s="331"/>
      <c r="AQ155" s="331"/>
      <c r="AR155" s="331"/>
      <c r="AS155" s="331"/>
      <c r="AT155" s="331"/>
      <c r="AU155" s="331"/>
      <c r="AV155" s="331"/>
      <c r="AW155" s="331"/>
    </row>
    <row r="156" spans="2:49" ht="27" customHeight="1" x14ac:dyDescent="0.2">
      <c r="B156" s="64"/>
      <c r="C156" s="67"/>
      <c r="D156" s="42" t="s">
        <v>1083</v>
      </c>
      <c r="E156" s="24" t="s">
        <v>233</v>
      </c>
      <c r="F156" s="332"/>
      <c r="G156" s="65"/>
      <c r="H156" s="65"/>
      <c r="I156" s="65"/>
      <c r="J156" s="65"/>
      <c r="K156" s="72" t="s">
        <v>851</v>
      </c>
      <c r="L156" s="332"/>
      <c r="M156" s="332"/>
      <c r="N156" s="64" t="s">
        <v>361</v>
      </c>
      <c r="O156" s="332"/>
      <c r="P156" s="332"/>
      <c r="Q156" s="332"/>
      <c r="R156" s="332"/>
      <c r="S156" s="65"/>
      <c r="T156" s="65"/>
      <c r="U156" s="65"/>
      <c r="V156" s="65"/>
      <c r="W156" s="65"/>
      <c r="X156" s="65"/>
      <c r="Y156" s="65"/>
      <c r="Z156" s="65"/>
      <c r="AA156" s="65"/>
      <c r="AB156" s="65"/>
      <c r="AC156" s="65"/>
      <c r="AD156" s="65"/>
      <c r="AE156" s="65"/>
      <c r="AF156" s="65"/>
      <c r="AG156" s="65"/>
      <c r="AH156" s="65"/>
      <c r="AI156" s="65"/>
      <c r="AJ156" s="61" t="s">
        <v>139</v>
      </c>
      <c r="AK156" s="61">
        <v>2006</v>
      </c>
      <c r="AL156" s="65"/>
      <c r="AM156" s="65"/>
      <c r="AN156" s="65"/>
      <c r="AO156" s="44">
        <v>680000</v>
      </c>
      <c r="AP156" s="331"/>
      <c r="AQ156" s="331"/>
      <c r="AR156" s="331"/>
      <c r="AS156" s="331"/>
      <c r="AT156" s="331"/>
      <c r="AU156" s="331"/>
      <c r="AV156" s="331"/>
      <c r="AW156" s="331"/>
    </row>
    <row r="157" spans="2:49" ht="27" customHeight="1" x14ac:dyDescent="0.2">
      <c r="B157" s="64"/>
      <c r="C157" s="67"/>
      <c r="D157" s="42" t="s">
        <v>177</v>
      </c>
      <c r="E157" s="24" t="s">
        <v>271</v>
      </c>
      <c r="F157" s="332"/>
      <c r="G157" s="65"/>
      <c r="H157" s="65"/>
      <c r="I157" s="65"/>
      <c r="J157" s="65"/>
      <c r="K157" s="72" t="s">
        <v>1107</v>
      </c>
      <c r="L157" s="332"/>
      <c r="M157" s="332"/>
      <c r="N157" s="64" t="s">
        <v>362</v>
      </c>
      <c r="O157" s="332"/>
      <c r="P157" s="332"/>
      <c r="Q157" s="332"/>
      <c r="R157" s="332"/>
      <c r="S157" s="65"/>
      <c r="T157" s="65"/>
      <c r="U157" s="65"/>
      <c r="V157" s="65"/>
      <c r="W157" s="65"/>
      <c r="X157" s="65"/>
      <c r="Y157" s="65"/>
      <c r="Z157" s="65"/>
      <c r="AA157" s="65"/>
      <c r="AB157" s="65"/>
      <c r="AC157" s="65"/>
      <c r="AD157" s="65"/>
      <c r="AE157" s="65"/>
      <c r="AF157" s="65"/>
      <c r="AG157" s="65"/>
      <c r="AH157" s="65"/>
      <c r="AI157" s="65"/>
      <c r="AJ157" s="61" t="s">
        <v>139</v>
      </c>
      <c r="AK157" s="61">
        <v>2006</v>
      </c>
      <c r="AL157" s="65"/>
      <c r="AM157" s="65"/>
      <c r="AN157" s="65"/>
      <c r="AO157" s="44">
        <v>5760000</v>
      </c>
      <c r="AP157" s="331"/>
      <c r="AQ157" s="331"/>
      <c r="AR157" s="331"/>
      <c r="AS157" s="331"/>
      <c r="AT157" s="331"/>
      <c r="AU157" s="331"/>
      <c r="AV157" s="331"/>
      <c r="AW157" s="331"/>
    </row>
    <row r="158" spans="2:49" ht="27" customHeight="1" x14ac:dyDescent="0.2">
      <c r="B158" s="64"/>
      <c r="C158" s="67"/>
      <c r="D158" s="42" t="s">
        <v>204</v>
      </c>
      <c r="E158" s="24" t="s">
        <v>267</v>
      </c>
      <c r="F158" s="332"/>
      <c r="G158" s="65"/>
      <c r="H158" s="65"/>
      <c r="I158" s="65"/>
      <c r="J158" s="65"/>
      <c r="K158" s="72" t="s">
        <v>855</v>
      </c>
      <c r="L158" s="332"/>
      <c r="M158" s="332"/>
      <c r="N158" s="64" t="s">
        <v>362</v>
      </c>
      <c r="O158" s="332"/>
      <c r="P158" s="332"/>
      <c r="Q158" s="332"/>
      <c r="R158" s="332"/>
      <c r="S158" s="65"/>
      <c r="T158" s="65"/>
      <c r="U158" s="65"/>
      <c r="V158" s="65"/>
      <c r="W158" s="65"/>
      <c r="X158" s="65"/>
      <c r="Y158" s="65"/>
      <c r="Z158" s="65"/>
      <c r="AA158" s="65"/>
      <c r="AB158" s="65"/>
      <c r="AC158" s="65"/>
      <c r="AD158" s="65"/>
      <c r="AE158" s="65"/>
      <c r="AF158" s="65"/>
      <c r="AG158" s="65"/>
      <c r="AH158" s="65"/>
      <c r="AI158" s="65"/>
      <c r="AJ158" s="61" t="s">
        <v>139</v>
      </c>
      <c r="AK158" s="61">
        <v>2006</v>
      </c>
      <c r="AL158" s="65"/>
      <c r="AM158" s="65"/>
      <c r="AN158" s="65"/>
      <c r="AO158" s="44">
        <v>800000</v>
      </c>
      <c r="AP158" s="331"/>
      <c r="AQ158" s="331"/>
      <c r="AR158" s="331"/>
      <c r="AS158" s="331"/>
      <c r="AT158" s="331"/>
      <c r="AU158" s="331"/>
      <c r="AV158" s="331"/>
      <c r="AW158" s="331"/>
    </row>
    <row r="159" spans="2:49" ht="27" customHeight="1" x14ac:dyDescent="0.2">
      <c r="B159" s="64"/>
      <c r="C159" s="67"/>
      <c r="D159" s="42" t="s">
        <v>186</v>
      </c>
      <c r="E159" s="24" t="s">
        <v>243</v>
      </c>
      <c r="F159" s="332"/>
      <c r="G159" s="65"/>
      <c r="H159" s="65"/>
      <c r="I159" s="65"/>
      <c r="J159" s="65"/>
      <c r="K159" s="72" t="s">
        <v>1112</v>
      </c>
      <c r="L159" s="332"/>
      <c r="M159" s="332"/>
      <c r="N159" s="64" t="s">
        <v>1115</v>
      </c>
      <c r="O159" s="332"/>
      <c r="P159" s="332"/>
      <c r="Q159" s="332"/>
      <c r="R159" s="332"/>
      <c r="S159" s="65"/>
      <c r="T159" s="65"/>
      <c r="U159" s="65"/>
      <c r="V159" s="65"/>
      <c r="W159" s="65"/>
      <c r="X159" s="65"/>
      <c r="Y159" s="65"/>
      <c r="Z159" s="65"/>
      <c r="AA159" s="65"/>
      <c r="AB159" s="65"/>
      <c r="AC159" s="65"/>
      <c r="AD159" s="65"/>
      <c r="AE159" s="65"/>
      <c r="AF159" s="65"/>
      <c r="AG159" s="65"/>
      <c r="AH159" s="65"/>
      <c r="AI159" s="65"/>
      <c r="AJ159" s="61" t="s">
        <v>139</v>
      </c>
      <c r="AK159" s="61">
        <v>2006</v>
      </c>
      <c r="AL159" s="65"/>
      <c r="AM159" s="65"/>
      <c r="AN159" s="65"/>
      <c r="AO159" s="44">
        <v>7352000</v>
      </c>
      <c r="AP159" s="331"/>
      <c r="AQ159" s="331"/>
      <c r="AR159" s="331"/>
      <c r="AS159" s="331"/>
      <c r="AT159" s="331"/>
      <c r="AU159" s="331"/>
      <c r="AV159" s="331"/>
      <c r="AW159" s="331"/>
    </row>
    <row r="160" spans="2:49" ht="27" customHeight="1" x14ac:dyDescent="0.2">
      <c r="B160" s="64"/>
      <c r="C160" s="67"/>
      <c r="D160" s="42" t="s">
        <v>189</v>
      </c>
      <c r="E160" s="24" t="s">
        <v>251</v>
      </c>
      <c r="F160" s="332"/>
      <c r="G160" s="65"/>
      <c r="H160" s="65"/>
      <c r="I160" s="65"/>
      <c r="J160" s="65"/>
      <c r="K160" s="72" t="s">
        <v>325</v>
      </c>
      <c r="L160" s="332"/>
      <c r="M160" s="332"/>
      <c r="N160" s="64" t="s">
        <v>362</v>
      </c>
      <c r="O160" s="332"/>
      <c r="P160" s="332"/>
      <c r="Q160" s="332"/>
      <c r="R160" s="332"/>
      <c r="S160" s="65"/>
      <c r="T160" s="65"/>
      <c r="U160" s="65"/>
      <c r="V160" s="65"/>
      <c r="W160" s="65"/>
      <c r="X160" s="65"/>
      <c r="Y160" s="65"/>
      <c r="Z160" s="65"/>
      <c r="AA160" s="65"/>
      <c r="AB160" s="65"/>
      <c r="AC160" s="65"/>
      <c r="AD160" s="65"/>
      <c r="AE160" s="65"/>
      <c r="AF160" s="65"/>
      <c r="AG160" s="65"/>
      <c r="AH160" s="65"/>
      <c r="AI160" s="65"/>
      <c r="AJ160" s="61" t="s">
        <v>139</v>
      </c>
      <c r="AK160" s="61">
        <v>2006</v>
      </c>
      <c r="AL160" s="65"/>
      <c r="AM160" s="65"/>
      <c r="AN160" s="65"/>
      <c r="AO160" s="44">
        <v>136000</v>
      </c>
      <c r="AP160" s="331"/>
      <c r="AQ160" s="331"/>
      <c r="AR160" s="331"/>
      <c r="AS160" s="331"/>
      <c r="AT160" s="331"/>
      <c r="AU160" s="331"/>
      <c r="AV160" s="331"/>
      <c r="AW160" s="331"/>
    </row>
    <row r="161" spans="2:49" ht="27" customHeight="1" x14ac:dyDescent="0.2">
      <c r="B161" s="64"/>
      <c r="C161" s="67"/>
      <c r="D161" s="42" t="s">
        <v>187</v>
      </c>
      <c r="E161" s="24" t="s">
        <v>245</v>
      </c>
      <c r="F161" s="332"/>
      <c r="G161" s="65"/>
      <c r="H161" s="65"/>
      <c r="I161" s="65"/>
      <c r="J161" s="65"/>
      <c r="K161" s="72" t="s">
        <v>304</v>
      </c>
      <c r="L161" s="332"/>
      <c r="M161" s="332"/>
      <c r="N161" s="64" t="s">
        <v>360</v>
      </c>
      <c r="O161" s="332"/>
      <c r="P161" s="332"/>
      <c r="Q161" s="332"/>
      <c r="R161" s="332"/>
      <c r="S161" s="65"/>
      <c r="T161" s="65"/>
      <c r="U161" s="65"/>
      <c r="V161" s="65"/>
      <c r="W161" s="65"/>
      <c r="X161" s="65"/>
      <c r="Y161" s="65"/>
      <c r="Z161" s="65"/>
      <c r="AA161" s="65"/>
      <c r="AB161" s="65"/>
      <c r="AC161" s="65"/>
      <c r="AD161" s="65"/>
      <c r="AE161" s="65"/>
      <c r="AF161" s="65"/>
      <c r="AG161" s="65"/>
      <c r="AH161" s="65"/>
      <c r="AI161" s="65"/>
      <c r="AJ161" s="61" t="s">
        <v>139</v>
      </c>
      <c r="AK161" s="61">
        <v>2006</v>
      </c>
      <c r="AL161" s="65"/>
      <c r="AM161" s="65"/>
      <c r="AN161" s="65"/>
      <c r="AO161" s="44">
        <v>1600000</v>
      </c>
      <c r="AP161" s="331"/>
      <c r="AQ161" s="331"/>
      <c r="AR161" s="331"/>
      <c r="AS161" s="331"/>
      <c r="AT161" s="331"/>
      <c r="AU161" s="331"/>
      <c r="AV161" s="331"/>
      <c r="AW161" s="331"/>
    </row>
    <row r="162" spans="2:49" ht="27" customHeight="1" x14ac:dyDescent="0.2">
      <c r="B162" s="64"/>
      <c r="C162" s="67"/>
      <c r="D162" s="42" t="s">
        <v>182</v>
      </c>
      <c r="E162" s="24" t="s">
        <v>239</v>
      </c>
      <c r="F162" s="332"/>
      <c r="G162" s="65"/>
      <c r="H162" s="65"/>
      <c r="I162" s="65"/>
      <c r="J162" s="65"/>
      <c r="K162" s="72" t="s">
        <v>308</v>
      </c>
      <c r="L162" s="332"/>
      <c r="M162" s="332"/>
      <c r="N162" s="64" t="s">
        <v>362</v>
      </c>
      <c r="O162" s="332"/>
      <c r="P162" s="332"/>
      <c r="Q162" s="332"/>
      <c r="R162" s="332"/>
      <c r="S162" s="65"/>
      <c r="T162" s="65"/>
      <c r="U162" s="65"/>
      <c r="V162" s="65"/>
      <c r="W162" s="65"/>
      <c r="X162" s="65"/>
      <c r="Y162" s="65"/>
      <c r="Z162" s="65"/>
      <c r="AA162" s="65"/>
      <c r="AB162" s="65"/>
      <c r="AC162" s="65"/>
      <c r="AD162" s="65"/>
      <c r="AE162" s="65"/>
      <c r="AF162" s="65"/>
      <c r="AG162" s="65"/>
      <c r="AH162" s="65"/>
      <c r="AI162" s="65"/>
      <c r="AJ162" s="61" t="s">
        <v>139</v>
      </c>
      <c r="AK162" s="61">
        <v>2006</v>
      </c>
      <c r="AL162" s="65"/>
      <c r="AM162" s="65"/>
      <c r="AN162" s="65"/>
      <c r="AO162" s="44">
        <v>1040000</v>
      </c>
      <c r="AP162" s="331"/>
      <c r="AQ162" s="331"/>
      <c r="AR162" s="331"/>
      <c r="AS162" s="331"/>
      <c r="AT162" s="331"/>
      <c r="AU162" s="331"/>
      <c r="AV162" s="331"/>
      <c r="AW162" s="331"/>
    </row>
    <row r="163" spans="2:49" ht="27" customHeight="1" x14ac:dyDescent="0.2">
      <c r="B163" s="64"/>
      <c r="C163" s="67"/>
      <c r="D163" s="42" t="s">
        <v>1082</v>
      </c>
      <c r="E163" s="24" t="s">
        <v>1097</v>
      </c>
      <c r="F163" s="332"/>
      <c r="G163" s="65"/>
      <c r="H163" s="65"/>
      <c r="I163" s="65"/>
      <c r="J163" s="65"/>
      <c r="K163" s="72" t="s">
        <v>299</v>
      </c>
      <c r="L163" s="332"/>
      <c r="M163" s="332"/>
      <c r="N163" s="64" t="s">
        <v>360</v>
      </c>
      <c r="O163" s="332"/>
      <c r="P163" s="332"/>
      <c r="Q163" s="332"/>
      <c r="R163" s="332"/>
      <c r="S163" s="65"/>
      <c r="T163" s="65"/>
      <c r="U163" s="65"/>
      <c r="V163" s="65"/>
      <c r="W163" s="65"/>
      <c r="X163" s="65"/>
      <c r="Y163" s="65"/>
      <c r="Z163" s="65"/>
      <c r="AA163" s="65"/>
      <c r="AB163" s="65"/>
      <c r="AC163" s="65"/>
      <c r="AD163" s="65"/>
      <c r="AE163" s="65"/>
      <c r="AF163" s="65"/>
      <c r="AG163" s="65"/>
      <c r="AH163" s="65"/>
      <c r="AI163" s="65"/>
      <c r="AJ163" s="61" t="s">
        <v>139</v>
      </c>
      <c r="AK163" s="61">
        <v>2006</v>
      </c>
      <c r="AL163" s="65"/>
      <c r="AM163" s="65"/>
      <c r="AN163" s="65"/>
      <c r="AO163" s="44">
        <v>1400000</v>
      </c>
      <c r="AP163" s="331"/>
      <c r="AQ163" s="331"/>
      <c r="AR163" s="331"/>
      <c r="AS163" s="331"/>
      <c r="AT163" s="331"/>
      <c r="AU163" s="331"/>
      <c r="AV163" s="331"/>
      <c r="AW163" s="331"/>
    </row>
    <row r="164" spans="2:49" ht="27" customHeight="1" x14ac:dyDescent="0.2">
      <c r="B164" s="64"/>
      <c r="C164" s="67"/>
      <c r="D164" s="42" t="s">
        <v>1087</v>
      </c>
      <c r="E164" s="24" t="s">
        <v>240</v>
      </c>
      <c r="F164" s="332"/>
      <c r="G164" s="65"/>
      <c r="H164" s="65"/>
      <c r="I164" s="65"/>
      <c r="J164" s="65"/>
      <c r="K164" s="72" t="s">
        <v>304</v>
      </c>
      <c r="L164" s="332"/>
      <c r="M164" s="332"/>
      <c r="N164" s="64" t="s">
        <v>372</v>
      </c>
      <c r="O164" s="332"/>
      <c r="P164" s="332"/>
      <c r="Q164" s="332"/>
      <c r="R164" s="332"/>
      <c r="S164" s="65"/>
      <c r="T164" s="65"/>
      <c r="U164" s="65"/>
      <c r="V164" s="65"/>
      <c r="W164" s="65"/>
      <c r="X164" s="65"/>
      <c r="Y164" s="65"/>
      <c r="Z164" s="65"/>
      <c r="AA164" s="65"/>
      <c r="AB164" s="65"/>
      <c r="AC164" s="65"/>
      <c r="AD164" s="65"/>
      <c r="AE164" s="65"/>
      <c r="AF164" s="65"/>
      <c r="AG164" s="65"/>
      <c r="AH164" s="65"/>
      <c r="AI164" s="65"/>
      <c r="AJ164" s="61" t="s">
        <v>139</v>
      </c>
      <c r="AK164" s="61">
        <v>2006</v>
      </c>
      <c r="AL164" s="65"/>
      <c r="AM164" s="65"/>
      <c r="AN164" s="65"/>
      <c r="AO164" s="44">
        <v>520000</v>
      </c>
      <c r="AP164" s="331"/>
      <c r="AQ164" s="331"/>
      <c r="AR164" s="331"/>
      <c r="AS164" s="331"/>
      <c r="AT164" s="331"/>
      <c r="AU164" s="331"/>
      <c r="AV164" s="331"/>
      <c r="AW164" s="331"/>
    </row>
    <row r="165" spans="2:49" ht="27" customHeight="1" x14ac:dyDescent="0.2">
      <c r="B165" s="64"/>
      <c r="C165" s="67"/>
      <c r="D165" s="42" t="s">
        <v>1088</v>
      </c>
      <c r="E165" s="24" t="s">
        <v>269</v>
      </c>
      <c r="F165" s="332"/>
      <c r="G165" s="65"/>
      <c r="H165" s="65"/>
      <c r="I165" s="65"/>
      <c r="J165" s="65"/>
      <c r="K165" s="72" t="s">
        <v>304</v>
      </c>
      <c r="L165" s="332"/>
      <c r="M165" s="332"/>
      <c r="N165" s="64" t="s">
        <v>372</v>
      </c>
      <c r="O165" s="332"/>
      <c r="P165" s="332"/>
      <c r="Q165" s="332"/>
      <c r="R165" s="332"/>
      <c r="S165" s="65"/>
      <c r="T165" s="65"/>
      <c r="U165" s="65"/>
      <c r="V165" s="65"/>
      <c r="W165" s="65"/>
      <c r="X165" s="65"/>
      <c r="Y165" s="65"/>
      <c r="Z165" s="65"/>
      <c r="AA165" s="65"/>
      <c r="AB165" s="65"/>
      <c r="AC165" s="65"/>
      <c r="AD165" s="65"/>
      <c r="AE165" s="65"/>
      <c r="AF165" s="65"/>
      <c r="AG165" s="65"/>
      <c r="AH165" s="65"/>
      <c r="AI165" s="65"/>
      <c r="AJ165" s="61" t="s">
        <v>139</v>
      </c>
      <c r="AK165" s="61">
        <v>2006</v>
      </c>
      <c r="AL165" s="65"/>
      <c r="AM165" s="65"/>
      <c r="AN165" s="65"/>
      <c r="AO165" s="44">
        <v>320000</v>
      </c>
      <c r="AP165" s="331"/>
      <c r="AQ165" s="331"/>
      <c r="AR165" s="331"/>
      <c r="AS165" s="331"/>
      <c r="AT165" s="331"/>
      <c r="AU165" s="331"/>
      <c r="AV165" s="331"/>
      <c r="AW165" s="331"/>
    </row>
    <row r="166" spans="2:49" ht="27" customHeight="1" x14ac:dyDescent="0.2">
      <c r="B166" s="64"/>
      <c r="C166" s="67"/>
      <c r="D166" s="42" t="s">
        <v>1088</v>
      </c>
      <c r="E166" s="24" t="s">
        <v>269</v>
      </c>
      <c r="F166" s="332"/>
      <c r="G166" s="65"/>
      <c r="H166" s="65"/>
      <c r="I166" s="65"/>
      <c r="J166" s="65"/>
      <c r="K166" s="72" t="s">
        <v>304</v>
      </c>
      <c r="L166" s="332"/>
      <c r="M166" s="332"/>
      <c r="N166" s="64" t="s">
        <v>369</v>
      </c>
      <c r="O166" s="332"/>
      <c r="P166" s="332"/>
      <c r="Q166" s="332"/>
      <c r="R166" s="332"/>
      <c r="S166" s="65"/>
      <c r="T166" s="65"/>
      <c r="U166" s="65"/>
      <c r="V166" s="65"/>
      <c r="W166" s="65"/>
      <c r="X166" s="65"/>
      <c r="Y166" s="65"/>
      <c r="Z166" s="65"/>
      <c r="AA166" s="65"/>
      <c r="AB166" s="65"/>
      <c r="AC166" s="65"/>
      <c r="AD166" s="65"/>
      <c r="AE166" s="65"/>
      <c r="AF166" s="65"/>
      <c r="AG166" s="65"/>
      <c r="AH166" s="65"/>
      <c r="AI166" s="65"/>
      <c r="AJ166" s="61" t="s">
        <v>139</v>
      </c>
      <c r="AK166" s="61">
        <v>2006</v>
      </c>
      <c r="AL166" s="65"/>
      <c r="AM166" s="65"/>
      <c r="AN166" s="65"/>
      <c r="AO166" s="44">
        <v>320000</v>
      </c>
      <c r="AP166" s="331"/>
      <c r="AQ166" s="331"/>
      <c r="AR166" s="331"/>
      <c r="AS166" s="331"/>
      <c r="AT166" s="331"/>
      <c r="AU166" s="331"/>
      <c r="AV166" s="331"/>
      <c r="AW166" s="331"/>
    </row>
    <row r="167" spans="2:49" ht="27" customHeight="1" x14ac:dyDescent="0.2">
      <c r="B167" s="64"/>
      <c r="C167" s="67"/>
      <c r="D167" s="42" t="s">
        <v>175</v>
      </c>
      <c r="E167" s="24" t="s">
        <v>232</v>
      </c>
      <c r="F167" s="332"/>
      <c r="G167" s="65"/>
      <c r="H167" s="65"/>
      <c r="I167" s="65"/>
      <c r="J167" s="65"/>
      <c r="K167" s="72" t="s">
        <v>299</v>
      </c>
      <c r="L167" s="332"/>
      <c r="M167" s="332"/>
      <c r="N167" s="64" t="s">
        <v>360</v>
      </c>
      <c r="O167" s="332"/>
      <c r="P167" s="332"/>
      <c r="Q167" s="332"/>
      <c r="R167" s="332"/>
      <c r="S167" s="65"/>
      <c r="T167" s="65"/>
      <c r="U167" s="65"/>
      <c r="V167" s="65"/>
      <c r="W167" s="65"/>
      <c r="X167" s="65"/>
      <c r="Y167" s="65"/>
      <c r="Z167" s="65"/>
      <c r="AA167" s="65"/>
      <c r="AB167" s="65"/>
      <c r="AC167" s="65"/>
      <c r="AD167" s="65"/>
      <c r="AE167" s="65"/>
      <c r="AF167" s="65"/>
      <c r="AG167" s="65"/>
      <c r="AH167" s="65"/>
      <c r="AI167" s="65"/>
      <c r="AJ167" s="61" t="s">
        <v>139</v>
      </c>
      <c r="AK167" s="61">
        <v>2006</v>
      </c>
      <c r="AL167" s="65"/>
      <c r="AM167" s="65"/>
      <c r="AN167" s="65"/>
      <c r="AO167" s="44">
        <v>1050000</v>
      </c>
      <c r="AP167" s="331"/>
      <c r="AQ167" s="331"/>
      <c r="AR167" s="331"/>
      <c r="AS167" s="331"/>
      <c r="AT167" s="331"/>
      <c r="AU167" s="331"/>
      <c r="AV167" s="331"/>
      <c r="AW167" s="331"/>
    </row>
    <row r="168" spans="2:49" ht="27" customHeight="1" x14ac:dyDescent="0.2">
      <c r="B168" s="64"/>
      <c r="C168" s="67"/>
      <c r="D168" s="42" t="s">
        <v>1117</v>
      </c>
      <c r="E168" s="24" t="s">
        <v>1064</v>
      </c>
      <c r="F168" s="332"/>
      <c r="G168" s="65"/>
      <c r="H168" s="65"/>
      <c r="I168" s="65"/>
      <c r="J168" s="65"/>
      <c r="K168" s="43" t="s">
        <v>1059</v>
      </c>
      <c r="L168" s="332"/>
      <c r="M168" s="332"/>
      <c r="N168" s="332"/>
      <c r="O168" s="332"/>
      <c r="P168" s="332"/>
      <c r="Q168" s="332"/>
      <c r="R168" s="332"/>
      <c r="S168" s="65"/>
      <c r="T168" s="65"/>
      <c r="U168" s="65"/>
      <c r="V168" s="65"/>
      <c r="W168" s="65"/>
      <c r="X168" s="65"/>
      <c r="Y168" s="65"/>
      <c r="Z168" s="65"/>
      <c r="AA168" s="65"/>
      <c r="AB168" s="65"/>
      <c r="AC168" s="65"/>
      <c r="AD168" s="65"/>
      <c r="AE168" s="65"/>
      <c r="AF168" s="65"/>
      <c r="AG168" s="65"/>
      <c r="AH168" s="65"/>
      <c r="AI168" s="65"/>
      <c r="AJ168" s="61" t="s">
        <v>139</v>
      </c>
      <c r="AK168" s="61">
        <v>2008</v>
      </c>
      <c r="AL168" s="65"/>
      <c r="AM168" s="65"/>
      <c r="AN168" s="65"/>
      <c r="AO168" s="44">
        <v>12320000</v>
      </c>
      <c r="AP168" s="331"/>
      <c r="AQ168" s="331"/>
      <c r="AR168" s="331"/>
      <c r="AS168" s="331"/>
      <c r="AT168" s="331"/>
      <c r="AU168" s="331"/>
      <c r="AV168" s="331"/>
      <c r="AW168" s="331"/>
    </row>
    <row r="169" spans="2:49" ht="27" customHeight="1" x14ac:dyDescent="0.2">
      <c r="B169" s="64"/>
      <c r="C169" s="67"/>
      <c r="D169" s="42" t="s">
        <v>1118</v>
      </c>
      <c r="E169" s="24" t="s">
        <v>1064</v>
      </c>
      <c r="F169" s="332"/>
      <c r="G169" s="65"/>
      <c r="H169" s="65"/>
      <c r="I169" s="65"/>
      <c r="J169" s="65"/>
      <c r="K169" s="43" t="s">
        <v>1128</v>
      </c>
      <c r="L169" s="332"/>
      <c r="M169" s="332"/>
      <c r="N169" s="332"/>
      <c r="O169" s="332"/>
      <c r="P169" s="332"/>
      <c r="Q169" s="332"/>
      <c r="R169" s="332"/>
      <c r="S169" s="65"/>
      <c r="T169" s="65"/>
      <c r="U169" s="65"/>
      <c r="V169" s="65"/>
      <c r="W169" s="65"/>
      <c r="X169" s="65"/>
      <c r="Y169" s="65"/>
      <c r="Z169" s="65"/>
      <c r="AA169" s="65"/>
      <c r="AB169" s="65"/>
      <c r="AC169" s="65"/>
      <c r="AD169" s="65"/>
      <c r="AE169" s="65"/>
      <c r="AF169" s="65"/>
      <c r="AG169" s="65"/>
      <c r="AH169" s="65"/>
      <c r="AI169" s="65"/>
      <c r="AJ169" s="61" t="s">
        <v>139</v>
      </c>
      <c r="AK169" s="61">
        <v>2008</v>
      </c>
      <c r="AL169" s="65"/>
      <c r="AM169" s="65"/>
      <c r="AN169" s="65"/>
      <c r="AO169" s="44">
        <v>14560000</v>
      </c>
      <c r="AP169" s="331"/>
      <c r="AQ169" s="331"/>
      <c r="AR169" s="331"/>
      <c r="AS169" s="331"/>
      <c r="AT169" s="331"/>
      <c r="AU169" s="331"/>
      <c r="AV169" s="331"/>
      <c r="AW169" s="331"/>
    </row>
    <row r="170" spans="2:49" ht="27" customHeight="1" x14ac:dyDescent="0.2">
      <c r="B170" s="64"/>
      <c r="C170" s="67"/>
      <c r="D170" s="42" t="s">
        <v>1119</v>
      </c>
      <c r="E170" s="24" t="s">
        <v>444</v>
      </c>
      <c r="F170" s="332"/>
      <c r="G170" s="65"/>
      <c r="H170" s="65"/>
      <c r="I170" s="65"/>
      <c r="J170" s="65"/>
      <c r="K170" s="43" t="s">
        <v>1129</v>
      </c>
      <c r="L170" s="332"/>
      <c r="M170" s="332"/>
      <c r="N170" s="332"/>
      <c r="O170" s="332"/>
      <c r="P170" s="332"/>
      <c r="Q170" s="332"/>
      <c r="R170" s="332"/>
      <c r="S170" s="65"/>
      <c r="T170" s="65"/>
      <c r="U170" s="65"/>
      <c r="V170" s="65"/>
      <c r="W170" s="65"/>
      <c r="X170" s="65"/>
      <c r="Y170" s="65"/>
      <c r="Z170" s="65"/>
      <c r="AA170" s="65"/>
      <c r="AB170" s="65"/>
      <c r="AC170" s="65"/>
      <c r="AD170" s="65"/>
      <c r="AE170" s="65"/>
      <c r="AF170" s="65"/>
      <c r="AG170" s="65"/>
      <c r="AH170" s="65"/>
      <c r="AI170" s="65"/>
      <c r="AJ170" s="61" t="s">
        <v>139</v>
      </c>
      <c r="AK170" s="61">
        <v>2008</v>
      </c>
      <c r="AL170" s="65"/>
      <c r="AM170" s="65"/>
      <c r="AN170" s="65"/>
      <c r="AO170" s="44">
        <v>3987200</v>
      </c>
      <c r="AP170" s="331"/>
      <c r="AQ170" s="331"/>
      <c r="AR170" s="331"/>
      <c r="AS170" s="331"/>
      <c r="AT170" s="331"/>
      <c r="AU170" s="331"/>
      <c r="AV170" s="331"/>
      <c r="AW170" s="331"/>
    </row>
    <row r="171" spans="2:49" ht="27" customHeight="1" x14ac:dyDescent="0.2">
      <c r="B171" s="64"/>
      <c r="C171" s="67"/>
      <c r="D171" s="42" t="s">
        <v>1120</v>
      </c>
      <c r="E171" s="24" t="s">
        <v>1125</v>
      </c>
      <c r="F171" s="332"/>
      <c r="G171" s="65"/>
      <c r="H171" s="65"/>
      <c r="I171" s="65"/>
      <c r="J171" s="65"/>
      <c r="K171" s="43" t="s">
        <v>1129</v>
      </c>
      <c r="L171" s="332"/>
      <c r="M171" s="332"/>
      <c r="N171" s="332"/>
      <c r="O171" s="332"/>
      <c r="P171" s="332"/>
      <c r="Q171" s="332"/>
      <c r="R171" s="332"/>
      <c r="S171" s="65"/>
      <c r="T171" s="65"/>
      <c r="U171" s="65"/>
      <c r="V171" s="65"/>
      <c r="W171" s="65"/>
      <c r="X171" s="65"/>
      <c r="Y171" s="65"/>
      <c r="Z171" s="65"/>
      <c r="AA171" s="65"/>
      <c r="AB171" s="65"/>
      <c r="AC171" s="65"/>
      <c r="AD171" s="65"/>
      <c r="AE171" s="65"/>
      <c r="AF171" s="65"/>
      <c r="AG171" s="65"/>
      <c r="AH171" s="65"/>
      <c r="AI171" s="65"/>
      <c r="AJ171" s="61" t="s">
        <v>139</v>
      </c>
      <c r="AK171" s="61">
        <v>2008</v>
      </c>
      <c r="AL171" s="65"/>
      <c r="AM171" s="65"/>
      <c r="AN171" s="65"/>
      <c r="AO171" s="44">
        <v>7000000</v>
      </c>
      <c r="AP171" s="331"/>
      <c r="AQ171" s="331"/>
      <c r="AR171" s="331"/>
      <c r="AS171" s="331"/>
      <c r="AT171" s="331"/>
      <c r="AU171" s="331"/>
      <c r="AV171" s="331"/>
      <c r="AW171" s="331"/>
    </row>
    <row r="172" spans="2:49" ht="27" customHeight="1" x14ac:dyDescent="0.2">
      <c r="B172" s="64"/>
      <c r="C172" s="67"/>
      <c r="D172" s="42" t="s">
        <v>1121</v>
      </c>
      <c r="E172" s="24" t="s">
        <v>1126</v>
      </c>
      <c r="F172" s="332"/>
      <c r="G172" s="65"/>
      <c r="H172" s="65"/>
      <c r="I172" s="65"/>
      <c r="J172" s="65"/>
      <c r="K172" s="43" t="s">
        <v>1130</v>
      </c>
      <c r="L172" s="332"/>
      <c r="M172" s="332"/>
      <c r="N172" s="332"/>
      <c r="O172" s="332"/>
      <c r="P172" s="332"/>
      <c r="Q172" s="332"/>
      <c r="R172" s="332"/>
      <c r="S172" s="65"/>
      <c r="T172" s="65"/>
      <c r="U172" s="65"/>
      <c r="V172" s="65"/>
      <c r="W172" s="65"/>
      <c r="X172" s="65"/>
      <c r="Y172" s="65"/>
      <c r="Z172" s="65"/>
      <c r="AA172" s="65"/>
      <c r="AB172" s="65"/>
      <c r="AC172" s="65"/>
      <c r="AD172" s="65"/>
      <c r="AE172" s="65"/>
      <c r="AF172" s="65"/>
      <c r="AG172" s="65"/>
      <c r="AH172" s="65"/>
      <c r="AI172" s="65"/>
      <c r="AJ172" s="61" t="s">
        <v>139</v>
      </c>
      <c r="AK172" s="61">
        <v>2008</v>
      </c>
      <c r="AL172" s="65"/>
      <c r="AM172" s="65"/>
      <c r="AN172" s="65"/>
      <c r="AO172" s="44">
        <v>9856000</v>
      </c>
      <c r="AP172" s="331"/>
      <c r="AQ172" s="331"/>
      <c r="AR172" s="331"/>
      <c r="AS172" s="331"/>
      <c r="AT172" s="331"/>
      <c r="AU172" s="331"/>
      <c r="AV172" s="331"/>
      <c r="AW172" s="331"/>
    </row>
    <row r="173" spans="2:49" ht="27" customHeight="1" x14ac:dyDescent="0.2">
      <c r="B173" s="64"/>
      <c r="C173" s="67"/>
      <c r="D173" s="42" t="s">
        <v>1122</v>
      </c>
      <c r="E173" s="24" t="s">
        <v>1127</v>
      </c>
      <c r="F173" s="332"/>
      <c r="G173" s="65"/>
      <c r="H173" s="65"/>
      <c r="I173" s="65"/>
      <c r="J173" s="65"/>
      <c r="K173" s="43" t="s">
        <v>1131</v>
      </c>
      <c r="L173" s="332"/>
      <c r="M173" s="332"/>
      <c r="N173" s="332"/>
      <c r="O173" s="332"/>
      <c r="P173" s="332"/>
      <c r="Q173" s="332"/>
      <c r="R173" s="332"/>
      <c r="S173" s="65"/>
      <c r="T173" s="65"/>
      <c r="U173" s="65"/>
      <c r="V173" s="65"/>
      <c r="W173" s="65"/>
      <c r="X173" s="65"/>
      <c r="Y173" s="65"/>
      <c r="Z173" s="65"/>
      <c r="AA173" s="65"/>
      <c r="AB173" s="65"/>
      <c r="AC173" s="65"/>
      <c r="AD173" s="65"/>
      <c r="AE173" s="65"/>
      <c r="AF173" s="65"/>
      <c r="AG173" s="65"/>
      <c r="AH173" s="65"/>
      <c r="AI173" s="65"/>
      <c r="AJ173" s="61" t="s">
        <v>139</v>
      </c>
      <c r="AK173" s="61">
        <v>2008</v>
      </c>
      <c r="AL173" s="65"/>
      <c r="AM173" s="65"/>
      <c r="AN173" s="65"/>
      <c r="AO173" s="44">
        <v>6160000</v>
      </c>
      <c r="AP173" s="331"/>
      <c r="AQ173" s="331"/>
      <c r="AR173" s="331"/>
      <c r="AS173" s="331"/>
      <c r="AT173" s="331"/>
      <c r="AU173" s="331"/>
      <c r="AV173" s="331"/>
      <c r="AW173" s="331"/>
    </row>
    <row r="174" spans="2:49" ht="27" customHeight="1" x14ac:dyDescent="0.2">
      <c r="B174" s="64"/>
      <c r="C174" s="67"/>
      <c r="D174" s="42" t="s">
        <v>1123</v>
      </c>
      <c r="E174" s="24" t="s">
        <v>1127</v>
      </c>
      <c r="F174" s="332"/>
      <c r="G174" s="65"/>
      <c r="H174" s="65"/>
      <c r="I174" s="65"/>
      <c r="J174" s="65"/>
      <c r="K174" s="43" t="s">
        <v>1132</v>
      </c>
      <c r="L174" s="332"/>
      <c r="M174" s="332"/>
      <c r="N174" s="332"/>
      <c r="O174" s="332"/>
      <c r="P174" s="332"/>
      <c r="Q174" s="332"/>
      <c r="R174" s="332"/>
      <c r="S174" s="65"/>
      <c r="T174" s="65"/>
      <c r="U174" s="65"/>
      <c r="V174" s="65"/>
      <c r="W174" s="65"/>
      <c r="X174" s="65"/>
      <c r="Y174" s="65"/>
      <c r="Z174" s="65"/>
      <c r="AA174" s="65"/>
      <c r="AB174" s="65"/>
      <c r="AC174" s="65"/>
      <c r="AD174" s="65"/>
      <c r="AE174" s="65"/>
      <c r="AF174" s="65"/>
      <c r="AG174" s="65"/>
      <c r="AH174" s="65"/>
      <c r="AI174" s="65"/>
      <c r="AJ174" s="61" t="s">
        <v>139</v>
      </c>
      <c r="AK174" s="61">
        <v>2008</v>
      </c>
      <c r="AL174" s="65"/>
      <c r="AM174" s="65"/>
      <c r="AN174" s="65"/>
      <c r="AO174" s="44">
        <v>7336000</v>
      </c>
      <c r="AP174" s="331"/>
      <c r="AQ174" s="331"/>
      <c r="AR174" s="331"/>
      <c r="AS174" s="331"/>
      <c r="AT174" s="331"/>
      <c r="AU174" s="331"/>
      <c r="AV174" s="331"/>
      <c r="AW174" s="331"/>
    </row>
    <row r="175" spans="2:49" ht="27" customHeight="1" x14ac:dyDescent="0.2">
      <c r="B175" s="64"/>
      <c r="C175" s="67"/>
      <c r="D175" s="42" t="s">
        <v>1124</v>
      </c>
      <c r="E175" s="24" t="s">
        <v>1116</v>
      </c>
      <c r="F175" s="332"/>
      <c r="G175" s="65"/>
      <c r="H175" s="65"/>
      <c r="I175" s="65"/>
      <c r="J175" s="65"/>
      <c r="K175" s="43" t="s">
        <v>1133</v>
      </c>
      <c r="L175" s="332"/>
      <c r="M175" s="332"/>
      <c r="N175" s="332"/>
      <c r="O175" s="332"/>
      <c r="P175" s="332"/>
      <c r="Q175" s="332"/>
      <c r="R175" s="332"/>
      <c r="S175" s="65"/>
      <c r="T175" s="65"/>
      <c r="U175" s="65"/>
      <c r="V175" s="65"/>
      <c r="W175" s="65"/>
      <c r="X175" s="65"/>
      <c r="Y175" s="65"/>
      <c r="Z175" s="65"/>
      <c r="AA175" s="65"/>
      <c r="AB175" s="65"/>
      <c r="AC175" s="65"/>
      <c r="AD175" s="65"/>
      <c r="AE175" s="65"/>
      <c r="AF175" s="65"/>
      <c r="AG175" s="65"/>
      <c r="AH175" s="65"/>
      <c r="AI175" s="65"/>
      <c r="AJ175" s="61" t="s">
        <v>139</v>
      </c>
      <c r="AK175" s="61">
        <v>2008</v>
      </c>
      <c r="AL175" s="65"/>
      <c r="AM175" s="65"/>
      <c r="AN175" s="65"/>
      <c r="AO175" s="44">
        <v>5546000</v>
      </c>
      <c r="AP175" s="331"/>
      <c r="AQ175" s="331"/>
      <c r="AR175" s="331"/>
      <c r="AS175" s="331"/>
      <c r="AT175" s="331"/>
      <c r="AU175" s="331"/>
      <c r="AV175" s="331"/>
      <c r="AW175" s="331"/>
    </row>
    <row r="176" spans="2:49" ht="27" customHeight="1" x14ac:dyDescent="0.2">
      <c r="B176" s="64"/>
      <c r="C176" s="67"/>
      <c r="D176" s="42" t="s">
        <v>227</v>
      </c>
      <c r="E176" s="24" t="s">
        <v>274</v>
      </c>
      <c r="F176" s="61" t="s">
        <v>295</v>
      </c>
      <c r="G176" s="65"/>
      <c r="H176" s="65"/>
      <c r="I176" s="65"/>
      <c r="J176" s="65"/>
      <c r="K176" s="43" t="s">
        <v>1134</v>
      </c>
      <c r="L176" s="332"/>
      <c r="M176" s="38" t="s">
        <v>1135</v>
      </c>
      <c r="N176" s="332"/>
      <c r="O176" s="332"/>
      <c r="P176" s="332"/>
      <c r="Q176" s="332"/>
      <c r="R176" s="332"/>
      <c r="S176" s="65"/>
      <c r="T176" s="65"/>
      <c r="U176" s="65"/>
      <c r="V176" s="65"/>
      <c r="W176" s="65"/>
      <c r="X176" s="65"/>
      <c r="Y176" s="65"/>
      <c r="Z176" s="65"/>
      <c r="AA176" s="65"/>
      <c r="AB176" s="65"/>
      <c r="AC176" s="65"/>
      <c r="AD176" s="65"/>
      <c r="AE176" s="65"/>
      <c r="AF176" s="65"/>
      <c r="AG176" s="65"/>
      <c r="AH176" s="65"/>
      <c r="AI176" s="65"/>
      <c r="AJ176" s="61" t="s">
        <v>139</v>
      </c>
      <c r="AK176" s="61">
        <v>2009</v>
      </c>
      <c r="AL176" s="65"/>
      <c r="AM176" s="65"/>
      <c r="AN176" s="65"/>
      <c r="AO176" s="44">
        <v>2500000</v>
      </c>
      <c r="AP176" s="331"/>
      <c r="AQ176" s="331"/>
      <c r="AR176" s="331"/>
      <c r="AS176" s="331"/>
      <c r="AT176" s="331"/>
      <c r="AU176" s="331"/>
      <c r="AV176" s="331"/>
      <c r="AW176" s="331"/>
    </row>
    <row r="177" spans="2:49" ht="27" customHeight="1" x14ac:dyDescent="0.2">
      <c r="B177" s="64"/>
      <c r="C177" s="67"/>
      <c r="D177" s="332"/>
      <c r="E177" s="332"/>
      <c r="F177" s="332"/>
      <c r="G177" s="65"/>
      <c r="H177" s="65"/>
      <c r="I177" s="65"/>
      <c r="J177" s="65"/>
      <c r="K177" s="332"/>
      <c r="L177" s="332"/>
      <c r="M177" s="332"/>
      <c r="N177" s="332"/>
      <c r="O177" s="332"/>
      <c r="P177" s="332"/>
      <c r="Q177" s="332"/>
      <c r="R177" s="332"/>
      <c r="S177" s="65"/>
      <c r="T177" s="65"/>
      <c r="U177" s="65"/>
      <c r="V177" s="65"/>
      <c r="W177" s="65"/>
      <c r="X177" s="65"/>
      <c r="Y177" s="65"/>
      <c r="Z177" s="65"/>
      <c r="AA177" s="65"/>
      <c r="AB177" s="65"/>
      <c r="AC177" s="65"/>
      <c r="AD177" s="65"/>
      <c r="AE177" s="65"/>
      <c r="AF177" s="65"/>
      <c r="AG177" s="65"/>
      <c r="AH177" s="65"/>
      <c r="AI177" s="65"/>
      <c r="AJ177" s="90"/>
      <c r="AK177" s="90"/>
      <c r="AL177" s="65"/>
      <c r="AM177" s="65"/>
      <c r="AN177" s="65"/>
      <c r="AO177" s="89"/>
      <c r="AP177" s="332"/>
      <c r="AQ177" s="332"/>
      <c r="AR177" s="332"/>
      <c r="AS177" s="332"/>
      <c r="AT177" s="332"/>
      <c r="AU177" s="332"/>
      <c r="AV177" s="332"/>
      <c r="AW177" s="332"/>
    </row>
    <row r="178" spans="2:49" s="91" customFormat="1" ht="39" customHeight="1" x14ac:dyDescent="0.25">
      <c r="B178" s="64" t="s">
        <v>36</v>
      </c>
      <c r="C178" s="68" t="s">
        <v>37</v>
      </c>
      <c r="D178" s="40"/>
      <c r="E178" s="40"/>
      <c r="F178" s="40"/>
      <c r="G178" s="69"/>
      <c r="H178" s="69"/>
      <c r="I178" s="69"/>
      <c r="J178" s="69"/>
      <c r="K178" s="40"/>
      <c r="L178" s="40"/>
      <c r="M178" s="40"/>
      <c r="N178" s="40"/>
      <c r="O178" s="40"/>
      <c r="P178" s="40"/>
      <c r="Q178" s="40"/>
      <c r="R178" s="40"/>
      <c r="S178" s="69"/>
      <c r="T178" s="69"/>
      <c r="U178" s="69"/>
      <c r="V178" s="69"/>
      <c r="W178" s="69"/>
      <c r="X178" s="69"/>
      <c r="Y178" s="69"/>
      <c r="Z178" s="69"/>
      <c r="AA178" s="69"/>
      <c r="AB178" s="69"/>
      <c r="AC178" s="69"/>
      <c r="AD178" s="69"/>
      <c r="AE178" s="69"/>
      <c r="AF178" s="69"/>
      <c r="AG178" s="69"/>
      <c r="AH178" s="69"/>
      <c r="AI178" s="69"/>
      <c r="AJ178" s="90"/>
      <c r="AK178" s="90"/>
      <c r="AL178" s="69"/>
      <c r="AM178" s="69"/>
      <c r="AN178" s="69"/>
      <c r="AO178" s="341">
        <f>SUM(AO179:AO181)</f>
        <v>10816500</v>
      </c>
      <c r="AP178" s="40"/>
      <c r="AQ178" s="40"/>
      <c r="AR178" s="40"/>
      <c r="AS178" s="40"/>
      <c r="AT178" s="40"/>
      <c r="AU178" s="40"/>
      <c r="AV178" s="40"/>
      <c r="AW178" s="40"/>
    </row>
    <row r="179" spans="2:49" s="91" customFormat="1" ht="39" customHeight="1" x14ac:dyDescent="0.25">
      <c r="B179" s="64"/>
      <c r="C179" s="68" t="s">
        <v>109</v>
      </c>
      <c r="D179" s="42" t="s">
        <v>1044</v>
      </c>
      <c r="E179" s="24" t="s">
        <v>1046</v>
      </c>
      <c r="F179" s="40"/>
      <c r="G179" s="69"/>
      <c r="H179" s="69"/>
      <c r="I179" s="69"/>
      <c r="J179" s="69"/>
      <c r="K179" s="72" t="s">
        <v>1045</v>
      </c>
      <c r="L179" s="64" t="s">
        <v>361</v>
      </c>
      <c r="M179" s="40"/>
      <c r="N179" s="40"/>
      <c r="O179" s="40"/>
      <c r="P179" s="40"/>
      <c r="Q179" s="40"/>
      <c r="R179" s="40"/>
      <c r="S179" s="69"/>
      <c r="T179" s="69"/>
      <c r="U179" s="69"/>
      <c r="V179" s="69"/>
      <c r="W179" s="69"/>
      <c r="X179" s="69"/>
      <c r="Y179" s="69"/>
      <c r="Z179" s="69"/>
      <c r="AA179" s="69"/>
      <c r="AB179" s="69"/>
      <c r="AC179" s="69"/>
      <c r="AD179" s="69"/>
      <c r="AE179" s="69"/>
      <c r="AF179" s="69"/>
      <c r="AG179" s="69"/>
      <c r="AH179" s="69"/>
      <c r="AI179" s="69"/>
      <c r="AJ179" s="61" t="s">
        <v>139</v>
      </c>
      <c r="AK179" s="61">
        <v>2003</v>
      </c>
      <c r="AL179" s="69"/>
      <c r="AM179" s="69"/>
      <c r="AN179" s="69"/>
      <c r="AO179" s="44">
        <v>1072500</v>
      </c>
      <c r="AP179" s="105"/>
      <c r="AQ179" s="105"/>
      <c r="AR179" s="105"/>
      <c r="AS179" s="105"/>
      <c r="AT179" s="105"/>
      <c r="AU179" s="105"/>
      <c r="AV179" s="105"/>
      <c r="AW179" s="105"/>
    </row>
    <row r="180" spans="2:49" s="91" customFormat="1" ht="39" customHeight="1" x14ac:dyDescent="0.25">
      <c r="B180" s="64"/>
      <c r="C180" s="68"/>
      <c r="D180" s="42" t="s">
        <v>1047</v>
      </c>
      <c r="E180" s="24" t="s">
        <v>1049</v>
      </c>
      <c r="F180" s="40"/>
      <c r="G180" s="69"/>
      <c r="H180" s="69"/>
      <c r="I180" s="69"/>
      <c r="J180" s="69"/>
      <c r="K180" s="72" t="s">
        <v>1051</v>
      </c>
      <c r="L180" s="40"/>
      <c r="M180" s="40"/>
      <c r="N180" s="40"/>
      <c r="O180" s="40"/>
      <c r="P180" s="40"/>
      <c r="Q180" s="40"/>
      <c r="R180" s="40"/>
      <c r="S180" s="69"/>
      <c r="T180" s="69"/>
      <c r="U180" s="69"/>
      <c r="V180" s="69"/>
      <c r="W180" s="69"/>
      <c r="X180" s="69"/>
      <c r="Y180" s="69"/>
      <c r="Z180" s="69"/>
      <c r="AA180" s="69"/>
      <c r="AB180" s="69"/>
      <c r="AC180" s="69"/>
      <c r="AD180" s="69"/>
      <c r="AE180" s="69"/>
      <c r="AF180" s="69"/>
      <c r="AG180" s="69"/>
      <c r="AH180" s="69"/>
      <c r="AI180" s="69"/>
      <c r="AJ180" s="61" t="s">
        <v>139</v>
      </c>
      <c r="AK180" s="61">
        <v>2008</v>
      </c>
      <c r="AL180" s="69"/>
      <c r="AM180" s="69"/>
      <c r="AN180" s="69"/>
      <c r="AO180" s="44">
        <v>5824000</v>
      </c>
      <c r="AP180" s="105"/>
      <c r="AQ180" s="105"/>
      <c r="AR180" s="105"/>
      <c r="AS180" s="105"/>
      <c r="AT180" s="105"/>
      <c r="AU180" s="105"/>
      <c r="AV180" s="105"/>
      <c r="AW180" s="105"/>
    </row>
    <row r="181" spans="2:49" s="91" customFormat="1" ht="39" customHeight="1" x14ac:dyDescent="0.25">
      <c r="B181" s="64"/>
      <c r="C181" s="68"/>
      <c r="D181" s="42" t="s">
        <v>1048</v>
      </c>
      <c r="E181" s="24" t="s">
        <v>1050</v>
      </c>
      <c r="F181" s="40"/>
      <c r="G181" s="69"/>
      <c r="H181" s="69"/>
      <c r="I181" s="69"/>
      <c r="J181" s="69"/>
      <c r="K181" s="72" t="s">
        <v>1052</v>
      </c>
      <c r="L181" s="40"/>
      <c r="M181" s="40"/>
      <c r="N181" s="40"/>
      <c r="O181" s="40"/>
      <c r="P181" s="40"/>
      <c r="Q181" s="40"/>
      <c r="R181" s="40"/>
      <c r="S181" s="69"/>
      <c r="T181" s="69"/>
      <c r="U181" s="69"/>
      <c r="V181" s="69"/>
      <c r="W181" s="69"/>
      <c r="X181" s="69"/>
      <c r="Y181" s="69"/>
      <c r="Z181" s="69"/>
      <c r="AA181" s="69"/>
      <c r="AB181" s="69"/>
      <c r="AC181" s="69"/>
      <c r="AD181" s="69"/>
      <c r="AE181" s="69"/>
      <c r="AF181" s="69"/>
      <c r="AG181" s="69"/>
      <c r="AH181" s="69"/>
      <c r="AI181" s="69"/>
      <c r="AJ181" s="61" t="s">
        <v>139</v>
      </c>
      <c r="AK181" s="61">
        <v>2008</v>
      </c>
      <c r="AL181" s="69"/>
      <c r="AM181" s="69"/>
      <c r="AN181" s="69"/>
      <c r="AO181" s="44">
        <v>3920000</v>
      </c>
      <c r="AP181" s="105"/>
      <c r="AQ181" s="105"/>
      <c r="AR181" s="105"/>
      <c r="AS181" s="105"/>
      <c r="AT181" s="105"/>
      <c r="AU181" s="105"/>
      <c r="AV181" s="105"/>
      <c r="AW181" s="105"/>
    </row>
    <row r="182" spans="2:49" ht="27" customHeight="1" x14ac:dyDescent="0.2">
      <c r="B182" s="64"/>
      <c r="C182" s="67"/>
      <c r="D182" s="332"/>
      <c r="E182" s="332"/>
      <c r="F182" s="332"/>
      <c r="G182" s="66"/>
      <c r="H182" s="66"/>
      <c r="I182" s="66"/>
      <c r="J182" s="66"/>
      <c r="K182" s="332"/>
      <c r="L182" s="332"/>
      <c r="M182" s="332"/>
      <c r="N182" s="332"/>
      <c r="O182" s="332"/>
      <c r="P182" s="332"/>
      <c r="Q182" s="332"/>
      <c r="R182" s="332"/>
      <c r="S182" s="65"/>
      <c r="T182" s="65"/>
      <c r="U182" s="65"/>
      <c r="V182" s="65"/>
      <c r="W182" s="65"/>
      <c r="X182" s="65"/>
      <c r="Y182" s="65"/>
      <c r="Z182" s="65"/>
      <c r="AA182" s="65"/>
      <c r="AB182" s="65"/>
      <c r="AC182" s="65"/>
      <c r="AD182" s="65"/>
      <c r="AE182" s="65"/>
      <c r="AF182" s="65"/>
      <c r="AG182" s="65"/>
      <c r="AH182" s="65"/>
      <c r="AI182" s="65"/>
      <c r="AJ182" s="90"/>
      <c r="AK182" s="90"/>
      <c r="AL182" s="65"/>
      <c r="AM182" s="65"/>
      <c r="AN182" s="65"/>
      <c r="AO182" s="89"/>
      <c r="AP182" s="332"/>
      <c r="AQ182" s="332"/>
      <c r="AR182" s="332"/>
      <c r="AS182" s="332"/>
      <c r="AT182" s="332"/>
      <c r="AU182" s="332"/>
      <c r="AV182" s="332"/>
      <c r="AW182" s="332"/>
    </row>
    <row r="183" spans="2:49" ht="32.25" customHeight="1" x14ac:dyDescent="0.25">
      <c r="B183" s="64" t="s">
        <v>38</v>
      </c>
      <c r="C183" s="67" t="s">
        <v>39</v>
      </c>
      <c r="D183" s="332"/>
      <c r="E183" s="332"/>
      <c r="F183" s="332"/>
      <c r="G183" s="66"/>
      <c r="H183" s="66"/>
      <c r="I183" s="66"/>
      <c r="J183" s="66"/>
      <c r="K183" s="332"/>
      <c r="L183" s="332"/>
      <c r="M183" s="332"/>
      <c r="N183" s="332"/>
      <c r="O183" s="332"/>
      <c r="P183" s="332"/>
      <c r="Q183" s="332"/>
      <c r="R183" s="332"/>
      <c r="S183" s="65"/>
      <c r="T183" s="65"/>
      <c r="U183" s="65"/>
      <c r="V183" s="65"/>
      <c r="W183" s="65"/>
      <c r="X183" s="65"/>
      <c r="Y183" s="65"/>
      <c r="Z183" s="65"/>
      <c r="AA183" s="65"/>
      <c r="AB183" s="65"/>
      <c r="AC183" s="65"/>
      <c r="AD183" s="65"/>
      <c r="AE183" s="65"/>
      <c r="AF183" s="65"/>
      <c r="AG183" s="65"/>
      <c r="AH183" s="65"/>
      <c r="AI183" s="65"/>
      <c r="AJ183" s="90"/>
      <c r="AK183" s="90"/>
      <c r="AL183" s="65"/>
      <c r="AM183" s="65"/>
      <c r="AN183" s="65"/>
      <c r="AO183" s="323">
        <f>SUM(AO184:AO191)</f>
        <v>330666000</v>
      </c>
      <c r="AP183" s="332"/>
      <c r="AQ183" s="332"/>
      <c r="AR183" s="332"/>
      <c r="AS183" s="332"/>
      <c r="AT183" s="332"/>
      <c r="AU183" s="332"/>
      <c r="AV183" s="332"/>
      <c r="AW183" s="332"/>
    </row>
    <row r="184" spans="2:49" ht="32.25" customHeight="1" x14ac:dyDescent="0.2">
      <c r="B184" s="64"/>
      <c r="C184" s="67" t="s">
        <v>109</v>
      </c>
      <c r="D184" s="42" t="s">
        <v>1053</v>
      </c>
      <c r="E184" s="24" t="s">
        <v>1064</v>
      </c>
      <c r="F184" s="332"/>
      <c r="G184" s="65"/>
      <c r="H184" s="65"/>
      <c r="I184" s="65"/>
      <c r="J184" s="65"/>
      <c r="K184" s="72" t="s">
        <v>1059</v>
      </c>
      <c r="L184" s="332"/>
      <c r="M184" s="332"/>
      <c r="N184" s="332"/>
      <c r="O184" s="332"/>
      <c r="P184" s="332"/>
      <c r="Q184" s="332"/>
      <c r="R184" s="332"/>
      <c r="S184" s="65"/>
      <c r="T184" s="65"/>
      <c r="U184" s="65"/>
      <c r="V184" s="65"/>
      <c r="W184" s="65"/>
      <c r="X184" s="65"/>
      <c r="Y184" s="65"/>
      <c r="Z184" s="65"/>
      <c r="AA184" s="65"/>
      <c r="AB184" s="65"/>
      <c r="AC184" s="65"/>
      <c r="AD184" s="65"/>
      <c r="AE184" s="65"/>
      <c r="AF184" s="65"/>
      <c r="AG184" s="65"/>
      <c r="AH184" s="65"/>
      <c r="AI184" s="65"/>
      <c r="AJ184" s="61" t="s">
        <v>139</v>
      </c>
      <c r="AK184" s="61">
        <v>2008</v>
      </c>
      <c r="AL184" s="65"/>
      <c r="AM184" s="65"/>
      <c r="AN184" s="65"/>
      <c r="AO184" s="44">
        <v>18816000</v>
      </c>
      <c r="AP184" s="331"/>
      <c r="AQ184" s="331"/>
      <c r="AR184" s="331"/>
      <c r="AS184" s="331"/>
      <c r="AT184" s="331"/>
      <c r="AU184" s="331"/>
      <c r="AV184" s="331"/>
      <c r="AW184" s="331"/>
    </row>
    <row r="185" spans="2:49" ht="32.25" customHeight="1" x14ac:dyDescent="0.2">
      <c r="B185" s="64"/>
      <c r="C185" s="67"/>
      <c r="D185" s="308" t="s">
        <v>1054</v>
      </c>
      <c r="E185" s="24" t="s">
        <v>1065</v>
      </c>
      <c r="F185" s="332"/>
      <c r="G185" s="65"/>
      <c r="H185" s="65"/>
      <c r="I185" s="65"/>
      <c r="J185" s="65"/>
      <c r="K185" s="72" t="s">
        <v>1060</v>
      </c>
      <c r="L185" s="332"/>
      <c r="M185" s="332"/>
      <c r="N185" s="332"/>
      <c r="O185" s="332"/>
      <c r="P185" s="332"/>
      <c r="Q185" s="332"/>
      <c r="R185" s="332"/>
      <c r="S185" s="65"/>
      <c r="T185" s="65"/>
      <c r="U185" s="65"/>
      <c r="V185" s="65"/>
      <c r="W185" s="65"/>
      <c r="X185" s="65"/>
      <c r="Y185" s="65"/>
      <c r="Z185" s="65"/>
      <c r="AA185" s="65"/>
      <c r="AB185" s="65"/>
      <c r="AC185" s="65"/>
      <c r="AD185" s="65"/>
      <c r="AE185" s="65"/>
      <c r="AF185" s="65"/>
      <c r="AG185" s="65"/>
      <c r="AH185" s="65"/>
      <c r="AI185" s="65"/>
      <c r="AJ185" s="61" t="s">
        <v>139</v>
      </c>
      <c r="AK185" s="61">
        <v>2008</v>
      </c>
      <c r="AL185" s="65"/>
      <c r="AM185" s="65"/>
      <c r="AN185" s="65"/>
      <c r="AO185" s="44">
        <v>19140000</v>
      </c>
      <c r="AP185" s="331"/>
      <c r="AQ185" s="331"/>
      <c r="AR185" s="331"/>
      <c r="AS185" s="331"/>
      <c r="AT185" s="331"/>
      <c r="AU185" s="331"/>
      <c r="AV185" s="331"/>
      <c r="AW185" s="331"/>
    </row>
    <row r="186" spans="2:49" ht="32.25" customHeight="1" x14ac:dyDescent="0.2">
      <c r="B186" s="64"/>
      <c r="C186" s="67"/>
      <c r="D186" s="308" t="s">
        <v>1055</v>
      </c>
      <c r="E186" s="24" t="s">
        <v>1066</v>
      </c>
      <c r="F186" s="332"/>
      <c r="G186" s="65"/>
      <c r="H186" s="65"/>
      <c r="I186" s="65"/>
      <c r="J186" s="65"/>
      <c r="K186" s="72" t="s">
        <v>1061</v>
      </c>
      <c r="L186" s="332"/>
      <c r="M186" s="332"/>
      <c r="N186" s="332"/>
      <c r="O186" s="332"/>
      <c r="P186" s="332"/>
      <c r="Q186" s="332"/>
      <c r="R186" s="332"/>
      <c r="S186" s="65"/>
      <c r="T186" s="65"/>
      <c r="U186" s="65"/>
      <c r="V186" s="65"/>
      <c r="W186" s="65"/>
      <c r="X186" s="65"/>
      <c r="Y186" s="65"/>
      <c r="Z186" s="65"/>
      <c r="AA186" s="65"/>
      <c r="AB186" s="65"/>
      <c r="AC186" s="65"/>
      <c r="AD186" s="65"/>
      <c r="AE186" s="65"/>
      <c r="AF186" s="65"/>
      <c r="AG186" s="65"/>
      <c r="AH186" s="65"/>
      <c r="AI186" s="65"/>
      <c r="AJ186" s="61" t="s">
        <v>139</v>
      </c>
      <c r="AK186" s="61">
        <v>2008</v>
      </c>
      <c r="AL186" s="65"/>
      <c r="AM186" s="65"/>
      <c r="AN186" s="65"/>
      <c r="AO186" s="44">
        <v>13200000</v>
      </c>
      <c r="AP186" s="331"/>
      <c r="AQ186" s="331"/>
      <c r="AR186" s="331"/>
      <c r="AS186" s="331"/>
      <c r="AT186" s="331"/>
      <c r="AU186" s="331"/>
      <c r="AV186" s="331"/>
      <c r="AW186" s="331"/>
    </row>
    <row r="187" spans="2:49" ht="32.25" customHeight="1" x14ac:dyDescent="0.2">
      <c r="B187" s="64"/>
      <c r="C187" s="67"/>
      <c r="D187" s="308" t="s">
        <v>1056</v>
      </c>
      <c r="E187" s="24" t="s">
        <v>1067</v>
      </c>
      <c r="F187" s="332"/>
      <c r="G187" s="65"/>
      <c r="H187" s="65"/>
      <c r="I187" s="65"/>
      <c r="J187" s="65"/>
      <c r="K187" s="72" t="s">
        <v>1061</v>
      </c>
      <c r="L187" s="332"/>
      <c r="M187" s="332"/>
      <c r="N187" s="332"/>
      <c r="O187" s="332"/>
      <c r="P187" s="332"/>
      <c r="Q187" s="332"/>
      <c r="R187" s="332"/>
      <c r="S187" s="65"/>
      <c r="T187" s="65"/>
      <c r="U187" s="65"/>
      <c r="V187" s="65"/>
      <c r="W187" s="65"/>
      <c r="X187" s="65"/>
      <c r="Y187" s="65"/>
      <c r="Z187" s="65"/>
      <c r="AA187" s="65"/>
      <c r="AB187" s="65"/>
      <c r="AC187" s="65"/>
      <c r="AD187" s="65"/>
      <c r="AE187" s="65"/>
      <c r="AF187" s="65"/>
      <c r="AG187" s="65"/>
      <c r="AH187" s="65"/>
      <c r="AI187" s="65"/>
      <c r="AJ187" s="61" t="s">
        <v>139</v>
      </c>
      <c r="AK187" s="61">
        <v>2008</v>
      </c>
      <c r="AL187" s="65"/>
      <c r="AM187" s="65"/>
      <c r="AN187" s="65"/>
      <c r="AO187" s="44">
        <v>6600000</v>
      </c>
      <c r="AP187" s="331"/>
      <c r="AQ187" s="331"/>
      <c r="AR187" s="331"/>
      <c r="AS187" s="331"/>
      <c r="AT187" s="331"/>
      <c r="AU187" s="331"/>
      <c r="AV187" s="331"/>
      <c r="AW187" s="331"/>
    </row>
    <row r="188" spans="2:49" ht="32.25" customHeight="1" x14ac:dyDescent="0.2">
      <c r="B188" s="64"/>
      <c r="C188" s="67"/>
      <c r="D188" s="308" t="s">
        <v>1057</v>
      </c>
      <c r="E188" s="24" t="s">
        <v>1068</v>
      </c>
      <c r="F188" s="332"/>
      <c r="G188" s="65"/>
      <c r="H188" s="65"/>
      <c r="I188" s="65"/>
      <c r="J188" s="65"/>
      <c r="K188" s="72" t="s">
        <v>1062</v>
      </c>
      <c r="L188" s="332"/>
      <c r="M188" s="332"/>
      <c r="N188" s="332"/>
      <c r="O188" s="332"/>
      <c r="P188" s="332"/>
      <c r="Q188" s="332"/>
      <c r="R188" s="332"/>
      <c r="S188" s="65"/>
      <c r="T188" s="65"/>
      <c r="U188" s="65"/>
      <c r="V188" s="65"/>
      <c r="W188" s="65"/>
      <c r="X188" s="65"/>
      <c r="Y188" s="65"/>
      <c r="Z188" s="65"/>
      <c r="AA188" s="65"/>
      <c r="AB188" s="65"/>
      <c r="AC188" s="65"/>
      <c r="AD188" s="65"/>
      <c r="AE188" s="65"/>
      <c r="AF188" s="65"/>
      <c r="AG188" s="65"/>
      <c r="AH188" s="65"/>
      <c r="AI188" s="65"/>
      <c r="AJ188" s="61" t="s">
        <v>139</v>
      </c>
      <c r="AK188" s="61">
        <v>2008</v>
      </c>
      <c r="AL188" s="65"/>
      <c r="AM188" s="65"/>
      <c r="AN188" s="65"/>
      <c r="AO188" s="44">
        <v>1630000</v>
      </c>
      <c r="AP188" s="331"/>
      <c r="AQ188" s="331"/>
      <c r="AR188" s="331"/>
      <c r="AS188" s="331"/>
      <c r="AT188" s="331"/>
      <c r="AU188" s="331"/>
      <c r="AV188" s="331"/>
      <c r="AW188" s="331"/>
    </row>
    <row r="189" spans="2:49" ht="32.25" customHeight="1" x14ac:dyDescent="0.2">
      <c r="B189" s="64"/>
      <c r="C189" s="67"/>
      <c r="D189" s="308" t="s">
        <v>1058</v>
      </c>
      <c r="E189" s="24" t="s">
        <v>1069</v>
      </c>
      <c r="F189" s="332"/>
      <c r="G189" s="65"/>
      <c r="H189" s="65"/>
      <c r="I189" s="65"/>
      <c r="J189" s="65"/>
      <c r="K189" s="72" t="s">
        <v>1063</v>
      </c>
      <c r="L189" s="332"/>
      <c r="M189" s="332"/>
      <c r="N189" s="332"/>
      <c r="O189" s="332"/>
      <c r="P189" s="332"/>
      <c r="Q189" s="332"/>
      <c r="R189" s="332"/>
      <c r="S189" s="65"/>
      <c r="T189" s="65"/>
      <c r="U189" s="65"/>
      <c r="V189" s="65"/>
      <c r="W189" s="65"/>
      <c r="X189" s="65"/>
      <c r="Y189" s="65"/>
      <c r="Z189" s="65"/>
      <c r="AA189" s="65"/>
      <c r="AB189" s="65"/>
      <c r="AC189" s="65"/>
      <c r="AD189" s="65"/>
      <c r="AE189" s="65"/>
      <c r="AF189" s="65"/>
      <c r="AG189" s="65"/>
      <c r="AH189" s="65"/>
      <c r="AI189" s="65"/>
      <c r="AJ189" s="61" t="s">
        <v>139</v>
      </c>
      <c r="AK189" s="61">
        <v>2008</v>
      </c>
      <c r="AL189" s="65"/>
      <c r="AM189" s="65"/>
      <c r="AN189" s="65"/>
      <c r="AO189" s="44">
        <v>1430000</v>
      </c>
      <c r="AP189" s="331"/>
      <c r="AQ189" s="331"/>
      <c r="AR189" s="331"/>
      <c r="AS189" s="331"/>
      <c r="AT189" s="331"/>
      <c r="AU189" s="331"/>
      <c r="AV189" s="331"/>
      <c r="AW189" s="331"/>
    </row>
    <row r="190" spans="2:49" ht="32.25" customHeight="1" x14ac:dyDescent="0.2">
      <c r="B190" s="64"/>
      <c r="C190" s="67"/>
      <c r="D190" s="308" t="s">
        <v>1070</v>
      </c>
      <c r="E190" s="24" t="s">
        <v>1072</v>
      </c>
      <c r="F190" s="61" t="s">
        <v>456</v>
      </c>
      <c r="G190" s="65"/>
      <c r="H190" s="65"/>
      <c r="I190" s="65"/>
      <c r="J190" s="65"/>
      <c r="K190" s="72" t="s">
        <v>1074</v>
      </c>
      <c r="L190" s="332"/>
      <c r="M190" s="332"/>
      <c r="N190" s="332"/>
      <c r="O190" s="332"/>
      <c r="P190" s="332"/>
      <c r="Q190" s="332"/>
      <c r="R190" s="332"/>
      <c r="S190" s="65"/>
      <c r="T190" s="65"/>
      <c r="U190" s="65"/>
      <c r="V190" s="65"/>
      <c r="W190" s="65"/>
      <c r="X190" s="65"/>
      <c r="Y190" s="65"/>
      <c r="Z190" s="65"/>
      <c r="AA190" s="65"/>
      <c r="AB190" s="65"/>
      <c r="AC190" s="65"/>
      <c r="AD190" s="65"/>
      <c r="AE190" s="65"/>
      <c r="AF190" s="65"/>
      <c r="AG190" s="65"/>
      <c r="AH190" s="65"/>
      <c r="AI190" s="65"/>
      <c r="AJ190" s="61" t="s">
        <v>139</v>
      </c>
      <c r="AK190" s="61">
        <v>2011</v>
      </c>
      <c r="AL190" s="65"/>
      <c r="AM190" s="65"/>
      <c r="AN190" s="65"/>
      <c r="AO190" s="44">
        <v>105932851.23966943</v>
      </c>
      <c r="AP190" s="331"/>
      <c r="AQ190" s="331"/>
      <c r="AR190" s="331"/>
      <c r="AS190" s="331"/>
      <c r="AT190" s="331"/>
      <c r="AU190" s="331"/>
      <c r="AV190" s="331"/>
      <c r="AW190" s="331"/>
    </row>
    <row r="191" spans="2:49" ht="32.25" customHeight="1" x14ac:dyDescent="0.2">
      <c r="B191" s="64"/>
      <c r="C191" s="67"/>
      <c r="D191" s="308" t="s">
        <v>1071</v>
      </c>
      <c r="E191" s="24" t="s">
        <v>1073</v>
      </c>
      <c r="F191" s="61" t="s">
        <v>455</v>
      </c>
      <c r="G191" s="65"/>
      <c r="H191" s="65"/>
      <c r="I191" s="65"/>
      <c r="J191" s="65"/>
      <c r="K191" s="72" t="s">
        <v>1075</v>
      </c>
      <c r="L191" s="332"/>
      <c r="M191" s="332"/>
      <c r="N191" s="332"/>
      <c r="O191" s="332"/>
      <c r="P191" s="332"/>
      <c r="Q191" s="332"/>
      <c r="R191" s="332"/>
      <c r="S191" s="65"/>
      <c r="T191" s="65"/>
      <c r="U191" s="65"/>
      <c r="V191" s="65"/>
      <c r="W191" s="65"/>
      <c r="X191" s="65"/>
      <c r="Y191" s="65"/>
      <c r="Z191" s="65"/>
      <c r="AA191" s="65"/>
      <c r="AB191" s="65"/>
      <c r="AC191" s="65"/>
      <c r="AD191" s="65"/>
      <c r="AE191" s="65"/>
      <c r="AF191" s="65"/>
      <c r="AG191" s="65"/>
      <c r="AH191" s="65"/>
      <c r="AI191" s="65"/>
      <c r="AJ191" s="61" t="s">
        <v>139</v>
      </c>
      <c r="AK191" s="61">
        <v>2011</v>
      </c>
      <c r="AL191" s="65"/>
      <c r="AM191" s="65"/>
      <c r="AN191" s="65"/>
      <c r="AO191" s="44">
        <v>163917148.76033059</v>
      </c>
      <c r="AP191" s="331"/>
      <c r="AQ191" s="331"/>
      <c r="AR191" s="331"/>
      <c r="AS191" s="331"/>
      <c r="AT191" s="331"/>
      <c r="AU191" s="331"/>
      <c r="AV191" s="331"/>
      <c r="AW191" s="331"/>
    </row>
    <row r="192" spans="2:49" ht="27" customHeight="1" x14ac:dyDescent="0.2">
      <c r="B192" s="64"/>
      <c r="C192" s="67"/>
      <c r="D192" s="332"/>
      <c r="E192" s="332"/>
      <c r="F192" s="332"/>
      <c r="G192" s="66"/>
      <c r="H192" s="66"/>
      <c r="I192" s="66"/>
      <c r="J192" s="66"/>
      <c r="K192" s="332"/>
      <c r="L192" s="332"/>
      <c r="M192" s="332"/>
      <c r="N192" s="332"/>
      <c r="O192" s="332"/>
      <c r="P192" s="332"/>
      <c r="Q192" s="332"/>
      <c r="R192" s="332"/>
      <c r="S192" s="65"/>
      <c r="T192" s="65"/>
      <c r="U192" s="65"/>
      <c r="V192" s="65"/>
      <c r="W192" s="65"/>
      <c r="X192" s="65"/>
      <c r="Y192" s="65"/>
      <c r="Z192" s="65"/>
      <c r="AA192" s="65"/>
      <c r="AB192" s="65"/>
      <c r="AC192" s="65"/>
      <c r="AD192" s="65"/>
      <c r="AE192" s="65"/>
      <c r="AF192" s="65"/>
      <c r="AG192" s="65"/>
      <c r="AH192" s="65"/>
      <c r="AI192" s="65"/>
      <c r="AJ192" s="90"/>
      <c r="AK192" s="90"/>
      <c r="AL192" s="65"/>
      <c r="AM192" s="65"/>
      <c r="AN192" s="65"/>
      <c r="AO192" s="89"/>
      <c r="AP192" s="331"/>
      <c r="AQ192" s="331"/>
      <c r="AR192" s="331"/>
      <c r="AS192" s="331"/>
      <c r="AT192" s="331"/>
      <c r="AU192" s="331"/>
      <c r="AV192" s="331"/>
      <c r="AW192" s="331"/>
    </row>
    <row r="193" spans="2:49" ht="25.5" customHeight="1" x14ac:dyDescent="0.2">
      <c r="B193" s="64" t="s">
        <v>40</v>
      </c>
      <c r="C193" s="68" t="s">
        <v>41</v>
      </c>
      <c r="D193" s="333"/>
      <c r="E193" s="333"/>
      <c r="F193" s="333"/>
      <c r="G193" s="65"/>
      <c r="H193" s="65"/>
      <c r="I193" s="65"/>
      <c r="J193" s="65"/>
      <c r="K193" s="332"/>
      <c r="L193" s="332"/>
      <c r="M193" s="332"/>
      <c r="N193" s="332"/>
      <c r="O193" s="332"/>
      <c r="P193" s="332"/>
      <c r="Q193" s="332"/>
      <c r="R193" s="332"/>
      <c r="S193" s="65"/>
      <c r="T193" s="65"/>
      <c r="U193" s="65"/>
      <c r="V193" s="65"/>
      <c r="W193" s="65"/>
      <c r="X193" s="65"/>
      <c r="Y193" s="65"/>
      <c r="Z193" s="65"/>
      <c r="AA193" s="65"/>
      <c r="AB193" s="65"/>
      <c r="AC193" s="65"/>
      <c r="AD193" s="65"/>
      <c r="AE193" s="65"/>
      <c r="AF193" s="65"/>
      <c r="AG193" s="65"/>
      <c r="AH193" s="65"/>
      <c r="AI193" s="65"/>
      <c r="AJ193" s="90"/>
      <c r="AK193" s="90"/>
      <c r="AL193" s="65"/>
      <c r="AM193" s="65"/>
      <c r="AN193" s="65"/>
      <c r="AO193" s="89"/>
      <c r="AP193" s="332"/>
      <c r="AQ193" s="332"/>
      <c r="AR193" s="332"/>
      <c r="AS193" s="332"/>
      <c r="AT193" s="332"/>
      <c r="AU193" s="332"/>
      <c r="AV193" s="332"/>
      <c r="AW193" s="332"/>
    </row>
    <row r="194" spans="2:49" ht="27" customHeight="1" x14ac:dyDescent="0.2">
      <c r="B194" s="64"/>
      <c r="C194" s="68" t="s">
        <v>109</v>
      </c>
      <c r="D194" s="1326" t="s">
        <v>419</v>
      </c>
      <c r="E194" s="1327"/>
      <c r="F194" s="1328"/>
      <c r="G194" s="65"/>
      <c r="H194" s="65"/>
      <c r="I194" s="65"/>
      <c r="J194" s="65"/>
      <c r="K194" s="331"/>
      <c r="L194" s="331"/>
      <c r="M194" s="331"/>
      <c r="N194" s="331"/>
      <c r="O194" s="331"/>
      <c r="P194" s="331"/>
      <c r="Q194" s="331"/>
      <c r="R194" s="331"/>
      <c r="S194" s="345"/>
      <c r="T194" s="345"/>
      <c r="U194" s="345"/>
      <c r="V194" s="345"/>
      <c r="W194" s="345"/>
      <c r="X194" s="345"/>
      <c r="Y194" s="345"/>
      <c r="Z194" s="345"/>
      <c r="AA194" s="345"/>
      <c r="AB194" s="345"/>
      <c r="AC194" s="345"/>
      <c r="AD194" s="345"/>
      <c r="AE194" s="345"/>
      <c r="AF194" s="345"/>
      <c r="AG194" s="345"/>
      <c r="AH194" s="345"/>
      <c r="AI194" s="345"/>
      <c r="AJ194" s="346"/>
      <c r="AK194" s="346"/>
      <c r="AL194" s="345"/>
      <c r="AM194" s="345"/>
      <c r="AN194" s="345"/>
      <c r="AO194" s="331"/>
      <c r="AP194" s="331"/>
      <c r="AQ194" s="331"/>
      <c r="AR194" s="331"/>
      <c r="AS194" s="331"/>
      <c r="AT194" s="331"/>
      <c r="AU194" s="331"/>
      <c r="AV194" s="331"/>
      <c r="AW194" s="331"/>
    </row>
    <row r="195" spans="2:49" ht="27" customHeight="1" x14ac:dyDescent="0.2">
      <c r="B195" s="64"/>
      <c r="C195" s="67"/>
      <c r="D195" s="1323"/>
      <c r="E195" s="1324"/>
      <c r="F195" s="1325"/>
      <c r="G195" s="65"/>
      <c r="H195" s="65"/>
      <c r="I195" s="65"/>
      <c r="J195" s="65"/>
      <c r="K195" s="331"/>
      <c r="L195" s="331"/>
      <c r="M195" s="331"/>
      <c r="N195" s="331"/>
      <c r="O195" s="331"/>
      <c r="P195" s="331"/>
      <c r="Q195" s="331"/>
      <c r="R195" s="331"/>
      <c r="S195" s="345"/>
      <c r="T195" s="345"/>
      <c r="U195" s="345"/>
      <c r="V195" s="345"/>
      <c r="W195" s="345"/>
      <c r="X195" s="345"/>
      <c r="Y195" s="345"/>
      <c r="Z195" s="345"/>
      <c r="AA195" s="345"/>
      <c r="AB195" s="345"/>
      <c r="AC195" s="345"/>
      <c r="AD195" s="345"/>
      <c r="AE195" s="345"/>
      <c r="AF195" s="345"/>
      <c r="AG195" s="345"/>
      <c r="AH195" s="345"/>
      <c r="AI195" s="345"/>
      <c r="AJ195" s="346"/>
      <c r="AK195" s="346"/>
      <c r="AL195" s="345"/>
      <c r="AM195" s="345"/>
      <c r="AN195" s="345"/>
      <c r="AO195" s="331"/>
      <c r="AP195" s="331"/>
      <c r="AQ195" s="331"/>
      <c r="AR195" s="331"/>
      <c r="AS195" s="331"/>
      <c r="AT195" s="331"/>
      <c r="AU195" s="331"/>
      <c r="AV195" s="331"/>
      <c r="AW195" s="331"/>
    </row>
    <row r="196" spans="2:49" ht="27" customHeight="1" x14ac:dyDescent="0.2">
      <c r="B196" s="64"/>
      <c r="C196" s="67"/>
      <c r="D196" s="332"/>
      <c r="E196" s="332"/>
      <c r="F196" s="332"/>
      <c r="G196" s="66"/>
      <c r="H196" s="66"/>
      <c r="I196" s="66"/>
      <c r="J196" s="66"/>
      <c r="K196" s="332"/>
      <c r="L196" s="332"/>
      <c r="M196" s="332"/>
      <c r="N196" s="332"/>
      <c r="O196" s="332"/>
      <c r="P196" s="332"/>
      <c r="Q196" s="332"/>
      <c r="R196" s="332"/>
      <c r="S196" s="65"/>
      <c r="T196" s="65"/>
      <c r="U196" s="65"/>
      <c r="V196" s="65"/>
      <c r="W196" s="65"/>
      <c r="X196" s="65"/>
      <c r="Y196" s="65"/>
      <c r="Z196" s="65"/>
      <c r="AA196" s="65"/>
      <c r="AB196" s="65"/>
      <c r="AC196" s="65"/>
      <c r="AD196" s="65"/>
      <c r="AE196" s="65"/>
      <c r="AF196" s="65"/>
      <c r="AG196" s="65"/>
      <c r="AH196" s="65"/>
      <c r="AI196" s="65"/>
      <c r="AJ196" s="90"/>
      <c r="AK196" s="90"/>
      <c r="AL196" s="65"/>
      <c r="AM196" s="65"/>
      <c r="AN196" s="65"/>
      <c r="AO196" s="89"/>
      <c r="AP196" s="332"/>
      <c r="AQ196" s="332"/>
      <c r="AR196" s="332"/>
      <c r="AS196" s="332"/>
      <c r="AT196" s="332"/>
      <c r="AU196" s="332"/>
      <c r="AV196" s="332"/>
      <c r="AW196" s="332"/>
    </row>
    <row r="197" spans="2:49" ht="27" customHeight="1" x14ac:dyDescent="0.2">
      <c r="B197" s="64" t="s">
        <v>42</v>
      </c>
      <c r="C197" s="67" t="s">
        <v>43</v>
      </c>
      <c r="D197" s="1282" t="s">
        <v>419</v>
      </c>
      <c r="E197" s="1283"/>
      <c r="F197" s="1284"/>
      <c r="G197" s="65"/>
      <c r="H197" s="65"/>
      <c r="I197" s="65"/>
      <c r="J197" s="65"/>
      <c r="K197" s="331"/>
      <c r="L197" s="331"/>
      <c r="M197" s="331"/>
      <c r="N197" s="331"/>
      <c r="O197" s="331"/>
      <c r="P197" s="331"/>
      <c r="Q197" s="331"/>
      <c r="R197" s="331"/>
      <c r="S197" s="331"/>
      <c r="T197" s="331"/>
      <c r="U197" s="331"/>
      <c r="V197" s="331"/>
      <c r="W197" s="331"/>
      <c r="X197" s="331"/>
      <c r="Y197" s="65"/>
      <c r="Z197" s="65"/>
      <c r="AA197" s="65"/>
      <c r="AB197" s="65"/>
      <c r="AC197" s="65"/>
      <c r="AD197" s="65"/>
      <c r="AE197" s="65"/>
      <c r="AF197" s="65"/>
      <c r="AG197" s="65"/>
      <c r="AH197" s="65"/>
      <c r="AI197" s="65"/>
      <c r="AJ197" s="331"/>
      <c r="AK197" s="331"/>
      <c r="AL197" s="331"/>
      <c r="AM197" s="331"/>
      <c r="AN197" s="331"/>
      <c r="AO197" s="331"/>
      <c r="AP197" s="331"/>
      <c r="AQ197" s="331"/>
      <c r="AR197" s="331"/>
      <c r="AS197" s="331"/>
      <c r="AT197" s="331"/>
      <c r="AU197" s="331"/>
      <c r="AV197" s="331"/>
      <c r="AW197" s="331"/>
    </row>
    <row r="198" spans="2:49" ht="27" customHeight="1" x14ac:dyDescent="0.2">
      <c r="B198" s="64"/>
      <c r="C198" s="67" t="s">
        <v>109</v>
      </c>
      <c r="D198" s="1323"/>
      <c r="E198" s="1324"/>
      <c r="F198" s="1325"/>
      <c r="G198" s="65"/>
      <c r="H198" s="65"/>
      <c r="I198" s="65"/>
      <c r="J198" s="65"/>
      <c r="K198" s="331"/>
      <c r="L198" s="331"/>
      <c r="M198" s="331"/>
      <c r="N198" s="331"/>
      <c r="O198" s="331"/>
      <c r="P198" s="331"/>
      <c r="Q198" s="331"/>
      <c r="R198" s="331"/>
      <c r="S198" s="331"/>
      <c r="T198" s="331"/>
      <c r="U198" s="331"/>
      <c r="V198" s="331"/>
      <c r="W198" s="331"/>
      <c r="X198" s="331"/>
      <c r="Y198" s="65"/>
      <c r="Z198" s="65"/>
      <c r="AA198" s="65"/>
      <c r="AB198" s="65"/>
      <c r="AC198" s="65"/>
      <c r="AD198" s="65"/>
      <c r="AE198" s="65"/>
      <c r="AF198" s="65"/>
      <c r="AG198" s="65"/>
      <c r="AH198" s="65"/>
      <c r="AI198" s="65"/>
      <c r="AJ198" s="331"/>
      <c r="AK198" s="331"/>
      <c r="AL198" s="331"/>
      <c r="AM198" s="331"/>
      <c r="AN198" s="331"/>
      <c r="AO198" s="331"/>
      <c r="AP198" s="331"/>
      <c r="AQ198" s="331"/>
      <c r="AR198" s="331"/>
      <c r="AS198" s="331"/>
      <c r="AT198" s="331"/>
      <c r="AU198" s="331"/>
      <c r="AV198" s="331"/>
      <c r="AW198" s="331"/>
    </row>
    <row r="199" spans="2:49" ht="27" customHeight="1" x14ac:dyDescent="0.2">
      <c r="B199" s="64"/>
      <c r="C199" s="67"/>
      <c r="D199" s="320"/>
      <c r="E199" s="321"/>
      <c r="F199" s="322"/>
      <c r="G199" s="65"/>
      <c r="H199" s="65"/>
      <c r="I199" s="65"/>
      <c r="J199" s="65"/>
      <c r="K199" s="332"/>
      <c r="L199" s="332"/>
      <c r="M199" s="332"/>
      <c r="N199" s="332"/>
      <c r="O199" s="332"/>
      <c r="P199" s="332"/>
      <c r="Q199" s="332"/>
      <c r="R199" s="332"/>
      <c r="S199" s="332"/>
      <c r="T199" s="332"/>
      <c r="U199" s="332"/>
      <c r="V199" s="332"/>
      <c r="W199" s="332"/>
      <c r="X199" s="332"/>
      <c r="Y199" s="66"/>
      <c r="Z199" s="66"/>
      <c r="AA199" s="66"/>
      <c r="AB199" s="66"/>
      <c r="AC199" s="66"/>
      <c r="AD199" s="66"/>
      <c r="AE199" s="66"/>
      <c r="AF199" s="66"/>
      <c r="AG199" s="66"/>
      <c r="AH199" s="66"/>
      <c r="AI199" s="66"/>
      <c r="AJ199" s="332"/>
      <c r="AK199" s="332"/>
      <c r="AL199" s="332"/>
      <c r="AM199" s="332"/>
      <c r="AN199" s="332"/>
      <c r="AO199" s="332"/>
      <c r="AP199" s="332"/>
      <c r="AQ199" s="332"/>
      <c r="AR199" s="332"/>
      <c r="AS199" s="332"/>
      <c r="AT199" s="332"/>
      <c r="AU199" s="332"/>
      <c r="AV199" s="332"/>
      <c r="AW199" s="332"/>
    </row>
    <row r="200" spans="2:49" ht="27" customHeight="1" x14ac:dyDescent="0.2">
      <c r="B200" s="64"/>
      <c r="C200" s="67"/>
      <c r="D200" s="332"/>
      <c r="E200" s="332"/>
      <c r="F200" s="332"/>
      <c r="G200" s="65"/>
      <c r="H200" s="65"/>
      <c r="I200" s="65"/>
      <c r="J200" s="65"/>
      <c r="K200" s="332"/>
      <c r="L200" s="332"/>
      <c r="M200" s="332"/>
      <c r="N200" s="332"/>
      <c r="O200" s="332"/>
      <c r="P200" s="332"/>
      <c r="Q200" s="332"/>
      <c r="R200" s="332"/>
      <c r="S200" s="65"/>
      <c r="T200" s="65"/>
      <c r="U200" s="65"/>
      <c r="V200" s="65"/>
      <c r="W200" s="65"/>
      <c r="X200" s="65"/>
      <c r="Y200" s="65"/>
      <c r="Z200" s="65"/>
      <c r="AA200" s="65"/>
      <c r="AB200" s="65"/>
      <c r="AC200" s="65"/>
      <c r="AD200" s="65"/>
      <c r="AE200" s="65"/>
      <c r="AF200" s="65"/>
      <c r="AG200" s="65"/>
      <c r="AH200" s="65"/>
      <c r="AI200" s="65"/>
      <c r="AJ200" s="90"/>
      <c r="AK200" s="90"/>
      <c r="AL200" s="65"/>
      <c r="AM200" s="65"/>
      <c r="AN200" s="65"/>
      <c r="AO200" s="89"/>
      <c r="AP200" s="332"/>
      <c r="AQ200" s="332"/>
      <c r="AR200" s="332"/>
      <c r="AS200" s="332"/>
      <c r="AT200" s="332"/>
      <c r="AU200" s="332"/>
      <c r="AV200" s="332"/>
      <c r="AW200" s="332"/>
    </row>
    <row r="201" spans="2:49" ht="27" customHeight="1" x14ac:dyDescent="0.2">
      <c r="B201" s="64" t="s">
        <v>44</v>
      </c>
      <c r="C201" s="67" t="s">
        <v>45</v>
      </c>
      <c r="D201" s="1282" t="s">
        <v>419</v>
      </c>
      <c r="E201" s="1283"/>
      <c r="F201" s="1284"/>
      <c r="G201" s="65"/>
      <c r="H201" s="65"/>
      <c r="I201" s="65"/>
      <c r="J201" s="65"/>
      <c r="K201" s="331"/>
      <c r="L201" s="331"/>
      <c r="M201" s="331"/>
      <c r="N201" s="331"/>
      <c r="O201" s="331"/>
      <c r="P201" s="331"/>
      <c r="Q201" s="331"/>
      <c r="R201" s="331"/>
      <c r="S201" s="65"/>
      <c r="T201" s="65"/>
      <c r="U201" s="65"/>
      <c r="V201" s="65"/>
      <c r="W201" s="65"/>
      <c r="X201" s="65"/>
      <c r="Y201" s="65"/>
      <c r="Z201" s="65"/>
      <c r="AA201" s="65"/>
      <c r="AB201" s="65"/>
      <c r="AC201" s="65"/>
      <c r="AD201" s="65"/>
      <c r="AE201" s="65"/>
      <c r="AF201" s="65"/>
      <c r="AG201" s="65"/>
      <c r="AH201" s="65"/>
      <c r="AI201" s="65"/>
      <c r="AJ201" s="331"/>
      <c r="AK201" s="331"/>
      <c r="AL201" s="331"/>
      <c r="AM201" s="331"/>
      <c r="AN201" s="331"/>
      <c r="AO201" s="331"/>
      <c r="AP201" s="331"/>
      <c r="AQ201" s="331"/>
      <c r="AR201" s="331"/>
      <c r="AS201" s="331"/>
      <c r="AT201" s="331"/>
      <c r="AU201" s="331"/>
      <c r="AV201" s="331"/>
      <c r="AW201" s="331"/>
    </row>
    <row r="202" spans="2:49" ht="27" customHeight="1" x14ac:dyDescent="0.2">
      <c r="B202" s="64"/>
      <c r="C202" s="67" t="s">
        <v>109</v>
      </c>
      <c r="D202" s="1323"/>
      <c r="E202" s="1324"/>
      <c r="F202" s="1325"/>
      <c r="G202" s="65"/>
      <c r="H202" s="65"/>
      <c r="I202" s="65"/>
      <c r="J202" s="65"/>
      <c r="K202" s="331"/>
      <c r="L202" s="331"/>
      <c r="M202" s="331"/>
      <c r="N202" s="331"/>
      <c r="O202" s="331"/>
      <c r="P202" s="331"/>
      <c r="Q202" s="331"/>
      <c r="R202" s="331"/>
      <c r="S202" s="65"/>
      <c r="T202" s="65"/>
      <c r="U202" s="65"/>
      <c r="V202" s="65"/>
      <c r="W202" s="65"/>
      <c r="X202" s="65"/>
      <c r="Y202" s="65"/>
      <c r="Z202" s="65"/>
      <c r="AA202" s="65"/>
      <c r="AB202" s="65"/>
      <c r="AC202" s="65"/>
      <c r="AD202" s="65"/>
      <c r="AE202" s="65"/>
      <c r="AF202" s="65"/>
      <c r="AG202" s="65"/>
      <c r="AH202" s="65"/>
      <c r="AI202" s="65"/>
      <c r="AJ202" s="331"/>
      <c r="AK202" s="331"/>
      <c r="AL202" s="331"/>
      <c r="AM202" s="331"/>
      <c r="AN202" s="331"/>
      <c r="AO202" s="331"/>
      <c r="AP202" s="331"/>
      <c r="AQ202" s="331"/>
      <c r="AR202" s="331"/>
      <c r="AS202" s="331"/>
      <c r="AT202" s="331"/>
      <c r="AU202" s="331"/>
      <c r="AV202" s="331"/>
      <c r="AW202" s="331"/>
    </row>
    <row r="203" spans="2:49" ht="27" customHeight="1" x14ac:dyDescent="0.2">
      <c r="B203" s="64"/>
      <c r="C203" s="74"/>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6"/>
      <c r="AQ203" s="66"/>
      <c r="AR203" s="66"/>
      <c r="AS203" s="66"/>
      <c r="AT203" s="66"/>
      <c r="AU203" s="66"/>
      <c r="AV203" s="66"/>
      <c r="AW203" s="66"/>
    </row>
    <row r="204" spans="2:49" s="91" customFormat="1" ht="39" customHeight="1" x14ac:dyDescent="0.25">
      <c r="B204" s="64" t="s">
        <v>46</v>
      </c>
      <c r="C204" s="75" t="s">
        <v>47</v>
      </c>
      <c r="D204" s="40"/>
      <c r="E204" s="40"/>
      <c r="F204" s="40"/>
      <c r="G204" s="336"/>
      <c r="H204" s="336"/>
      <c r="I204" s="336"/>
      <c r="J204" s="336"/>
      <c r="K204" s="69"/>
      <c r="L204" s="69"/>
      <c r="M204" s="69"/>
      <c r="N204" s="69"/>
      <c r="O204" s="69"/>
      <c r="P204" s="69"/>
      <c r="Q204" s="69"/>
      <c r="R204" s="69"/>
      <c r="S204" s="40"/>
      <c r="T204" s="40"/>
      <c r="U204" s="40"/>
      <c r="V204" s="40"/>
      <c r="W204" s="40"/>
      <c r="X204" s="40"/>
      <c r="Y204" s="69"/>
      <c r="Z204" s="69"/>
      <c r="AA204" s="69"/>
      <c r="AB204" s="69"/>
      <c r="AC204" s="69"/>
      <c r="AD204" s="69"/>
      <c r="AE204" s="69"/>
      <c r="AF204" s="69"/>
      <c r="AG204" s="69"/>
      <c r="AH204" s="69"/>
      <c r="AI204" s="40"/>
      <c r="AJ204" s="40"/>
      <c r="AK204" s="69"/>
      <c r="AL204" s="69"/>
      <c r="AM204" s="69"/>
      <c r="AN204" s="69"/>
      <c r="AO204" s="40"/>
      <c r="AP204" s="40"/>
      <c r="AQ204" s="40"/>
      <c r="AR204" s="40"/>
      <c r="AS204" s="40"/>
      <c r="AT204" s="40"/>
      <c r="AU204" s="40"/>
      <c r="AV204" s="40"/>
      <c r="AW204" s="40"/>
    </row>
    <row r="205" spans="2:49" s="91" customFormat="1" ht="39" customHeight="1" x14ac:dyDescent="0.25">
      <c r="B205" s="64" t="s">
        <v>48</v>
      </c>
      <c r="C205" s="74" t="s">
        <v>49</v>
      </c>
      <c r="D205" s="40"/>
      <c r="E205" s="40"/>
      <c r="F205" s="40"/>
      <c r="G205" s="336"/>
      <c r="H205" s="336"/>
      <c r="I205" s="336"/>
      <c r="J205" s="336"/>
      <c r="K205" s="69"/>
      <c r="L205" s="69"/>
      <c r="M205" s="69"/>
      <c r="N205" s="69"/>
      <c r="O205" s="69"/>
      <c r="P205" s="69"/>
      <c r="Q205" s="69"/>
      <c r="R205" s="69"/>
      <c r="S205" s="40"/>
      <c r="T205" s="40"/>
      <c r="U205" s="40"/>
      <c r="V205" s="40"/>
      <c r="W205" s="40"/>
      <c r="X205" s="40"/>
      <c r="Y205" s="69"/>
      <c r="Z205" s="69"/>
      <c r="AA205" s="69"/>
      <c r="AB205" s="69"/>
      <c r="AC205" s="69"/>
      <c r="AD205" s="69"/>
      <c r="AE205" s="69"/>
      <c r="AF205" s="69"/>
      <c r="AG205" s="69"/>
      <c r="AH205" s="69"/>
      <c r="AI205" s="40"/>
      <c r="AJ205" s="40"/>
      <c r="AK205" s="69"/>
      <c r="AL205" s="69"/>
      <c r="AM205" s="69"/>
      <c r="AN205" s="69"/>
      <c r="AO205" s="307">
        <f>AO206</f>
        <v>680456000</v>
      </c>
      <c r="AP205" s="40"/>
      <c r="AQ205" s="40"/>
      <c r="AR205" s="40"/>
      <c r="AS205" s="40"/>
      <c r="AT205" s="40"/>
      <c r="AU205" s="40"/>
      <c r="AV205" s="40"/>
      <c r="AW205" s="40"/>
    </row>
    <row r="206" spans="2:49" s="91" customFormat="1" ht="68.25" customHeight="1" x14ac:dyDescent="0.25">
      <c r="B206" s="64"/>
      <c r="C206" s="68" t="s">
        <v>110</v>
      </c>
      <c r="D206" s="349" t="s">
        <v>1136</v>
      </c>
      <c r="E206" s="41" t="s">
        <v>403</v>
      </c>
      <c r="F206" s="37"/>
      <c r="G206" s="105" t="s">
        <v>1138</v>
      </c>
      <c r="H206" s="105"/>
      <c r="I206" s="105"/>
      <c r="J206" s="105"/>
      <c r="K206" s="69"/>
      <c r="L206" s="69"/>
      <c r="M206" s="69"/>
      <c r="N206" s="69"/>
      <c r="O206" s="69"/>
      <c r="P206" s="69"/>
      <c r="Q206" s="69"/>
      <c r="R206" s="69"/>
      <c r="S206" s="40" t="s">
        <v>407</v>
      </c>
      <c r="T206" s="40"/>
      <c r="U206" s="37">
        <v>419</v>
      </c>
      <c r="V206" s="40"/>
      <c r="W206" s="40"/>
      <c r="X206" s="41" t="s">
        <v>411</v>
      </c>
      <c r="Y206" s="69"/>
      <c r="Z206" s="69"/>
      <c r="AA206" s="69"/>
      <c r="AB206" s="69"/>
      <c r="AC206" s="69"/>
      <c r="AD206" s="69"/>
      <c r="AE206" s="69"/>
      <c r="AF206" s="69"/>
      <c r="AG206" s="69"/>
      <c r="AH206" s="69"/>
      <c r="AI206" s="105"/>
      <c r="AJ206" s="37" t="s">
        <v>139</v>
      </c>
      <c r="AK206" s="69"/>
      <c r="AL206" s="69"/>
      <c r="AM206" s="69"/>
      <c r="AN206" s="69"/>
      <c r="AO206" s="78">
        <v>680456000</v>
      </c>
      <c r="AP206" s="105"/>
      <c r="AQ206" s="105"/>
      <c r="AR206" s="105"/>
      <c r="AS206" s="347" t="s">
        <v>1137</v>
      </c>
      <c r="AT206" s="105"/>
      <c r="AU206" s="105"/>
      <c r="AV206" s="105"/>
      <c r="AW206" s="105"/>
    </row>
    <row r="207" spans="2:49" s="91" customFormat="1" ht="39" customHeight="1" x14ac:dyDescent="0.25">
      <c r="B207" s="64"/>
      <c r="C207" s="74"/>
      <c r="D207" s="40"/>
      <c r="E207" s="40"/>
      <c r="F207" s="40"/>
      <c r="G207" s="40"/>
      <c r="H207" s="40"/>
      <c r="I207" s="40"/>
      <c r="J207" s="40"/>
      <c r="K207" s="69"/>
      <c r="L207" s="69"/>
      <c r="M207" s="69"/>
      <c r="N207" s="69"/>
      <c r="O207" s="69"/>
      <c r="P207" s="69"/>
      <c r="Q207" s="69"/>
      <c r="R207" s="69"/>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row>
    <row r="208" spans="2:49" s="91" customFormat="1" ht="39" customHeight="1" x14ac:dyDescent="0.25">
      <c r="B208" s="64"/>
      <c r="C208" s="74"/>
      <c r="D208" s="40"/>
      <c r="E208" s="40"/>
      <c r="F208" s="40"/>
      <c r="G208" s="40"/>
      <c r="H208" s="40"/>
      <c r="I208" s="40"/>
      <c r="J208" s="40"/>
      <c r="K208" s="69"/>
      <c r="L208" s="69"/>
      <c r="M208" s="69"/>
      <c r="N208" s="69"/>
      <c r="O208" s="69"/>
      <c r="P208" s="69"/>
      <c r="Q208" s="69"/>
      <c r="R208" s="69"/>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row>
    <row r="209" spans="2:49" ht="39" customHeight="1" x14ac:dyDescent="0.2">
      <c r="B209" s="64" t="s">
        <v>50</v>
      </c>
      <c r="C209" s="74" t="s">
        <v>51</v>
      </c>
      <c r="D209" s="332"/>
      <c r="E209" s="332"/>
      <c r="F209" s="332"/>
      <c r="G209" s="332"/>
      <c r="H209" s="332"/>
      <c r="I209" s="332"/>
      <c r="J209" s="332"/>
      <c r="K209" s="65"/>
      <c r="L209" s="65"/>
      <c r="M209" s="65"/>
      <c r="N209" s="65"/>
      <c r="O209" s="65"/>
      <c r="P209" s="65"/>
      <c r="Q209" s="65"/>
      <c r="R209" s="65"/>
      <c r="S209" s="332"/>
      <c r="T209" s="332"/>
      <c r="U209" s="332"/>
      <c r="V209" s="332"/>
      <c r="W209" s="332"/>
      <c r="X209" s="332"/>
      <c r="Y209" s="66"/>
      <c r="Z209" s="66"/>
      <c r="AA209" s="66"/>
      <c r="AB209" s="66"/>
      <c r="AC209" s="66"/>
      <c r="AD209" s="66"/>
      <c r="AE209" s="66"/>
      <c r="AF209" s="66"/>
      <c r="AG209" s="66"/>
      <c r="AH209" s="66"/>
      <c r="AI209" s="332"/>
      <c r="AJ209" s="332"/>
      <c r="AK209" s="66"/>
      <c r="AL209" s="66"/>
      <c r="AM209" s="66"/>
      <c r="AN209" s="66"/>
      <c r="AO209" s="332"/>
      <c r="AP209" s="332"/>
      <c r="AQ209" s="332"/>
      <c r="AR209" s="332"/>
      <c r="AS209" s="332"/>
      <c r="AT209" s="332"/>
      <c r="AU209" s="332"/>
      <c r="AV209" s="332"/>
      <c r="AW209" s="332"/>
    </row>
    <row r="210" spans="2:49" ht="39" customHeight="1" x14ac:dyDescent="0.2">
      <c r="B210" s="64"/>
      <c r="C210" s="68" t="s">
        <v>110</v>
      </c>
      <c r="D210" s="1282" t="s">
        <v>419</v>
      </c>
      <c r="E210" s="1283"/>
      <c r="F210" s="1284"/>
      <c r="G210" s="331"/>
      <c r="H210" s="331"/>
      <c r="I210" s="331"/>
      <c r="J210" s="331"/>
      <c r="K210" s="65"/>
      <c r="L210" s="65"/>
      <c r="M210" s="65"/>
      <c r="N210" s="65"/>
      <c r="O210" s="65"/>
      <c r="P210" s="65"/>
      <c r="Q210" s="65"/>
      <c r="R210" s="65"/>
      <c r="S210" s="331"/>
      <c r="T210" s="331"/>
      <c r="U210" s="331"/>
      <c r="V210" s="331"/>
      <c r="W210" s="331"/>
      <c r="X210" s="331"/>
      <c r="Y210" s="65"/>
      <c r="Z210" s="65"/>
      <c r="AA210" s="65"/>
      <c r="AB210" s="65"/>
      <c r="AC210" s="65"/>
      <c r="AD210" s="65"/>
      <c r="AE210" s="65"/>
      <c r="AF210" s="65"/>
      <c r="AG210" s="65"/>
      <c r="AH210" s="65"/>
      <c r="AI210" s="331"/>
      <c r="AJ210" s="331"/>
      <c r="AK210" s="66"/>
      <c r="AL210" s="66"/>
      <c r="AM210" s="66"/>
      <c r="AN210" s="66"/>
      <c r="AO210" s="332"/>
      <c r="AP210" s="331"/>
      <c r="AQ210" s="331"/>
      <c r="AR210" s="331"/>
      <c r="AS210" s="331"/>
      <c r="AT210" s="331"/>
      <c r="AU210" s="348"/>
      <c r="AV210" s="348"/>
      <c r="AW210" s="348"/>
    </row>
    <row r="211" spans="2:49" ht="39" customHeight="1" x14ac:dyDescent="0.2">
      <c r="B211" s="64"/>
      <c r="C211" s="67"/>
      <c r="D211" s="1323"/>
      <c r="E211" s="1324"/>
      <c r="F211" s="1325"/>
      <c r="G211" s="331"/>
      <c r="H211" s="331"/>
      <c r="I211" s="331"/>
      <c r="J211" s="331"/>
      <c r="K211" s="65"/>
      <c r="L211" s="65"/>
      <c r="M211" s="65"/>
      <c r="N211" s="65"/>
      <c r="O211" s="65"/>
      <c r="P211" s="65"/>
      <c r="Q211" s="65"/>
      <c r="R211" s="65"/>
      <c r="S211" s="331"/>
      <c r="T211" s="331"/>
      <c r="U211" s="331"/>
      <c r="V211" s="331"/>
      <c r="W211" s="331"/>
      <c r="X211" s="331"/>
      <c r="Y211" s="65"/>
      <c r="Z211" s="65"/>
      <c r="AA211" s="65"/>
      <c r="AB211" s="65"/>
      <c r="AC211" s="65"/>
      <c r="AD211" s="65"/>
      <c r="AE211" s="65"/>
      <c r="AF211" s="65"/>
      <c r="AG211" s="65"/>
      <c r="AH211" s="65"/>
      <c r="AI211" s="348"/>
      <c r="AJ211" s="348"/>
      <c r="AK211" s="66"/>
      <c r="AL211" s="66"/>
      <c r="AM211" s="66"/>
      <c r="AN211" s="66"/>
      <c r="AO211" s="332"/>
      <c r="AP211" s="331"/>
      <c r="AQ211" s="331"/>
      <c r="AR211" s="331"/>
      <c r="AS211" s="331"/>
      <c r="AT211" s="331"/>
      <c r="AU211" s="348"/>
      <c r="AV211" s="348"/>
      <c r="AW211" s="348"/>
    </row>
    <row r="212" spans="2:49" ht="39" customHeight="1" x14ac:dyDescent="0.2">
      <c r="B212" s="64"/>
      <c r="C212" s="74"/>
      <c r="D212" s="332"/>
      <c r="E212" s="332"/>
      <c r="F212" s="332"/>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c r="AD212" s="65"/>
      <c r="AE212" s="65"/>
      <c r="AF212" s="65"/>
      <c r="AG212" s="65"/>
      <c r="AH212" s="65"/>
      <c r="AI212" s="65"/>
      <c r="AJ212" s="65"/>
      <c r="AK212" s="65"/>
      <c r="AL212" s="65"/>
      <c r="AM212" s="65"/>
      <c r="AN212" s="65"/>
      <c r="AO212" s="65"/>
      <c r="AP212" s="66"/>
      <c r="AQ212" s="66"/>
      <c r="AR212" s="66"/>
      <c r="AS212" s="66"/>
      <c r="AT212" s="66"/>
      <c r="AU212" s="66"/>
      <c r="AV212" s="66"/>
      <c r="AW212" s="66"/>
    </row>
    <row r="213" spans="2:49" s="91" customFormat="1" ht="34.5" customHeight="1" x14ac:dyDescent="0.25">
      <c r="B213" s="64" t="s">
        <v>52</v>
      </c>
      <c r="C213" s="75" t="s">
        <v>53</v>
      </c>
      <c r="D213" s="40"/>
      <c r="E213" s="40"/>
      <c r="F213" s="40"/>
      <c r="G213" s="40"/>
      <c r="H213" s="40"/>
      <c r="I213" s="40"/>
      <c r="J213" s="40"/>
      <c r="K213" s="69"/>
      <c r="L213" s="69"/>
      <c r="M213" s="69"/>
      <c r="N213" s="69"/>
      <c r="O213" s="69"/>
      <c r="P213" s="69"/>
      <c r="Q213" s="69"/>
      <c r="R213" s="69"/>
      <c r="S213" s="40"/>
      <c r="T213" s="40"/>
      <c r="U213" s="40"/>
      <c r="V213" s="40"/>
      <c r="W213" s="40"/>
      <c r="X213" s="40"/>
      <c r="Y213" s="69"/>
      <c r="Z213" s="69"/>
      <c r="AA213" s="69"/>
      <c r="AB213" s="69"/>
      <c r="AC213" s="69"/>
      <c r="AD213" s="69"/>
      <c r="AE213" s="69"/>
      <c r="AF213" s="69"/>
      <c r="AG213" s="40"/>
      <c r="AH213" s="40"/>
      <c r="AI213" s="40"/>
      <c r="AJ213" s="40"/>
      <c r="AK213" s="40"/>
      <c r="AL213" s="40"/>
      <c r="AM213" s="40"/>
      <c r="AN213" s="40"/>
      <c r="AO213" s="40"/>
      <c r="AP213" s="40"/>
      <c r="AQ213" s="40"/>
      <c r="AR213" s="40"/>
      <c r="AS213" s="40"/>
      <c r="AT213" s="40"/>
      <c r="AU213" s="40"/>
      <c r="AV213" s="40"/>
      <c r="AW213" s="40"/>
    </row>
    <row r="214" spans="2:49" s="91" customFormat="1" ht="34.5" customHeight="1" x14ac:dyDescent="0.25">
      <c r="B214" s="64" t="s">
        <v>54</v>
      </c>
      <c r="C214" s="74" t="s">
        <v>55</v>
      </c>
      <c r="D214" s="1282" t="s">
        <v>419</v>
      </c>
      <c r="E214" s="1283"/>
      <c r="F214" s="1284"/>
      <c r="G214" s="105"/>
      <c r="H214" s="105"/>
      <c r="I214" s="105"/>
      <c r="J214" s="105"/>
      <c r="K214" s="69"/>
      <c r="L214" s="69"/>
      <c r="M214" s="69"/>
      <c r="N214" s="69"/>
      <c r="O214" s="69"/>
      <c r="P214" s="69"/>
      <c r="Q214" s="69"/>
      <c r="R214" s="69"/>
      <c r="S214" s="105"/>
      <c r="T214" s="105"/>
      <c r="U214" s="69"/>
      <c r="V214" s="105"/>
      <c r="W214" s="105"/>
      <c r="X214" s="105"/>
      <c r="Y214" s="69"/>
      <c r="Z214" s="69"/>
      <c r="AA214" s="69"/>
      <c r="AB214" s="69"/>
      <c r="AC214" s="69"/>
      <c r="AD214" s="69"/>
      <c r="AE214" s="69"/>
      <c r="AF214" s="69"/>
      <c r="AG214" s="105"/>
      <c r="AH214" s="105"/>
      <c r="AI214" s="105"/>
      <c r="AJ214" s="105"/>
      <c r="AK214" s="69"/>
      <c r="AL214" s="69"/>
      <c r="AM214" s="69"/>
      <c r="AN214" s="69"/>
      <c r="AO214" s="105"/>
      <c r="AP214" s="105"/>
      <c r="AQ214" s="105"/>
      <c r="AR214" s="105"/>
      <c r="AS214" s="105"/>
      <c r="AT214" s="105"/>
      <c r="AU214" s="105"/>
      <c r="AV214" s="105"/>
      <c r="AW214" s="105"/>
    </row>
    <row r="215" spans="2:49" s="91" customFormat="1" ht="34.5" customHeight="1" x14ac:dyDescent="0.25">
      <c r="B215" s="64"/>
      <c r="C215" s="68" t="s">
        <v>111</v>
      </c>
      <c r="D215" s="1323"/>
      <c r="E215" s="1324"/>
      <c r="F215" s="1325"/>
      <c r="G215" s="105"/>
      <c r="H215" s="105"/>
      <c r="I215" s="105"/>
      <c r="J215" s="105"/>
      <c r="K215" s="69"/>
      <c r="L215" s="69"/>
      <c r="M215" s="69"/>
      <c r="N215" s="69"/>
      <c r="O215" s="69"/>
      <c r="P215" s="69"/>
      <c r="Q215" s="69"/>
      <c r="R215" s="69"/>
      <c r="S215" s="105"/>
      <c r="T215" s="105"/>
      <c r="U215" s="69"/>
      <c r="V215" s="105"/>
      <c r="W215" s="105"/>
      <c r="X215" s="105"/>
      <c r="Y215" s="69"/>
      <c r="Z215" s="69"/>
      <c r="AA215" s="69"/>
      <c r="AB215" s="69"/>
      <c r="AC215" s="69"/>
      <c r="AD215" s="69"/>
      <c r="AE215" s="69"/>
      <c r="AF215" s="69"/>
      <c r="AG215" s="105"/>
      <c r="AH215" s="105"/>
      <c r="AI215" s="105"/>
      <c r="AJ215" s="105"/>
      <c r="AK215" s="69"/>
      <c r="AL215" s="69"/>
      <c r="AM215" s="69"/>
      <c r="AN215" s="69"/>
      <c r="AO215" s="105"/>
      <c r="AP215" s="105"/>
      <c r="AQ215" s="105"/>
      <c r="AR215" s="105"/>
      <c r="AS215" s="105"/>
      <c r="AT215" s="105"/>
      <c r="AU215" s="105"/>
      <c r="AV215" s="105"/>
      <c r="AW215" s="105"/>
    </row>
    <row r="216" spans="2:49" s="91" customFormat="1" ht="34.5" customHeight="1" x14ac:dyDescent="0.25">
      <c r="B216" s="64"/>
      <c r="C216" s="74"/>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69"/>
      <c r="AG216" s="40"/>
      <c r="AH216" s="40"/>
      <c r="AI216" s="40"/>
      <c r="AJ216" s="40"/>
      <c r="AK216" s="40"/>
      <c r="AL216" s="40"/>
      <c r="AM216" s="40"/>
      <c r="AN216" s="40"/>
      <c r="AO216" s="40"/>
      <c r="AP216" s="40"/>
      <c r="AQ216" s="40"/>
      <c r="AR216" s="40"/>
      <c r="AS216" s="40"/>
      <c r="AT216" s="40"/>
      <c r="AU216" s="40"/>
      <c r="AV216" s="40"/>
      <c r="AW216" s="40"/>
    </row>
    <row r="217" spans="2:49" s="91" customFormat="1" ht="34.5" customHeight="1" x14ac:dyDescent="0.25">
      <c r="B217" s="64" t="s">
        <v>56</v>
      </c>
      <c r="C217" s="74" t="s">
        <v>57</v>
      </c>
      <c r="D217" s="1282" t="s">
        <v>419</v>
      </c>
      <c r="E217" s="1283"/>
      <c r="F217" s="1284"/>
      <c r="G217" s="105"/>
      <c r="H217" s="105"/>
      <c r="I217" s="105"/>
      <c r="J217" s="105"/>
      <c r="K217" s="69"/>
      <c r="L217" s="69"/>
      <c r="M217" s="69"/>
      <c r="N217" s="69"/>
      <c r="O217" s="69"/>
      <c r="P217" s="69"/>
      <c r="Q217" s="69"/>
      <c r="R217" s="69"/>
      <c r="S217" s="105"/>
      <c r="T217" s="105"/>
      <c r="U217" s="69"/>
      <c r="V217" s="105"/>
      <c r="W217" s="105"/>
      <c r="X217" s="105"/>
      <c r="Y217" s="69"/>
      <c r="Z217" s="69"/>
      <c r="AA217" s="69"/>
      <c r="AB217" s="69"/>
      <c r="AC217" s="69"/>
      <c r="AD217" s="69"/>
      <c r="AE217" s="69"/>
      <c r="AF217" s="69"/>
      <c r="AG217" s="105"/>
      <c r="AH217" s="105"/>
      <c r="AI217" s="105"/>
      <c r="AJ217" s="105"/>
      <c r="AK217" s="69"/>
      <c r="AL217" s="69"/>
      <c r="AM217" s="69"/>
      <c r="AN217" s="69"/>
      <c r="AO217" s="105"/>
      <c r="AP217" s="105"/>
      <c r="AQ217" s="105"/>
      <c r="AR217" s="105"/>
      <c r="AS217" s="105"/>
      <c r="AT217" s="105"/>
      <c r="AU217" s="105"/>
      <c r="AV217" s="105"/>
      <c r="AW217" s="105"/>
    </row>
    <row r="218" spans="2:49" s="91" customFormat="1" ht="34.5" customHeight="1" x14ac:dyDescent="0.25">
      <c r="B218" s="64"/>
      <c r="C218" s="68" t="s">
        <v>111</v>
      </c>
      <c r="D218" s="1323"/>
      <c r="E218" s="1324"/>
      <c r="F218" s="1325"/>
      <c r="G218" s="105"/>
      <c r="H218" s="105"/>
      <c r="I218" s="105"/>
      <c r="J218" s="105"/>
      <c r="K218" s="69"/>
      <c r="L218" s="69"/>
      <c r="M218" s="69"/>
      <c r="N218" s="69"/>
      <c r="O218" s="69"/>
      <c r="P218" s="69"/>
      <c r="Q218" s="69"/>
      <c r="R218" s="69"/>
      <c r="S218" s="105"/>
      <c r="T218" s="105"/>
      <c r="U218" s="69"/>
      <c r="V218" s="105"/>
      <c r="W218" s="105"/>
      <c r="X218" s="105"/>
      <c r="Y218" s="69"/>
      <c r="Z218" s="69"/>
      <c r="AA218" s="69"/>
      <c r="AB218" s="69"/>
      <c r="AC218" s="69"/>
      <c r="AD218" s="69"/>
      <c r="AE218" s="69"/>
      <c r="AF218" s="69"/>
      <c r="AG218" s="105"/>
      <c r="AH218" s="105"/>
      <c r="AI218" s="105"/>
      <c r="AJ218" s="105"/>
      <c r="AK218" s="69"/>
      <c r="AL218" s="69"/>
      <c r="AM218" s="69"/>
      <c r="AN218" s="69"/>
      <c r="AO218" s="105"/>
      <c r="AP218" s="105"/>
      <c r="AQ218" s="105"/>
      <c r="AR218" s="105"/>
      <c r="AS218" s="105"/>
      <c r="AT218" s="105"/>
      <c r="AU218" s="105"/>
      <c r="AV218" s="105"/>
      <c r="AW218" s="105"/>
    </row>
    <row r="219" spans="2:49" s="91" customFormat="1" ht="34.5" customHeight="1" x14ac:dyDescent="0.25">
      <c r="B219" s="64"/>
      <c r="C219" s="68"/>
      <c r="D219" s="320"/>
      <c r="E219" s="321"/>
      <c r="F219" s="322"/>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row>
    <row r="220" spans="2:49" s="91" customFormat="1" ht="69" customHeight="1" x14ac:dyDescent="0.25">
      <c r="B220" s="64" t="s">
        <v>58</v>
      </c>
      <c r="C220" s="74" t="s">
        <v>59</v>
      </c>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307">
        <f>SUM(AO221:AO243)</f>
        <v>7013266782</v>
      </c>
      <c r="AP220" s="40"/>
      <c r="AQ220" s="40"/>
      <c r="AR220" s="40"/>
      <c r="AS220" s="40"/>
      <c r="AT220" s="40"/>
      <c r="AU220" s="40"/>
      <c r="AV220" s="40"/>
      <c r="AW220" s="40"/>
    </row>
    <row r="221" spans="2:49" s="91" customFormat="1" ht="69" customHeight="1" x14ac:dyDescent="0.25">
      <c r="B221" s="64"/>
      <c r="C221" s="68" t="s">
        <v>111</v>
      </c>
      <c r="D221" s="76" t="s">
        <v>1139</v>
      </c>
      <c r="E221" s="41"/>
      <c r="F221" s="38"/>
      <c r="G221" s="105"/>
      <c r="H221" s="311"/>
      <c r="I221" s="105"/>
      <c r="J221" s="105"/>
      <c r="K221" s="69"/>
      <c r="L221" s="69"/>
      <c r="M221" s="69"/>
      <c r="N221" s="69"/>
      <c r="O221" s="69"/>
      <c r="P221" s="69"/>
      <c r="Q221" s="69"/>
      <c r="R221" s="69"/>
      <c r="S221" s="105"/>
      <c r="T221" s="105"/>
      <c r="U221" s="69"/>
      <c r="V221" s="41"/>
      <c r="W221" s="38"/>
      <c r="X221" s="105"/>
      <c r="Y221" s="69"/>
      <c r="Z221" s="69"/>
      <c r="AA221" s="69"/>
      <c r="AB221" s="69"/>
      <c r="AC221" s="69"/>
      <c r="AD221" s="69"/>
      <c r="AE221" s="69"/>
      <c r="AF221" s="69"/>
      <c r="AG221" s="105"/>
      <c r="AH221" s="105"/>
      <c r="AI221" s="105"/>
      <c r="AJ221" s="50"/>
      <c r="AK221" s="61">
        <v>2007</v>
      </c>
      <c r="AL221" s="69"/>
      <c r="AM221" s="69"/>
      <c r="AN221" s="69"/>
      <c r="AO221" s="50">
        <v>753340044</v>
      </c>
      <c r="AP221" s="342"/>
      <c r="AQ221" s="342"/>
      <c r="AR221" s="342"/>
      <c r="AS221" s="350"/>
      <c r="AT221" s="342"/>
      <c r="AU221" s="342"/>
      <c r="AV221" s="342"/>
      <c r="AW221" s="342"/>
    </row>
    <row r="222" spans="2:49" s="91" customFormat="1" ht="69" customHeight="1" x14ac:dyDescent="0.25">
      <c r="B222" s="64"/>
      <c r="C222" s="68"/>
      <c r="D222" s="76" t="s">
        <v>1140</v>
      </c>
      <c r="E222" s="41" t="s">
        <v>1146</v>
      </c>
      <c r="F222" s="37" t="s">
        <v>450</v>
      </c>
      <c r="G222" s="105"/>
      <c r="H222" s="105"/>
      <c r="I222" s="105"/>
      <c r="J222" s="105"/>
      <c r="K222" s="69"/>
      <c r="L222" s="69"/>
      <c r="M222" s="69"/>
      <c r="N222" s="69"/>
      <c r="O222" s="69"/>
      <c r="P222" s="69"/>
      <c r="Q222" s="69"/>
      <c r="R222" s="69"/>
      <c r="S222" s="105"/>
      <c r="T222" s="105"/>
      <c r="U222" s="69"/>
      <c r="V222" s="41" t="s">
        <v>1153</v>
      </c>
      <c r="W222" s="38">
        <v>39426</v>
      </c>
      <c r="X222" s="105"/>
      <c r="Y222" s="69"/>
      <c r="Z222" s="69"/>
      <c r="AA222" s="69"/>
      <c r="AB222" s="69"/>
      <c r="AC222" s="69"/>
      <c r="AD222" s="69"/>
      <c r="AE222" s="69"/>
      <c r="AF222" s="69"/>
      <c r="AG222" s="105"/>
      <c r="AH222" s="105"/>
      <c r="AI222" s="105"/>
      <c r="AJ222" s="50" t="s">
        <v>1159</v>
      </c>
      <c r="AK222" s="61">
        <v>2007</v>
      </c>
      <c r="AL222" s="69"/>
      <c r="AM222" s="69"/>
      <c r="AN222" s="69"/>
      <c r="AO222" s="50">
        <v>204713544.0242551</v>
      </c>
      <c r="AP222" s="342"/>
      <c r="AQ222" s="342"/>
      <c r="AR222" s="342"/>
      <c r="AS222" s="351" t="s">
        <v>1147</v>
      </c>
      <c r="AT222" s="342"/>
      <c r="AU222" s="342"/>
      <c r="AV222" s="342"/>
      <c r="AW222" s="342"/>
    </row>
    <row r="223" spans="2:49" s="91" customFormat="1" ht="69" customHeight="1" x14ac:dyDescent="0.25">
      <c r="B223" s="64"/>
      <c r="C223" s="68"/>
      <c r="D223" s="76" t="s">
        <v>1141</v>
      </c>
      <c r="E223" s="41" t="s">
        <v>1146</v>
      </c>
      <c r="F223" s="37" t="s">
        <v>450</v>
      </c>
      <c r="G223" s="105"/>
      <c r="H223" s="105"/>
      <c r="I223" s="105"/>
      <c r="J223" s="105"/>
      <c r="K223" s="69"/>
      <c r="L223" s="69"/>
      <c r="M223" s="69"/>
      <c r="N223" s="69"/>
      <c r="O223" s="69"/>
      <c r="P223" s="69"/>
      <c r="Q223" s="69"/>
      <c r="R223" s="69"/>
      <c r="S223" s="105"/>
      <c r="T223" s="105"/>
      <c r="U223" s="69"/>
      <c r="V223" s="41" t="s">
        <v>1154</v>
      </c>
      <c r="W223" s="38">
        <v>39426</v>
      </c>
      <c r="X223" s="105"/>
      <c r="Y223" s="69"/>
      <c r="Z223" s="69"/>
      <c r="AA223" s="69"/>
      <c r="AB223" s="69"/>
      <c r="AC223" s="69"/>
      <c r="AD223" s="69"/>
      <c r="AE223" s="69"/>
      <c r="AF223" s="69"/>
      <c r="AG223" s="105"/>
      <c r="AH223" s="105"/>
      <c r="AI223" s="105"/>
      <c r="AJ223" s="50" t="s">
        <v>1159</v>
      </c>
      <c r="AK223" s="61">
        <v>2007</v>
      </c>
      <c r="AL223" s="69"/>
      <c r="AM223" s="69"/>
      <c r="AN223" s="69"/>
      <c r="AO223" s="50">
        <v>159862561.68815714</v>
      </c>
      <c r="AP223" s="342"/>
      <c r="AQ223" s="342"/>
      <c r="AR223" s="342"/>
      <c r="AS223" s="351" t="s">
        <v>1148</v>
      </c>
      <c r="AT223" s="342"/>
      <c r="AU223" s="342"/>
      <c r="AV223" s="342"/>
      <c r="AW223" s="342"/>
    </row>
    <row r="224" spans="2:49" s="91" customFormat="1" ht="69" customHeight="1" x14ac:dyDescent="0.25">
      <c r="B224" s="64"/>
      <c r="C224" s="68"/>
      <c r="D224" s="76" t="s">
        <v>1142</v>
      </c>
      <c r="E224" s="41" t="s">
        <v>1146</v>
      </c>
      <c r="F224" s="37" t="s">
        <v>450</v>
      </c>
      <c r="G224" s="105"/>
      <c r="H224" s="105"/>
      <c r="I224" s="105"/>
      <c r="J224" s="105"/>
      <c r="K224" s="69"/>
      <c r="L224" s="69"/>
      <c r="M224" s="69"/>
      <c r="N224" s="69"/>
      <c r="O224" s="69"/>
      <c r="P224" s="69"/>
      <c r="Q224" s="69"/>
      <c r="R224" s="69"/>
      <c r="S224" s="105"/>
      <c r="T224" s="105"/>
      <c r="U224" s="69"/>
      <c r="V224" s="41" t="s">
        <v>1155</v>
      </c>
      <c r="W224" s="38">
        <v>39359</v>
      </c>
      <c r="X224" s="105"/>
      <c r="Y224" s="69"/>
      <c r="Z224" s="69"/>
      <c r="AA224" s="69"/>
      <c r="AB224" s="69"/>
      <c r="AC224" s="69"/>
      <c r="AD224" s="69"/>
      <c r="AE224" s="69"/>
      <c r="AF224" s="69"/>
      <c r="AG224" s="105"/>
      <c r="AH224" s="105"/>
      <c r="AI224" s="105"/>
      <c r="AJ224" s="50" t="s">
        <v>1159</v>
      </c>
      <c r="AK224" s="61">
        <v>2007</v>
      </c>
      <c r="AL224" s="69"/>
      <c r="AM224" s="69"/>
      <c r="AN224" s="69"/>
      <c r="AO224" s="50">
        <v>157977305.45644829</v>
      </c>
      <c r="AP224" s="342"/>
      <c r="AQ224" s="342"/>
      <c r="AR224" s="342"/>
      <c r="AS224" s="351" t="s">
        <v>1149</v>
      </c>
      <c r="AT224" s="342"/>
      <c r="AU224" s="342"/>
      <c r="AV224" s="342"/>
      <c r="AW224" s="342"/>
    </row>
    <row r="225" spans="2:49" s="91" customFormat="1" ht="69" customHeight="1" x14ac:dyDescent="0.25">
      <c r="B225" s="64"/>
      <c r="C225" s="68"/>
      <c r="D225" s="76" t="s">
        <v>1143</v>
      </c>
      <c r="E225" s="41" t="s">
        <v>1146</v>
      </c>
      <c r="F225" s="37" t="s">
        <v>450</v>
      </c>
      <c r="G225" s="105"/>
      <c r="H225" s="105"/>
      <c r="I225" s="105"/>
      <c r="J225" s="105"/>
      <c r="K225" s="69"/>
      <c r="L225" s="69"/>
      <c r="M225" s="69"/>
      <c r="N225" s="69"/>
      <c r="O225" s="69"/>
      <c r="P225" s="69"/>
      <c r="Q225" s="69"/>
      <c r="R225" s="69"/>
      <c r="S225" s="105"/>
      <c r="T225" s="105"/>
      <c r="U225" s="69"/>
      <c r="V225" s="41" t="s">
        <v>1156</v>
      </c>
      <c r="W225" s="38">
        <v>39426</v>
      </c>
      <c r="X225" s="105"/>
      <c r="Y225" s="69"/>
      <c r="Z225" s="69"/>
      <c r="AA225" s="69"/>
      <c r="AB225" s="69"/>
      <c r="AC225" s="69"/>
      <c r="AD225" s="69"/>
      <c r="AE225" s="69"/>
      <c r="AF225" s="69"/>
      <c r="AG225" s="105"/>
      <c r="AH225" s="105"/>
      <c r="AI225" s="105"/>
      <c r="AJ225" s="50" t="s">
        <v>1159</v>
      </c>
      <c r="AK225" s="61">
        <v>2007</v>
      </c>
      <c r="AL225" s="69"/>
      <c r="AM225" s="69"/>
      <c r="AN225" s="69"/>
      <c r="AO225" s="50">
        <v>158687013.84779382</v>
      </c>
      <c r="AP225" s="342"/>
      <c r="AQ225" s="342"/>
      <c r="AR225" s="342"/>
      <c r="AS225" s="351" t="s">
        <v>1150</v>
      </c>
      <c r="AT225" s="342"/>
      <c r="AU225" s="342"/>
      <c r="AV225" s="342"/>
      <c r="AW225" s="342"/>
    </row>
    <row r="226" spans="2:49" s="91" customFormat="1" ht="69" customHeight="1" x14ac:dyDescent="0.25">
      <c r="B226" s="64"/>
      <c r="C226" s="68"/>
      <c r="D226" s="76" t="s">
        <v>1144</v>
      </c>
      <c r="E226" s="41" t="s">
        <v>1146</v>
      </c>
      <c r="F226" s="37" t="s">
        <v>450</v>
      </c>
      <c r="G226" s="105"/>
      <c r="H226" s="105"/>
      <c r="I226" s="105"/>
      <c r="J226" s="105"/>
      <c r="K226" s="69"/>
      <c r="L226" s="69"/>
      <c r="M226" s="69"/>
      <c r="N226" s="69"/>
      <c r="O226" s="69"/>
      <c r="P226" s="69"/>
      <c r="Q226" s="69"/>
      <c r="R226" s="69"/>
      <c r="S226" s="105"/>
      <c r="T226" s="105"/>
      <c r="U226" s="69"/>
      <c r="V226" s="41" t="s">
        <v>1157</v>
      </c>
      <c r="W226" s="38">
        <v>39426</v>
      </c>
      <c r="X226" s="105"/>
      <c r="Y226" s="69"/>
      <c r="Z226" s="69"/>
      <c r="AA226" s="69"/>
      <c r="AB226" s="69"/>
      <c r="AC226" s="69"/>
      <c r="AD226" s="69"/>
      <c r="AE226" s="69"/>
      <c r="AF226" s="69"/>
      <c r="AG226" s="105"/>
      <c r="AH226" s="105"/>
      <c r="AI226" s="105"/>
      <c r="AJ226" s="50" t="s">
        <v>1159</v>
      </c>
      <c r="AK226" s="61">
        <v>2007</v>
      </c>
      <c r="AL226" s="69"/>
      <c r="AM226" s="69"/>
      <c r="AN226" s="69"/>
      <c r="AO226" s="50">
        <v>159208594.76934367</v>
      </c>
      <c r="AP226" s="342"/>
      <c r="AQ226" s="342"/>
      <c r="AR226" s="342"/>
      <c r="AS226" s="351" t="s">
        <v>1151</v>
      </c>
      <c r="AT226" s="342"/>
      <c r="AU226" s="342"/>
      <c r="AV226" s="342"/>
      <c r="AW226" s="342"/>
    </row>
    <row r="227" spans="2:49" s="91" customFormat="1" ht="69" customHeight="1" x14ac:dyDescent="0.25">
      <c r="B227" s="64"/>
      <c r="C227" s="68"/>
      <c r="D227" s="76" t="s">
        <v>1145</v>
      </c>
      <c r="E227" s="41" t="s">
        <v>1146</v>
      </c>
      <c r="F227" s="37" t="s">
        <v>450</v>
      </c>
      <c r="G227" s="105"/>
      <c r="H227" s="105"/>
      <c r="I227" s="105"/>
      <c r="J227" s="105"/>
      <c r="K227" s="69"/>
      <c r="L227" s="69"/>
      <c r="M227" s="69"/>
      <c r="N227" s="69"/>
      <c r="O227" s="69"/>
      <c r="P227" s="69"/>
      <c r="Q227" s="69"/>
      <c r="R227" s="69"/>
      <c r="S227" s="105"/>
      <c r="T227" s="105"/>
      <c r="U227" s="69"/>
      <c r="V227" s="41" t="s">
        <v>1158</v>
      </c>
      <c r="W227" s="38">
        <v>39426</v>
      </c>
      <c r="X227" s="105"/>
      <c r="Y227" s="69"/>
      <c r="Z227" s="69"/>
      <c r="AA227" s="69"/>
      <c r="AB227" s="69"/>
      <c r="AC227" s="69"/>
      <c r="AD227" s="69"/>
      <c r="AE227" s="69"/>
      <c r="AF227" s="69"/>
      <c r="AG227" s="105"/>
      <c r="AH227" s="105"/>
      <c r="AI227" s="105"/>
      <c r="AJ227" s="50" t="s">
        <v>1159</v>
      </c>
      <c r="AK227" s="61">
        <v>2007</v>
      </c>
      <c r="AL227" s="69"/>
      <c r="AM227" s="69"/>
      <c r="AN227" s="69"/>
      <c r="AO227" s="50">
        <v>159157830.21400198</v>
      </c>
      <c r="AP227" s="342"/>
      <c r="AQ227" s="342"/>
      <c r="AR227" s="342"/>
      <c r="AS227" s="351" t="s">
        <v>1152</v>
      </c>
      <c r="AT227" s="342"/>
      <c r="AU227" s="342"/>
      <c r="AV227" s="342"/>
      <c r="AW227" s="342"/>
    </row>
    <row r="228" spans="2:49" s="91" customFormat="1" ht="69" customHeight="1" x14ac:dyDescent="0.25">
      <c r="B228" s="64"/>
      <c r="C228" s="68"/>
      <c r="D228" s="77" t="s">
        <v>1160</v>
      </c>
      <c r="E228" s="353" t="s">
        <v>1146</v>
      </c>
      <c r="F228" s="105"/>
      <c r="G228" s="105"/>
      <c r="H228" s="105"/>
      <c r="I228" s="105"/>
      <c r="J228" s="105"/>
      <c r="K228" s="69"/>
      <c r="L228" s="69"/>
      <c r="M228" s="69"/>
      <c r="N228" s="69"/>
      <c r="O228" s="69"/>
      <c r="P228" s="69"/>
      <c r="Q228" s="69"/>
      <c r="R228" s="69"/>
      <c r="S228" s="105"/>
      <c r="T228" s="105"/>
      <c r="U228" s="69"/>
      <c r="V228" s="352"/>
      <c r="W228" s="105"/>
      <c r="X228" s="105"/>
      <c r="Y228" s="69"/>
      <c r="Z228" s="69"/>
      <c r="AA228" s="69"/>
      <c r="AB228" s="69"/>
      <c r="AC228" s="69"/>
      <c r="AD228" s="69"/>
      <c r="AE228" s="69"/>
      <c r="AF228" s="69"/>
      <c r="AG228" s="37"/>
      <c r="AH228" s="105"/>
      <c r="AI228" s="105"/>
      <c r="AJ228" s="78" t="s">
        <v>1203</v>
      </c>
      <c r="AK228" s="61">
        <v>2008</v>
      </c>
      <c r="AL228" s="69"/>
      <c r="AM228" s="69"/>
      <c r="AN228" s="69"/>
      <c r="AO228" s="78">
        <v>10283150</v>
      </c>
      <c r="AP228" s="342"/>
      <c r="AQ228" s="342"/>
      <c r="AR228" s="342"/>
      <c r="AS228" s="351" t="s">
        <v>1187</v>
      </c>
      <c r="AT228" s="342"/>
      <c r="AU228" s="342"/>
      <c r="AV228" s="342"/>
      <c r="AW228" s="342"/>
    </row>
    <row r="229" spans="2:49" s="91" customFormat="1" ht="69" customHeight="1" x14ac:dyDescent="0.25">
      <c r="B229" s="64"/>
      <c r="C229" s="68"/>
      <c r="D229" s="77" t="s">
        <v>1161</v>
      </c>
      <c r="E229" s="353" t="s">
        <v>1146</v>
      </c>
      <c r="F229" s="105"/>
      <c r="G229" s="105"/>
      <c r="H229" s="105"/>
      <c r="I229" s="105"/>
      <c r="J229" s="105"/>
      <c r="K229" s="69"/>
      <c r="L229" s="69"/>
      <c r="M229" s="69"/>
      <c r="N229" s="69"/>
      <c r="O229" s="69"/>
      <c r="P229" s="69"/>
      <c r="Q229" s="69"/>
      <c r="R229" s="69"/>
      <c r="S229" s="105"/>
      <c r="T229" s="105"/>
      <c r="U229" s="69"/>
      <c r="V229" s="352"/>
      <c r="W229" s="105"/>
      <c r="X229" s="105"/>
      <c r="Y229" s="69"/>
      <c r="Z229" s="69"/>
      <c r="AA229" s="69"/>
      <c r="AB229" s="69"/>
      <c r="AC229" s="69"/>
      <c r="AD229" s="69"/>
      <c r="AE229" s="69"/>
      <c r="AF229" s="69"/>
      <c r="AG229" s="37"/>
      <c r="AH229" s="105"/>
      <c r="AI229" s="105"/>
      <c r="AJ229" s="78" t="s">
        <v>1203</v>
      </c>
      <c r="AK229" s="61">
        <v>2008</v>
      </c>
      <c r="AL229" s="69"/>
      <c r="AM229" s="69"/>
      <c r="AN229" s="69"/>
      <c r="AO229" s="78">
        <v>8030200</v>
      </c>
      <c r="AP229" s="342"/>
      <c r="AQ229" s="342"/>
      <c r="AR229" s="342"/>
      <c r="AS229" s="351" t="s">
        <v>1188</v>
      </c>
      <c r="AT229" s="342"/>
      <c r="AU229" s="342"/>
      <c r="AV229" s="342"/>
      <c r="AW229" s="342"/>
    </row>
    <row r="230" spans="2:49" s="91" customFormat="1" ht="69" customHeight="1" x14ac:dyDescent="0.25">
      <c r="B230" s="64"/>
      <c r="C230" s="68"/>
      <c r="D230" s="77" t="s">
        <v>1162</v>
      </c>
      <c r="E230" s="353" t="s">
        <v>1146</v>
      </c>
      <c r="F230" s="105"/>
      <c r="G230" s="105"/>
      <c r="H230" s="105"/>
      <c r="I230" s="105"/>
      <c r="J230" s="105"/>
      <c r="K230" s="69"/>
      <c r="L230" s="69"/>
      <c r="M230" s="69"/>
      <c r="N230" s="69"/>
      <c r="O230" s="69"/>
      <c r="P230" s="69"/>
      <c r="Q230" s="69"/>
      <c r="R230" s="69"/>
      <c r="S230" s="105"/>
      <c r="T230" s="105"/>
      <c r="U230" s="69"/>
      <c r="V230" s="352"/>
      <c r="W230" s="105"/>
      <c r="X230" s="105"/>
      <c r="Y230" s="69"/>
      <c r="Z230" s="69"/>
      <c r="AA230" s="69"/>
      <c r="AB230" s="69"/>
      <c r="AC230" s="69"/>
      <c r="AD230" s="69"/>
      <c r="AE230" s="69"/>
      <c r="AF230" s="69"/>
      <c r="AG230" s="37"/>
      <c r="AH230" s="105"/>
      <c r="AI230" s="105"/>
      <c r="AJ230" s="78" t="s">
        <v>1203</v>
      </c>
      <c r="AK230" s="61">
        <v>2008</v>
      </c>
      <c r="AL230" s="69"/>
      <c r="AM230" s="69"/>
      <c r="AN230" s="69"/>
      <c r="AO230" s="78">
        <v>7935500</v>
      </c>
      <c r="AP230" s="342"/>
      <c r="AQ230" s="342"/>
      <c r="AR230" s="342"/>
      <c r="AS230" s="351" t="s">
        <v>1189</v>
      </c>
      <c r="AT230" s="342"/>
      <c r="AU230" s="342"/>
      <c r="AV230" s="342"/>
      <c r="AW230" s="342"/>
    </row>
    <row r="231" spans="2:49" s="91" customFormat="1" ht="69" customHeight="1" x14ac:dyDescent="0.25">
      <c r="B231" s="64"/>
      <c r="C231" s="68"/>
      <c r="D231" s="48" t="s">
        <v>1163</v>
      </c>
      <c r="E231" s="353" t="s">
        <v>1146</v>
      </c>
      <c r="F231" s="105"/>
      <c r="G231" s="105"/>
      <c r="H231" s="105"/>
      <c r="I231" s="105"/>
      <c r="J231" s="105"/>
      <c r="K231" s="69"/>
      <c r="L231" s="69"/>
      <c r="M231" s="69"/>
      <c r="N231" s="69"/>
      <c r="O231" s="69"/>
      <c r="P231" s="69"/>
      <c r="Q231" s="69"/>
      <c r="R231" s="69"/>
      <c r="S231" s="105"/>
      <c r="T231" s="105"/>
      <c r="U231" s="69"/>
      <c r="V231" s="352"/>
      <c r="W231" s="105"/>
      <c r="X231" s="105"/>
      <c r="Y231" s="69"/>
      <c r="Z231" s="69"/>
      <c r="AA231" s="69"/>
      <c r="AB231" s="69"/>
      <c r="AC231" s="69"/>
      <c r="AD231" s="69"/>
      <c r="AE231" s="69"/>
      <c r="AF231" s="69"/>
      <c r="AG231" s="37"/>
      <c r="AH231" s="105"/>
      <c r="AI231" s="105"/>
      <c r="AJ231" s="78" t="s">
        <v>1203</v>
      </c>
      <c r="AK231" s="61">
        <v>2008</v>
      </c>
      <c r="AL231" s="69"/>
      <c r="AM231" s="69"/>
      <c r="AN231" s="69"/>
      <c r="AO231" s="78">
        <v>7971150</v>
      </c>
      <c r="AP231" s="342"/>
      <c r="AQ231" s="342"/>
      <c r="AR231" s="342"/>
      <c r="AS231" s="351" t="s">
        <v>1190</v>
      </c>
      <c r="AT231" s="342"/>
      <c r="AU231" s="342"/>
      <c r="AV231" s="342"/>
      <c r="AW231" s="342"/>
    </row>
    <row r="232" spans="2:49" s="91" customFormat="1" ht="69" customHeight="1" x14ac:dyDescent="0.25">
      <c r="B232" s="64"/>
      <c r="C232" s="68"/>
      <c r="D232" s="48" t="s">
        <v>1164</v>
      </c>
      <c r="E232" s="353" t="s">
        <v>1146</v>
      </c>
      <c r="F232" s="105"/>
      <c r="G232" s="105"/>
      <c r="H232" s="105"/>
      <c r="I232" s="105"/>
      <c r="J232" s="105"/>
      <c r="K232" s="69"/>
      <c r="L232" s="69"/>
      <c r="M232" s="69"/>
      <c r="N232" s="69"/>
      <c r="O232" s="69"/>
      <c r="P232" s="69"/>
      <c r="Q232" s="69"/>
      <c r="R232" s="69"/>
      <c r="S232" s="105"/>
      <c r="T232" s="105"/>
      <c r="U232" s="69"/>
      <c r="V232" s="352"/>
      <c r="W232" s="105"/>
      <c r="X232" s="105"/>
      <c r="Y232" s="69"/>
      <c r="Z232" s="69"/>
      <c r="AA232" s="69"/>
      <c r="AB232" s="69"/>
      <c r="AC232" s="69"/>
      <c r="AD232" s="69"/>
      <c r="AE232" s="69"/>
      <c r="AF232" s="69"/>
      <c r="AG232" s="37"/>
      <c r="AH232" s="105"/>
      <c r="AI232" s="105"/>
      <c r="AJ232" s="78" t="s">
        <v>1203</v>
      </c>
      <c r="AK232" s="61">
        <v>2008</v>
      </c>
      <c r="AL232" s="69"/>
      <c r="AM232" s="69"/>
      <c r="AN232" s="69"/>
      <c r="AO232" s="78">
        <v>7994800</v>
      </c>
      <c r="AP232" s="342"/>
      <c r="AQ232" s="342"/>
      <c r="AR232" s="342"/>
      <c r="AS232" s="351" t="s">
        <v>1191</v>
      </c>
      <c r="AT232" s="342"/>
      <c r="AU232" s="342"/>
      <c r="AV232" s="342"/>
      <c r="AW232" s="342"/>
    </row>
    <row r="233" spans="2:49" s="91" customFormat="1" ht="69" customHeight="1" x14ac:dyDescent="0.25">
      <c r="B233" s="64"/>
      <c r="C233" s="68"/>
      <c r="D233" s="76" t="s">
        <v>1165</v>
      </c>
      <c r="E233" s="41" t="s">
        <v>1146</v>
      </c>
      <c r="F233" s="105"/>
      <c r="G233" s="105"/>
      <c r="H233" s="105"/>
      <c r="I233" s="105"/>
      <c r="J233" s="105"/>
      <c r="K233" s="69"/>
      <c r="L233" s="69"/>
      <c r="M233" s="69"/>
      <c r="N233" s="69"/>
      <c r="O233" s="69"/>
      <c r="P233" s="69"/>
      <c r="Q233" s="69"/>
      <c r="R233" s="69"/>
      <c r="S233" s="105"/>
      <c r="T233" s="105"/>
      <c r="U233" s="69"/>
      <c r="V233" s="352"/>
      <c r="W233" s="105"/>
      <c r="X233" s="105"/>
      <c r="Y233" s="69"/>
      <c r="Z233" s="69"/>
      <c r="AA233" s="69"/>
      <c r="AB233" s="69"/>
      <c r="AC233" s="69"/>
      <c r="AD233" s="69"/>
      <c r="AE233" s="69"/>
      <c r="AF233" s="69"/>
      <c r="AG233" s="37"/>
      <c r="AH233" s="105"/>
      <c r="AI233" s="105"/>
      <c r="AJ233" s="78" t="s">
        <v>1203</v>
      </c>
      <c r="AK233" s="61">
        <v>2008</v>
      </c>
      <c r="AL233" s="69"/>
      <c r="AM233" s="69"/>
      <c r="AN233" s="69"/>
      <c r="AO233" s="78">
        <v>7997350</v>
      </c>
      <c r="AP233" s="342"/>
      <c r="AQ233" s="342"/>
      <c r="AR233" s="342"/>
      <c r="AS233" s="351" t="s">
        <v>1192</v>
      </c>
      <c r="AT233" s="342"/>
      <c r="AU233" s="342"/>
      <c r="AV233" s="342"/>
      <c r="AW233" s="342"/>
    </row>
    <row r="234" spans="2:49" s="91" customFormat="1" ht="69" customHeight="1" x14ac:dyDescent="0.25">
      <c r="B234" s="64"/>
      <c r="C234" s="68"/>
      <c r="D234" s="77" t="s">
        <v>1166</v>
      </c>
      <c r="E234" s="41" t="s">
        <v>1176</v>
      </c>
      <c r="F234" s="105"/>
      <c r="G234" s="105"/>
      <c r="H234" s="105"/>
      <c r="I234" s="105"/>
      <c r="J234" s="105"/>
      <c r="K234" s="69"/>
      <c r="L234" s="69"/>
      <c r="M234" s="69"/>
      <c r="N234" s="69"/>
      <c r="O234" s="69"/>
      <c r="P234" s="69"/>
      <c r="Q234" s="69"/>
      <c r="R234" s="69"/>
      <c r="S234" s="105"/>
      <c r="T234" s="105"/>
      <c r="U234" s="69"/>
      <c r="V234" s="352"/>
      <c r="W234" s="105"/>
      <c r="X234" s="105"/>
      <c r="Y234" s="69"/>
      <c r="Z234" s="69"/>
      <c r="AA234" s="69"/>
      <c r="AB234" s="69"/>
      <c r="AC234" s="69"/>
      <c r="AD234" s="69"/>
      <c r="AE234" s="69"/>
      <c r="AF234" s="69"/>
      <c r="AG234" s="37"/>
      <c r="AH234" s="105"/>
      <c r="AI234" s="105"/>
      <c r="AJ234" s="50" t="s">
        <v>1203</v>
      </c>
      <c r="AK234" s="61">
        <v>2008</v>
      </c>
      <c r="AL234" s="69"/>
      <c r="AM234" s="69"/>
      <c r="AN234" s="69"/>
      <c r="AO234" s="50">
        <v>132485500</v>
      </c>
      <c r="AP234" s="342"/>
      <c r="AQ234" s="342"/>
      <c r="AR234" s="342"/>
      <c r="AS234" s="351" t="s">
        <v>1193</v>
      </c>
      <c r="AT234" s="342"/>
      <c r="AU234" s="342"/>
      <c r="AV234" s="342"/>
      <c r="AW234" s="342"/>
    </row>
    <row r="235" spans="2:49" s="91" customFormat="1" ht="69" customHeight="1" x14ac:dyDescent="0.25">
      <c r="B235" s="64"/>
      <c r="C235" s="68"/>
      <c r="D235" s="77" t="s">
        <v>1167</v>
      </c>
      <c r="E235" s="41" t="s">
        <v>1177</v>
      </c>
      <c r="F235" s="105"/>
      <c r="G235" s="105"/>
      <c r="H235" s="105"/>
      <c r="I235" s="105"/>
      <c r="J235" s="105"/>
      <c r="K235" s="69"/>
      <c r="L235" s="69"/>
      <c r="M235" s="69"/>
      <c r="N235" s="69"/>
      <c r="O235" s="69"/>
      <c r="P235" s="69"/>
      <c r="Q235" s="69"/>
      <c r="R235" s="69"/>
      <c r="S235" s="105"/>
      <c r="T235" s="105"/>
      <c r="U235" s="69"/>
      <c r="V235" s="352"/>
      <c r="W235" s="105"/>
      <c r="X235" s="105"/>
      <c r="Y235" s="69"/>
      <c r="Z235" s="69"/>
      <c r="AA235" s="69"/>
      <c r="AB235" s="69"/>
      <c r="AC235" s="69"/>
      <c r="AD235" s="69"/>
      <c r="AE235" s="69"/>
      <c r="AF235" s="69"/>
      <c r="AG235" s="37">
        <v>1.7</v>
      </c>
      <c r="AH235" s="105"/>
      <c r="AI235" s="105"/>
      <c r="AJ235" s="50" t="s">
        <v>1203</v>
      </c>
      <c r="AK235" s="61">
        <v>2008</v>
      </c>
      <c r="AL235" s="69"/>
      <c r="AM235" s="69"/>
      <c r="AN235" s="69"/>
      <c r="AO235" s="50">
        <v>527541228.67304081</v>
      </c>
      <c r="AP235" s="342"/>
      <c r="AQ235" s="342"/>
      <c r="AR235" s="342"/>
      <c r="AS235" s="351" t="s">
        <v>1194</v>
      </c>
      <c r="AT235" s="342"/>
      <c r="AU235" s="342"/>
      <c r="AV235" s="342"/>
      <c r="AW235" s="342"/>
    </row>
    <row r="236" spans="2:49" s="91" customFormat="1" ht="69" customHeight="1" x14ac:dyDescent="0.25">
      <c r="B236" s="64"/>
      <c r="C236" s="68"/>
      <c r="D236" s="77" t="s">
        <v>1168</v>
      </c>
      <c r="E236" s="41" t="s">
        <v>1178</v>
      </c>
      <c r="F236" s="105"/>
      <c r="G236" s="105"/>
      <c r="H236" s="105"/>
      <c r="I236" s="105"/>
      <c r="J236" s="105"/>
      <c r="K236" s="69"/>
      <c r="L236" s="69"/>
      <c r="M236" s="69"/>
      <c r="N236" s="69"/>
      <c r="O236" s="69"/>
      <c r="P236" s="69"/>
      <c r="Q236" s="69"/>
      <c r="R236" s="69"/>
      <c r="S236" s="105"/>
      <c r="T236" s="105"/>
      <c r="U236" s="69"/>
      <c r="V236" s="352"/>
      <c r="W236" s="105"/>
      <c r="X236" s="105"/>
      <c r="Y236" s="69"/>
      <c r="Z236" s="69"/>
      <c r="AA236" s="69"/>
      <c r="AB236" s="69"/>
      <c r="AC236" s="69"/>
      <c r="AD236" s="69"/>
      <c r="AE236" s="69"/>
      <c r="AF236" s="69"/>
      <c r="AG236" s="37"/>
      <c r="AH236" s="105"/>
      <c r="AI236" s="105"/>
      <c r="AJ236" s="50" t="s">
        <v>1203</v>
      </c>
      <c r="AK236" s="61">
        <v>2008</v>
      </c>
      <c r="AL236" s="69"/>
      <c r="AM236" s="69"/>
      <c r="AN236" s="69"/>
      <c r="AO236" s="50">
        <v>1209915847.1965811</v>
      </c>
      <c r="AP236" s="342"/>
      <c r="AQ236" s="342"/>
      <c r="AR236" s="342"/>
      <c r="AS236" s="351" t="s">
        <v>1195</v>
      </c>
      <c r="AT236" s="342"/>
      <c r="AU236" s="342"/>
      <c r="AV236" s="342"/>
      <c r="AW236" s="342"/>
    </row>
    <row r="237" spans="2:49" s="91" customFormat="1" ht="69" customHeight="1" x14ac:dyDescent="0.25">
      <c r="B237" s="64"/>
      <c r="C237" s="68"/>
      <c r="D237" s="77" t="s">
        <v>1169</v>
      </c>
      <c r="E237" s="41" t="s">
        <v>1179</v>
      </c>
      <c r="F237" s="105"/>
      <c r="G237" s="105"/>
      <c r="H237" s="105"/>
      <c r="I237" s="105"/>
      <c r="J237" s="105"/>
      <c r="K237" s="69"/>
      <c r="L237" s="69"/>
      <c r="M237" s="69"/>
      <c r="N237" s="69"/>
      <c r="O237" s="69"/>
      <c r="P237" s="69"/>
      <c r="Q237" s="69"/>
      <c r="R237" s="69"/>
      <c r="S237" s="105"/>
      <c r="T237" s="105"/>
      <c r="U237" s="69"/>
      <c r="V237" s="352"/>
      <c r="W237" s="105"/>
      <c r="X237" s="105"/>
      <c r="Y237" s="69"/>
      <c r="Z237" s="69"/>
      <c r="AA237" s="69"/>
      <c r="AB237" s="69"/>
      <c r="AC237" s="69"/>
      <c r="AD237" s="69"/>
      <c r="AE237" s="69"/>
      <c r="AF237" s="69"/>
      <c r="AG237" s="37">
        <v>5</v>
      </c>
      <c r="AH237" s="105"/>
      <c r="AI237" s="105"/>
      <c r="AJ237" s="50" t="s">
        <v>1203</v>
      </c>
      <c r="AK237" s="61">
        <v>2008</v>
      </c>
      <c r="AL237" s="69"/>
      <c r="AM237" s="69"/>
      <c r="AN237" s="69"/>
      <c r="AO237" s="50">
        <v>1350627635.5332313</v>
      </c>
      <c r="AP237" s="342"/>
      <c r="AQ237" s="342"/>
      <c r="AR237" s="342"/>
      <c r="AS237" s="351" t="s">
        <v>1196</v>
      </c>
      <c r="AT237" s="342"/>
      <c r="AU237" s="342"/>
      <c r="AV237" s="342"/>
      <c r="AW237" s="342"/>
    </row>
    <row r="238" spans="2:49" s="91" customFormat="1" ht="69" customHeight="1" x14ac:dyDescent="0.25">
      <c r="B238" s="64"/>
      <c r="C238" s="68"/>
      <c r="D238" s="77" t="s">
        <v>1170</v>
      </c>
      <c r="E238" s="41" t="s">
        <v>1180</v>
      </c>
      <c r="F238" s="105"/>
      <c r="G238" s="105"/>
      <c r="H238" s="105"/>
      <c r="I238" s="105"/>
      <c r="J238" s="105"/>
      <c r="K238" s="69"/>
      <c r="L238" s="69"/>
      <c r="M238" s="69"/>
      <c r="N238" s="69"/>
      <c r="O238" s="69"/>
      <c r="P238" s="69"/>
      <c r="Q238" s="69"/>
      <c r="R238" s="69"/>
      <c r="S238" s="105"/>
      <c r="T238" s="105"/>
      <c r="U238" s="69"/>
      <c r="V238" s="352"/>
      <c r="W238" s="105"/>
      <c r="X238" s="105"/>
      <c r="Y238" s="69"/>
      <c r="Z238" s="69"/>
      <c r="AA238" s="69"/>
      <c r="AB238" s="69"/>
      <c r="AC238" s="69"/>
      <c r="AD238" s="69"/>
      <c r="AE238" s="69"/>
      <c r="AF238" s="69"/>
      <c r="AG238" s="37"/>
      <c r="AH238" s="105"/>
      <c r="AI238" s="105"/>
      <c r="AJ238" s="50" t="s">
        <v>1203</v>
      </c>
      <c r="AK238" s="61">
        <v>2008</v>
      </c>
      <c r="AL238" s="69"/>
      <c r="AM238" s="69"/>
      <c r="AN238" s="69"/>
      <c r="AO238" s="50">
        <v>738926126.37652922</v>
      </c>
      <c r="AP238" s="342"/>
      <c r="AQ238" s="342"/>
      <c r="AR238" s="342"/>
      <c r="AS238" s="351" t="s">
        <v>1197</v>
      </c>
      <c r="AT238" s="342"/>
      <c r="AU238" s="342"/>
      <c r="AV238" s="342"/>
      <c r="AW238" s="342"/>
    </row>
    <row r="239" spans="2:49" s="91" customFormat="1" ht="69" customHeight="1" x14ac:dyDescent="0.25">
      <c r="B239" s="64"/>
      <c r="C239" s="68"/>
      <c r="D239" s="77" t="s">
        <v>1171</v>
      </c>
      <c r="E239" s="41" t="s">
        <v>1181</v>
      </c>
      <c r="F239" s="105"/>
      <c r="G239" s="105"/>
      <c r="H239" s="105"/>
      <c r="I239" s="105"/>
      <c r="J239" s="105"/>
      <c r="K239" s="69"/>
      <c r="L239" s="69"/>
      <c r="M239" s="69"/>
      <c r="N239" s="69"/>
      <c r="O239" s="69"/>
      <c r="P239" s="69"/>
      <c r="Q239" s="69"/>
      <c r="R239" s="69"/>
      <c r="S239" s="105"/>
      <c r="T239" s="105"/>
      <c r="U239" s="69"/>
      <c r="V239" s="352"/>
      <c r="W239" s="105"/>
      <c r="X239" s="105"/>
      <c r="Y239" s="69"/>
      <c r="Z239" s="69"/>
      <c r="AA239" s="69"/>
      <c r="AB239" s="69"/>
      <c r="AC239" s="69"/>
      <c r="AD239" s="69"/>
      <c r="AE239" s="69"/>
      <c r="AF239" s="69"/>
      <c r="AG239" s="37"/>
      <c r="AH239" s="105"/>
      <c r="AI239" s="105"/>
      <c r="AJ239" s="50" t="s">
        <v>1203</v>
      </c>
      <c r="AK239" s="61">
        <v>2008</v>
      </c>
      <c r="AL239" s="69"/>
      <c r="AM239" s="69"/>
      <c r="AN239" s="69"/>
      <c r="AO239" s="50">
        <v>592905669.57790315</v>
      </c>
      <c r="AP239" s="342"/>
      <c r="AQ239" s="342"/>
      <c r="AR239" s="342"/>
      <c r="AS239" s="351" t="s">
        <v>1198</v>
      </c>
      <c r="AT239" s="342"/>
      <c r="AU239" s="342"/>
      <c r="AV239" s="342"/>
      <c r="AW239" s="342"/>
    </row>
    <row r="240" spans="2:49" s="91" customFormat="1" ht="69" customHeight="1" x14ac:dyDescent="0.25">
      <c r="B240" s="64"/>
      <c r="C240" s="68"/>
      <c r="D240" s="77" t="s">
        <v>1172</v>
      </c>
      <c r="E240" s="41" t="s">
        <v>1182</v>
      </c>
      <c r="F240" s="105"/>
      <c r="G240" s="105"/>
      <c r="H240" s="105"/>
      <c r="I240" s="105"/>
      <c r="J240" s="105"/>
      <c r="K240" s="69"/>
      <c r="L240" s="69"/>
      <c r="M240" s="69"/>
      <c r="N240" s="69"/>
      <c r="O240" s="69"/>
      <c r="P240" s="69"/>
      <c r="Q240" s="69"/>
      <c r="R240" s="69"/>
      <c r="S240" s="105"/>
      <c r="T240" s="105"/>
      <c r="U240" s="69"/>
      <c r="V240" s="352"/>
      <c r="W240" s="105"/>
      <c r="X240" s="105"/>
      <c r="Y240" s="69"/>
      <c r="Z240" s="69"/>
      <c r="AA240" s="69"/>
      <c r="AB240" s="69"/>
      <c r="AC240" s="69"/>
      <c r="AD240" s="69"/>
      <c r="AE240" s="69"/>
      <c r="AF240" s="69"/>
      <c r="AG240" s="37"/>
      <c r="AH240" s="105"/>
      <c r="AI240" s="105"/>
      <c r="AJ240" s="50" t="s">
        <v>1203</v>
      </c>
      <c r="AK240" s="61">
        <v>2008</v>
      </c>
      <c r="AL240" s="69"/>
      <c r="AM240" s="69"/>
      <c r="AN240" s="69"/>
      <c r="AO240" s="50">
        <v>44818399.062866323</v>
      </c>
      <c r="AP240" s="342"/>
      <c r="AQ240" s="342"/>
      <c r="AR240" s="342"/>
      <c r="AS240" s="351" t="s">
        <v>1199</v>
      </c>
      <c r="AT240" s="342"/>
      <c r="AU240" s="342"/>
      <c r="AV240" s="342"/>
      <c r="AW240" s="342"/>
    </row>
    <row r="241" spans="2:49" s="91" customFormat="1" ht="69" customHeight="1" x14ac:dyDescent="0.25">
      <c r="B241" s="64"/>
      <c r="C241" s="68"/>
      <c r="D241" s="77" t="s">
        <v>1173</v>
      </c>
      <c r="E241" s="41" t="s">
        <v>1183</v>
      </c>
      <c r="F241" s="105"/>
      <c r="G241" s="105"/>
      <c r="H241" s="105"/>
      <c r="I241" s="105"/>
      <c r="J241" s="105"/>
      <c r="K241" s="69"/>
      <c r="L241" s="69"/>
      <c r="M241" s="69"/>
      <c r="N241" s="69"/>
      <c r="O241" s="69"/>
      <c r="P241" s="69"/>
      <c r="Q241" s="69"/>
      <c r="R241" s="69"/>
      <c r="S241" s="105"/>
      <c r="T241" s="105"/>
      <c r="U241" s="69"/>
      <c r="V241" s="352"/>
      <c r="W241" s="105"/>
      <c r="X241" s="105"/>
      <c r="Y241" s="69"/>
      <c r="Z241" s="69"/>
      <c r="AA241" s="69"/>
      <c r="AB241" s="69"/>
      <c r="AC241" s="69"/>
      <c r="AD241" s="69"/>
      <c r="AE241" s="69"/>
      <c r="AF241" s="69"/>
      <c r="AG241" s="37"/>
      <c r="AH241" s="105"/>
      <c r="AI241" s="105"/>
      <c r="AJ241" s="50" t="s">
        <v>1203</v>
      </c>
      <c r="AK241" s="61">
        <v>2008</v>
      </c>
      <c r="AL241" s="69"/>
      <c r="AM241" s="69"/>
      <c r="AN241" s="69"/>
      <c r="AO241" s="50">
        <v>340674158.2099815</v>
      </c>
      <c r="AP241" s="342"/>
      <c r="AQ241" s="342"/>
      <c r="AR241" s="342"/>
      <c r="AS241" s="351" t="s">
        <v>1200</v>
      </c>
      <c r="AT241" s="342"/>
      <c r="AU241" s="342"/>
      <c r="AV241" s="342"/>
      <c r="AW241" s="342"/>
    </row>
    <row r="242" spans="2:49" s="91" customFormat="1" ht="69" customHeight="1" x14ac:dyDescent="0.25">
      <c r="B242" s="64"/>
      <c r="C242" s="68"/>
      <c r="D242" s="77" t="s">
        <v>1174</v>
      </c>
      <c r="E242" s="41" t="s">
        <v>1184</v>
      </c>
      <c r="F242" s="105"/>
      <c r="G242" s="105"/>
      <c r="H242" s="105"/>
      <c r="I242" s="105"/>
      <c r="J242" s="105"/>
      <c r="K242" s="69"/>
      <c r="L242" s="69"/>
      <c r="M242" s="69"/>
      <c r="N242" s="69"/>
      <c r="O242" s="69"/>
      <c r="P242" s="69"/>
      <c r="Q242" s="69"/>
      <c r="R242" s="69"/>
      <c r="S242" s="105"/>
      <c r="T242" s="105"/>
      <c r="U242" s="69"/>
      <c r="V242" s="352"/>
      <c r="W242" s="105"/>
      <c r="X242" s="105"/>
      <c r="Y242" s="69"/>
      <c r="Z242" s="69"/>
      <c r="AA242" s="69"/>
      <c r="AB242" s="69"/>
      <c r="AC242" s="69"/>
      <c r="AD242" s="69"/>
      <c r="AE242" s="69"/>
      <c r="AF242" s="69"/>
      <c r="AG242" s="37"/>
      <c r="AH242" s="105"/>
      <c r="AI242" s="105"/>
      <c r="AJ242" s="50" t="s">
        <v>1203</v>
      </c>
      <c r="AK242" s="61">
        <v>2008</v>
      </c>
      <c r="AL242" s="69"/>
      <c r="AM242" s="69"/>
      <c r="AN242" s="69"/>
      <c r="AO242" s="50">
        <v>95560271.384591386</v>
      </c>
      <c r="AP242" s="342"/>
      <c r="AQ242" s="342"/>
      <c r="AR242" s="342"/>
      <c r="AS242" s="351" t="s">
        <v>1201</v>
      </c>
      <c r="AT242" s="342"/>
      <c r="AU242" s="342"/>
      <c r="AV242" s="342"/>
      <c r="AW242" s="342"/>
    </row>
    <row r="243" spans="2:49" s="91" customFormat="1" ht="69" customHeight="1" x14ac:dyDescent="0.25">
      <c r="B243" s="64"/>
      <c r="C243" s="68"/>
      <c r="D243" s="77" t="s">
        <v>1175</v>
      </c>
      <c r="E243" s="41" t="s">
        <v>1185</v>
      </c>
      <c r="F243" s="105"/>
      <c r="G243" s="105"/>
      <c r="H243" s="105"/>
      <c r="I243" s="105"/>
      <c r="J243" s="105"/>
      <c r="K243" s="69"/>
      <c r="L243" s="69"/>
      <c r="M243" s="69"/>
      <c r="N243" s="69"/>
      <c r="O243" s="69"/>
      <c r="P243" s="69"/>
      <c r="Q243" s="69"/>
      <c r="R243" s="69"/>
      <c r="S243" s="105"/>
      <c r="T243" s="105"/>
      <c r="U243" s="69"/>
      <c r="V243" s="352"/>
      <c r="W243" s="105"/>
      <c r="X243" s="105"/>
      <c r="Y243" s="69"/>
      <c r="Z243" s="69"/>
      <c r="AA243" s="69"/>
      <c r="AB243" s="69"/>
      <c r="AC243" s="69"/>
      <c r="AD243" s="69"/>
      <c r="AE243" s="69"/>
      <c r="AF243" s="69"/>
      <c r="AG243" s="37" t="s">
        <v>1186</v>
      </c>
      <c r="AH243" s="105"/>
      <c r="AI243" s="105"/>
      <c r="AJ243" s="50" t="s">
        <v>1203</v>
      </c>
      <c r="AK243" s="61">
        <v>2008</v>
      </c>
      <c r="AL243" s="69"/>
      <c r="AM243" s="69"/>
      <c r="AN243" s="69"/>
      <c r="AO243" s="50">
        <v>176652901.98527524</v>
      </c>
      <c r="AP243" s="342"/>
      <c r="AQ243" s="342"/>
      <c r="AR243" s="342"/>
      <c r="AS243" s="351" t="s">
        <v>1202</v>
      </c>
      <c r="AT243" s="342"/>
      <c r="AU243" s="342"/>
      <c r="AV243" s="342"/>
      <c r="AW243" s="342"/>
    </row>
    <row r="244" spans="2:49" ht="27" customHeight="1" x14ac:dyDescent="0.2">
      <c r="B244" s="64"/>
      <c r="C244" s="74"/>
      <c r="D244" s="332"/>
      <c r="E244" s="332"/>
      <c r="F244" s="332"/>
      <c r="G244" s="332"/>
      <c r="H244" s="332"/>
      <c r="I244" s="332"/>
      <c r="J244" s="332"/>
      <c r="K244" s="66"/>
      <c r="L244" s="66"/>
      <c r="M244" s="66"/>
      <c r="N244" s="66"/>
      <c r="O244" s="66"/>
      <c r="P244" s="66"/>
      <c r="Q244" s="66"/>
      <c r="R244" s="66"/>
      <c r="S244" s="332"/>
      <c r="T244" s="332"/>
      <c r="U244" s="66"/>
      <c r="V244" s="332"/>
      <c r="W244" s="332"/>
      <c r="X244" s="332"/>
      <c r="Y244" s="66"/>
      <c r="Z244" s="66"/>
      <c r="AA244" s="66"/>
      <c r="AB244" s="66"/>
      <c r="AC244" s="66"/>
      <c r="AD244" s="66"/>
      <c r="AE244" s="66"/>
      <c r="AF244" s="66"/>
      <c r="AG244" s="332"/>
      <c r="AH244" s="332"/>
      <c r="AI244" s="332"/>
      <c r="AJ244" s="332"/>
      <c r="AK244" s="66"/>
      <c r="AL244" s="66"/>
      <c r="AM244" s="66"/>
      <c r="AN244" s="66"/>
      <c r="AO244" s="332"/>
      <c r="AP244" s="332"/>
      <c r="AQ244" s="332"/>
      <c r="AR244" s="332"/>
      <c r="AS244" s="332"/>
      <c r="AT244" s="332"/>
      <c r="AU244" s="332"/>
      <c r="AV244" s="343"/>
      <c r="AW244" s="343"/>
    </row>
    <row r="245" spans="2:49" s="91" customFormat="1" ht="69.75" customHeight="1" x14ac:dyDescent="0.25">
      <c r="B245" s="64" t="s">
        <v>60</v>
      </c>
      <c r="C245" s="74" t="s">
        <v>61</v>
      </c>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307">
        <f>SUM(AO246:AO260)</f>
        <v>12341781798.002069</v>
      </c>
      <c r="AP245" s="40"/>
      <c r="AQ245" s="40"/>
      <c r="AR245" s="40"/>
      <c r="AS245" s="40"/>
      <c r="AT245" s="40"/>
      <c r="AU245" s="40"/>
      <c r="AV245" s="40"/>
      <c r="AW245" s="40"/>
    </row>
    <row r="246" spans="2:49" s="91" customFormat="1" ht="69.75" customHeight="1" x14ac:dyDescent="0.25">
      <c r="B246" s="64"/>
      <c r="C246" s="68" t="s">
        <v>111</v>
      </c>
      <c r="D246" s="77" t="s">
        <v>1204</v>
      </c>
      <c r="E246" s="41" t="s">
        <v>1218</v>
      </c>
      <c r="F246" s="105"/>
      <c r="G246" s="105"/>
      <c r="H246" s="105"/>
      <c r="I246" s="105"/>
      <c r="J246" s="105"/>
      <c r="K246" s="69"/>
      <c r="L246" s="69"/>
      <c r="M246" s="69"/>
      <c r="N246" s="69"/>
      <c r="O246" s="69"/>
      <c r="P246" s="69"/>
      <c r="Q246" s="69"/>
      <c r="R246" s="69"/>
      <c r="S246" s="105"/>
      <c r="T246" s="105"/>
      <c r="U246" s="69"/>
      <c r="V246" s="105"/>
      <c r="W246" s="105"/>
      <c r="X246" s="105"/>
      <c r="Y246" s="69"/>
      <c r="Z246" s="69"/>
      <c r="AA246" s="69"/>
      <c r="AB246" s="69"/>
      <c r="AC246" s="69"/>
      <c r="AD246" s="69"/>
      <c r="AE246" s="69"/>
      <c r="AF246" s="69"/>
      <c r="AG246" s="310"/>
      <c r="AH246" s="105"/>
      <c r="AI246" s="105"/>
      <c r="AJ246" s="50" t="s">
        <v>1232</v>
      </c>
      <c r="AK246" s="61">
        <v>2010</v>
      </c>
      <c r="AL246" s="69"/>
      <c r="AM246" s="69"/>
      <c r="AN246" s="69"/>
      <c r="AO246" s="50">
        <f>706587271+0.99</f>
        <v>706587271.99000001</v>
      </c>
      <c r="AP246" s="342"/>
      <c r="AQ246" s="342"/>
      <c r="AR246" s="342"/>
      <c r="AS246" s="351" t="s">
        <v>1219</v>
      </c>
      <c r="AT246" s="342"/>
      <c r="AU246" s="342"/>
      <c r="AV246" s="342"/>
      <c r="AW246" s="342"/>
    </row>
    <row r="247" spans="2:49" s="91" customFormat="1" ht="69.75" customHeight="1" x14ac:dyDescent="0.25">
      <c r="B247" s="64"/>
      <c r="C247" s="68"/>
      <c r="D247" s="77" t="s">
        <v>1205</v>
      </c>
      <c r="E247" s="41" t="s">
        <v>1218</v>
      </c>
      <c r="F247" s="105"/>
      <c r="G247" s="105"/>
      <c r="H247" s="105"/>
      <c r="I247" s="105"/>
      <c r="J247" s="105"/>
      <c r="K247" s="69"/>
      <c r="L247" s="69"/>
      <c r="M247" s="69"/>
      <c r="N247" s="69"/>
      <c r="O247" s="69"/>
      <c r="P247" s="69"/>
      <c r="Q247" s="69"/>
      <c r="R247" s="69"/>
      <c r="S247" s="105"/>
      <c r="T247" s="105"/>
      <c r="U247" s="69"/>
      <c r="V247" s="105"/>
      <c r="W247" s="105"/>
      <c r="X247" s="105"/>
      <c r="Y247" s="69"/>
      <c r="Z247" s="69"/>
      <c r="AA247" s="69"/>
      <c r="AB247" s="69"/>
      <c r="AC247" s="69"/>
      <c r="AD247" s="69"/>
      <c r="AE247" s="69"/>
      <c r="AF247" s="69"/>
      <c r="AG247" s="310"/>
      <c r="AH247" s="105"/>
      <c r="AI247" s="105"/>
      <c r="AJ247" s="50" t="s">
        <v>1232</v>
      </c>
      <c r="AK247" s="61">
        <v>2010</v>
      </c>
      <c r="AL247" s="69"/>
      <c r="AM247" s="69"/>
      <c r="AN247" s="69"/>
      <c r="AO247" s="50">
        <v>383531419.10114473</v>
      </c>
      <c r="AP247" s="342"/>
      <c r="AQ247" s="342"/>
      <c r="AR247" s="342"/>
      <c r="AS247" s="351" t="s">
        <v>1220</v>
      </c>
      <c r="AT247" s="342"/>
      <c r="AU247" s="354"/>
      <c r="AV247" s="354"/>
      <c r="AW247" s="354"/>
    </row>
    <row r="248" spans="2:49" s="91" customFormat="1" ht="69.75" customHeight="1" x14ac:dyDescent="0.25">
      <c r="B248" s="64"/>
      <c r="C248" s="68"/>
      <c r="D248" s="77" t="s">
        <v>1206</v>
      </c>
      <c r="E248" s="41" t="s">
        <v>1218</v>
      </c>
      <c r="F248" s="105"/>
      <c r="G248" s="105"/>
      <c r="H248" s="105"/>
      <c r="I248" s="105"/>
      <c r="J248" s="105"/>
      <c r="K248" s="69"/>
      <c r="L248" s="69"/>
      <c r="M248" s="69"/>
      <c r="N248" s="69"/>
      <c r="O248" s="69"/>
      <c r="P248" s="69"/>
      <c r="Q248" s="69"/>
      <c r="R248" s="69"/>
      <c r="S248" s="105"/>
      <c r="T248" s="105"/>
      <c r="U248" s="69"/>
      <c r="V248" s="105"/>
      <c r="W248" s="105"/>
      <c r="X248" s="105"/>
      <c r="Y248" s="69"/>
      <c r="Z248" s="69"/>
      <c r="AA248" s="69"/>
      <c r="AB248" s="69"/>
      <c r="AC248" s="69"/>
      <c r="AD248" s="69"/>
      <c r="AE248" s="69"/>
      <c r="AF248" s="69"/>
      <c r="AG248" s="310"/>
      <c r="AH248" s="105"/>
      <c r="AI248" s="105"/>
      <c r="AJ248" s="50" t="s">
        <v>1232</v>
      </c>
      <c r="AK248" s="61">
        <v>2010</v>
      </c>
      <c r="AL248" s="69"/>
      <c r="AM248" s="69"/>
      <c r="AN248" s="69"/>
      <c r="AO248" s="50">
        <v>90371415.485892668</v>
      </c>
      <c r="AP248" s="342"/>
      <c r="AQ248" s="342"/>
      <c r="AR248" s="342"/>
      <c r="AS248" s="351" t="s">
        <v>1221</v>
      </c>
      <c r="AT248" s="342"/>
      <c r="AU248" s="354"/>
      <c r="AV248" s="354"/>
      <c r="AW248" s="354"/>
    </row>
    <row r="249" spans="2:49" s="91" customFormat="1" ht="69.75" customHeight="1" x14ac:dyDescent="0.25">
      <c r="B249" s="64"/>
      <c r="C249" s="68"/>
      <c r="D249" s="77" t="s">
        <v>1207</v>
      </c>
      <c r="E249" s="41" t="s">
        <v>1218</v>
      </c>
      <c r="F249" s="105"/>
      <c r="G249" s="105"/>
      <c r="H249" s="105"/>
      <c r="I249" s="105"/>
      <c r="J249" s="105"/>
      <c r="K249" s="69"/>
      <c r="L249" s="69"/>
      <c r="M249" s="69"/>
      <c r="N249" s="69"/>
      <c r="O249" s="69"/>
      <c r="P249" s="69"/>
      <c r="Q249" s="69"/>
      <c r="R249" s="69"/>
      <c r="S249" s="105"/>
      <c r="T249" s="105"/>
      <c r="U249" s="69"/>
      <c r="V249" s="105"/>
      <c r="W249" s="105"/>
      <c r="X249" s="105"/>
      <c r="Y249" s="69"/>
      <c r="Z249" s="69"/>
      <c r="AA249" s="69"/>
      <c r="AB249" s="69"/>
      <c r="AC249" s="69"/>
      <c r="AD249" s="69"/>
      <c r="AE249" s="69"/>
      <c r="AF249" s="69"/>
      <c r="AG249" s="310"/>
      <c r="AH249" s="105"/>
      <c r="AI249" s="105"/>
      <c r="AJ249" s="50" t="s">
        <v>1232</v>
      </c>
      <c r="AK249" s="61">
        <v>2010</v>
      </c>
      <c r="AL249" s="69"/>
      <c r="AM249" s="69"/>
      <c r="AN249" s="69"/>
      <c r="AO249" s="50">
        <v>133224458.03582527</v>
      </c>
      <c r="AP249" s="342"/>
      <c r="AQ249" s="342"/>
      <c r="AR249" s="342"/>
      <c r="AS249" s="351" t="s">
        <v>1222</v>
      </c>
      <c r="AT249" s="342"/>
      <c r="AU249" s="354"/>
      <c r="AV249" s="354"/>
      <c r="AW249" s="354"/>
    </row>
    <row r="250" spans="2:49" s="91" customFormat="1" ht="69.75" customHeight="1" x14ac:dyDescent="0.25">
      <c r="B250" s="64"/>
      <c r="C250" s="68"/>
      <c r="D250" s="77" t="s">
        <v>1208</v>
      </c>
      <c r="E250" s="41" t="s">
        <v>1218</v>
      </c>
      <c r="F250" s="105"/>
      <c r="G250" s="105"/>
      <c r="H250" s="105"/>
      <c r="I250" s="105"/>
      <c r="J250" s="105"/>
      <c r="K250" s="69"/>
      <c r="L250" s="69"/>
      <c r="M250" s="69"/>
      <c r="N250" s="69"/>
      <c r="O250" s="69"/>
      <c r="P250" s="69"/>
      <c r="Q250" s="69"/>
      <c r="R250" s="69"/>
      <c r="S250" s="105"/>
      <c r="T250" s="105"/>
      <c r="U250" s="69"/>
      <c r="V250" s="105"/>
      <c r="W250" s="105"/>
      <c r="X250" s="105"/>
      <c r="Y250" s="69"/>
      <c r="Z250" s="69"/>
      <c r="AA250" s="69"/>
      <c r="AB250" s="69"/>
      <c r="AC250" s="69"/>
      <c r="AD250" s="69"/>
      <c r="AE250" s="69"/>
      <c r="AF250" s="69"/>
      <c r="AG250" s="310"/>
      <c r="AH250" s="105"/>
      <c r="AI250" s="105"/>
      <c r="AJ250" s="50" t="s">
        <v>1232</v>
      </c>
      <c r="AK250" s="61">
        <v>2010</v>
      </c>
      <c r="AL250" s="69"/>
      <c r="AM250" s="69"/>
      <c r="AN250" s="69"/>
      <c r="AO250" s="50">
        <v>43502095.025631815</v>
      </c>
      <c r="AP250" s="342"/>
      <c r="AQ250" s="342"/>
      <c r="AR250" s="342"/>
      <c r="AS250" s="351" t="s">
        <v>1223</v>
      </c>
      <c r="AT250" s="342"/>
      <c r="AU250" s="354"/>
      <c r="AV250" s="354"/>
      <c r="AW250" s="354"/>
    </row>
    <row r="251" spans="2:49" s="91" customFormat="1" ht="69.75" customHeight="1" x14ac:dyDescent="0.25">
      <c r="B251" s="64"/>
      <c r="C251" s="68"/>
      <c r="D251" s="77" t="s">
        <v>1209</v>
      </c>
      <c r="E251" s="41" t="s">
        <v>1218</v>
      </c>
      <c r="F251" s="105"/>
      <c r="G251" s="105"/>
      <c r="H251" s="105"/>
      <c r="I251" s="105"/>
      <c r="J251" s="105"/>
      <c r="K251" s="69"/>
      <c r="L251" s="69"/>
      <c r="M251" s="69"/>
      <c r="N251" s="69"/>
      <c r="O251" s="69"/>
      <c r="P251" s="69"/>
      <c r="Q251" s="69"/>
      <c r="R251" s="69"/>
      <c r="S251" s="105"/>
      <c r="T251" s="105"/>
      <c r="U251" s="69"/>
      <c r="V251" s="105"/>
      <c r="W251" s="105"/>
      <c r="X251" s="105"/>
      <c r="Y251" s="69"/>
      <c r="Z251" s="69"/>
      <c r="AA251" s="69"/>
      <c r="AB251" s="69"/>
      <c r="AC251" s="69"/>
      <c r="AD251" s="69"/>
      <c r="AE251" s="69"/>
      <c r="AF251" s="69"/>
      <c r="AG251" s="310"/>
      <c r="AH251" s="105"/>
      <c r="AI251" s="105"/>
      <c r="AJ251" s="50" t="s">
        <v>1232</v>
      </c>
      <c r="AK251" s="61">
        <v>2010</v>
      </c>
      <c r="AL251" s="69"/>
      <c r="AM251" s="69"/>
      <c r="AN251" s="69"/>
      <c r="AO251" s="50">
        <v>118466553.60816035</v>
      </c>
      <c r="AP251" s="342"/>
      <c r="AQ251" s="342"/>
      <c r="AR251" s="342"/>
      <c r="AS251" s="351" t="s">
        <v>1224</v>
      </c>
      <c r="AT251" s="342"/>
      <c r="AU251" s="354"/>
      <c r="AV251" s="354"/>
      <c r="AW251" s="354"/>
    </row>
    <row r="252" spans="2:49" s="91" customFormat="1" ht="69.75" customHeight="1" x14ac:dyDescent="0.25">
      <c r="B252" s="64"/>
      <c r="C252" s="68"/>
      <c r="D252" s="77" t="s">
        <v>1210</v>
      </c>
      <c r="E252" s="41" t="s">
        <v>1218</v>
      </c>
      <c r="F252" s="105"/>
      <c r="G252" s="105"/>
      <c r="H252" s="105"/>
      <c r="I252" s="105"/>
      <c r="J252" s="105"/>
      <c r="K252" s="69"/>
      <c r="L252" s="69"/>
      <c r="M252" s="69"/>
      <c r="N252" s="69"/>
      <c r="O252" s="69"/>
      <c r="P252" s="69"/>
      <c r="Q252" s="69"/>
      <c r="R252" s="69"/>
      <c r="S252" s="105"/>
      <c r="T252" s="105"/>
      <c r="U252" s="69"/>
      <c r="V252" s="105"/>
      <c r="W252" s="105"/>
      <c r="X252" s="105"/>
      <c r="Y252" s="69"/>
      <c r="Z252" s="69"/>
      <c r="AA252" s="69"/>
      <c r="AB252" s="69"/>
      <c r="AC252" s="69"/>
      <c r="AD252" s="69"/>
      <c r="AE252" s="69"/>
      <c r="AF252" s="69"/>
      <c r="AG252" s="310"/>
      <c r="AH252" s="105"/>
      <c r="AI252" s="105"/>
      <c r="AJ252" s="50" t="s">
        <v>1232</v>
      </c>
      <c r="AK252" s="61">
        <v>2010</v>
      </c>
      <c r="AL252" s="69"/>
      <c r="AM252" s="69"/>
      <c r="AN252" s="69"/>
      <c r="AO252" s="50">
        <v>34720349.299919918</v>
      </c>
      <c r="AP252" s="342"/>
      <c r="AQ252" s="342"/>
      <c r="AR252" s="342"/>
      <c r="AS252" s="351" t="s">
        <v>1225</v>
      </c>
      <c r="AT252" s="342"/>
      <c r="AU252" s="354"/>
      <c r="AV252" s="354"/>
      <c r="AW252" s="354"/>
    </row>
    <row r="253" spans="2:49" s="91" customFormat="1" ht="69.75" customHeight="1" x14ac:dyDescent="0.25">
      <c r="B253" s="64"/>
      <c r="C253" s="68"/>
      <c r="D253" s="77" t="s">
        <v>1211</v>
      </c>
      <c r="E253" s="41" t="s">
        <v>1218</v>
      </c>
      <c r="F253" s="105"/>
      <c r="G253" s="105"/>
      <c r="H253" s="105"/>
      <c r="I253" s="105"/>
      <c r="J253" s="105"/>
      <c r="K253" s="69"/>
      <c r="L253" s="69"/>
      <c r="M253" s="69"/>
      <c r="N253" s="69"/>
      <c r="O253" s="69"/>
      <c r="P253" s="69"/>
      <c r="Q253" s="69"/>
      <c r="R253" s="69"/>
      <c r="S253" s="105"/>
      <c r="T253" s="105"/>
      <c r="U253" s="69"/>
      <c r="V253" s="105"/>
      <c r="W253" s="105"/>
      <c r="X253" s="105"/>
      <c r="Y253" s="69"/>
      <c r="Z253" s="69"/>
      <c r="AA253" s="69"/>
      <c r="AB253" s="69"/>
      <c r="AC253" s="69"/>
      <c r="AD253" s="69"/>
      <c r="AE253" s="69"/>
      <c r="AF253" s="69"/>
      <c r="AG253" s="310"/>
      <c r="AH253" s="105"/>
      <c r="AI253" s="105"/>
      <c r="AJ253" s="50" t="s">
        <v>1232</v>
      </c>
      <c r="AK253" s="61">
        <v>2010</v>
      </c>
      <c r="AL253" s="69"/>
      <c r="AM253" s="69"/>
      <c r="AN253" s="69"/>
      <c r="AO253" s="50">
        <v>121048313.68925029</v>
      </c>
      <c r="AP253" s="342"/>
      <c r="AQ253" s="342"/>
      <c r="AR253" s="342"/>
      <c r="AS253" s="351" t="s">
        <v>1226</v>
      </c>
      <c r="AT253" s="342"/>
      <c r="AU253" s="354"/>
      <c r="AV253" s="354"/>
      <c r="AW253" s="354"/>
    </row>
    <row r="254" spans="2:49" s="91" customFormat="1" ht="69.75" customHeight="1" x14ac:dyDescent="0.25">
      <c r="B254" s="64"/>
      <c r="C254" s="68"/>
      <c r="D254" s="77" t="s">
        <v>1212</v>
      </c>
      <c r="E254" s="41" t="s">
        <v>1218</v>
      </c>
      <c r="F254" s="105"/>
      <c r="G254" s="105"/>
      <c r="H254" s="105"/>
      <c r="I254" s="105"/>
      <c r="J254" s="105"/>
      <c r="K254" s="69"/>
      <c r="L254" s="69"/>
      <c r="M254" s="69"/>
      <c r="N254" s="69"/>
      <c r="O254" s="69"/>
      <c r="P254" s="69"/>
      <c r="Q254" s="69"/>
      <c r="R254" s="69"/>
      <c r="S254" s="105"/>
      <c r="T254" s="105"/>
      <c r="U254" s="69"/>
      <c r="V254" s="105"/>
      <c r="W254" s="105"/>
      <c r="X254" s="105"/>
      <c r="Y254" s="69"/>
      <c r="Z254" s="69"/>
      <c r="AA254" s="69"/>
      <c r="AB254" s="69"/>
      <c r="AC254" s="69"/>
      <c r="AD254" s="69"/>
      <c r="AE254" s="69"/>
      <c r="AF254" s="69"/>
      <c r="AG254" s="310"/>
      <c r="AH254" s="105"/>
      <c r="AI254" s="105"/>
      <c r="AJ254" s="50" t="s">
        <v>1232</v>
      </c>
      <c r="AK254" s="61">
        <v>2010</v>
      </c>
      <c r="AL254" s="69"/>
      <c r="AM254" s="69"/>
      <c r="AN254" s="69"/>
      <c r="AO254" s="50">
        <v>166416567.58939618</v>
      </c>
      <c r="AP254" s="342"/>
      <c r="AQ254" s="342"/>
      <c r="AR254" s="342"/>
      <c r="AS254" s="351" t="s">
        <v>1227</v>
      </c>
      <c r="AT254" s="342"/>
      <c r="AU254" s="354"/>
      <c r="AV254" s="354"/>
      <c r="AW254" s="354"/>
    </row>
    <row r="255" spans="2:49" s="91" customFormat="1" ht="69.75" customHeight="1" x14ac:dyDescent="0.25">
      <c r="B255" s="64"/>
      <c r="C255" s="68"/>
      <c r="D255" s="77" t="s">
        <v>1213</v>
      </c>
      <c r="E255" s="41" t="s">
        <v>1218</v>
      </c>
      <c r="F255" s="105"/>
      <c r="G255" s="105"/>
      <c r="H255" s="105"/>
      <c r="I255" s="105"/>
      <c r="J255" s="105"/>
      <c r="K255" s="69"/>
      <c r="L255" s="69"/>
      <c r="M255" s="69"/>
      <c r="N255" s="69"/>
      <c r="O255" s="69"/>
      <c r="P255" s="69"/>
      <c r="Q255" s="69"/>
      <c r="R255" s="69"/>
      <c r="S255" s="105"/>
      <c r="T255" s="105"/>
      <c r="U255" s="69"/>
      <c r="V255" s="105"/>
      <c r="W255" s="105"/>
      <c r="X255" s="105"/>
      <c r="Y255" s="69"/>
      <c r="Z255" s="69"/>
      <c r="AA255" s="69"/>
      <c r="AB255" s="69"/>
      <c r="AC255" s="69"/>
      <c r="AD255" s="69"/>
      <c r="AE255" s="69"/>
      <c r="AF255" s="69"/>
      <c r="AG255" s="310"/>
      <c r="AH255" s="105"/>
      <c r="AI255" s="105"/>
      <c r="AJ255" s="50" t="s">
        <v>1232</v>
      </c>
      <c r="AK255" s="61">
        <v>2010</v>
      </c>
      <c r="AL255" s="69"/>
      <c r="AM255" s="69"/>
      <c r="AN255" s="69"/>
      <c r="AO255" s="50">
        <v>79393768.314328969</v>
      </c>
      <c r="AP255" s="342"/>
      <c r="AQ255" s="342"/>
      <c r="AR255" s="342"/>
      <c r="AS255" s="351" t="s">
        <v>1228</v>
      </c>
      <c r="AT255" s="342"/>
      <c r="AU255" s="354"/>
      <c r="AV255" s="354"/>
      <c r="AW255" s="354"/>
    </row>
    <row r="256" spans="2:49" s="91" customFormat="1" ht="69.75" customHeight="1" x14ac:dyDescent="0.25">
      <c r="B256" s="64"/>
      <c r="C256" s="68"/>
      <c r="D256" s="77" t="s">
        <v>1214</v>
      </c>
      <c r="E256" s="41" t="s">
        <v>1218</v>
      </c>
      <c r="F256" s="105"/>
      <c r="G256" s="105"/>
      <c r="H256" s="105"/>
      <c r="I256" s="105"/>
      <c r="J256" s="105"/>
      <c r="K256" s="69"/>
      <c r="L256" s="69"/>
      <c r="M256" s="69"/>
      <c r="N256" s="69"/>
      <c r="O256" s="69"/>
      <c r="P256" s="69"/>
      <c r="Q256" s="69"/>
      <c r="R256" s="69"/>
      <c r="S256" s="105"/>
      <c r="T256" s="105"/>
      <c r="U256" s="69"/>
      <c r="V256" s="105"/>
      <c r="W256" s="105"/>
      <c r="X256" s="105"/>
      <c r="Y256" s="69"/>
      <c r="Z256" s="69"/>
      <c r="AA256" s="69"/>
      <c r="AB256" s="69"/>
      <c r="AC256" s="69"/>
      <c r="AD256" s="69"/>
      <c r="AE256" s="69"/>
      <c r="AF256" s="69"/>
      <c r="AG256" s="310"/>
      <c r="AH256" s="105"/>
      <c r="AI256" s="105"/>
      <c r="AJ256" s="50" t="s">
        <v>1232</v>
      </c>
      <c r="AK256" s="61">
        <v>2010</v>
      </c>
      <c r="AL256" s="69"/>
      <c r="AM256" s="69"/>
      <c r="AN256" s="69"/>
      <c r="AO256" s="50">
        <v>339233081.34908533</v>
      </c>
      <c r="AP256" s="342"/>
      <c r="AQ256" s="342"/>
      <c r="AR256" s="342"/>
      <c r="AS256" s="351" t="s">
        <v>1229</v>
      </c>
      <c r="AT256" s="342"/>
      <c r="AU256" s="354"/>
      <c r="AV256" s="354"/>
      <c r="AW256" s="354"/>
    </row>
    <row r="257" spans="2:49" s="91" customFormat="1" ht="69.75" customHeight="1" x14ac:dyDescent="0.25">
      <c r="B257" s="64"/>
      <c r="C257" s="68"/>
      <c r="D257" s="77" t="s">
        <v>1215</v>
      </c>
      <c r="E257" s="41" t="s">
        <v>1218</v>
      </c>
      <c r="F257" s="105"/>
      <c r="G257" s="105"/>
      <c r="H257" s="105"/>
      <c r="I257" s="105"/>
      <c r="J257" s="105"/>
      <c r="K257" s="69"/>
      <c r="L257" s="69"/>
      <c r="M257" s="69"/>
      <c r="N257" s="69"/>
      <c r="O257" s="69"/>
      <c r="P257" s="69"/>
      <c r="Q257" s="69"/>
      <c r="R257" s="69"/>
      <c r="S257" s="105"/>
      <c r="T257" s="105"/>
      <c r="U257" s="69"/>
      <c r="V257" s="105"/>
      <c r="W257" s="105"/>
      <c r="X257" s="105"/>
      <c r="Y257" s="69"/>
      <c r="Z257" s="69"/>
      <c r="AA257" s="69"/>
      <c r="AB257" s="69"/>
      <c r="AC257" s="69"/>
      <c r="AD257" s="69"/>
      <c r="AE257" s="69"/>
      <c r="AF257" s="69"/>
      <c r="AG257" s="310"/>
      <c r="AH257" s="105"/>
      <c r="AI257" s="105"/>
      <c r="AJ257" s="50" t="s">
        <v>1232</v>
      </c>
      <c r="AK257" s="61">
        <v>2010</v>
      </c>
      <c r="AL257" s="69"/>
      <c r="AM257" s="69"/>
      <c r="AN257" s="69"/>
      <c r="AO257" s="50">
        <v>372753143.61785668</v>
      </c>
      <c r="AP257" s="342"/>
      <c r="AQ257" s="342"/>
      <c r="AR257" s="342"/>
      <c r="AS257" s="351" t="s">
        <v>1230</v>
      </c>
      <c r="AT257" s="342"/>
      <c r="AU257" s="354"/>
      <c r="AV257" s="354"/>
      <c r="AW257" s="354"/>
    </row>
    <row r="258" spans="2:49" s="91" customFormat="1" ht="69.75" customHeight="1" x14ac:dyDescent="0.25">
      <c r="B258" s="64"/>
      <c r="C258" s="68"/>
      <c r="D258" s="77" t="s">
        <v>1216</v>
      </c>
      <c r="E258" s="41" t="s">
        <v>1218</v>
      </c>
      <c r="F258" s="105"/>
      <c r="G258" s="105"/>
      <c r="H258" s="105"/>
      <c r="I258" s="105"/>
      <c r="J258" s="105"/>
      <c r="K258" s="69"/>
      <c r="L258" s="69"/>
      <c r="M258" s="69"/>
      <c r="N258" s="69"/>
      <c r="O258" s="69"/>
      <c r="P258" s="69"/>
      <c r="Q258" s="69"/>
      <c r="R258" s="69"/>
      <c r="S258" s="105"/>
      <c r="T258" s="105"/>
      <c r="U258" s="69"/>
      <c r="V258" s="105"/>
      <c r="W258" s="105"/>
      <c r="X258" s="105"/>
      <c r="Y258" s="69"/>
      <c r="Z258" s="69"/>
      <c r="AA258" s="69"/>
      <c r="AB258" s="69"/>
      <c r="AC258" s="69"/>
      <c r="AD258" s="69"/>
      <c r="AE258" s="69"/>
      <c r="AF258" s="69"/>
      <c r="AG258" s="310"/>
      <c r="AH258" s="105"/>
      <c r="AI258" s="105"/>
      <c r="AJ258" s="50" t="s">
        <v>1232</v>
      </c>
      <c r="AK258" s="61">
        <v>2010</v>
      </c>
      <c r="AL258" s="69"/>
      <c r="AM258" s="69"/>
      <c r="AN258" s="69"/>
      <c r="AO258" s="50">
        <v>181439389.44369823</v>
      </c>
      <c r="AP258" s="342"/>
      <c r="AQ258" s="342"/>
      <c r="AR258" s="342"/>
      <c r="AS258" s="351" t="s">
        <v>1231</v>
      </c>
      <c r="AT258" s="342"/>
      <c r="AU258" s="354"/>
      <c r="AV258" s="354"/>
      <c r="AW258" s="354"/>
    </row>
    <row r="259" spans="2:49" s="91" customFormat="1" ht="69.75" customHeight="1" x14ac:dyDescent="0.25">
      <c r="B259" s="64"/>
      <c r="C259" s="68"/>
      <c r="D259" s="326" t="s">
        <v>1217</v>
      </c>
      <c r="E259" s="41"/>
      <c r="F259" s="105"/>
      <c r="G259" s="105"/>
      <c r="H259" s="105"/>
      <c r="I259" s="105"/>
      <c r="J259" s="105"/>
      <c r="K259" s="69"/>
      <c r="L259" s="69"/>
      <c r="M259" s="69"/>
      <c r="N259" s="69"/>
      <c r="O259" s="69"/>
      <c r="P259" s="69"/>
      <c r="Q259" s="69"/>
      <c r="R259" s="69"/>
      <c r="S259" s="105"/>
      <c r="T259" s="105"/>
      <c r="U259" s="69"/>
      <c r="V259" s="105"/>
      <c r="W259" s="105"/>
      <c r="X259" s="105"/>
      <c r="Y259" s="69"/>
      <c r="Z259" s="69"/>
      <c r="AA259" s="69"/>
      <c r="AB259" s="69"/>
      <c r="AC259" s="69"/>
      <c r="AD259" s="69"/>
      <c r="AE259" s="69"/>
      <c r="AF259" s="69"/>
      <c r="AG259" s="310"/>
      <c r="AH259" s="105"/>
      <c r="AI259" s="105"/>
      <c r="AJ259" s="50" t="s">
        <v>1232</v>
      </c>
      <c r="AK259" s="61">
        <v>2010</v>
      </c>
      <c r="AL259" s="69"/>
      <c r="AM259" s="69"/>
      <c r="AN259" s="69"/>
      <c r="AO259" s="324">
        <v>19694972.451879054</v>
      </c>
      <c r="AP259" s="342"/>
      <c r="AQ259" s="342"/>
      <c r="AR259" s="342"/>
      <c r="AS259" s="351" t="s">
        <v>541</v>
      </c>
      <c r="AT259" s="342"/>
      <c r="AU259" s="354"/>
      <c r="AV259" s="354"/>
      <c r="AW259" s="354"/>
    </row>
    <row r="260" spans="2:49" s="91" customFormat="1" ht="69.75" customHeight="1" x14ac:dyDescent="0.25">
      <c r="B260" s="64"/>
      <c r="C260" s="74"/>
      <c r="D260" s="355" t="s">
        <v>1738</v>
      </c>
      <c r="E260" s="68"/>
      <c r="F260" s="105"/>
      <c r="G260" s="105"/>
      <c r="H260" s="105"/>
      <c r="I260" s="105"/>
      <c r="J260" s="105"/>
      <c r="K260" s="69"/>
      <c r="L260" s="69"/>
      <c r="M260" s="69"/>
      <c r="N260" s="69"/>
      <c r="O260" s="69"/>
      <c r="P260" s="69"/>
      <c r="Q260" s="69"/>
      <c r="R260" s="69"/>
      <c r="S260" s="105"/>
      <c r="T260" s="105"/>
      <c r="U260" s="69"/>
      <c r="V260" s="105"/>
      <c r="W260" s="105"/>
      <c r="X260" s="105"/>
      <c r="Y260" s="69"/>
      <c r="Z260" s="69"/>
      <c r="AA260" s="69"/>
      <c r="AB260" s="69"/>
      <c r="AC260" s="69"/>
      <c r="AD260" s="69"/>
      <c r="AE260" s="69"/>
      <c r="AF260" s="69"/>
      <c r="AG260" s="310"/>
      <c r="AH260" s="105"/>
      <c r="AI260" s="105"/>
      <c r="AJ260" s="50" t="s">
        <v>1739</v>
      </c>
      <c r="AK260" s="61">
        <v>2011</v>
      </c>
      <c r="AL260" s="69"/>
      <c r="AM260" s="69"/>
      <c r="AN260" s="69"/>
      <c r="AO260" s="325">
        <v>9551398999</v>
      </c>
      <c r="AP260" s="342"/>
      <c r="AQ260" s="342"/>
      <c r="AR260" s="342"/>
      <c r="AS260" s="342"/>
      <c r="AT260" s="342"/>
      <c r="AU260" s="342"/>
      <c r="AV260" s="342"/>
      <c r="AW260" s="342"/>
    </row>
    <row r="261" spans="2:49" ht="27" customHeight="1" x14ac:dyDescent="0.2">
      <c r="B261" s="64"/>
      <c r="C261" s="74"/>
      <c r="D261" s="327"/>
      <c r="E261" s="65"/>
      <c r="F261" s="65"/>
      <c r="G261" s="65"/>
      <c r="H261" s="65"/>
      <c r="I261" s="65"/>
      <c r="J261" s="65"/>
      <c r="K261" s="65"/>
      <c r="L261" s="65"/>
      <c r="M261" s="65"/>
      <c r="N261" s="65"/>
      <c r="O261" s="65"/>
      <c r="P261" s="65"/>
      <c r="Q261" s="65"/>
      <c r="R261" s="65"/>
      <c r="S261" s="65"/>
      <c r="T261" s="65"/>
      <c r="U261" s="65"/>
      <c r="V261" s="65"/>
      <c r="W261" s="65"/>
      <c r="X261" s="65"/>
      <c r="Y261" s="65"/>
      <c r="Z261" s="65"/>
      <c r="AA261" s="65"/>
      <c r="AB261" s="65"/>
      <c r="AC261" s="65"/>
      <c r="AD261" s="65"/>
      <c r="AE261" s="65"/>
      <c r="AF261" s="65"/>
      <c r="AG261" s="65"/>
      <c r="AH261" s="65"/>
      <c r="AI261" s="65"/>
      <c r="AJ261" s="50"/>
      <c r="AK261" s="61"/>
      <c r="AL261" s="65"/>
      <c r="AM261" s="65"/>
      <c r="AN261" s="65"/>
      <c r="AO261" s="328"/>
      <c r="AP261" s="344"/>
      <c r="AQ261" s="344"/>
      <c r="AR261" s="344"/>
      <c r="AS261" s="344"/>
      <c r="AT261" s="344"/>
      <c r="AU261" s="344"/>
      <c r="AV261" s="344"/>
      <c r="AW261" s="344"/>
    </row>
    <row r="262" spans="2:49" s="91" customFormat="1" ht="39.75" customHeight="1" x14ac:dyDescent="0.25">
      <c r="B262" s="64" t="s">
        <v>62</v>
      </c>
      <c r="C262" s="75" t="s">
        <v>63</v>
      </c>
      <c r="D262" s="356"/>
      <c r="E262" s="40"/>
      <c r="F262" s="40"/>
      <c r="G262" s="69"/>
      <c r="H262" s="69"/>
      <c r="I262" s="69"/>
      <c r="J262" s="69"/>
      <c r="K262" s="69"/>
      <c r="L262" s="69"/>
      <c r="M262" s="69"/>
      <c r="N262" s="69"/>
      <c r="O262" s="69"/>
      <c r="P262" s="69"/>
      <c r="Q262" s="69"/>
      <c r="R262" s="69"/>
      <c r="S262" s="69"/>
      <c r="T262" s="69"/>
      <c r="U262" s="69"/>
      <c r="V262" s="69"/>
      <c r="W262" s="69"/>
      <c r="X262" s="69"/>
      <c r="Y262" s="40"/>
      <c r="Z262" s="40"/>
      <c r="AA262" s="40"/>
      <c r="AB262" s="40"/>
      <c r="AC262" s="40"/>
      <c r="AD262" s="40"/>
      <c r="AE262" s="40"/>
      <c r="AF262" s="40"/>
      <c r="AG262" s="69"/>
      <c r="AH262" s="69"/>
      <c r="AI262" s="69"/>
      <c r="AJ262" s="40"/>
      <c r="AK262" s="40"/>
      <c r="AL262" s="40"/>
      <c r="AM262" s="40"/>
      <c r="AN262" s="40"/>
      <c r="AO262" s="356"/>
      <c r="AP262" s="40"/>
      <c r="AQ262" s="40"/>
      <c r="AR262" s="40"/>
      <c r="AS262" s="40"/>
      <c r="AT262" s="40"/>
      <c r="AU262" s="40"/>
      <c r="AV262" s="40"/>
      <c r="AW262" s="40"/>
    </row>
    <row r="263" spans="2:49" s="91" customFormat="1" ht="39.75" customHeight="1" x14ac:dyDescent="0.25">
      <c r="B263" s="64" t="s">
        <v>64</v>
      </c>
      <c r="C263" s="74" t="s">
        <v>65</v>
      </c>
      <c r="D263" s="40"/>
      <c r="E263" s="40"/>
      <c r="F263" s="40"/>
      <c r="G263" s="69"/>
      <c r="H263" s="69"/>
      <c r="I263" s="69"/>
      <c r="J263" s="69"/>
      <c r="K263" s="69"/>
      <c r="L263" s="69"/>
      <c r="M263" s="69"/>
      <c r="N263" s="69"/>
      <c r="O263" s="69"/>
      <c r="P263" s="69"/>
      <c r="Q263" s="69"/>
      <c r="R263" s="69"/>
      <c r="S263" s="69"/>
      <c r="T263" s="69"/>
      <c r="U263" s="69"/>
      <c r="V263" s="69"/>
      <c r="W263" s="69"/>
      <c r="X263" s="69"/>
      <c r="Y263" s="40"/>
      <c r="Z263" s="40"/>
      <c r="AA263" s="40"/>
      <c r="AB263" s="40"/>
      <c r="AC263" s="40"/>
      <c r="AD263" s="40"/>
      <c r="AE263" s="40"/>
      <c r="AF263" s="40"/>
      <c r="AG263" s="69"/>
      <c r="AH263" s="69"/>
      <c r="AI263" s="69"/>
      <c r="AJ263" s="40"/>
      <c r="AK263" s="40"/>
      <c r="AL263" s="40"/>
      <c r="AM263" s="40"/>
      <c r="AN263" s="40"/>
      <c r="AO263" s="307">
        <f>SUM(AO264:AO272)</f>
        <v>47309000</v>
      </c>
      <c r="AP263" s="40"/>
      <c r="AQ263" s="40"/>
      <c r="AR263" s="40"/>
      <c r="AS263" s="40"/>
      <c r="AT263" s="40"/>
      <c r="AU263" s="40"/>
      <c r="AV263" s="40"/>
      <c r="AW263" s="40"/>
    </row>
    <row r="264" spans="2:49" s="91" customFormat="1" ht="39.75" customHeight="1" x14ac:dyDescent="0.25">
      <c r="B264" s="64"/>
      <c r="C264" s="68" t="s">
        <v>112</v>
      </c>
      <c r="D264" s="349" t="s">
        <v>1233</v>
      </c>
      <c r="E264" s="40" t="s">
        <v>1241</v>
      </c>
      <c r="F264" s="37" t="s">
        <v>1245</v>
      </c>
      <c r="G264" s="69"/>
      <c r="H264" s="69"/>
      <c r="I264" s="69"/>
      <c r="J264" s="69"/>
      <c r="K264" s="69"/>
      <c r="L264" s="69"/>
      <c r="M264" s="69"/>
      <c r="N264" s="69"/>
      <c r="O264" s="69"/>
      <c r="P264" s="69"/>
      <c r="Q264" s="69"/>
      <c r="R264" s="69"/>
      <c r="S264" s="69"/>
      <c r="T264" s="69"/>
      <c r="U264" s="69"/>
      <c r="V264" s="69"/>
      <c r="W264" s="69"/>
      <c r="X264" s="69"/>
      <c r="Y264" s="40"/>
      <c r="Z264" s="40"/>
      <c r="AA264" s="40"/>
      <c r="AB264" s="40"/>
      <c r="AC264" s="40"/>
      <c r="AD264" s="40"/>
      <c r="AE264" s="40"/>
      <c r="AF264" s="69"/>
      <c r="AG264" s="69"/>
      <c r="AH264" s="69"/>
      <c r="AI264" s="69"/>
      <c r="AJ264" s="38" t="s">
        <v>1262</v>
      </c>
      <c r="AK264" s="37">
        <v>2007</v>
      </c>
      <c r="AL264" s="105"/>
      <c r="AM264" s="105"/>
      <c r="AN264" s="105"/>
      <c r="AO264" s="78">
        <v>1250000</v>
      </c>
      <c r="AP264" s="342"/>
      <c r="AQ264" s="342"/>
      <c r="AR264" s="342"/>
      <c r="AS264" s="342"/>
      <c r="AT264" s="342"/>
      <c r="AU264" s="342"/>
      <c r="AV264" s="342"/>
      <c r="AW264" s="342"/>
    </row>
    <row r="265" spans="2:49" s="91" customFormat="1" ht="39.75" customHeight="1" x14ac:dyDescent="0.25">
      <c r="B265" s="64"/>
      <c r="C265" s="68"/>
      <c r="D265" s="349" t="s">
        <v>1234</v>
      </c>
      <c r="E265" s="40" t="s">
        <v>1242</v>
      </c>
      <c r="F265" s="37" t="s">
        <v>1246</v>
      </c>
      <c r="G265" s="69"/>
      <c r="H265" s="69"/>
      <c r="I265" s="69"/>
      <c r="J265" s="69"/>
      <c r="K265" s="69"/>
      <c r="L265" s="69"/>
      <c r="M265" s="69"/>
      <c r="N265" s="69"/>
      <c r="O265" s="69"/>
      <c r="P265" s="69"/>
      <c r="Q265" s="69"/>
      <c r="R265" s="69"/>
      <c r="S265" s="69"/>
      <c r="T265" s="69"/>
      <c r="U265" s="69"/>
      <c r="V265" s="69"/>
      <c r="W265" s="69"/>
      <c r="X265" s="69"/>
      <c r="Y265" s="38" t="s">
        <v>1247</v>
      </c>
      <c r="Z265" s="37" t="s">
        <v>138</v>
      </c>
      <c r="AA265" s="37" t="s">
        <v>1252</v>
      </c>
      <c r="AB265" s="37" t="s">
        <v>138</v>
      </c>
      <c r="AC265" s="37" t="s">
        <v>1256</v>
      </c>
      <c r="AD265" s="37" t="s">
        <v>138</v>
      </c>
      <c r="AE265" s="38" t="s">
        <v>1258</v>
      </c>
      <c r="AF265" s="69"/>
      <c r="AG265" s="69"/>
      <c r="AH265" s="69"/>
      <c r="AI265" s="69"/>
      <c r="AJ265" s="40" t="s">
        <v>1203</v>
      </c>
      <c r="AK265" s="37">
        <v>2008</v>
      </c>
      <c r="AL265" s="105"/>
      <c r="AM265" s="105"/>
      <c r="AN265" s="105"/>
      <c r="AO265" s="78">
        <v>2750000</v>
      </c>
      <c r="AP265" s="342"/>
      <c r="AQ265" s="342"/>
      <c r="AR265" s="342"/>
      <c r="AS265" s="342"/>
      <c r="AT265" s="342"/>
      <c r="AU265" s="342"/>
      <c r="AV265" s="342"/>
      <c r="AW265" s="342"/>
    </row>
    <row r="266" spans="2:49" s="91" customFormat="1" ht="39.75" customHeight="1" x14ac:dyDescent="0.25">
      <c r="B266" s="64"/>
      <c r="C266" s="68"/>
      <c r="D266" s="349" t="s">
        <v>1235</v>
      </c>
      <c r="E266" s="40" t="s">
        <v>1243</v>
      </c>
      <c r="F266" s="37" t="s">
        <v>842</v>
      </c>
      <c r="G266" s="69"/>
      <c r="H266" s="69"/>
      <c r="I266" s="69"/>
      <c r="J266" s="69"/>
      <c r="K266" s="69"/>
      <c r="L266" s="69"/>
      <c r="M266" s="69"/>
      <c r="N266" s="69"/>
      <c r="O266" s="69"/>
      <c r="P266" s="69"/>
      <c r="Q266" s="69"/>
      <c r="R266" s="69"/>
      <c r="S266" s="69"/>
      <c r="T266" s="69"/>
      <c r="U266" s="69"/>
      <c r="V266" s="69"/>
      <c r="W266" s="69"/>
      <c r="X266" s="69"/>
      <c r="Y266" s="38" t="s">
        <v>1248</v>
      </c>
      <c r="Z266" s="37" t="s">
        <v>138</v>
      </c>
      <c r="AA266" s="37" t="s">
        <v>1252</v>
      </c>
      <c r="AB266" s="37" t="s">
        <v>138</v>
      </c>
      <c r="AC266" s="37" t="s">
        <v>1257</v>
      </c>
      <c r="AD266" s="37" t="s">
        <v>138</v>
      </c>
      <c r="AE266" s="38" t="s">
        <v>1259</v>
      </c>
      <c r="AF266" s="69"/>
      <c r="AG266" s="69"/>
      <c r="AH266" s="69"/>
      <c r="AI266" s="69"/>
      <c r="AJ266" s="40" t="s">
        <v>1203</v>
      </c>
      <c r="AK266" s="37">
        <v>2008</v>
      </c>
      <c r="AL266" s="105"/>
      <c r="AM266" s="105"/>
      <c r="AN266" s="105"/>
      <c r="AO266" s="78">
        <v>510000</v>
      </c>
      <c r="AP266" s="342"/>
      <c r="AQ266" s="342"/>
      <c r="AR266" s="342"/>
      <c r="AS266" s="342"/>
      <c r="AT266" s="342"/>
      <c r="AU266" s="342"/>
      <c r="AV266" s="342"/>
      <c r="AW266" s="342"/>
    </row>
    <row r="267" spans="2:49" s="91" customFormat="1" ht="39.75" customHeight="1" x14ac:dyDescent="0.25">
      <c r="B267" s="64"/>
      <c r="C267" s="68"/>
      <c r="D267" s="349" t="s">
        <v>1236</v>
      </c>
      <c r="E267" s="40" t="s">
        <v>1241</v>
      </c>
      <c r="F267" s="37" t="s">
        <v>841</v>
      </c>
      <c r="G267" s="69"/>
      <c r="H267" s="69"/>
      <c r="I267" s="69"/>
      <c r="J267" s="69"/>
      <c r="K267" s="69"/>
      <c r="L267" s="69"/>
      <c r="M267" s="69"/>
      <c r="N267" s="69"/>
      <c r="O267" s="69"/>
      <c r="P267" s="69"/>
      <c r="Q267" s="69"/>
      <c r="R267" s="69"/>
      <c r="S267" s="69"/>
      <c r="T267" s="69"/>
      <c r="U267" s="69"/>
      <c r="V267" s="69"/>
      <c r="W267" s="69"/>
      <c r="X267" s="69"/>
      <c r="Y267" s="38" t="s">
        <v>1249</v>
      </c>
      <c r="Z267" s="37" t="s">
        <v>138</v>
      </c>
      <c r="AA267" s="37" t="s">
        <v>1253</v>
      </c>
      <c r="AB267" s="37" t="s">
        <v>138</v>
      </c>
      <c r="AC267" s="37" t="s">
        <v>1256</v>
      </c>
      <c r="AD267" s="37" t="s">
        <v>138</v>
      </c>
      <c r="AE267" s="38" t="s">
        <v>1260</v>
      </c>
      <c r="AF267" s="69"/>
      <c r="AG267" s="69"/>
      <c r="AH267" s="69"/>
      <c r="AI267" s="69"/>
      <c r="AJ267" s="40" t="s">
        <v>1203</v>
      </c>
      <c r="AK267" s="37">
        <v>2008</v>
      </c>
      <c r="AL267" s="105"/>
      <c r="AM267" s="105"/>
      <c r="AN267" s="105"/>
      <c r="AO267" s="78">
        <v>24640000</v>
      </c>
      <c r="AP267" s="342"/>
      <c r="AQ267" s="342"/>
      <c r="AR267" s="342"/>
      <c r="AS267" s="342"/>
      <c r="AT267" s="342"/>
      <c r="AU267" s="342"/>
      <c r="AV267" s="342"/>
      <c r="AW267" s="342"/>
    </row>
    <row r="268" spans="2:49" s="91" customFormat="1" ht="39.75" customHeight="1" x14ac:dyDescent="0.25">
      <c r="B268" s="64"/>
      <c r="C268" s="68"/>
      <c r="D268" s="349" t="s">
        <v>1237</v>
      </c>
      <c r="E268" s="40" t="s">
        <v>1241</v>
      </c>
      <c r="F268" s="37" t="s">
        <v>841</v>
      </c>
      <c r="G268" s="69"/>
      <c r="H268" s="69"/>
      <c r="I268" s="69"/>
      <c r="J268" s="69"/>
      <c r="K268" s="69"/>
      <c r="L268" s="69"/>
      <c r="M268" s="69"/>
      <c r="N268" s="69"/>
      <c r="O268" s="69"/>
      <c r="P268" s="69"/>
      <c r="Q268" s="69"/>
      <c r="R268" s="69"/>
      <c r="S268" s="69"/>
      <c r="T268" s="69"/>
      <c r="U268" s="69"/>
      <c r="V268" s="69"/>
      <c r="W268" s="69"/>
      <c r="X268" s="69"/>
      <c r="Y268" s="38" t="s">
        <v>1249</v>
      </c>
      <c r="Z268" s="37" t="s">
        <v>138</v>
      </c>
      <c r="AA268" s="37" t="s">
        <v>1253</v>
      </c>
      <c r="AB268" s="37" t="s">
        <v>138</v>
      </c>
      <c r="AC268" s="37" t="s">
        <v>1256</v>
      </c>
      <c r="AD268" s="37" t="s">
        <v>138</v>
      </c>
      <c r="AE268" s="38" t="s">
        <v>1261</v>
      </c>
      <c r="AF268" s="69"/>
      <c r="AG268" s="69"/>
      <c r="AH268" s="69"/>
      <c r="AI268" s="69"/>
      <c r="AJ268" s="40" t="s">
        <v>1203</v>
      </c>
      <c r="AK268" s="37">
        <v>2008</v>
      </c>
      <c r="AL268" s="105"/>
      <c r="AM268" s="105"/>
      <c r="AN268" s="105"/>
      <c r="AO268" s="78">
        <v>5500000</v>
      </c>
      <c r="AP268" s="342"/>
      <c r="AQ268" s="342"/>
      <c r="AR268" s="342"/>
      <c r="AS268" s="342"/>
      <c r="AT268" s="342"/>
      <c r="AU268" s="342"/>
      <c r="AV268" s="342"/>
      <c r="AW268" s="342"/>
    </row>
    <row r="269" spans="2:49" s="91" customFormat="1" ht="39.75" customHeight="1" x14ac:dyDescent="0.25">
      <c r="B269" s="64"/>
      <c r="C269" s="68"/>
      <c r="D269" s="349" t="s">
        <v>1238</v>
      </c>
      <c r="E269" s="40" t="s">
        <v>1241</v>
      </c>
      <c r="F269" s="37" t="s">
        <v>841</v>
      </c>
      <c r="G269" s="69"/>
      <c r="H269" s="69"/>
      <c r="I269" s="69"/>
      <c r="J269" s="69"/>
      <c r="K269" s="69"/>
      <c r="L269" s="69"/>
      <c r="M269" s="69"/>
      <c r="N269" s="69"/>
      <c r="O269" s="69"/>
      <c r="P269" s="69"/>
      <c r="Q269" s="69"/>
      <c r="R269" s="69"/>
      <c r="S269" s="69"/>
      <c r="T269" s="69"/>
      <c r="U269" s="69"/>
      <c r="V269" s="69"/>
      <c r="W269" s="69"/>
      <c r="X269" s="69"/>
      <c r="Y269" s="38" t="s">
        <v>1249</v>
      </c>
      <c r="Z269" s="37" t="s">
        <v>138</v>
      </c>
      <c r="AA269" s="37" t="s">
        <v>1253</v>
      </c>
      <c r="AB269" s="37" t="s">
        <v>138</v>
      </c>
      <c r="AC269" s="37" t="s">
        <v>1256</v>
      </c>
      <c r="AD269" s="37" t="s">
        <v>138</v>
      </c>
      <c r="AE269" s="38" t="s">
        <v>1261</v>
      </c>
      <c r="AF269" s="69"/>
      <c r="AG269" s="69"/>
      <c r="AH269" s="69"/>
      <c r="AI269" s="69"/>
      <c r="AJ269" s="40" t="s">
        <v>1203</v>
      </c>
      <c r="AK269" s="37">
        <v>2008</v>
      </c>
      <c r="AL269" s="105"/>
      <c r="AM269" s="105"/>
      <c r="AN269" s="105"/>
      <c r="AO269" s="78">
        <v>5500000</v>
      </c>
      <c r="AP269" s="342"/>
      <c r="AQ269" s="342"/>
      <c r="AR269" s="342"/>
      <c r="AS269" s="342"/>
      <c r="AT269" s="342"/>
      <c r="AU269" s="342"/>
      <c r="AV269" s="342"/>
      <c r="AW269" s="342"/>
    </row>
    <row r="270" spans="2:49" s="91" customFormat="1" ht="39.75" customHeight="1" x14ac:dyDescent="0.25">
      <c r="B270" s="64"/>
      <c r="C270" s="68"/>
      <c r="D270" s="349" t="s">
        <v>1239</v>
      </c>
      <c r="E270" s="40" t="s">
        <v>1241</v>
      </c>
      <c r="F270" s="37" t="s">
        <v>841</v>
      </c>
      <c r="G270" s="69"/>
      <c r="H270" s="69"/>
      <c r="I270" s="69"/>
      <c r="J270" s="69"/>
      <c r="K270" s="69"/>
      <c r="L270" s="69"/>
      <c r="M270" s="69"/>
      <c r="N270" s="69"/>
      <c r="O270" s="69"/>
      <c r="P270" s="69"/>
      <c r="Q270" s="69"/>
      <c r="R270" s="69"/>
      <c r="S270" s="69"/>
      <c r="T270" s="69"/>
      <c r="U270" s="69"/>
      <c r="V270" s="69"/>
      <c r="W270" s="69"/>
      <c r="X270" s="69"/>
      <c r="Y270" s="38" t="s">
        <v>1250</v>
      </c>
      <c r="Z270" s="37" t="s">
        <v>138</v>
      </c>
      <c r="AA270" s="37" t="s">
        <v>1254</v>
      </c>
      <c r="AB270" s="37" t="s">
        <v>138</v>
      </c>
      <c r="AC270" s="37" t="s">
        <v>1256</v>
      </c>
      <c r="AD270" s="37" t="s">
        <v>138</v>
      </c>
      <c r="AE270" s="38" t="s">
        <v>1261</v>
      </c>
      <c r="AF270" s="69"/>
      <c r="AG270" s="69"/>
      <c r="AH270" s="69"/>
      <c r="AI270" s="69"/>
      <c r="AJ270" s="40" t="s">
        <v>1203</v>
      </c>
      <c r="AK270" s="37">
        <v>2008</v>
      </c>
      <c r="AL270" s="105"/>
      <c r="AM270" s="105"/>
      <c r="AN270" s="105"/>
      <c r="AO270" s="78">
        <v>5500000</v>
      </c>
      <c r="AP270" s="342"/>
      <c r="AQ270" s="342"/>
      <c r="AR270" s="342"/>
      <c r="AS270" s="342"/>
      <c r="AT270" s="342"/>
      <c r="AU270" s="342"/>
      <c r="AV270" s="342"/>
      <c r="AW270" s="342"/>
    </row>
    <row r="271" spans="2:49" s="91" customFormat="1" ht="39.75" customHeight="1" x14ac:dyDescent="0.25">
      <c r="B271" s="64"/>
      <c r="C271" s="68"/>
      <c r="D271" s="41" t="s">
        <v>1240</v>
      </c>
      <c r="E271" s="40" t="s">
        <v>1244</v>
      </c>
      <c r="F271" s="40"/>
      <c r="G271" s="69"/>
      <c r="H271" s="69"/>
      <c r="I271" s="69"/>
      <c r="J271" s="69"/>
      <c r="K271" s="69"/>
      <c r="L271" s="69"/>
      <c r="M271" s="69"/>
      <c r="N271" s="69"/>
      <c r="O271" s="69"/>
      <c r="P271" s="69"/>
      <c r="Q271" s="69"/>
      <c r="R271" s="69"/>
      <c r="S271" s="69"/>
      <c r="T271" s="69"/>
      <c r="U271" s="69"/>
      <c r="V271" s="69"/>
      <c r="W271" s="69"/>
      <c r="X271" s="69"/>
      <c r="Y271" s="40" t="s">
        <v>1251</v>
      </c>
      <c r="Z271" s="37" t="s">
        <v>138</v>
      </c>
      <c r="AA271" s="37" t="s">
        <v>1255</v>
      </c>
      <c r="AB271" s="37" t="s">
        <v>138</v>
      </c>
      <c r="AC271" s="37" t="s">
        <v>1256</v>
      </c>
      <c r="AD271" s="37" t="s">
        <v>138</v>
      </c>
      <c r="AE271" s="38" t="s">
        <v>1261</v>
      </c>
      <c r="AF271" s="69"/>
      <c r="AG271" s="69"/>
      <c r="AH271" s="69"/>
      <c r="AI271" s="69"/>
      <c r="AJ271" s="40" t="s">
        <v>1203</v>
      </c>
      <c r="AK271" s="37">
        <v>2010</v>
      </c>
      <c r="AL271" s="105"/>
      <c r="AM271" s="105"/>
      <c r="AN271" s="105"/>
      <c r="AO271" s="78">
        <v>834000</v>
      </c>
      <c r="AP271" s="342"/>
      <c r="AQ271" s="342"/>
      <c r="AR271" s="342"/>
      <c r="AS271" s="342"/>
      <c r="AT271" s="342"/>
      <c r="AU271" s="342"/>
      <c r="AV271" s="342"/>
      <c r="AW271" s="342"/>
    </row>
    <row r="272" spans="2:49" s="91" customFormat="1" ht="39.75" customHeight="1" x14ac:dyDescent="0.25">
      <c r="B272" s="64"/>
      <c r="C272" s="68"/>
      <c r="D272" s="41" t="s">
        <v>1233</v>
      </c>
      <c r="E272" s="40"/>
      <c r="F272" s="40"/>
      <c r="G272" s="69"/>
      <c r="H272" s="69"/>
      <c r="I272" s="69"/>
      <c r="J272" s="69"/>
      <c r="K272" s="69"/>
      <c r="L272" s="69"/>
      <c r="M272" s="69"/>
      <c r="N272" s="69"/>
      <c r="O272" s="69"/>
      <c r="P272" s="69"/>
      <c r="Q272" s="69"/>
      <c r="R272" s="69"/>
      <c r="S272" s="69"/>
      <c r="T272" s="69"/>
      <c r="U272" s="69"/>
      <c r="V272" s="69"/>
      <c r="W272" s="69"/>
      <c r="X272" s="69"/>
      <c r="Y272" s="40"/>
      <c r="Z272" s="40"/>
      <c r="AA272" s="40"/>
      <c r="AB272" s="40"/>
      <c r="AC272" s="40"/>
      <c r="AD272" s="40"/>
      <c r="AE272" s="40"/>
      <c r="AF272" s="69"/>
      <c r="AG272" s="69"/>
      <c r="AH272" s="69"/>
      <c r="AI272" s="69"/>
      <c r="AJ272" s="40"/>
      <c r="AK272" s="37">
        <v>2011</v>
      </c>
      <c r="AL272" s="105"/>
      <c r="AM272" s="105"/>
      <c r="AN272" s="105"/>
      <c r="AO272" s="78">
        <v>825000</v>
      </c>
      <c r="AP272" s="342"/>
      <c r="AQ272" s="342"/>
      <c r="AR272" s="342"/>
      <c r="AS272" s="342"/>
      <c r="AT272" s="342"/>
      <c r="AU272" s="342"/>
      <c r="AV272" s="342"/>
      <c r="AW272" s="342"/>
    </row>
    <row r="273" spans="2:49" ht="27" customHeight="1" x14ac:dyDescent="0.2">
      <c r="B273" s="64"/>
      <c r="C273" s="67"/>
      <c r="D273" s="332"/>
      <c r="E273" s="332"/>
      <c r="F273" s="332"/>
      <c r="G273" s="66"/>
      <c r="H273" s="66"/>
      <c r="I273" s="66"/>
      <c r="J273" s="66"/>
      <c r="K273" s="66"/>
      <c r="L273" s="66"/>
      <c r="M273" s="66"/>
      <c r="N273" s="66"/>
      <c r="O273" s="66"/>
      <c r="P273" s="66"/>
      <c r="Q273" s="66"/>
      <c r="R273" s="66"/>
      <c r="S273" s="66"/>
      <c r="T273" s="66"/>
      <c r="U273" s="66"/>
      <c r="V273" s="66"/>
      <c r="W273" s="66"/>
      <c r="X273" s="66"/>
      <c r="Y273" s="332"/>
      <c r="Z273" s="332"/>
      <c r="AA273" s="332"/>
      <c r="AB273" s="332"/>
      <c r="AC273" s="332"/>
      <c r="AD273" s="332"/>
      <c r="AE273" s="332"/>
      <c r="AF273" s="66"/>
      <c r="AG273" s="66"/>
      <c r="AH273" s="66"/>
      <c r="AI273" s="66"/>
      <c r="AJ273" s="332"/>
      <c r="AK273" s="332"/>
      <c r="AL273" s="332"/>
      <c r="AM273" s="332"/>
      <c r="AN273" s="332"/>
      <c r="AO273" s="332"/>
      <c r="AP273" s="332"/>
      <c r="AQ273" s="332"/>
      <c r="AR273" s="332"/>
      <c r="AS273" s="332"/>
      <c r="AT273" s="332"/>
      <c r="AU273" s="332"/>
      <c r="AV273" s="332"/>
      <c r="AW273" s="332"/>
    </row>
    <row r="274" spans="2:49" ht="27" customHeight="1" x14ac:dyDescent="0.2">
      <c r="B274" s="64"/>
      <c r="C274" s="74"/>
      <c r="D274" s="332"/>
      <c r="E274" s="332"/>
      <c r="F274" s="332"/>
      <c r="G274" s="66"/>
      <c r="H274" s="66"/>
      <c r="I274" s="66"/>
      <c r="J274" s="66"/>
      <c r="K274" s="66"/>
      <c r="L274" s="66"/>
      <c r="M274" s="66"/>
      <c r="N274" s="66"/>
      <c r="O274" s="66"/>
      <c r="P274" s="66"/>
      <c r="Q274" s="66"/>
      <c r="R274" s="66"/>
      <c r="S274" s="66"/>
      <c r="T274" s="66"/>
      <c r="U274" s="66"/>
      <c r="V274" s="66"/>
      <c r="W274" s="66"/>
      <c r="X274" s="66"/>
      <c r="Y274" s="332"/>
      <c r="Z274" s="332"/>
      <c r="AA274" s="332"/>
      <c r="AB274" s="332"/>
      <c r="AC274" s="332"/>
      <c r="AD274" s="332"/>
      <c r="AE274" s="332"/>
      <c r="AF274" s="66"/>
      <c r="AG274" s="66"/>
      <c r="AH274" s="66"/>
      <c r="AI274" s="66"/>
      <c r="AJ274" s="332"/>
      <c r="AK274" s="332"/>
      <c r="AL274" s="332"/>
      <c r="AM274" s="332"/>
      <c r="AN274" s="332"/>
      <c r="AO274" s="332"/>
      <c r="AP274" s="332"/>
      <c r="AQ274" s="332"/>
      <c r="AR274" s="332"/>
      <c r="AS274" s="332"/>
      <c r="AT274" s="332"/>
      <c r="AU274" s="332"/>
      <c r="AV274" s="332"/>
      <c r="AW274" s="332"/>
    </row>
    <row r="275" spans="2:49" ht="42.75" customHeight="1" x14ac:dyDescent="0.2">
      <c r="B275" s="64" t="s">
        <v>66</v>
      </c>
      <c r="C275" s="74" t="s">
        <v>67</v>
      </c>
      <c r="D275" s="1282" t="s">
        <v>419</v>
      </c>
      <c r="E275" s="1283"/>
      <c r="F275" s="1284"/>
      <c r="G275" s="65"/>
      <c r="H275" s="65"/>
      <c r="I275" s="65"/>
      <c r="J275" s="65"/>
      <c r="K275" s="65"/>
      <c r="L275" s="65"/>
      <c r="M275" s="65"/>
      <c r="N275" s="65"/>
      <c r="O275" s="65"/>
      <c r="P275" s="65"/>
      <c r="Q275" s="65"/>
      <c r="R275" s="65"/>
      <c r="S275" s="65"/>
      <c r="T275" s="65"/>
      <c r="U275" s="65"/>
      <c r="V275" s="65"/>
      <c r="W275" s="65"/>
      <c r="X275" s="65"/>
      <c r="Y275" s="331"/>
      <c r="Z275" s="331"/>
      <c r="AA275" s="331"/>
      <c r="AB275" s="331"/>
      <c r="AC275" s="331"/>
      <c r="AD275" s="331"/>
      <c r="AE275" s="331"/>
      <c r="AF275" s="345"/>
      <c r="AG275" s="345"/>
      <c r="AH275" s="345"/>
      <c r="AI275" s="345"/>
      <c r="AJ275" s="331"/>
      <c r="AK275" s="331"/>
      <c r="AL275" s="331"/>
      <c r="AM275" s="331"/>
      <c r="AN275" s="331"/>
      <c r="AO275" s="331"/>
      <c r="AP275" s="331"/>
      <c r="AQ275" s="331"/>
      <c r="AR275" s="331"/>
      <c r="AS275" s="331"/>
      <c r="AT275" s="331"/>
      <c r="AU275" s="331"/>
      <c r="AV275" s="331"/>
      <c r="AW275" s="331"/>
    </row>
    <row r="276" spans="2:49" ht="42.75" customHeight="1" x14ac:dyDescent="0.2">
      <c r="B276" s="64"/>
      <c r="C276" s="67" t="s">
        <v>112</v>
      </c>
      <c r="D276" s="333"/>
      <c r="E276" s="333"/>
      <c r="F276" s="333"/>
      <c r="G276" s="65"/>
      <c r="H276" s="65"/>
      <c r="I276" s="65"/>
      <c r="J276" s="65"/>
      <c r="K276" s="65"/>
      <c r="L276" s="65"/>
      <c r="M276" s="65"/>
      <c r="N276" s="65"/>
      <c r="O276" s="65"/>
      <c r="P276" s="65"/>
      <c r="Q276" s="65"/>
      <c r="R276" s="65"/>
      <c r="S276" s="65"/>
      <c r="T276" s="65"/>
      <c r="U276" s="65"/>
      <c r="V276" s="65"/>
      <c r="W276" s="65"/>
      <c r="X276" s="65"/>
      <c r="Y276" s="331"/>
      <c r="Z276" s="331"/>
      <c r="AA276" s="331"/>
      <c r="AB276" s="331"/>
      <c r="AC276" s="331"/>
      <c r="AD276" s="331"/>
      <c r="AE276" s="331"/>
      <c r="AF276" s="345"/>
      <c r="AG276" s="345"/>
      <c r="AH276" s="345"/>
      <c r="AI276" s="345"/>
      <c r="AJ276" s="331"/>
      <c r="AK276" s="331"/>
      <c r="AL276" s="331"/>
      <c r="AM276" s="331"/>
      <c r="AN276" s="331"/>
      <c r="AO276" s="331"/>
      <c r="AP276" s="331"/>
      <c r="AQ276" s="331"/>
      <c r="AR276" s="331"/>
      <c r="AS276" s="331"/>
      <c r="AT276" s="331"/>
      <c r="AU276" s="331"/>
      <c r="AV276" s="331"/>
      <c r="AW276" s="331"/>
    </row>
    <row r="277" spans="2:49" ht="42.75" customHeight="1" x14ac:dyDescent="0.2">
      <c r="B277" s="64"/>
      <c r="C277" s="74"/>
      <c r="D277" s="332"/>
      <c r="E277" s="332"/>
      <c r="F277" s="332"/>
      <c r="G277" s="66"/>
      <c r="H277" s="66"/>
      <c r="I277" s="66"/>
      <c r="J277" s="66"/>
      <c r="K277" s="66"/>
      <c r="L277" s="66"/>
      <c r="M277" s="66"/>
      <c r="N277" s="66"/>
      <c r="O277" s="66"/>
      <c r="P277" s="66"/>
      <c r="Q277" s="66"/>
      <c r="R277" s="66"/>
      <c r="S277" s="66"/>
      <c r="T277" s="66"/>
      <c r="U277" s="66"/>
      <c r="V277" s="66"/>
      <c r="W277" s="66"/>
      <c r="X277" s="66"/>
      <c r="Y277" s="332"/>
      <c r="Z277" s="332"/>
      <c r="AA277" s="332"/>
      <c r="AB277" s="332"/>
      <c r="AC277" s="332"/>
      <c r="AD277" s="332"/>
      <c r="AE277" s="332"/>
      <c r="AF277" s="66"/>
      <c r="AG277" s="66"/>
      <c r="AH277" s="66"/>
      <c r="AI277" s="66"/>
      <c r="AJ277" s="332"/>
      <c r="AK277" s="332"/>
      <c r="AL277" s="332"/>
      <c r="AM277" s="332"/>
      <c r="AN277" s="332"/>
      <c r="AO277" s="332"/>
      <c r="AP277" s="332"/>
      <c r="AQ277" s="332"/>
      <c r="AR277" s="332"/>
      <c r="AS277" s="332"/>
      <c r="AT277" s="332"/>
      <c r="AU277" s="332"/>
      <c r="AV277" s="332"/>
      <c r="AW277" s="332"/>
    </row>
    <row r="278" spans="2:49" ht="42.75" customHeight="1" x14ac:dyDescent="0.2">
      <c r="B278" s="64" t="s">
        <v>68</v>
      </c>
      <c r="C278" s="74" t="s">
        <v>69</v>
      </c>
      <c r="D278" s="1282" t="s">
        <v>419</v>
      </c>
      <c r="E278" s="1283"/>
      <c r="F278" s="1284"/>
      <c r="G278" s="65"/>
      <c r="H278" s="65"/>
      <c r="I278" s="65"/>
      <c r="J278" s="65"/>
      <c r="K278" s="65"/>
      <c r="L278" s="65"/>
      <c r="M278" s="65"/>
      <c r="N278" s="65"/>
      <c r="O278" s="65"/>
      <c r="P278" s="65"/>
      <c r="Q278" s="65"/>
      <c r="R278" s="65"/>
      <c r="S278" s="65"/>
      <c r="T278" s="65"/>
      <c r="U278" s="65"/>
      <c r="V278" s="65"/>
      <c r="W278" s="65"/>
      <c r="X278" s="65"/>
      <c r="Y278" s="331"/>
      <c r="Z278" s="331"/>
      <c r="AA278" s="331"/>
      <c r="AB278" s="331"/>
      <c r="AC278" s="331"/>
      <c r="AD278" s="331"/>
      <c r="AE278" s="331"/>
      <c r="AF278" s="345"/>
      <c r="AG278" s="345"/>
      <c r="AH278" s="345"/>
      <c r="AI278" s="345"/>
      <c r="AJ278" s="331"/>
      <c r="AK278" s="331"/>
      <c r="AL278" s="331"/>
      <c r="AM278" s="331"/>
      <c r="AN278" s="331"/>
      <c r="AO278" s="331"/>
      <c r="AP278" s="331"/>
      <c r="AQ278" s="331"/>
      <c r="AR278" s="331"/>
      <c r="AS278" s="331"/>
      <c r="AT278" s="331"/>
      <c r="AU278" s="331"/>
      <c r="AV278" s="331"/>
      <c r="AW278" s="331"/>
    </row>
    <row r="279" spans="2:49" ht="42.75" customHeight="1" x14ac:dyDescent="0.2">
      <c r="B279" s="64"/>
      <c r="C279" s="67" t="s">
        <v>112</v>
      </c>
      <c r="D279" s="1323"/>
      <c r="E279" s="1324"/>
      <c r="F279" s="1325"/>
      <c r="G279" s="65"/>
      <c r="H279" s="65"/>
      <c r="I279" s="65"/>
      <c r="J279" s="65"/>
      <c r="K279" s="65"/>
      <c r="L279" s="65"/>
      <c r="M279" s="65"/>
      <c r="N279" s="65"/>
      <c r="O279" s="65"/>
      <c r="P279" s="65"/>
      <c r="Q279" s="65"/>
      <c r="R279" s="65"/>
      <c r="S279" s="65"/>
      <c r="T279" s="65"/>
      <c r="U279" s="65"/>
      <c r="V279" s="65"/>
      <c r="W279" s="65"/>
      <c r="X279" s="65"/>
      <c r="Y279" s="331"/>
      <c r="Z279" s="331"/>
      <c r="AA279" s="331"/>
      <c r="AB279" s="331"/>
      <c r="AC279" s="331"/>
      <c r="AD279" s="331"/>
      <c r="AE279" s="331"/>
      <c r="AF279" s="345"/>
      <c r="AG279" s="345"/>
      <c r="AH279" s="345"/>
      <c r="AI279" s="345"/>
      <c r="AJ279" s="331"/>
      <c r="AK279" s="331"/>
      <c r="AL279" s="331"/>
      <c r="AM279" s="331"/>
      <c r="AN279" s="331"/>
      <c r="AO279" s="331"/>
      <c r="AP279" s="331"/>
      <c r="AQ279" s="331"/>
      <c r="AR279" s="331"/>
      <c r="AS279" s="331"/>
      <c r="AT279" s="331"/>
      <c r="AU279" s="331"/>
      <c r="AV279" s="331"/>
      <c r="AW279" s="331"/>
    </row>
    <row r="280" spans="2:49" ht="42.75" customHeight="1" x14ac:dyDescent="0.2">
      <c r="B280" s="64"/>
      <c r="C280" s="74"/>
      <c r="D280" s="65"/>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5"/>
      <c r="AH280" s="65"/>
      <c r="AI280" s="65"/>
      <c r="AJ280" s="65"/>
      <c r="AK280" s="65"/>
      <c r="AL280" s="65"/>
      <c r="AM280" s="65"/>
      <c r="AN280" s="65"/>
      <c r="AO280" s="65"/>
      <c r="AP280" s="344"/>
      <c r="AQ280" s="344"/>
      <c r="AR280" s="344"/>
      <c r="AS280" s="344"/>
      <c r="AT280" s="344"/>
      <c r="AU280" s="344"/>
      <c r="AV280" s="344"/>
      <c r="AW280" s="344"/>
    </row>
    <row r="281" spans="2:49" ht="40.5" customHeight="1" x14ac:dyDescent="0.2">
      <c r="B281" s="64" t="s">
        <v>70</v>
      </c>
      <c r="C281" s="75" t="s">
        <v>71</v>
      </c>
      <c r="D281" s="1282" t="s">
        <v>419</v>
      </c>
      <c r="E281" s="1283"/>
      <c r="F281" s="1284"/>
      <c r="G281" s="331"/>
      <c r="H281" s="65"/>
      <c r="I281" s="65"/>
      <c r="J281" s="65"/>
      <c r="K281" s="65"/>
      <c r="L281" s="65"/>
      <c r="M281" s="65"/>
      <c r="N281" s="65"/>
      <c r="O281" s="65"/>
      <c r="P281" s="65"/>
      <c r="Q281" s="65"/>
      <c r="R281" s="65"/>
      <c r="S281" s="331"/>
      <c r="T281" s="331"/>
      <c r="U281" s="331"/>
      <c r="V281" s="331"/>
      <c r="W281" s="331"/>
      <c r="X281" s="331"/>
      <c r="Y281" s="65"/>
      <c r="Z281" s="65"/>
      <c r="AA281" s="65"/>
      <c r="AB281" s="65"/>
      <c r="AC281" s="65"/>
      <c r="AD281" s="65"/>
      <c r="AE281" s="65"/>
      <c r="AF281" s="331"/>
      <c r="AG281" s="65"/>
      <c r="AH281" s="65"/>
      <c r="AI281" s="65"/>
      <c r="AJ281" s="331"/>
      <c r="AK281" s="331"/>
      <c r="AL281" s="65"/>
      <c r="AM281" s="65"/>
      <c r="AN281" s="65"/>
      <c r="AO281" s="331"/>
      <c r="AP281" s="331"/>
      <c r="AQ281" s="331"/>
      <c r="AR281" s="331"/>
      <c r="AS281" s="331"/>
      <c r="AT281" s="331"/>
      <c r="AU281" s="331"/>
      <c r="AV281" s="331"/>
      <c r="AW281" s="331"/>
    </row>
    <row r="282" spans="2:49" ht="40.5" customHeight="1" x14ac:dyDescent="0.2">
      <c r="B282" s="64" t="s">
        <v>72</v>
      </c>
      <c r="C282" s="74" t="s">
        <v>71</v>
      </c>
      <c r="D282" s="1323"/>
      <c r="E282" s="1324"/>
      <c r="F282" s="1325"/>
      <c r="G282" s="331"/>
      <c r="H282" s="65"/>
      <c r="I282" s="65"/>
      <c r="J282" s="65"/>
      <c r="K282" s="65"/>
      <c r="L282" s="65"/>
      <c r="M282" s="65"/>
      <c r="N282" s="65"/>
      <c r="O282" s="65"/>
      <c r="P282" s="65"/>
      <c r="Q282" s="65"/>
      <c r="R282" s="65"/>
      <c r="S282" s="331"/>
      <c r="T282" s="331"/>
      <c r="U282" s="331"/>
      <c r="V282" s="331"/>
      <c r="W282" s="331"/>
      <c r="X282" s="331"/>
      <c r="Y282" s="65"/>
      <c r="Z282" s="65"/>
      <c r="AA282" s="65"/>
      <c r="AB282" s="65"/>
      <c r="AC282" s="65"/>
      <c r="AD282" s="65"/>
      <c r="AE282" s="65"/>
      <c r="AF282" s="331"/>
      <c r="AG282" s="65"/>
      <c r="AH282" s="65"/>
      <c r="AI282" s="65"/>
      <c r="AJ282" s="331"/>
      <c r="AK282" s="331"/>
      <c r="AL282" s="65"/>
      <c r="AM282" s="65"/>
      <c r="AN282" s="65"/>
      <c r="AO282" s="331"/>
      <c r="AP282" s="331"/>
      <c r="AQ282" s="331"/>
      <c r="AR282" s="331"/>
      <c r="AS282" s="331"/>
      <c r="AT282" s="331"/>
      <c r="AU282" s="331"/>
      <c r="AV282" s="331"/>
      <c r="AW282" s="331"/>
    </row>
    <row r="283" spans="2:49" s="91" customFormat="1" ht="40.5" customHeight="1" x14ac:dyDescent="0.2">
      <c r="B283" s="64"/>
      <c r="C283" s="68" t="s">
        <v>113</v>
      </c>
      <c r="D283" s="69"/>
      <c r="E283" s="69"/>
      <c r="F283" s="69"/>
      <c r="G283" s="332"/>
      <c r="H283" s="69"/>
      <c r="I283" s="69"/>
      <c r="J283" s="69"/>
      <c r="K283" s="69"/>
      <c r="L283" s="69"/>
      <c r="M283" s="69"/>
      <c r="N283" s="69"/>
      <c r="O283" s="69"/>
      <c r="P283" s="69"/>
      <c r="Q283" s="69"/>
      <c r="R283" s="69"/>
      <c r="S283" s="332"/>
      <c r="T283" s="332"/>
      <c r="U283" s="332"/>
      <c r="V283" s="332"/>
      <c r="W283" s="332"/>
      <c r="X283" s="332"/>
      <c r="Y283" s="69"/>
      <c r="Z283" s="69"/>
      <c r="AA283" s="69"/>
      <c r="AB283" s="69"/>
      <c r="AC283" s="69"/>
      <c r="AD283" s="69"/>
      <c r="AE283" s="69"/>
      <c r="AF283" s="332"/>
      <c r="AG283" s="40"/>
      <c r="AH283" s="40"/>
      <c r="AI283" s="40"/>
      <c r="AJ283" s="332"/>
      <c r="AK283" s="332"/>
      <c r="AL283" s="40"/>
      <c r="AM283" s="40"/>
      <c r="AN283" s="40"/>
      <c r="AO283" s="40"/>
      <c r="AP283" s="40"/>
      <c r="AQ283" s="40"/>
      <c r="AR283" s="40"/>
      <c r="AS283" s="40"/>
      <c r="AT283" s="40"/>
      <c r="AU283" s="332"/>
      <c r="AV283" s="332"/>
      <c r="AW283" s="332"/>
    </row>
    <row r="284" spans="2:49" ht="27" customHeight="1" x14ac:dyDescent="0.2">
      <c r="B284" s="64"/>
      <c r="C284" s="74"/>
      <c r="D284" s="65"/>
      <c r="E284" s="65"/>
      <c r="F284" s="65"/>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65"/>
      <c r="AG284" s="65"/>
      <c r="AH284" s="65"/>
      <c r="AI284" s="65"/>
      <c r="AJ284" s="65"/>
      <c r="AK284" s="65"/>
      <c r="AL284" s="65"/>
      <c r="AM284" s="65"/>
      <c r="AN284" s="65"/>
      <c r="AO284" s="65"/>
      <c r="AP284" s="66"/>
      <c r="AQ284" s="66"/>
      <c r="AR284" s="66"/>
      <c r="AS284" s="66"/>
      <c r="AT284" s="66"/>
      <c r="AU284" s="66"/>
      <c r="AV284" s="66"/>
      <c r="AW284" s="66"/>
    </row>
    <row r="285" spans="2:49" x14ac:dyDescent="0.2">
      <c r="B285" s="79"/>
      <c r="C285" s="80"/>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81"/>
      <c r="AI285" s="81"/>
      <c r="AJ285" s="81"/>
      <c r="AK285" s="81"/>
      <c r="AL285" s="81"/>
      <c r="AM285" s="81"/>
      <c r="AN285" s="81"/>
      <c r="AO285" s="82"/>
      <c r="AP285" s="357"/>
      <c r="AQ285" s="357"/>
      <c r="AR285" s="357"/>
      <c r="AS285" s="357"/>
      <c r="AT285" s="357"/>
      <c r="AU285" s="357"/>
      <c r="AV285" s="357"/>
      <c r="AW285" s="357"/>
    </row>
    <row r="286" spans="2:49" x14ac:dyDescent="0.2">
      <c r="B286" s="79"/>
      <c r="C286" s="80"/>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81"/>
      <c r="AI286" s="81"/>
      <c r="AJ286" s="81"/>
      <c r="AK286" s="81"/>
      <c r="AL286" s="81"/>
      <c r="AM286" s="81"/>
      <c r="AN286" s="81"/>
      <c r="AO286" s="83"/>
      <c r="AP286" s="357"/>
      <c r="AQ286" s="357"/>
      <c r="AR286" s="357"/>
      <c r="AS286" s="357"/>
      <c r="AT286" s="357"/>
      <c r="AU286" s="357"/>
      <c r="AV286" s="357"/>
      <c r="AW286" s="357"/>
    </row>
    <row r="287" spans="2:49" x14ac:dyDescent="0.2">
      <c r="B287" s="79"/>
      <c r="C287" s="80"/>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81"/>
      <c r="AI287" s="81"/>
      <c r="AJ287" s="81"/>
      <c r="AK287" s="81"/>
      <c r="AL287" s="81"/>
      <c r="AM287" s="81"/>
      <c r="AN287" s="81"/>
      <c r="AO287" s="84"/>
      <c r="AP287" s="357"/>
      <c r="AQ287" s="357"/>
      <c r="AR287" s="357"/>
      <c r="AS287" s="357"/>
      <c r="AT287" s="357"/>
      <c r="AU287" s="357"/>
      <c r="AV287" s="357"/>
      <c r="AW287" s="357"/>
    </row>
    <row r="290" spans="4:45" x14ac:dyDescent="0.2">
      <c r="D290" s="1281" t="s">
        <v>125</v>
      </c>
      <c r="E290" s="1281"/>
      <c r="F290" s="1281"/>
      <c r="G290" s="1281"/>
      <c r="H290" s="1281"/>
      <c r="I290" s="1281"/>
      <c r="AM290" s="1281" t="s">
        <v>123</v>
      </c>
      <c r="AN290" s="1281"/>
      <c r="AO290" s="1281"/>
      <c r="AP290" s="1281"/>
      <c r="AQ290" s="1281"/>
      <c r="AR290" s="1281"/>
      <c r="AS290" s="1281"/>
    </row>
    <row r="291" spans="4:45" x14ac:dyDescent="0.2">
      <c r="D291" s="1281" t="s">
        <v>128</v>
      </c>
      <c r="E291" s="1281"/>
      <c r="F291" s="1281"/>
      <c r="G291" s="1281"/>
      <c r="H291" s="1281"/>
      <c r="I291" s="1281"/>
      <c r="AO291" s="315"/>
      <c r="AP291" s="86"/>
      <c r="AQ291" s="86"/>
    </row>
    <row r="292" spans="4:45" x14ac:dyDescent="0.2">
      <c r="D292" s="1281" t="s">
        <v>126</v>
      </c>
      <c r="E292" s="1281"/>
      <c r="F292" s="1281"/>
      <c r="G292" s="1281"/>
      <c r="H292" s="1281"/>
      <c r="I292" s="1281"/>
      <c r="AO292" s="1281" t="s">
        <v>122</v>
      </c>
      <c r="AP292" s="1281"/>
      <c r="AQ292" s="1281"/>
    </row>
    <row r="293" spans="4:45" x14ac:dyDescent="0.2">
      <c r="D293" s="1281"/>
      <c r="E293" s="1281"/>
      <c r="F293" s="1281"/>
      <c r="G293" s="1281"/>
      <c r="H293" s="1281"/>
      <c r="I293" s="1281"/>
      <c r="AO293" s="87"/>
      <c r="AP293" s="88"/>
      <c r="AQ293" s="88"/>
    </row>
    <row r="294" spans="4:45" x14ac:dyDescent="0.2">
      <c r="D294" s="1281"/>
      <c r="E294" s="1281"/>
      <c r="F294" s="1281"/>
      <c r="G294" s="1281"/>
      <c r="H294" s="1281"/>
      <c r="I294" s="1281"/>
      <c r="AO294" s="87"/>
      <c r="AP294" s="88"/>
      <c r="AQ294" s="88"/>
    </row>
    <row r="295" spans="4:45" x14ac:dyDescent="0.2">
      <c r="D295" s="87"/>
      <c r="E295" s="87"/>
      <c r="F295" s="87"/>
      <c r="G295" s="87"/>
      <c r="H295" s="87"/>
      <c r="I295" s="87"/>
      <c r="AO295" s="87"/>
      <c r="AP295" s="88"/>
      <c r="AQ295" s="88"/>
    </row>
    <row r="296" spans="4:45" x14ac:dyDescent="0.2">
      <c r="D296" s="87"/>
      <c r="E296" s="87"/>
      <c r="F296" s="87"/>
      <c r="G296" s="87"/>
      <c r="H296" s="87"/>
      <c r="I296" s="87"/>
      <c r="AO296" s="87"/>
      <c r="AP296" s="88"/>
      <c r="AQ296" s="88"/>
    </row>
    <row r="297" spans="4:45" x14ac:dyDescent="0.2">
      <c r="D297" s="87"/>
      <c r="E297" s="87"/>
      <c r="F297" s="87"/>
      <c r="G297" s="87"/>
      <c r="H297" s="87"/>
      <c r="I297" s="87"/>
      <c r="AO297" s="87"/>
      <c r="AP297" s="88"/>
      <c r="AQ297" s="88"/>
    </row>
    <row r="298" spans="4:45" ht="15" x14ac:dyDescent="0.25">
      <c r="D298" s="1288" t="s">
        <v>127</v>
      </c>
      <c r="E298" s="1288"/>
      <c r="F298" s="1288"/>
      <c r="G298" s="1288"/>
      <c r="H298" s="1288"/>
      <c r="I298" s="1288"/>
      <c r="AO298" s="1288" t="s">
        <v>124</v>
      </c>
      <c r="AP298" s="1288"/>
      <c r="AQ298" s="1288"/>
    </row>
    <row r="299" spans="4:45" x14ac:dyDescent="0.2">
      <c r="D299" s="1281" t="s">
        <v>129</v>
      </c>
      <c r="E299" s="1281"/>
      <c r="F299" s="1281"/>
      <c r="G299" s="1281"/>
      <c r="H299" s="1281"/>
      <c r="I299" s="1281"/>
      <c r="AO299" s="1281" t="s">
        <v>130</v>
      </c>
      <c r="AP299" s="1281"/>
      <c r="AQ299" s="1281"/>
    </row>
  </sheetData>
  <mergeCells count="82">
    <mergeCell ref="G7:G8"/>
    <mergeCell ref="H7:I7"/>
    <mergeCell ref="J7:J8"/>
    <mergeCell ref="D12:F13"/>
    <mergeCell ref="B2:AW2"/>
    <mergeCell ref="B3:AW3"/>
    <mergeCell ref="B4:AW4"/>
    <mergeCell ref="B6:B8"/>
    <mergeCell ref="C6:C8"/>
    <mergeCell ref="D6:D8"/>
    <mergeCell ref="E6:E8"/>
    <mergeCell ref="F6:F8"/>
    <mergeCell ref="G6:J6"/>
    <mergeCell ref="K6:K8"/>
    <mergeCell ref="AO7:AO8"/>
    <mergeCell ref="Y6:Z6"/>
    <mergeCell ref="AB7:AB8"/>
    <mergeCell ref="AC7:AC8"/>
    <mergeCell ref="X6:X8"/>
    <mergeCell ref="AI6:AI8"/>
    <mergeCell ref="S7:S8"/>
    <mergeCell ref="T7:T8"/>
    <mergeCell ref="U7:U8"/>
    <mergeCell ref="V7:V8"/>
    <mergeCell ref="AF6:AF8"/>
    <mergeCell ref="AG6:AG8"/>
    <mergeCell ref="AH6:AH8"/>
    <mergeCell ref="AD7:AD8"/>
    <mergeCell ref="AE7:AE8"/>
    <mergeCell ref="Y7:Y8"/>
    <mergeCell ref="Z7:Z8"/>
    <mergeCell ref="AA7:AA8"/>
    <mergeCell ref="AV7:AW7"/>
    <mergeCell ref="AT6:AT8"/>
    <mergeCell ref="AU6:AW6"/>
    <mergeCell ref="AQ6:AS6"/>
    <mergeCell ref="AR7:AR8"/>
    <mergeCell ref="AQ7:AQ8"/>
    <mergeCell ref="AP6:AP8"/>
    <mergeCell ref="AL7:AL8"/>
    <mergeCell ref="AM7:AM8"/>
    <mergeCell ref="AS7:AS8"/>
    <mergeCell ref="AU7:AU8"/>
    <mergeCell ref="AN7:AN8"/>
    <mergeCell ref="AJ6:AJ8"/>
    <mergeCell ref="AK6:AK8"/>
    <mergeCell ref="AL6:AO6"/>
    <mergeCell ref="L6:L8"/>
    <mergeCell ref="M6:M8"/>
    <mergeCell ref="N6:R6"/>
    <mergeCell ref="S6:U6"/>
    <mergeCell ref="V6:W6"/>
    <mergeCell ref="N7:N8"/>
    <mergeCell ref="O7:O8"/>
    <mergeCell ref="P7:P8"/>
    <mergeCell ref="Q7:Q8"/>
    <mergeCell ref="W7:W8"/>
    <mergeCell ref="AA6:AC6"/>
    <mergeCell ref="AD6:AE6"/>
    <mergeCell ref="R7:R8"/>
    <mergeCell ref="D217:F218"/>
    <mergeCell ref="D278:F279"/>
    <mergeCell ref="D197:F198"/>
    <mergeCell ref="D201:F202"/>
    <mergeCell ref="D210:F211"/>
    <mergeCell ref="D214:F215"/>
    <mergeCell ref="A1:XFD1"/>
    <mergeCell ref="D16:F17"/>
    <mergeCell ref="D194:F195"/>
    <mergeCell ref="D275:F275"/>
    <mergeCell ref="D299:I299"/>
    <mergeCell ref="AO299:AQ299"/>
    <mergeCell ref="D292:I292"/>
    <mergeCell ref="AO292:AQ292"/>
    <mergeCell ref="D293:I293"/>
    <mergeCell ref="D294:I294"/>
    <mergeCell ref="D298:I298"/>
    <mergeCell ref="AO298:AQ298"/>
    <mergeCell ref="D281:F282"/>
    <mergeCell ref="D290:I290"/>
    <mergeCell ref="AM290:AS290"/>
    <mergeCell ref="D291:I291"/>
  </mergeCells>
  <printOptions horizontalCentered="1"/>
  <pageMargins left="0.23622047244094491" right="0.23622047244094491" top="0.51181102362204722" bottom="0.31496062992125984" header="0.31496062992125984" footer="0.31496062992125984"/>
  <pageSetup paperSize="150" scale="4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B1:AW135"/>
  <sheetViews>
    <sheetView zoomScale="60" zoomScaleNormal="60" workbookViewId="0">
      <pane ySplit="9" topLeftCell="A19" activePane="bottomLeft" state="frozen"/>
      <selection activeCell="AN40" sqref="AN40"/>
      <selection pane="bottomLeft" activeCell="AN40" sqref="AN40"/>
    </sheetView>
  </sheetViews>
  <sheetFormatPr defaultColWidth="9.140625" defaultRowHeight="14.25" x14ac:dyDescent="0.2"/>
  <cols>
    <col min="1" max="1" width="2.42578125" style="32" customWidth="1"/>
    <col min="2" max="2" width="6.42578125" style="32" bestFit="1" customWidth="1"/>
    <col min="3" max="3" width="26.7109375" style="32" customWidth="1"/>
    <col min="4" max="5" width="13" style="32" customWidth="1"/>
    <col min="6" max="6" width="7.42578125" style="32" customWidth="1"/>
    <col min="7" max="7" width="8.7109375" style="32" hidden="1" customWidth="1"/>
    <col min="8" max="10" width="9.140625" style="32" hidden="1" customWidth="1"/>
    <col min="11" max="11" width="10.140625" style="32" hidden="1" customWidth="1"/>
    <col min="12" max="12" width="6.42578125" style="32" hidden="1" customWidth="1"/>
    <col min="13" max="13" width="12.140625" style="32" hidden="1" customWidth="1"/>
    <col min="14" max="14" width="9" style="32" hidden="1" customWidth="1"/>
    <col min="15" max="18" width="5.42578125" style="32" hidden="1" customWidth="1"/>
    <col min="19" max="19" width="9.140625" style="32" hidden="1" customWidth="1"/>
    <col min="20" max="20" width="9" style="32" hidden="1" customWidth="1"/>
    <col min="21" max="21" width="9.140625" style="32" hidden="1" customWidth="1"/>
    <col min="22" max="22" width="7.140625" style="32" hidden="1" customWidth="1"/>
    <col min="23" max="23" width="6.7109375" style="32" hidden="1" customWidth="1"/>
    <col min="24" max="24" width="10.42578125" style="32" hidden="1" customWidth="1"/>
    <col min="25" max="30" width="9.140625" style="32" customWidth="1"/>
    <col min="31" max="31" width="9" style="32" customWidth="1"/>
    <col min="32" max="32" width="9.140625" style="32" hidden="1" customWidth="1"/>
    <col min="33" max="33" width="8" style="32" hidden="1" customWidth="1"/>
    <col min="34" max="34" width="5.85546875" style="32" hidden="1" customWidth="1"/>
    <col min="35" max="35" width="6.42578125" style="32" hidden="1" customWidth="1"/>
    <col min="36" max="37" width="10.7109375" style="32" customWidth="1"/>
    <col min="38" max="40" width="7.140625" style="32" customWidth="1"/>
    <col min="41" max="41" width="10.42578125" style="32" customWidth="1"/>
    <col min="42" max="42" width="12.28515625" style="32" customWidth="1"/>
    <col min="43" max="43" width="12.85546875" style="32" customWidth="1"/>
    <col min="44" max="44" width="10.7109375" style="32" customWidth="1"/>
    <col min="45" max="45" width="11.7109375" style="32" customWidth="1"/>
    <col min="46" max="49" width="12.140625" style="32" customWidth="1"/>
    <col min="50" max="16384" width="9.140625" style="32"/>
  </cols>
  <sheetData>
    <row r="1" spans="2:49" ht="21.75" customHeight="1" x14ac:dyDescent="0.2"/>
    <row r="2" spans="2:49" ht="21.75" customHeight="1" x14ac:dyDescent="0.2">
      <c r="C2" s="32" t="s">
        <v>1730</v>
      </c>
    </row>
    <row r="3" spans="2:49" ht="26.25" x14ac:dyDescent="0.4">
      <c r="B3" s="1361" t="s">
        <v>107</v>
      </c>
      <c r="C3" s="1361"/>
      <c r="D3" s="1361"/>
      <c r="E3" s="1361"/>
      <c r="F3" s="1361"/>
      <c r="G3" s="1361"/>
      <c r="H3" s="1361"/>
      <c r="I3" s="1361"/>
      <c r="J3" s="1361"/>
      <c r="K3" s="1361"/>
      <c r="L3" s="1361"/>
      <c r="M3" s="1361"/>
      <c r="N3" s="1361"/>
      <c r="O3" s="1361"/>
      <c r="P3" s="1361"/>
      <c r="Q3" s="1361"/>
      <c r="R3" s="1361"/>
      <c r="S3" s="1361"/>
      <c r="T3" s="1361"/>
      <c r="U3" s="1361"/>
      <c r="V3" s="1361"/>
      <c r="W3" s="1361"/>
      <c r="X3" s="1361"/>
      <c r="Y3" s="1361"/>
      <c r="Z3" s="1361"/>
      <c r="AA3" s="1361"/>
      <c r="AB3" s="1361"/>
      <c r="AC3" s="1361"/>
      <c r="AD3" s="1361"/>
      <c r="AE3" s="1361"/>
      <c r="AF3" s="1361"/>
      <c r="AG3" s="1361"/>
      <c r="AH3" s="1361"/>
      <c r="AI3" s="1361"/>
      <c r="AJ3" s="1361"/>
      <c r="AK3" s="1361"/>
      <c r="AL3" s="1361"/>
      <c r="AM3" s="1361"/>
      <c r="AN3" s="1361"/>
      <c r="AO3" s="1361"/>
      <c r="AP3" s="1361"/>
      <c r="AQ3" s="1361"/>
      <c r="AR3" s="1361"/>
      <c r="AS3" s="1361"/>
      <c r="AT3" s="1361"/>
      <c r="AU3" s="1361"/>
      <c r="AV3" s="1361"/>
      <c r="AW3" s="1361"/>
    </row>
    <row r="4" spans="2:49" ht="26.25" x14ac:dyDescent="0.4">
      <c r="B4" s="1361" t="s">
        <v>1342</v>
      </c>
      <c r="C4" s="1361"/>
      <c r="D4" s="1361"/>
      <c r="E4" s="1361"/>
      <c r="F4" s="1361"/>
      <c r="G4" s="1361"/>
      <c r="H4" s="1361"/>
      <c r="I4" s="1361"/>
      <c r="J4" s="1361"/>
      <c r="K4" s="1361"/>
      <c r="L4" s="1361"/>
      <c r="M4" s="1361"/>
      <c r="N4" s="1361"/>
      <c r="O4" s="1361"/>
      <c r="P4" s="1361"/>
      <c r="Q4" s="1361"/>
      <c r="R4" s="1361"/>
      <c r="S4" s="1361"/>
      <c r="T4" s="1361"/>
      <c r="U4" s="1361"/>
      <c r="V4" s="1361"/>
      <c r="W4" s="1361"/>
      <c r="X4" s="1361"/>
      <c r="Y4" s="1361"/>
      <c r="Z4" s="1361"/>
      <c r="AA4" s="1361"/>
      <c r="AB4" s="1361"/>
      <c r="AC4" s="1361"/>
      <c r="AD4" s="1361"/>
      <c r="AE4" s="1361"/>
      <c r="AF4" s="1361"/>
      <c r="AG4" s="1361"/>
      <c r="AH4" s="1361"/>
      <c r="AI4" s="1361"/>
      <c r="AJ4" s="1361"/>
      <c r="AK4" s="1361"/>
      <c r="AL4" s="1361"/>
      <c r="AM4" s="1361"/>
      <c r="AN4" s="1361"/>
      <c r="AO4" s="1361"/>
      <c r="AP4" s="1361"/>
      <c r="AQ4" s="1361"/>
      <c r="AR4" s="1361"/>
      <c r="AS4" s="1361"/>
      <c r="AT4" s="1361"/>
      <c r="AU4" s="1361"/>
      <c r="AV4" s="1361"/>
      <c r="AW4" s="1361"/>
    </row>
    <row r="5" spans="2:49" ht="26.25" x14ac:dyDescent="0.4">
      <c r="B5" s="1361" t="s">
        <v>131</v>
      </c>
      <c r="C5" s="1361"/>
      <c r="D5" s="1361"/>
      <c r="E5" s="1361"/>
      <c r="F5" s="1361"/>
      <c r="G5" s="1361"/>
      <c r="H5" s="1361"/>
      <c r="I5" s="1361"/>
      <c r="J5" s="1361"/>
      <c r="K5" s="1361"/>
      <c r="L5" s="1361"/>
      <c r="M5" s="1361"/>
      <c r="N5" s="1361"/>
      <c r="O5" s="1361"/>
      <c r="P5" s="1361"/>
      <c r="Q5" s="1361"/>
      <c r="R5" s="1361"/>
      <c r="S5" s="1361"/>
      <c r="T5" s="1361"/>
      <c r="U5" s="1361"/>
      <c r="V5" s="1361"/>
      <c r="W5" s="1361"/>
      <c r="X5" s="1361"/>
      <c r="Y5" s="1361"/>
      <c r="Z5" s="1361"/>
      <c r="AA5" s="1361"/>
      <c r="AB5" s="1361"/>
      <c r="AC5" s="1361"/>
      <c r="AD5" s="1361"/>
      <c r="AE5" s="1361"/>
      <c r="AF5" s="1361"/>
      <c r="AG5" s="1361"/>
      <c r="AH5" s="1361"/>
      <c r="AI5" s="1361"/>
      <c r="AJ5" s="1361"/>
      <c r="AK5" s="1361"/>
      <c r="AL5" s="1361"/>
      <c r="AM5" s="1361"/>
      <c r="AN5" s="1361"/>
      <c r="AO5" s="1361"/>
      <c r="AP5" s="1361"/>
      <c r="AQ5" s="1361"/>
      <c r="AR5" s="1361"/>
      <c r="AS5" s="1361"/>
      <c r="AT5" s="1361"/>
      <c r="AU5" s="1361"/>
      <c r="AV5" s="1361"/>
      <c r="AW5" s="1361"/>
    </row>
    <row r="7" spans="2:49" s="33" customFormat="1" ht="15" customHeight="1" x14ac:dyDescent="0.2">
      <c r="B7" s="1369" t="s">
        <v>0</v>
      </c>
      <c r="C7" s="1285" t="s">
        <v>1</v>
      </c>
      <c r="D7" s="1271" t="s">
        <v>2</v>
      </c>
      <c r="E7" s="1271" t="s">
        <v>3</v>
      </c>
      <c r="F7" s="1271" t="s">
        <v>4</v>
      </c>
      <c r="G7" s="1271" t="s">
        <v>5</v>
      </c>
      <c r="H7" s="1271"/>
      <c r="I7" s="1271"/>
      <c r="J7" s="1271"/>
      <c r="K7" s="1271" t="s">
        <v>6</v>
      </c>
      <c r="L7" s="1271" t="s">
        <v>7</v>
      </c>
      <c r="M7" s="1271" t="s">
        <v>8</v>
      </c>
      <c r="N7" s="1271" t="s">
        <v>9</v>
      </c>
      <c r="O7" s="1271"/>
      <c r="P7" s="1271"/>
      <c r="Q7" s="1271"/>
      <c r="R7" s="1271"/>
      <c r="S7" s="1271" t="s">
        <v>73</v>
      </c>
      <c r="T7" s="1271"/>
      <c r="U7" s="1271"/>
      <c r="V7" s="1271" t="s">
        <v>77</v>
      </c>
      <c r="W7" s="1271"/>
      <c r="X7" s="1271" t="s">
        <v>78</v>
      </c>
      <c r="Y7" s="1271" t="s">
        <v>79</v>
      </c>
      <c r="Z7" s="1271"/>
      <c r="AA7" s="1271" t="s">
        <v>80</v>
      </c>
      <c r="AB7" s="1271"/>
      <c r="AC7" s="1271"/>
      <c r="AD7" s="1271" t="s">
        <v>81</v>
      </c>
      <c r="AE7" s="1271"/>
      <c r="AF7" s="1369" t="s">
        <v>88</v>
      </c>
      <c r="AG7" s="1271" t="s">
        <v>89</v>
      </c>
      <c r="AH7" s="1271" t="s">
        <v>90</v>
      </c>
      <c r="AI7" s="1271" t="s">
        <v>91</v>
      </c>
      <c r="AJ7" s="1271" t="s">
        <v>10</v>
      </c>
      <c r="AK7" s="1271" t="s">
        <v>92</v>
      </c>
      <c r="AL7" s="1271" t="s">
        <v>102</v>
      </c>
      <c r="AM7" s="1271"/>
      <c r="AN7" s="1271"/>
      <c r="AO7" s="1271"/>
      <c r="AP7" s="1271" t="s">
        <v>106</v>
      </c>
      <c r="AQ7" s="1271" t="s">
        <v>95</v>
      </c>
      <c r="AR7" s="1271"/>
      <c r="AS7" s="1271"/>
      <c r="AT7" s="1363" t="s">
        <v>105</v>
      </c>
      <c r="AU7" s="1365" t="s">
        <v>118</v>
      </c>
      <c r="AV7" s="1365"/>
      <c r="AW7" s="1365"/>
    </row>
    <row r="8" spans="2:49" ht="38.25" customHeight="1" x14ac:dyDescent="0.2">
      <c r="B8" s="1369"/>
      <c r="C8" s="1285"/>
      <c r="D8" s="1271"/>
      <c r="E8" s="1271"/>
      <c r="F8" s="1271"/>
      <c r="G8" s="1363" t="s">
        <v>11</v>
      </c>
      <c r="H8" s="1363" t="s">
        <v>12</v>
      </c>
      <c r="I8" s="1363"/>
      <c r="J8" s="1363" t="s">
        <v>13</v>
      </c>
      <c r="K8" s="1271"/>
      <c r="L8" s="1271"/>
      <c r="M8" s="1271"/>
      <c r="N8" s="1363" t="s">
        <v>14</v>
      </c>
      <c r="O8" s="1363" t="s">
        <v>15</v>
      </c>
      <c r="P8" s="1363" t="s">
        <v>16</v>
      </c>
      <c r="Q8" s="1363" t="s">
        <v>17</v>
      </c>
      <c r="R8" s="1363" t="s">
        <v>18</v>
      </c>
      <c r="S8" s="1271" t="s">
        <v>75</v>
      </c>
      <c r="T8" s="1271" t="s">
        <v>76</v>
      </c>
      <c r="U8" s="1271" t="s">
        <v>74</v>
      </c>
      <c r="V8" s="1363" t="s">
        <v>19</v>
      </c>
      <c r="W8" s="1363" t="s">
        <v>9</v>
      </c>
      <c r="X8" s="1271"/>
      <c r="Y8" s="1271" t="s">
        <v>82</v>
      </c>
      <c r="Z8" s="1271" t="s">
        <v>83</v>
      </c>
      <c r="AA8" s="1271" t="s">
        <v>84</v>
      </c>
      <c r="AB8" s="1271" t="s">
        <v>85</v>
      </c>
      <c r="AC8" s="1271" t="s">
        <v>8</v>
      </c>
      <c r="AD8" s="1363" t="s">
        <v>86</v>
      </c>
      <c r="AE8" s="1363" t="s">
        <v>87</v>
      </c>
      <c r="AF8" s="1369"/>
      <c r="AG8" s="1271"/>
      <c r="AH8" s="1271"/>
      <c r="AI8" s="1271"/>
      <c r="AJ8" s="1271"/>
      <c r="AK8" s="1271"/>
      <c r="AL8" s="1271" t="s">
        <v>98</v>
      </c>
      <c r="AM8" s="1271" t="s">
        <v>99</v>
      </c>
      <c r="AN8" s="1271" t="s">
        <v>101</v>
      </c>
      <c r="AO8" s="1271" t="s">
        <v>103</v>
      </c>
      <c r="AP8" s="1271"/>
      <c r="AQ8" s="1271" t="s">
        <v>93</v>
      </c>
      <c r="AR8" s="1362" t="s">
        <v>94</v>
      </c>
      <c r="AS8" s="1362" t="s">
        <v>96</v>
      </c>
      <c r="AT8" s="1363"/>
      <c r="AU8" s="1271" t="s">
        <v>119</v>
      </c>
      <c r="AV8" s="1362" t="s">
        <v>120</v>
      </c>
      <c r="AW8" s="1362"/>
    </row>
    <row r="9" spans="2:49" x14ac:dyDescent="0.2">
      <c r="B9" s="1369"/>
      <c r="C9" s="1285"/>
      <c r="D9" s="1271"/>
      <c r="E9" s="1271"/>
      <c r="F9" s="1271"/>
      <c r="G9" s="1363"/>
      <c r="H9" s="34" t="s">
        <v>19</v>
      </c>
      <c r="I9" s="34" t="s">
        <v>9</v>
      </c>
      <c r="J9" s="1363"/>
      <c r="K9" s="1271"/>
      <c r="L9" s="1271"/>
      <c r="M9" s="1271"/>
      <c r="N9" s="1363"/>
      <c r="O9" s="1363"/>
      <c r="P9" s="1363"/>
      <c r="Q9" s="1363"/>
      <c r="R9" s="1363"/>
      <c r="S9" s="1271"/>
      <c r="T9" s="1271"/>
      <c r="U9" s="1271"/>
      <c r="V9" s="1363"/>
      <c r="W9" s="1363"/>
      <c r="X9" s="1271"/>
      <c r="Y9" s="1271"/>
      <c r="Z9" s="1271"/>
      <c r="AA9" s="1271"/>
      <c r="AB9" s="1271"/>
      <c r="AC9" s="1271"/>
      <c r="AD9" s="1363"/>
      <c r="AE9" s="1363"/>
      <c r="AF9" s="1369"/>
      <c r="AG9" s="1271"/>
      <c r="AH9" s="1271"/>
      <c r="AI9" s="1271"/>
      <c r="AJ9" s="1271"/>
      <c r="AK9" s="1271"/>
      <c r="AL9" s="1271"/>
      <c r="AM9" s="1271"/>
      <c r="AN9" s="1271"/>
      <c r="AO9" s="1271"/>
      <c r="AP9" s="1271"/>
      <c r="AQ9" s="1271"/>
      <c r="AR9" s="1362"/>
      <c r="AS9" s="1362"/>
      <c r="AT9" s="1363"/>
      <c r="AU9" s="1271"/>
      <c r="AV9" s="93" t="s">
        <v>114</v>
      </c>
      <c r="AW9" s="35" t="s">
        <v>121</v>
      </c>
    </row>
    <row r="10" spans="2:49" ht="24.75" customHeight="1" x14ac:dyDescent="0.2">
      <c r="B10" s="36">
        <v>1</v>
      </c>
      <c r="C10" s="37">
        <v>2</v>
      </c>
      <c r="D10" s="36">
        <v>3</v>
      </c>
      <c r="E10" s="36">
        <v>4</v>
      </c>
      <c r="F10" s="37">
        <v>5</v>
      </c>
      <c r="G10" s="36">
        <v>6</v>
      </c>
      <c r="H10" s="36">
        <v>7</v>
      </c>
      <c r="I10" s="37">
        <v>8</v>
      </c>
      <c r="J10" s="36">
        <v>9</v>
      </c>
      <c r="K10" s="36">
        <v>10</v>
      </c>
      <c r="L10" s="37">
        <v>11</v>
      </c>
      <c r="M10" s="36">
        <v>12</v>
      </c>
      <c r="N10" s="36">
        <v>13</v>
      </c>
      <c r="O10" s="37">
        <v>14</v>
      </c>
      <c r="P10" s="36">
        <v>15</v>
      </c>
      <c r="Q10" s="36">
        <v>16</v>
      </c>
      <c r="R10" s="37">
        <v>17</v>
      </c>
      <c r="S10" s="36">
        <v>18</v>
      </c>
      <c r="T10" s="36">
        <v>19</v>
      </c>
      <c r="U10" s="37">
        <v>20</v>
      </c>
      <c r="V10" s="36">
        <v>21</v>
      </c>
      <c r="W10" s="36">
        <v>22</v>
      </c>
      <c r="X10" s="37">
        <v>23</v>
      </c>
      <c r="Y10" s="36">
        <v>24</v>
      </c>
      <c r="Z10" s="36">
        <v>25</v>
      </c>
      <c r="AA10" s="37">
        <v>26</v>
      </c>
      <c r="AB10" s="36">
        <v>27</v>
      </c>
      <c r="AC10" s="36">
        <v>28</v>
      </c>
      <c r="AD10" s="37">
        <v>29</v>
      </c>
      <c r="AE10" s="36">
        <v>30</v>
      </c>
      <c r="AF10" s="36">
        <v>31</v>
      </c>
      <c r="AG10" s="37">
        <v>32</v>
      </c>
      <c r="AH10" s="36">
        <v>33</v>
      </c>
      <c r="AI10" s="36">
        <v>34</v>
      </c>
      <c r="AJ10" s="37">
        <v>35</v>
      </c>
      <c r="AK10" s="36">
        <v>36</v>
      </c>
      <c r="AL10" s="36">
        <v>37</v>
      </c>
      <c r="AM10" s="37">
        <v>38</v>
      </c>
      <c r="AN10" s="36">
        <v>39</v>
      </c>
      <c r="AO10" s="36">
        <v>40</v>
      </c>
      <c r="AP10" s="37">
        <v>41</v>
      </c>
      <c r="AQ10" s="36">
        <v>42</v>
      </c>
      <c r="AR10" s="36">
        <v>43</v>
      </c>
      <c r="AS10" s="37">
        <v>44</v>
      </c>
      <c r="AT10" s="36">
        <v>45</v>
      </c>
      <c r="AU10" s="36">
        <v>46</v>
      </c>
      <c r="AV10" s="37">
        <v>47</v>
      </c>
      <c r="AW10" s="36">
        <v>48</v>
      </c>
    </row>
    <row r="11" spans="2:49" ht="23.25" customHeight="1" x14ac:dyDescent="0.2">
      <c r="B11" s="38">
        <v>1</v>
      </c>
      <c r="C11" s="39" t="s">
        <v>20</v>
      </c>
      <c r="D11" s="40"/>
      <c r="E11" s="40"/>
      <c r="F11" s="40"/>
      <c r="G11" s="40"/>
      <c r="H11" s="40"/>
      <c r="I11" s="40"/>
      <c r="J11" s="40"/>
      <c r="K11" s="40"/>
      <c r="L11" s="40"/>
      <c r="M11" s="40"/>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row>
    <row r="12" spans="2:49" ht="33.75" customHeight="1" x14ac:dyDescent="0.2">
      <c r="B12" s="38" t="s">
        <v>21</v>
      </c>
      <c r="C12" s="39" t="s">
        <v>22</v>
      </c>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row>
    <row r="13" spans="2:49" ht="33.75" customHeight="1" x14ac:dyDescent="0.2">
      <c r="B13" s="38" t="s">
        <v>23</v>
      </c>
      <c r="C13" s="41" t="s">
        <v>22</v>
      </c>
      <c r="D13" s="1282" t="s">
        <v>140</v>
      </c>
      <c r="E13" s="1283"/>
      <c r="F13" s="1284"/>
      <c r="G13" s="105"/>
      <c r="H13" s="105"/>
      <c r="I13" s="105"/>
      <c r="J13" s="105"/>
      <c r="K13" s="105"/>
      <c r="L13" s="105"/>
      <c r="M13" s="105"/>
      <c r="N13" s="105"/>
      <c r="O13" s="105"/>
      <c r="P13" s="105"/>
      <c r="Q13" s="105"/>
      <c r="R13" s="105"/>
      <c r="S13" s="105"/>
      <c r="T13" s="105"/>
      <c r="U13" s="105"/>
      <c r="V13" s="105"/>
      <c r="W13" s="105"/>
      <c r="X13" s="105"/>
      <c r="Y13" s="105"/>
      <c r="Z13" s="105"/>
      <c r="AA13" s="105"/>
      <c r="AB13" s="105"/>
      <c r="AC13" s="105"/>
      <c r="AD13" s="105"/>
      <c r="AE13" s="105"/>
      <c r="AF13" s="105"/>
      <c r="AG13" s="105"/>
      <c r="AH13" s="105"/>
      <c r="AI13" s="105"/>
      <c r="AJ13" s="105"/>
      <c r="AK13" s="105"/>
      <c r="AL13" s="40"/>
      <c r="AM13" s="105"/>
      <c r="AN13" s="105"/>
      <c r="AO13" s="105"/>
      <c r="AP13" s="105"/>
      <c r="AQ13" s="105"/>
      <c r="AR13" s="105"/>
      <c r="AS13" s="105"/>
      <c r="AT13" s="105"/>
      <c r="AU13" s="105"/>
      <c r="AV13" s="105"/>
      <c r="AW13" s="105"/>
    </row>
    <row r="14" spans="2:49" ht="33.75" customHeight="1" x14ac:dyDescent="0.2">
      <c r="B14" s="38"/>
      <c r="C14" s="41" t="s">
        <v>108</v>
      </c>
      <c r="D14" s="1326"/>
      <c r="E14" s="1327"/>
      <c r="F14" s="1328"/>
      <c r="G14" s="105"/>
      <c r="H14" s="105"/>
      <c r="I14" s="105"/>
      <c r="J14" s="105"/>
      <c r="K14" s="105"/>
      <c r="L14" s="105"/>
      <c r="M14" s="105"/>
      <c r="N14" s="105"/>
      <c r="O14" s="105"/>
      <c r="P14" s="105"/>
      <c r="Q14" s="105"/>
      <c r="R14" s="105"/>
      <c r="S14" s="105"/>
      <c r="T14" s="105"/>
      <c r="U14" s="105"/>
      <c r="V14" s="105"/>
      <c r="W14" s="105"/>
      <c r="X14" s="105"/>
      <c r="Y14" s="105"/>
      <c r="Z14" s="105"/>
      <c r="AA14" s="105"/>
      <c r="AB14" s="105"/>
      <c r="AC14" s="105"/>
      <c r="AD14" s="105"/>
      <c r="AE14" s="105"/>
      <c r="AF14" s="105"/>
      <c r="AG14" s="105"/>
      <c r="AH14" s="105"/>
      <c r="AI14" s="105"/>
      <c r="AJ14" s="105"/>
      <c r="AK14" s="105"/>
      <c r="AL14" s="40"/>
      <c r="AM14" s="105"/>
      <c r="AN14" s="105"/>
      <c r="AO14" s="105"/>
      <c r="AP14" s="105"/>
      <c r="AQ14" s="105"/>
      <c r="AR14" s="105"/>
      <c r="AS14" s="105"/>
      <c r="AT14" s="105"/>
      <c r="AU14" s="105"/>
      <c r="AV14" s="105"/>
      <c r="AW14" s="105"/>
    </row>
    <row r="15" spans="2:49" ht="33.75" customHeight="1" x14ac:dyDescent="0.2">
      <c r="B15" s="38"/>
      <c r="C15" s="41"/>
      <c r="D15" s="1323"/>
      <c r="E15" s="1324"/>
      <c r="F15" s="1325"/>
      <c r="G15" s="105"/>
      <c r="H15" s="105"/>
      <c r="I15" s="105"/>
      <c r="J15" s="105"/>
      <c r="K15" s="105"/>
      <c r="L15" s="105"/>
      <c r="M15" s="105"/>
      <c r="N15" s="105"/>
      <c r="O15" s="105"/>
      <c r="P15" s="105"/>
      <c r="Q15" s="105"/>
      <c r="R15" s="105"/>
      <c r="S15" s="105"/>
      <c r="T15" s="105"/>
      <c r="U15" s="105"/>
      <c r="V15" s="105"/>
      <c r="W15" s="105"/>
      <c r="X15" s="105"/>
      <c r="Y15" s="105"/>
      <c r="Z15" s="105"/>
      <c r="AA15" s="105"/>
      <c r="AB15" s="105"/>
      <c r="AC15" s="105"/>
      <c r="AD15" s="105"/>
      <c r="AE15" s="105"/>
      <c r="AF15" s="105"/>
      <c r="AG15" s="105"/>
      <c r="AH15" s="105"/>
      <c r="AI15" s="105"/>
      <c r="AJ15" s="105"/>
      <c r="AK15" s="105"/>
      <c r="AL15" s="40"/>
      <c r="AM15" s="105"/>
      <c r="AN15" s="105"/>
      <c r="AO15" s="105"/>
      <c r="AP15" s="105"/>
      <c r="AQ15" s="105"/>
      <c r="AR15" s="105"/>
      <c r="AS15" s="105"/>
      <c r="AT15" s="105"/>
      <c r="AU15" s="105"/>
      <c r="AV15" s="105"/>
      <c r="AW15" s="105"/>
    </row>
    <row r="16" spans="2:49" ht="24.75" customHeight="1" x14ac:dyDescent="0.2">
      <c r="B16" s="38"/>
      <c r="C16" s="41"/>
      <c r="D16" s="40"/>
      <c r="E16" s="40"/>
      <c r="F16" s="40"/>
      <c r="G16" s="40"/>
      <c r="H16" s="40"/>
      <c r="I16" s="40"/>
      <c r="J16" s="40"/>
      <c r="K16" s="40"/>
      <c r="L16" s="40"/>
      <c r="M16" s="40"/>
      <c r="N16" s="40"/>
      <c r="O16" s="40"/>
      <c r="P16" s="40"/>
      <c r="Q16" s="40"/>
      <c r="R16" s="40"/>
      <c r="S16" s="40"/>
      <c r="T16" s="40"/>
      <c r="U16" s="40"/>
      <c r="V16" s="40"/>
      <c r="W16" s="40"/>
      <c r="X16" s="40"/>
      <c r="Y16" s="40"/>
      <c r="Z16" s="40"/>
      <c r="AA16" s="40"/>
      <c r="AB16" s="40"/>
      <c r="AC16" s="40"/>
      <c r="AD16" s="40"/>
      <c r="AE16" s="40"/>
      <c r="AF16" s="40"/>
      <c r="AG16" s="40"/>
      <c r="AH16" s="40"/>
      <c r="AI16" s="40"/>
      <c r="AJ16" s="40"/>
      <c r="AK16" s="40"/>
      <c r="AL16" s="40"/>
      <c r="AM16" s="40"/>
      <c r="AN16" s="40"/>
      <c r="AO16" s="40"/>
      <c r="AP16" s="40"/>
      <c r="AQ16" s="40"/>
      <c r="AR16" s="40"/>
      <c r="AS16" s="40"/>
      <c r="AT16" s="40"/>
      <c r="AU16" s="40"/>
      <c r="AV16" s="40"/>
      <c r="AW16" s="40"/>
    </row>
    <row r="17" spans="2:49" ht="30.75" customHeight="1" x14ac:dyDescent="0.2">
      <c r="B17" s="38" t="s">
        <v>24</v>
      </c>
      <c r="C17" s="39" t="s">
        <v>25</v>
      </c>
      <c r="D17" s="40"/>
      <c r="E17" s="40"/>
      <c r="F17" s="40"/>
      <c r="G17" s="40"/>
      <c r="H17" s="40"/>
      <c r="I17" s="40"/>
      <c r="J17" s="40"/>
      <c r="K17" s="40"/>
      <c r="L17" s="40"/>
      <c r="M17" s="40"/>
      <c r="N17" s="40"/>
      <c r="O17" s="40"/>
      <c r="P17" s="40"/>
      <c r="Q17" s="40"/>
      <c r="R17" s="40"/>
      <c r="S17" s="40"/>
      <c r="T17" s="40"/>
      <c r="U17" s="40"/>
      <c r="V17" s="40"/>
      <c r="W17" s="40"/>
      <c r="X17" s="40"/>
      <c r="Y17" s="40"/>
      <c r="Z17" s="40"/>
      <c r="AA17" s="40"/>
      <c r="AB17" s="40"/>
      <c r="AC17" s="40"/>
      <c r="AD17" s="40"/>
      <c r="AE17" s="40"/>
      <c r="AF17" s="40"/>
      <c r="AG17" s="40"/>
      <c r="AH17" s="40"/>
      <c r="AI17" s="40"/>
      <c r="AJ17" s="40"/>
      <c r="AK17" s="40"/>
      <c r="AL17" s="40"/>
      <c r="AM17" s="40"/>
      <c r="AN17" s="40"/>
      <c r="AO17" s="40"/>
      <c r="AP17" s="40"/>
      <c r="AQ17" s="40"/>
      <c r="AR17" s="40"/>
      <c r="AS17" s="40"/>
      <c r="AT17" s="40"/>
      <c r="AU17" s="40"/>
      <c r="AV17" s="40"/>
      <c r="AW17" s="40"/>
    </row>
    <row r="18" spans="2:49" ht="24.75" customHeight="1" x14ac:dyDescent="0.2">
      <c r="B18" s="38" t="s">
        <v>26</v>
      </c>
      <c r="C18" s="41" t="s">
        <v>27</v>
      </c>
      <c r="D18" s="1282" t="s">
        <v>140</v>
      </c>
      <c r="E18" s="1283"/>
      <c r="F18" s="1284"/>
      <c r="G18" s="40"/>
      <c r="H18" s="40"/>
      <c r="I18" s="40"/>
      <c r="J18" s="40"/>
      <c r="K18" s="105"/>
      <c r="L18" s="105"/>
      <c r="M18" s="105"/>
      <c r="N18" s="105"/>
      <c r="O18" s="105"/>
      <c r="P18" s="105"/>
      <c r="Q18" s="105"/>
      <c r="R18" s="105"/>
      <c r="S18" s="40"/>
      <c r="T18" s="40"/>
      <c r="U18" s="40"/>
      <c r="V18" s="40"/>
      <c r="W18" s="40"/>
      <c r="X18" s="40"/>
      <c r="Y18" s="40"/>
      <c r="Z18" s="40"/>
      <c r="AA18" s="40"/>
      <c r="AB18" s="40"/>
      <c r="AC18" s="40"/>
      <c r="AD18" s="40"/>
      <c r="AE18" s="40"/>
      <c r="AF18" s="40"/>
      <c r="AG18" s="40"/>
      <c r="AH18" s="40"/>
      <c r="AI18" s="40"/>
      <c r="AJ18" s="105"/>
      <c r="AK18" s="105"/>
      <c r="AL18" s="105"/>
      <c r="AM18" s="105"/>
      <c r="AN18" s="105"/>
      <c r="AO18" s="105"/>
      <c r="AP18" s="105"/>
      <c r="AQ18" s="105"/>
      <c r="AR18" s="105"/>
      <c r="AS18" s="105"/>
      <c r="AT18" s="105"/>
      <c r="AU18" s="105"/>
      <c r="AV18" s="105"/>
      <c r="AW18" s="105"/>
    </row>
    <row r="19" spans="2:49" ht="24.75" customHeight="1" x14ac:dyDescent="0.2">
      <c r="B19" s="38"/>
      <c r="C19" s="41" t="s">
        <v>109</v>
      </c>
      <c r="D19" s="1323"/>
      <c r="E19" s="1324"/>
      <c r="F19" s="1325"/>
      <c r="G19" s="40"/>
      <c r="H19" s="40"/>
      <c r="I19" s="40"/>
      <c r="J19" s="40"/>
      <c r="K19" s="105"/>
      <c r="L19" s="105"/>
      <c r="M19" s="105"/>
      <c r="N19" s="105"/>
      <c r="O19" s="105"/>
      <c r="P19" s="105"/>
      <c r="Q19" s="105"/>
      <c r="R19" s="105"/>
      <c r="S19" s="40"/>
      <c r="T19" s="40"/>
      <c r="U19" s="40"/>
      <c r="V19" s="40"/>
      <c r="W19" s="40"/>
      <c r="X19" s="40"/>
      <c r="Y19" s="40"/>
      <c r="Z19" s="40"/>
      <c r="AA19" s="40"/>
      <c r="AB19" s="40"/>
      <c r="AC19" s="40"/>
      <c r="AD19" s="40"/>
      <c r="AE19" s="40"/>
      <c r="AF19" s="40"/>
      <c r="AG19" s="40"/>
      <c r="AH19" s="40"/>
      <c r="AI19" s="40"/>
      <c r="AJ19" s="105"/>
      <c r="AK19" s="105"/>
      <c r="AL19" s="105"/>
      <c r="AM19" s="105"/>
      <c r="AN19" s="105"/>
      <c r="AO19" s="105"/>
      <c r="AP19" s="105"/>
      <c r="AQ19" s="105"/>
      <c r="AR19" s="105"/>
      <c r="AS19" s="105"/>
      <c r="AT19" s="105"/>
      <c r="AU19" s="105"/>
      <c r="AV19" s="105"/>
      <c r="AW19" s="105"/>
    </row>
    <row r="20" spans="2:49" ht="24.75" customHeight="1" x14ac:dyDescent="0.2">
      <c r="B20" s="38"/>
      <c r="C20" s="41"/>
      <c r="D20" s="96"/>
      <c r="E20" s="97"/>
      <c r="F20" s="98"/>
      <c r="G20" s="40"/>
      <c r="H20" s="40"/>
      <c r="I20" s="40"/>
      <c r="J20" s="40"/>
      <c r="K20" s="105"/>
      <c r="L20" s="105"/>
      <c r="M20" s="105"/>
      <c r="N20" s="105"/>
      <c r="O20" s="105"/>
      <c r="P20" s="105"/>
      <c r="Q20" s="105"/>
      <c r="R20" s="105"/>
      <c r="S20" s="40"/>
      <c r="T20" s="40"/>
      <c r="U20" s="40"/>
      <c r="V20" s="40"/>
      <c r="W20" s="40"/>
      <c r="X20" s="40"/>
      <c r="Y20" s="40"/>
      <c r="Z20" s="40"/>
      <c r="AA20" s="40"/>
      <c r="AB20" s="40"/>
      <c r="AC20" s="40"/>
      <c r="AD20" s="40"/>
      <c r="AE20" s="40"/>
      <c r="AF20" s="40"/>
      <c r="AG20" s="40"/>
      <c r="AH20" s="40"/>
      <c r="AI20" s="40"/>
      <c r="AJ20" s="105"/>
      <c r="AK20" s="105"/>
      <c r="AL20" s="105"/>
      <c r="AM20" s="105"/>
      <c r="AN20" s="105"/>
      <c r="AO20" s="105"/>
      <c r="AP20" s="105"/>
      <c r="AQ20" s="105"/>
      <c r="AR20" s="105"/>
      <c r="AS20" s="105"/>
      <c r="AT20" s="105"/>
      <c r="AU20" s="105"/>
      <c r="AV20" s="105"/>
      <c r="AW20" s="105"/>
    </row>
    <row r="21" spans="2:49" ht="24.75" customHeight="1" x14ac:dyDescent="0.2">
      <c r="B21" s="38"/>
      <c r="C21" s="41"/>
      <c r="D21" s="40"/>
      <c r="E21" s="40"/>
      <c r="F21" s="40"/>
      <c r="G21" s="40"/>
      <c r="H21" s="40"/>
      <c r="I21" s="40"/>
      <c r="J21" s="40"/>
      <c r="K21" s="40"/>
      <c r="L21" s="40"/>
      <c r="M21" s="40"/>
      <c r="N21" s="40"/>
      <c r="O21" s="40"/>
      <c r="P21" s="40"/>
      <c r="Q21" s="40"/>
      <c r="R21" s="40"/>
      <c r="S21" s="40"/>
      <c r="T21" s="40"/>
      <c r="U21" s="40"/>
      <c r="V21" s="40"/>
      <c r="W21" s="40"/>
      <c r="X21" s="40"/>
      <c r="Y21" s="40"/>
      <c r="Z21" s="40"/>
      <c r="AA21" s="40"/>
      <c r="AB21" s="40"/>
      <c r="AC21" s="40"/>
      <c r="AD21" s="40"/>
      <c r="AE21" s="40"/>
      <c r="AF21" s="40"/>
      <c r="AG21" s="40"/>
      <c r="AH21" s="40"/>
      <c r="AI21" s="40"/>
      <c r="AJ21" s="40"/>
      <c r="AK21" s="40"/>
      <c r="AL21" s="40"/>
      <c r="AM21" s="40"/>
      <c r="AN21" s="40"/>
      <c r="AO21" s="40"/>
      <c r="AP21" s="40"/>
      <c r="AQ21" s="40"/>
      <c r="AR21" s="40"/>
      <c r="AS21" s="40"/>
      <c r="AT21" s="40"/>
      <c r="AU21" s="40"/>
      <c r="AV21" s="40"/>
      <c r="AW21" s="40"/>
    </row>
    <row r="22" spans="2:49" ht="24.75" customHeight="1" x14ac:dyDescent="0.2">
      <c r="B22" s="38" t="s">
        <v>28</v>
      </c>
      <c r="C22" s="41" t="s">
        <v>29</v>
      </c>
      <c r="D22" s="40"/>
      <c r="E22" s="40"/>
      <c r="F22" s="40"/>
      <c r="G22" s="40"/>
      <c r="H22" s="40"/>
      <c r="I22" s="40"/>
      <c r="J22" s="40"/>
      <c r="K22" s="40"/>
      <c r="L22" s="40"/>
      <c r="M22" s="40"/>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row>
    <row r="23" spans="2:49" ht="24.75" customHeight="1" x14ac:dyDescent="0.2">
      <c r="B23" s="38"/>
      <c r="C23" s="41" t="s">
        <v>109</v>
      </c>
      <c r="D23" s="1282" t="s">
        <v>140</v>
      </c>
      <c r="E23" s="1283"/>
      <c r="F23" s="1284"/>
      <c r="G23" s="40"/>
      <c r="H23" s="40"/>
      <c r="I23" s="40"/>
      <c r="J23" s="40"/>
      <c r="K23" s="105"/>
      <c r="L23" s="105"/>
      <c r="M23" s="105"/>
      <c r="N23" s="105"/>
      <c r="O23" s="105"/>
      <c r="P23" s="105"/>
      <c r="Q23" s="105"/>
      <c r="R23" s="105"/>
      <c r="S23" s="40"/>
      <c r="T23" s="40"/>
      <c r="U23" s="40"/>
      <c r="V23" s="40"/>
      <c r="W23" s="40"/>
      <c r="X23" s="40"/>
      <c r="Y23" s="40"/>
      <c r="Z23" s="40"/>
      <c r="AA23" s="40"/>
      <c r="AB23" s="40"/>
      <c r="AC23" s="40"/>
      <c r="AD23" s="40"/>
      <c r="AE23" s="40"/>
      <c r="AF23" s="40"/>
      <c r="AG23" s="40"/>
      <c r="AH23" s="40"/>
      <c r="AI23" s="40"/>
      <c r="AJ23" s="105"/>
      <c r="AK23" s="105"/>
      <c r="AL23" s="105"/>
      <c r="AM23" s="105"/>
      <c r="AN23" s="105"/>
      <c r="AO23" s="105"/>
      <c r="AP23" s="105"/>
      <c r="AQ23" s="105"/>
      <c r="AR23" s="105"/>
      <c r="AS23" s="105"/>
      <c r="AT23" s="105"/>
      <c r="AU23" s="105"/>
      <c r="AV23" s="105"/>
      <c r="AW23" s="105"/>
    </row>
    <row r="24" spans="2:49" ht="24.75" customHeight="1" x14ac:dyDescent="0.2">
      <c r="B24" s="38"/>
      <c r="C24" s="41"/>
      <c r="D24" s="1323"/>
      <c r="E24" s="1324"/>
      <c r="F24" s="1325"/>
      <c r="G24" s="40"/>
      <c r="H24" s="40"/>
      <c r="I24" s="40"/>
      <c r="J24" s="40"/>
      <c r="K24" s="105"/>
      <c r="L24" s="105"/>
      <c r="M24" s="105"/>
      <c r="N24" s="105"/>
      <c r="O24" s="105"/>
      <c r="P24" s="105"/>
      <c r="Q24" s="105"/>
      <c r="R24" s="105"/>
      <c r="S24" s="40"/>
      <c r="T24" s="40"/>
      <c r="U24" s="40"/>
      <c r="V24" s="40"/>
      <c r="W24" s="40"/>
      <c r="X24" s="40"/>
      <c r="Y24" s="40"/>
      <c r="Z24" s="40"/>
      <c r="AA24" s="40"/>
      <c r="AB24" s="40"/>
      <c r="AC24" s="40"/>
      <c r="AD24" s="40"/>
      <c r="AE24" s="40"/>
      <c r="AF24" s="40"/>
      <c r="AG24" s="40"/>
      <c r="AH24" s="40"/>
      <c r="AI24" s="40"/>
      <c r="AJ24" s="105"/>
      <c r="AK24" s="105"/>
      <c r="AL24" s="105"/>
      <c r="AM24" s="105"/>
      <c r="AN24" s="105"/>
      <c r="AO24" s="105"/>
      <c r="AP24" s="105"/>
      <c r="AQ24" s="105"/>
      <c r="AR24" s="105"/>
      <c r="AS24" s="105"/>
      <c r="AT24" s="105"/>
      <c r="AU24" s="105"/>
      <c r="AV24" s="105"/>
      <c r="AW24" s="105"/>
    </row>
    <row r="25" spans="2:49" ht="24.75" customHeight="1" x14ac:dyDescent="0.2">
      <c r="B25" s="38"/>
      <c r="C25" s="41"/>
      <c r="D25" s="40"/>
      <c r="E25" s="40"/>
      <c r="F25" s="37"/>
      <c r="G25" s="40"/>
      <c r="H25" s="40"/>
      <c r="I25" s="40"/>
      <c r="J25" s="40"/>
      <c r="K25" s="105"/>
      <c r="L25" s="105"/>
      <c r="M25" s="105"/>
      <c r="N25" s="105"/>
      <c r="O25" s="105"/>
      <c r="P25" s="105"/>
      <c r="Q25" s="105"/>
      <c r="R25" s="105"/>
      <c r="S25" s="40"/>
      <c r="T25" s="40"/>
      <c r="U25" s="40"/>
      <c r="V25" s="40"/>
      <c r="W25" s="40"/>
      <c r="X25" s="40"/>
      <c r="Y25" s="40"/>
      <c r="Z25" s="40"/>
      <c r="AA25" s="40"/>
      <c r="AB25" s="40"/>
      <c r="AC25" s="40"/>
      <c r="AD25" s="40"/>
      <c r="AE25" s="40"/>
      <c r="AF25" s="40"/>
      <c r="AG25" s="40"/>
      <c r="AH25" s="40"/>
      <c r="AI25" s="40"/>
      <c r="AJ25" s="105"/>
      <c r="AK25" s="105"/>
      <c r="AL25" s="105"/>
      <c r="AM25" s="105"/>
      <c r="AN25" s="105"/>
      <c r="AO25" s="105"/>
      <c r="AP25" s="105"/>
      <c r="AQ25" s="105"/>
      <c r="AR25" s="105"/>
      <c r="AS25" s="105"/>
      <c r="AT25" s="105"/>
      <c r="AU25" s="105"/>
      <c r="AV25" s="105"/>
      <c r="AW25" s="105"/>
    </row>
    <row r="26" spans="2:49" ht="24.75" customHeight="1" x14ac:dyDescent="0.2">
      <c r="B26" s="38" t="s">
        <v>30</v>
      </c>
      <c r="C26" s="41" t="s">
        <v>31</v>
      </c>
      <c r="D26" s="40"/>
      <c r="E26" s="40"/>
      <c r="F26" s="40"/>
      <c r="G26" s="40"/>
      <c r="H26" s="40"/>
      <c r="I26" s="40"/>
      <c r="J26" s="40"/>
      <c r="K26" s="38"/>
      <c r="L26" s="38"/>
      <c r="M26" s="38"/>
      <c r="N26" s="38"/>
      <c r="O26" s="38"/>
      <c r="P26" s="38"/>
      <c r="Q26" s="38"/>
      <c r="R26" s="38"/>
      <c r="S26" s="40"/>
      <c r="T26" s="40"/>
      <c r="U26" s="40"/>
      <c r="V26" s="40"/>
      <c r="W26" s="40"/>
      <c r="X26" s="40"/>
      <c r="Y26" s="40"/>
      <c r="Z26" s="40"/>
      <c r="AA26" s="40"/>
      <c r="AB26" s="40"/>
      <c r="AC26" s="40"/>
      <c r="AD26" s="40"/>
      <c r="AE26" s="40"/>
      <c r="AF26" s="40"/>
      <c r="AG26" s="40"/>
      <c r="AH26" s="40"/>
      <c r="AI26" s="45"/>
      <c r="AJ26" s="46"/>
      <c r="AK26" s="46"/>
      <c r="AL26" s="40"/>
      <c r="AM26" s="40"/>
      <c r="AN26" s="40"/>
      <c r="AO26" s="40"/>
      <c r="AP26" s="40"/>
      <c r="AQ26" s="40"/>
      <c r="AR26" s="40"/>
      <c r="AS26" s="40"/>
      <c r="AT26" s="40"/>
      <c r="AU26" s="40"/>
      <c r="AV26" s="40"/>
      <c r="AW26" s="40"/>
    </row>
    <row r="27" spans="2:49" ht="24.75" customHeight="1" x14ac:dyDescent="0.2">
      <c r="B27" s="38"/>
      <c r="C27" s="41" t="s">
        <v>109</v>
      </c>
      <c r="D27" s="1282" t="s">
        <v>140</v>
      </c>
      <c r="E27" s="1283"/>
      <c r="F27" s="1284"/>
      <c r="G27" s="40"/>
      <c r="H27" s="40"/>
      <c r="I27" s="40"/>
      <c r="J27" s="40"/>
      <c r="K27" s="105"/>
      <c r="L27" s="105"/>
      <c r="M27" s="105"/>
      <c r="N27" s="105"/>
      <c r="O27" s="105"/>
      <c r="P27" s="105"/>
      <c r="Q27" s="105"/>
      <c r="R27" s="105"/>
      <c r="S27" s="40"/>
      <c r="T27" s="40"/>
      <c r="U27" s="40"/>
      <c r="V27" s="40"/>
      <c r="W27" s="40"/>
      <c r="X27" s="40"/>
      <c r="Y27" s="40"/>
      <c r="Z27" s="40"/>
      <c r="AA27" s="40"/>
      <c r="AB27" s="40"/>
      <c r="AC27" s="40"/>
      <c r="AD27" s="40"/>
      <c r="AE27" s="40"/>
      <c r="AF27" s="40"/>
      <c r="AG27" s="40"/>
      <c r="AH27" s="40"/>
      <c r="AI27" s="40"/>
      <c r="AJ27" s="105"/>
      <c r="AK27" s="105"/>
      <c r="AL27" s="105"/>
      <c r="AM27" s="105"/>
      <c r="AN27" s="105"/>
      <c r="AO27" s="105"/>
      <c r="AP27" s="105"/>
      <c r="AQ27" s="105"/>
      <c r="AR27" s="105"/>
      <c r="AS27" s="105"/>
      <c r="AT27" s="105"/>
      <c r="AU27" s="105"/>
      <c r="AV27" s="105"/>
      <c r="AW27" s="105"/>
    </row>
    <row r="28" spans="2:49" ht="24.75" customHeight="1" x14ac:dyDescent="0.2">
      <c r="B28" s="38"/>
      <c r="C28" s="41"/>
      <c r="D28" s="1323"/>
      <c r="E28" s="1324"/>
      <c r="F28" s="1325"/>
      <c r="G28" s="40"/>
      <c r="H28" s="40"/>
      <c r="I28" s="40"/>
      <c r="J28" s="40"/>
      <c r="K28" s="105"/>
      <c r="L28" s="105"/>
      <c r="M28" s="105"/>
      <c r="N28" s="105"/>
      <c r="O28" s="105"/>
      <c r="P28" s="105"/>
      <c r="Q28" s="105"/>
      <c r="R28" s="105"/>
      <c r="S28" s="40"/>
      <c r="T28" s="40"/>
      <c r="U28" s="40"/>
      <c r="V28" s="40"/>
      <c r="W28" s="40"/>
      <c r="X28" s="40"/>
      <c r="Y28" s="40"/>
      <c r="Z28" s="40"/>
      <c r="AA28" s="40"/>
      <c r="AB28" s="40"/>
      <c r="AC28" s="40"/>
      <c r="AD28" s="40"/>
      <c r="AE28" s="40"/>
      <c r="AF28" s="40"/>
      <c r="AG28" s="40"/>
      <c r="AH28" s="40"/>
      <c r="AI28" s="40"/>
      <c r="AJ28" s="105"/>
      <c r="AK28" s="105"/>
      <c r="AL28" s="105"/>
      <c r="AM28" s="105"/>
      <c r="AN28" s="105"/>
      <c r="AO28" s="105"/>
      <c r="AP28" s="105"/>
      <c r="AQ28" s="105"/>
      <c r="AR28" s="105"/>
      <c r="AS28" s="105"/>
      <c r="AT28" s="105"/>
      <c r="AU28" s="105"/>
      <c r="AV28" s="105"/>
      <c r="AW28" s="105"/>
    </row>
    <row r="29" spans="2:49" ht="24.75" customHeight="1" x14ac:dyDescent="0.2">
      <c r="B29" s="38"/>
      <c r="C29" s="41"/>
      <c r="D29" s="42"/>
      <c r="E29" s="7"/>
      <c r="F29" s="37"/>
      <c r="G29" s="40"/>
      <c r="H29" s="40"/>
      <c r="I29" s="40"/>
      <c r="J29" s="40"/>
      <c r="K29" s="105"/>
      <c r="L29" s="105"/>
      <c r="M29" s="105"/>
      <c r="N29" s="105"/>
      <c r="O29" s="105"/>
      <c r="P29" s="105"/>
      <c r="Q29" s="105"/>
      <c r="R29" s="105"/>
      <c r="S29" s="40"/>
      <c r="T29" s="40"/>
      <c r="U29" s="40"/>
      <c r="V29" s="40"/>
      <c r="W29" s="40"/>
      <c r="X29" s="40"/>
      <c r="Y29" s="40"/>
      <c r="Z29" s="40"/>
      <c r="AA29" s="40"/>
      <c r="AB29" s="40"/>
      <c r="AC29" s="40"/>
      <c r="AD29" s="40"/>
      <c r="AE29" s="40"/>
      <c r="AF29" s="40"/>
      <c r="AG29" s="40"/>
      <c r="AH29" s="40"/>
      <c r="AI29" s="40"/>
      <c r="AJ29" s="105"/>
      <c r="AK29" s="105"/>
      <c r="AL29" s="105"/>
      <c r="AM29" s="105"/>
      <c r="AN29" s="105"/>
      <c r="AO29" s="105"/>
      <c r="AP29" s="105"/>
      <c r="AQ29" s="105"/>
      <c r="AR29" s="105"/>
      <c r="AS29" s="105"/>
      <c r="AT29" s="105"/>
      <c r="AU29" s="105"/>
      <c r="AV29" s="105"/>
      <c r="AW29" s="105"/>
    </row>
    <row r="30" spans="2:49" ht="24.75" customHeight="1" x14ac:dyDescent="0.2">
      <c r="B30" s="38"/>
      <c r="C30" s="41"/>
      <c r="D30" s="38"/>
      <c r="E30" s="38"/>
      <c r="F30" s="38"/>
      <c r="G30" s="38"/>
      <c r="H30" s="40"/>
      <c r="I30" s="40"/>
      <c r="J30" s="40"/>
      <c r="K30" s="38"/>
      <c r="L30" s="38"/>
      <c r="M30" s="38"/>
      <c r="N30" s="38"/>
      <c r="O30" s="38"/>
      <c r="P30" s="38"/>
      <c r="Q30" s="38"/>
      <c r="R30" s="38"/>
      <c r="S30" s="40"/>
      <c r="T30" s="40"/>
      <c r="U30" s="40"/>
      <c r="V30" s="40"/>
      <c r="W30" s="40"/>
      <c r="X30" s="40"/>
      <c r="Y30" s="40"/>
      <c r="Z30" s="40"/>
      <c r="AA30" s="40"/>
      <c r="AB30" s="40"/>
      <c r="AC30" s="40"/>
      <c r="AD30" s="40"/>
      <c r="AE30" s="40"/>
      <c r="AF30" s="40"/>
      <c r="AG30" s="40"/>
      <c r="AH30" s="40"/>
      <c r="AI30" s="45"/>
      <c r="AJ30" s="46"/>
      <c r="AK30" s="46"/>
      <c r="AL30" s="40"/>
      <c r="AM30" s="40"/>
      <c r="AN30" s="40"/>
      <c r="AO30" s="40"/>
      <c r="AP30" s="40"/>
      <c r="AQ30" s="40"/>
      <c r="AR30" s="40"/>
      <c r="AS30" s="40"/>
      <c r="AT30" s="40"/>
      <c r="AU30" s="40"/>
      <c r="AV30" s="40"/>
      <c r="AW30" s="40"/>
    </row>
    <row r="31" spans="2:49" ht="30.75" customHeight="1" x14ac:dyDescent="0.2">
      <c r="B31" s="38" t="s">
        <v>32</v>
      </c>
      <c r="C31" s="41" t="s">
        <v>33</v>
      </c>
      <c r="D31" s="1282" t="s">
        <v>140</v>
      </c>
      <c r="E31" s="1283"/>
      <c r="F31" s="1284"/>
      <c r="G31" s="40"/>
      <c r="H31" s="40"/>
      <c r="I31" s="40"/>
      <c r="J31" s="40"/>
      <c r="K31" s="105"/>
      <c r="L31" s="105"/>
      <c r="M31" s="105"/>
      <c r="N31" s="105"/>
      <c r="O31" s="105"/>
      <c r="P31" s="105"/>
      <c r="Q31" s="105"/>
      <c r="R31" s="105"/>
      <c r="S31" s="40"/>
      <c r="T31" s="40"/>
      <c r="U31" s="40"/>
      <c r="V31" s="40"/>
      <c r="W31" s="40"/>
      <c r="X31" s="40"/>
      <c r="Y31" s="40"/>
      <c r="Z31" s="40"/>
      <c r="AA31" s="40"/>
      <c r="AB31" s="40"/>
      <c r="AC31" s="40"/>
      <c r="AD31" s="40"/>
      <c r="AE31" s="40"/>
      <c r="AF31" s="40"/>
      <c r="AG31" s="40"/>
      <c r="AH31" s="40"/>
      <c r="AI31" s="40"/>
      <c r="AJ31" s="105"/>
      <c r="AK31" s="105"/>
      <c r="AL31" s="105"/>
      <c r="AM31" s="105"/>
      <c r="AN31" s="105"/>
      <c r="AO31" s="105"/>
      <c r="AP31" s="105"/>
      <c r="AQ31" s="105"/>
      <c r="AR31" s="105"/>
      <c r="AS31" s="105"/>
      <c r="AT31" s="105"/>
      <c r="AU31" s="105"/>
      <c r="AV31" s="105"/>
      <c r="AW31" s="105"/>
    </row>
    <row r="32" spans="2:49" ht="24.75" customHeight="1" x14ac:dyDescent="0.2">
      <c r="B32" s="38"/>
      <c r="C32" s="41" t="s">
        <v>109</v>
      </c>
      <c r="D32" s="1323"/>
      <c r="E32" s="1324"/>
      <c r="F32" s="1325"/>
      <c r="G32" s="40"/>
      <c r="H32" s="40"/>
      <c r="I32" s="40"/>
      <c r="J32" s="40"/>
      <c r="K32" s="105"/>
      <c r="L32" s="105"/>
      <c r="M32" s="105"/>
      <c r="N32" s="105"/>
      <c r="O32" s="105"/>
      <c r="P32" s="105"/>
      <c r="Q32" s="105"/>
      <c r="R32" s="105"/>
      <c r="S32" s="40"/>
      <c r="T32" s="40"/>
      <c r="U32" s="40"/>
      <c r="V32" s="40"/>
      <c r="W32" s="40"/>
      <c r="X32" s="40"/>
      <c r="Y32" s="40"/>
      <c r="Z32" s="40"/>
      <c r="AA32" s="40"/>
      <c r="AB32" s="40"/>
      <c r="AC32" s="40"/>
      <c r="AD32" s="40"/>
      <c r="AE32" s="40"/>
      <c r="AF32" s="40"/>
      <c r="AG32" s="40"/>
      <c r="AH32" s="40"/>
      <c r="AI32" s="40"/>
      <c r="AJ32" s="105"/>
      <c r="AK32" s="105"/>
      <c r="AL32" s="105"/>
      <c r="AM32" s="105"/>
      <c r="AN32" s="105"/>
      <c r="AO32" s="105"/>
      <c r="AP32" s="105"/>
      <c r="AQ32" s="105"/>
      <c r="AR32" s="105"/>
      <c r="AS32" s="105"/>
      <c r="AT32" s="105"/>
      <c r="AU32" s="105"/>
      <c r="AV32" s="105"/>
      <c r="AW32" s="105"/>
    </row>
    <row r="33" spans="2:49" ht="24.75" customHeight="1" x14ac:dyDescent="0.2">
      <c r="B33" s="38"/>
      <c r="C33" s="41"/>
      <c r="D33" s="40"/>
      <c r="E33" s="40"/>
      <c r="F33" s="40"/>
      <c r="G33" s="40"/>
      <c r="H33" s="40"/>
      <c r="I33" s="40"/>
      <c r="J33" s="40"/>
      <c r="K33" s="105"/>
      <c r="L33" s="105"/>
      <c r="M33" s="105"/>
      <c r="N33" s="105"/>
      <c r="O33" s="105"/>
      <c r="P33" s="105"/>
      <c r="Q33" s="105"/>
      <c r="R33" s="105"/>
      <c r="S33" s="40"/>
      <c r="T33" s="40"/>
      <c r="U33" s="40"/>
      <c r="V33" s="40"/>
      <c r="W33" s="40"/>
      <c r="X33" s="40"/>
      <c r="Y33" s="40"/>
      <c r="Z33" s="40"/>
      <c r="AA33" s="40"/>
      <c r="AB33" s="40"/>
      <c r="AC33" s="40"/>
      <c r="AD33" s="40"/>
      <c r="AE33" s="40"/>
      <c r="AF33" s="40"/>
      <c r="AG33" s="40"/>
      <c r="AH33" s="40"/>
      <c r="AI33" s="40"/>
      <c r="AJ33" s="105"/>
      <c r="AK33" s="105"/>
      <c r="AL33" s="105"/>
      <c r="AM33" s="105"/>
      <c r="AN33" s="105"/>
      <c r="AO33" s="105"/>
      <c r="AP33" s="105"/>
      <c r="AQ33" s="105"/>
      <c r="AR33" s="105"/>
      <c r="AS33" s="105"/>
      <c r="AT33" s="105"/>
      <c r="AU33" s="105"/>
      <c r="AV33" s="105"/>
      <c r="AW33" s="105"/>
    </row>
    <row r="34" spans="2:49" ht="34.5" customHeight="1" x14ac:dyDescent="0.2">
      <c r="B34" s="38" t="s">
        <v>34</v>
      </c>
      <c r="C34" s="41" t="s">
        <v>35</v>
      </c>
      <c r="D34" s="40"/>
      <c r="E34" s="40"/>
      <c r="F34" s="40"/>
      <c r="G34" s="40"/>
      <c r="H34" s="40"/>
      <c r="I34" s="40"/>
      <c r="J34" s="40"/>
      <c r="K34" s="40"/>
      <c r="L34" s="40"/>
      <c r="M34" s="40"/>
      <c r="N34" s="38"/>
      <c r="O34" s="38"/>
      <c r="P34" s="38"/>
      <c r="Q34" s="38"/>
      <c r="R34" s="38"/>
      <c r="S34" s="40"/>
      <c r="T34" s="40"/>
      <c r="U34" s="40"/>
      <c r="V34" s="40"/>
      <c r="W34" s="40"/>
      <c r="X34" s="40"/>
      <c r="Y34" s="40"/>
      <c r="Z34" s="40"/>
      <c r="AA34" s="40"/>
      <c r="AB34" s="40"/>
      <c r="AC34" s="40"/>
      <c r="AD34" s="40"/>
      <c r="AE34" s="40"/>
      <c r="AF34" s="40"/>
      <c r="AG34" s="40"/>
      <c r="AH34" s="40"/>
      <c r="AI34" s="40"/>
      <c r="AJ34" s="46"/>
      <c r="AK34" s="46"/>
      <c r="AL34" s="40"/>
      <c r="AM34" s="40"/>
      <c r="AN34" s="40"/>
      <c r="AO34" s="307">
        <f>SUM(AO35:AO49)</f>
        <v>87735000.000000015</v>
      </c>
      <c r="AP34" s="40"/>
      <c r="AQ34" s="40"/>
      <c r="AR34" s="40"/>
      <c r="AS34" s="40"/>
      <c r="AT34" s="40"/>
      <c r="AU34" s="40"/>
      <c r="AV34" s="40"/>
      <c r="AW34" s="40"/>
    </row>
    <row r="35" spans="2:49" ht="30.75" customHeight="1" x14ac:dyDescent="0.2">
      <c r="B35" s="38"/>
      <c r="C35" s="41" t="s">
        <v>109</v>
      </c>
      <c r="D35" s="308" t="s">
        <v>1269</v>
      </c>
      <c r="E35" s="7"/>
      <c r="F35" s="37" t="s">
        <v>450</v>
      </c>
      <c r="G35" s="40"/>
      <c r="H35" s="40"/>
      <c r="I35" s="40"/>
      <c r="J35" s="40"/>
      <c r="K35" s="43"/>
      <c r="L35" s="37"/>
      <c r="M35" s="38" t="s">
        <v>465</v>
      </c>
      <c r="N35" s="38"/>
      <c r="O35" s="38"/>
      <c r="P35" s="38"/>
      <c r="Q35" s="38"/>
      <c r="R35" s="38"/>
      <c r="S35" s="40"/>
      <c r="T35" s="40"/>
      <c r="U35" s="40"/>
      <c r="V35" s="40"/>
      <c r="W35" s="40"/>
      <c r="X35" s="40"/>
      <c r="Y35" s="40"/>
      <c r="Z35" s="40"/>
      <c r="AA35" s="40"/>
      <c r="AB35" s="40"/>
      <c r="AC35" s="40"/>
      <c r="AD35" s="40"/>
      <c r="AE35" s="40"/>
      <c r="AF35" s="40"/>
      <c r="AG35" s="40"/>
      <c r="AH35" s="40"/>
      <c r="AI35" s="40"/>
      <c r="AJ35" s="37" t="s">
        <v>139</v>
      </c>
      <c r="AK35" s="37">
        <v>2011</v>
      </c>
      <c r="AL35" s="40"/>
      <c r="AM35" s="40"/>
      <c r="AN35" s="40"/>
      <c r="AO35" s="44">
        <v>22550000</v>
      </c>
      <c r="AP35" s="40"/>
      <c r="AQ35" s="40"/>
      <c r="AR35" s="41" t="s">
        <v>1273</v>
      </c>
      <c r="AS35" s="40"/>
      <c r="AT35" s="40"/>
      <c r="AU35" s="40"/>
      <c r="AV35" s="40"/>
      <c r="AW35" s="40"/>
    </row>
    <row r="36" spans="2:49" ht="30.75" customHeight="1" x14ac:dyDescent="0.2">
      <c r="B36" s="38"/>
      <c r="C36" s="41"/>
      <c r="D36" s="308" t="s">
        <v>1277</v>
      </c>
      <c r="E36" s="7" t="s">
        <v>1288</v>
      </c>
      <c r="F36" s="37" t="s">
        <v>450</v>
      </c>
      <c r="G36" s="40"/>
      <c r="H36" s="40"/>
      <c r="I36" s="40"/>
      <c r="J36" s="40"/>
      <c r="K36" s="43"/>
      <c r="L36" s="37"/>
      <c r="M36" s="38"/>
      <c r="N36" s="38"/>
      <c r="O36" s="38"/>
      <c r="P36" s="38"/>
      <c r="Q36" s="38"/>
      <c r="R36" s="38"/>
      <c r="S36" s="40"/>
      <c r="T36" s="40"/>
      <c r="U36" s="40"/>
      <c r="V36" s="40"/>
      <c r="W36" s="40"/>
      <c r="X36" s="40"/>
      <c r="Y36" s="40"/>
      <c r="Z36" s="40"/>
      <c r="AA36" s="40"/>
      <c r="AB36" s="40"/>
      <c r="AC36" s="40"/>
      <c r="AD36" s="40"/>
      <c r="AE36" s="40"/>
      <c r="AF36" s="40"/>
      <c r="AG36" s="40"/>
      <c r="AH36" s="40"/>
      <c r="AI36" s="40"/>
      <c r="AJ36" s="37" t="s">
        <v>139</v>
      </c>
      <c r="AK36" s="37">
        <v>2011</v>
      </c>
      <c r="AL36" s="40"/>
      <c r="AM36" s="40"/>
      <c r="AN36" s="40"/>
      <c r="AO36" s="44">
        <v>12650000</v>
      </c>
      <c r="AP36" s="40"/>
      <c r="AQ36" s="40"/>
      <c r="AR36" s="41" t="s">
        <v>1294</v>
      </c>
      <c r="AS36" s="40"/>
      <c r="AT36" s="40"/>
      <c r="AU36" s="40"/>
      <c r="AV36" s="40"/>
      <c r="AW36" s="40"/>
    </row>
    <row r="37" spans="2:49" ht="30.75" customHeight="1" x14ac:dyDescent="0.2">
      <c r="B37" s="38"/>
      <c r="C37" s="41"/>
      <c r="D37" s="308" t="s">
        <v>1278</v>
      </c>
      <c r="E37" s="7"/>
      <c r="F37" s="37" t="s">
        <v>450</v>
      </c>
      <c r="G37" s="40"/>
      <c r="H37" s="40"/>
      <c r="I37" s="40"/>
      <c r="J37" s="40"/>
      <c r="K37" s="43"/>
      <c r="L37" s="37"/>
      <c r="M37" s="38" t="s">
        <v>1293</v>
      </c>
      <c r="N37" s="38"/>
      <c r="O37" s="38"/>
      <c r="P37" s="38"/>
      <c r="Q37" s="38"/>
      <c r="R37" s="38"/>
      <c r="S37" s="40"/>
      <c r="T37" s="40"/>
      <c r="U37" s="40"/>
      <c r="V37" s="40"/>
      <c r="W37" s="40"/>
      <c r="X37" s="40"/>
      <c r="Y37" s="40"/>
      <c r="Z37" s="40"/>
      <c r="AA37" s="40"/>
      <c r="AB37" s="40"/>
      <c r="AC37" s="40"/>
      <c r="AD37" s="40"/>
      <c r="AE37" s="40"/>
      <c r="AF37" s="40"/>
      <c r="AG37" s="40"/>
      <c r="AH37" s="40"/>
      <c r="AI37" s="40"/>
      <c r="AJ37" s="37" t="s">
        <v>139</v>
      </c>
      <c r="AK37" s="37">
        <v>2011</v>
      </c>
      <c r="AL37" s="40"/>
      <c r="AM37" s="40"/>
      <c r="AN37" s="40"/>
      <c r="AO37" s="44">
        <v>9845000</v>
      </c>
      <c r="AP37" s="40"/>
      <c r="AQ37" s="40"/>
      <c r="AR37" s="41" t="s">
        <v>1295</v>
      </c>
      <c r="AS37" s="40"/>
      <c r="AT37" s="40"/>
      <c r="AU37" s="40"/>
      <c r="AV37" s="40"/>
      <c r="AW37" s="40"/>
    </row>
    <row r="38" spans="2:49" ht="30.75" customHeight="1" x14ac:dyDescent="0.2">
      <c r="B38" s="38"/>
      <c r="C38" s="41"/>
      <c r="D38" s="308" t="s">
        <v>1279</v>
      </c>
      <c r="E38" s="7" t="s">
        <v>138</v>
      </c>
      <c r="F38" s="37" t="s">
        <v>450</v>
      </c>
      <c r="G38" s="40"/>
      <c r="H38" s="40"/>
      <c r="I38" s="40"/>
      <c r="J38" s="40"/>
      <c r="K38" s="43" t="s">
        <v>1289</v>
      </c>
      <c r="L38" s="37" t="s">
        <v>1291</v>
      </c>
      <c r="M38" s="38" t="s">
        <v>867</v>
      </c>
      <c r="N38" s="38"/>
      <c r="O38" s="38"/>
      <c r="P38" s="38"/>
      <c r="Q38" s="38"/>
      <c r="R38" s="38"/>
      <c r="S38" s="40"/>
      <c r="T38" s="40"/>
      <c r="U38" s="40"/>
      <c r="V38" s="40"/>
      <c r="W38" s="40"/>
      <c r="X38" s="40"/>
      <c r="Y38" s="40"/>
      <c r="Z38" s="40"/>
      <c r="AA38" s="40"/>
      <c r="AB38" s="40"/>
      <c r="AC38" s="40"/>
      <c r="AD38" s="40"/>
      <c r="AE38" s="40"/>
      <c r="AF38" s="40"/>
      <c r="AG38" s="40"/>
      <c r="AH38" s="40"/>
      <c r="AI38" s="40"/>
      <c r="AJ38" s="37" t="s">
        <v>139</v>
      </c>
      <c r="AK38" s="37">
        <v>2011</v>
      </c>
      <c r="AL38" s="40"/>
      <c r="AM38" s="40"/>
      <c r="AN38" s="40"/>
      <c r="AO38" s="44">
        <v>5082142.8571428573</v>
      </c>
      <c r="AP38" s="40"/>
      <c r="AQ38" s="40"/>
      <c r="AR38" s="41" t="s">
        <v>1296</v>
      </c>
      <c r="AS38" s="40"/>
      <c r="AT38" s="40"/>
      <c r="AU38" s="40"/>
      <c r="AV38" s="40"/>
      <c r="AW38" s="40"/>
    </row>
    <row r="39" spans="2:49" ht="30.75" customHeight="1" x14ac:dyDescent="0.2">
      <c r="B39" s="38"/>
      <c r="C39" s="41"/>
      <c r="D39" s="308" t="s">
        <v>1280</v>
      </c>
      <c r="E39" s="7" t="s">
        <v>138</v>
      </c>
      <c r="F39" s="37" t="s">
        <v>450</v>
      </c>
      <c r="G39" s="40"/>
      <c r="H39" s="40"/>
      <c r="I39" s="40"/>
      <c r="J39" s="40"/>
      <c r="K39" s="43" t="s">
        <v>1289</v>
      </c>
      <c r="L39" s="37" t="s">
        <v>1291</v>
      </c>
      <c r="M39" s="38" t="s">
        <v>867</v>
      </c>
      <c r="N39" s="38"/>
      <c r="O39" s="38"/>
      <c r="P39" s="38"/>
      <c r="Q39" s="38"/>
      <c r="R39" s="38"/>
      <c r="S39" s="40"/>
      <c r="T39" s="40"/>
      <c r="U39" s="40"/>
      <c r="V39" s="40"/>
      <c r="W39" s="40"/>
      <c r="X39" s="40"/>
      <c r="Y39" s="40"/>
      <c r="Z39" s="40"/>
      <c r="AA39" s="40"/>
      <c r="AB39" s="40"/>
      <c r="AC39" s="40"/>
      <c r="AD39" s="40"/>
      <c r="AE39" s="40"/>
      <c r="AF39" s="40"/>
      <c r="AG39" s="40"/>
      <c r="AH39" s="40"/>
      <c r="AI39" s="40"/>
      <c r="AJ39" s="37" t="s">
        <v>139</v>
      </c>
      <c r="AK39" s="37">
        <v>2011</v>
      </c>
      <c r="AL39" s="40"/>
      <c r="AM39" s="40"/>
      <c r="AN39" s="40"/>
      <c r="AO39" s="44">
        <v>5082142.8571428573</v>
      </c>
      <c r="AP39" s="40"/>
      <c r="AQ39" s="40"/>
      <c r="AR39" s="41" t="s">
        <v>1297</v>
      </c>
      <c r="AS39" s="40"/>
      <c r="AT39" s="40"/>
      <c r="AU39" s="40"/>
      <c r="AV39" s="40"/>
      <c r="AW39" s="40"/>
    </row>
    <row r="40" spans="2:49" ht="30.75" customHeight="1" x14ac:dyDescent="0.2">
      <c r="B40" s="38"/>
      <c r="C40" s="41"/>
      <c r="D40" s="308" t="s">
        <v>1281</v>
      </c>
      <c r="E40" s="7" t="s">
        <v>138</v>
      </c>
      <c r="F40" s="37" t="s">
        <v>450</v>
      </c>
      <c r="G40" s="40"/>
      <c r="H40" s="40"/>
      <c r="I40" s="40"/>
      <c r="J40" s="40"/>
      <c r="K40" s="43" t="s">
        <v>1289</v>
      </c>
      <c r="L40" s="37" t="s">
        <v>1291</v>
      </c>
      <c r="M40" s="38" t="s">
        <v>867</v>
      </c>
      <c r="N40" s="38"/>
      <c r="O40" s="38"/>
      <c r="P40" s="38"/>
      <c r="Q40" s="38"/>
      <c r="R40" s="38"/>
      <c r="S40" s="40"/>
      <c r="T40" s="40"/>
      <c r="U40" s="40"/>
      <c r="V40" s="40"/>
      <c r="W40" s="40"/>
      <c r="X40" s="40"/>
      <c r="Y40" s="40"/>
      <c r="Z40" s="40"/>
      <c r="AA40" s="40"/>
      <c r="AB40" s="40"/>
      <c r="AC40" s="40"/>
      <c r="AD40" s="40"/>
      <c r="AE40" s="40"/>
      <c r="AF40" s="40"/>
      <c r="AG40" s="40"/>
      <c r="AH40" s="40"/>
      <c r="AI40" s="40"/>
      <c r="AJ40" s="37" t="s">
        <v>139</v>
      </c>
      <c r="AK40" s="37">
        <v>2011</v>
      </c>
      <c r="AL40" s="40"/>
      <c r="AM40" s="40"/>
      <c r="AN40" s="40"/>
      <c r="AO40" s="44">
        <v>5082142.8571428573</v>
      </c>
      <c r="AP40" s="40"/>
      <c r="AQ40" s="40"/>
      <c r="AR40" s="41" t="s">
        <v>1297</v>
      </c>
      <c r="AS40" s="40"/>
      <c r="AT40" s="40"/>
      <c r="AU40" s="40"/>
      <c r="AV40" s="40"/>
      <c r="AW40" s="40"/>
    </row>
    <row r="41" spans="2:49" ht="30.75" customHeight="1" x14ac:dyDescent="0.2">
      <c r="B41" s="38"/>
      <c r="C41" s="41"/>
      <c r="D41" s="308" t="s">
        <v>1279</v>
      </c>
      <c r="E41" s="7" t="s">
        <v>138</v>
      </c>
      <c r="F41" s="37" t="s">
        <v>450</v>
      </c>
      <c r="G41" s="40"/>
      <c r="H41" s="40"/>
      <c r="I41" s="40"/>
      <c r="J41" s="40"/>
      <c r="K41" s="43" t="s">
        <v>1290</v>
      </c>
      <c r="L41" s="37" t="s">
        <v>1292</v>
      </c>
      <c r="M41" s="38" t="s">
        <v>867</v>
      </c>
      <c r="N41" s="38"/>
      <c r="O41" s="38"/>
      <c r="P41" s="38"/>
      <c r="Q41" s="38"/>
      <c r="R41" s="38"/>
      <c r="S41" s="40"/>
      <c r="T41" s="40"/>
      <c r="U41" s="40"/>
      <c r="V41" s="40"/>
      <c r="W41" s="40"/>
      <c r="X41" s="40"/>
      <c r="Y41" s="40"/>
      <c r="Z41" s="40"/>
      <c r="AA41" s="40"/>
      <c r="AB41" s="40"/>
      <c r="AC41" s="40"/>
      <c r="AD41" s="40"/>
      <c r="AE41" s="40"/>
      <c r="AF41" s="40"/>
      <c r="AG41" s="40"/>
      <c r="AH41" s="40"/>
      <c r="AI41" s="40"/>
      <c r="AJ41" s="37" t="s">
        <v>139</v>
      </c>
      <c r="AK41" s="37">
        <v>2011</v>
      </c>
      <c r="AL41" s="40"/>
      <c r="AM41" s="40"/>
      <c r="AN41" s="40"/>
      <c r="AO41" s="44">
        <v>3049285.7142857146</v>
      </c>
      <c r="AP41" s="40"/>
      <c r="AQ41" s="40"/>
      <c r="AR41" s="41" t="s">
        <v>1298</v>
      </c>
      <c r="AS41" s="40"/>
      <c r="AT41" s="40"/>
      <c r="AU41" s="40"/>
      <c r="AV41" s="40"/>
      <c r="AW41" s="40"/>
    </row>
    <row r="42" spans="2:49" ht="30.75" customHeight="1" x14ac:dyDescent="0.2">
      <c r="B42" s="38"/>
      <c r="C42" s="41"/>
      <c r="D42" s="308" t="s">
        <v>1280</v>
      </c>
      <c r="E42" s="7" t="s">
        <v>138</v>
      </c>
      <c r="F42" s="37" t="s">
        <v>450</v>
      </c>
      <c r="G42" s="40"/>
      <c r="H42" s="40"/>
      <c r="I42" s="40"/>
      <c r="J42" s="40"/>
      <c r="K42" s="43" t="s">
        <v>1290</v>
      </c>
      <c r="L42" s="37" t="s">
        <v>1292</v>
      </c>
      <c r="M42" s="38" t="s">
        <v>867</v>
      </c>
      <c r="N42" s="38"/>
      <c r="O42" s="38"/>
      <c r="P42" s="38"/>
      <c r="Q42" s="38"/>
      <c r="R42" s="38"/>
      <c r="S42" s="40"/>
      <c r="T42" s="40"/>
      <c r="U42" s="40"/>
      <c r="V42" s="40"/>
      <c r="W42" s="40"/>
      <c r="X42" s="40"/>
      <c r="Y42" s="40"/>
      <c r="Z42" s="40"/>
      <c r="AA42" s="40"/>
      <c r="AB42" s="40"/>
      <c r="AC42" s="40"/>
      <c r="AD42" s="40"/>
      <c r="AE42" s="40"/>
      <c r="AF42" s="40"/>
      <c r="AG42" s="40"/>
      <c r="AH42" s="40"/>
      <c r="AI42" s="40"/>
      <c r="AJ42" s="37" t="s">
        <v>139</v>
      </c>
      <c r="AK42" s="37">
        <v>2011</v>
      </c>
      <c r="AL42" s="40"/>
      <c r="AM42" s="40"/>
      <c r="AN42" s="40"/>
      <c r="AO42" s="44">
        <v>3049285.7142857146</v>
      </c>
      <c r="AP42" s="40"/>
      <c r="AQ42" s="40"/>
      <c r="AR42" s="41" t="s">
        <v>1299</v>
      </c>
      <c r="AS42" s="40"/>
      <c r="AT42" s="40"/>
      <c r="AU42" s="40"/>
      <c r="AV42" s="40"/>
      <c r="AW42" s="40"/>
    </row>
    <row r="43" spans="2:49" ht="30.75" customHeight="1" x14ac:dyDescent="0.2">
      <c r="B43" s="38"/>
      <c r="C43" s="41"/>
      <c r="D43" s="308" t="s">
        <v>1281</v>
      </c>
      <c r="E43" s="7" t="s">
        <v>138</v>
      </c>
      <c r="F43" s="37" t="s">
        <v>450</v>
      </c>
      <c r="G43" s="40"/>
      <c r="H43" s="40"/>
      <c r="I43" s="40"/>
      <c r="J43" s="40"/>
      <c r="K43" s="43" t="s">
        <v>1290</v>
      </c>
      <c r="L43" s="37" t="s">
        <v>1292</v>
      </c>
      <c r="M43" s="38" t="s">
        <v>867</v>
      </c>
      <c r="N43" s="38"/>
      <c r="O43" s="38"/>
      <c r="P43" s="38"/>
      <c r="Q43" s="38"/>
      <c r="R43" s="38"/>
      <c r="S43" s="40"/>
      <c r="T43" s="40"/>
      <c r="U43" s="40"/>
      <c r="V43" s="40"/>
      <c r="W43" s="40"/>
      <c r="X43" s="40"/>
      <c r="Y43" s="40"/>
      <c r="Z43" s="40"/>
      <c r="AA43" s="40"/>
      <c r="AB43" s="40"/>
      <c r="AC43" s="40"/>
      <c r="AD43" s="40"/>
      <c r="AE43" s="40"/>
      <c r="AF43" s="40"/>
      <c r="AG43" s="40"/>
      <c r="AH43" s="40"/>
      <c r="AI43" s="40"/>
      <c r="AJ43" s="37" t="s">
        <v>139</v>
      </c>
      <c r="AK43" s="37">
        <v>2011</v>
      </c>
      <c r="AL43" s="40"/>
      <c r="AM43" s="40"/>
      <c r="AN43" s="40"/>
      <c r="AO43" s="44">
        <v>3049285.7142857146</v>
      </c>
      <c r="AP43" s="40"/>
      <c r="AQ43" s="40"/>
      <c r="AR43" s="41" t="s">
        <v>1300</v>
      </c>
      <c r="AS43" s="40"/>
      <c r="AT43" s="40"/>
      <c r="AU43" s="40"/>
      <c r="AV43" s="40"/>
      <c r="AW43" s="40"/>
    </row>
    <row r="44" spans="2:49" ht="30.75" customHeight="1" x14ac:dyDescent="0.2">
      <c r="B44" s="38"/>
      <c r="C44" s="41"/>
      <c r="D44" s="308" t="s">
        <v>1282</v>
      </c>
      <c r="E44" s="7" t="s">
        <v>138</v>
      </c>
      <c r="F44" s="37" t="s">
        <v>450</v>
      </c>
      <c r="G44" s="40"/>
      <c r="H44" s="40"/>
      <c r="I44" s="40"/>
      <c r="J44" s="40"/>
      <c r="K44" s="43" t="s">
        <v>1290</v>
      </c>
      <c r="L44" s="37" t="s">
        <v>1292</v>
      </c>
      <c r="M44" s="38" t="s">
        <v>867</v>
      </c>
      <c r="N44" s="38"/>
      <c r="O44" s="38"/>
      <c r="P44" s="38"/>
      <c r="Q44" s="38"/>
      <c r="R44" s="38"/>
      <c r="S44" s="40"/>
      <c r="T44" s="40"/>
      <c r="U44" s="40"/>
      <c r="V44" s="40"/>
      <c r="W44" s="40"/>
      <c r="X44" s="40"/>
      <c r="Y44" s="40"/>
      <c r="Z44" s="40"/>
      <c r="AA44" s="40"/>
      <c r="AB44" s="40"/>
      <c r="AC44" s="40"/>
      <c r="AD44" s="40"/>
      <c r="AE44" s="40"/>
      <c r="AF44" s="40"/>
      <c r="AG44" s="40"/>
      <c r="AH44" s="40"/>
      <c r="AI44" s="40"/>
      <c r="AJ44" s="37" t="s">
        <v>139</v>
      </c>
      <c r="AK44" s="37">
        <v>2011</v>
      </c>
      <c r="AL44" s="40"/>
      <c r="AM44" s="40"/>
      <c r="AN44" s="40"/>
      <c r="AO44" s="44">
        <v>3049285.7142857146</v>
      </c>
      <c r="AP44" s="40"/>
      <c r="AQ44" s="40"/>
      <c r="AR44" s="41" t="s">
        <v>1300</v>
      </c>
      <c r="AS44" s="40"/>
      <c r="AT44" s="40"/>
      <c r="AU44" s="40"/>
      <c r="AV44" s="40"/>
      <c r="AW44" s="40"/>
    </row>
    <row r="45" spans="2:49" ht="30.75" customHeight="1" x14ac:dyDescent="0.2">
      <c r="B45" s="38"/>
      <c r="C45" s="41"/>
      <c r="D45" s="308" t="s">
        <v>1283</v>
      </c>
      <c r="E45" s="7" t="s">
        <v>138</v>
      </c>
      <c r="F45" s="37" t="s">
        <v>450</v>
      </c>
      <c r="G45" s="40"/>
      <c r="H45" s="40"/>
      <c r="I45" s="40"/>
      <c r="J45" s="40"/>
      <c r="K45" s="43" t="s">
        <v>1290</v>
      </c>
      <c r="L45" s="37" t="s">
        <v>1292</v>
      </c>
      <c r="M45" s="38" t="s">
        <v>867</v>
      </c>
      <c r="N45" s="38"/>
      <c r="O45" s="38"/>
      <c r="P45" s="38"/>
      <c r="Q45" s="38"/>
      <c r="R45" s="38"/>
      <c r="S45" s="40"/>
      <c r="T45" s="40"/>
      <c r="U45" s="40"/>
      <c r="V45" s="40"/>
      <c r="W45" s="40"/>
      <c r="X45" s="40"/>
      <c r="Y45" s="40"/>
      <c r="Z45" s="40"/>
      <c r="AA45" s="40"/>
      <c r="AB45" s="40"/>
      <c r="AC45" s="40"/>
      <c r="AD45" s="40"/>
      <c r="AE45" s="40"/>
      <c r="AF45" s="40"/>
      <c r="AG45" s="40"/>
      <c r="AH45" s="40"/>
      <c r="AI45" s="40"/>
      <c r="AJ45" s="37" t="s">
        <v>139</v>
      </c>
      <c r="AK45" s="37">
        <v>2011</v>
      </c>
      <c r="AL45" s="40"/>
      <c r="AM45" s="40"/>
      <c r="AN45" s="40"/>
      <c r="AO45" s="44">
        <v>3049285.7142857146</v>
      </c>
      <c r="AP45" s="40"/>
      <c r="AQ45" s="40"/>
      <c r="AR45" s="41" t="s">
        <v>1301</v>
      </c>
      <c r="AS45" s="40"/>
      <c r="AT45" s="40"/>
      <c r="AU45" s="40"/>
      <c r="AV45" s="40"/>
      <c r="AW45" s="40"/>
    </row>
    <row r="46" spans="2:49" ht="30.75" customHeight="1" x14ac:dyDescent="0.2">
      <c r="B46" s="38"/>
      <c r="C46" s="41"/>
      <c r="D46" s="308" t="s">
        <v>1284</v>
      </c>
      <c r="E46" s="7" t="s">
        <v>138</v>
      </c>
      <c r="F46" s="37" t="s">
        <v>450</v>
      </c>
      <c r="G46" s="40"/>
      <c r="H46" s="40"/>
      <c r="I46" s="40"/>
      <c r="J46" s="40"/>
      <c r="K46" s="43" t="s">
        <v>1290</v>
      </c>
      <c r="L46" s="37" t="s">
        <v>1292</v>
      </c>
      <c r="M46" s="38" t="s">
        <v>867</v>
      </c>
      <c r="N46" s="38"/>
      <c r="O46" s="38"/>
      <c r="P46" s="38"/>
      <c r="Q46" s="38"/>
      <c r="R46" s="38"/>
      <c r="S46" s="40"/>
      <c r="T46" s="40"/>
      <c r="U46" s="40"/>
      <c r="V46" s="40"/>
      <c r="W46" s="40"/>
      <c r="X46" s="40"/>
      <c r="Y46" s="40"/>
      <c r="Z46" s="40"/>
      <c r="AA46" s="40"/>
      <c r="AB46" s="40"/>
      <c r="AC46" s="40"/>
      <c r="AD46" s="40"/>
      <c r="AE46" s="40"/>
      <c r="AF46" s="40"/>
      <c r="AG46" s="40"/>
      <c r="AH46" s="40"/>
      <c r="AI46" s="40"/>
      <c r="AJ46" s="37" t="s">
        <v>139</v>
      </c>
      <c r="AK46" s="37">
        <v>2011</v>
      </c>
      <c r="AL46" s="40"/>
      <c r="AM46" s="40"/>
      <c r="AN46" s="40"/>
      <c r="AO46" s="44">
        <v>3049285.7142857146</v>
      </c>
      <c r="AP46" s="40"/>
      <c r="AQ46" s="40"/>
      <c r="AR46" s="41" t="s">
        <v>1301</v>
      </c>
      <c r="AS46" s="40"/>
      <c r="AT46" s="40"/>
      <c r="AU46" s="40"/>
      <c r="AV46" s="40"/>
      <c r="AW46" s="40"/>
    </row>
    <row r="47" spans="2:49" ht="30.75" customHeight="1" x14ac:dyDescent="0.2">
      <c r="B47" s="38"/>
      <c r="C47" s="41"/>
      <c r="D47" s="308" t="s">
        <v>1285</v>
      </c>
      <c r="E47" s="7" t="s">
        <v>138</v>
      </c>
      <c r="F47" s="37" t="s">
        <v>450</v>
      </c>
      <c r="G47" s="40"/>
      <c r="H47" s="40"/>
      <c r="I47" s="40"/>
      <c r="J47" s="40"/>
      <c r="K47" s="43" t="s">
        <v>1290</v>
      </c>
      <c r="L47" s="37" t="s">
        <v>1292</v>
      </c>
      <c r="M47" s="38" t="s">
        <v>867</v>
      </c>
      <c r="N47" s="38"/>
      <c r="O47" s="38"/>
      <c r="P47" s="38"/>
      <c r="Q47" s="38"/>
      <c r="R47" s="38"/>
      <c r="S47" s="40"/>
      <c r="T47" s="40"/>
      <c r="U47" s="40"/>
      <c r="V47" s="40"/>
      <c r="W47" s="40"/>
      <c r="X47" s="40"/>
      <c r="Y47" s="40"/>
      <c r="Z47" s="40"/>
      <c r="AA47" s="40"/>
      <c r="AB47" s="40"/>
      <c r="AC47" s="40"/>
      <c r="AD47" s="40"/>
      <c r="AE47" s="40"/>
      <c r="AF47" s="40"/>
      <c r="AG47" s="40"/>
      <c r="AH47" s="40"/>
      <c r="AI47" s="40"/>
      <c r="AJ47" s="37" t="s">
        <v>139</v>
      </c>
      <c r="AK47" s="37">
        <v>2011</v>
      </c>
      <c r="AL47" s="40"/>
      <c r="AM47" s="40"/>
      <c r="AN47" s="40"/>
      <c r="AO47" s="44">
        <v>3049285.7142857146</v>
      </c>
      <c r="AP47" s="40"/>
      <c r="AQ47" s="40"/>
      <c r="AR47" s="41" t="s">
        <v>1273</v>
      </c>
      <c r="AS47" s="40"/>
      <c r="AT47" s="40"/>
      <c r="AU47" s="40"/>
      <c r="AV47" s="40"/>
      <c r="AW47" s="40"/>
    </row>
    <row r="48" spans="2:49" ht="30.75" customHeight="1" x14ac:dyDescent="0.2">
      <c r="B48" s="38"/>
      <c r="C48" s="41"/>
      <c r="D48" s="308" t="s">
        <v>1286</v>
      </c>
      <c r="E48" s="7" t="s">
        <v>138</v>
      </c>
      <c r="F48" s="37" t="s">
        <v>450</v>
      </c>
      <c r="G48" s="40"/>
      <c r="H48" s="40"/>
      <c r="I48" s="40"/>
      <c r="J48" s="40"/>
      <c r="K48" s="43" t="s">
        <v>1290</v>
      </c>
      <c r="L48" s="37" t="s">
        <v>1292</v>
      </c>
      <c r="M48" s="38" t="s">
        <v>867</v>
      </c>
      <c r="N48" s="38"/>
      <c r="O48" s="38"/>
      <c r="P48" s="38"/>
      <c r="Q48" s="38"/>
      <c r="R48" s="38"/>
      <c r="S48" s="40"/>
      <c r="T48" s="40"/>
      <c r="U48" s="40"/>
      <c r="V48" s="40"/>
      <c r="W48" s="40"/>
      <c r="X48" s="40"/>
      <c r="Y48" s="40"/>
      <c r="Z48" s="40"/>
      <c r="AA48" s="40"/>
      <c r="AB48" s="40"/>
      <c r="AC48" s="40"/>
      <c r="AD48" s="40"/>
      <c r="AE48" s="40"/>
      <c r="AF48" s="40"/>
      <c r="AG48" s="40"/>
      <c r="AH48" s="40"/>
      <c r="AI48" s="40"/>
      <c r="AJ48" s="37" t="s">
        <v>139</v>
      </c>
      <c r="AK48" s="37">
        <v>2011</v>
      </c>
      <c r="AL48" s="40"/>
      <c r="AM48" s="40"/>
      <c r="AN48" s="40"/>
      <c r="AO48" s="44">
        <v>3049285.7142857146</v>
      </c>
      <c r="AP48" s="40"/>
      <c r="AQ48" s="40"/>
      <c r="AR48" s="41" t="s">
        <v>1273</v>
      </c>
      <c r="AS48" s="40"/>
      <c r="AT48" s="40"/>
      <c r="AU48" s="40"/>
      <c r="AV48" s="40"/>
      <c r="AW48" s="40"/>
    </row>
    <row r="49" spans="2:49" ht="30.75" customHeight="1" x14ac:dyDescent="0.2">
      <c r="B49" s="38"/>
      <c r="C49" s="41"/>
      <c r="D49" s="308" t="s">
        <v>1287</v>
      </c>
      <c r="E49" s="7" t="s">
        <v>138</v>
      </c>
      <c r="F49" s="37" t="s">
        <v>450</v>
      </c>
      <c r="G49" s="40"/>
      <c r="H49" s="40"/>
      <c r="I49" s="40"/>
      <c r="J49" s="40"/>
      <c r="K49" s="43" t="s">
        <v>1290</v>
      </c>
      <c r="L49" s="37" t="s">
        <v>1292</v>
      </c>
      <c r="M49" s="38" t="s">
        <v>867</v>
      </c>
      <c r="N49" s="38"/>
      <c r="O49" s="38"/>
      <c r="P49" s="38"/>
      <c r="Q49" s="38"/>
      <c r="R49" s="38"/>
      <c r="S49" s="40"/>
      <c r="T49" s="40"/>
      <c r="U49" s="40"/>
      <c r="V49" s="40"/>
      <c r="W49" s="40"/>
      <c r="X49" s="40"/>
      <c r="Y49" s="40"/>
      <c r="Z49" s="40"/>
      <c r="AA49" s="40"/>
      <c r="AB49" s="40"/>
      <c r="AC49" s="40"/>
      <c r="AD49" s="40"/>
      <c r="AE49" s="40"/>
      <c r="AF49" s="40"/>
      <c r="AG49" s="40"/>
      <c r="AH49" s="40"/>
      <c r="AI49" s="40"/>
      <c r="AJ49" s="37" t="s">
        <v>139</v>
      </c>
      <c r="AK49" s="37">
        <v>2011</v>
      </c>
      <c r="AL49" s="40"/>
      <c r="AM49" s="40"/>
      <c r="AN49" s="40"/>
      <c r="AO49" s="44">
        <v>3049285.7142857146</v>
      </c>
      <c r="AP49" s="40"/>
      <c r="AQ49" s="40"/>
      <c r="AR49" s="41" t="s">
        <v>1302</v>
      </c>
      <c r="AS49" s="40"/>
      <c r="AT49" s="40"/>
      <c r="AU49" s="40"/>
      <c r="AV49" s="40"/>
      <c r="AW49" s="40"/>
    </row>
    <row r="50" spans="2:49" ht="24.75" customHeight="1" x14ac:dyDescent="0.2">
      <c r="B50" s="38"/>
      <c r="C50" s="41"/>
      <c r="D50" s="42"/>
      <c r="E50" s="7"/>
      <c r="F50" s="37"/>
      <c r="G50" s="40"/>
      <c r="H50" s="40"/>
      <c r="I50" s="40"/>
      <c r="J50" s="40"/>
      <c r="K50" s="43"/>
      <c r="L50" s="37"/>
      <c r="M50" s="38"/>
      <c r="N50" s="38"/>
      <c r="O50" s="38"/>
      <c r="P50" s="38"/>
      <c r="Q50" s="38"/>
      <c r="R50" s="38"/>
      <c r="S50" s="40"/>
      <c r="T50" s="40"/>
      <c r="U50" s="40"/>
      <c r="V50" s="40"/>
      <c r="W50" s="40"/>
      <c r="X50" s="40"/>
      <c r="Y50" s="40"/>
      <c r="Z50" s="40"/>
      <c r="AA50" s="40"/>
      <c r="AB50" s="40"/>
      <c r="AC50" s="40"/>
      <c r="AD50" s="40"/>
      <c r="AE50" s="40"/>
      <c r="AF50" s="40"/>
      <c r="AG50" s="40"/>
      <c r="AH50" s="40"/>
      <c r="AI50" s="40"/>
      <c r="AJ50" s="37"/>
      <c r="AK50" s="37"/>
      <c r="AL50" s="40"/>
      <c r="AM50" s="40"/>
      <c r="AN50" s="40"/>
      <c r="AO50" s="44"/>
      <c r="AP50" s="40"/>
      <c r="AQ50" s="40"/>
      <c r="AR50" s="40"/>
      <c r="AS50" s="40"/>
      <c r="AT50" s="40"/>
      <c r="AU50" s="40"/>
      <c r="AV50" s="40"/>
      <c r="AW50" s="40"/>
    </row>
    <row r="51" spans="2:49" ht="5.25" customHeight="1" x14ac:dyDescent="0.2">
      <c r="B51" s="38"/>
      <c r="C51" s="41"/>
      <c r="D51" s="40"/>
      <c r="E51" s="40"/>
      <c r="F51" s="40"/>
      <c r="G51" s="40"/>
      <c r="H51" s="40"/>
      <c r="I51" s="40"/>
      <c r="J51" s="40"/>
      <c r="K51" s="40"/>
      <c r="L51" s="40"/>
      <c r="M51" s="38"/>
      <c r="N51" s="40"/>
      <c r="O51" s="40"/>
      <c r="P51" s="40"/>
      <c r="Q51" s="40"/>
      <c r="R51" s="40"/>
      <c r="S51" s="40"/>
      <c r="T51" s="40"/>
      <c r="U51" s="40"/>
      <c r="V51" s="40"/>
      <c r="W51" s="40"/>
      <c r="X51" s="40"/>
      <c r="Y51" s="40"/>
      <c r="Z51" s="40"/>
      <c r="AA51" s="40"/>
      <c r="AB51" s="40"/>
      <c r="AC51" s="40"/>
      <c r="AD51" s="40"/>
      <c r="AE51" s="40"/>
      <c r="AF51" s="40"/>
      <c r="AG51" s="40"/>
      <c r="AH51" s="40"/>
      <c r="AI51" s="40"/>
      <c r="AJ51" s="46"/>
      <c r="AK51" s="46"/>
      <c r="AL51" s="40"/>
      <c r="AM51" s="40"/>
      <c r="AN51" s="40"/>
      <c r="AO51" s="40"/>
      <c r="AP51" s="40"/>
      <c r="AQ51" s="40"/>
      <c r="AR51" s="40"/>
      <c r="AS51" s="40"/>
      <c r="AT51" s="40"/>
      <c r="AU51" s="40"/>
      <c r="AV51" s="40"/>
      <c r="AW51" s="40"/>
    </row>
    <row r="52" spans="2:49" ht="92.25" customHeight="1" x14ac:dyDescent="0.2">
      <c r="B52" s="38" t="s">
        <v>36</v>
      </c>
      <c r="C52" s="41" t="s">
        <v>37</v>
      </c>
      <c r="D52" s="40"/>
      <c r="E52" s="40"/>
      <c r="F52" s="40"/>
      <c r="G52" s="40"/>
      <c r="H52" s="40"/>
      <c r="I52" s="40"/>
      <c r="J52" s="40"/>
      <c r="K52" s="40"/>
      <c r="L52" s="40"/>
      <c r="M52" s="38"/>
      <c r="N52" s="40"/>
      <c r="O52" s="40"/>
      <c r="P52" s="40"/>
      <c r="Q52" s="40"/>
      <c r="R52" s="40"/>
      <c r="S52" s="40"/>
      <c r="T52" s="40"/>
      <c r="U52" s="40"/>
      <c r="V52" s="40"/>
      <c r="W52" s="40"/>
      <c r="X52" s="40"/>
      <c r="Y52" s="40"/>
      <c r="Z52" s="40"/>
      <c r="AA52" s="40"/>
      <c r="AB52" s="40"/>
      <c r="AC52" s="40"/>
      <c r="AD52" s="40"/>
      <c r="AE52" s="40"/>
      <c r="AF52" s="40"/>
      <c r="AG52" s="40"/>
      <c r="AH52" s="40"/>
      <c r="AI52" s="40"/>
      <c r="AJ52" s="46"/>
      <c r="AK52" s="46"/>
      <c r="AL52" s="40"/>
      <c r="AM52" s="40"/>
      <c r="AN52" s="40"/>
      <c r="AO52" s="307">
        <f>SUM(AO53:AO65)</f>
        <v>245295000.00000003</v>
      </c>
      <c r="AP52" s="40"/>
      <c r="AQ52" s="40"/>
      <c r="AR52" s="40"/>
      <c r="AS52" s="40"/>
      <c r="AT52" s="40"/>
      <c r="AU52" s="40"/>
      <c r="AV52" s="40"/>
      <c r="AW52" s="40"/>
    </row>
    <row r="53" spans="2:49" ht="92.25" customHeight="1" x14ac:dyDescent="0.2">
      <c r="B53" s="38"/>
      <c r="C53" s="41" t="s">
        <v>109</v>
      </c>
      <c r="D53" s="308" t="s">
        <v>1263</v>
      </c>
      <c r="E53" s="7" t="s">
        <v>1265</v>
      </c>
      <c r="F53" s="37" t="s">
        <v>450</v>
      </c>
      <c r="G53" s="40"/>
      <c r="H53" s="40"/>
      <c r="I53" s="40"/>
      <c r="J53" s="40"/>
      <c r="K53" s="43"/>
      <c r="L53" s="40"/>
      <c r="M53" s="41" t="s">
        <v>1267</v>
      </c>
      <c r="N53" s="40"/>
      <c r="O53" s="40"/>
      <c r="P53" s="40"/>
      <c r="Q53" s="40"/>
      <c r="R53" s="40"/>
      <c r="S53" s="40"/>
      <c r="T53" s="40"/>
      <c r="U53" s="40"/>
      <c r="V53" s="40"/>
      <c r="W53" s="40"/>
      <c r="X53" s="40"/>
      <c r="Y53" s="40"/>
      <c r="Z53" s="40"/>
      <c r="AA53" s="40"/>
      <c r="AB53" s="40"/>
      <c r="AC53" s="40"/>
      <c r="AD53" s="40"/>
      <c r="AE53" s="40"/>
      <c r="AF53" s="40"/>
      <c r="AG53" s="40"/>
      <c r="AH53" s="40"/>
      <c r="AI53" s="40"/>
      <c r="AJ53" s="37" t="s">
        <v>878</v>
      </c>
      <c r="AK53" s="37">
        <v>2009</v>
      </c>
      <c r="AL53" s="40"/>
      <c r="AM53" s="40"/>
      <c r="AN53" s="40"/>
      <c r="AO53" s="44">
        <v>4950000</v>
      </c>
      <c r="AP53" s="40"/>
      <c r="AQ53" s="40"/>
      <c r="AR53" s="41" t="s">
        <v>1268</v>
      </c>
      <c r="AS53" s="40"/>
      <c r="AT53" s="40"/>
      <c r="AU53" s="40"/>
      <c r="AV53" s="40"/>
      <c r="AW53" s="40"/>
    </row>
    <row r="54" spans="2:49" ht="92.25" customHeight="1" x14ac:dyDescent="0.2">
      <c r="B54" s="38"/>
      <c r="C54" s="41"/>
      <c r="D54" s="308" t="s">
        <v>1264</v>
      </c>
      <c r="E54" s="7" t="s">
        <v>1266</v>
      </c>
      <c r="F54" s="37" t="s">
        <v>450</v>
      </c>
      <c r="G54" s="40"/>
      <c r="H54" s="40"/>
      <c r="I54" s="40"/>
      <c r="J54" s="40"/>
      <c r="K54" s="43"/>
      <c r="L54" s="40"/>
      <c r="M54" s="41" t="s">
        <v>1267</v>
      </c>
      <c r="N54" s="40"/>
      <c r="O54" s="40"/>
      <c r="P54" s="40"/>
      <c r="Q54" s="40"/>
      <c r="R54" s="40"/>
      <c r="S54" s="40"/>
      <c r="T54" s="40"/>
      <c r="U54" s="40"/>
      <c r="V54" s="40"/>
      <c r="W54" s="40"/>
      <c r="X54" s="40"/>
      <c r="Y54" s="40"/>
      <c r="Z54" s="40"/>
      <c r="AA54" s="40"/>
      <c r="AB54" s="40"/>
      <c r="AC54" s="40"/>
      <c r="AD54" s="40"/>
      <c r="AE54" s="40"/>
      <c r="AF54" s="40"/>
      <c r="AG54" s="40"/>
      <c r="AH54" s="40"/>
      <c r="AI54" s="40"/>
      <c r="AJ54" s="37" t="s">
        <v>878</v>
      </c>
      <c r="AK54" s="37">
        <v>2009</v>
      </c>
      <c r="AL54" s="40"/>
      <c r="AM54" s="40"/>
      <c r="AN54" s="40"/>
      <c r="AO54" s="44">
        <v>14905000</v>
      </c>
      <c r="AP54" s="40"/>
      <c r="AQ54" s="40"/>
      <c r="AR54" s="41" t="s">
        <v>1268</v>
      </c>
      <c r="AS54" s="40"/>
      <c r="AT54" s="40"/>
      <c r="AU54" s="40"/>
      <c r="AV54" s="40"/>
      <c r="AW54" s="40"/>
    </row>
    <row r="55" spans="2:49" ht="92.25" customHeight="1" x14ac:dyDescent="0.2">
      <c r="B55" s="38"/>
      <c r="C55" s="41"/>
      <c r="D55" s="308" t="s">
        <v>1269</v>
      </c>
      <c r="E55" s="7" t="s">
        <v>1272</v>
      </c>
      <c r="F55" s="37" t="s">
        <v>450</v>
      </c>
      <c r="G55" s="40"/>
      <c r="H55" s="40"/>
      <c r="I55" s="40"/>
      <c r="J55" s="40"/>
      <c r="K55" s="43"/>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37" t="s">
        <v>878</v>
      </c>
      <c r="AK55" s="37">
        <v>2010</v>
      </c>
      <c r="AL55" s="40"/>
      <c r="AM55" s="40"/>
      <c r="AN55" s="40"/>
      <c r="AO55" s="44">
        <v>19250000</v>
      </c>
      <c r="AP55" s="40"/>
      <c r="AQ55" s="40"/>
      <c r="AR55" s="41" t="s">
        <v>1273</v>
      </c>
      <c r="AS55" s="40"/>
      <c r="AT55" s="40"/>
      <c r="AU55" s="40"/>
      <c r="AV55" s="40"/>
      <c r="AW55" s="40"/>
    </row>
    <row r="56" spans="2:49" ht="112.5" customHeight="1" x14ac:dyDescent="0.2">
      <c r="B56" s="38"/>
      <c r="C56" s="41"/>
      <c r="D56" s="308" t="s">
        <v>1270</v>
      </c>
      <c r="E56" s="7" t="s">
        <v>284</v>
      </c>
      <c r="F56" s="37" t="s">
        <v>454</v>
      </c>
      <c r="G56" s="40"/>
      <c r="H56" s="40"/>
      <c r="I56" s="40"/>
      <c r="J56" s="40"/>
      <c r="K56" s="43"/>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37" t="s">
        <v>878</v>
      </c>
      <c r="AK56" s="37">
        <v>2010</v>
      </c>
      <c r="AL56" s="40"/>
      <c r="AM56" s="40"/>
      <c r="AN56" s="40"/>
      <c r="AO56" s="44">
        <v>59840000</v>
      </c>
      <c r="AP56" s="40"/>
      <c r="AQ56" s="40"/>
      <c r="AR56" s="41" t="s">
        <v>1274</v>
      </c>
      <c r="AS56" s="40"/>
      <c r="AT56" s="40"/>
      <c r="AU56" s="40"/>
      <c r="AV56" s="40"/>
      <c r="AW56" s="40"/>
    </row>
    <row r="57" spans="2:49" ht="92.25" customHeight="1" x14ac:dyDescent="0.2">
      <c r="B57" s="38"/>
      <c r="C57" s="41"/>
      <c r="D57" s="308" t="s">
        <v>1271</v>
      </c>
      <c r="E57" s="7" t="s">
        <v>273</v>
      </c>
      <c r="F57" s="37" t="s">
        <v>450</v>
      </c>
      <c r="G57" s="40"/>
      <c r="H57" s="40"/>
      <c r="I57" s="40"/>
      <c r="J57" s="40"/>
      <c r="K57" s="43"/>
      <c r="L57" s="40"/>
      <c r="M57" s="40"/>
      <c r="N57" s="40"/>
      <c r="O57" s="40"/>
      <c r="P57" s="40"/>
      <c r="Q57" s="40"/>
      <c r="R57" s="40"/>
      <c r="S57" s="40"/>
      <c r="T57" s="40"/>
      <c r="U57" s="40"/>
      <c r="V57" s="40"/>
      <c r="W57" s="40"/>
      <c r="X57" s="40"/>
      <c r="Y57" s="40"/>
      <c r="Z57" s="40"/>
      <c r="AA57" s="40"/>
      <c r="AB57" s="40"/>
      <c r="AC57" s="40"/>
      <c r="AD57" s="40"/>
      <c r="AE57" s="40"/>
      <c r="AF57" s="40"/>
      <c r="AG57" s="40"/>
      <c r="AH57" s="40"/>
      <c r="AI57" s="40"/>
      <c r="AJ57" s="37" t="s">
        <v>878</v>
      </c>
      <c r="AK57" s="37">
        <v>2010</v>
      </c>
      <c r="AL57" s="40"/>
      <c r="AM57" s="40"/>
      <c r="AN57" s="40"/>
      <c r="AO57" s="44">
        <v>21505000</v>
      </c>
      <c r="AP57" s="40"/>
      <c r="AQ57" s="40"/>
      <c r="AR57" s="41" t="s">
        <v>1275</v>
      </c>
      <c r="AS57" s="40"/>
      <c r="AT57" s="40"/>
      <c r="AU57" s="40"/>
      <c r="AV57" s="40"/>
      <c r="AW57" s="40"/>
    </row>
    <row r="58" spans="2:49" ht="92.25" customHeight="1" x14ac:dyDescent="0.2">
      <c r="B58" s="38"/>
      <c r="C58" s="41"/>
      <c r="D58" s="308" t="s">
        <v>227</v>
      </c>
      <c r="E58" s="7" t="s">
        <v>449</v>
      </c>
      <c r="F58" s="37" t="s">
        <v>452</v>
      </c>
      <c r="G58" s="40"/>
      <c r="H58" s="40"/>
      <c r="I58" s="40"/>
      <c r="J58" s="40"/>
      <c r="K58" s="43"/>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37" t="s">
        <v>878</v>
      </c>
      <c r="AK58" s="37">
        <v>2010</v>
      </c>
      <c r="AL58" s="40"/>
      <c r="AM58" s="40"/>
      <c r="AN58" s="40"/>
      <c r="AO58" s="44">
        <v>10780000</v>
      </c>
      <c r="AP58" s="40"/>
      <c r="AQ58" s="40"/>
      <c r="AR58" s="41" t="s">
        <v>1276</v>
      </c>
      <c r="AS58" s="40"/>
      <c r="AT58" s="40"/>
      <c r="AU58" s="40"/>
      <c r="AV58" s="40"/>
      <c r="AW58" s="40"/>
    </row>
    <row r="59" spans="2:49" ht="92.25" customHeight="1" x14ac:dyDescent="0.2">
      <c r="B59" s="38"/>
      <c r="C59" s="41"/>
      <c r="D59" s="308" t="s">
        <v>1303</v>
      </c>
      <c r="E59" s="7"/>
      <c r="F59" s="37" t="s">
        <v>450</v>
      </c>
      <c r="G59" s="40"/>
      <c r="H59" s="40"/>
      <c r="I59" s="40"/>
      <c r="J59" s="40"/>
      <c r="K59" s="43" t="s">
        <v>1310</v>
      </c>
      <c r="L59" s="40" t="s">
        <v>1312</v>
      </c>
      <c r="M59" s="40" t="s">
        <v>867</v>
      </c>
      <c r="N59" s="41" t="s">
        <v>1313</v>
      </c>
      <c r="O59" s="40"/>
      <c r="P59" s="40"/>
      <c r="Q59" s="40"/>
      <c r="R59" s="40"/>
      <c r="S59" s="40"/>
      <c r="T59" s="40"/>
      <c r="U59" s="40"/>
      <c r="V59" s="40"/>
      <c r="W59" s="40"/>
      <c r="X59" s="40"/>
      <c r="Y59" s="40"/>
      <c r="Z59" s="40"/>
      <c r="AA59" s="40"/>
      <c r="AB59" s="40"/>
      <c r="AC59" s="40"/>
      <c r="AD59" s="40"/>
      <c r="AE59" s="40"/>
      <c r="AF59" s="40"/>
      <c r="AG59" s="40"/>
      <c r="AH59" s="40"/>
      <c r="AI59" s="40"/>
      <c r="AJ59" s="37" t="s">
        <v>139</v>
      </c>
      <c r="AK59" s="37">
        <v>2011</v>
      </c>
      <c r="AL59" s="40"/>
      <c r="AM59" s="40"/>
      <c r="AN59" s="40"/>
      <c r="AO59" s="44">
        <v>2879853.5286284955</v>
      </c>
      <c r="AP59" s="40"/>
      <c r="AQ59" s="40"/>
      <c r="AR59" s="41" t="s">
        <v>1319</v>
      </c>
      <c r="AS59" s="40"/>
      <c r="AT59" s="40"/>
      <c r="AU59" s="40"/>
      <c r="AV59" s="40"/>
      <c r="AW59" s="40"/>
    </row>
    <row r="60" spans="2:49" ht="92.25" customHeight="1" x14ac:dyDescent="0.2">
      <c r="B60" s="38"/>
      <c r="C60" s="41"/>
      <c r="D60" s="308" t="s">
        <v>1304</v>
      </c>
      <c r="E60" s="7"/>
      <c r="F60" s="37" t="s">
        <v>455</v>
      </c>
      <c r="G60" s="40"/>
      <c r="H60" s="40"/>
      <c r="I60" s="40"/>
      <c r="J60" s="40"/>
      <c r="K60" s="43" t="s">
        <v>1310</v>
      </c>
      <c r="L60" s="40" t="s">
        <v>1312</v>
      </c>
      <c r="M60" s="40" t="s">
        <v>867</v>
      </c>
      <c r="N60" s="41" t="s">
        <v>1314</v>
      </c>
      <c r="O60" s="40"/>
      <c r="P60" s="40"/>
      <c r="Q60" s="40"/>
      <c r="R60" s="40"/>
      <c r="S60" s="40"/>
      <c r="T60" s="40"/>
      <c r="U60" s="40"/>
      <c r="V60" s="40"/>
      <c r="W60" s="40"/>
      <c r="X60" s="40"/>
      <c r="Y60" s="40"/>
      <c r="Z60" s="40"/>
      <c r="AA60" s="40"/>
      <c r="AB60" s="40"/>
      <c r="AC60" s="40"/>
      <c r="AD60" s="40"/>
      <c r="AE60" s="40"/>
      <c r="AF60" s="40"/>
      <c r="AG60" s="40"/>
      <c r="AH60" s="40"/>
      <c r="AI60" s="40"/>
      <c r="AJ60" s="37" t="s">
        <v>139</v>
      </c>
      <c r="AK60" s="37">
        <v>2011</v>
      </c>
      <c r="AL60" s="40"/>
      <c r="AM60" s="40"/>
      <c r="AN60" s="40"/>
      <c r="AO60" s="44">
        <v>2879853.5286284955</v>
      </c>
      <c r="AP60" s="40"/>
      <c r="AQ60" s="40"/>
      <c r="AR60" s="41" t="s">
        <v>1319</v>
      </c>
      <c r="AS60" s="40"/>
      <c r="AT60" s="40"/>
      <c r="AU60" s="40"/>
      <c r="AV60" s="40"/>
      <c r="AW60" s="40"/>
    </row>
    <row r="61" spans="2:49" ht="92.25" customHeight="1" x14ac:dyDescent="0.2">
      <c r="B61" s="38"/>
      <c r="C61" s="41"/>
      <c r="D61" s="308" t="s">
        <v>1305</v>
      </c>
      <c r="E61" s="7"/>
      <c r="F61" s="37" t="s">
        <v>456</v>
      </c>
      <c r="G61" s="40"/>
      <c r="H61" s="40"/>
      <c r="I61" s="40"/>
      <c r="J61" s="40"/>
      <c r="K61" s="43" t="s">
        <v>1310</v>
      </c>
      <c r="L61" s="40" t="s">
        <v>1312</v>
      </c>
      <c r="M61" s="40" t="s">
        <v>867</v>
      </c>
      <c r="N61" s="41" t="s">
        <v>1315</v>
      </c>
      <c r="O61" s="40"/>
      <c r="P61" s="40"/>
      <c r="Q61" s="40"/>
      <c r="R61" s="40"/>
      <c r="S61" s="40"/>
      <c r="T61" s="40"/>
      <c r="U61" s="40"/>
      <c r="V61" s="40"/>
      <c r="W61" s="40"/>
      <c r="X61" s="40"/>
      <c r="Y61" s="40"/>
      <c r="Z61" s="40"/>
      <c r="AA61" s="40"/>
      <c r="AB61" s="40"/>
      <c r="AC61" s="40"/>
      <c r="AD61" s="40"/>
      <c r="AE61" s="40"/>
      <c r="AF61" s="40"/>
      <c r="AG61" s="40"/>
      <c r="AH61" s="40"/>
      <c r="AI61" s="40"/>
      <c r="AJ61" s="37" t="s">
        <v>139</v>
      </c>
      <c r="AK61" s="37">
        <v>2011</v>
      </c>
      <c r="AL61" s="40"/>
      <c r="AM61" s="40"/>
      <c r="AN61" s="40"/>
      <c r="AO61" s="44">
        <v>2879853.5286284955</v>
      </c>
      <c r="AP61" s="40"/>
      <c r="AQ61" s="40"/>
      <c r="AR61" s="41" t="s">
        <v>1319</v>
      </c>
      <c r="AS61" s="40"/>
      <c r="AT61" s="40"/>
      <c r="AU61" s="40"/>
      <c r="AV61" s="40"/>
      <c r="AW61" s="40"/>
    </row>
    <row r="62" spans="2:49" ht="92.25" customHeight="1" x14ac:dyDescent="0.2">
      <c r="B62" s="38"/>
      <c r="C62" s="41"/>
      <c r="D62" s="308" t="s">
        <v>1306</v>
      </c>
      <c r="E62" s="7"/>
      <c r="F62" s="37" t="s">
        <v>450</v>
      </c>
      <c r="G62" s="40"/>
      <c r="H62" s="40"/>
      <c r="I62" s="40"/>
      <c r="J62" s="40"/>
      <c r="K62" s="43" t="s">
        <v>1311</v>
      </c>
      <c r="L62" s="40" t="s">
        <v>138</v>
      </c>
      <c r="M62" s="40" t="s">
        <v>867</v>
      </c>
      <c r="N62" s="41" t="s">
        <v>1316</v>
      </c>
      <c r="O62" s="40"/>
      <c r="P62" s="40"/>
      <c r="Q62" s="40"/>
      <c r="R62" s="40"/>
      <c r="S62" s="40"/>
      <c r="T62" s="40"/>
      <c r="U62" s="40"/>
      <c r="V62" s="40"/>
      <c r="W62" s="40"/>
      <c r="X62" s="40"/>
      <c r="Y62" s="40"/>
      <c r="Z62" s="40"/>
      <c r="AA62" s="40"/>
      <c r="AB62" s="40"/>
      <c r="AC62" s="40"/>
      <c r="AD62" s="40"/>
      <c r="AE62" s="40"/>
      <c r="AF62" s="40"/>
      <c r="AG62" s="40"/>
      <c r="AH62" s="40"/>
      <c r="AI62" s="40"/>
      <c r="AJ62" s="37" t="s">
        <v>139</v>
      </c>
      <c r="AK62" s="37">
        <v>2011</v>
      </c>
      <c r="AL62" s="40"/>
      <c r="AM62" s="40"/>
      <c r="AN62" s="40"/>
      <c r="AO62" s="44">
        <v>3890328.4509542831</v>
      </c>
      <c r="AP62" s="40"/>
      <c r="AQ62" s="40"/>
      <c r="AR62" s="41" t="s">
        <v>1319</v>
      </c>
      <c r="AS62" s="40"/>
      <c r="AT62" s="40"/>
      <c r="AU62" s="40"/>
      <c r="AV62" s="40"/>
      <c r="AW62" s="40"/>
    </row>
    <row r="63" spans="2:49" ht="92.25" customHeight="1" x14ac:dyDescent="0.2">
      <c r="B63" s="38"/>
      <c r="C63" s="41"/>
      <c r="D63" s="308" t="s">
        <v>1307</v>
      </c>
      <c r="E63" s="7"/>
      <c r="F63" s="37" t="s">
        <v>455</v>
      </c>
      <c r="G63" s="40"/>
      <c r="H63" s="40"/>
      <c r="I63" s="40"/>
      <c r="J63" s="40"/>
      <c r="K63" s="43" t="s">
        <v>1311</v>
      </c>
      <c r="L63" s="40" t="s">
        <v>138</v>
      </c>
      <c r="M63" s="40" t="s">
        <v>867</v>
      </c>
      <c r="N63" s="41" t="s">
        <v>1317</v>
      </c>
      <c r="O63" s="40"/>
      <c r="P63" s="40"/>
      <c r="Q63" s="40"/>
      <c r="R63" s="40"/>
      <c r="S63" s="40"/>
      <c r="T63" s="40"/>
      <c r="U63" s="40"/>
      <c r="V63" s="40"/>
      <c r="W63" s="40"/>
      <c r="X63" s="40"/>
      <c r="Y63" s="40"/>
      <c r="Z63" s="40"/>
      <c r="AA63" s="40"/>
      <c r="AB63" s="40"/>
      <c r="AC63" s="40"/>
      <c r="AD63" s="40"/>
      <c r="AE63" s="40"/>
      <c r="AF63" s="40"/>
      <c r="AG63" s="40"/>
      <c r="AH63" s="40"/>
      <c r="AI63" s="40"/>
      <c r="AJ63" s="37" t="s">
        <v>139</v>
      </c>
      <c r="AK63" s="37">
        <v>2011</v>
      </c>
      <c r="AL63" s="40"/>
      <c r="AM63" s="40"/>
      <c r="AN63" s="40"/>
      <c r="AO63" s="44">
        <v>3890328.4509542831</v>
      </c>
      <c r="AP63" s="40"/>
      <c r="AQ63" s="40"/>
      <c r="AR63" s="41" t="s">
        <v>1320</v>
      </c>
      <c r="AS63" s="40"/>
      <c r="AT63" s="40"/>
      <c r="AU63" s="40"/>
      <c r="AV63" s="40"/>
      <c r="AW63" s="40"/>
    </row>
    <row r="64" spans="2:49" ht="92.25" customHeight="1" x14ac:dyDescent="0.2">
      <c r="B64" s="38"/>
      <c r="C64" s="41"/>
      <c r="D64" s="308" t="s">
        <v>1308</v>
      </c>
      <c r="E64" s="7"/>
      <c r="F64" s="37" t="s">
        <v>456</v>
      </c>
      <c r="G64" s="40"/>
      <c r="H64" s="40"/>
      <c r="I64" s="40"/>
      <c r="J64" s="40"/>
      <c r="K64" s="43" t="s">
        <v>1311</v>
      </c>
      <c r="L64" s="40" t="s">
        <v>138</v>
      </c>
      <c r="M64" s="40" t="s">
        <v>867</v>
      </c>
      <c r="N64" s="41" t="s">
        <v>1318</v>
      </c>
      <c r="O64" s="40"/>
      <c r="P64" s="40"/>
      <c r="Q64" s="40"/>
      <c r="R64" s="40"/>
      <c r="S64" s="40"/>
      <c r="T64" s="40"/>
      <c r="U64" s="40"/>
      <c r="V64" s="40"/>
      <c r="W64" s="40"/>
      <c r="X64" s="40"/>
      <c r="Y64" s="40"/>
      <c r="Z64" s="40"/>
      <c r="AA64" s="40"/>
      <c r="AB64" s="40"/>
      <c r="AC64" s="40"/>
      <c r="AD64" s="40"/>
      <c r="AE64" s="40"/>
      <c r="AF64" s="40"/>
      <c r="AG64" s="40"/>
      <c r="AH64" s="40"/>
      <c r="AI64" s="40"/>
      <c r="AJ64" s="37" t="s">
        <v>139</v>
      </c>
      <c r="AK64" s="37">
        <v>2011</v>
      </c>
      <c r="AL64" s="40"/>
      <c r="AM64" s="40"/>
      <c r="AN64" s="40"/>
      <c r="AO64" s="44">
        <v>3890328.4509542831</v>
      </c>
      <c r="AP64" s="40"/>
      <c r="AQ64" s="40"/>
      <c r="AR64" s="41" t="s">
        <v>1321</v>
      </c>
      <c r="AS64" s="40"/>
      <c r="AT64" s="40"/>
      <c r="AU64" s="40"/>
      <c r="AV64" s="40"/>
      <c r="AW64" s="40"/>
    </row>
    <row r="65" spans="2:49" ht="92.25" customHeight="1" x14ac:dyDescent="0.2">
      <c r="B65" s="38"/>
      <c r="C65" s="41"/>
      <c r="D65" s="308" t="s">
        <v>1309</v>
      </c>
      <c r="E65" s="7"/>
      <c r="F65" s="37" t="s">
        <v>450</v>
      </c>
      <c r="G65" s="40"/>
      <c r="H65" s="40"/>
      <c r="I65" s="40"/>
      <c r="J65" s="40"/>
      <c r="K65" s="43" t="s">
        <v>138</v>
      </c>
      <c r="L65" s="40" t="s">
        <v>138</v>
      </c>
      <c r="M65" s="40" t="s">
        <v>867</v>
      </c>
      <c r="N65" s="41" t="s">
        <v>138</v>
      </c>
      <c r="O65" s="40"/>
      <c r="P65" s="40"/>
      <c r="Q65" s="40"/>
      <c r="R65" s="40"/>
      <c r="S65" s="40"/>
      <c r="T65" s="40"/>
      <c r="U65" s="40"/>
      <c r="V65" s="40"/>
      <c r="W65" s="40"/>
      <c r="X65" s="40"/>
      <c r="Y65" s="40"/>
      <c r="Z65" s="40"/>
      <c r="AA65" s="40"/>
      <c r="AB65" s="40"/>
      <c r="AC65" s="40"/>
      <c r="AD65" s="40"/>
      <c r="AE65" s="40"/>
      <c r="AF65" s="40"/>
      <c r="AG65" s="40"/>
      <c r="AH65" s="40"/>
      <c r="AI65" s="40"/>
      <c r="AJ65" s="37" t="s">
        <v>139</v>
      </c>
      <c r="AK65" s="37">
        <v>2011</v>
      </c>
      <c r="AL65" s="40"/>
      <c r="AM65" s="40"/>
      <c r="AN65" s="40"/>
      <c r="AO65" s="44">
        <v>93754454.06125167</v>
      </c>
      <c r="AP65" s="40"/>
      <c r="AQ65" s="40"/>
      <c r="AR65" s="41" t="s">
        <v>1322</v>
      </c>
      <c r="AS65" s="40"/>
      <c r="AT65" s="40"/>
      <c r="AU65" s="40"/>
      <c r="AV65" s="40"/>
      <c r="AW65" s="40"/>
    </row>
    <row r="66" spans="2:49" ht="30" customHeight="1" x14ac:dyDescent="0.2">
      <c r="B66" s="38" t="s">
        <v>38</v>
      </c>
      <c r="C66" s="41" t="s">
        <v>39</v>
      </c>
      <c r="D66" s="40"/>
      <c r="E66" s="40"/>
      <c r="F66" s="40"/>
      <c r="G66" s="40"/>
      <c r="H66" s="40"/>
      <c r="I66" s="40"/>
      <c r="J66" s="40"/>
      <c r="K66" s="40"/>
      <c r="L66" s="40"/>
      <c r="M66" s="38"/>
      <c r="N66" s="40"/>
      <c r="O66" s="40"/>
      <c r="P66" s="40"/>
      <c r="Q66" s="40"/>
      <c r="R66" s="40"/>
      <c r="S66" s="40"/>
      <c r="T66" s="40"/>
      <c r="U66" s="40"/>
      <c r="V66" s="40"/>
      <c r="W66" s="40"/>
      <c r="X66" s="40"/>
      <c r="Y66" s="40"/>
      <c r="Z66" s="40"/>
      <c r="AA66" s="40"/>
      <c r="AB66" s="40"/>
      <c r="AC66" s="40"/>
      <c r="AD66" s="40"/>
      <c r="AE66" s="40"/>
      <c r="AF66" s="40"/>
      <c r="AG66" s="40"/>
      <c r="AH66" s="40"/>
      <c r="AI66" s="40"/>
      <c r="AJ66" s="46"/>
      <c r="AK66" s="46"/>
      <c r="AL66" s="40"/>
      <c r="AM66" s="40"/>
      <c r="AN66" s="40"/>
      <c r="AO66" s="40"/>
      <c r="AP66" s="40"/>
      <c r="AQ66" s="40"/>
      <c r="AR66" s="40"/>
      <c r="AS66" s="40"/>
      <c r="AT66" s="40"/>
      <c r="AU66" s="40"/>
      <c r="AV66" s="40"/>
      <c r="AW66" s="40"/>
    </row>
    <row r="67" spans="2:49" ht="30" customHeight="1" x14ac:dyDescent="0.2">
      <c r="B67" s="38"/>
      <c r="C67" s="41" t="s">
        <v>109</v>
      </c>
      <c r="D67" s="1287" t="s">
        <v>395</v>
      </c>
      <c r="E67" s="1287"/>
      <c r="F67" s="1287"/>
      <c r="G67" s="40"/>
      <c r="H67" s="40"/>
      <c r="I67" s="40"/>
      <c r="J67" s="40"/>
      <c r="K67" s="309"/>
      <c r="L67" s="105"/>
      <c r="M67" s="310"/>
      <c r="N67" s="105"/>
      <c r="O67" s="105"/>
      <c r="P67" s="105"/>
      <c r="Q67" s="105"/>
      <c r="R67" s="105"/>
      <c r="S67" s="40"/>
      <c r="T67" s="40"/>
      <c r="U67" s="40"/>
      <c r="V67" s="40"/>
      <c r="W67" s="40"/>
      <c r="X67" s="40"/>
      <c r="Y67" s="40"/>
      <c r="Z67" s="40"/>
      <c r="AA67" s="40"/>
      <c r="AB67" s="40"/>
      <c r="AC67" s="40"/>
      <c r="AD67" s="40"/>
      <c r="AE67" s="40"/>
      <c r="AF67" s="40"/>
      <c r="AG67" s="40"/>
      <c r="AH67" s="40"/>
      <c r="AI67" s="40"/>
      <c r="AJ67" s="311"/>
      <c r="AK67" s="311"/>
      <c r="AL67" s="105"/>
      <c r="AM67" s="105"/>
      <c r="AN67" s="105"/>
      <c r="AO67" s="312"/>
      <c r="AP67" s="105"/>
      <c r="AQ67" s="105"/>
      <c r="AR67" s="105"/>
      <c r="AS67" s="105"/>
      <c r="AT67" s="105"/>
      <c r="AU67" s="105"/>
      <c r="AV67" s="105"/>
      <c r="AW67" s="105"/>
    </row>
    <row r="68" spans="2:49" ht="30" customHeight="1" x14ac:dyDescent="0.2">
      <c r="B68" s="38"/>
      <c r="C68" s="41"/>
      <c r="D68" s="1287"/>
      <c r="E68" s="1287"/>
      <c r="F68" s="1287"/>
      <c r="G68" s="40"/>
      <c r="H68" s="40"/>
      <c r="I68" s="40"/>
      <c r="J68" s="40"/>
      <c r="K68" s="309"/>
      <c r="L68" s="105"/>
      <c r="M68" s="310"/>
      <c r="N68" s="105"/>
      <c r="O68" s="105"/>
      <c r="P68" s="105"/>
      <c r="Q68" s="105"/>
      <c r="R68" s="105"/>
      <c r="S68" s="40"/>
      <c r="T68" s="40"/>
      <c r="U68" s="40"/>
      <c r="V68" s="40"/>
      <c r="W68" s="40"/>
      <c r="X68" s="40"/>
      <c r="Y68" s="40"/>
      <c r="Z68" s="40"/>
      <c r="AA68" s="40"/>
      <c r="AB68" s="40"/>
      <c r="AC68" s="40"/>
      <c r="AD68" s="40"/>
      <c r="AE68" s="40"/>
      <c r="AF68" s="40"/>
      <c r="AG68" s="40"/>
      <c r="AH68" s="40"/>
      <c r="AI68" s="40"/>
      <c r="AJ68" s="311"/>
      <c r="AK68" s="311"/>
      <c r="AL68" s="105"/>
      <c r="AM68" s="105"/>
      <c r="AN68" s="105"/>
      <c r="AO68" s="312"/>
      <c r="AP68" s="105"/>
      <c r="AQ68" s="105"/>
      <c r="AR68" s="105"/>
      <c r="AS68" s="105"/>
      <c r="AT68" s="105"/>
      <c r="AU68" s="105"/>
      <c r="AV68" s="105"/>
      <c r="AW68" s="105"/>
    </row>
    <row r="69" spans="2:49" ht="30" customHeight="1" x14ac:dyDescent="0.2">
      <c r="B69" s="38"/>
      <c r="C69" s="41"/>
      <c r="D69" s="42"/>
      <c r="E69" s="7"/>
      <c r="F69" s="37"/>
      <c r="G69" s="40"/>
      <c r="H69" s="40"/>
      <c r="I69" s="40"/>
      <c r="J69" s="40"/>
      <c r="K69" s="43"/>
      <c r="L69" s="40"/>
      <c r="M69" s="38"/>
      <c r="N69" s="40"/>
      <c r="O69" s="40"/>
      <c r="P69" s="40"/>
      <c r="Q69" s="40"/>
      <c r="R69" s="40"/>
      <c r="S69" s="40"/>
      <c r="T69" s="40"/>
      <c r="U69" s="40"/>
      <c r="V69" s="40"/>
      <c r="W69" s="40"/>
      <c r="X69" s="40"/>
      <c r="Y69" s="40"/>
      <c r="Z69" s="40"/>
      <c r="AA69" s="40"/>
      <c r="AB69" s="40"/>
      <c r="AC69" s="40"/>
      <c r="AD69" s="40"/>
      <c r="AE69" s="40"/>
      <c r="AF69" s="40"/>
      <c r="AG69" s="40"/>
      <c r="AH69" s="40"/>
      <c r="AI69" s="40"/>
      <c r="AJ69" s="37"/>
      <c r="AK69" s="37"/>
      <c r="AL69" s="40"/>
      <c r="AM69" s="40"/>
      <c r="AN69" s="40"/>
      <c r="AO69" s="44"/>
      <c r="AP69" s="40"/>
      <c r="AQ69" s="40"/>
      <c r="AR69" s="40"/>
      <c r="AS69" s="40"/>
      <c r="AT69" s="40"/>
      <c r="AU69" s="40"/>
      <c r="AV69" s="40"/>
      <c r="AW69" s="40"/>
    </row>
    <row r="70" spans="2:49" ht="30" customHeight="1" x14ac:dyDescent="0.2">
      <c r="B70" s="38" t="s">
        <v>40</v>
      </c>
      <c r="C70" s="41" t="s">
        <v>41</v>
      </c>
      <c r="D70" s="1287" t="s">
        <v>395</v>
      </c>
      <c r="E70" s="1287"/>
      <c r="F70" s="1287"/>
      <c r="G70" s="40"/>
      <c r="H70" s="40"/>
      <c r="I70" s="40"/>
      <c r="J70" s="40"/>
      <c r="K70" s="309"/>
      <c r="L70" s="105"/>
      <c r="M70" s="310"/>
      <c r="N70" s="105"/>
      <c r="O70" s="105"/>
      <c r="P70" s="105"/>
      <c r="Q70" s="105"/>
      <c r="R70" s="105"/>
      <c r="S70" s="40"/>
      <c r="T70" s="40"/>
      <c r="U70" s="40"/>
      <c r="V70" s="40"/>
      <c r="W70" s="40"/>
      <c r="X70" s="40"/>
      <c r="Y70" s="40"/>
      <c r="Z70" s="40"/>
      <c r="AA70" s="40"/>
      <c r="AB70" s="40"/>
      <c r="AC70" s="40"/>
      <c r="AD70" s="40"/>
      <c r="AE70" s="40"/>
      <c r="AF70" s="40"/>
      <c r="AG70" s="40"/>
      <c r="AH70" s="40"/>
      <c r="AI70" s="40"/>
      <c r="AJ70" s="311"/>
      <c r="AK70" s="311"/>
      <c r="AL70" s="105"/>
      <c r="AM70" s="105"/>
      <c r="AN70" s="105"/>
      <c r="AO70" s="312"/>
      <c r="AP70" s="105"/>
      <c r="AQ70" s="105"/>
      <c r="AR70" s="105"/>
      <c r="AS70" s="105"/>
      <c r="AT70" s="105"/>
      <c r="AU70" s="105"/>
      <c r="AV70" s="105"/>
      <c r="AW70" s="105"/>
    </row>
    <row r="71" spans="2:49" ht="30" customHeight="1" x14ac:dyDescent="0.2">
      <c r="B71" s="38"/>
      <c r="C71" s="41" t="s">
        <v>109</v>
      </c>
      <c r="D71" s="1287"/>
      <c r="E71" s="1287"/>
      <c r="F71" s="1287"/>
      <c r="G71" s="40"/>
      <c r="H71" s="40"/>
      <c r="I71" s="40"/>
      <c r="J71" s="40"/>
      <c r="K71" s="309"/>
      <c r="L71" s="105"/>
      <c r="M71" s="310"/>
      <c r="N71" s="105"/>
      <c r="O71" s="105"/>
      <c r="P71" s="105"/>
      <c r="Q71" s="105"/>
      <c r="R71" s="105"/>
      <c r="S71" s="40"/>
      <c r="T71" s="40"/>
      <c r="U71" s="40"/>
      <c r="V71" s="40"/>
      <c r="W71" s="40"/>
      <c r="X71" s="40"/>
      <c r="Y71" s="40"/>
      <c r="Z71" s="40"/>
      <c r="AA71" s="40"/>
      <c r="AB71" s="40"/>
      <c r="AC71" s="40"/>
      <c r="AD71" s="40"/>
      <c r="AE71" s="40"/>
      <c r="AF71" s="40"/>
      <c r="AG71" s="40"/>
      <c r="AH71" s="40"/>
      <c r="AI71" s="40"/>
      <c r="AJ71" s="311"/>
      <c r="AK71" s="311"/>
      <c r="AL71" s="105"/>
      <c r="AM71" s="105"/>
      <c r="AN71" s="105"/>
      <c r="AO71" s="312"/>
      <c r="AP71" s="105"/>
      <c r="AQ71" s="105"/>
      <c r="AR71" s="105"/>
      <c r="AS71" s="105"/>
      <c r="AT71" s="105"/>
      <c r="AU71" s="105"/>
      <c r="AV71" s="105"/>
      <c r="AW71" s="105"/>
    </row>
    <row r="72" spans="2:49" ht="30" customHeight="1" x14ac:dyDescent="0.2">
      <c r="B72" s="38"/>
      <c r="C72" s="41"/>
      <c r="D72" s="40"/>
      <c r="E72" s="40"/>
      <c r="F72" s="40"/>
      <c r="G72" s="40"/>
      <c r="H72" s="40"/>
      <c r="I72" s="40"/>
      <c r="J72" s="40"/>
      <c r="K72" s="40"/>
      <c r="L72" s="40"/>
      <c r="M72" s="38"/>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row>
    <row r="73" spans="2:49" ht="30" customHeight="1" x14ac:dyDescent="0.2">
      <c r="B73" s="38" t="s">
        <v>42</v>
      </c>
      <c r="C73" s="41" t="s">
        <v>43</v>
      </c>
      <c r="D73" s="1287" t="s">
        <v>395</v>
      </c>
      <c r="E73" s="1287"/>
      <c r="F73" s="1287"/>
      <c r="G73" s="40"/>
      <c r="H73" s="40"/>
      <c r="I73" s="40"/>
      <c r="J73" s="40"/>
      <c r="K73" s="309"/>
      <c r="L73" s="105"/>
      <c r="M73" s="310"/>
      <c r="N73" s="105"/>
      <c r="O73" s="105"/>
      <c r="P73" s="105"/>
      <c r="Q73" s="105"/>
      <c r="R73" s="105"/>
      <c r="S73" s="40"/>
      <c r="T73" s="40"/>
      <c r="U73" s="40"/>
      <c r="V73" s="40"/>
      <c r="W73" s="40"/>
      <c r="X73" s="40"/>
      <c r="Y73" s="40"/>
      <c r="Z73" s="40"/>
      <c r="AA73" s="40"/>
      <c r="AB73" s="40"/>
      <c r="AC73" s="40"/>
      <c r="AD73" s="40"/>
      <c r="AE73" s="40"/>
      <c r="AF73" s="40"/>
      <c r="AG73" s="40"/>
      <c r="AH73" s="40"/>
      <c r="AI73" s="40"/>
      <c r="AJ73" s="311"/>
      <c r="AK73" s="311"/>
      <c r="AL73" s="105"/>
      <c r="AM73" s="105"/>
      <c r="AN73" s="105"/>
      <c r="AO73" s="312"/>
      <c r="AP73" s="105"/>
      <c r="AQ73" s="105"/>
      <c r="AR73" s="105"/>
      <c r="AS73" s="105"/>
      <c r="AT73" s="105"/>
      <c r="AU73" s="105"/>
      <c r="AV73" s="105"/>
      <c r="AW73" s="105"/>
    </row>
    <row r="74" spans="2:49" ht="30" customHeight="1" x14ac:dyDescent="0.2">
      <c r="B74" s="38"/>
      <c r="C74" s="41" t="s">
        <v>109</v>
      </c>
      <c r="D74" s="1287"/>
      <c r="E74" s="1287"/>
      <c r="F74" s="1287"/>
      <c r="G74" s="40"/>
      <c r="H74" s="40"/>
      <c r="I74" s="40"/>
      <c r="J74" s="40"/>
      <c r="K74" s="309"/>
      <c r="L74" s="105"/>
      <c r="M74" s="310"/>
      <c r="N74" s="105"/>
      <c r="O74" s="105"/>
      <c r="P74" s="105"/>
      <c r="Q74" s="105"/>
      <c r="R74" s="105"/>
      <c r="S74" s="40"/>
      <c r="T74" s="40"/>
      <c r="U74" s="40"/>
      <c r="V74" s="40"/>
      <c r="W74" s="40"/>
      <c r="X74" s="40"/>
      <c r="Y74" s="40"/>
      <c r="Z74" s="40"/>
      <c r="AA74" s="40"/>
      <c r="AB74" s="40"/>
      <c r="AC74" s="40"/>
      <c r="AD74" s="40"/>
      <c r="AE74" s="40"/>
      <c r="AF74" s="40"/>
      <c r="AG74" s="40"/>
      <c r="AH74" s="40"/>
      <c r="AI74" s="40"/>
      <c r="AJ74" s="311"/>
      <c r="AK74" s="311"/>
      <c r="AL74" s="105"/>
      <c r="AM74" s="105"/>
      <c r="AN74" s="105"/>
      <c r="AO74" s="312"/>
      <c r="AP74" s="105"/>
      <c r="AQ74" s="105"/>
      <c r="AR74" s="105"/>
      <c r="AS74" s="105"/>
      <c r="AT74" s="105"/>
      <c r="AU74" s="105"/>
      <c r="AV74" s="105"/>
      <c r="AW74" s="105"/>
    </row>
    <row r="75" spans="2:49" ht="30" customHeight="1" x14ac:dyDescent="0.2">
      <c r="B75" s="38"/>
      <c r="C75" s="41"/>
      <c r="D75" s="40"/>
      <c r="E75" s="40"/>
      <c r="F75" s="40"/>
      <c r="G75" s="40"/>
      <c r="H75" s="40"/>
      <c r="I75" s="40"/>
      <c r="J75" s="40"/>
      <c r="K75" s="40"/>
      <c r="L75" s="40"/>
      <c r="M75" s="37"/>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row>
    <row r="76" spans="2:49" ht="30.75" customHeight="1" x14ac:dyDescent="0.2">
      <c r="B76" s="38" t="s">
        <v>44</v>
      </c>
      <c r="C76" s="41" t="s">
        <v>45</v>
      </c>
      <c r="D76" s="40"/>
      <c r="E76" s="40"/>
      <c r="F76" s="40"/>
      <c r="G76" s="40"/>
      <c r="H76" s="40"/>
      <c r="I76" s="40"/>
      <c r="J76" s="40"/>
      <c r="K76" s="40"/>
      <c r="L76" s="40"/>
      <c r="M76" s="37"/>
      <c r="N76" s="40"/>
      <c r="O76" s="40"/>
      <c r="P76" s="40"/>
      <c r="Q76" s="40"/>
      <c r="R76" s="40"/>
      <c r="S76" s="40"/>
      <c r="T76" s="40"/>
      <c r="U76" s="40"/>
      <c r="V76" s="40"/>
      <c r="W76" s="40"/>
      <c r="X76" s="40"/>
      <c r="Y76" s="40"/>
      <c r="Z76" s="40"/>
      <c r="AA76" s="40"/>
      <c r="AB76" s="40"/>
      <c r="AC76" s="40"/>
      <c r="AD76" s="40"/>
      <c r="AE76" s="40"/>
      <c r="AF76" s="40"/>
      <c r="AG76" s="40"/>
      <c r="AH76" s="40"/>
      <c r="AI76" s="40"/>
      <c r="AJ76" s="40"/>
      <c r="AK76" s="40"/>
      <c r="AL76" s="40"/>
      <c r="AM76" s="40"/>
      <c r="AN76" s="40"/>
      <c r="AO76" s="313">
        <f>SUM(AO77:AO87)</f>
        <v>285345000</v>
      </c>
      <c r="AP76" s="40"/>
      <c r="AQ76" s="40"/>
      <c r="AR76" s="40"/>
      <c r="AS76" s="40"/>
      <c r="AT76" s="40"/>
      <c r="AU76" s="40"/>
      <c r="AV76" s="40"/>
      <c r="AW76" s="40"/>
    </row>
    <row r="77" spans="2:49" ht="39.75" customHeight="1" x14ac:dyDescent="0.2">
      <c r="B77" s="38"/>
      <c r="C77" s="41" t="s">
        <v>109</v>
      </c>
      <c r="D77" s="41" t="s">
        <v>1323</v>
      </c>
      <c r="E77" s="40" t="s">
        <v>1325</v>
      </c>
      <c r="F77" s="40" t="s">
        <v>1327</v>
      </c>
      <c r="G77" s="40"/>
      <c r="H77" s="40"/>
      <c r="I77" s="40"/>
      <c r="J77" s="40"/>
      <c r="K77" s="40"/>
      <c r="L77" s="37"/>
      <c r="M77" s="37"/>
      <c r="N77" s="40"/>
      <c r="O77" s="40"/>
      <c r="P77" s="40"/>
      <c r="Q77" s="40"/>
      <c r="R77" s="40"/>
      <c r="S77" s="40"/>
      <c r="T77" s="40"/>
      <c r="U77" s="40"/>
      <c r="V77" s="40"/>
      <c r="W77" s="40"/>
      <c r="X77" s="40"/>
      <c r="Y77" s="40"/>
      <c r="Z77" s="40"/>
      <c r="AA77" s="40"/>
      <c r="AB77" s="40"/>
      <c r="AC77" s="40"/>
      <c r="AD77" s="40"/>
      <c r="AE77" s="40"/>
      <c r="AF77" s="40"/>
      <c r="AG77" s="40"/>
      <c r="AH77" s="40"/>
      <c r="AI77" s="40"/>
      <c r="AJ77" s="40" t="s">
        <v>878</v>
      </c>
      <c r="AK77" s="40">
        <v>2010</v>
      </c>
      <c r="AL77" s="40"/>
      <c r="AM77" s="40"/>
      <c r="AN77" s="40"/>
      <c r="AO77" s="40">
        <v>59235000</v>
      </c>
      <c r="AP77" s="40"/>
      <c r="AQ77" s="40"/>
      <c r="AR77" s="41" t="s">
        <v>1302</v>
      </c>
      <c r="AS77" s="40"/>
      <c r="AT77" s="40"/>
      <c r="AU77" s="40"/>
      <c r="AV77" s="40"/>
      <c r="AW77" s="40"/>
    </row>
    <row r="78" spans="2:49" ht="39.75" customHeight="1" x14ac:dyDescent="0.2">
      <c r="B78" s="38"/>
      <c r="C78" s="41"/>
      <c r="D78" s="41" t="s">
        <v>1324</v>
      </c>
      <c r="E78" s="40" t="s">
        <v>1326</v>
      </c>
      <c r="F78" s="40" t="s">
        <v>1327</v>
      </c>
      <c r="G78" s="40"/>
      <c r="H78" s="40"/>
      <c r="I78" s="40"/>
      <c r="J78" s="40"/>
      <c r="K78" s="40"/>
      <c r="L78" s="37"/>
      <c r="M78" s="37"/>
      <c r="N78" s="40"/>
      <c r="O78" s="40"/>
      <c r="P78" s="40"/>
      <c r="Q78" s="40"/>
      <c r="R78" s="40"/>
      <c r="S78" s="40"/>
      <c r="T78" s="40"/>
      <c r="U78" s="40"/>
      <c r="V78" s="40"/>
      <c r="W78" s="40"/>
      <c r="X78" s="40"/>
      <c r="Y78" s="40"/>
      <c r="Z78" s="40"/>
      <c r="AA78" s="40"/>
      <c r="AB78" s="40"/>
      <c r="AC78" s="40"/>
      <c r="AD78" s="40"/>
      <c r="AE78" s="40"/>
      <c r="AF78" s="40"/>
      <c r="AG78" s="40"/>
      <c r="AH78" s="40"/>
      <c r="AI78" s="40"/>
      <c r="AJ78" s="40" t="s">
        <v>878</v>
      </c>
      <c r="AK78" s="40">
        <v>2010</v>
      </c>
      <c r="AL78" s="40"/>
      <c r="AM78" s="40"/>
      <c r="AN78" s="40"/>
      <c r="AO78" s="40">
        <v>64350000</v>
      </c>
      <c r="AP78" s="40"/>
      <c r="AQ78" s="40"/>
      <c r="AR78" s="41" t="s">
        <v>1302</v>
      </c>
      <c r="AS78" s="40"/>
      <c r="AT78" s="40"/>
      <c r="AU78" s="40"/>
      <c r="AV78" s="40"/>
      <c r="AW78" s="40"/>
    </row>
    <row r="79" spans="2:49" ht="39.75" customHeight="1" x14ac:dyDescent="0.2">
      <c r="B79" s="38"/>
      <c r="C79" s="41"/>
      <c r="D79" s="41" t="s">
        <v>1328</v>
      </c>
      <c r="E79" s="40"/>
      <c r="F79" s="40" t="s">
        <v>841</v>
      </c>
      <c r="G79" s="40"/>
      <c r="H79" s="40"/>
      <c r="I79" s="40"/>
      <c r="J79" s="40"/>
      <c r="K79" s="40" t="s">
        <v>1337</v>
      </c>
      <c r="L79" s="37" t="s">
        <v>138</v>
      </c>
      <c r="M79" s="37" t="s">
        <v>867</v>
      </c>
      <c r="N79" s="40"/>
      <c r="O79" s="40"/>
      <c r="P79" s="40"/>
      <c r="Q79" s="40"/>
      <c r="R79" s="40"/>
      <c r="S79" s="40"/>
      <c r="T79" s="40"/>
      <c r="U79" s="40"/>
      <c r="V79" s="40"/>
      <c r="W79" s="40"/>
      <c r="X79" s="40"/>
      <c r="Y79" s="40"/>
      <c r="Z79" s="40"/>
      <c r="AA79" s="40"/>
      <c r="AB79" s="40"/>
      <c r="AC79" s="40"/>
      <c r="AD79" s="40"/>
      <c r="AE79" s="40"/>
      <c r="AF79" s="40"/>
      <c r="AG79" s="40"/>
      <c r="AH79" s="40"/>
      <c r="AI79" s="40"/>
      <c r="AJ79" s="40" t="s">
        <v>139</v>
      </c>
      <c r="AK79" s="40">
        <v>2011</v>
      </c>
      <c r="AL79" s="40"/>
      <c r="AM79" s="40"/>
      <c r="AN79" s="40"/>
      <c r="AO79" s="40">
        <v>16494514.76793249</v>
      </c>
      <c r="AP79" s="40"/>
      <c r="AQ79" s="40"/>
      <c r="AR79" s="41" t="s">
        <v>1302</v>
      </c>
      <c r="AS79" s="40"/>
      <c r="AT79" s="40"/>
      <c r="AU79" s="40"/>
      <c r="AV79" s="40"/>
      <c r="AW79" s="40"/>
    </row>
    <row r="80" spans="2:49" ht="39.75" customHeight="1" x14ac:dyDescent="0.2">
      <c r="B80" s="38"/>
      <c r="C80" s="41"/>
      <c r="D80" s="41" t="s">
        <v>1329</v>
      </c>
      <c r="E80" s="40"/>
      <c r="F80" s="40" t="s">
        <v>841</v>
      </c>
      <c r="G80" s="40"/>
      <c r="H80" s="40"/>
      <c r="I80" s="40"/>
      <c r="J80" s="40"/>
      <c r="K80" s="40" t="s">
        <v>1337</v>
      </c>
      <c r="L80" s="37" t="s">
        <v>1339</v>
      </c>
      <c r="M80" s="37" t="s">
        <v>867</v>
      </c>
      <c r="N80" s="40"/>
      <c r="O80" s="40"/>
      <c r="P80" s="40"/>
      <c r="Q80" s="40"/>
      <c r="R80" s="40"/>
      <c r="S80" s="40"/>
      <c r="T80" s="40"/>
      <c r="U80" s="40"/>
      <c r="V80" s="40"/>
      <c r="W80" s="40"/>
      <c r="X80" s="40"/>
      <c r="Y80" s="40"/>
      <c r="Z80" s="40"/>
      <c r="AA80" s="40"/>
      <c r="AB80" s="40"/>
      <c r="AC80" s="40"/>
      <c r="AD80" s="40"/>
      <c r="AE80" s="40"/>
      <c r="AF80" s="40"/>
      <c r="AG80" s="40"/>
      <c r="AH80" s="40"/>
      <c r="AI80" s="40"/>
      <c r="AJ80" s="40" t="s">
        <v>139</v>
      </c>
      <c r="AK80" s="40">
        <v>2011</v>
      </c>
      <c r="AL80" s="40"/>
      <c r="AM80" s="40"/>
      <c r="AN80" s="40"/>
      <c r="AO80" s="40">
        <v>12285569.620253164</v>
      </c>
      <c r="AP80" s="40"/>
      <c r="AQ80" s="40"/>
      <c r="AR80" s="41" t="s">
        <v>1302</v>
      </c>
      <c r="AS80" s="40"/>
      <c r="AT80" s="40"/>
      <c r="AU80" s="40"/>
      <c r="AV80" s="40"/>
      <c r="AW80" s="40"/>
    </row>
    <row r="81" spans="2:49" ht="39.75" customHeight="1" x14ac:dyDescent="0.2">
      <c r="B81" s="38"/>
      <c r="C81" s="41"/>
      <c r="D81" s="41" t="s">
        <v>1330</v>
      </c>
      <c r="E81" s="40"/>
      <c r="F81" s="40" t="s">
        <v>1336</v>
      </c>
      <c r="G81" s="40"/>
      <c r="H81" s="40"/>
      <c r="I81" s="40"/>
      <c r="J81" s="40"/>
      <c r="K81" s="40" t="s">
        <v>1337</v>
      </c>
      <c r="L81" s="37" t="s">
        <v>138</v>
      </c>
      <c r="M81" s="37" t="s">
        <v>867</v>
      </c>
      <c r="N81" s="40"/>
      <c r="O81" s="40"/>
      <c r="P81" s="40"/>
      <c r="Q81" s="40"/>
      <c r="R81" s="40"/>
      <c r="S81" s="40"/>
      <c r="T81" s="40"/>
      <c r="U81" s="40"/>
      <c r="V81" s="40"/>
      <c r="W81" s="40"/>
      <c r="X81" s="40"/>
      <c r="Y81" s="40"/>
      <c r="Z81" s="40"/>
      <c r="AA81" s="40"/>
      <c r="AB81" s="40"/>
      <c r="AC81" s="40"/>
      <c r="AD81" s="40"/>
      <c r="AE81" s="40"/>
      <c r="AF81" s="40"/>
      <c r="AG81" s="40"/>
      <c r="AH81" s="40"/>
      <c r="AI81" s="40"/>
      <c r="AJ81" s="40" t="s">
        <v>139</v>
      </c>
      <c r="AK81" s="40">
        <v>2011</v>
      </c>
      <c r="AL81" s="40"/>
      <c r="AM81" s="40"/>
      <c r="AN81" s="40"/>
      <c r="AO81" s="40">
        <v>1706329.1139240509</v>
      </c>
      <c r="AP81" s="40"/>
      <c r="AQ81" s="40"/>
      <c r="AR81" s="41" t="s">
        <v>1302</v>
      </c>
      <c r="AS81" s="40"/>
      <c r="AT81" s="40"/>
      <c r="AU81" s="40"/>
      <c r="AV81" s="40"/>
      <c r="AW81" s="40"/>
    </row>
    <row r="82" spans="2:49" ht="39.75" customHeight="1" x14ac:dyDescent="0.2">
      <c r="B82" s="38"/>
      <c r="C82" s="41"/>
      <c r="D82" s="41" t="s">
        <v>1331</v>
      </c>
      <c r="E82" s="40"/>
      <c r="F82" s="40" t="s">
        <v>454</v>
      </c>
      <c r="G82" s="40"/>
      <c r="H82" s="40"/>
      <c r="I82" s="40"/>
      <c r="J82" s="40"/>
      <c r="K82" s="40" t="s">
        <v>1337</v>
      </c>
      <c r="L82" s="37">
        <v>2.5</v>
      </c>
      <c r="M82" s="37" t="s">
        <v>867</v>
      </c>
      <c r="N82" s="40"/>
      <c r="O82" s="40"/>
      <c r="P82" s="40"/>
      <c r="Q82" s="40"/>
      <c r="R82" s="40"/>
      <c r="S82" s="40"/>
      <c r="T82" s="40"/>
      <c r="U82" s="40"/>
      <c r="V82" s="40"/>
      <c r="W82" s="40"/>
      <c r="X82" s="40"/>
      <c r="Y82" s="40"/>
      <c r="Z82" s="40"/>
      <c r="AA82" s="40"/>
      <c r="AB82" s="40"/>
      <c r="AC82" s="40"/>
      <c r="AD82" s="40"/>
      <c r="AE82" s="40"/>
      <c r="AF82" s="40"/>
      <c r="AG82" s="40"/>
      <c r="AH82" s="40"/>
      <c r="AI82" s="40"/>
      <c r="AJ82" s="40" t="s">
        <v>139</v>
      </c>
      <c r="AK82" s="40">
        <v>2011</v>
      </c>
      <c r="AL82" s="40"/>
      <c r="AM82" s="40"/>
      <c r="AN82" s="40"/>
      <c r="AO82" s="40">
        <v>44592067.510548517</v>
      </c>
      <c r="AP82" s="40"/>
      <c r="AQ82" s="40"/>
      <c r="AR82" s="41" t="s">
        <v>1302</v>
      </c>
      <c r="AS82" s="40"/>
      <c r="AT82" s="40"/>
      <c r="AU82" s="40"/>
      <c r="AV82" s="40"/>
      <c r="AW82" s="40"/>
    </row>
    <row r="83" spans="2:49" ht="39.75" customHeight="1" x14ac:dyDescent="0.2">
      <c r="B83" s="38"/>
      <c r="C83" s="41"/>
      <c r="D83" s="41" t="s">
        <v>1331</v>
      </c>
      <c r="E83" s="40"/>
      <c r="F83" s="40" t="s">
        <v>454</v>
      </c>
      <c r="G83" s="40"/>
      <c r="H83" s="40"/>
      <c r="I83" s="40"/>
      <c r="J83" s="40"/>
      <c r="K83" s="40" t="s">
        <v>1337</v>
      </c>
      <c r="L83" s="37">
        <v>1.5</v>
      </c>
      <c r="M83" s="37" t="s">
        <v>867</v>
      </c>
      <c r="N83" s="40"/>
      <c r="O83" s="40"/>
      <c r="P83" s="40"/>
      <c r="Q83" s="40"/>
      <c r="R83" s="40"/>
      <c r="S83" s="40"/>
      <c r="T83" s="40"/>
      <c r="U83" s="40"/>
      <c r="V83" s="40"/>
      <c r="W83" s="40"/>
      <c r="X83" s="40"/>
      <c r="Y83" s="40"/>
      <c r="Z83" s="40"/>
      <c r="AA83" s="40"/>
      <c r="AB83" s="40"/>
      <c r="AC83" s="40"/>
      <c r="AD83" s="40"/>
      <c r="AE83" s="40"/>
      <c r="AF83" s="40"/>
      <c r="AG83" s="40"/>
      <c r="AH83" s="40"/>
      <c r="AI83" s="40"/>
      <c r="AJ83" s="40" t="s">
        <v>139</v>
      </c>
      <c r="AK83" s="40">
        <v>2011</v>
      </c>
      <c r="AL83" s="40"/>
      <c r="AM83" s="40"/>
      <c r="AN83" s="40"/>
      <c r="AO83" s="40">
        <v>28666329.113924053</v>
      </c>
      <c r="AP83" s="40"/>
      <c r="AQ83" s="40"/>
      <c r="AR83" s="41" t="s">
        <v>1302</v>
      </c>
      <c r="AS83" s="40"/>
      <c r="AT83" s="40"/>
      <c r="AU83" s="40"/>
      <c r="AV83" s="40"/>
      <c r="AW83" s="40"/>
    </row>
    <row r="84" spans="2:49" ht="39.75" customHeight="1" x14ac:dyDescent="0.2">
      <c r="B84" s="38"/>
      <c r="C84" s="41"/>
      <c r="D84" s="41" t="s">
        <v>1332</v>
      </c>
      <c r="E84" s="40"/>
      <c r="F84" s="40" t="s">
        <v>1336</v>
      </c>
      <c r="G84" s="40"/>
      <c r="H84" s="40"/>
      <c r="I84" s="40"/>
      <c r="J84" s="40"/>
      <c r="K84" s="40" t="s">
        <v>1337</v>
      </c>
      <c r="L84" s="37" t="s">
        <v>138</v>
      </c>
      <c r="M84" s="37" t="s">
        <v>867</v>
      </c>
      <c r="N84" s="40"/>
      <c r="O84" s="40"/>
      <c r="P84" s="40"/>
      <c r="Q84" s="40"/>
      <c r="R84" s="40"/>
      <c r="S84" s="40"/>
      <c r="T84" s="40"/>
      <c r="U84" s="40"/>
      <c r="V84" s="40"/>
      <c r="W84" s="40"/>
      <c r="X84" s="40"/>
      <c r="Y84" s="40"/>
      <c r="Z84" s="40"/>
      <c r="AA84" s="40"/>
      <c r="AB84" s="40"/>
      <c r="AC84" s="40"/>
      <c r="AD84" s="40"/>
      <c r="AE84" s="40"/>
      <c r="AF84" s="40"/>
      <c r="AG84" s="40"/>
      <c r="AH84" s="40"/>
      <c r="AI84" s="40"/>
      <c r="AJ84" s="40" t="s">
        <v>139</v>
      </c>
      <c r="AK84" s="40">
        <v>2011</v>
      </c>
      <c r="AL84" s="40"/>
      <c r="AM84" s="40"/>
      <c r="AN84" s="40"/>
      <c r="AO84" s="40">
        <v>6825316.4556962037</v>
      </c>
      <c r="AP84" s="40"/>
      <c r="AQ84" s="40"/>
      <c r="AR84" s="41" t="s">
        <v>1302</v>
      </c>
      <c r="AS84" s="40"/>
      <c r="AT84" s="40"/>
      <c r="AU84" s="40"/>
      <c r="AV84" s="40"/>
      <c r="AW84" s="40"/>
    </row>
    <row r="85" spans="2:49" ht="39.75" customHeight="1" x14ac:dyDescent="0.2">
      <c r="B85" s="38"/>
      <c r="C85" s="41"/>
      <c r="D85" s="41" t="s">
        <v>1333</v>
      </c>
      <c r="E85" s="40"/>
      <c r="F85" s="40" t="s">
        <v>841</v>
      </c>
      <c r="G85" s="40"/>
      <c r="H85" s="40"/>
      <c r="I85" s="40"/>
      <c r="J85" s="40"/>
      <c r="K85" s="40" t="s">
        <v>1337</v>
      </c>
      <c r="L85" s="37" t="s">
        <v>1339</v>
      </c>
      <c r="M85" s="37" t="s">
        <v>867</v>
      </c>
      <c r="N85" s="40"/>
      <c r="O85" s="40"/>
      <c r="P85" s="40"/>
      <c r="Q85" s="40"/>
      <c r="R85" s="40"/>
      <c r="S85" s="40"/>
      <c r="T85" s="40"/>
      <c r="U85" s="40"/>
      <c r="V85" s="40"/>
      <c r="W85" s="40"/>
      <c r="X85" s="40"/>
      <c r="Y85" s="40"/>
      <c r="Z85" s="40"/>
      <c r="AA85" s="40"/>
      <c r="AB85" s="40"/>
      <c r="AC85" s="40"/>
      <c r="AD85" s="40"/>
      <c r="AE85" s="40"/>
      <c r="AF85" s="40"/>
      <c r="AG85" s="40"/>
      <c r="AH85" s="40"/>
      <c r="AI85" s="40"/>
      <c r="AJ85" s="40" t="s">
        <v>139</v>
      </c>
      <c r="AK85" s="40">
        <v>2011</v>
      </c>
      <c r="AL85" s="40"/>
      <c r="AM85" s="40"/>
      <c r="AN85" s="40"/>
      <c r="AO85" s="40">
        <v>22751054.852320675</v>
      </c>
      <c r="AP85" s="40"/>
      <c r="AQ85" s="40"/>
      <c r="AR85" s="41" t="s">
        <v>1302</v>
      </c>
      <c r="AS85" s="40"/>
      <c r="AT85" s="40"/>
      <c r="AU85" s="40"/>
      <c r="AV85" s="40"/>
      <c r="AW85" s="40"/>
    </row>
    <row r="86" spans="2:49" ht="39.75" customHeight="1" x14ac:dyDescent="0.2">
      <c r="B86" s="38"/>
      <c r="C86" s="41"/>
      <c r="D86" s="41" t="s">
        <v>1334</v>
      </c>
      <c r="E86" s="40"/>
      <c r="F86" s="40" t="s">
        <v>452</v>
      </c>
      <c r="G86" s="40"/>
      <c r="H86" s="40"/>
      <c r="I86" s="40"/>
      <c r="J86" s="40"/>
      <c r="K86" s="40" t="s">
        <v>1337</v>
      </c>
      <c r="L86" s="37" t="s">
        <v>1340</v>
      </c>
      <c r="M86" s="37" t="s">
        <v>867</v>
      </c>
      <c r="N86" s="40"/>
      <c r="O86" s="40"/>
      <c r="P86" s="40"/>
      <c r="Q86" s="40"/>
      <c r="R86" s="40"/>
      <c r="S86" s="40"/>
      <c r="T86" s="40"/>
      <c r="U86" s="40"/>
      <c r="V86" s="40"/>
      <c r="W86" s="40"/>
      <c r="X86" s="40"/>
      <c r="Y86" s="40"/>
      <c r="Z86" s="40"/>
      <c r="AA86" s="40"/>
      <c r="AB86" s="40"/>
      <c r="AC86" s="40"/>
      <c r="AD86" s="40"/>
      <c r="AE86" s="40"/>
      <c r="AF86" s="40"/>
      <c r="AG86" s="40"/>
      <c r="AH86" s="40"/>
      <c r="AI86" s="40"/>
      <c r="AJ86" s="40" t="s">
        <v>139</v>
      </c>
      <c r="AK86" s="40">
        <v>2011</v>
      </c>
      <c r="AL86" s="40"/>
      <c r="AM86" s="40"/>
      <c r="AN86" s="40"/>
      <c r="AO86" s="40">
        <v>5687763.7130801687</v>
      </c>
      <c r="AP86" s="40"/>
      <c r="AQ86" s="40"/>
      <c r="AR86" s="41" t="s">
        <v>1302</v>
      </c>
      <c r="AS86" s="40"/>
      <c r="AT86" s="40"/>
      <c r="AU86" s="40"/>
      <c r="AV86" s="40"/>
      <c r="AW86" s="40"/>
    </row>
    <row r="87" spans="2:49" ht="39.75" customHeight="1" x14ac:dyDescent="0.2">
      <c r="B87" s="38"/>
      <c r="C87" s="41"/>
      <c r="D87" s="41" t="s">
        <v>1335</v>
      </c>
      <c r="E87" s="40"/>
      <c r="F87" s="40" t="s">
        <v>450</v>
      </c>
      <c r="G87" s="40"/>
      <c r="H87" s="40"/>
      <c r="I87" s="40"/>
      <c r="J87" s="40"/>
      <c r="K87" s="40" t="s">
        <v>1338</v>
      </c>
      <c r="L87" s="37" t="s">
        <v>1341</v>
      </c>
      <c r="M87" s="37" t="s">
        <v>867</v>
      </c>
      <c r="N87" s="40"/>
      <c r="O87" s="40"/>
      <c r="P87" s="40"/>
      <c r="Q87" s="40"/>
      <c r="R87" s="40"/>
      <c r="S87" s="40"/>
      <c r="T87" s="40"/>
      <c r="U87" s="40"/>
      <c r="V87" s="40"/>
      <c r="W87" s="40"/>
      <c r="X87" s="40"/>
      <c r="Y87" s="40"/>
      <c r="Z87" s="40"/>
      <c r="AA87" s="40"/>
      <c r="AB87" s="40"/>
      <c r="AC87" s="40"/>
      <c r="AD87" s="40"/>
      <c r="AE87" s="40"/>
      <c r="AF87" s="40"/>
      <c r="AG87" s="40"/>
      <c r="AH87" s="40"/>
      <c r="AI87" s="40"/>
      <c r="AJ87" s="40" t="s">
        <v>139</v>
      </c>
      <c r="AK87" s="40">
        <v>2011</v>
      </c>
      <c r="AL87" s="40"/>
      <c r="AM87" s="40"/>
      <c r="AN87" s="40"/>
      <c r="AO87" s="40">
        <v>22751054.852320675</v>
      </c>
      <c r="AP87" s="40"/>
      <c r="AQ87" s="40"/>
      <c r="AR87" s="41" t="s">
        <v>1302</v>
      </c>
      <c r="AS87" s="40"/>
      <c r="AT87" s="40"/>
      <c r="AU87" s="40"/>
      <c r="AV87" s="40"/>
      <c r="AW87" s="40"/>
    </row>
    <row r="88" spans="2:49" ht="15" x14ac:dyDescent="0.2">
      <c r="B88" s="38" t="s">
        <v>46</v>
      </c>
      <c r="C88" s="49" t="s">
        <v>47</v>
      </c>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row>
    <row r="89" spans="2:49" ht="24.75" customHeight="1" x14ac:dyDescent="0.2">
      <c r="B89" s="38" t="s">
        <v>48</v>
      </c>
      <c r="C89" s="48" t="s">
        <v>49</v>
      </c>
      <c r="D89" s="1287" t="s">
        <v>395</v>
      </c>
      <c r="E89" s="1287"/>
      <c r="F89" s="1287"/>
      <c r="G89" s="40"/>
      <c r="H89" s="40"/>
      <c r="I89" s="40"/>
      <c r="J89" s="40"/>
      <c r="K89" s="40"/>
      <c r="L89" s="40"/>
      <c r="M89" s="40"/>
      <c r="N89" s="40"/>
      <c r="O89" s="40"/>
      <c r="P89" s="40"/>
      <c r="Q89" s="40"/>
      <c r="R89" s="40"/>
      <c r="S89" s="105"/>
      <c r="T89" s="105"/>
      <c r="U89" s="105"/>
      <c r="V89" s="105"/>
      <c r="W89" s="105"/>
      <c r="X89" s="105"/>
      <c r="Y89" s="105"/>
      <c r="Z89" s="105"/>
      <c r="AA89" s="105"/>
      <c r="AB89" s="105"/>
      <c r="AC89" s="105"/>
      <c r="AD89" s="105"/>
      <c r="AE89" s="105"/>
      <c r="AF89" s="105"/>
      <c r="AG89" s="105"/>
      <c r="AH89" s="105"/>
      <c r="AI89" s="105"/>
      <c r="AJ89" s="105"/>
      <c r="AK89" s="105"/>
      <c r="AL89" s="105"/>
      <c r="AM89" s="105"/>
      <c r="AN89" s="105"/>
      <c r="AO89" s="105"/>
      <c r="AP89" s="105"/>
      <c r="AQ89" s="105"/>
      <c r="AR89" s="105"/>
      <c r="AS89" s="105"/>
      <c r="AT89" s="105"/>
      <c r="AU89" s="105"/>
      <c r="AV89" s="105"/>
      <c r="AW89" s="105"/>
    </row>
    <row r="90" spans="2:49" ht="24.75" customHeight="1" x14ac:dyDescent="0.2">
      <c r="B90" s="38"/>
      <c r="C90" s="41" t="s">
        <v>110</v>
      </c>
      <c r="D90" s="1287"/>
      <c r="E90" s="1287"/>
      <c r="F90" s="1287"/>
      <c r="G90" s="37"/>
      <c r="H90" s="40"/>
      <c r="I90" s="40"/>
      <c r="J90" s="40"/>
      <c r="K90" s="40"/>
      <c r="L90" s="40"/>
      <c r="M90" s="40"/>
      <c r="N90" s="40"/>
      <c r="O90" s="40"/>
      <c r="P90" s="40"/>
      <c r="Q90" s="40"/>
      <c r="R90" s="40"/>
      <c r="S90" s="310"/>
      <c r="T90" s="105"/>
      <c r="U90" s="311"/>
      <c r="V90" s="105"/>
      <c r="W90" s="105"/>
      <c r="X90" s="310"/>
      <c r="Y90" s="105"/>
      <c r="Z90" s="105"/>
      <c r="AA90" s="105"/>
      <c r="AB90" s="105"/>
      <c r="AC90" s="105"/>
      <c r="AD90" s="105"/>
      <c r="AE90" s="105"/>
      <c r="AF90" s="105"/>
      <c r="AG90" s="105"/>
      <c r="AH90" s="105"/>
      <c r="AI90" s="105"/>
      <c r="AJ90" s="311"/>
      <c r="AK90" s="105"/>
      <c r="AL90" s="105"/>
      <c r="AM90" s="105"/>
      <c r="AN90" s="105"/>
      <c r="AO90" s="314"/>
      <c r="AP90" s="105"/>
      <c r="AQ90" s="105"/>
      <c r="AR90" s="105"/>
      <c r="AS90" s="105"/>
      <c r="AT90" s="105"/>
      <c r="AU90" s="105"/>
      <c r="AV90" s="105"/>
      <c r="AW90" s="105"/>
    </row>
    <row r="91" spans="2:49" ht="24.75" customHeight="1" x14ac:dyDescent="0.2">
      <c r="B91" s="38"/>
      <c r="C91" s="48"/>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row>
    <row r="92" spans="2:49" ht="24.75" customHeight="1" x14ac:dyDescent="0.2">
      <c r="B92" s="38" t="s">
        <v>50</v>
      </c>
      <c r="C92" s="48" t="s">
        <v>51</v>
      </c>
      <c r="D92" s="1287" t="s">
        <v>395</v>
      </c>
      <c r="E92" s="1287"/>
      <c r="F92" s="1287"/>
      <c r="G92" s="40"/>
      <c r="H92" s="40"/>
      <c r="I92" s="40"/>
      <c r="J92" s="40"/>
      <c r="K92" s="40"/>
      <c r="L92" s="40"/>
      <c r="M92" s="40"/>
      <c r="N92" s="40"/>
      <c r="O92" s="40"/>
      <c r="P92" s="40"/>
      <c r="Q92" s="40"/>
      <c r="R92" s="40"/>
      <c r="S92" s="105"/>
      <c r="T92" s="105"/>
      <c r="U92" s="105"/>
      <c r="V92" s="105"/>
      <c r="W92" s="105"/>
      <c r="X92" s="105"/>
      <c r="Y92" s="105"/>
      <c r="Z92" s="105"/>
      <c r="AA92" s="105"/>
      <c r="AB92" s="105"/>
      <c r="AC92" s="105"/>
      <c r="AD92" s="105"/>
      <c r="AE92" s="105"/>
      <c r="AF92" s="105"/>
      <c r="AG92" s="105"/>
      <c r="AH92" s="105"/>
      <c r="AI92" s="105"/>
      <c r="AJ92" s="105"/>
      <c r="AK92" s="105"/>
      <c r="AL92" s="105"/>
      <c r="AM92" s="105"/>
      <c r="AN92" s="105"/>
      <c r="AO92" s="105"/>
      <c r="AP92" s="105"/>
      <c r="AQ92" s="105"/>
      <c r="AR92" s="105"/>
      <c r="AS92" s="105"/>
      <c r="AT92" s="105"/>
      <c r="AU92" s="105"/>
      <c r="AV92" s="105"/>
      <c r="AW92" s="105"/>
    </row>
    <row r="93" spans="2:49" ht="24.75" customHeight="1" x14ac:dyDescent="0.2">
      <c r="B93" s="38"/>
      <c r="C93" s="41" t="s">
        <v>110</v>
      </c>
      <c r="D93" s="1287"/>
      <c r="E93" s="1287"/>
      <c r="F93" s="1287"/>
      <c r="G93" s="40"/>
      <c r="H93" s="40"/>
      <c r="I93" s="40"/>
      <c r="J93" s="40"/>
      <c r="K93" s="40"/>
      <c r="L93" s="40"/>
      <c r="M93" s="40"/>
      <c r="N93" s="40"/>
      <c r="O93" s="40"/>
      <c r="P93" s="40"/>
      <c r="Q93" s="40"/>
      <c r="R93" s="40"/>
      <c r="S93" s="310"/>
      <c r="T93" s="105"/>
      <c r="U93" s="311"/>
      <c r="V93" s="105"/>
      <c r="W93" s="105"/>
      <c r="X93" s="310"/>
      <c r="Y93" s="105"/>
      <c r="Z93" s="105"/>
      <c r="AA93" s="105"/>
      <c r="AB93" s="105"/>
      <c r="AC93" s="105"/>
      <c r="AD93" s="105"/>
      <c r="AE93" s="105"/>
      <c r="AF93" s="105"/>
      <c r="AG93" s="105"/>
      <c r="AH93" s="105"/>
      <c r="AI93" s="105"/>
      <c r="AJ93" s="311"/>
      <c r="AK93" s="105"/>
      <c r="AL93" s="105"/>
      <c r="AM93" s="105"/>
      <c r="AN93" s="105"/>
      <c r="AO93" s="314"/>
      <c r="AP93" s="105"/>
      <c r="AQ93" s="105"/>
      <c r="AR93" s="105"/>
      <c r="AS93" s="105"/>
      <c r="AT93" s="105"/>
      <c r="AU93" s="105"/>
      <c r="AV93" s="105"/>
      <c r="AW93" s="105"/>
    </row>
    <row r="94" spans="2:49" ht="24.75" customHeight="1" x14ac:dyDescent="0.2">
      <c r="B94" s="38"/>
      <c r="C94" s="48"/>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row>
    <row r="95" spans="2:49" ht="34.5" customHeight="1" x14ac:dyDescent="0.2">
      <c r="B95" s="38" t="s">
        <v>52</v>
      </c>
      <c r="C95" s="49" t="s">
        <v>53</v>
      </c>
      <c r="D95" s="1287" t="s">
        <v>395</v>
      </c>
      <c r="E95" s="1287"/>
      <c r="F95" s="1287"/>
      <c r="G95" s="105"/>
      <c r="H95" s="105"/>
      <c r="I95" s="105"/>
      <c r="J95" s="105"/>
      <c r="K95" s="105"/>
      <c r="L95" s="105"/>
      <c r="M95" s="105"/>
      <c r="N95" s="105"/>
      <c r="O95" s="105"/>
      <c r="P95" s="105"/>
      <c r="Q95" s="105"/>
      <c r="R95" s="105"/>
      <c r="S95" s="105"/>
      <c r="T95" s="105"/>
      <c r="U95" s="105"/>
      <c r="V95" s="105"/>
      <c r="W95" s="105"/>
      <c r="X95" s="105"/>
      <c r="Y95" s="105"/>
      <c r="Z95" s="105"/>
      <c r="AA95" s="105"/>
      <c r="AB95" s="105"/>
      <c r="AC95" s="105"/>
      <c r="AD95" s="105"/>
      <c r="AE95" s="105"/>
      <c r="AF95" s="105"/>
      <c r="AG95" s="105"/>
      <c r="AH95" s="105"/>
      <c r="AI95" s="105"/>
      <c r="AJ95" s="105"/>
      <c r="AK95" s="105"/>
      <c r="AL95" s="105"/>
      <c r="AM95" s="105"/>
      <c r="AN95" s="105"/>
      <c r="AO95" s="105"/>
      <c r="AP95" s="105"/>
      <c r="AQ95" s="105"/>
      <c r="AR95" s="105"/>
      <c r="AS95" s="105"/>
      <c r="AT95" s="105"/>
      <c r="AU95" s="105"/>
      <c r="AV95" s="105"/>
      <c r="AW95" s="105"/>
    </row>
    <row r="96" spans="2:49" ht="28.5" customHeight="1" x14ac:dyDescent="0.2">
      <c r="B96" s="38" t="s">
        <v>54</v>
      </c>
      <c r="C96" s="48" t="s">
        <v>55</v>
      </c>
      <c r="D96" s="1287"/>
      <c r="E96" s="1287"/>
      <c r="F96" s="1287"/>
      <c r="G96" s="105"/>
      <c r="H96" s="105"/>
      <c r="I96" s="105"/>
      <c r="J96" s="105"/>
      <c r="K96" s="105"/>
      <c r="L96" s="105"/>
      <c r="M96" s="105"/>
      <c r="N96" s="105"/>
      <c r="O96" s="105"/>
      <c r="P96" s="105"/>
      <c r="Q96" s="105"/>
      <c r="R96" s="105"/>
      <c r="S96" s="105"/>
      <c r="T96" s="105"/>
      <c r="U96" s="105"/>
      <c r="V96" s="105"/>
      <c r="W96" s="105"/>
      <c r="X96" s="105"/>
      <c r="Y96" s="105"/>
      <c r="Z96" s="105"/>
      <c r="AA96" s="105"/>
      <c r="AB96" s="105"/>
      <c r="AC96" s="105"/>
      <c r="AD96" s="105"/>
      <c r="AE96" s="105"/>
      <c r="AF96" s="105"/>
      <c r="AG96" s="105"/>
      <c r="AH96" s="105"/>
      <c r="AI96" s="105"/>
      <c r="AJ96" s="105"/>
      <c r="AK96" s="105"/>
      <c r="AL96" s="105"/>
      <c r="AM96" s="105"/>
      <c r="AN96" s="105"/>
      <c r="AO96" s="105"/>
      <c r="AP96" s="105"/>
      <c r="AQ96" s="105"/>
      <c r="AR96" s="105"/>
      <c r="AS96" s="105"/>
      <c r="AT96" s="105"/>
      <c r="AU96" s="105"/>
      <c r="AV96" s="105"/>
      <c r="AW96" s="105"/>
    </row>
    <row r="97" spans="2:49" ht="24.75" customHeight="1" x14ac:dyDescent="0.2">
      <c r="B97" s="38"/>
      <c r="C97" s="41" t="s">
        <v>111</v>
      </c>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row>
    <row r="98" spans="2:49" ht="24.75" customHeight="1" x14ac:dyDescent="0.2">
      <c r="B98" s="38"/>
      <c r="C98" s="48"/>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row>
    <row r="99" spans="2:49" ht="32.25" customHeight="1" x14ac:dyDescent="0.2">
      <c r="B99" s="38" t="s">
        <v>56</v>
      </c>
      <c r="C99" s="48" t="s">
        <v>57</v>
      </c>
      <c r="D99" s="1287" t="s">
        <v>395</v>
      </c>
      <c r="E99" s="1287"/>
      <c r="F99" s="1287"/>
      <c r="G99" s="105"/>
      <c r="H99" s="105"/>
      <c r="I99" s="105"/>
      <c r="J99" s="105"/>
      <c r="K99" s="105"/>
      <c r="L99" s="105"/>
      <c r="M99" s="105"/>
      <c r="N99" s="105"/>
      <c r="O99" s="105"/>
      <c r="P99" s="105"/>
      <c r="Q99" s="105"/>
      <c r="R99" s="105"/>
      <c r="S99" s="105"/>
      <c r="T99" s="105"/>
      <c r="U99" s="105"/>
      <c r="V99" s="105"/>
      <c r="W99" s="105"/>
      <c r="X99" s="105"/>
      <c r="Y99" s="105"/>
      <c r="Z99" s="105"/>
      <c r="AA99" s="105"/>
      <c r="AB99" s="105"/>
      <c r="AC99" s="105"/>
      <c r="AD99" s="105"/>
      <c r="AE99" s="105"/>
      <c r="AF99" s="105"/>
      <c r="AG99" s="105"/>
      <c r="AH99" s="105"/>
      <c r="AI99" s="105"/>
      <c r="AJ99" s="105"/>
      <c r="AK99" s="105"/>
      <c r="AL99" s="105"/>
      <c r="AM99" s="105"/>
      <c r="AN99" s="105"/>
      <c r="AO99" s="105"/>
      <c r="AP99" s="105"/>
      <c r="AQ99" s="105"/>
      <c r="AR99" s="105"/>
      <c r="AS99" s="105"/>
      <c r="AT99" s="105"/>
      <c r="AU99" s="105"/>
      <c r="AV99" s="105"/>
      <c r="AW99" s="105"/>
    </row>
    <row r="100" spans="2:49" ht="24.75" customHeight="1" x14ac:dyDescent="0.2">
      <c r="B100" s="38"/>
      <c r="C100" s="41" t="s">
        <v>111</v>
      </c>
      <c r="D100" s="1287"/>
      <c r="E100" s="1287"/>
      <c r="F100" s="1287"/>
      <c r="G100" s="105"/>
      <c r="H100" s="105"/>
      <c r="I100" s="105"/>
      <c r="J100" s="105"/>
      <c r="K100" s="105"/>
      <c r="L100" s="105"/>
      <c r="M100" s="105"/>
      <c r="N100" s="105"/>
      <c r="O100" s="105"/>
      <c r="P100" s="105"/>
      <c r="Q100" s="105"/>
      <c r="R100" s="105"/>
      <c r="S100" s="105"/>
      <c r="T100" s="105"/>
      <c r="U100" s="105"/>
      <c r="V100" s="105"/>
      <c r="W100" s="105"/>
      <c r="X100" s="105"/>
      <c r="Y100" s="105"/>
      <c r="Z100" s="105"/>
      <c r="AA100" s="105"/>
      <c r="AB100" s="105"/>
      <c r="AC100" s="105"/>
      <c r="AD100" s="105"/>
      <c r="AE100" s="105"/>
      <c r="AF100" s="105"/>
      <c r="AG100" s="105"/>
      <c r="AH100" s="105"/>
      <c r="AI100" s="105"/>
      <c r="AJ100" s="105"/>
      <c r="AK100" s="105"/>
      <c r="AL100" s="105"/>
      <c r="AM100" s="105"/>
      <c r="AN100" s="105"/>
      <c r="AO100" s="105"/>
      <c r="AP100" s="105"/>
      <c r="AQ100" s="105"/>
      <c r="AR100" s="105"/>
      <c r="AS100" s="105"/>
      <c r="AT100" s="105"/>
      <c r="AU100" s="105"/>
      <c r="AV100" s="105"/>
      <c r="AW100" s="105"/>
    </row>
    <row r="101" spans="2:49" ht="24.75" customHeight="1" x14ac:dyDescent="0.2">
      <c r="B101" s="38"/>
      <c r="C101" s="48"/>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row>
    <row r="102" spans="2:49" ht="24.75" customHeight="1" x14ac:dyDescent="0.2">
      <c r="B102" s="38" t="s">
        <v>58</v>
      </c>
      <c r="C102" s="48" t="s">
        <v>59</v>
      </c>
      <c r="D102" s="1287" t="s">
        <v>395</v>
      </c>
      <c r="E102" s="1287"/>
      <c r="F102" s="1287"/>
      <c r="G102" s="105"/>
      <c r="H102" s="105"/>
      <c r="I102" s="105"/>
      <c r="J102" s="105"/>
      <c r="K102" s="105"/>
      <c r="L102" s="105"/>
      <c r="M102" s="105"/>
      <c r="N102" s="105"/>
      <c r="O102" s="105"/>
      <c r="P102" s="105"/>
      <c r="Q102" s="105"/>
      <c r="R102" s="105"/>
      <c r="S102" s="105"/>
      <c r="T102" s="105"/>
      <c r="U102" s="105"/>
      <c r="V102" s="105"/>
      <c r="W102" s="105"/>
      <c r="X102" s="105"/>
      <c r="Y102" s="105"/>
      <c r="Z102" s="105"/>
      <c r="AA102" s="105"/>
      <c r="AB102" s="105"/>
      <c r="AC102" s="105"/>
      <c r="AD102" s="105"/>
      <c r="AE102" s="105"/>
      <c r="AF102" s="105"/>
      <c r="AG102" s="105"/>
      <c r="AH102" s="105"/>
      <c r="AI102" s="105"/>
      <c r="AJ102" s="105"/>
      <c r="AK102" s="105"/>
      <c r="AL102" s="105"/>
      <c r="AM102" s="105"/>
      <c r="AN102" s="105"/>
      <c r="AO102" s="105"/>
      <c r="AP102" s="105"/>
      <c r="AQ102" s="105"/>
      <c r="AR102" s="105"/>
      <c r="AS102" s="105"/>
      <c r="AT102" s="105"/>
      <c r="AU102" s="105"/>
      <c r="AV102" s="105"/>
      <c r="AW102" s="105"/>
    </row>
    <row r="103" spans="2:49" ht="24.75" customHeight="1" x14ac:dyDescent="0.2">
      <c r="B103" s="38"/>
      <c r="C103" s="41" t="s">
        <v>111</v>
      </c>
      <c r="D103" s="1287"/>
      <c r="E103" s="1287"/>
      <c r="F103" s="1287"/>
      <c r="G103" s="105"/>
      <c r="H103" s="105"/>
      <c r="I103" s="105"/>
      <c r="J103" s="105"/>
      <c r="K103" s="105"/>
      <c r="L103" s="105"/>
      <c r="M103" s="105"/>
      <c r="N103" s="105"/>
      <c r="O103" s="105"/>
      <c r="P103" s="105"/>
      <c r="Q103" s="105"/>
      <c r="R103" s="105"/>
      <c r="S103" s="105"/>
      <c r="T103" s="105"/>
      <c r="U103" s="105"/>
      <c r="V103" s="105"/>
      <c r="W103" s="105"/>
      <c r="X103" s="105"/>
      <c r="Y103" s="105"/>
      <c r="Z103" s="105"/>
      <c r="AA103" s="105"/>
      <c r="AB103" s="105"/>
      <c r="AC103" s="105"/>
      <c r="AD103" s="105"/>
      <c r="AE103" s="105"/>
      <c r="AF103" s="105"/>
      <c r="AG103" s="105"/>
      <c r="AH103" s="105"/>
      <c r="AI103" s="105"/>
      <c r="AJ103" s="105"/>
      <c r="AK103" s="105"/>
      <c r="AL103" s="105"/>
      <c r="AM103" s="105"/>
      <c r="AN103" s="105"/>
      <c r="AO103" s="105"/>
      <c r="AP103" s="105"/>
      <c r="AQ103" s="105"/>
      <c r="AR103" s="105"/>
      <c r="AS103" s="105"/>
      <c r="AT103" s="105"/>
      <c r="AU103" s="105"/>
      <c r="AV103" s="105"/>
      <c r="AW103" s="105"/>
    </row>
    <row r="104" spans="2:49" ht="24.75" customHeight="1" x14ac:dyDescent="0.2">
      <c r="B104" s="38"/>
      <c r="C104" s="48"/>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row>
    <row r="105" spans="2:49" ht="24.75" customHeight="1" x14ac:dyDescent="0.2">
      <c r="B105" s="38" t="s">
        <v>60</v>
      </c>
      <c r="C105" s="48" t="s">
        <v>61</v>
      </c>
      <c r="D105" s="1287" t="s">
        <v>395</v>
      </c>
      <c r="E105" s="1287"/>
      <c r="F105" s="1287"/>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G105" s="105"/>
      <c r="AH105" s="105"/>
      <c r="AI105" s="105"/>
      <c r="AJ105" s="105"/>
      <c r="AK105" s="105"/>
      <c r="AL105" s="105"/>
      <c r="AM105" s="105"/>
      <c r="AN105" s="105"/>
      <c r="AO105" s="105"/>
      <c r="AP105" s="105"/>
      <c r="AQ105" s="105"/>
      <c r="AR105" s="105"/>
      <c r="AS105" s="105"/>
      <c r="AT105" s="105"/>
      <c r="AU105" s="105"/>
      <c r="AV105" s="105"/>
      <c r="AW105" s="105"/>
    </row>
    <row r="106" spans="2:49" ht="24.75" customHeight="1" x14ac:dyDescent="0.2">
      <c r="B106" s="38"/>
      <c r="C106" s="41" t="s">
        <v>111</v>
      </c>
      <c r="D106" s="1287"/>
      <c r="E106" s="1287"/>
      <c r="F106" s="1287"/>
      <c r="G106" s="105"/>
      <c r="H106" s="105"/>
      <c r="I106" s="105"/>
      <c r="J106" s="105"/>
      <c r="K106" s="105"/>
      <c r="L106" s="105"/>
      <c r="M106" s="105"/>
      <c r="N106" s="105"/>
      <c r="O106" s="105"/>
      <c r="P106" s="105"/>
      <c r="Q106" s="105"/>
      <c r="R106" s="105"/>
      <c r="S106" s="105"/>
      <c r="T106" s="105"/>
      <c r="U106" s="105"/>
      <c r="V106" s="105"/>
      <c r="W106" s="105"/>
      <c r="X106" s="105"/>
      <c r="Y106" s="105"/>
      <c r="Z106" s="105"/>
      <c r="AA106" s="105"/>
      <c r="AB106" s="105"/>
      <c r="AC106" s="105"/>
      <c r="AD106" s="105"/>
      <c r="AE106" s="105"/>
      <c r="AF106" s="105"/>
      <c r="AG106" s="105"/>
      <c r="AH106" s="105"/>
      <c r="AI106" s="105"/>
      <c r="AJ106" s="105"/>
      <c r="AK106" s="105"/>
      <c r="AL106" s="105"/>
      <c r="AM106" s="105"/>
      <c r="AN106" s="105"/>
      <c r="AO106" s="105"/>
      <c r="AP106" s="105"/>
      <c r="AQ106" s="105"/>
      <c r="AR106" s="105"/>
      <c r="AS106" s="105"/>
      <c r="AT106" s="105"/>
      <c r="AU106" s="105"/>
      <c r="AV106" s="105"/>
      <c r="AW106" s="105"/>
    </row>
    <row r="107" spans="2:49" ht="24.75" customHeight="1" x14ac:dyDescent="0.2">
      <c r="B107" s="38"/>
      <c r="C107" s="48"/>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row>
    <row r="108" spans="2:49" ht="24.75" customHeight="1" x14ac:dyDescent="0.2">
      <c r="B108" s="38" t="s">
        <v>62</v>
      </c>
      <c r="C108" s="49" t="s">
        <v>63</v>
      </c>
      <c r="D108" s="1287" t="s">
        <v>395</v>
      </c>
      <c r="E108" s="1287"/>
      <c r="F108" s="1287"/>
      <c r="G108" s="40"/>
      <c r="H108" s="40"/>
      <c r="I108" s="40"/>
      <c r="J108" s="40"/>
      <c r="K108" s="40"/>
      <c r="L108" s="40"/>
      <c r="M108" s="40"/>
      <c r="N108" s="40"/>
      <c r="O108" s="40"/>
      <c r="P108" s="40"/>
      <c r="Q108" s="40"/>
      <c r="R108" s="40"/>
      <c r="S108" s="40"/>
      <c r="T108" s="40"/>
      <c r="U108" s="40"/>
      <c r="V108" s="40"/>
      <c r="W108" s="40"/>
      <c r="X108" s="40"/>
      <c r="Y108" s="105"/>
      <c r="Z108" s="105"/>
      <c r="AA108" s="105"/>
      <c r="AB108" s="105"/>
      <c r="AC108" s="105"/>
      <c r="AD108" s="105"/>
      <c r="AE108" s="105"/>
      <c r="AF108" s="105"/>
      <c r="AG108" s="105"/>
      <c r="AH108" s="105"/>
      <c r="AI108" s="105"/>
      <c r="AJ108" s="105"/>
      <c r="AK108" s="105"/>
      <c r="AL108" s="105"/>
      <c r="AM108" s="105"/>
      <c r="AN108" s="105"/>
      <c r="AO108" s="105"/>
      <c r="AP108" s="105"/>
      <c r="AQ108" s="105"/>
      <c r="AR108" s="105"/>
      <c r="AS108" s="105"/>
      <c r="AT108" s="105"/>
      <c r="AU108" s="105"/>
      <c r="AV108" s="105"/>
      <c r="AW108" s="105"/>
    </row>
    <row r="109" spans="2:49" ht="24.75" customHeight="1" x14ac:dyDescent="0.2">
      <c r="B109" s="38" t="s">
        <v>64</v>
      </c>
      <c r="C109" s="48" t="s">
        <v>65</v>
      </c>
      <c r="D109" s="1287"/>
      <c r="E109" s="1287"/>
      <c r="F109" s="1287"/>
      <c r="G109" s="40"/>
      <c r="H109" s="40"/>
      <c r="I109" s="40"/>
      <c r="J109" s="40"/>
      <c r="K109" s="40"/>
      <c r="L109" s="40"/>
      <c r="M109" s="40"/>
      <c r="N109" s="40"/>
      <c r="O109" s="40"/>
      <c r="P109" s="40"/>
      <c r="Q109" s="40"/>
      <c r="R109" s="40"/>
      <c r="S109" s="40"/>
      <c r="T109" s="40"/>
      <c r="U109" s="40"/>
      <c r="V109" s="40"/>
      <c r="W109" s="40"/>
      <c r="X109" s="40"/>
      <c r="Y109" s="105"/>
      <c r="Z109" s="105"/>
      <c r="AA109" s="105"/>
      <c r="AB109" s="105"/>
      <c r="AC109" s="105"/>
      <c r="AD109" s="105"/>
      <c r="AE109" s="105"/>
      <c r="AF109" s="105"/>
      <c r="AG109" s="105"/>
      <c r="AH109" s="105"/>
      <c r="AI109" s="105"/>
      <c r="AJ109" s="105"/>
      <c r="AK109" s="105"/>
      <c r="AL109" s="105"/>
      <c r="AM109" s="105"/>
      <c r="AN109" s="105"/>
      <c r="AO109" s="105"/>
      <c r="AP109" s="105"/>
      <c r="AQ109" s="105"/>
      <c r="AR109" s="105"/>
      <c r="AS109" s="105"/>
      <c r="AT109" s="105"/>
      <c r="AU109" s="105"/>
      <c r="AV109" s="105"/>
      <c r="AW109" s="105"/>
    </row>
    <row r="110" spans="2:49" ht="24.75" customHeight="1" x14ac:dyDescent="0.2">
      <c r="B110" s="38"/>
      <c r="C110" s="41" t="s">
        <v>112</v>
      </c>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row>
    <row r="111" spans="2:49" ht="24.75" customHeight="1" x14ac:dyDescent="0.2">
      <c r="B111" s="38"/>
      <c r="C111" s="48"/>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row>
    <row r="112" spans="2:49" ht="33.75" customHeight="1" x14ac:dyDescent="0.2">
      <c r="B112" s="38" t="s">
        <v>66</v>
      </c>
      <c r="C112" s="48" t="s">
        <v>67</v>
      </c>
      <c r="D112" s="1287" t="s">
        <v>395</v>
      </c>
      <c r="E112" s="1287"/>
      <c r="F112" s="1287"/>
      <c r="G112" s="40"/>
      <c r="H112" s="40"/>
      <c r="I112" s="40"/>
      <c r="J112" s="40"/>
      <c r="K112" s="40"/>
      <c r="L112" s="40"/>
      <c r="M112" s="40"/>
      <c r="N112" s="40"/>
      <c r="O112" s="40"/>
      <c r="P112" s="40"/>
      <c r="Q112" s="40"/>
      <c r="R112" s="40"/>
      <c r="S112" s="40"/>
      <c r="T112" s="40"/>
      <c r="U112" s="40"/>
      <c r="V112" s="40"/>
      <c r="W112" s="40"/>
      <c r="X112" s="40"/>
      <c r="Y112" s="105"/>
      <c r="Z112" s="105"/>
      <c r="AA112" s="105"/>
      <c r="AB112" s="105"/>
      <c r="AC112" s="105"/>
      <c r="AD112" s="105"/>
      <c r="AE112" s="105"/>
      <c r="AF112" s="105"/>
      <c r="AG112" s="105"/>
      <c r="AH112" s="105"/>
      <c r="AI112" s="105"/>
      <c r="AJ112" s="105"/>
      <c r="AK112" s="105"/>
      <c r="AL112" s="105"/>
      <c r="AM112" s="105"/>
      <c r="AN112" s="105"/>
      <c r="AO112" s="105"/>
      <c r="AP112" s="105"/>
      <c r="AQ112" s="105"/>
      <c r="AR112" s="105"/>
      <c r="AS112" s="105"/>
      <c r="AT112" s="105"/>
      <c r="AU112" s="105"/>
      <c r="AV112" s="105"/>
      <c r="AW112" s="105"/>
    </row>
    <row r="113" spans="2:49" ht="24.75" customHeight="1" x14ac:dyDescent="0.2">
      <c r="B113" s="38"/>
      <c r="C113" s="41" t="s">
        <v>112</v>
      </c>
      <c r="D113" s="1287"/>
      <c r="E113" s="1287"/>
      <c r="F113" s="1287"/>
      <c r="G113" s="40"/>
      <c r="H113" s="40"/>
      <c r="I113" s="40"/>
      <c r="J113" s="40"/>
      <c r="K113" s="40"/>
      <c r="L113" s="40"/>
      <c r="M113" s="40"/>
      <c r="N113" s="40"/>
      <c r="O113" s="40"/>
      <c r="P113" s="40"/>
      <c r="Q113" s="40"/>
      <c r="R113" s="40"/>
      <c r="S113" s="40"/>
      <c r="T113" s="40"/>
      <c r="U113" s="40"/>
      <c r="V113" s="40"/>
      <c r="W113" s="40"/>
      <c r="X113" s="40"/>
      <c r="Y113" s="105"/>
      <c r="Z113" s="105"/>
      <c r="AA113" s="105"/>
      <c r="AB113" s="105"/>
      <c r="AC113" s="105"/>
      <c r="AD113" s="105"/>
      <c r="AE113" s="105"/>
      <c r="AF113" s="105"/>
      <c r="AG113" s="105"/>
      <c r="AH113" s="105"/>
      <c r="AI113" s="105"/>
      <c r="AJ113" s="105"/>
      <c r="AK113" s="105"/>
      <c r="AL113" s="105"/>
      <c r="AM113" s="105"/>
      <c r="AN113" s="105"/>
      <c r="AO113" s="105"/>
      <c r="AP113" s="105"/>
      <c r="AQ113" s="105"/>
      <c r="AR113" s="105"/>
      <c r="AS113" s="105"/>
      <c r="AT113" s="105"/>
      <c r="AU113" s="105"/>
      <c r="AV113" s="105"/>
      <c r="AW113" s="105"/>
    </row>
    <row r="114" spans="2:49" ht="24.75" customHeight="1" x14ac:dyDescent="0.2">
      <c r="B114" s="38"/>
      <c r="C114" s="48"/>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row>
    <row r="115" spans="2:49" ht="32.25" customHeight="1" x14ac:dyDescent="0.2">
      <c r="B115" s="38" t="s">
        <v>68</v>
      </c>
      <c r="C115" s="48" t="s">
        <v>69</v>
      </c>
      <c r="D115" s="1287" t="s">
        <v>395</v>
      </c>
      <c r="E115" s="1287"/>
      <c r="F115" s="1287"/>
      <c r="G115" s="40"/>
      <c r="H115" s="40"/>
      <c r="I115" s="40"/>
      <c r="J115" s="40"/>
      <c r="K115" s="40"/>
      <c r="L115" s="40"/>
      <c r="M115" s="40"/>
      <c r="N115" s="40"/>
      <c r="O115" s="40"/>
      <c r="P115" s="40"/>
      <c r="Q115" s="40"/>
      <c r="R115" s="40"/>
      <c r="S115" s="40"/>
      <c r="T115" s="40"/>
      <c r="U115" s="40"/>
      <c r="V115" s="40"/>
      <c r="W115" s="40"/>
      <c r="X115" s="40"/>
      <c r="Y115" s="105"/>
      <c r="Z115" s="105"/>
      <c r="AA115" s="105"/>
      <c r="AB115" s="105"/>
      <c r="AC115" s="105"/>
      <c r="AD115" s="105"/>
      <c r="AE115" s="105"/>
      <c r="AF115" s="105"/>
      <c r="AG115" s="105"/>
      <c r="AH115" s="105"/>
      <c r="AI115" s="105"/>
      <c r="AJ115" s="105"/>
      <c r="AK115" s="105"/>
      <c r="AL115" s="105"/>
      <c r="AM115" s="105"/>
      <c r="AN115" s="105"/>
      <c r="AO115" s="105"/>
      <c r="AP115" s="105"/>
      <c r="AQ115" s="105"/>
      <c r="AR115" s="105"/>
      <c r="AS115" s="105"/>
      <c r="AT115" s="105"/>
      <c r="AU115" s="105"/>
      <c r="AV115" s="105"/>
      <c r="AW115" s="105"/>
    </row>
    <row r="116" spans="2:49" ht="24.75" customHeight="1" x14ac:dyDescent="0.2">
      <c r="B116" s="38"/>
      <c r="C116" s="41" t="s">
        <v>112</v>
      </c>
      <c r="D116" s="1287"/>
      <c r="E116" s="1287"/>
      <c r="F116" s="1287"/>
      <c r="G116" s="40"/>
      <c r="H116" s="40"/>
      <c r="I116" s="40"/>
      <c r="J116" s="40"/>
      <c r="K116" s="40"/>
      <c r="L116" s="40"/>
      <c r="M116" s="40"/>
      <c r="N116" s="40"/>
      <c r="O116" s="40"/>
      <c r="P116" s="40"/>
      <c r="Q116" s="40"/>
      <c r="R116" s="40"/>
      <c r="S116" s="40"/>
      <c r="T116" s="40"/>
      <c r="U116" s="40"/>
      <c r="V116" s="40"/>
      <c r="W116" s="40"/>
      <c r="X116" s="40"/>
      <c r="Y116" s="105"/>
      <c r="Z116" s="105"/>
      <c r="AA116" s="105"/>
      <c r="AB116" s="105"/>
      <c r="AC116" s="105"/>
      <c r="AD116" s="105"/>
      <c r="AE116" s="105"/>
      <c r="AF116" s="105"/>
      <c r="AG116" s="105"/>
      <c r="AH116" s="105"/>
      <c r="AI116" s="105"/>
      <c r="AJ116" s="105"/>
      <c r="AK116" s="105"/>
      <c r="AL116" s="105"/>
      <c r="AM116" s="105"/>
      <c r="AN116" s="105"/>
      <c r="AO116" s="105"/>
      <c r="AP116" s="105"/>
      <c r="AQ116" s="105"/>
      <c r="AR116" s="105"/>
      <c r="AS116" s="105"/>
      <c r="AT116" s="105"/>
      <c r="AU116" s="105"/>
      <c r="AV116" s="105"/>
      <c r="AW116" s="105"/>
    </row>
    <row r="117" spans="2:49" ht="24.75" customHeight="1" x14ac:dyDescent="0.2">
      <c r="B117" s="38"/>
      <c r="C117" s="48"/>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row>
    <row r="118" spans="2:49" ht="34.5" customHeight="1" x14ac:dyDescent="0.2">
      <c r="B118" s="38" t="s">
        <v>70</v>
      </c>
      <c r="C118" s="49" t="s">
        <v>71</v>
      </c>
      <c r="D118" s="1287" t="s">
        <v>395</v>
      </c>
      <c r="E118" s="1287"/>
      <c r="F118" s="1287"/>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row>
    <row r="119" spans="2:49" ht="24.75" customHeight="1" x14ac:dyDescent="0.2">
      <c r="B119" s="38" t="s">
        <v>72</v>
      </c>
      <c r="C119" s="48" t="s">
        <v>71</v>
      </c>
      <c r="D119" s="1287"/>
      <c r="E119" s="1287"/>
      <c r="F119" s="1287"/>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row>
    <row r="120" spans="2:49" ht="24.75" customHeight="1" x14ac:dyDescent="0.2">
      <c r="B120" s="38"/>
      <c r="C120" s="41" t="s">
        <v>113</v>
      </c>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row>
    <row r="121" spans="2:49" ht="24.75" customHeight="1" x14ac:dyDescent="0.2">
      <c r="B121" s="38"/>
      <c r="C121" s="48"/>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row>
    <row r="122" spans="2:49" ht="15" x14ac:dyDescent="0.2">
      <c r="B122" s="94"/>
      <c r="C122" s="51"/>
      <c r="D122" s="52"/>
      <c r="E122" s="52"/>
      <c r="F122" s="52"/>
      <c r="G122" s="52"/>
      <c r="H122" s="52"/>
      <c r="I122" s="52"/>
      <c r="J122" s="52"/>
      <c r="K122" s="52"/>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c r="AL122" s="52"/>
      <c r="AM122" s="1364"/>
      <c r="AN122" s="1364"/>
      <c r="AO122" s="53"/>
      <c r="AP122" s="52"/>
      <c r="AQ122" s="52"/>
      <c r="AR122" s="52"/>
      <c r="AS122" s="52"/>
      <c r="AT122" s="52"/>
      <c r="AU122" s="52"/>
      <c r="AV122" s="52"/>
      <c r="AW122" s="52"/>
    </row>
    <row r="123" spans="2:49" ht="12.75" customHeight="1" x14ac:dyDescent="0.2">
      <c r="B123" s="94"/>
      <c r="C123" s="51"/>
      <c r="D123" s="52"/>
      <c r="E123" s="52"/>
      <c r="F123" s="52"/>
      <c r="G123" s="52"/>
      <c r="H123" s="52"/>
      <c r="I123" s="52"/>
      <c r="J123" s="52"/>
      <c r="K123" s="52"/>
      <c r="L123" s="52"/>
      <c r="M123" s="52"/>
      <c r="N123" s="52"/>
      <c r="O123" s="52"/>
      <c r="P123" s="52"/>
      <c r="Q123" s="52"/>
      <c r="R123" s="52"/>
      <c r="S123" s="52"/>
      <c r="T123" s="52"/>
      <c r="U123" s="52"/>
      <c r="V123" s="52"/>
      <c r="W123" s="52"/>
      <c r="X123" s="52"/>
      <c r="Y123" s="52"/>
      <c r="Z123" s="52"/>
      <c r="AA123" s="52"/>
      <c r="AB123" s="52"/>
      <c r="AC123" s="52"/>
      <c r="AD123" s="52"/>
      <c r="AE123" s="52"/>
      <c r="AF123" s="52"/>
      <c r="AG123" s="52"/>
      <c r="AH123" s="52"/>
      <c r="AI123" s="52"/>
      <c r="AJ123" s="52"/>
      <c r="AK123" s="52"/>
      <c r="AL123" s="52"/>
      <c r="AM123" s="1366"/>
      <c r="AN123" s="1366"/>
      <c r="AO123" s="54"/>
      <c r="AP123" s="52"/>
      <c r="AQ123" s="52"/>
      <c r="AR123" s="52"/>
      <c r="AS123" s="52"/>
      <c r="AT123" s="52"/>
      <c r="AU123" s="52"/>
      <c r="AV123" s="52"/>
      <c r="AW123" s="52"/>
    </row>
    <row r="124" spans="2:49" ht="15" x14ac:dyDescent="0.25">
      <c r="AM124" s="1367"/>
      <c r="AN124" s="1367"/>
      <c r="AO124" s="55"/>
    </row>
    <row r="126" spans="2:49" ht="15" x14ac:dyDescent="0.25">
      <c r="C126" s="1360" t="s">
        <v>125</v>
      </c>
      <c r="D126" s="1360"/>
      <c r="E126" s="1360"/>
      <c r="F126" s="1360"/>
      <c r="G126" s="1360"/>
      <c r="H126" s="1360"/>
      <c r="I126" s="1360"/>
      <c r="J126" s="1360"/>
      <c r="K126" s="1360"/>
      <c r="AM126" s="1368"/>
      <c r="AN126" s="1368"/>
      <c r="AO126" s="1368"/>
      <c r="AP126" s="1368"/>
      <c r="AQ126" s="1368"/>
      <c r="AR126" s="1368"/>
      <c r="AS126" s="1368"/>
    </row>
    <row r="127" spans="2:49" ht="15.75" customHeight="1" x14ac:dyDescent="0.25">
      <c r="C127" s="1360" t="s">
        <v>1342</v>
      </c>
      <c r="D127" s="1360"/>
      <c r="E127" s="1360"/>
      <c r="F127" s="1360"/>
      <c r="G127" s="1360"/>
      <c r="H127" s="1360"/>
      <c r="I127" s="1360"/>
      <c r="J127" s="1360"/>
      <c r="K127" s="1360"/>
      <c r="AQ127" s="95" t="s">
        <v>1737</v>
      </c>
      <c r="AR127" s="303"/>
      <c r="AS127" s="303"/>
    </row>
    <row r="128" spans="2:49" ht="15" x14ac:dyDescent="0.25">
      <c r="D128" s="304"/>
      <c r="E128" s="304"/>
      <c r="F128" s="305"/>
      <c r="AQ128" s="95" t="s">
        <v>122</v>
      </c>
      <c r="AR128" s="303"/>
      <c r="AS128" s="303"/>
    </row>
    <row r="132" spans="3:45" ht="15" x14ac:dyDescent="0.25">
      <c r="D132" s="304"/>
      <c r="E132" s="304"/>
      <c r="F132" s="305"/>
      <c r="I132" s="305"/>
    </row>
    <row r="133" spans="3:45" ht="15" x14ac:dyDescent="0.25">
      <c r="C133" s="1359" t="s">
        <v>1343</v>
      </c>
      <c r="D133" s="1359"/>
      <c r="E133" s="1359"/>
      <c r="F133" s="1359"/>
      <c r="G133" s="1359"/>
      <c r="H133" s="1359"/>
      <c r="I133" s="1359"/>
      <c r="J133" s="1359"/>
      <c r="K133" s="1359"/>
    </row>
    <row r="134" spans="3:45" ht="15" x14ac:dyDescent="0.25">
      <c r="D134" s="303" t="s">
        <v>1344</v>
      </c>
      <c r="E134" s="303"/>
      <c r="F134" s="303"/>
      <c r="G134" s="303"/>
      <c r="H134" s="303"/>
      <c r="I134" s="303"/>
      <c r="AO134" s="56"/>
      <c r="AP134" s="56"/>
      <c r="AQ134" s="306" t="s">
        <v>1345</v>
      </c>
      <c r="AR134" s="303"/>
      <c r="AS134" s="303"/>
    </row>
    <row r="135" spans="3:45" ht="15" x14ac:dyDescent="0.25">
      <c r="AO135" s="56"/>
      <c r="AP135" s="56"/>
      <c r="AQ135" s="95" t="s">
        <v>1346</v>
      </c>
      <c r="AR135" s="303"/>
    </row>
  </sheetData>
  <mergeCells count="84">
    <mergeCell ref="G7:J7"/>
    <mergeCell ref="K7:K9"/>
    <mergeCell ref="X7:X9"/>
    <mergeCell ref="S8:S9"/>
    <mergeCell ref="T8:T9"/>
    <mergeCell ref="U8:U9"/>
    <mergeCell ref="V8:V9"/>
    <mergeCell ref="L7:L9"/>
    <mergeCell ref="W8:W9"/>
    <mergeCell ref="B7:B9"/>
    <mergeCell ref="C7:C9"/>
    <mergeCell ref="D7:D9"/>
    <mergeCell ref="E7:E9"/>
    <mergeCell ref="F7:F9"/>
    <mergeCell ref="AD7:AE7"/>
    <mergeCell ref="AF7:AF9"/>
    <mergeCell ref="AG7:AG9"/>
    <mergeCell ref="AH7:AH9"/>
    <mergeCell ref="AD8:AD9"/>
    <mergeCell ref="AE8:AE9"/>
    <mergeCell ref="AM123:AN123"/>
    <mergeCell ref="AM124:AN124"/>
    <mergeCell ref="AM126:AS126"/>
    <mergeCell ref="AP7:AP9"/>
    <mergeCell ref="Y8:Y9"/>
    <mergeCell ref="Z8:Z9"/>
    <mergeCell ref="AA8:AA9"/>
    <mergeCell ref="AB8:AB9"/>
    <mergeCell ref="AQ7:AS7"/>
    <mergeCell ref="AL8:AL9"/>
    <mergeCell ref="AM8:AM9"/>
    <mergeCell ref="AN8:AN9"/>
    <mergeCell ref="AC8:AC9"/>
    <mergeCell ref="AO8:AO9"/>
    <mergeCell ref="Y7:Z7"/>
    <mergeCell ref="AA7:AC7"/>
    <mergeCell ref="D105:F106"/>
    <mergeCell ref="D108:F109"/>
    <mergeCell ref="D112:F113"/>
    <mergeCell ref="AV8:AW8"/>
    <mergeCell ref="AM122:AN122"/>
    <mergeCell ref="AT7:AT9"/>
    <mergeCell ref="AU7:AW7"/>
    <mergeCell ref="G8:G9"/>
    <mergeCell ref="H8:I8"/>
    <mergeCell ref="J8:J9"/>
    <mergeCell ref="N8:N9"/>
    <mergeCell ref="O8:O9"/>
    <mergeCell ref="P8:P9"/>
    <mergeCell ref="M7:M9"/>
    <mergeCell ref="N7:R7"/>
    <mergeCell ref="S7:U7"/>
    <mergeCell ref="B3:AW3"/>
    <mergeCell ref="B4:AW4"/>
    <mergeCell ref="B5:AW5"/>
    <mergeCell ref="D18:F19"/>
    <mergeCell ref="D23:F24"/>
    <mergeCell ref="AQ8:AQ9"/>
    <mergeCell ref="AR8:AR9"/>
    <mergeCell ref="AS8:AS9"/>
    <mergeCell ref="AU8:AU9"/>
    <mergeCell ref="Q8:Q9"/>
    <mergeCell ref="R8:R9"/>
    <mergeCell ref="AI7:AI9"/>
    <mergeCell ref="AJ7:AJ9"/>
    <mergeCell ref="AK7:AK9"/>
    <mergeCell ref="AL7:AO7"/>
    <mergeCell ref="V7:W7"/>
    <mergeCell ref="C133:K133"/>
    <mergeCell ref="D89:F90"/>
    <mergeCell ref="D13:F15"/>
    <mergeCell ref="C127:K127"/>
    <mergeCell ref="C126:K126"/>
    <mergeCell ref="D27:F28"/>
    <mergeCell ref="D67:F68"/>
    <mergeCell ref="D118:F119"/>
    <mergeCell ref="D31:F32"/>
    <mergeCell ref="D70:F71"/>
    <mergeCell ref="D73:F74"/>
    <mergeCell ref="D92:F93"/>
    <mergeCell ref="D95:F96"/>
    <mergeCell ref="D115:F116"/>
    <mergeCell ref="D99:F100"/>
    <mergeCell ref="D102:F103"/>
  </mergeCells>
  <printOptions horizontalCentered="1"/>
  <pageMargins left="0" right="0" top="0" bottom="0" header="0.31496062992126" footer="0"/>
  <pageSetup paperSize="5" scale="50" orientation="landscape" horizont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B1:AX222"/>
  <sheetViews>
    <sheetView topLeftCell="P1" zoomScale="60" zoomScaleNormal="60" workbookViewId="0">
      <selection activeCell="AN40" sqref="AN40"/>
    </sheetView>
  </sheetViews>
  <sheetFormatPr defaultColWidth="9.140625" defaultRowHeight="14.25" x14ac:dyDescent="0.2"/>
  <cols>
    <col min="1" max="1" width="3.7109375" style="56" customWidth="1"/>
    <col min="2" max="2" width="7.85546875" style="56" customWidth="1"/>
    <col min="3" max="3" width="27" style="56" customWidth="1"/>
    <col min="4" max="4" width="33.140625" style="56" customWidth="1"/>
    <col min="5" max="5" width="10.42578125" style="56" customWidth="1"/>
    <col min="6" max="6" width="6.28515625" style="56" customWidth="1"/>
    <col min="7" max="7" width="8.28515625" style="56" customWidth="1"/>
    <col min="8" max="9" width="7.42578125" style="56" customWidth="1"/>
    <col min="10" max="10" width="7.140625" style="56" customWidth="1"/>
    <col min="11" max="11" width="12.7109375" style="56" customWidth="1"/>
    <col min="12" max="12" width="7.42578125" style="56" customWidth="1"/>
    <col min="13" max="13" width="15.85546875" style="56" customWidth="1"/>
    <col min="14" max="18" width="7.42578125" style="56" customWidth="1"/>
    <col min="19" max="21" width="9.85546875" style="56" customWidth="1"/>
    <col min="22" max="24" width="8.140625" style="56" customWidth="1"/>
    <col min="25" max="31" width="11" style="56" customWidth="1"/>
    <col min="32" max="40" width="9.28515625" style="56" customWidth="1"/>
    <col min="41" max="41" width="21.7109375" style="56" customWidth="1"/>
    <col min="42" max="42" width="11.7109375" style="85" customWidth="1"/>
    <col min="43" max="44" width="8.85546875" style="85" customWidth="1"/>
    <col min="45" max="45" width="14" style="85" customWidth="1"/>
    <col min="46" max="46" width="10" style="85" customWidth="1"/>
    <col min="47" max="47" width="11" style="85" customWidth="1"/>
    <col min="48" max="49" width="11.42578125" style="85" customWidth="1"/>
    <col min="50" max="16384" width="9.140625" style="56"/>
  </cols>
  <sheetData>
    <row r="1" spans="2:49" ht="21" customHeight="1" x14ac:dyDescent="0.2"/>
    <row r="2" spans="2:49" ht="26.25" x14ac:dyDescent="0.4">
      <c r="B2" s="1370" t="s">
        <v>107</v>
      </c>
      <c r="C2" s="1370"/>
      <c r="D2" s="1370"/>
      <c r="E2" s="1370"/>
      <c r="F2" s="1370"/>
      <c r="G2" s="1370"/>
      <c r="H2" s="1370"/>
      <c r="I2" s="1370"/>
      <c r="J2" s="1370"/>
      <c r="K2" s="1370"/>
      <c r="L2" s="1370"/>
      <c r="M2" s="1370"/>
      <c r="N2" s="1370"/>
      <c r="O2" s="1370"/>
      <c r="P2" s="1370"/>
      <c r="Q2" s="1370"/>
      <c r="R2" s="1370"/>
      <c r="S2" s="1370"/>
      <c r="T2" s="1370"/>
      <c r="U2" s="1370"/>
      <c r="V2" s="1370"/>
      <c r="W2" s="1370"/>
      <c r="X2" s="1370"/>
      <c r="Y2" s="1370"/>
      <c r="Z2" s="1370"/>
      <c r="AA2" s="1370"/>
      <c r="AB2" s="1370"/>
      <c r="AC2" s="1370"/>
      <c r="AD2" s="1370"/>
      <c r="AE2" s="1370"/>
      <c r="AF2" s="1370"/>
      <c r="AG2" s="1370"/>
      <c r="AH2" s="1370"/>
      <c r="AI2" s="1370"/>
      <c r="AJ2" s="1370"/>
      <c r="AK2" s="1370"/>
      <c r="AL2" s="1370"/>
      <c r="AM2" s="1370"/>
      <c r="AN2" s="1370"/>
      <c r="AO2" s="1370"/>
      <c r="AP2" s="1370"/>
      <c r="AQ2" s="1370"/>
      <c r="AR2" s="1370"/>
      <c r="AS2" s="1370"/>
      <c r="AT2" s="1370"/>
      <c r="AU2" s="1370"/>
      <c r="AV2" s="1370"/>
      <c r="AW2" s="1370"/>
    </row>
    <row r="3" spans="2:49" ht="26.25" x14ac:dyDescent="0.4">
      <c r="B3" s="1371" t="s">
        <v>1843</v>
      </c>
      <c r="C3" s="1371"/>
      <c r="D3" s="1371"/>
      <c r="E3" s="1371"/>
      <c r="F3" s="1371"/>
      <c r="G3" s="1371"/>
      <c r="H3" s="1371"/>
      <c r="I3" s="1371"/>
      <c r="J3" s="1371"/>
      <c r="K3" s="1371"/>
      <c r="L3" s="1371"/>
      <c r="M3" s="1371"/>
      <c r="N3" s="1371"/>
      <c r="O3" s="1371"/>
      <c r="P3" s="1371"/>
      <c r="Q3" s="1371"/>
      <c r="R3" s="1371"/>
      <c r="S3" s="1371"/>
      <c r="T3" s="1371"/>
      <c r="U3" s="1371"/>
      <c r="V3" s="1371"/>
      <c r="W3" s="1371"/>
      <c r="X3" s="1371"/>
      <c r="Y3" s="1371"/>
      <c r="Z3" s="1371"/>
      <c r="AA3" s="1371"/>
      <c r="AB3" s="1371"/>
      <c r="AC3" s="1371"/>
      <c r="AD3" s="1371"/>
      <c r="AE3" s="1371"/>
      <c r="AF3" s="1371"/>
      <c r="AG3" s="1371"/>
      <c r="AH3" s="1371"/>
      <c r="AI3" s="1371"/>
      <c r="AJ3" s="1371"/>
      <c r="AK3" s="1371"/>
      <c r="AL3" s="1371"/>
      <c r="AM3" s="1371"/>
      <c r="AN3" s="1371"/>
      <c r="AO3" s="1371"/>
      <c r="AP3" s="1371"/>
      <c r="AQ3" s="1371"/>
      <c r="AR3" s="1371"/>
      <c r="AS3" s="1371"/>
      <c r="AT3" s="1371"/>
      <c r="AU3" s="1371"/>
      <c r="AV3" s="1371"/>
      <c r="AW3" s="1371"/>
    </row>
    <row r="4" spans="2:49" ht="26.25" x14ac:dyDescent="0.4">
      <c r="B4" s="1370" t="s">
        <v>131</v>
      </c>
      <c r="C4" s="1370"/>
      <c r="D4" s="1370"/>
      <c r="E4" s="1370"/>
      <c r="F4" s="1370"/>
      <c r="G4" s="1370"/>
      <c r="H4" s="1370"/>
      <c r="I4" s="1370"/>
      <c r="J4" s="1370"/>
      <c r="K4" s="1370"/>
      <c r="L4" s="1370"/>
      <c r="M4" s="1370"/>
      <c r="N4" s="1370"/>
      <c r="O4" s="1370"/>
      <c r="P4" s="1370"/>
      <c r="Q4" s="1370"/>
      <c r="R4" s="1370"/>
      <c r="S4" s="1370"/>
      <c r="T4" s="1370"/>
      <c r="U4" s="1370"/>
      <c r="V4" s="1370"/>
      <c r="W4" s="1370"/>
      <c r="X4" s="1370"/>
      <c r="Y4" s="1370"/>
      <c r="Z4" s="1370"/>
      <c r="AA4" s="1370"/>
      <c r="AB4" s="1370"/>
      <c r="AC4" s="1370"/>
      <c r="AD4" s="1370"/>
      <c r="AE4" s="1370"/>
      <c r="AF4" s="1370"/>
      <c r="AG4" s="1370"/>
      <c r="AH4" s="1370"/>
      <c r="AI4" s="1370"/>
      <c r="AJ4" s="1370"/>
      <c r="AK4" s="1370"/>
      <c r="AL4" s="1370"/>
      <c r="AM4" s="1370"/>
      <c r="AN4" s="1370"/>
      <c r="AO4" s="1370"/>
      <c r="AP4" s="1370"/>
      <c r="AQ4" s="1370"/>
      <c r="AR4" s="1370"/>
      <c r="AS4" s="1370"/>
      <c r="AT4" s="1370"/>
      <c r="AU4" s="1370"/>
      <c r="AV4" s="1370"/>
      <c r="AW4" s="1370"/>
    </row>
    <row r="5" spans="2:49" ht="26.25" x14ac:dyDescent="0.4">
      <c r="B5" s="399"/>
      <c r="C5" s="399"/>
      <c r="D5" s="399"/>
      <c r="E5" s="399"/>
      <c r="F5" s="399"/>
      <c r="G5" s="399"/>
      <c r="H5" s="399"/>
      <c r="I5" s="399"/>
      <c r="J5" s="399"/>
      <c r="K5" s="399"/>
      <c r="L5" s="399"/>
      <c r="M5" s="399"/>
      <c r="N5" s="399"/>
      <c r="O5" s="399"/>
      <c r="P5" s="399"/>
      <c r="Q5" s="399"/>
      <c r="R5" s="399"/>
      <c r="S5" s="399"/>
      <c r="T5" s="399"/>
      <c r="U5" s="399"/>
      <c r="V5" s="399"/>
      <c r="W5" s="399"/>
      <c r="X5" s="399"/>
      <c r="Y5" s="399"/>
      <c r="Z5" s="399"/>
      <c r="AA5" s="399"/>
      <c r="AB5" s="399"/>
      <c r="AC5" s="399"/>
      <c r="AD5" s="399"/>
      <c r="AE5" s="399"/>
      <c r="AF5" s="399"/>
      <c r="AG5" s="399"/>
      <c r="AH5" s="399"/>
      <c r="AI5" s="399"/>
      <c r="AJ5" s="399"/>
      <c r="AK5" s="399"/>
      <c r="AL5" s="399"/>
      <c r="AM5" s="399"/>
      <c r="AN5" s="399"/>
      <c r="AO5" s="399"/>
      <c r="AP5" s="399"/>
      <c r="AQ5" s="399"/>
      <c r="AR5" s="399"/>
      <c r="AS5" s="399"/>
      <c r="AT5" s="399"/>
      <c r="AU5" s="399"/>
      <c r="AV5" s="399"/>
      <c r="AW5" s="399"/>
    </row>
    <row r="6" spans="2:49" s="57" customFormat="1" ht="15" customHeight="1" x14ac:dyDescent="0.2">
      <c r="B6" s="1372" t="s">
        <v>0</v>
      </c>
      <c r="C6" s="1375" t="s">
        <v>1</v>
      </c>
      <c r="D6" s="1378" t="s">
        <v>2</v>
      </c>
      <c r="E6" s="1378" t="s">
        <v>3</v>
      </c>
      <c r="F6" s="1378" t="s">
        <v>4</v>
      </c>
      <c r="G6" s="1381" t="s">
        <v>5</v>
      </c>
      <c r="H6" s="1382"/>
      <c r="I6" s="1382"/>
      <c r="J6" s="1383"/>
      <c r="K6" s="1378" t="s">
        <v>6</v>
      </c>
      <c r="L6" s="1378" t="s">
        <v>7</v>
      </c>
      <c r="M6" s="1378" t="s">
        <v>8</v>
      </c>
      <c r="N6" s="1381" t="s">
        <v>9</v>
      </c>
      <c r="O6" s="1382"/>
      <c r="P6" s="1382"/>
      <c r="Q6" s="1382"/>
      <c r="R6" s="1383"/>
      <c r="S6" s="1381" t="s">
        <v>73</v>
      </c>
      <c r="T6" s="1382"/>
      <c r="U6" s="1383"/>
      <c r="V6" s="1381" t="s">
        <v>77</v>
      </c>
      <c r="W6" s="1383"/>
      <c r="X6" s="1378" t="s">
        <v>78</v>
      </c>
      <c r="Y6" s="1381" t="s">
        <v>79</v>
      </c>
      <c r="Z6" s="1383"/>
      <c r="AA6" s="1381" t="s">
        <v>80</v>
      </c>
      <c r="AB6" s="1382"/>
      <c r="AC6" s="1383"/>
      <c r="AD6" s="1381" t="s">
        <v>81</v>
      </c>
      <c r="AE6" s="1383"/>
      <c r="AF6" s="1372" t="s">
        <v>88</v>
      </c>
      <c r="AG6" s="1387" t="s">
        <v>89</v>
      </c>
      <c r="AH6" s="1387" t="s">
        <v>90</v>
      </c>
      <c r="AI6" s="1387" t="s">
        <v>91</v>
      </c>
      <c r="AJ6" s="1378" t="s">
        <v>10</v>
      </c>
      <c r="AK6" s="1387" t="s">
        <v>92</v>
      </c>
      <c r="AL6" s="1390" t="s">
        <v>102</v>
      </c>
      <c r="AM6" s="1391"/>
      <c r="AN6" s="1391"/>
      <c r="AO6" s="1392"/>
      <c r="AP6" s="1393" t="s">
        <v>106</v>
      </c>
      <c r="AQ6" s="1396" t="s">
        <v>95</v>
      </c>
      <c r="AR6" s="1397"/>
      <c r="AS6" s="1398"/>
      <c r="AT6" s="1410" t="s">
        <v>105</v>
      </c>
      <c r="AU6" s="1345" t="s">
        <v>118</v>
      </c>
      <c r="AV6" s="1346"/>
      <c r="AW6" s="1347"/>
    </row>
    <row r="7" spans="2:49" ht="38.25" customHeight="1" x14ac:dyDescent="0.2">
      <c r="B7" s="1373"/>
      <c r="C7" s="1376"/>
      <c r="D7" s="1379"/>
      <c r="E7" s="1379"/>
      <c r="F7" s="1379"/>
      <c r="G7" s="1408" t="s">
        <v>11</v>
      </c>
      <c r="H7" s="1413" t="s">
        <v>12</v>
      </c>
      <c r="I7" s="1414"/>
      <c r="J7" s="1415" t="s">
        <v>13</v>
      </c>
      <c r="K7" s="1384"/>
      <c r="L7" s="1379"/>
      <c r="M7" s="1379"/>
      <c r="N7" s="1408" t="s">
        <v>14</v>
      </c>
      <c r="O7" s="1408" t="s">
        <v>15</v>
      </c>
      <c r="P7" s="1408" t="s">
        <v>16</v>
      </c>
      <c r="Q7" s="1408" t="s">
        <v>17</v>
      </c>
      <c r="R7" s="1408" t="s">
        <v>18</v>
      </c>
      <c r="S7" s="1378" t="s">
        <v>75</v>
      </c>
      <c r="T7" s="1378" t="s">
        <v>76</v>
      </c>
      <c r="U7" s="1378" t="s">
        <v>74</v>
      </c>
      <c r="V7" s="1408" t="s">
        <v>19</v>
      </c>
      <c r="W7" s="1408" t="s">
        <v>9</v>
      </c>
      <c r="X7" s="1379"/>
      <c r="Y7" s="1378" t="s">
        <v>82</v>
      </c>
      <c r="Z7" s="1378" t="s">
        <v>83</v>
      </c>
      <c r="AA7" s="1378" t="s">
        <v>84</v>
      </c>
      <c r="AB7" s="1378" t="s">
        <v>85</v>
      </c>
      <c r="AC7" s="1378" t="s">
        <v>8</v>
      </c>
      <c r="AD7" s="1408" t="s">
        <v>86</v>
      </c>
      <c r="AE7" s="1408" t="s">
        <v>87</v>
      </c>
      <c r="AF7" s="1373"/>
      <c r="AG7" s="1388"/>
      <c r="AH7" s="1388"/>
      <c r="AI7" s="1388"/>
      <c r="AJ7" s="1379"/>
      <c r="AK7" s="1388"/>
      <c r="AL7" s="1387" t="s">
        <v>98</v>
      </c>
      <c r="AM7" s="1387" t="s">
        <v>99</v>
      </c>
      <c r="AN7" s="1387" t="s">
        <v>101</v>
      </c>
      <c r="AO7" s="1387" t="s">
        <v>103</v>
      </c>
      <c r="AP7" s="1394"/>
      <c r="AQ7" s="1393" t="s">
        <v>93</v>
      </c>
      <c r="AR7" s="1343" t="s">
        <v>94</v>
      </c>
      <c r="AS7" s="1343" t="s">
        <v>96</v>
      </c>
      <c r="AT7" s="1384"/>
      <c r="AU7" s="1393" t="s">
        <v>119</v>
      </c>
      <c r="AV7" s="1274" t="s">
        <v>120</v>
      </c>
      <c r="AW7" s="1386"/>
    </row>
    <row r="8" spans="2:49" x14ac:dyDescent="0.2">
      <c r="B8" s="1374"/>
      <c r="C8" s="1377"/>
      <c r="D8" s="1380"/>
      <c r="E8" s="1380"/>
      <c r="F8" s="1380"/>
      <c r="G8" s="1409"/>
      <c r="H8" s="359" t="s">
        <v>19</v>
      </c>
      <c r="I8" s="359" t="s">
        <v>9</v>
      </c>
      <c r="J8" s="1416"/>
      <c r="K8" s="1385"/>
      <c r="L8" s="1380"/>
      <c r="M8" s="1380"/>
      <c r="N8" s="1409"/>
      <c r="O8" s="1409"/>
      <c r="P8" s="1409"/>
      <c r="Q8" s="1409"/>
      <c r="R8" s="1409"/>
      <c r="S8" s="1380"/>
      <c r="T8" s="1380"/>
      <c r="U8" s="1380"/>
      <c r="V8" s="1409"/>
      <c r="W8" s="1409"/>
      <c r="X8" s="1380"/>
      <c r="Y8" s="1380"/>
      <c r="Z8" s="1380"/>
      <c r="AA8" s="1380"/>
      <c r="AB8" s="1380"/>
      <c r="AC8" s="1380"/>
      <c r="AD8" s="1409"/>
      <c r="AE8" s="1409"/>
      <c r="AF8" s="1374"/>
      <c r="AG8" s="1389"/>
      <c r="AH8" s="1389"/>
      <c r="AI8" s="1389"/>
      <c r="AJ8" s="1380"/>
      <c r="AK8" s="1389"/>
      <c r="AL8" s="1389"/>
      <c r="AM8" s="1389"/>
      <c r="AN8" s="1389"/>
      <c r="AO8" s="1389"/>
      <c r="AP8" s="1395"/>
      <c r="AQ8" s="1395"/>
      <c r="AR8" s="1344"/>
      <c r="AS8" s="1344"/>
      <c r="AT8" s="1385"/>
      <c r="AU8" s="1395"/>
      <c r="AV8" s="319" t="s">
        <v>114</v>
      </c>
      <c r="AW8" s="59" t="s">
        <v>121</v>
      </c>
    </row>
    <row r="9" spans="2:49" x14ac:dyDescent="0.2">
      <c r="B9" s="360">
        <v>1</v>
      </c>
      <c r="C9" s="361">
        <v>2</v>
      </c>
      <c r="D9" s="360">
        <v>3</v>
      </c>
      <c r="E9" s="360">
        <v>4</v>
      </c>
      <c r="F9" s="361">
        <v>5</v>
      </c>
      <c r="G9" s="360">
        <v>6</v>
      </c>
      <c r="H9" s="360">
        <v>7</v>
      </c>
      <c r="I9" s="361">
        <v>8</v>
      </c>
      <c r="J9" s="360">
        <v>9</v>
      </c>
      <c r="K9" s="360">
        <v>10</v>
      </c>
      <c r="L9" s="361">
        <v>11</v>
      </c>
      <c r="M9" s="360">
        <v>12</v>
      </c>
      <c r="N9" s="360">
        <v>13</v>
      </c>
      <c r="O9" s="361">
        <v>14</v>
      </c>
      <c r="P9" s="360">
        <v>15</v>
      </c>
      <c r="Q9" s="360">
        <v>16</v>
      </c>
      <c r="R9" s="361">
        <v>17</v>
      </c>
      <c r="S9" s="360">
        <v>18</v>
      </c>
      <c r="T9" s="360">
        <v>19</v>
      </c>
      <c r="U9" s="361">
        <v>20</v>
      </c>
      <c r="V9" s="360">
        <v>21</v>
      </c>
      <c r="W9" s="360">
        <v>22</v>
      </c>
      <c r="X9" s="361">
        <v>23</v>
      </c>
      <c r="Y9" s="360">
        <v>24</v>
      </c>
      <c r="Z9" s="360">
        <v>25</v>
      </c>
      <c r="AA9" s="361">
        <v>26</v>
      </c>
      <c r="AB9" s="360">
        <v>27</v>
      </c>
      <c r="AC9" s="360">
        <v>28</v>
      </c>
      <c r="AD9" s="361">
        <v>29</v>
      </c>
      <c r="AE9" s="360">
        <v>30</v>
      </c>
      <c r="AF9" s="360">
        <v>31</v>
      </c>
      <c r="AG9" s="361">
        <v>32</v>
      </c>
      <c r="AH9" s="360">
        <v>33</v>
      </c>
      <c r="AI9" s="360">
        <v>34</v>
      </c>
      <c r="AJ9" s="361">
        <v>35</v>
      </c>
      <c r="AK9" s="360">
        <v>36</v>
      </c>
      <c r="AL9" s="360">
        <v>37</v>
      </c>
      <c r="AM9" s="361">
        <v>38</v>
      </c>
      <c r="AN9" s="360">
        <v>39</v>
      </c>
      <c r="AO9" s="360">
        <v>40</v>
      </c>
      <c r="AP9" s="362">
        <v>41</v>
      </c>
      <c r="AQ9" s="363">
        <v>42</v>
      </c>
      <c r="AR9" s="363">
        <v>43</v>
      </c>
      <c r="AS9" s="362">
        <v>44</v>
      </c>
      <c r="AT9" s="363">
        <v>45</v>
      </c>
      <c r="AU9" s="363">
        <v>46</v>
      </c>
      <c r="AV9" s="362">
        <v>47</v>
      </c>
      <c r="AW9" s="363">
        <v>48</v>
      </c>
    </row>
    <row r="10" spans="2:49" ht="32.25" customHeight="1" x14ac:dyDescent="0.2">
      <c r="B10" s="364">
        <v>1</v>
      </c>
      <c r="C10" s="390" t="s">
        <v>20</v>
      </c>
      <c r="D10" s="65"/>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65"/>
      <c r="AM10" s="65"/>
      <c r="AN10" s="65"/>
      <c r="AO10" s="65"/>
      <c r="AP10" s="66"/>
      <c r="AQ10" s="66"/>
      <c r="AR10" s="66"/>
      <c r="AS10" s="66"/>
      <c r="AT10" s="66"/>
      <c r="AU10" s="66"/>
      <c r="AV10" s="66"/>
      <c r="AW10" s="66"/>
    </row>
    <row r="11" spans="2:49" s="385" customFormat="1" ht="27.75" customHeight="1" x14ac:dyDescent="0.25">
      <c r="B11" s="395" t="s">
        <v>21</v>
      </c>
      <c r="C11" s="365" t="s">
        <v>22</v>
      </c>
      <c r="D11" s="1399" t="s">
        <v>395</v>
      </c>
      <c r="E11" s="1400"/>
      <c r="F11" s="1401"/>
      <c r="G11" s="387"/>
      <c r="H11" s="387"/>
      <c r="I11" s="387"/>
      <c r="J11" s="387"/>
      <c r="K11" s="378"/>
      <c r="L11" s="378"/>
      <c r="M11" s="378"/>
      <c r="N11" s="378"/>
      <c r="O11" s="378"/>
      <c r="P11" s="378"/>
      <c r="Q11" s="378"/>
      <c r="R11" s="378"/>
      <c r="S11" s="378"/>
      <c r="T11" s="378"/>
      <c r="U11" s="378"/>
      <c r="V11" s="378"/>
      <c r="W11" s="378"/>
      <c r="X11" s="378"/>
      <c r="Y11" s="378"/>
      <c r="Z11" s="378"/>
      <c r="AA11" s="378"/>
      <c r="AB11" s="378"/>
      <c r="AC11" s="378"/>
      <c r="AD11" s="378"/>
      <c r="AE11" s="378"/>
      <c r="AF11" s="378"/>
      <c r="AG11" s="378"/>
      <c r="AH11" s="378"/>
      <c r="AI11" s="331"/>
      <c r="AJ11" s="331"/>
      <c r="AK11" s="331"/>
      <c r="AL11" s="331"/>
      <c r="AM11" s="331"/>
      <c r="AN11" s="331"/>
      <c r="AO11" s="331"/>
      <c r="AP11" s="331"/>
      <c r="AQ11" s="331"/>
      <c r="AR11" s="331"/>
      <c r="AS11" s="331"/>
      <c r="AT11" s="331"/>
      <c r="AU11" s="331"/>
      <c r="AV11" s="331"/>
      <c r="AW11" s="331"/>
    </row>
    <row r="12" spans="2:49" s="396" customFormat="1" ht="27.75" customHeight="1" x14ac:dyDescent="0.2">
      <c r="B12" s="397" t="s">
        <v>23</v>
      </c>
      <c r="C12" s="367" t="s">
        <v>22</v>
      </c>
      <c r="D12" s="1402"/>
      <c r="E12" s="1403"/>
      <c r="F12" s="1404"/>
      <c r="G12" s="387"/>
      <c r="H12" s="387"/>
      <c r="I12" s="387"/>
      <c r="J12" s="387"/>
      <c r="K12" s="398"/>
      <c r="L12" s="398"/>
      <c r="M12" s="398"/>
      <c r="N12" s="398"/>
      <c r="O12" s="398"/>
      <c r="P12" s="398"/>
      <c r="Q12" s="398"/>
      <c r="R12" s="398"/>
      <c r="S12" s="398"/>
      <c r="T12" s="398"/>
      <c r="U12" s="398"/>
      <c r="V12" s="398"/>
      <c r="W12" s="398"/>
      <c r="X12" s="398"/>
      <c r="Y12" s="398"/>
      <c r="Z12" s="398"/>
      <c r="AA12" s="398"/>
      <c r="AB12" s="398"/>
      <c r="AC12" s="398"/>
      <c r="AD12" s="398"/>
      <c r="AE12" s="398"/>
      <c r="AF12" s="398"/>
      <c r="AG12" s="398"/>
      <c r="AH12" s="398"/>
      <c r="AI12" s="331"/>
      <c r="AJ12" s="331"/>
      <c r="AK12" s="331"/>
      <c r="AL12" s="331"/>
      <c r="AM12" s="331"/>
      <c r="AN12" s="331"/>
      <c r="AO12" s="331"/>
      <c r="AP12" s="331"/>
      <c r="AQ12" s="331"/>
      <c r="AR12" s="331"/>
      <c r="AS12" s="331"/>
      <c r="AT12" s="331"/>
      <c r="AU12" s="331"/>
      <c r="AV12" s="331"/>
      <c r="AW12" s="331"/>
    </row>
    <row r="13" spans="2:49" s="385" customFormat="1" ht="27.75" customHeight="1" x14ac:dyDescent="0.2">
      <c r="B13" s="395"/>
      <c r="C13" s="368" t="s">
        <v>108</v>
      </c>
      <c r="D13" s="1405"/>
      <c r="E13" s="1406"/>
      <c r="F13" s="1407"/>
      <c r="G13" s="387"/>
      <c r="H13" s="387"/>
      <c r="I13" s="387"/>
      <c r="J13" s="387"/>
      <c r="K13" s="378"/>
      <c r="L13" s="378"/>
      <c r="M13" s="378"/>
      <c r="N13" s="378"/>
      <c r="O13" s="378"/>
      <c r="P13" s="378"/>
      <c r="Q13" s="378"/>
      <c r="R13" s="378"/>
      <c r="S13" s="378"/>
      <c r="T13" s="378"/>
      <c r="U13" s="378"/>
      <c r="V13" s="378"/>
      <c r="W13" s="378"/>
      <c r="X13" s="378"/>
      <c r="Y13" s="378"/>
      <c r="Z13" s="378"/>
      <c r="AA13" s="378"/>
      <c r="AB13" s="378"/>
      <c r="AC13" s="378"/>
      <c r="AD13" s="378"/>
      <c r="AE13" s="378"/>
      <c r="AF13" s="378"/>
      <c r="AG13" s="378"/>
      <c r="AH13" s="378"/>
      <c r="AI13" s="331"/>
      <c r="AJ13" s="331"/>
      <c r="AK13" s="331"/>
      <c r="AL13" s="331"/>
      <c r="AM13" s="331"/>
      <c r="AN13" s="331"/>
      <c r="AO13" s="331"/>
      <c r="AP13" s="331"/>
      <c r="AQ13" s="331"/>
      <c r="AR13" s="331"/>
      <c r="AS13" s="331"/>
      <c r="AT13" s="331"/>
      <c r="AU13" s="331"/>
      <c r="AV13" s="331"/>
      <c r="AW13" s="331"/>
    </row>
    <row r="14" spans="2:49" s="385" customFormat="1" ht="27.75" customHeight="1" x14ac:dyDescent="0.2">
      <c r="B14" s="395"/>
      <c r="C14" s="368"/>
      <c r="D14" s="378"/>
      <c r="E14" s="378"/>
      <c r="F14" s="378"/>
      <c r="G14" s="378"/>
      <c r="H14" s="378"/>
      <c r="I14" s="378"/>
      <c r="J14" s="378"/>
      <c r="K14" s="378"/>
      <c r="L14" s="378"/>
      <c r="M14" s="378"/>
      <c r="N14" s="378"/>
      <c r="O14" s="378"/>
      <c r="P14" s="378"/>
      <c r="Q14" s="378"/>
      <c r="R14" s="378"/>
      <c r="S14" s="378"/>
      <c r="T14" s="378"/>
      <c r="U14" s="378"/>
      <c r="V14" s="378"/>
      <c r="W14" s="378"/>
      <c r="X14" s="378"/>
      <c r="Y14" s="378"/>
      <c r="Z14" s="378"/>
      <c r="AA14" s="378"/>
      <c r="AB14" s="378"/>
      <c r="AC14" s="378"/>
      <c r="AD14" s="378"/>
      <c r="AE14" s="378"/>
      <c r="AF14" s="378"/>
      <c r="AG14" s="378"/>
      <c r="AH14" s="378"/>
      <c r="AI14" s="378"/>
      <c r="AJ14" s="378"/>
      <c r="AK14" s="378"/>
      <c r="AL14" s="378"/>
      <c r="AM14" s="378"/>
      <c r="AN14" s="378"/>
      <c r="AO14" s="378"/>
      <c r="AP14" s="332"/>
      <c r="AQ14" s="332"/>
      <c r="AR14" s="332"/>
      <c r="AS14" s="332"/>
      <c r="AT14" s="332"/>
      <c r="AU14" s="332"/>
      <c r="AV14" s="332"/>
      <c r="AW14" s="332"/>
    </row>
    <row r="15" spans="2:49" s="91" customFormat="1" ht="27.75" customHeight="1" x14ac:dyDescent="0.25">
      <c r="B15" s="364" t="s">
        <v>24</v>
      </c>
      <c r="C15" s="390" t="s">
        <v>25</v>
      </c>
      <c r="D15" s="400"/>
      <c r="E15" s="401"/>
      <c r="F15" s="402"/>
      <c r="G15" s="69"/>
      <c r="H15" s="69"/>
      <c r="I15" s="69"/>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389"/>
      <c r="AJ15" s="69"/>
      <c r="AK15" s="69"/>
      <c r="AL15" s="69"/>
      <c r="AM15" s="69"/>
      <c r="AN15" s="69"/>
      <c r="AO15" s="69"/>
      <c r="AP15" s="40"/>
      <c r="AQ15" s="40"/>
      <c r="AR15" s="40"/>
      <c r="AS15" s="40"/>
      <c r="AT15" s="40"/>
      <c r="AU15" s="40"/>
      <c r="AV15" s="40"/>
      <c r="AW15" s="40"/>
    </row>
    <row r="16" spans="2:49" s="91" customFormat="1" ht="27.75" customHeight="1" x14ac:dyDescent="0.25">
      <c r="B16" s="364" t="s">
        <v>26</v>
      </c>
      <c r="C16" s="394" t="s">
        <v>27</v>
      </c>
      <c r="D16" s="1287" t="s">
        <v>395</v>
      </c>
      <c r="E16" s="1287"/>
      <c r="F16" s="1287"/>
      <c r="G16" s="69"/>
      <c r="H16" s="69"/>
      <c r="I16" s="69"/>
      <c r="J16" s="69"/>
      <c r="K16" s="105"/>
      <c r="L16" s="105"/>
      <c r="M16" s="105"/>
      <c r="N16" s="105"/>
      <c r="O16" s="105"/>
      <c r="P16" s="105"/>
      <c r="Q16" s="105"/>
      <c r="R16" s="105"/>
      <c r="S16" s="105"/>
      <c r="T16" s="105"/>
      <c r="U16" s="105"/>
      <c r="V16" s="105"/>
      <c r="W16" s="105"/>
      <c r="X16" s="105"/>
      <c r="Y16" s="105"/>
      <c r="Z16" s="105"/>
      <c r="AA16" s="105"/>
      <c r="AB16" s="105"/>
      <c r="AC16" s="105"/>
      <c r="AD16" s="105"/>
      <c r="AE16" s="105"/>
      <c r="AF16" s="105"/>
      <c r="AG16" s="105"/>
      <c r="AH16" s="105"/>
      <c r="AI16" s="408"/>
      <c r="AJ16" s="105"/>
      <c r="AK16" s="105"/>
      <c r="AL16" s="105"/>
      <c r="AM16" s="105"/>
      <c r="AN16" s="105"/>
      <c r="AO16" s="105"/>
      <c r="AP16" s="105"/>
      <c r="AQ16" s="105"/>
      <c r="AR16" s="105"/>
      <c r="AS16" s="105"/>
      <c r="AT16" s="105"/>
      <c r="AU16" s="105"/>
      <c r="AV16" s="105"/>
      <c r="AW16" s="105"/>
    </row>
    <row r="17" spans="2:49" s="91" customFormat="1" ht="27.75" customHeight="1" x14ac:dyDescent="0.25">
      <c r="B17" s="364"/>
      <c r="C17" s="394" t="s">
        <v>109</v>
      </c>
      <c r="D17" s="1287"/>
      <c r="E17" s="1287"/>
      <c r="F17" s="1287"/>
      <c r="G17" s="69"/>
      <c r="H17" s="69"/>
      <c r="I17" s="69"/>
      <c r="J17" s="69"/>
      <c r="K17" s="105"/>
      <c r="L17" s="105"/>
      <c r="M17" s="105"/>
      <c r="N17" s="105"/>
      <c r="O17" s="105"/>
      <c r="P17" s="105"/>
      <c r="Q17" s="105"/>
      <c r="R17" s="105"/>
      <c r="S17" s="105"/>
      <c r="T17" s="105"/>
      <c r="U17" s="105"/>
      <c r="V17" s="105"/>
      <c r="W17" s="105"/>
      <c r="X17" s="105"/>
      <c r="Y17" s="105"/>
      <c r="Z17" s="105"/>
      <c r="AA17" s="105"/>
      <c r="AB17" s="105"/>
      <c r="AC17" s="105"/>
      <c r="AD17" s="105"/>
      <c r="AE17" s="105"/>
      <c r="AF17" s="105"/>
      <c r="AG17" s="105"/>
      <c r="AH17" s="105"/>
      <c r="AI17" s="408"/>
      <c r="AJ17" s="105"/>
      <c r="AK17" s="105"/>
      <c r="AL17" s="105"/>
      <c r="AM17" s="105"/>
      <c r="AN17" s="105"/>
      <c r="AO17" s="105"/>
      <c r="AP17" s="105"/>
      <c r="AQ17" s="105"/>
      <c r="AR17" s="105"/>
      <c r="AS17" s="105"/>
      <c r="AT17" s="105"/>
      <c r="AU17" s="105"/>
      <c r="AV17" s="105"/>
      <c r="AW17" s="105"/>
    </row>
    <row r="18" spans="2:49" ht="27.75" customHeight="1" x14ac:dyDescent="0.2">
      <c r="B18" s="364"/>
      <c r="C18" s="368"/>
      <c r="D18" s="405"/>
      <c r="E18" s="406"/>
      <c r="F18" s="407"/>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389"/>
      <c r="AJ18" s="65"/>
      <c r="AK18" s="65"/>
      <c r="AL18" s="65"/>
      <c r="AM18" s="65"/>
      <c r="AN18" s="65"/>
      <c r="AO18" s="65"/>
      <c r="AP18" s="332"/>
      <c r="AQ18" s="332"/>
      <c r="AR18" s="332"/>
      <c r="AS18" s="332"/>
      <c r="AT18" s="332"/>
      <c r="AU18" s="332"/>
      <c r="AV18" s="332"/>
      <c r="AW18" s="332"/>
    </row>
    <row r="19" spans="2:49" s="91" customFormat="1" ht="27.75" customHeight="1" x14ac:dyDescent="0.25">
      <c r="B19" s="403" t="s">
        <v>28</v>
      </c>
      <c r="C19" s="416" t="s">
        <v>29</v>
      </c>
      <c r="D19" s="340"/>
      <c r="E19" s="340"/>
      <c r="F19" s="340"/>
      <c r="G19" s="417"/>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388"/>
      <c r="AJ19" s="417"/>
      <c r="AK19" s="417"/>
      <c r="AL19" s="417"/>
      <c r="AM19" s="417"/>
      <c r="AN19" s="417"/>
      <c r="AO19" s="422">
        <f>SUM(AO20:AO33)</f>
        <v>220000000</v>
      </c>
      <c r="AP19" s="418"/>
      <c r="AQ19" s="418"/>
      <c r="AR19" s="418"/>
      <c r="AS19" s="418"/>
      <c r="AT19" s="418"/>
      <c r="AU19" s="418"/>
      <c r="AV19" s="418"/>
      <c r="AW19" s="418"/>
    </row>
    <row r="20" spans="2:49" s="91" customFormat="1" ht="27.75" customHeight="1" x14ac:dyDescent="0.25">
      <c r="B20" s="364"/>
      <c r="C20" s="394" t="s">
        <v>109</v>
      </c>
      <c r="D20" s="419" t="s">
        <v>133</v>
      </c>
      <c r="E20" s="423" t="s">
        <v>135</v>
      </c>
      <c r="F20" s="105"/>
      <c r="G20" s="69"/>
      <c r="H20" s="69"/>
      <c r="I20" s="69"/>
      <c r="J20" s="69"/>
      <c r="K20" s="423" t="s">
        <v>1347</v>
      </c>
      <c r="L20" s="420" t="s">
        <v>156</v>
      </c>
      <c r="M20" s="105"/>
      <c r="N20" s="105"/>
      <c r="O20" s="423" t="s">
        <v>1348</v>
      </c>
      <c r="P20" s="423" t="s">
        <v>1349</v>
      </c>
      <c r="Q20" s="419" t="s">
        <v>1350</v>
      </c>
      <c r="R20" s="419" t="s">
        <v>156</v>
      </c>
      <c r="S20" s="69"/>
      <c r="T20" s="69"/>
      <c r="U20" s="69"/>
      <c r="V20" s="69"/>
      <c r="W20" s="69"/>
      <c r="X20" s="69"/>
      <c r="Y20" s="69"/>
      <c r="Z20" s="69"/>
      <c r="AA20" s="69"/>
      <c r="AB20" s="69"/>
      <c r="AC20" s="69"/>
      <c r="AD20" s="69"/>
      <c r="AE20" s="69"/>
      <c r="AF20" s="69"/>
      <c r="AG20" s="69"/>
      <c r="AH20" s="69"/>
      <c r="AI20" s="375"/>
      <c r="AJ20" s="419" t="s">
        <v>1351</v>
      </c>
      <c r="AK20" s="420" t="s">
        <v>1001</v>
      </c>
      <c r="AL20" s="69"/>
      <c r="AM20" s="69"/>
      <c r="AN20" s="69"/>
      <c r="AO20" s="421">
        <v>150000000</v>
      </c>
      <c r="AP20" s="105"/>
      <c r="AQ20" s="105"/>
      <c r="AR20" s="105"/>
      <c r="AS20" s="105"/>
      <c r="AT20" s="105"/>
      <c r="AU20" s="105"/>
      <c r="AV20" s="105"/>
      <c r="AW20" s="105"/>
    </row>
    <row r="21" spans="2:49" s="91" customFormat="1" ht="27.75" customHeight="1" x14ac:dyDescent="0.25">
      <c r="B21" s="364"/>
      <c r="C21" s="394"/>
      <c r="D21" s="419" t="s">
        <v>132</v>
      </c>
      <c r="E21" s="423" t="s">
        <v>134</v>
      </c>
      <c r="F21" s="105"/>
      <c r="G21" s="69"/>
      <c r="H21" s="69"/>
      <c r="I21" s="69"/>
      <c r="J21" s="69"/>
      <c r="K21" s="423" t="s">
        <v>991</v>
      </c>
      <c r="L21" s="420" t="s">
        <v>883</v>
      </c>
      <c r="M21" s="105"/>
      <c r="N21" s="105"/>
      <c r="O21" s="423" t="s">
        <v>1352</v>
      </c>
      <c r="P21" s="423" t="s">
        <v>1353</v>
      </c>
      <c r="Q21" s="419" t="s">
        <v>1354</v>
      </c>
      <c r="R21" s="419" t="s">
        <v>1355</v>
      </c>
      <c r="S21" s="69"/>
      <c r="T21" s="69"/>
      <c r="U21" s="69"/>
      <c r="V21" s="69"/>
      <c r="W21" s="69"/>
      <c r="X21" s="69"/>
      <c r="Y21" s="69"/>
      <c r="Z21" s="69"/>
      <c r="AA21" s="69"/>
      <c r="AB21" s="69"/>
      <c r="AC21" s="69"/>
      <c r="AD21" s="69"/>
      <c r="AE21" s="69"/>
      <c r="AF21" s="69"/>
      <c r="AG21" s="69"/>
      <c r="AH21" s="69"/>
      <c r="AI21" s="375"/>
      <c r="AJ21" s="419" t="s">
        <v>1351</v>
      </c>
      <c r="AK21" s="420" t="s">
        <v>1001</v>
      </c>
      <c r="AL21" s="69"/>
      <c r="AM21" s="69"/>
      <c r="AN21" s="69"/>
      <c r="AO21" s="421">
        <v>5000000</v>
      </c>
      <c r="AP21" s="105"/>
      <c r="AQ21" s="105"/>
      <c r="AR21" s="105"/>
      <c r="AS21" s="105"/>
      <c r="AT21" s="105"/>
      <c r="AU21" s="105"/>
      <c r="AV21" s="105"/>
      <c r="AW21" s="105"/>
    </row>
    <row r="22" spans="2:49" s="91" customFormat="1" ht="27.75" customHeight="1" x14ac:dyDescent="0.25">
      <c r="B22" s="364"/>
      <c r="C22" s="394"/>
      <c r="D22" s="419" t="s">
        <v>132</v>
      </c>
      <c r="E22" s="423" t="s">
        <v>134</v>
      </c>
      <c r="F22" s="105"/>
      <c r="G22" s="69"/>
      <c r="H22" s="69"/>
      <c r="I22" s="69"/>
      <c r="J22" s="69"/>
      <c r="K22" s="423" t="s">
        <v>991</v>
      </c>
      <c r="L22" s="420" t="s">
        <v>883</v>
      </c>
      <c r="M22" s="105"/>
      <c r="N22" s="105"/>
      <c r="O22" s="423" t="s">
        <v>1356</v>
      </c>
      <c r="P22" s="423" t="s">
        <v>1357</v>
      </c>
      <c r="Q22" s="419" t="s">
        <v>1358</v>
      </c>
      <c r="R22" s="419" t="s">
        <v>1359</v>
      </c>
      <c r="S22" s="69"/>
      <c r="T22" s="69"/>
      <c r="U22" s="69"/>
      <c r="V22" s="69"/>
      <c r="W22" s="69"/>
      <c r="X22" s="69"/>
      <c r="Y22" s="69"/>
      <c r="Z22" s="69"/>
      <c r="AA22" s="69"/>
      <c r="AB22" s="69"/>
      <c r="AC22" s="69"/>
      <c r="AD22" s="69"/>
      <c r="AE22" s="69"/>
      <c r="AF22" s="69"/>
      <c r="AG22" s="69"/>
      <c r="AH22" s="69"/>
      <c r="AI22" s="375"/>
      <c r="AJ22" s="419" t="s">
        <v>1351</v>
      </c>
      <c r="AK22" s="420" t="s">
        <v>1001</v>
      </c>
      <c r="AL22" s="69"/>
      <c r="AM22" s="69"/>
      <c r="AN22" s="69"/>
      <c r="AO22" s="421">
        <v>5000000</v>
      </c>
      <c r="AP22" s="105"/>
      <c r="AQ22" s="105"/>
      <c r="AR22" s="105"/>
      <c r="AS22" s="105"/>
      <c r="AT22" s="105"/>
      <c r="AU22" s="105"/>
      <c r="AV22" s="105"/>
      <c r="AW22" s="105"/>
    </row>
    <row r="23" spans="2:49" s="91" customFormat="1" ht="27.75" customHeight="1" x14ac:dyDescent="0.25">
      <c r="B23" s="364"/>
      <c r="C23" s="394"/>
      <c r="D23" s="419" t="s">
        <v>132</v>
      </c>
      <c r="E23" s="423" t="s">
        <v>134</v>
      </c>
      <c r="F23" s="105"/>
      <c r="G23" s="69"/>
      <c r="H23" s="69"/>
      <c r="I23" s="69"/>
      <c r="J23" s="69"/>
      <c r="K23" s="423" t="s">
        <v>994</v>
      </c>
      <c r="L23" s="420" t="s">
        <v>137</v>
      </c>
      <c r="M23" s="105"/>
      <c r="N23" s="105"/>
      <c r="O23" s="423" t="s">
        <v>156</v>
      </c>
      <c r="P23" s="423" t="s">
        <v>156</v>
      </c>
      <c r="Q23" s="419" t="s">
        <v>1360</v>
      </c>
      <c r="R23" s="419" t="s">
        <v>156</v>
      </c>
      <c r="S23" s="69"/>
      <c r="T23" s="69"/>
      <c r="U23" s="69"/>
      <c r="V23" s="69"/>
      <c r="W23" s="69"/>
      <c r="X23" s="69"/>
      <c r="Y23" s="69"/>
      <c r="Z23" s="69"/>
      <c r="AA23" s="69"/>
      <c r="AB23" s="69"/>
      <c r="AC23" s="69"/>
      <c r="AD23" s="69"/>
      <c r="AE23" s="69"/>
      <c r="AF23" s="69"/>
      <c r="AG23" s="69"/>
      <c r="AH23" s="69"/>
      <c r="AI23" s="375"/>
      <c r="AJ23" s="419" t="s">
        <v>1351</v>
      </c>
      <c r="AK23" s="420" t="s">
        <v>1002</v>
      </c>
      <c r="AL23" s="69"/>
      <c r="AM23" s="69"/>
      <c r="AN23" s="69"/>
      <c r="AO23" s="421">
        <v>7500000</v>
      </c>
      <c r="AP23" s="105"/>
      <c r="AQ23" s="105"/>
      <c r="AR23" s="105"/>
      <c r="AS23" s="105"/>
      <c r="AT23" s="105"/>
      <c r="AU23" s="105"/>
      <c r="AV23" s="105"/>
      <c r="AW23" s="105"/>
    </row>
    <row r="24" spans="2:49" s="91" customFormat="1" ht="27.75" customHeight="1" x14ac:dyDescent="0.25">
      <c r="B24" s="364"/>
      <c r="C24" s="394"/>
      <c r="D24" s="419" t="s">
        <v>132</v>
      </c>
      <c r="E24" s="423" t="s">
        <v>134</v>
      </c>
      <c r="F24" s="105"/>
      <c r="G24" s="69"/>
      <c r="H24" s="69"/>
      <c r="I24" s="69"/>
      <c r="J24" s="69"/>
      <c r="K24" s="423" t="s">
        <v>992</v>
      </c>
      <c r="L24" s="420" t="s">
        <v>883</v>
      </c>
      <c r="M24" s="105"/>
      <c r="N24" s="105"/>
      <c r="O24" s="423" t="s">
        <v>1361</v>
      </c>
      <c r="P24" s="423" t="s">
        <v>1362</v>
      </c>
      <c r="Q24" s="419" t="s">
        <v>1363</v>
      </c>
      <c r="R24" s="419" t="s">
        <v>1364</v>
      </c>
      <c r="S24" s="69"/>
      <c r="T24" s="69"/>
      <c r="U24" s="69"/>
      <c r="V24" s="69"/>
      <c r="W24" s="69"/>
      <c r="X24" s="69"/>
      <c r="Y24" s="69"/>
      <c r="Z24" s="69"/>
      <c r="AA24" s="69"/>
      <c r="AB24" s="69"/>
      <c r="AC24" s="69"/>
      <c r="AD24" s="69"/>
      <c r="AE24" s="69"/>
      <c r="AF24" s="69"/>
      <c r="AG24" s="69"/>
      <c r="AH24" s="69"/>
      <c r="AI24" s="375"/>
      <c r="AJ24" s="419" t="s">
        <v>1351</v>
      </c>
      <c r="AK24" s="420" t="s">
        <v>1001</v>
      </c>
      <c r="AL24" s="69"/>
      <c r="AM24" s="69"/>
      <c r="AN24" s="69"/>
      <c r="AO24" s="421">
        <v>5000000</v>
      </c>
      <c r="AP24" s="105"/>
      <c r="AQ24" s="105"/>
      <c r="AR24" s="105"/>
      <c r="AS24" s="105"/>
      <c r="AT24" s="105"/>
      <c r="AU24" s="105"/>
      <c r="AV24" s="105"/>
      <c r="AW24" s="105"/>
    </row>
    <row r="25" spans="2:49" s="91" customFormat="1" ht="27.75" customHeight="1" x14ac:dyDescent="0.25">
      <c r="B25" s="364"/>
      <c r="C25" s="394"/>
      <c r="D25" s="419" t="s">
        <v>132</v>
      </c>
      <c r="E25" s="423" t="s">
        <v>134</v>
      </c>
      <c r="F25" s="105"/>
      <c r="G25" s="69"/>
      <c r="H25" s="69"/>
      <c r="I25" s="69"/>
      <c r="J25" s="69"/>
      <c r="K25" s="423" t="s">
        <v>1365</v>
      </c>
      <c r="L25" s="420" t="s">
        <v>148</v>
      </c>
      <c r="M25" s="105"/>
      <c r="N25" s="105"/>
      <c r="O25" s="423" t="s">
        <v>1366</v>
      </c>
      <c r="P25" s="423" t="s">
        <v>1367</v>
      </c>
      <c r="Q25" s="419" t="s">
        <v>1368</v>
      </c>
      <c r="R25" s="419" t="s">
        <v>138</v>
      </c>
      <c r="S25" s="69"/>
      <c r="T25" s="69"/>
      <c r="U25" s="69"/>
      <c r="V25" s="69"/>
      <c r="W25" s="69"/>
      <c r="X25" s="69"/>
      <c r="Y25" s="69"/>
      <c r="Z25" s="69"/>
      <c r="AA25" s="69"/>
      <c r="AB25" s="69"/>
      <c r="AC25" s="69"/>
      <c r="AD25" s="69"/>
      <c r="AE25" s="69"/>
      <c r="AF25" s="69"/>
      <c r="AG25" s="69"/>
      <c r="AH25" s="69"/>
      <c r="AI25" s="375"/>
      <c r="AJ25" s="419" t="s">
        <v>1351</v>
      </c>
      <c r="AK25" s="420" t="s">
        <v>1003</v>
      </c>
      <c r="AL25" s="69"/>
      <c r="AM25" s="69"/>
      <c r="AN25" s="69"/>
      <c r="AO25" s="421">
        <v>7500000</v>
      </c>
      <c r="AP25" s="105"/>
      <c r="AQ25" s="105"/>
      <c r="AR25" s="105"/>
      <c r="AS25" s="105"/>
      <c r="AT25" s="105"/>
      <c r="AU25" s="105"/>
      <c r="AV25" s="105"/>
      <c r="AW25" s="105"/>
    </row>
    <row r="26" spans="2:49" s="91" customFormat="1" ht="27.75" customHeight="1" x14ac:dyDescent="0.25">
      <c r="B26" s="364"/>
      <c r="C26" s="394"/>
      <c r="D26" s="419" t="s">
        <v>132</v>
      </c>
      <c r="E26" s="423" t="s">
        <v>134</v>
      </c>
      <c r="F26" s="105"/>
      <c r="G26" s="69"/>
      <c r="H26" s="69"/>
      <c r="I26" s="69"/>
      <c r="J26" s="69"/>
      <c r="K26" s="423" t="s">
        <v>991</v>
      </c>
      <c r="L26" s="420" t="s">
        <v>883</v>
      </c>
      <c r="M26" s="105"/>
      <c r="N26" s="105"/>
      <c r="O26" s="423" t="s">
        <v>1369</v>
      </c>
      <c r="P26" s="423" t="s">
        <v>1370</v>
      </c>
      <c r="Q26" s="419" t="s">
        <v>1371</v>
      </c>
      <c r="R26" s="419" t="s">
        <v>1372</v>
      </c>
      <c r="S26" s="69"/>
      <c r="T26" s="69"/>
      <c r="U26" s="69"/>
      <c r="V26" s="69"/>
      <c r="W26" s="69"/>
      <c r="X26" s="69"/>
      <c r="Y26" s="69"/>
      <c r="Z26" s="69"/>
      <c r="AA26" s="69"/>
      <c r="AB26" s="69"/>
      <c r="AC26" s="69"/>
      <c r="AD26" s="69"/>
      <c r="AE26" s="69"/>
      <c r="AF26" s="69"/>
      <c r="AG26" s="69"/>
      <c r="AH26" s="69"/>
      <c r="AI26" s="375"/>
      <c r="AJ26" s="419" t="s">
        <v>1351</v>
      </c>
      <c r="AK26" s="420" t="s">
        <v>1001</v>
      </c>
      <c r="AL26" s="69"/>
      <c r="AM26" s="69"/>
      <c r="AN26" s="69"/>
      <c r="AO26" s="421">
        <v>5000000</v>
      </c>
      <c r="AP26" s="105"/>
      <c r="AQ26" s="105"/>
      <c r="AR26" s="105"/>
      <c r="AS26" s="105"/>
      <c r="AT26" s="105"/>
      <c r="AU26" s="105"/>
      <c r="AV26" s="105"/>
      <c r="AW26" s="105"/>
    </row>
    <row r="27" spans="2:49" s="91" customFormat="1" ht="27.75" customHeight="1" x14ac:dyDescent="0.25">
      <c r="B27" s="364"/>
      <c r="C27" s="394"/>
      <c r="D27" s="419" t="s">
        <v>132</v>
      </c>
      <c r="E27" s="423" t="s">
        <v>134</v>
      </c>
      <c r="F27" s="105"/>
      <c r="G27" s="69"/>
      <c r="H27" s="69"/>
      <c r="I27" s="69"/>
      <c r="J27" s="69"/>
      <c r="K27" s="423" t="s">
        <v>991</v>
      </c>
      <c r="L27" s="420" t="s">
        <v>883</v>
      </c>
      <c r="M27" s="105"/>
      <c r="N27" s="105"/>
      <c r="O27" s="423" t="s">
        <v>1373</v>
      </c>
      <c r="P27" s="423" t="s">
        <v>1374</v>
      </c>
      <c r="Q27" s="419" t="s">
        <v>1375</v>
      </c>
      <c r="R27" s="419" t="s">
        <v>1376</v>
      </c>
      <c r="S27" s="69"/>
      <c r="T27" s="69"/>
      <c r="U27" s="69"/>
      <c r="V27" s="69"/>
      <c r="W27" s="69"/>
      <c r="X27" s="69"/>
      <c r="Y27" s="69"/>
      <c r="Z27" s="69"/>
      <c r="AA27" s="69"/>
      <c r="AB27" s="69"/>
      <c r="AC27" s="69"/>
      <c r="AD27" s="69"/>
      <c r="AE27" s="69"/>
      <c r="AF27" s="69"/>
      <c r="AG27" s="69"/>
      <c r="AH27" s="69"/>
      <c r="AI27" s="375"/>
      <c r="AJ27" s="419" t="s">
        <v>1351</v>
      </c>
      <c r="AK27" s="420" t="s">
        <v>1001</v>
      </c>
      <c r="AL27" s="69"/>
      <c r="AM27" s="69"/>
      <c r="AN27" s="69"/>
      <c r="AO27" s="421">
        <v>5000000</v>
      </c>
      <c r="AP27" s="105"/>
      <c r="AQ27" s="105"/>
      <c r="AR27" s="105"/>
      <c r="AS27" s="105"/>
      <c r="AT27" s="105"/>
      <c r="AU27" s="105"/>
      <c r="AV27" s="105"/>
      <c r="AW27" s="105"/>
    </row>
    <row r="28" spans="2:49" s="91" customFormat="1" ht="27.75" customHeight="1" x14ac:dyDescent="0.25">
      <c r="B28" s="364"/>
      <c r="C28" s="394"/>
      <c r="D28" s="419" t="s">
        <v>132</v>
      </c>
      <c r="E28" s="423" t="s">
        <v>134</v>
      </c>
      <c r="F28" s="105"/>
      <c r="G28" s="69"/>
      <c r="H28" s="69"/>
      <c r="I28" s="69"/>
      <c r="J28" s="69"/>
      <c r="K28" s="423" t="s">
        <v>992</v>
      </c>
      <c r="L28" s="420" t="s">
        <v>883</v>
      </c>
      <c r="M28" s="105"/>
      <c r="N28" s="105"/>
      <c r="O28" s="423" t="s">
        <v>1377</v>
      </c>
      <c r="P28" s="423" t="s">
        <v>1378</v>
      </c>
      <c r="Q28" s="419" t="s">
        <v>1379</v>
      </c>
      <c r="R28" s="419" t="s">
        <v>1380</v>
      </c>
      <c r="S28" s="69"/>
      <c r="T28" s="69"/>
      <c r="U28" s="69"/>
      <c r="V28" s="69"/>
      <c r="W28" s="69"/>
      <c r="X28" s="69"/>
      <c r="Y28" s="69"/>
      <c r="Z28" s="69"/>
      <c r="AA28" s="69"/>
      <c r="AB28" s="69"/>
      <c r="AC28" s="69"/>
      <c r="AD28" s="69"/>
      <c r="AE28" s="69"/>
      <c r="AF28" s="69"/>
      <c r="AG28" s="69"/>
      <c r="AH28" s="69"/>
      <c r="AI28" s="375"/>
      <c r="AJ28" s="419" t="s">
        <v>1351</v>
      </c>
      <c r="AK28" s="420" t="s">
        <v>1003</v>
      </c>
      <c r="AL28" s="69"/>
      <c r="AM28" s="69"/>
      <c r="AN28" s="69"/>
      <c r="AO28" s="421">
        <v>5000000</v>
      </c>
      <c r="AP28" s="105"/>
      <c r="AQ28" s="105"/>
      <c r="AR28" s="105"/>
      <c r="AS28" s="105"/>
      <c r="AT28" s="105"/>
      <c r="AU28" s="105"/>
      <c r="AV28" s="105"/>
      <c r="AW28" s="105"/>
    </row>
    <row r="29" spans="2:49" s="91" customFormat="1" ht="27.75" customHeight="1" x14ac:dyDescent="0.25">
      <c r="B29" s="364"/>
      <c r="C29" s="394"/>
      <c r="D29" s="419" t="s">
        <v>132</v>
      </c>
      <c r="E29" s="423" t="s">
        <v>134</v>
      </c>
      <c r="F29" s="105"/>
      <c r="G29" s="69"/>
      <c r="H29" s="69"/>
      <c r="I29" s="69"/>
      <c r="J29" s="69"/>
      <c r="K29" s="423" t="s">
        <v>992</v>
      </c>
      <c r="L29" s="420" t="s">
        <v>883</v>
      </c>
      <c r="M29" s="105"/>
      <c r="N29" s="105"/>
      <c r="O29" s="423" t="s">
        <v>1381</v>
      </c>
      <c r="P29" s="423" t="s">
        <v>1382</v>
      </c>
      <c r="Q29" s="419" t="s">
        <v>1383</v>
      </c>
      <c r="R29" s="419" t="s">
        <v>1384</v>
      </c>
      <c r="S29" s="69"/>
      <c r="T29" s="69"/>
      <c r="U29" s="69"/>
      <c r="V29" s="69"/>
      <c r="W29" s="69"/>
      <c r="X29" s="69"/>
      <c r="Y29" s="69"/>
      <c r="Z29" s="69"/>
      <c r="AA29" s="69"/>
      <c r="AB29" s="69"/>
      <c r="AC29" s="69"/>
      <c r="AD29" s="69"/>
      <c r="AE29" s="69"/>
      <c r="AF29" s="69"/>
      <c r="AG29" s="69"/>
      <c r="AH29" s="69"/>
      <c r="AI29" s="375"/>
      <c r="AJ29" s="419" t="s">
        <v>1351</v>
      </c>
      <c r="AK29" s="420" t="s">
        <v>1001</v>
      </c>
      <c r="AL29" s="69"/>
      <c r="AM29" s="69"/>
      <c r="AN29" s="69"/>
      <c r="AO29" s="421">
        <v>5000000</v>
      </c>
      <c r="AP29" s="105"/>
      <c r="AQ29" s="105"/>
      <c r="AR29" s="105"/>
      <c r="AS29" s="105"/>
      <c r="AT29" s="105"/>
      <c r="AU29" s="105"/>
      <c r="AV29" s="105"/>
      <c r="AW29" s="105"/>
    </row>
    <row r="30" spans="2:49" s="91" customFormat="1" ht="27.75" customHeight="1" x14ac:dyDescent="0.25">
      <c r="B30" s="364"/>
      <c r="C30" s="394"/>
      <c r="D30" s="419" t="s">
        <v>132</v>
      </c>
      <c r="E30" s="423" t="s">
        <v>134</v>
      </c>
      <c r="F30" s="105"/>
      <c r="G30" s="69"/>
      <c r="H30" s="69"/>
      <c r="I30" s="69"/>
      <c r="J30" s="69"/>
      <c r="K30" s="423" t="s">
        <v>992</v>
      </c>
      <c r="L30" s="420" t="s">
        <v>883</v>
      </c>
      <c r="M30" s="105"/>
      <c r="N30" s="105"/>
      <c r="O30" s="423" t="s">
        <v>138</v>
      </c>
      <c r="P30" s="423" t="s">
        <v>138</v>
      </c>
      <c r="Q30" s="419" t="s">
        <v>1385</v>
      </c>
      <c r="R30" s="419" t="s">
        <v>1386</v>
      </c>
      <c r="S30" s="69"/>
      <c r="T30" s="69"/>
      <c r="U30" s="69"/>
      <c r="V30" s="69"/>
      <c r="W30" s="69"/>
      <c r="X30" s="69"/>
      <c r="Y30" s="69"/>
      <c r="Z30" s="69"/>
      <c r="AA30" s="69"/>
      <c r="AB30" s="69"/>
      <c r="AC30" s="69"/>
      <c r="AD30" s="69"/>
      <c r="AE30" s="69"/>
      <c r="AF30" s="69"/>
      <c r="AG30" s="69"/>
      <c r="AH30" s="69"/>
      <c r="AI30" s="375"/>
      <c r="AJ30" s="419" t="s">
        <v>139</v>
      </c>
      <c r="AK30" s="420" t="s">
        <v>1001</v>
      </c>
      <c r="AL30" s="69"/>
      <c r="AM30" s="69"/>
      <c r="AN30" s="69"/>
      <c r="AO30" s="421">
        <v>5000000</v>
      </c>
      <c r="AP30" s="105"/>
      <c r="AQ30" s="105"/>
      <c r="AR30" s="105"/>
      <c r="AS30" s="105"/>
      <c r="AT30" s="105"/>
      <c r="AU30" s="105"/>
      <c r="AV30" s="105"/>
      <c r="AW30" s="105"/>
    </row>
    <row r="31" spans="2:49" s="91" customFormat="1" ht="27.75" customHeight="1" x14ac:dyDescent="0.25">
      <c r="B31" s="364"/>
      <c r="C31" s="394"/>
      <c r="D31" s="419" t="s">
        <v>132</v>
      </c>
      <c r="E31" s="423" t="s">
        <v>134</v>
      </c>
      <c r="F31" s="105"/>
      <c r="G31" s="69"/>
      <c r="H31" s="69"/>
      <c r="I31" s="69"/>
      <c r="J31" s="69"/>
      <c r="K31" s="423" t="s">
        <v>992</v>
      </c>
      <c r="L31" s="420" t="s">
        <v>883</v>
      </c>
      <c r="M31" s="105"/>
      <c r="N31" s="105"/>
      <c r="O31" s="423" t="s">
        <v>1387</v>
      </c>
      <c r="P31" s="423" t="s">
        <v>1388</v>
      </c>
      <c r="Q31" s="419" t="s">
        <v>1389</v>
      </c>
      <c r="R31" s="419" t="s">
        <v>1390</v>
      </c>
      <c r="S31" s="69"/>
      <c r="T31" s="69"/>
      <c r="U31" s="69"/>
      <c r="V31" s="69"/>
      <c r="W31" s="69"/>
      <c r="X31" s="69"/>
      <c r="Y31" s="69"/>
      <c r="Z31" s="69"/>
      <c r="AA31" s="69"/>
      <c r="AB31" s="69"/>
      <c r="AC31" s="69"/>
      <c r="AD31" s="69"/>
      <c r="AE31" s="69"/>
      <c r="AF31" s="69"/>
      <c r="AG31" s="69"/>
      <c r="AH31" s="69"/>
      <c r="AI31" s="375"/>
      <c r="AJ31" s="419" t="s">
        <v>139</v>
      </c>
      <c r="AK31" s="420" t="s">
        <v>1001</v>
      </c>
      <c r="AL31" s="69"/>
      <c r="AM31" s="69"/>
      <c r="AN31" s="69"/>
      <c r="AO31" s="421">
        <v>5000000</v>
      </c>
      <c r="AP31" s="105"/>
      <c r="AQ31" s="105"/>
      <c r="AR31" s="105"/>
      <c r="AS31" s="105"/>
      <c r="AT31" s="105"/>
      <c r="AU31" s="105"/>
      <c r="AV31" s="105"/>
      <c r="AW31" s="105"/>
    </row>
    <row r="32" spans="2:49" s="91" customFormat="1" ht="27.75" customHeight="1" x14ac:dyDescent="0.25">
      <c r="B32" s="364"/>
      <c r="C32" s="394"/>
      <c r="D32" s="419" t="s">
        <v>132</v>
      </c>
      <c r="E32" s="423" t="s">
        <v>134</v>
      </c>
      <c r="F32" s="105"/>
      <c r="G32" s="69"/>
      <c r="H32" s="69"/>
      <c r="I32" s="69"/>
      <c r="J32" s="69"/>
      <c r="K32" s="423" t="s">
        <v>992</v>
      </c>
      <c r="L32" s="420" t="s">
        <v>883</v>
      </c>
      <c r="M32" s="105"/>
      <c r="N32" s="105"/>
      <c r="O32" s="423" t="s">
        <v>1391</v>
      </c>
      <c r="P32" s="423" t="s">
        <v>1392</v>
      </c>
      <c r="Q32" s="419" t="s">
        <v>1393</v>
      </c>
      <c r="R32" s="419" t="s">
        <v>1394</v>
      </c>
      <c r="S32" s="69"/>
      <c r="T32" s="69"/>
      <c r="U32" s="69"/>
      <c r="V32" s="69"/>
      <c r="W32" s="69"/>
      <c r="X32" s="69"/>
      <c r="Y32" s="69"/>
      <c r="Z32" s="69"/>
      <c r="AA32" s="69"/>
      <c r="AB32" s="69"/>
      <c r="AC32" s="69"/>
      <c r="AD32" s="69"/>
      <c r="AE32" s="69"/>
      <c r="AF32" s="69"/>
      <c r="AG32" s="69"/>
      <c r="AH32" s="69"/>
      <c r="AI32" s="375"/>
      <c r="AJ32" s="419" t="s">
        <v>1351</v>
      </c>
      <c r="AK32" s="420" t="s">
        <v>1001</v>
      </c>
      <c r="AL32" s="69"/>
      <c r="AM32" s="69"/>
      <c r="AN32" s="69"/>
      <c r="AO32" s="421">
        <v>5000000</v>
      </c>
      <c r="AP32" s="105"/>
      <c r="AQ32" s="105"/>
      <c r="AR32" s="105"/>
      <c r="AS32" s="105"/>
      <c r="AT32" s="105"/>
      <c r="AU32" s="105"/>
      <c r="AV32" s="105"/>
      <c r="AW32" s="105"/>
    </row>
    <row r="33" spans="2:49" s="91" customFormat="1" ht="27.75" customHeight="1" x14ac:dyDescent="0.25">
      <c r="B33" s="364"/>
      <c r="C33" s="394"/>
      <c r="D33" s="419" t="s">
        <v>132</v>
      </c>
      <c r="E33" s="423" t="s">
        <v>134</v>
      </c>
      <c r="F33" s="105"/>
      <c r="G33" s="69"/>
      <c r="H33" s="69"/>
      <c r="I33" s="69"/>
      <c r="J33" s="69"/>
      <c r="K33" s="423" t="s">
        <v>992</v>
      </c>
      <c r="L33" s="420" t="s">
        <v>883</v>
      </c>
      <c r="M33" s="105"/>
      <c r="N33" s="105"/>
      <c r="O33" s="423" t="s">
        <v>1395</v>
      </c>
      <c r="P33" s="423" t="s">
        <v>1396</v>
      </c>
      <c r="Q33" s="419" t="s">
        <v>1397</v>
      </c>
      <c r="R33" s="419" t="s">
        <v>1398</v>
      </c>
      <c r="S33" s="69"/>
      <c r="T33" s="69"/>
      <c r="U33" s="69"/>
      <c r="V33" s="69"/>
      <c r="W33" s="69"/>
      <c r="X33" s="69"/>
      <c r="Y33" s="69"/>
      <c r="Z33" s="69"/>
      <c r="AA33" s="69"/>
      <c r="AB33" s="69"/>
      <c r="AC33" s="69"/>
      <c r="AD33" s="69"/>
      <c r="AE33" s="69"/>
      <c r="AF33" s="69"/>
      <c r="AG33" s="69"/>
      <c r="AH33" s="69"/>
      <c r="AI33" s="375"/>
      <c r="AJ33" s="419" t="s">
        <v>1351</v>
      </c>
      <c r="AK33" s="420" t="s">
        <v>1001</v>
      </c>
      <c r="AL33" s="69"/>
      <c r="AM33" s="69"/>
      <c r="AN33" s="69"/>
      <c r="AO33" s="421">
        <v>5000000</v>
      </c>
      <c r="AP33" s="105"/>
      <c r="AQ33" s="105"/>
      <c r="AR33" s="105"/>
      <c r="AS33" s="105"/>
      <c r="AT33" s="105"/>
      <c r="AU33" s="105"/>
      <c r="AV33" s="105"/>
      <c r="AW33" s="105"/>
    </row>
    <row r="34" spans="2:49" x14ac:dyDescent="0.2">
      <c r="B34" s="364"/>
      <c r="C34" s="368"/>
      <c r="D34" s="371"/>
      <c r="E34" s="371"/>
      <c r="F34" s="332"/>
      <c r="G34" s="66"/>
      <c r="H34" s="66"/>
      <c r="I34" s="66"/>
      <c r="J34" s="66"/>
      <c r="K34" s="413"/>
      <c r="L34" s="414"/>
      <c r="M34" s="332"/>
      <c r="N34" s="332"/>
      <c r="O34" s="415"/>
      <c r="P34" s="371"/>
      <c r="Q34" s="371"/>
      <c r="R34" s="371"/>
      <c r="S34" s="404"/>
      <c r="T34" s="404"/>
      <c r="U34" s="404"/>
      <c r="V34" s="404"/>
      <c r="W34" s="404"/>
      <c r="X34" s="404"/>
      <c r="Y34" s="404"/>
      <c r="Z34" s="404"/>
      <c r="AA34" s="404"/>
      <c r="AB34" s="404"/>
      <c r="AC34" s="404"/>
      <c r="AD34" s="404"/>
      <c r="AE34" s="404"/>
      <c r="AF34" s="404"/>
      <c r="AG34" s="404"/>
      <c r="AH34" s="404"/>
      <c r="AI34" s="412"/>
      <c r="AJ34" s="371"/>
      <c r="AK34" s="373"/>
      <c r="AL34" s="65"/>
      <c r="AM34" s="65"/>
      <c r="AN34" s="65"/>
      <c r="AO34" s="376"/>
      <c r="AP34" s="332"/>
      <c r="AQ34" s="332"/>
      <c r="AR34" s="332"/>
      <c r="AS34" s="332"/>
      <c r="AT34" s="332"/>
      <c r="AU34" s="332"/>
      <c r="AV34" s="332"/>
      <c r="AW34" s="332"/>
    </row>
    <row r="35" spans="2:49" s="91" customFormat="1" ht="27.75" customHeight="1" x14ac:dyDescent="0.25">
      <c r="B35" s="364" t="s">
        <v>30</v>
      </c>
      <c r="C35" s="394" t="s">
        <v>31</v>
      </c>
      <c r="D35" s="40"/>
      <c r="E35" s="40"/>
      <c r="F35" s="40"/>
      <c r="G35" s="40"/>
      <c r="H35" s="40"/>
      <c r="I35" s="40"/>
      <c r="J35" s="40"/>
      <c r="K35" s="40"/>
      <c r="L35" s="40"/>
      <c r="M35" s="40"/>
      <c r="N35" s="40"/>
      <c r="O35" s="40"/>
      <c r="P35" s="40"/>
      <c r="Q35" s="40"/>
      <c r="R35" s="40"/>
      <c r="S35" s="417"/>
      <c r="T35" s="417"/>
      <c r="U35" s="417"/>
      <c r="V35" s="417"/>
      <c r="W35" s="417"/>
      <c r="X35" s="417"/>
      <c r="Y35" s="417"/>
      <c r="Z35" s="417"/>
      <c r="AA35" s="417"/>
      <c r="AB35" s="417"/>
      <c r="AC35" s="417"/>
      <c r="AD35" s="417"/>
      <c r="AE35" s="417"/>
      <c r="AF35" s="417"/>
      <c r="AG35" s="417"/>
      <c r="AH35" s="417"/>
      <c r="AI35" s="409"/>
      <c r="AJ35" s="410"/>
      <c r="AK35" s="410"/>
      <c r="AL35" s="69"/>
      <c r="AM35" s="69"/>
      <c r="AN35" s="69"/>
      <c r="AO35" s="341">
        <f>SUM(AO36:AO38)</f>
        <v>9450000</v>
      </c>
      <c r="AP35" s="342"/>
      <c r="AQ35" s="342"/>
      <c r="AR35" s="342"/>
      <c r="AS35" s="342"/>
      <c r="AT35" s="342"/>
      <c r="AU35" s="342"/>
      <c r="AV35" s="342"/>
      <c r="AW35" s="342"/>
    </row>
    <row r="36" spans="2:49" s="91" customFormat="1" ht="27.75" customHeight="1" x14ac:dyDescent="0.25">
      <c r="B36" s="364"/>
      <c r="C36" s="394" t="s">
        <v>109</v>
      </c>
      <c r="D36" s="430" t="s">
        <v>174</v>
      </c>
      <c r="E36" s="425" t="s">
        <v>1399</v>
      </c>
      <c r="F36" s="40"/>
      <c r="G36" s="40"/>
      <c r="H36" s="40"/>
      <c r="I36" s="40"/>
      <c r="J36" s="40"/>
      <c r="K36" s="426" t="s">
        <v>1400</v>
      </c>
      <c r="L36" s="105"/>
      <c r="M36" s="105"/>
      <c r="N36" s="105"/>
      <c r="O36" s="105"/>
      <c r="P36" s="105"/>
      <c r="Q36" s="105"/>
      <c r="R36" s="105"/>
      <c r="S36" s="69"/>
      <c r="T36" s="69"/>
      <c r="U36" s="69"/>
      <c r="V36" s="69"/>
      <c r="W36" s="69"/>
      <c r="X36" s="69"/>
      <c r="Y36" s="69"/>
      <c r="Z36" s="69"/>
      <c r="AA36" s="69"/>
      <c r="AB36" s="69"/>
      <c r="AC36" s="69"/>
      <c r="AD36" s="69"/>
      <c r="AE36" s="69"/>
      <c r="AF36" s="69"/>
      <c r="AG36" s="69"/>
      <c r="AH36" s="69"/>
      <c r="AI36" s="377"/>
      <c r="AJ36" s="419" t="s">
        <v>1401</v>
      </c>
      <c r="AK36" s="420" t="s">
        <v>1402</v>
      </c>
      <c r="AL36" s="69"/>
      <c r="AM36" s="69"/>
      <c r="AN36" s="69"/>
      <c r="AO36" s="421">
        <v>3150000</v>
      </c>
      <c r="AP36" s="105"/>
      <c r="AQ36" s="105"/>
      <c r="AR36" s="105"/>
      <c r="AS36" s="105"/>
      <c r="AT36" s="105"/>
      <c r="AU36" s="105"/>
      <c r="AV36" s="105"/>
      <c r="AW36" s="105"/>
    </row>
    <row r="37" spans="2:49" s="91" customFormat="1" ht="27.75" customHeight="1" x14ac:dyDescent="0.25">
      <c r="B37" s="364"/>
      <c r="C37" s="394"/>
      <c r="D37" s="431" t="s">
        <v>174</v>
      </c>
      <c r="E37" s="427" t="s">
        <v>1399</v>
      </c>
      <c r="F37" s="40"/>
      <c r="G37" s="356"/>
      <c r="H37" s="356"/>
      <c r="I37" s="356"/>
      <c r="J37" s="356"/>
      <c r="K37" s="428" t="s">
        <v>1400</v>
      </c>
      <c r="L37" s="105"/>
      <c r="M37" s="105"/>
      <c r="N37" s="105"/>
      <c r="O37" s="105"/>
      <c r="P37" s="105"/>
      <c r="Q37" s="105"/>
      <c r="R37" s="105"/>
      <c r="S37" s="69"/>
      <c r="T37" s="69"/>
      <c r="U37" s="69"/>
      <c r="V37" s="69"/>
      <c r="W37" s="69"/>
      <c r="X37" s="69"/>
      <c r="Y37" s="69"/>
      <c r="Z37" s="69"/>
      <c r="AA37" s="69"/>
      <c r="AB37" s="69"/>
      <c r="AC37" s="69"/>
      <c r="AD37" s="69"/>
      <c r="AE37" s="69"/>
      <c r="AF37" s="69"/>
      <c r="AG37" s="69"/>
      <c r="AH37" s="69"/>
      <c r="AI37" s="377"/>
      <c r="AJ37" s="419" t="s">
        <v>139</v>
      </c>
      <c r="AK37" s="420" t="s">
        <v>797</v>
      </c>
      <c r="AL37" s="69"/>
      <c r="AM37" s="69"/>
      <c r="AN37" s="69"/>
      <c r="AO37" s="421">
        <v>3150000</v>
      </c>
      <c r="AP37" s="105"/>
      <c r="AQ37" s="105"/>
      <c r="AR37" s="105"/>
      <c r="AS37" s="105"/>
      <c r="AT37" s="105"/>
      <c r="AU37" s="105"/>
      <c r="AV37" s="105"/>
      <c r="AW37" s="105"/>
    </row>
    <row r="38" spans="2:49" s="91" customFormat="1" ht="27.75" customHeight="1" x14ac:dyDescent="0.25">
      <c r="B38" s="364"/>
      <c r="C38" s="394"/>
      <c r="D38" s="430" t="s">
        <v>174</v>
      </c>
      <c r="E38" s="425" t="s">
        <v>1399</v>
      </c>
      <c r="F38" s="40"/>
      <c r="G38" s="429"/>
      <c r="H38" s="429"/>
      <c r="I38" s="429"/>
      <c r="J38" s="429"/>
      <c r="K38" s="426" t="s">
        <v>1400</v>
      </c>
      <c r="L38" s="105"/>
      <c r="M38" s="105"/>
      <c r="N38" s="105"/>
      <c r="O38" s="105"/>
      <c r="P38" s="105"/>
      <c r="Q38" s="105"/>
      <c r="R38" s="105"/>
      <c r="S38" s="69"/>
      <c r="T38" s="69"/>
      <c r="U38" s="69"/>
      <c r="V38" s="69"/>
      <c r="W38" s="69"/>
      <c r="X38" s="69"/>
      <c r="Y38" s="69"/>
      <c r="Z38" s="69"/>
      <c r="AA38" s="69"/>
      <c r="AB38" s="69"/>
      <c r="AC38" s="69"/>
      <c r="AD38" s="69"/>
      <c r="AE38" s="69"/>
      <c r="AF38" s="69"/>
      <c r="AG38" s="69"/>
      <c r="AH38" s="69"/>
      <c r="AI38" s="377"/>
      <c r="AJ38" s="419" t="s">
        <v>139</v>
      </c>
      <c r="AK38" s="420" t="s">
        <v>797</v>
      </c>
      <c r="AL38" s="69"/>
      <c r="AM38" s="69"/>
      <c r="AN38" s="69"/>
      <c r="AO38" s="421">
        <v>3150000</v>
      </c>
      <c r="AP38" s="105"/>
      <c r="AQ38" s="105"/>
      <c r="AR38" s="105"/>
      <c r="AS38" s="105"/>
      <c r="AT38" s="105"/>
      <c r="AU38" s="105"/>
      <c r="AV38" s="105"/>
      <c r="AW38" s="105"/>
    </row>
    <row r="39" spans="2:49" ht="27.75" customHeight="1" x14ac:dyDescent="0.2">
      <c r="B39" s="364" t="s">
        <v>32</v>
      </c>
      <c r="C39" s="394" t="s">
        <v>33</v>
      </c>
      <c r="D39" s="1242" t="s">
        <v>419</v>
      </c>
      <c r="E39" s="1243"/>
      <c r="F39" s="1244"/>
      <c r="G39" s="345"/>
      <c r="H39" s="345"/>
      <c r="I39" s="345"/>
      <c r="J39" s="345"/>
      <c r="K39" s="331"/>
      <c r="L39" s="331"/>
      <c r="M39" s="331"/>
      <c r="N39" s="331"/>
      <c r="O39" s="331"/>
      <c r="P39" s="331"/>
      <c r="Q39" s="331"/>
      <c r="R39" s="331"/>
      <c r="S39" s="65"/>
      <c r="T39" s="65"/>
      <c r="U39" s="65"/>
      <c r="V39" s="65"/>
      <c r="W39" s="65"/>
      <c r="X39" s="65"/>
      <c r="Y39" s="65"/>
      <c r="Z39" s="65"/>
      <c r="AA39" s="65"/>
      <c r="AB39" s="65"/>
      <c r="AC39" s="65"/>
      <c r="AD39" s="65"/>
      <c r="AE39" s="65"/>
      <c r="AF39" s="65"/>
      <c r="AG39" s="65"/>
      <c r="AH39" s="65"/>
      <c r="AI39" s="65"/>
      <c r="AJ39" s="410"/>
      <c r="AK39" s="410"/>
      <c r="AL39" s="65"/>
      <c r="AM39" s="65"/>
      <c r="AN39" s="65"/>
      <c r="AO39" s="89"/>
      <c r="AP39" s="331"/>
      <c r="AQ39" s="331"/>
      <c r="AR39" s="331"/>
      <c r="AS39" s="331"/>
      <c r="AT39" s="331"/>
      <c r="AU39" s="331"/>
      <c r="AV39" s="331"/>
      <c r="AW39" s="331"/>
    </row>
    <row r="40" spans="2:49" ht="27.75" customHeight="1" x14ac:dyDescent="0.2">
      <c r="B40" s="364"/>
      <c r="C40" s="394" t="s">
        <v>109</v>
      </c>
      <c r="D40" s="1248"/>
      <c r="E40" s="1249"/>
      <c r="F40" s="1250"/>
      <c r="G40" s="345"/>
      <c r="H40" s="345"/>
      <c r="I40" s="345"/>
      <c r="J40" s="345"/>
      <c r="K40" s="331"/>
      <c r="L40" s="331"/>
      <c r="M40" s="331"/>
      <c r="N40" s="331"/>
      <c r="O40" s="331"/>
      <c r="P40" s="331"/>
      <c r="Q40" s="331"/>
      <c r="R40" s="331"/>
      <c r="S40" s="65"/>
      <c r="T40" s="65"/>
      <c r="U40" s="65"/>
      <c r="V40" s="65"/>
      <c r="W40" s="65"/>
      <c r="X40" s="65"/>
      <c r="Y40" s="65"/>
      <c r="Z40" s="65"/>
      <c r="AA40" s="65"/>
      <c r="AB40" s="65"/>
      <c r="AC40" s="65"/>
      <c r="AD40" s="65"/>
      <c r="AE40" s="65"/>
      <c r="AF40" s="65"/>
      <c r="AG40" s="65"/>
      <c r="AH40" s="65"/>
      <c r="AI40" s="65"/>
      <c r="AJ40" s="410"/>
      <c r="AK40" s="410"/>
      <c r="AL40" s="65"/>
      <c r="AM40" s="65"/>
      <c r="AN40" s="65"/>
      <c r="AO40" s="89"/>
      <c r="AP40" s="331"/>
      <c r="AQ40" s="331"/>
      <c r="AR40" s="331"/>
      <c r="AS40" s="331"/>
      <c r="AT40" s="331"/>
      <c r="AU40" s="331"/>
      <c r="AV40" s="331"/>
      <c r="AW40" s="331"/>
    </row>
    <row r="41" spans="2:49" ht="27.75" customHeight="1" x14ac:dyDescent="0.2">
      <c r="B41" s="364"/>
      <c r="C41" s="368"/>
      <c r="D41" s="332"/>
      <c r="E41" s="332"/>
      <c r="F41" s="332"/>
      <c r="G41" s="66"/>
      <c r="H41" s="66"/>
      <c r="I41" s="66"/>
      <c r="J41" s="66"/>
      <c r="K41" s="332"/>
      <c r="L41" s="332"/>
      <c r="M41" s="332"/>
      <c r="N41" s="332"/>
      <c r="O41" s="332"/>
      <c r="P41" s="332"/>
      <c r="Q41" s="332"/>
      <c r="R41" s="332"/>
      <c r="S41" s="66"/>
      <c r="T41" s="66"/>
      <c r="U41" s="66"/>
      <c r="V41" s="66"/>
      <c r="W41" s="66"/>
      <c r="X41" s="66"/>
      <c r="Y41" s="66"/>
      <c r="Z41" s="66"/>
      <c r="AA41" s="66"/>
      <c r="AB41" s="66"/>
      <c r="AC41" s="66"/>
      <c r="AD41" s="66"/>
      <c r="AE41" s="66"/>
      <c r="AF41" s="66"/>
      <c r="AG41" s="66"/>
      <c r="AH41" s="66"/>
      <c r="AI41" s="66"/>
      <c r="AJ41" s="411"/>
      <c r="AK41" s="411"/>
      <c r="AL41" s="66"/>
      <c r="AM41" s="66"/>
      <c r="AN41" s="66"/>
      <c r="AO41" s="332"/>
      <c r="AP41" s="332"/>
      <c r="AQ41" s="332"/>
      <c r="AR41" s="332"/>
      <c r="AS41" s="332"/>
      <c r="AT41" s="332"/>
      <c r="AU41" s="332"/>
      <c r="AV41" s="332"/>
      <c r="AW41" s="332"/>
    </row>
    <row r="42" spans="2:49" s="91" customFormat="1" ht="35.25" customHeight="1" x14ac:dyDescent="0.25">
      <c r="B42" s="364" t="s">
        <v>34</v>
      </c>
      <c r="C42" s="394" t="s">
        <v>35</v>
      </c>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11"/>
      <c r="AK42" s="411"/>
      <c r="AL42" s="40"/>
      <c r="AM42" s="40"/>
      <c r="AN42" s="40"/>
      <c r="AO42" s="307">
        <f>SUM(AO43:AO148)</f>
        <v>87151000</v>
      </c>
      <c r="AP42" s="40"/>
      <c r="AQ42" s="40"/>
      <c r="AR42" s="40"/>
      <c r="AS42" s="40"/>
      <c r="AT42" s="40"/>
      <c r="AU42" s="40"/>
      <c r="AV42" s="40"/>
      <c r="AW42" s="40"/>
    </row>
    <row r="43" spans="2:49" s="91" customFormat="1" ht="35.25" customHeight="1" x14ac:dyDescent="0.25">
      <c r="B43" s="364"/>
      <c r="C43" s="394" t="s">
        <v>109</v>
      </c>
      <c r="D43" s="435" t="s">
        <v>183</v>
      </c>
      <c r="E43" s="435" t="s">
        <v>261</v>
      </c>
      <c r="F43" s="352"/>
      <c r="G43" s="435"/>
      <c r="H43" s="435"/>
      <c r="I43" s="435"/>
      <c r="J43" s="435"/>
      <c r="K43" s="435" t="s">
        <v>304</v>
      </c>
      <c r="L43" s="352"/>
      <c r="M43" s="435" t="s">
        <v>369</v>
      </c>
      <c r="N43" s="105"/>
      <c r="O43" s="105"/>
      <c r="P43" s="105"/>
      <c r="Q43" s="105"/>
      <c r="R43" s="105"/>
      <c r="S43" s="69"/>
      <c r="T43" s="69"/>
      <c r="U43" s="69"/>
      <c r="V43" s="69"/>
      <c r="W43" s="69"/>
      <c r="X43" s="69"/>
      <c r="Y43" s="69"/>
      <c r="Z43" s="69"/>
      <c r="AA43" s="69"/>
      <c r="AB43" s="69"/>
      <c r="AC43" s="69"/>
      <c r="AD43" s="69"/>
      <c r="AE43" s="69"/>
      <c r="AF43" s="69"/>
      <c r="AG43" s="69"/>
      <c r="AH43" s="69"/>
      <c r="AI43" s="69"/>
      <c r="AJ43" s="411"/>
      <c r="AK43" s="432">
        <v>1980</v>
      </c>
      <c r="AL43" s="417"/>
      <c r="AM43" s="417"/>
      <c r="AN43" s="417"/>
      <c r="AO43" s="433">
        <v>1402500</v>
      </c>
      <c r="AP43" s="105"/>
      <c r="AQ43" s="105"/>
      <c r="AR43" s="105"/>
      <c r="AS43" s="105"/>
      <c r="AT43" s="105"/>
      <c r="AU43" s="105"/>
      <c r="AV43" s="105"/>
      <c r="AW43" s="105"/>
    </row>
    <row r="44" spans="2:49" s="91" customFormat="1" ht="35.25" customHeight="1" x14ac:dyDescent="0.25">
      <c r="B44" s="364"/>
      <c r="C44" s="394"/>
      <c r="D44" s="68" t="s">
        <v>188</v>
      </c>
      <c r="E44" s="68" t="s">
        <v>246</v>
      </c>
      <c r="F44" s="352"/>
      <c r="G44" s="68"/>
      <c r="H44" s="68"/>
      <c r="I44" s="68"/>
      <c r="J44" s="68"/>
      <c r="K44" s="68" t="s">
        <v>1403</v>
      </c>
      <c r="L44" s="352"/>
      <c r="M44" s="68" t="s">
        <v>1113</v>
      </c>
      <c r="N44" s="105"/>
      <c r="O44" s="105"/>
      <c r="P44" s="105"/>
      <c r="Q44" s="105"/>
      <c r="R44" s="105"/>
      <c r="S44" s="69"/>
      <c r="T44" s="69"/>
      <c r="U44" s="69"/>
      <c r="V44" s="69"/>
      <c r="W44" s="69"/>
      <c r="X44" s="69"/>
      <c r="Y44" s="69"/>
      <c r="Z44" s="69"/>
      <c r="AA44" s="69"/>
      <c r="AB44" s="69"/>
      <c r="AC44" s="69"/>
      <c r="AD44" s="69"/>
      <c r="AE44" s="69"/>
      <c r="AF44" s="69"/>
      <c r="AG44" s="69"/>
      <c r="AH44" s="69"/>
      <c r="AI44" s="69"/>
      <c r="AJ44" s="411"/>
      <c r="AK44" s="61">
        <v>1982</v>
      </c>
      <c r="AL44" s="69"/>
      <c r="AM44" s="69"/>
      <c r="AN44" s="69"/>
      <c r="AO44" s="434">
        <v>300000</v>
      </c>
      <c r="AP44" s="105"/>
      <c r="AQ44" s="105"/>
      <c r="AR44" s="105"/>
      <c r="AS44" s="105"/>
      <c r="AT44" s="105"/>
      <c r="AU44" s="105"/>
      <c r="AV44" s="105"/>
      <c r="AW44" s="105"/>
    </row>
    <row r="45" spans="2:49" s="91" customFormat="1" ht="35.25" customHeight="1" x14ac:dyDescent="0.25">
      <c r="B45" s="364"/>
      <c r="C45" s="394"/>
      <c r="D45" s="68" t="s">
        <v>188</v>
      </c>
      <c r="E45" s="68" t="s">
        <v>246</v>
      </c>
      <c r="F45" s="352"/>
      <c r="G45" s="68"/>
      <c r="H45" s="68"/>
      <c r="I45" s="68"/>
      <c r="J45" s="68"/>
      <c r="K45" s="68" t="s">
        <v>1404</v>
      </c>
      <c r="L45" s="352"/>
      <c r="M45" s="68" t="s">
        <v>1113</v>
      </c>
      <c r="N45" s="105"/>
      <c r="O45" s="105"/>
      <c r="P45" s="105"/>
      <c r="Q45" s="105"/>
      <c r="R45" s="105"/>
      <c r="S45" s="69"/>
      <c r="T45" s="69"/>
      <c r="U45" s="69"/>
      <c r="V45" s="69"/>
      <c r="W45" s="69"/>
      <c r="X45" s="69"/>
      <c r="Y45" s="69"/>
      <c r="Z45" s="69"/>
      <c r="AA45" s="69"/>
      <c r="AB45" s="69"/>
      <c r="AC45" s="69"/>
      <c r="AD45" s="69"/>
      <c r="AE45" s="69"/>
      <c r="AF45" s="69"/>
      <c r="AG45" s="69"/>
      <c r="AH45" s="69"/>
      <c r="AI45" s="69"/>
      <c r="AJ45" s="411"/>
      <c r="AK45" s="61">
        <v>1982</v>
      </c>
      <c r="AL45" s="69"/>
      <c r="AM45" s="69"/>
      <c r="AN45" s="69"/>
      <c r="AO45" s="434">
        <v>300000</v>
      </c>
      <c r="AP45" s="105"/>
      <c r="AQ45" s="105"/>
      <c r="AR45" s="105"/>
      <c r="AS45" s="105"/>
      <c r="AT45" s="105"/>
      <c r="AU45" s="105"/>
      <c r="AV45" s="105"/>
      <c r="AW45" s="105"/>
    </row>
    <row r="46" spans="2:49" s="91" customFormat="1" ht="35.25" customHeight="1" x14ac:dyDescent="0.25">
      <c r="B46" s="364"/>
      <c r="C46" s="394"/>
      <c r="D46" s="68" t="s">
        <v>182</v>
      </c>
      <c r="E46" s="68" t="s">
        <v>266</v>
      </c>
      <c r="F46" s="352"/>
      <c r="G46" s="68"/>
      <c r="H46" s="68"/>
      <c r="I46" s="68"/>
      <c r="J46" s="68"/>
      <c r="K46" s="68" t="s">
        <v>314</v>
      </c>
      <c r="L46" s="352"/>
      <c r="M46" s="68" t="s">
        <v>362</v>
      </c>
      <c r="N46" s="105"/>
      <c r="O46" s="105"/>
      <c r="P46" s="105"/>
      <c r="Q46" s="105"/>
      <c r="R46" s="105"/>
      <c r="S46" s="69"/>
      <c r="T46" s="69"/>
      <c r="U46" s="69"/>
      <c r="V46" s="69"/>
      <c r="W46" s="69"/>
      <c r="X46" s="69"/>
      <c r="Y46" s="69"/>
      <c r="Z46" s="69"/>
      <c r="AA46" s="69"/>
      <c r="AB46" s="69"/>
      <c r="AC46" s="69"/>
      <c r="AD46" s="69"/>
      <c r="AE46" s="69"/>
      <c r="AF46" s="69"/>
      <c r="AG46" s="69"/>
      <c r="AH46" s="69"/>
      <c r="AI46" s="69"/>
      <c r="AJ46" s="411"/>
      <c r="AK46" s="61">
        <v>1982</v>
      </c>
      <c r="AL46" s="69"/>
      <c r="AM46" s="69"/>
      <c r="AN46" s="69"/>
      <c r="AO46" s="434">
        <v>520000</v>
      </c>
      <c r="AP46" s="105"/>
      <c r="AQ46" s="105"/>
      <c r="AR46" s="105"/>
      <c r="AS46" s="105"/>
      <c r="AT46" s="105"/>
      <c r="AU46" s="105"/>
      <c r="AV46" s="105"/>
      <c r="AW46" s="105"/>
    </row>
    <row r="47" spans="2:49" s="91" customFormat="1" ht="35.25" customHeight="1" x14ac:dyDescent="0.25">
      <c r="B47" s="364"/>
      <c r="C47" s="394"/>
      <c r="D47" s="68" t="s">
        <v>188</v>
      </c>
      <c r="E47" s="68" t="s">
        <v>806</v>
      </c>
      <c r="F47" s="352"/>
      <c r="G47" s="68"/>
      <c r="H47" s="68"/>
      <c r="I47" s="68"/>
      <c r="J47" s="68"/>
      <c r="K47" s="68" t="s">
        <v>1405</v>
      </c>
      <c r="L47" s="352"/>
      <c r="M47" s="68" t="s">
        <v>362</v>
      </c>
      <c r="N47" s="105"/>
      <c r="O47" s="105"/>
      <c r="P47" s="105"/>
      <c r="Q47" s="105"/>
      <c r="R47" s="105"/>
      <c r="S47" s="69"/>
      <c r="T47" s="69"/>
      <c r="U47" s="69"/>
      <c r="V47" s="69"/>
      <c r="W47" s="69"/>
      <c r="X47" s="69"/>
      <c r="Y47" s="69"/>
      <c r="Z47" s="69"/>
      <c r="AA47" s="69"/>
      <c r="AB47" s="69"/>
      <c r="AC47" s="69"/>
      <c r="AD47" s="69"/>
      <c r="AE47" s="69"/>
      <c r="AF47" s="69"/>
      <c r="AG47" s="69"/>
      <c r="AH47" s="69"/>
      <c r="AI47" s="69"/>
      <c r="AJ47" s="411"/>
      <c r="AK47" s="61">
        <v>1982</v>
      </c>
      <c r="AL47" s="69"/>
      <c r="AM47" s="69"/>
      <c r="AN47" s="69"/>
      <c r="AO47" s="434">
        <v>750000</v>
      </c>
      <c r="AP47" s="105"/>
      <c r="AQ47" s="105"/>
      <c r="AR47" s="105"/>
      <c r="AS47" s="105"/>
      <c r="AT47" s="105"/>
      <c r="AU47" s="105"/>
      <c r="AV47" s="105"/>
      <c r="AW47" s="105"/>
    </row>
    <row r="48" spans="2:49" s="91" customFormat="1" ht="35.25" customHeight="1" x14ac:dyDescent="0.25">
      <c r="B48" s="364"/>
      <c r="C48" s="394"/>
      <c r="D48" s="68" t="s">
        <v>188</v>
      </c>
      <c r="E48" s="68" t="s">
        <v>806</v>
      </c>
      <c r="F48" s="352"/>
      <c r="G48" s="68"/>
      <c r="H48" s="68"/>
      <c r="I48" s="68"/>
      <c r="J48" s="68"/>
      <c r="K48" s="68" t="s">
        <v>1405</v>
      </c>
      <c r="L48" s="352"/>
      <c r="M48" s="68" t="s">
        <v>378</v>
      </c>
      <c r="N48" s="105"/>
      <c r="O48" s="105"/>
      <c r="P48" s="105"/>
      <c r="Q48" s="105"/>
      <c r="R48" s="105"/>
      <c r="S48" s="69"/>
      <c r="T48" s="69"/>
      <c r="U48" s="69"/>
      <c r="V48" s="69"/>
      <c r="W48" s="69"/>
      <c r="X48" s="69"/>
      <c r="Y48" s="69"/>
      <c r="Z48" s="69"/>
      <c r="AA48" s="69"/>
      <c r="AB48" s="69"/>
      <c r="AC48" s="69"/>
      <c r="AD48" s="69"/>
      <c r="AE48" s="69"/>
      <c r="AF48" s="69"/>
      <c r="AG48" s="69"/>
      <c r="AH48" s="69"/>
      <c r="AI48" s="69"/>
      <c r="AJ48" s="411"/>
      <c r="AK48" s="61">
        <v>1985</v>
      </c>
      <c r="AL48" s="69"/>
      <c r="AM48" s="69"/>
      <c r="AN48" s="69"/>
      <c r="AO48" s="434">
        <v>1500000</v>
      </c>
      <c r="AP48" s="105"/>
      <c r="AQ48" s="105"/>
      <c r="AR48" s="105"/>
      <c r="AS48" s="105"/>
      <c r="AT48" s="105"/>
      <c r="AU48" s="105"/>
      <c r="AV48" s="105"/>
      <c r="AW48" s="105"/>
    </row>
    <row r="49" spans="2:49" s="91" customFormat="1" ht="35.25" customHeight="1" x14ac:dyDescent="0.25">
      <c r="B49" s="364"/>
      <c r="C49" s="394"/>
      <c r="D49" s="68" t="s">
        <v>188</v>
      </c>
      <c r="E49" s="68" t="s">
        <v>806</v>
      </c>
      <c r="F49" s="352"/>
      <c r="G49" s="68"/>
      <c r="H49" s="68"/>
      <c r="I49" s="68"/>
      <c r="J49" s="68"/>
      <c r="K49" s="68" t="s">
        <v>1405</v>
      </c>
      <c r="L49" s="352"/>
      <c r="M49" s="68" t="s">
        <v>378</v>
      </c>
      <c r="N49" s="105"/>
      <c r="O49" s="105"/>
      <c r="P49" s="105"/>
      <c r="Q49" s="105"/>
      <c r="R49" s="105"/>
      <c r="S49" s="69"/>
      <c r="T49" s="69"/>
      <c r="U49" s="69"/>
      <c r="V49" s="69"/>
      <c r="W49" s="69"/>
      <c r="X49" s="69"/>
      <c r="Y49" s="69"/>
      <c r="Z49" s="69"/>
      <c r="AA49" s="69"/>
      <c r="AB49" s="69"/>
      <c r="AC49" s="69"/>
      <c r="AD49" s="69"/>
      <c r="AE49" s="69"/>
      <c r="AF49" s="69"/>
      <c r="AG49" s="69"/>
      <c r="AH49" s="69"/>
      <c r="AI49" s="69"/>
      <c r="AJ49" s="411"/>
      <c r="AK49" s="61">
        <v>1990</v>
      </c>
      <c r="AL49" s="69"/>
      <c r="AM49" s="69"/>
      <c r="AN49" s="69"/>
      <c r="AO49" s="434">
        <v>900000</v>
      </c>
      <c r="AP49" s="105"/>
      <c r="AQ49" s="105"/>
      <c r="AR49" s="105"/>
      <c r="AS49" s="105"/>
      <c r="AT49" s="105"/>
      <c r="AU49" s="105"/>
      <c r="AV49" s="105"/>
      <c r="AW49" s="105"/>
    </row>
    <row r="50" spans="2:49" s="91" customFormat="1" ht="35.25" customHeight="1" x14ac:dyDescent="0.25">
      <c r="B50" s="364"/>
      <c r="C50" s="394"/>
      <c r="D50" s="68" t="s">
        <v>175</v>
      </c>
      <c r="E50" s="68" t="s">
        <v>1406</v>
      </c>
      <c r="F50" s="352"/>
      <c r="G50" s="68"/>
      <c r="H50" s="68"/>
      <c r="I50" s="68"/>
      <c r="J50" s="68"/>
      <c r="K50" s="68" t="s">
        <v>304</v>
      </c>
      <c r="L50" s="352"/>
      <c r="M50" s="68" t="s">
        <v>360</v>
      </c>
      <c r="N50" s="105"/>
      <c r="O50" s="105"/>
      <c r="P50" s="105"/>
      <c r="Q50" s="105"/>
      <c r="R50" s="105"/>
      <c r="S50" s="69"/>
      <c r="T50" s="69"/>
      <c r="U50" s="69"/>
      <c r="V50" s="69"/>
      <c r="W50" s="69"/>
      <c r="X50" s="69"/>
      <c r="Y50" s="69"/>
      <c r="Z50" s="69"/>
      <c r="AA50" s="69"/>
      <c r="AB50" s="69"/>
      <c r="AC50" s="69"/>
      <c r="AD50" s="69"/>
      <c r="AE50" s="69"/>
      <c r="AF50" s="69"/>
      <c r="AG50" s="69"/>
      <c r="AH50" s="69"/>
      <c r="AI50" s="69"/>
      <c r="AJ50" s="411"/>
      <c r="AK50" s="61">
        <v>1996</v>
      </c>
      <c r="AL50" s="69"/>
      <c r="AM50" s="69"/>
      <c r="AN50" s="69"/>
      <c r="AO50" s="434">
        <v>162500</v>
      </c>
      <c r="AP50" s="105"/>
      <c r="AQ50" s="105"/>
      <c r="AR50" s="105"/>
      <c r="AS50" s="105"/>
      <c r="AT50" s="105"/>
      <c r="AU50" s="105"/>
      <c r="AV50" s="105"/>
      <c r="AW50" s="105"/>
    </row>
    <row r="51" spans="2:49" s="91" customFormat="1" ht="35.25" customHeight="1" x14ac:dyDescent="0.25">
      <c r="B51" s="364"/>
      <c r="C51" s="394"/>
      <c r="D51" s="68" t="s">
        <v>182</v>
      </c>
      <c r="E51" s="68" t="s">
        <v>266</v>
      </c>
      <c r="F51" s="352"/>
      <c r="G51" s="68"/>
      <c r="H51" s="68"/>
      <c r="I51" s="68"/>
      <c r="J51" s="68"/>
      <c r="K51" s="68" t="s">
        <v>1407</v>
      </c>
      <c r="L51" s="352"/>
      <c r="M51" s="68" t="s">
        <v>362</v>
      </c>
      <c r="N51" s="105"/>
      <c r="O51" s="105"/>
      <c r="P51" s="105"/>
      <c r="Q51" s="105"/>
      <c r="R51" s="105"/>
      <c r="S51" s="69"/>
      <c r="T51" s="69"/>
      <c r="U51" s="69"/>
      <c r="V51" s="69"/>
      <c r="W51" s="69"/>
      <c r="X51" s="69"/>
      <c r="Y51" s="69"/>
      <c r="Z51" s="69"/>
      <c r="AA51" s="69"/>
      <c r="AB51" s="69"/>
      <c r="AC51" s="69"/>
      <c r="AD51" s="69"/>
      <c r="AE51" s="69"/>
      <c r="AF51" s="69"/>
      <c r="AG51" s="69"/>
      <c r="AH51" s="69"/>
      <c r="AI51" s="69"/>
      <c r="AJ51" s="411"/>
      <c r="AK51" s="61">
        <v>1996</v>
      </c>
      <c r="AL51" s="69"/>
      <c r="AM51" s="69"/>
      <c r="AN51" s="69"/>
      <c r="AO51" s="434">
        <v>1200000</v>
      </c>
      <c r="AP51" s="105"/>
      <c r="AQ51" s="105"/>
      <c r="AR51" s="105"/>
      <c r="AS51" s="105"/>
      <c r="AT51" s="105"/>
      <c r="AU51" s="105"/>
      <c r="AV51" s="105"/>
      <c r="AW51" s="105"/>
    </row>
    <row r="52" spans="2:49" s="91" customFormat="1" ht="35.25" customHeight="1" x14ac:dyDescent="0.25">
      <c r="B52" s="364"/>
      <c r="C52" s="394"/>
      <c r="D52" s="68" t="s">
        <v>182</v>
      </c>
      <c r="E52" s="68" t="s">
        <v>266</v>
      </c>
      <c r="F52" s="352"/>
      <c r="G52" s="68"/>
      <c r="H52" s="68"/>
      <c r="I52" s="68"/>
      <c r="J52" s="68"/>
      <c r="K52" s="68" t="s">
        <v>1408</v>
      </c>
      <c r="L52" s="352"/>
      <c r="M52" s="68" t="s">
        <v>362</v>
      </c>
      <c r="N52" s="105"/>
      <c r="O52" s="105"/>
      <c r="P52" s="105"/>
      <c r="Q52" s="105"/>
      <c r="R52" s="105"/>
      <c r="S52" s="69"/>
      <c r="T52" s="69"/>
      <c r="U52" s="69"/>
      <c r="V52" s="69"/>
      <c r="W52" s="69"/>
      <c r="X52" s="69"/>
      <c r="Y52" s="69"/>
      <c r="Z52" s="69"/>
      <c r="AA52" s="69"/>
      <c r="AB52" s="69"/>
      <c r="AC52" s="69"/>
      <c r="AD52" s="69"/>
      <c r="AE52" s="69"/>
      <c r="AF52" s="69"/>
      <c r="AG52" s="69"/>
      <c r="AH52" s="69"/>
      <c r="AI52" s="69"/>
      <c r="AJ52" s="411"/>
      <c r="AK52" s="61">
        <v>1996</v>
      </c>
      <c r="AL52" s="69"/>
      <c r="AM52" s="69"/>
      <c r="AN52" s="69"/>
      <c r="AO52" s="434">
        <v>585000</v>
      </c>
      <c r="AP52" s="105"/>
      <c r="AQ52" s="105"/>
      <c r="AR52" s="105"/>
      <c r="AS52" s="105"/>
      <c r="AT52" s="105"/>
      <c r="AU52" s="105"/>
      <c r="AV52" s="105"/>
      <c r="AW52" s="105"/>
    </row>
    <row r="53" spans="2:49" s="91" customFormat="1" ht="35.25" customHeight="1" x14ac:dyDescent="0.25">
      <c r="B53" s="364"/>
      <c r="C53" s="394"/>
      <c r="D53" s="68" t="s">
        <v>1409</v>
      </c>
      <c r="E53" s="68" t="s">
        <v>261</v>
      </c>
      <c r="F53" s="352"/>
      <c r="G53" s="68"/>
      <c r="H53" s="68"/>
      <c r="I53" s="68"/>
      <c r="J53" s="68"/>
      <c r="K53" s="68" t="s">
        <v>304</v>
      </c>
      <c r="L53" s="352"/>
      <c r="M53" s="68" t="s">
        <v>369</v>
      </c>
      <c r="N53" s="105"/>
      <c r="O53" s="105"/>
      <c r="P53" s="105"/>
      <c r="Q53" s="105"/>
      <c r="R53" s="105"/>
      <c r="S53" s="69"/>
      <c r="T53" s="69"/>
      <c r="U53" s="69"/>
      <c r="V53" s="69"/>
      <c r="W53" s="69"/>
      <c r="X53" s="69"/>
      <c r="Y53" s="69"/>
      <c r="Z53" s="69"/>
      <c r="AA53" s="69"/>
      <c r="AB53" s="69"/>
      <c r="AC53" s="69"/>
      <c r="AD53" s="69"/>
      <c r="AE53" s="69"/>
      <c r="AF53" s="69"/>
      <c r="AG53" s="69"/>
      <c r="AH53" s="69"/>
      <c r="AI53" s="69"/>
      <c r="AJ53" s="411"/>
      <c r="AK53" s="61">
        <v>1996</v>
      </c>
      <c r="AL53" s="69"/>
      <c r="AM53" s="69"/>
      <c r="AN53" s="69"/>
      <c r="AO53" s="434">
        <v>120000</v>
      </c>
      <c r="AP53" s="105"/>
      <c r="AQ53" s="105"/>
      <c r="AR53" s="105"/>
      <c r="AS53" s="105"/>
      <c r="AT53" s="105"/>
      <c r="AU53" s="105"/>
      <c r="AV53" s="105"/>
      <c r="AW53" s="105"/>
    </row>
    <row r="54" spans="2:49" s="91" customFormat="1" ht="35.25" customHeight="1" x14ac:dyDescent="0.25">
      <c r="B54" s="364"/>
      <c r="C54" s="394"/>
      <c r="D54" s="68" t="s">
        <v>183</v>
      </c>
      <c r="E54" s="68" t="s">
        <v>261</v>
      </c>
      <c r="F54" s="352"/>
      <c r="G54" s="68"/>
      <c r="H54" s="68"/>
      <c r="I54" s="68"/>
      <c r="J54" s="68"/>
      <c r="K54" s="68" t="s">
        <v>304</v>
      </c>
      <c r="L54" s="352"/>
      <c r="M54" s="68" t="s">
        <v>1410</v>
      </c>
      <c r="N54" s="105"/>
      <c r="O54" s="105"/>
      <c r="P54" s="105"/>
      <c r="Q54" s="105"/>
      <c r="R54" s="105"/>
      <c r="S54" s="69"/>
      <c r="T54" s="69"/>
      <c r="U54" s="69"/>
      <c r="V54" s="69"/>
      <c r="W54" s="69"/>
      <c r="X54" s="69"/>
      <c r="Y54" s="69"/>
      <c r="Z54" s="69"/>
      <c r="AA54" s="69"/>
      <c r="AB54" s="69"/>
      <c r="AC54" s="69"/>
      <c r="AD54" s="69"/>
      <c r="AE54" s="69"/>
      <c r="AF54" s="69"/>
      <c r="AG54" s="69"/>
      <c r="AH54" s="69"/>
      <c r="AI54" s="69"/>
      <c r="AJ54" s="411"/>
      <c r="AK54" s="61">
        <v>1996</v>
      </c>
      <c r="AL54" s="69"/>
      <c r="AM54" s="69"/>
      <c r="AN54" s="69"/>
      <c r="AO54" s="434">
        <v>595000</v>
      </c>
      <c r="AP54" s="105"/>
      <c r="AQ54" s="105"/>
      <c r="AR54" s="105"/>
      <c r="AS54" s="105"/>
      <c r="AT54" s="105"/>
      <c r="AU54" s="105"/>
      <c r="AV54" s="105"/>
      <c r="AW54" s="105"/>
    </row>
    <row r="55" spans="2:49" s="91" customFormat="1" ht="35.25" customHeight="1" x14ac:dyDescent="0.25">
      <c r="B55" s="364"/>
      <c r="C55" s="394"/>
      <c r="D55" s="68" t="s">
        <v>196</v>
      </c>
      <c r="E55" s="68" t="s">
        <v>255</v>
      </c>
      <c r="F55" s="352"/>
      <c r="G55" s="68"/>
      <c r="H55" s="68"/>
      <c r="I55" s="68"/>
      <c r="J55" s="68"/>
      <c r="K55" s="68" t="s">
        <v>304</v>
      </c>
      <c r="L55" s="352"/>
      <c r="M55" s="68" t="s">
        <v>373</v>
      </c>
      <c r="N55" s="105"/>
      <c r="O55" s="105"/>
      <c r="P55" s="105"/>
      <c r="Q55" s="105"/>
      <c r="R55" s="105"/>
      <c r="S55" s="69"/>
      <c r="T55" s="69"/>
      <c r="U55" s="69"/>
      <c r="V55" s="69"/>
      <c r="W55" s="69"/>
      <c r="X55" s="69"/>
      <c r="Y55" s="69"/>
      <c r="Z55" s="69"/>
      <c r="AA55" s="69"/>
      <c r="AB55" s="69"/>
      <c r="AC55" s="69"/>
      <c r="AD55" s="69"/>
      <c r="AE55" s="69"/>
      <c r="AF55" s="69"/>
      <c r="AG55" s="69"/>
      <c r="AH55" s="69"/>
      <c r="AI55" s="69"/>
      <c r="AJ55" s="411"/>
      <c r="AK55" s="61">
        <v>1996</v>
      </c>
      <c r="AL55" s="69"/>
      <c r="AM55" s="69"/>
      <c r="AN55" s="69"/>
      <c r="AO55" s="434">
        <v>4940000</v>
      </c>
      <c r="AP55" s="105"/>
      <c r="AQ55" s="105"/>
      <c r="AR55" s="105"/>
      <c r="AS55" s="105"/>
      <c r="AT55" s="105"/>
      <c r="AU55" s="105"/>
      <c r="AV55" s="105"/>
      <c r="AW55" s="105"/>
    </row>
    <row r="56" spans="2:49" s="91" customFormat="1" ht="35.25" customHeight="1" x14ac:dyDescent="0.25">
      <c r="B56" s="364"/>
      <c r="C56" s="394"/>
      <c r="D56" s="68" t="s">
        <v>184</v>
      </c>
      <c r="E56" s="68" t="s">
        <v>807</v>
      </c>
      <c r="F56" s="352"/>
      <c r="G56" s="68"/>
      <c r="H56" s="68"/>
      <c r="I56" s="68"/>
      <c r="J56" s="68"/>
      <c r="K56" s="68" t="s">
        <v>304</v>
      </c>
      <c r="L56" s="352"/>
      <c r="M56" s="68" t="s">
        <v>368</v>
      </c>
      <c r="N56" s="105"/>
      <c r="O56" s="105"/>
      <c r="P56" s="105"/>
      <c r="Q56" s="105"/>
      <c r="R56" s="105"/>
      <c r="S56" s="69"/>
      <c r="T56" s="69"/>
      <c r="U56" s="69"/>
      <c r="V56" s="69"/>
      <c r="W56" s="69"/>
      <c r="X56" s="69"/>
      <c r="Y56" s="69"/>
      <c r="Z56" s="69"/>
      <c r="AA56" s="69"/>
      <c r="AB56" s="69"/>
      <c r="AC56" s="69"/>
      <c r="AD56" s="69"/>
      <c r="AE56" s="69"/>
      <c r="AF56" s="69"/>
      <c r="AG56" s="69"/>
      <c r="AH56" s="69"/>
      <c r="AI56" s="69"/>
      <c r="AJ56" s="411"/>
      <c r="AK56" s="61">
        <v>1996</v>
      </c>
      <c r="AL56" s="69"/>
      <c r="AM56" s="69"/>
      <c r="AN56" s="69"/>
      <c r="AO56" s="434">
        <v>650000</v>
      </c>
      <c r="AP56" s="105"/>
      <c r="AQ56" s="105"/>
      <c r="AR56" s="105"/>
      <c r="AS56" s="105"/>
      <c r="AT56" s="105"/>
      <c r="AU56" s="105"/>
      <c r="AV56" s="105"/>
      <c r="AW56" s="105"/>
    </row>
    <row r="57" spans="2:49" s="91" customFormat="1" ht="35.25" customHeight="1" x14ac:dyDescent="0.25">
      <c r="B57" s="364"/>
      <c r="C57" s="394"/>
      <c r="D57" s="68" t="s">
        <v>183</v>
      </c>
      <c r="E57" s="68" t="s">
        <v>261</v>
      </c>
      <c r="F57" s="352"/>
      <c r="G57" s="68"/>
      <c r="H57" s="68"/>
      <c r="I57" s="68"/>
      <c r="J57" s="68"/>
      <c r="K57" s="68" t="s">
        <v>304</v>
      </c>
      <c r="L57" s="352"/>
      <c r="M57" s="68" t="s">
        <v>368</v>
      </c>
      <c r="N57" s="105"/>
      <c r="O57" s="105"/>
      <c r="P57" s="105"/>
      <c r="Q57" s="105"/>
      <c r="R57" s="105"/>
      <c r="S57" s="69"/>
      <c r="T57" s="69"/>
      <c r="U57" s="69"/>
      <c r="V57" s="69"/>
      <c r="W57" s="69"/>
      <c r="X57" s="69"/>
      <c r="Y57" s="69"/>
      <c r="Z57" s="69"/>
      <c r="AA57" s="69"/>
      <c r="AB57" s="69"/>
      <c r="AC57" s="69"/>
      <c r="AD57" s="69"/>
      <c r="AE57" s="69"/>
      <c r="AF57" s="69"/>
      <c r="AG57" s="69"/>
      <c r="AH57" s="69"/>
      <c r="AI57" s="69"/>
      <c r="AJ57" s="411"/>
      <c r="AK57" s="61">
        <v>1996</v>
      </c>
      <c r="AL57" s="69"/>
      <c r="AM57" s="69"/>
      <c r="AN57" s="69"/>
      <c r="AO57" s="434">
        <v>1785000</v>
      </c>
      <c r="AP57" s="105"/>
      <c r="AQ57" s="105"/>
      <c r="AR57" s="105"/>
      <c r="AS57" s="105"/>
      <c r="AT57" s="105"/>
      <c r="AU57" s="105"/>
      <c r="AV57" s="105"/>
      <c r="AW57" s="105"/>
    </row>
    <row r="58" spans="2:49" s="91" customFormat="1" ht="35.25" customHeight="1" x14ac:dyDescent="0.25">
      <c r="B58" s="364"/>
      <c r="C58" s="394"/>
      <c r="D58" s="68" t="s">
        <v>183</v>
      </c>
      <c r="E58" s="68" t="s">
        <v>240</v>
      </c>
      <c r="F58" s="352"/>
      <c r="G58" s="68"/>
      <c r="H58" s="68"/>
      <c r="I58" s="68"/>
      <c r="J58" s="68"/>
      <c r="K58" s="68" t="s">
        <v>304</v>
      </c>
      <c r="L58" s="352"/>
      <c r="M58" s="68" t="s">
        <v>369</v>
      </c>
      <c r="N58" s="105"/>
      <c r="O58" s="105"/>
      <c r="P58" s="105"/>
      <c r="Q58" s="105"/>
      <c r="R58" s="105"/>
      <c r="S58" s="69"/>
      <c r="T58" s="69"/>
      <c r="U58" s="69"/>
      <c r="V58" s="69"/>
      <c r="W58" s="69"/>
      <c r="X58" s="69"/>
      <c r="Y58" s="69"/>
      <c r="Z58" s="69"/>
      <c r="AA58" s="69"/>
      <c r="AB58" s="69"/>
      <c r="AC58" s="69"/>
      <c r="AD58" s="69"/>
      <c r="AE58" s="69"/>
      <c r="AF58" s="69"/>
      <c r="AG58" s="69"/>
      <c r="AH58" s="69"/>
      <c r="AI58" s="69"/>
      <c r="AJ58" s="411"/>
      <c r="AK58" s="61">
        <v>1996</v>
      </c>
      <c r="AL58" s="69"/>
      <c r="AM58" s="69"/>
      <c r="AN58" s="69"/>
      <c r="AO58" s="434">
        <v>595000</v>
      </c>
      <c r="AP58" s="105"/>
      <c r="AQ58" s="105"/>
      <c r="AR58" s="105"/>
      <c r="AS58" s="105"/>
      <c r="AT58" s="105"/>
      <c r="AU58" s="105"/>
      <c r="AV58" s="105"/>
      <c r="AW58" s="105"/>
    </row>
    <row r="59" spans="2:49" s="91" customFormat="1" ht="35.25" customHeight="1" x14ac:dyDescent="0.25">
      <c r="B59" s="364"/>
      <c r="C59" s="394"/>
      <c r="D59" s="68" t="s">
        <v>199</v>
      </c>
      <c r="E59" s="68" t="s">
        <v>232</v>
      </c>
      <c r="F59" s="352"/>
      <c r="G59" s="68"/>
      <c r="H59" s="68"/>
      <c r="I59" s="68"/>
      <c r="J59" s="68"/>
      <c r="K59" s="68" t="s">
        <v>304</v>
      </c>
      <c r="L59" s="352"/>
      <c r="M59" s="68" t="s">
        <v>365</v>
      </c>
      <c r="N59" s="105"/>
      <c r="O59" s="105"/>
      <c r="P59" s="105"/>
      <c r="Q59" s="105"/>
      <c r="R59" s="105"/>
      <c r="S59" s="69"/>
      <c r="T59" s="69"/>
      <c r="U59" s="69"/>
      <c r="V59" s="69"/>
      <c r="W59" s="69"/>
      <c r="X59" s="69"/>
      <c r="Y59" s="69"/>
      <c r="Z59" s="69"/>
      <c r="AA59" s="69"/>
      <c r="AB59" s="69"/>
      <c r="AC59" s="69"/>
      <c r="AD59" s="69"/>
      <c r="AE59" s="69"/>
      <c r="AF59" s="69"/>
      <c r="AG59" s="69"/>
      <c r="AH59" s="69"/>
      <c r="AI59" s="69"/>
      <c r="AJ59" s="411"/>
      <c r="AK59" s="61">
        <v>1996</v>
      </c>
      <c r="AL59" s="69"/>
      <c r="AM59" s="69"/>
      <c r="AN59" s="69"/>
      <c r="AO59" s="434">
        <v>73500</v>
      </c>
      <c r="AP59" s="105"/>
      <c r="AQ59" s="105"/>
      <c r="AR59" s="105"/>
      <c r="AS59" s="105"/>
      <c r="AT59" s="105"/>
      <c r="AU59" s="105"/>
      <c r="AV59" s="105"/>
      <c r="AW59" s="105"/>
    </row>
    <row r="60" spans="2:49" s="91" customFormat="1" ht="35.25" customHeight="1" x14ac:dyDescent="0.25">
      <c r="B60" s="364"/>
      <c r="C60" s="394"/>
      <c r="D60" s="68" t="s">
        <v>188</v>
      </c>
      <c r="E60" s="68" t="s">
        <v>246</v>
      </c>
      <c r="F60" s="352"/>
      <c r="G60" s="68"/>
      <c r="H60" s="68"/>
      <c r="I60" s="68"/>
      <c r="J60" s="68"/>
      <c r="K60" s="68" t="s">
        <v>138</v>
      </c>
      <c r="L60" s="352"/>
      <c r="M60" s="68" t="s">
        <v>1113</v>
      </c>
      <c r="N60" s="105"/>
      <c r="O60" s="105"/>
      <c r="P60" s="105"/>
      <c r="Q60" s="105"/>
      <c r="R60" s="105"/>
      <c r="S60" s="69"/>
      <c r="T60" s="69"/>
      <c r="U60" s="69"/>
      <c r="V60" s="69"/>
      <c r="W60" s="69"/>
      <c r="X60" s="69"/>
      <c r="Y60" s="69"/>
      <c r="Z60" s="69"/>
      <c r="AA60" s="69"/>
      <c r="AB60" s="69"/>
      <c r="AC60" s="69"/>
      <c r="AD60" s="69"/>
      <c r="AE60" s="69"/>
      <c r="AF60" s="69"/>
      <c r="AG60" s="69"/>
      <c r="AH60" s="69"/>
      <c r="AI60" s="69"/>
      <c r="AJ60" s="411"/>
      <c r="AK60" s="61">
        <v>1996</v>
      </c>
      <c r="AL60" s="69"/>
      <c r="AM60" s="69"/>
      <c r="AN60" s="69"/>
      <c r="AO60" s="434">
        <v>900000</v>
      </c>
      <c r="AP60" s="105"/>
      <c r="AQ60" s="105"/>
      <c r="AR60" s="105"/>
      <c r="AS60" s="105"/>
      <c r="AT60" s="105"/>
      <c r="AU60" s="105"/>
      <c r="AV60" s="105"/>
      <c r="AW60" s="105"/>
    </row>
    <row r="61" spans="2:49" s="91" customFormat="1" ht="35.25" customHeight="1" x14ac:dyDescent="0.25">
      <c r="B61" s="364"/>
      <c r="C61" s="394"/>
      <c r="D61" s="68" t="s">
        <v>1081</v>
      </c>
      <c r="E61" s="68" t="s">
        <v>1094</v>
      </c>
      <c r="F61" s="352"/>
      <c r="G61" s="68"/>
      <c r="H61" s="68"/>
      <c r="I61" s="68"/>
      <c r="J61" s="68"/>
      <c r="K61" s="68" t="s">
        <v>304</v>
      </c>
      <c r="L61" s="352"/>
      <c r="M61" s="68" t="s">
        <v>1114</v>
      </c>
      <c r="N61" s="105"/>
      <c r="O61" s="105"/>
      <c r="P61" s="105"/>
      <c r="Q61" s="105"/>
      <c r="R61" s="105"/>
      <c r="S61" s="69"/>
      <c r="T61" s="69"/>
      <c r="U61" s="69"/>
      <c r="V61" s="69"/>
      <c r="W61" s="69"/>
      <c r="X61" s="69"/>
      <c r="Y61" s="69"/>
      <c r="Z61" s="69"/>
      <c r="AA61" s="69"/>
      <c r="AB61" s="69"/>
      <c r="AC61" s="69"/>
      <c r="AD61" s="69"/>
      <c r="AE61" s="69"/>
      <c r="AF61" s="69"/>
      <c r="AG61" s="69"/>
      <c r="AH61" s="69"/>
      <c r="AI61" s="69"/>
      <c r="AJ61" s="411"/>
      <c r="AK61" s="61">
        <v>1996</v>
      </c>
      <c r="AL61" s="69"/>
      <c r="AM61" s="69"/>
      <c r="AN61" s="69"/>
      <c r="AO61" s="434">
        <v>525000</v>
      </c>
      <c r="AP61" s="105"/>
      <c r="AQ61" s="105"/>
      <c r="AR61" s="105"/>
      <c r="AS61" s="105"/>
      <c r="AT61" s="105"/>
      <c r="AU61" s="105"/>
      <c r="AV61" s="105"/>
      <c r="AW61" s="105"/>
    </row>
    <row r="62" spans="2:49" s="91" customFormat="1" ht="35.25" customHeight="1" x14ac:dyDescent="0.25">
      <c r="B62" s="364"/>
      <c r="C62" s="394"/>
      <c r="D62" s="68" t="s">
        <v>1088</v>
      </c>
      <c r="E62" s="68" t="s">
        <v>1411</v>
      </c>
      <c r="F62" s="352"/>
      <c r="G62" s="68"/>
      <c r="H62" s="68"/>
      <c r="I62" s="68"/>
      <c r="J62" s="68"/>
      <c r="K62" s="68" t="s">
        <v>304</v>
      </c>
      <c r="L62" s="352"/>
      <c r="M62" s="68" t="s">
        <v>369</v>
      </c>
      <c r="N62" s="105"/>
      <c r="O62" s="105"/>
      <c r="P62" s="105"/>
      <c r="Q62" s="105"/>
      <c r="R62" s="105"/>
      <c r="S62" s="69"/>
      <c r="T62" s="69"/>
      <c r="U62" s="69"/>
      <c r="V62" s="69"/>
      <c r="W62" s="69"/>
      <c r="X62" s="69"/>
      <c r="Y62" s="69"/>
      <c r="Z62" s="69"/>
      <c r="AA62" s="69"/>
      <c r="AB62" s="69"/>
      <c r="AC62" s="69"/>
      <c r="AD62" s="69"/>
      <c r="AE62" s="69"/>
      <c r="AF62" s="69"/>
      <c r="AG62" s="69"/>
      <c r="AH62" s="69"/>
      <c r="AI62" s="69"/>
      <c r="AJ62" s="411"/>
      <c r="AK62" s="61">
        <v>1996</v>
      </c>
      <c r="AL62" s="69"/>
      <c r="AM62" s="69"/>
      <c r="AN62" s="69"/>
      <c r="AO62" s="434">
        <v>360000</v>
      </c>
      <c r="AP62" s="105"/>
      <c r="AQ62" s="105"/>
      <c r="AR62" s="105"/>
      <c r="AS62" s="105"/>
      <c r="AT62" s="105"/>
      <c r="AU62" s="105"/>
      <c r="AV62" s="105"/>
      <c r="AW62" s="105"/>
    </row>
    <row r="63" spans="2:49" s="91" customFormat="1" ht="35.25" customHeight="1" x14ac:dyDescent="0.25">
      <c r="B63" s="364"/>
      <c r="C63" s="394"/>
      <c r="D63" s="68" t="s">
        <v>184</v>
      </c>
      <c r="E63" s="68" t="s">
        <v>807</v>
      </c>
      <c r="F63" s="352"/>
      <c r="G63" s="68"/>
      <c r="H63" s="68"/>
      <c r="I63" s="68"/>
      <c r="J63" s="68"/>
      <c r="K63" s="68" t="s">
        <v>304</v>
      </c>
      <c r="L63" s="352"/>
      <c r="M63" s="68" t="s">
        <v>368</v>
      </c>
      <c r="N63" s="105"/>
      <c r="O63" s="105"/>
      <c r="P63" s="105"/>
      <c r="Q63" s="105"/>
      <c r="R63" s="105"/>
      <c r="S63" s="69"/>
      <c r="T63" s="69"/>
      <c r="U63" s="69"/>
      <c r="V63" s="69"/>
      <c r="W63" s="69"/>
      <c r="X63" s="69"/>
      <c r="Y63" s="69"/>
      <c r="Z63" s="69"/>
      <c r="AA63" s="69"/>
      <c r="AB63" s="69"/>
      <c r="AC63" s="69"/>
      <c r="AD63" s="69"/>
      <c r="AE63" s="69"/>
      <c r="AF63" s="69"/>
      <c r="AG63" s="69"/>
      <c r="AH63" s="69"/>
      <c r="AI63" s="69"/>
      <c r="AJ63" s="411"/>
      <c r="AK63" s="61">
        <v>1996</v>
      </c>
      <c r="AL63" s="69"/>
      <c r="AM63" s="69"/>
      <c r="AN63" s="69"/>
      <c r="AO63" s="434">
        <v>700000</v>
      </c>
      <c r="AP63" s="105"/>
      <c r="AQ63" s="105"/>
      <c r="AR63" s="105"/>
      <c r="AS63" s="105"/>
      <c r="AT63" s="105"/>
      <c r="AU63" s="105"/>
      <c r="AV63" s="105"/>
      <c r="AW63" s="105"/>
    </row>
    <row r="64" spans="2:49" s="91" customFormat="1" ht="35.25" customHeight="1" x14ac:dyDescent="0.25">
      <c r="B64" s="364"/>
      <c r="C64" s="394"/>
      <c r="D64" s="68" t="s">
        <v>183</v>
      </c>
      <c r="E64" s="68" t="s">
        <v>261</v>
      </c>
      <c r="F64" s="352"/>
      <c r="G64" s="68"/>
      <c r="H64" s="68"/>
      <c r="I64" s="68"/>
      <c r="J64" s="68"/>
      <c r="K64" s="68" t="s">
        <v>304</v>
      </c>
      <c r="L64" s="352"/>
      <c r="M64" s="68" t="s">
        <v>368</v>
      </c>
      <c r="N64" s="105"/>
      <c r="O64" s="105"/>
      <c r="P64" s="105"/>
      <c r="Q64" s="105"/>
      <c r="R64" s="105"/>
      <c r="S64" s="69"/>
      <c r="T64" s="69"/>
      <c r="U64" s="69"/>
      <c r="V64" s="69"/>
      <c r="W64" s="69"/>
      <c r="X64" s="69"/>
      <c r="Y64" s="69"/>
      <c r="Z64" s="69"/>
      <c r="AA64" s="69"/>
      <c r="AB64" s="69"/>
      <c r="AC64" s="69"/>
      <c r="AD64" s="69"/>
      <c r="AE64" s="69"/>
      <c r="AF64" s="69"/>
      <c r="AG64" s="69"/>
      <c r="AH64" s="69"/>
      <c r="AI64" s="69"/>
      <c r="AJ64" s="411"/>
      <c r="AK64" s="61">
        <v>1997</v>
      </c>
      <c r="AL64" s="69"/>
      <c r="AM64" s="69"/>
      <c r="AN64" s="69"/>
      <c r="AO64" s="434">
        <v>3867500</v>
      </c>
      <c r="AP64" s="105"/>
      <c r="AQ64" s="105"/>
      <c r="AR64" s="105"/>
      <c r="AS64" s="105"/>
      <c r="AT64" s="105"/>
      <c r="AU64" s="105"/>
      <c r="AV64" s="105"/>
      <c r="AW64" s="105"/>
    </row>
    <row r="65" spans="2:49" s="91" customFormat="1" ht="35.25" customHeight="1" x14ac:dyDescent="0.25">
      <c r="B65" s="364"/>
      <c r="C65" s="394"/>
      <c r="D65" s="68" t="s">
        <v>183</v>
      </c>
      <c r="E65" s="68" t="s">
        <v>261</v>
      </c>
      <c r="F65" s="352"/>
      <c r="G65" s="68"/>
      <c r="H65" s="68"/>
      <c r="I65" s="68"/>
      <c r="J65" s="68"/>
      <c r="K65" s="68" t="s">
        <v>304</v>
      </c>
      <c r="L65" s="352"/>
      <c r="M65" s="68" t="s">
        <v>368</v>
      </c>
      <c r="N65" s="105"/>
      <c r="O65" s="105"/>
      <c r="P65" s="105"/>
      <c r="Q65" s="105"/>
      <c r="R65" s="105"/>
      <c r="S65" s="69"/>
      <c r="T65" s="69"/>
      <c r="U65" s="69"/>
      <c r="V65" s="69"/>
      <c r="W65" s="69"/>
      <c r="X65" s="69"/>
      <c r="Y65" s="69"/>
      <c r="Z65" s="69"/>
      <c r="AA65" s="69"/>
      <c r="AB65" s="69"/>
      <c r="AC65" s="69"/>
      <c r="AD65" s="69"/>
      <c r="AE65" s="69"/>
      <c r="AF65" s="69"/>
      <c r="AG65" s="69"/>
      <c r="AH65" s="69"/>
      <c r="AI65" s="69"/>
      <c r="AJ65" s="411"/>
      <c r="AK65" s="61">
        <v>1998</v>
      </c>
      <c r="AL65" s="69"/>
      <c r="AM65" s="69"/>
      <c r="AN65" s="69"/>
      <c r="AO65" s="434">
        <v>1105000</v>
      </c>
      <c r="AP65" s="105"/>
      <c r="AQ65" s="105"/>
      <c r="AR65" s="105"/>
      <c r="AS65" s="105"/>
      <c r="AT65" s="105"/>
      <c r="AU65" s="105"/>
      <c r="AV65" s="105"/>
      <c r="AW65" s="105"/>
    </row>
    <row r="66" spans="2:49" s="91" customFormat="1" ht="35.25" customHeight="1" x14ac:dyDescent="0.25">
      <c r="B66" s="364"/>
      <c r="C66" s="394"/>
      <c r="D66" s="68" t="s">
        <v>183</v>
      </c>
      <c r="E66" s="68" t="s">
        <v>261</v>
      </c>
      <c r="F66" s="352"/>
      <c r="G66" s="68"/>
      <c r="H66" s="68"/>
      <c r="I66" s="68"/>
      <c r="J66" s="68"/>
      <c r="K66" s="68" t="s">
        <v>304</v>
      </c>
      <c r="L66" s="352"/>
      <c r="M66" s="68" t="s">
        <v>364</v>
      </c>
      <c r="N66" s="105"/>
      <c r="O66" s="105"/>
      <c r="P66" s="105"/>
      <c r="Q66" s="105"/>
      <c r="R66" s="105"/>
      <c r="S66" s="69"/>
      <c r="T66" s="69"/>
      <c r="U66" s="69"/>
      <c r="V66" s="69"/>
      <c r="W66" s="69"/>
      <c r="X66" s="69"/>
      <c r="Y66" s="69"/>
      <c r="Z66" s="69"/>
      <c r="AA66" s="69"/>
      <c r="AB66" s="69"/>
      <c r="AC66" s="69"/>
      <c r="AD66" s="69"/>
      <c r="AE66" s="69"/>
      <c r="AF66" s="69"/>
      <c r="AG66" s="69"/>
      <c r="AH66" s="69"/>
      <c r="AI66" s="69"/>
      <c r="AJ66" s="411"/>
      <c r="AK66" s="61">
        <v>1998</v>
      </c>
      <c r="AL66" s="69"/>
      <c r="AM66" s="69"/>
      <c r="AN66" s="69"/>
      <c r="AO66" s="434">
        <v>552500</v>
      </c>
      <c r="AP66" s="105"/>
      <c r="AQ66" s="105"/>
      <c r="AR66" s="105"/>
      <c r="AS66" s="105"/>
      <c r="AT66" s="105"/>
      <c r="AU66" s="105"/>
      <c r="AV66" s="105"/>
      <c r="AW66" s="105"/>
    </row>
    <row r="67" spans="2:49" s="91" customFormat="1" ht="35.25" customHeight="1" x14ac:dyDescent="0.25">
      <c r="B67" s="364"/>
      <c r="C67" s="394"/>
      <c r="D67" s="68" t="s">
        <v>188</v>
      </c>
      <c r="E67" s="68" t="s">
        <v>806</v>
      </c>
      <c r="F67" s="352"/>
      <c r="G67" s="68"/>
      <c r="H67" s="68"/>
      <c r="I67" s="68"/>
      <c r="J67" s="68"/>
      <c r="K67" s="68" t="s">
        <v>138</v>
      </c>
      <c r="L67" s="352"/>
      <c r="M67" s="68" t="s">
        <v>362</v>
      </c>
      <c r="N67" s="105"/>
      <c r="O67" s="105"/>
      <c r="P67" s="105"/>
      <c r="Q67" s="105"/>
      <c r="R67" s="105"/>
      <c r="S67" s="69"/>
      <c r="T67" s="69"/>
      <c r="U67" s="69"/>
      <c r="V67" s="69"/>
      <c r="W67" s="69"/>
      <c r="X67" s="69"/>
      <c r="Y67" s="69"/>
      <c r="Z67" s="69"/>
      <c r="AA67" s="69"/>
      <c r="AB67" s="69"/>
      <c r="AC67" s="69"/>
      <c r="AD67" s="69"/>
      <c r="AE67" s="69"/>
      <c r="AF67" s="69"/>
      <c r="AG67" s="69"/>
      <c r="AH67" s="69"/>
      <c r="AI67" s="69"/>
      <c r="AJ67" s="411"/>
      <c r="AK67" s="61">
        <v>1998</v>
      </c>
      <c r="AL67" s="69"/>
      <c r="AM67" s="69"/>
      <c r="AN67" s="69"/>
      <c r="AO67" s="434">
        <v>975000</v>
      </c>
      <c r="AP67" s="105"/>
      <c r="AQ67" s="105"/>
      <c r="AR67" s="105"/>
      <c r="AS67" s="105"/>
      <c r="AT67" s="105"/>
      <c r="AU67" s="105"/>
      <c r="AV67" s="105"/>
      <c r="AW67" s="105"/>
    </row>
    <row r="68" spans="2:49" s="91" customFormat="1" ht="35.25" customHeight="1" x14ac:dyDescent="0.25">
      <c r="B68" s="364"/>
      <c r="C68" s="394"/>
      <c r="D68" s="68" t="s">
        <v>183</v>
      </c>
      <c r="E68" s="68" t="s">
        <v>261</v>
      </c>
      <c r="F68" s="352"/>
      <c r="G68" s="68"/>
      <c r="H68" s="68"/>
      <c r="I68" s="68"/>
      <c r="J68" s="68"/>
      <c r="K68" s="68" t="s">
        <v>304</v>
      </c>
      <c r="L68" s="352"/>
      <c r="M68" s="68" t="s">
        <v>368</v>
      </c>
      <c r="N68" s="105"/>
      <c r="O68" s="105"/>
      <c r="P68" s="105"/>
      <c r="Q68" s="105"/>
      <c r="R68" s="105"/>
      <c r="S68" s="69"/>
      <c r="T68" s="69"/>
      <c r="U68" s="69"/>
      <c r="V68" s="69"/>
      <c r="W68" s="69"/>
      <c r="X68" s="69"/>
      <c r="Y68" s="69"/>
      <c r="Z68" s="69"/>
      <c r="AA68" s="69"/>
      <c r="AB68" s="69"/>
      <c r="AC68" s="69"/>
      <c r="AD68" s="69"/>
      <c r="AE68" s="69"/>
      <c r="AF68" s="69"/>
      <c r="AG68" s="69"/>
      <c r="AH68" s="69"/>
      <c r="AI68" s="69"/>
      <c r="AJ68" s="411"/>
      <c r="AK68" s="61">
        <v>1998</v>
      </c>
      <c r="AL68" s="69"/>
      <c r="AM68" s="69"/>
      <c r="AN68" s="69"/>
      <c r="AO68" s="434">
        <v>1700000</v>
      </c>
      <c r="AP68" s="105"/>
      <c r="AQ68" s="105"/>
      <c r="AR68" s="105"/>
      <c r="AS68" s="105"/>
      <c r="AT68" s="105"/>
      <c r="AU68" s="105"/>
      <c r="AV68" s="105"/>
      <c r="AW68" s="105"/>
    </row>
    <row r="69" spans="2:49" s="91" customFormat="1" ht="35.25" customHeight="1" x14ac:dyDescent="0.25">
      <c r="B69" s="364"/>
      <c r="C69" s="394"/>
      <c r="D69" s="68" t="s">
        <v>175</v>
      </c>
      <c r="E69" s="68" t="s">
        <v>232</v>
      </c>
      <c r="F69" s="352"/>
      <c r="G69" s="68"/>
      <c r="H69" s="68"/>
      <c r="I69" s="68"/>
      <c r="J69" s="68"/>
      <c r="K69" s="68" t="s">
        <v>304</v>
      </c>
      <c r="L69" s="352"/>
      <c r="M69" s="68" t="s">
        <v>369</v>
      </c>
      <c r="N69" s="105"/>
      <c r="O69" s="105"/>
      <c r="P69" s="105"/>
      <c r="Q69" s="105"/>
      <c r="R69" s="105"/>
      <c r="S69" s="69"/>
      <c r="T69" s="69"/>
      <c r="U69" s="69"/>
      <c r="V69" s="69"/>
      <c r="W69" s="69"/>
      <c r="X69" s="69"/>
      <c r="Y69" s="69"/>
      <c r="Z69" s="69"/>
      <c r="AA69" s="69"/>
      <c r="AB69" s="69"/>
      <c r="AC69" s="69"/>
      <c r="AD69" s="69"/>
      <c r="AE69" s="69"/>
      <c r="AF69" s="69"/>
      <c r="AG69" s="69"/>
      <c r="AH69" s="69"/>
      <c r="AI69" s="69"/>
      <c r="AJ69" s="411"/>
      <c r="AK69" s="61">
        <v>1998</v>
      </c>
      <c r="AL69" s="69"/>
      <c r="AM69" s="69"/>
      <c r="AN69" s="69"/>
      <c r="AO69" s="434">
        <v>840000</v>
      </c>
      <c r="AP69" s="105"/>
      <c r="AQ69" s="105"/>
      <c r="AR69" s="105"/>
      <c r="AS69" s="105"/>
      <c r="AT69" s="105"/>
      <c r="AU69" s="105"/>
      <c r="AV69" s="105"/>
      <c r="AW69" s="105"/>
    </row>
    <row r="70" spans="2:49" s="91" customFormat="1" ht="35.25" customHeight="1" x14ac:dyDescent="0.25">
      <c r="B70" s="364"/>
      <c r="C70" s="394"/>
      <c r="D70" s="68" t="s">
        <v>1081</v>
      </c>
      <c r="E70" s="68" t="s">
        <v>1094</v>
      </c>
      <c r="F70" s="352"/>
      <c r="G70" s="68"/>
      <c r="H70" s="68"/>
      <c r="I70" s="68"/>
      <c r="J70" s="68"/>
      <c r="K70" s="68" t="s">
        <v>304</v>
      </c>
      <c r="L70" s="352"/>
      <c r="M70" s="68" t="s">
        <v>1114</v>
      </c>
      <c r="N70" s="105"/>
      <c r="O70" s="105"/>
      <c r="P70" s="105"/>
      <c r="Q70" s="105"/>
      <c r="R70" s="105"/>
      <c r="S70" s="69"/>
      <c r="T70" s="69"/>
      <c r="U70" s="69"/>
      <c r="V70" s="69"/>
      <c r="W70" s="69"/>
      <c r="X70" s="69"/>
      <c r="Y70" s="69"/>
      <c r="Z70" s="69"/>
      <c r="AA70" s="69"/>
      <c r="AB70" s="69"/>
      <c r="AC70" s="69"/>
      <c r="AD70" s="69"/>
      <c r="AE70" s="69"/>
      <c r="AF70" s="69"/>
      <c r="AG70" s="69"/>
      <c r="AH70" s="69"/>
      <c r="AI70" s="69"/>
      <c r="AJ70" s="411"/>
      <c r="AK70" s="61">
        <v>1998</v>
      </c>
      <c r="AL70" s="69"/>
      <c r="AM70" s="69"/>
      <c r="AN70" s="69"/>
      <c r="AO70" s="434">
        <v>700000</v>
      </c>
      <c r="AP70" s="105"/>
      <c r="AQ70" s="105"/>
      <c r="AR70" s="105"/>
      <c r="AS70" s="105"/>
      <c r="AT70" s="105"/>
      <c r="AU70" s="105"/>
      <c r="AV70" s="105"/>
      <c r="AW70" s="105"/>
    </row>
    <row r="71" spans="2:49" s="91" customFormat="1" ht="35.25" customHeight="1" x14ac:dyDescent="0.25">
      <c r="B71" s="364"/>
      <c r="C71" s="394"/>
      <c r="D71" s="68" t="s">
        <v>1412</v>
      </c>
      <c r="E71" s="68" t="s">
        <v>1413</v>
      </c>
      <c r="F71" s="352"/>
      <c r="G71" s="68"/>
      <c r="H71" s="68"/>
      <c r="I71" s="68"/>
      <c r="J71" s="68"/>
      <c r="K71" s="68" t="s">
        <v>304</v>
      </c>
      <c r="L71" s="352"/>
      <c r="M71" s="68" t="s">
        <v>1414</v>
      </c>
      <c r="N71" s="105"/>
      <c r="O71" s="105"/>
      <c r="P71" s="105"/>
      <c r="Q71" s="105"/>
      <c r="R71" s="105"/>
      <c r="S71" s="69"/>
      <c r="T71" s="69"/>
      <c r="U71" s="69"/>
      <c r="V71" s="69"/>
      <c r="W71" s="69"/>
      <c r="X71" s="69"/>
      <c r="Y71" s="69"/>
      <c r="Z71" s="69"/>
      <c r="AA71" s="69"/>
      <c r="AB71" s="69"/>
      <c r="AC71" s="69"/>
      <c r="AD71" s="69"/>
      <c r="AE71" s="69"/>
      <c r="AF71" s="69"/>
      <c r="AG71" s="69"/>
      <c r="AH71" s="69"/>
      <c r="AI71" s="69"/>
      <c r="AJ71" s="411"/>
      <c r="AK71" s="61">
        <v>1998</v>
      </c>
      <c r="AL71" s="69"/>
      <c r="AM71" s="69"/>
      <c r="AN71" s="69"/>
      <c r="AO71" s="434">
        <v>280000</v>
      </c>
      <c r="AP71" s="105"/>
      <c r="AQ71" s="105"/>
      <c r="AR71" s="105"/>
      <c r="AS71" s="105"/>
      <c r="AT71" s="105"/>
      <c r="AU71" s="105"/>
      <c r="AV71" s="105"/>
      <c r="AW71" s="105"/>
    </row>
    <row r="72" spans="2:49" s="91" customFormat="1" ht="35.25" customHeight="1" x14ac:dyDescent="0.25">
      <c r="B72" s="364"/>
      <c r="C72" s="394"/>
      <c r="D72" s="68" t="s">
        <v>1081</v>
      </c>
      <c r="E72" s="68" t="s">
        <v>1094</v>
      </c>
      <c r="F72" s="352"/>
      <c r="G72" s="68"/>
      <c r="H72" s="68"/>
      <c r="I72" s="68"/>
      <c r="J72" s="68"/>
      <c r="K72" s="68" t="s">
        <v>304</v>
      </c>
      <c r="L72" s="352"/>
      <c r="M72" s="68" t="s">
        <v>1114</v>
      </c>
      <c r="N72" s="105"/>
      <c r="O72" s="105"/>
      <c r="P72" s="105"/>
      <c r="Q72" s="105"/>
      <c r="R72" s="105"/>
      <c r="S72" s="69"/>
      <c r="T72" s="69"/>
      <c r="U72" s="69"/>
      <c r="V72" s="69"/>
      <c r="W72" s="69"/>
      <c r="X72" s="69"/>
      <c r="Y72" s="69"/>
      <c r="Z72" s="69"/>
      <c r="AA72" s="69"/>
      <c r="AB72" s="69"/>
      <c r="AC72" s="69"/>
      <c r="AD72" s="69"/>
      <c r="AE72" s="69"/>
      <c r="AF72" s="69"/>
      <c r="AG72" s="69"/>
      <c r="AH72" s="69"/>
      <c r="AI72" s="69"/>
      <c r="AJ72" s="411"/>
      <c r="AK72" s="61">
        <v>1998</v>
      </c>
      <c r="AL72" s="69"/>
      <c r="AM72" s="69"/>
      <c r="AN72" s="69"/>
      <c r="AO72" s="434">
        <v>700000</v>
      </c>
      <c r="AP72" s="105"/>
      <c r="AQ72" s="105"/>
      <c r="AR72" s="105"/>
      <c r="AS72" s="105"/>
      <c r="AT72" s="105"/>
      <c r="AU72" s="105"/>
      <c r="AV72" s="105"/>
      <c r="AW72" s="105"/>
    </row>
    <row r="73" spans="2:49" s="91" customFormat="1" ht="35.25" customHeight="1" x14ac:dyDescent="0.25">
      <c r="B73" s="364"/>
      <c r="C73" s="394"/>
      <c r="D73" s="68" t="s">
        <v>199</v>
      </c>
      <c r="E73" s="68" t="s">
        <v>232</v>
      </c>
      <c r="F73" s="352"/>
      <c r="G73" s="68"/>
      <c r="H73" s="68"/>
      <c r="I73" s="68"/>
      <c r="J73" s="68"/>
      <c r="K73" s="68" t="s">
        <v>318</v>
      </c>
      <c r="L73" s="352"/>
      <c r="M73" s="68" t="s">
        <v>365</v>
      </c>
      <c r="N73" s="105"/>
      <c r="O73" s="105"/>
      <c r="P73" s="105"/>
      <c r="Q73" s="105"/>
      <c r="R73" s="105"/>
      <c r="S73" s="69"/>
      <c r="T73" s="69"/>
      <c r="U73" s="69"/>
      <c r="V73" s="69"/>
      <c r="W73" s="69"/>
      <c r="X73" s="69"/>
      <c r="Y73" s="69"/>
      <c r="Z73" s="69"/>
      <c r="AA73" s="69"/>
      <c r="AB73" s="69"/>
      <c r="AC73" s="69"/>
      <c r="AD73" s="69"/>
      <c r="AE73" s="69"/>
      <c r="AF73" s="69"/>
      <c r="AG73" s="69"/>
      <c r="AH73" s="69"/>
      <c r="AI73" s="69"/>
      <c r="AJ73" s="411"/>
      <c r="AK73" s="61">
        <v>1998</v>
      </c>
      <c r="AL73" s="69"/>
      <c r="AM73" s="69"/>
      <c r="AN73" s="69"/>
      <c r="AO73" s="434">
        <v>147000</v>
      </c>
      <c r="AP73" s="105"/>
      <c r="AQ73" s="105"/>
      <c r="AR73" s="105"/>
      <c r="AS73" s="105"/>
      <c r="AT73" s="105"/>
      <c r="AU73" s="105"/>
      <c r="AV73" s="105"/>
      <c r="AW73" s="105"/>
    </row>
    <row r="74" spans="2:49" s="91" customFormat="1" ht="35.25" customHeight="1" x14ac:dyDescent="0.25">
      <c r="B74" s="364"/>
      <c r="C74" s="394"/>
      <c r="D74" s="68" t="s">
        <v>183</v>
      </c>
      <c r="E74" s="68" t="s">
        <v>261</v>
      </c>
      <c r="F74" s="352"/>
      <c r="G74" s="68"/>
      <c r="H74" s="68"/>
      <c r="I74" s="68"/>
      <c r="J74" s="68"/>
      <c r="K74" s="68" t="s">
        <v>304</v>
      </c>
      <c r="L74" s="352"/>
      <c r="M74" s="68" t="s">
        <v>369</v>
      </c>
      <c r="N74" s="105"/>
      <c r="O74" s="105"/>
      <c r="P74" s="105"/>
      <c r="Q74" s="105"/>
      <c r="R74" s="105"/>
      <c r="S74" s="69"/>
      <c r="T74" s="69"/>
      <c r="U74" s="69"/>
      <c r="V74" s="69"/>
      <c r="W74" s="69"/>
      <c r="X74" s="69"/>
      <c r="Y74" s="69"/>
      <c r="Z74" s="69"/>
      <c r="AA74" s="69"/>
      <c r="AB74" s="69"/>
      <c r="AC74" s="69"/>
      <c r="AD74" s="69"/>
      <c r="AE74" s="69"/>
      <c r="AF74" s="69"/>
      <c r="AG74" s="69"/>
      <c r="AH74" s="69"/>
      <c r="AI74" s="69"/>
      <c r="AJ74" s="411"/>
      <c r="AK74" s="61">
        <v>1999</v>
      </c>
      <c r="AL74" s="69"/>
      <c r="AM74" s="69"/>
      <c r="AN74" s="69"/>
      <c r="AO74" s="434">
        <v>1530000</v>
      </c>
      <c r="AP74" s="105"/>
      <c r="AQ74" s="105"/>
      <c r="AR74" s="105"/>
      <c r="AS74" s="105"/>
      <c r="AT74" s="105"/>
      <c r="AU74" s="105"/>
      <c r="AV74" s="105"/>
      <c r="AW74" s="105"/>
    </row>
    <row r="75" spans="2:49" s="91" customFormat="1" ht="35.25" customHeight="1" x14ac:dyDescent="0.25">
      <c r="B75" s="364"/>
      <c r="C75" s="394"/>
      <c r="D75" s="68" t="s">
        <v>184</v>
      </c>
      <c r="E75" s="68" t="s">
        <v>807</v>
      </c>
      <c r="F75" s="352"/>
      <c r="G75" s="68"/>
      <c r="H75" s="68"/>
      <c r="I75" s="68"/>
      <c r="J75" s="68"/>
      <c r="K75" s="68" t="s">
        <v>304</v>
      </c>
      <c r="L75" s="352"/>
      <c r="M75" s="68" t="s">
        <v>369</v>
      </c>
      <c r="N75" s="105"/>
      <c r="O75" s="105"/>
      <c r="P75" s="105"/>
      <c r="Q75" s="105"/>
      <c r="R75" s="105"/>
      <c r="S75" s="69"/>
      <c r="T75" s="69"/>
      <c r="U75" s="69"/>
      <c r="V75" s="69"/>
      <c r="W75" s="69"/>
      <c r="X75" s="69"/>
      <c r="Y75" s="69"/>
      <c r="Z75" s="69"/>
      <c r="AA75" s="69"/>
      <c r="AB75" s="69"/>
      <c r="AC75" s="69"/>
      <c r="AD75" s="69"/>
      <c r="AE75" s="69"/>
      <c r="AF75" s="69"/>
      <c r="AG75" s="69"/>
      <c r="AH75" s="69"/>
      <c r="AI75" s="69"/>
      <c r="AJ75" s="411"/>
      <c r="AK75" s="61">
        <v>1999</v>
      </c>
      <c r="AL75" s="69"/>
      <c r="AM75" s="69"/>
      <c r="AN75" s="69"/>
      <c r="AO75" s="434">
        <v>600000</v>
      </c>
      <c r="AP75" s="105"/>
      <c r="AQ75" s="105"/>
      <c r="AR75" s="105"/>
      <c r="AS75" s="105"/>
      <c r="AT75" s="105"/>
      <c r="AU75" s="105"/>
      <c r="AV75" s="105"/>
      <c r="AW75" s="105"/>
    </row>
    <row r="76" spans="2:49" s="91" customFormat="1" ht="35.25" customHeight="1" x14ac:dyDescent="0.25">
      <c r="B76" s="364"/>
      <c r="C76" s="394"/>
      <c r="D76" s="68" t="s">
        <v>199</v>
      </c>
      <c r="E76" s="68" t="s">
        <v>1097</v>
      </c>
      <c r="F76" s="352"/>
      <c r="G76" s="68"/>
      <c r="H76" s="68"/>
      <c r="I76" s="68"/>
      <c r="J76" s="68"/>
      <c r="K76" s="68" t="s">
        <v>318</v>
      </c>
      <c r="L76" s="352"/>
      <c r="M76" s="68" t="s">
        <v>365</v>
      </c>
      <c r="N76" s="105"/>
      <c r="O76" s="105"/>
      <c r="P76" s="105"/>
      <c r="Q76" s="105"/>
      <c r="R76" s="105"/>
      <c r="S76" s="69"/>
      <c r="T76" s="69"/>
      <c r="U76" s="69"/>
      <c r="V76" s="69"/>
      <c r="W76" s="69"/>
      <c r="X76" s="69"/>
      <c r="Y76" s="69"/>
      <c r="Z76" s="69"/>
      <c r="AA76" s="69"/>
      <c r="AB76" s="69"/>
      <c r="AC76" s="69"/>
      <c r="AD76" s="69"/>
      <c r="AE76" s="69"/>
      <c r="AF76" s="69"/>
      <c r="AG76" s="69"/>
      <c r="AH76" s="69"/>
      <c r="AI76" s="69"/>
      <c r="AJ76" s="411"/>
      <c r="AK76" s="61">
        <v>2000</v>
      </c>
      <c r="AL76" s="69"/>
      <c r="AM76" s="69"/>
      <c r="AN76" s="69"/>
      <c r="AO76" s="434">
        <v>180000</v>
      </c>
      <c r="AP76" s="105"/>
      <c r="AQ76" s="105"/>
      <c r="AR76" s="105"/>
      <c r="AS76" s="105"/>
      <c r="AT76" s="105"/>
      <c r="AU76" s="105"/>
      <c r="AV76" s="105"/>
      <c r="AW76" s="105"/>
    </row>
    <row r="77" spans="2:49" s="91" customFormat="1" ht="35.25" customHeight="1" x14ac:dyDescent="0.25">
      <c r="B77" s="364"/>
      <c r="C77" s="394"/>
      <c r="D77" s="68" t="s">
        <v>183</v>
      </c>
      <c r="E77" s="68" t="s">
        <v>240</v>
      </c>
      <c r="F77" s="352"/>
      <c r="G77" s="68"/>
      <c r="H77" s="68"/>
      <c r="I77" s="68"/>
      <c r="J77" s="68"/>
      <c r="K77" s="68" t="s">
        <v>304</v>
      </c>
      <c r="L77" s="352"/>
      <c r="M77" s="68" t="s">
        <v>369</v>
      </c>
      <c r="N77" s="105"/>
      <c r="O77" s="105"/>
      <c r="P77" s="105"/>
      <c r="Q77" s="105"/>
      <c r="R77" s="105"/>
      <c r="S77" s="69"/>
      <c r="T77" s="69"/>
      <c r="U77" s="69"/>
      <c r="V77" s="69"/>
      <c r="W77" s="69"/>
      <c r="X77" s="69"/>
      <c r="Y77" s="69"/>
      <c r="Z77" s="69"/>
      <c r="AA77" s="69"/>
      <c r="AB77" s="69"/>
      <c r="AC77" s="69"/>
      <c r="AD77" s="69"/>
      <c r="AE77" s="69"/>
      <c r="AF77" s="69"/>
      <c r="AG77" s="69"/>
      <c r="AH77" s="69"/>
      <c r="AI77" s="69"/>
      <c r="AJ77" s="411"/>
      <c r="AK77" s="61">
        <v>2000</v>
      </c>
      <c r="AL77" s="69"/>
      <c r="AM77" s="69"/>
      <c r="AN77" s="69"/>
      <c r="AO77" s="434">
        <v>1190000</v>
      </c>
      <c r="AP77" s="105"/>
      <c r="AQ77" s="105"/>
      <c r="AR77" s="105"/>
      <c r="AS77" s="105"/>
      <c r="AT77" s="105"/>
      <c r="AU77" s="105"/>
      <c r="AV77" s="105"/>
      <c r="AW77" s="105"/>
    </row>
    <row r="78" spans="2:49" s="91" customFormat="1" ht="35.25" customHeight="1" x14ac:dyDescent="0.25">
      <c r="B78" s="364"/>
      <c r="C78" s="394"/>
      <c r="D78" s="68" t="s">
        <v>1415</v>
      </c>
      <c r="E78" s="68" t="s">
        <v>1416</v>
      </c>
      <c r="F78" s="352"/>
      <c r="G78" s="68"/>
      <c r="H78" s="68"/>
      <c r="I78" s="68"/>
      <c r="J78" s="68"/>
      <c r="K78" s="68" t="s">
        <v>304</v>
      </c>
      <c r="L78" s="352"/>
      <c r="M78" s="68" t="s">
        <v>369</v>
      </c>
      <c r="N78" s="105"/>
      <c r="O78" s="105"/>
      <c r="P78" s="105"/>
      <c r="Q78" s="105"/>
      <c r="R78" s="105"/>
      <c r="S78" s="69"/>
      <c r="T78" s="69"/>
      <c r="U78" s="69"/>
      <c r="V78" s="69"/>
      <c r="W78" s="69"/>
      <c r="X78" s="69"/>
      <c r="Y78" s="69"/>
      <c r="Z78" s="69"/>
      <c r="AA78" s="69"/>
      <c r="AB78" s="69"/>
      <c r="AC78" s="69"/>
      <c r="AD78" s="69"/>
      <c r="AE78" s="69"/>
      <c r="AF78" s="69"/>
      <c r="AG78" s="69"/>
      <c r="AH78" s="69"/>
      <c r="AI78" s="69"/>
      <c r="AJ78" s="411"/>
      <c r="AK78" s="61">
        <v>2000</v>
      </c>
      <c r="AL78" s="69"/>
      <c r="AM78" s="69"/>
      <c r="AN78" s="69"/>
      <c r="AO78" s="434">
        <v>630000</v>
      </c>
      <c r="AP78" s="105"/>
      <c r="AQ78" s="105"/>
      <c r="AR78" s="105"/>
      <c r="AS78" s="105"/>
      <c r="AT78" s="105"/>
      <c r="AU78" s="105"/>
      <c r="AV78" s="105"/>
      <c r="AW78" s="105"/>
    </row>
    <row r="79" spans="2:49" s="91" customFormat="1" ht="35.25" customHeight="1" x14ac:dyDescent="0.25">
      <c r="B79" s="364"/>
      <c r="C79" s="394"/>
      <c r="D79" s="68" t="s">
        <v>184</v>
      </c>
      <c r="E79" s="68" t="s">
        <v>807</v>
      </c>
      <c r="F79" s="352"/>
      <c r="G79" s="68"/>
      <c r="H79" s="68"/>
      <c r="I79" s="68"/>
      <c r="J79" s="68"/>
      <c r="K79" s="68" t="s">
        <v>304</v>
      </c>
      <c r="L79" s="352"/>
      <c r="M79" s="68" t="s">
        <v>368</v>
      </c>
      <c r="N79" s="105"/>
      <c r="O79" s="105"/>
      <c r="P79" s="105"/>
      <c r="Q79" s="105"/>
      <c r="R79" s="105"/>
      <c r="S79" s="69"/>
      <c r="T79" s="69"/>
      <c r="U79" s="69"/>
      <c r="V79" s="69"/>
      <c r="W79" s="69"/>
      <c r="X79" s="69"/>
      <c r="Y79" s="69"/>
      <c r="Z79" s="69"/>
      <c r="AA79" s="69"/>
      <c r="AB79" s="69"/>
      <c r="AC79" s="69"/>
      <c r="AD79" s="69"/>
      <c r="AE79" s="69"/>
      <c r="AF79" s="69"/>
      <c r="AG79" s="69"/>
      <c r="AH79" s="69"/>
      <c r="AI79" s="69"/>
      <c r="AJ79" s="411"/>
      <c r="AK79" s="61">
        <v>2000</v>
      </c>
      <c r="AL79" s="69"/>
      <c r="AM79" s="69"/>
      <c r="AN79" s="69"/>
      <c r="AO79" s="434">
        <v>1050000</v>
      </c>
      <c r="AP79" s="105"/>
      <c r="AQ79" s="105"/>
      <c r="AR79" s="105"/>
      <c r="AS79" s="105"/>
      <c r="AT79" s="105"/>
      <c r="AU79" s="105"/>
      <c r="AV79" s="105"/>
      <c r="AW79" s="105"/>
    </row>
    <row r="80" spans="2:49" s="91" customFormat="1" ht="35.25" customHeight="1" x14ac:dyDescent="0.25">
      <c r="B80" s="364"/>
      <c r="C80" s="394"/>
      <c r="D80" s="68" t="s">
        <v>182</v>
      </c>
      <c r="E80" s="68" t="s">
        <v>266</v>
      </c>
      <c r="F80" s="352"/>
      <c r="G80" s="68"/>
      <c r="H80" s="68"/>
      <c r="I80" s="68"/>
      <c r="J80" s="68"/>
      <c r="K80" s="68" t="s">
        <v>182</v>
      </c>
      <c r="L80" s="352"/>
      <c r="M80" s="68" t="s">
        <v>362</v>
      </c>
      <c r="N80" s="105"/>
      <c r="O80" s="105"/>
      <c r="P80" s="105"/>
      <c r="Q80" s="105"/>
      <c r="R80" s="105"/>
      <c r="S80" s="69"/>
      <c r="T80" s="69"/>
      <c r="U80" s="69"/>
      <c r="V80" s="69"/>
      <c r="W80" s="69"/>
      <c r="X80" s="69"/>
      <c r="Y80" s="69"/>
      <c r="Z80" s="69"/>
      <c r="AA80" s="69"/>
      <c r="AB80" s="69"/>
      <c r="AC80" s="69"/>
      <c r="AD80" s="69"/>
      <c r="AE80" s="69"/>
      <c r="AF80" s="69"/>
      <c r="AG80" s="69"/>
      <c r="AH80" s="69"/>
      <c r="AI80" s="69"/>
      <c r="AJ80" s="411"/>
      <c r="AK80" s="61">
        <v>2001</v>
      </c>
      <c r="AL80" s="69"/>
      <c r="AM80" s="69"/>
      <c r="AN80" s="69"/>
      <c r="AO80" s="434">
        <v>910000</v>
      </c>
      <c r="AP80" s="105"/>
      <c r="AQ80" s="105"/>
      <c r="AR80" s="105"/>
      <c r="AS80" s="105"/>
      <c r="AT80" s="105"/>
      <c r="AU80" s="105"/>
      <c r="AV80" s="105"/>
      <c r="AW80" s="105"/>
    </row>
    <row r="81" spans="2:49" s="91" customFormat="1" ht="35.25" customHeight="1" x14ac:dyDescent="0.25">
      <c r="B81" s="364"/>
      <c r="C81" s="394"/>
      <c r="D81" s="68" t="s">
        <v>183</v>
      </c>
      <c r="E81" s="68" t="s">
        <v>240</v>
      </c>
      <c r="F81" s="352"/>
      <c r="G81" s="68"/>
      <c r="H81" s="68"/>
      <c r="I81" s="68"/>
      <c r="J81" s="68"/>
      <c r="K81" s="68" t="s">
        <v>199</v>
      </c>
      <c r="L81" s="352"/>
      <c r="M81" s="68" t="s">
        <v>369</v>
      </c>
      <c r="N81" s="105"/>
      <c r="O81" s="105"/>
      <c r="P81" s="105"/>
      <c r="Q81" s="105"/>
      <c r="R81" s="105"/>
      <c r="S81" s="69"/>
      <c r="T81" s="69"/>
      <c r="U81" s="69"/>
      <c r="V81" s="69"/>
      <c r="W81" s="69"/>
      <c r="X81" s="69"/>
      <c r="Y81" s="69"/>
      <c r="Z81" s="69"/>
      <c r="AA81" s="69"/>
      <c r="AB81" s="69"/>
      <c r="AC81" s="69"/>
      <c r="AD81" s="69"/>
      <c r="AE81" s="69"/>
      <c r="AF81" s="69"/>
      <c r="AG81" s="69"/>
      <c r="AH81" s="69"/>
      <c r="AI81" s="69"/>
      <c r="AJ81" s="411"/>
      <c r="AK81" s="61">
        <v>2001</v>
      </c>
      <c r="AL81" s="69"/>
      <c r="AM81" s="69"/>
      <c r="AN81" s="69"/>
      <c r="AO81" s="434">
        <v>105000</v>
      </c>
      <c r="AP81" s="105"/>
      <c r="AQ81" s="105"/>
      <c r="AR81" s="105"/>
      <c r="AS81" s="105"/>
      <c r="AT81" s="105"/>
      <c r="AU81" s="105"/>
      <c r="AV81" s="105"/>
      <c r="AW81" s="105"/>
    </row>
    <row r="82" spans="2:49" s="91" customFormat="1" ht="35.25" customHeight="1" x14ac:dyDescent="0.25">
      <c r="B82" s="364"/>
      <c r="C82" s="394"/>
      <c r="D82" s="68" t="s">
        <v>199</v>
      </c>
      <c r="E82" s="68" t="s">
        <v>259</v>
      </c>
      <c r="F82" s="352"/>
      <c r="G82" s="68"/>
      <c r="H82" s="68"/>
      <c r="I82" s="68"/>
      <c r="J82" s="68"/>
      <c r="K82" s="68" t="s">
        <v>199</v>
      </c>
      <c r="L82" s="352"/>
      <c r="M82" s="68" t="s">
        <v>365</v>
      </c>
      <c r="N82" s="105"/>
      <c r="O82" s="105"/>
      <c r="P82" s="105"/>
      <c r="Q82" s="105"/>
      <c r="R82" s="105"/>
      <c r="S82" s="69"/>
      <c r="T82" s="69"/>
      <c r="U82" s="69"/>
      <c r="V82" s="69"/>
      <c r="W82" s="69"/>
      <c r="X82" s="69"/>
      <c r="Y82" s="69"/>
      <c r="Z82" s="69"/>
      <c r="AA82" s="69"/>
      <c r="AB82" s="69"/>
      <c r="AC82" s="69"/>
      <c r="AD82" s="69"/>
      <c r="AE82" s="69"/>
      <c r="AF82" s="69"/>
      <c r="AG82" s="69"/>
      <c r="AH82" s="69"/>
      <c r="AI82" s="69"/>
      <c r="AJ82" s="411"/>
      <c r="AK82" s="61">
        <v>2001</v>
      </c>
      <c r="AL82" s="69"/>
      <c r="AM82" s="69"/>
      <c r="AN82" s="69"/>
      <c r="AO82" s="434">
        <v>42000</v>
      </c>
      <c r="AP82" s="105"/>
      <c r="AQ82" s="105"/>
      <c r="AR82" s="105"/>
      <c r="AS82" s="105"/>
      <c r="AT82" s="105"/>
      <c r="AU82" s="105"/>
      <c r="AV82" s="105"/>
      <c r="AW82" s="105"/>
    </row>
    <row r="83" spans="2:49" s="91" customFormat="1" ht="35.25" customHeight="1" x14ac:dyDescent="0.25">
      <c r="B83" s="364"/>
      <c r="C83" s="394"/>
      <c r="D83" s="68" t="s">
        <v>199</v>
      </c>
      <c r="E83" s="68" t="s">
        <v>259</v>
      </c>
      <c r="F83" s="352"/>
      <c r="G83" s="68"/>
      <c r="H83" s="68"/>
      <c r="I83" s="68"/>
      <c r="J83" s="68"/>
      <c r="K83" s="68" t="s">
        <v>194</v>
      </c>
      <c r="L83" s="352"/>
      <c r="M83" s="68" t="s">
        <v>365</v>
      </c>
      <c r="N83" s="105"/>
      <c r="O83" s="105"/>
      <c r="P83" s="105"/>
      <c r="Q83" s="105"/>
      <c r="R83" s="105"/>
      <c r="S83" s="69"/>
      <c r="T83" s="69"/>
      <c r="U83" s="69"/>
      <c r="V83" s="69"/>
      <c r="W83" s="69"/>
      <c r="X83" s="69"/>
      <c r="Y83" s="69"/>
      <c r="Z83" s="69"/>
      <c r="AA83" s="69"/>
      <c r="AB83" s="69"/>
      <c r="AC83" s="69"/>
      <c r="AD83" s="69"/>
      <c r="AE83" s="69"/>
      <c r="AF83" s="69"/>
      <c r="AG83" s="69"/>
      <c r="AH83" s="69"/>
      <c r="AI83" s="69"/>
      <c r="AJ83" s="411"/>
      <c r="AK83" s="61">
        <v>2001</v>
      </c>
      <c r="AL83" s="69"/>
      <c r="AM83" s="69"/>
      <c r="AN83" s="69"/>
      <c r="AO83" s="434">
        <v>1300000</v>
      </c>
      <c r="AP83" s="105"/>
      <c r="AQ83" s="105"/>
      <c r="AR83" s="105"/>
      <c r="AS83" s="105"/>
      <c r="AT83" s="105"/>
      <c r="AU83" s="105"/>
      <c r="AV83" s="105"/>
      <c r="AW83" s="105"/>
    </row>
    <row r="84" spans="2:49" s="91" customFormat="1" ht="35.25" customHeight="1" x14ac:dyDescent="0.25">
      <c r="B84" s="364"/>
      <c r="C84" s="394"/>
      <c r="D84" s="68" t="s">
        <v>194</v>
      </c>
      <c r="E84" s="68" t="s">
        <v>261</v>
      </c>
      <c r="F84" s="352"/>
      <c r="G84" s="68"/>
      <c r="H84" s="68"/>
      <c r="I84" s="68"/>
      <c r="J84" s="68"/>
      <c r="K84" s="68" t="s">
        <v>199</v>
      </c>
      <c r="L84" s="352"/>
      <c r="M84" s="68" t="s">
        <v>368</v>
      </c>
      <c r="N84" s="105"/>
      <c r="O84" s="105"/>
      <c r="P84" s="105"/>
      <c r="Q84" s="105"/>
      <c r="R84" s="105"/>
      <c r="S84" s="69"/>
      <c r="T84" s="69"/>
      <c r="U84" s="69"/>
      <c r="V84" s="69"/>
      <c r="W84" s="69"/>
      <c r="X84" s="69"/>
      <c r="Y84" s="69"/>
      <c r="Z84" s="69"/>
      <c r="AA84" s="69"/>
      <c r="AB84" s="69"/>
      <c r="AC84" s="69"/>
      <c r="AD84" s="69"/>
      <c r="AE84" s="69"/>
      <c r="AF84" s="69"/>
      <c r="AG84" s="69"/>
      <c r="AH84" s="69"/>
      <c r="AI84" s="69"/>
      <c r="AJ84" s="411"/>
      <c r="AK84" s="61">
        <v>2001</v>
      </c>
      <c r="AL84" s="69"/>
      <c r="AM84" s="69"/>
      <c r="AN84" s="69"/>
      <c r="AO84" s="434">
        <v>36000</v>
      </c>
      <c r="AP84" s="105"/>
      <c r="AQ84" s="105"/>
      <c r="AR84" s="105"/>
      <c r="AS84" s="105"/>
      <c r="AT84" s="105"/>
      <c r="AU84" s="105"/>
      <c r="AV84" s="105"/>
      <c r="AW84" s="105"/>
    </row>
    <row r="85" spans="2:49" s="91" customFormat="1" ht="35.25" customHeight="1" x14ac:dyDescent="0.25">
      <c r="B85" s="364"/>
      <c r="C85" s="394"/>
      <c r="D85" s="68" t="s">
        <v>199</v>
      </c>
      <c r="E85" s="68" t="s">
        <v>259</v>
      </c>
      <c r="F85" s="352"/>
      <c r="G85" s="68"/>
      <c r="H85" s="68"/>
      <c r="I85" s="68"/>
      <c r="J85" s="68"/>
      <c r="K85" s="68" t="s">
        <v>1082</v>
      </c>
      <c r="L85" s="352"/>
      <c r="M85" s="68" t="s">
        <v>365</v>
      </c>
      <c r="N85" s="105"/>
      <c r="O85" s="105"/>
      <c r="P85" s="105"/>
      <c r="Q85" s="105"/>
      <c r="R85" s="105"/>
      <c r="S85" s="69"/>
      <c r="T85" s="69"/>
      <c r="U85" s="69"/>
      <c r="V85" s="69"/>
      <c r="W85" s="69"/>
      <c r="X85" s="69"/>
      <c r="Y85" s="69"/>
      <c r="Z85" s="69"/>
      <c r="AA85" s="69"/>
      <c r="AB85" s="69"/>
      <c r="AC85" s="69"/>
      <c r="AD85" s="69"/>
      <c r="AE85" s="69"/>
      <c r="AF85" s="69"/>
      <c r="AG85" s="69"/>
      <c r="AH85" s="69"/>
      <c r="AI85" s="69"/>
      <c r="AJ85" s="411"/>
      <c r="AK85" s="61">
        <v>2001</v>
      </c>
      <c r="AL85" s="69"/>
      <c r="AM85" s="69"/>
      <c r="AN85" s="69"/>
      <c r="AO85" s="434">
        <v>90000</v>
      </c>
      <c r="AP85" s="105"/>
      <c r="AQ85" s="105"/>
      <c r="AR85" s="105"/>
      <c r="AS85" s="105"/>
      <c r="AT85" s="105"/>
      <c r="AU85" s="105"/>
      <c r="AV85" s="105"/>
      <c r="AW85" s="105"/>
    </row>
    <row r="86" spans="2:49" s="91" customFormat="1" ht="35.25" customHeight="1" x14ac:dyDescent="0.25">
      <c r="B86" s="364"/>
      <c r="C86" s="394"/>
      <c r="D86" s="68" t="s">
        <v>1082</v>
      </c>
      <c r="E86" s="68" t="s">
        <v>1097</v>
      </c>
      <c r="F86" s="352"/>
      <c r="G86" s="68"/>
      <c r="H86" s="68"/>
      <c r="I86" s="68"/>
      <c r="J86" s="68"/>
      <c r="K86" s="68" t="s">
        <v>1412</v>
      </c>
      <c r="L86" s="352"/>
      <c r="M86" s="68" t="s">
        <v>373</v>
      </c>
      <c r="N86" s="105"/>
      <c r="O86" s="105"/>
      <c r="P86" s="105"/>
      <c r="Q86" s="105"/>
      <c r="R86" s="105"/>
      <c r="S86" s="69"/>
      <c r="T86" s="69"/>
      <c r="U86" s="69"/>
      <c r="V86" s="69"/>
      <c r="W86" s="69"/>
      <c r="X86" s="69"/>
      <c r="Y86" s="69"/>
      <c r="Z86" s="69"/>
      <c r="AA86" s="69"/>
      <c r="AB86" s="69"/>
      <c r="AC86" s="69"/>
      <c r="AD86" s="69"/>
      <c r="AE86" s="69"/>
      <c r="AF86" s="69"/>
      <c r="AG86" s="69"/>
      <c r="AH86" s="69"/>
      <c r="AI86" s="69"/>
      <c r="AJ86" s="411"/>
      <c r="AK86" s="61">
        <v>2001</v>
      </c>
      <c r="AL86" s="69"/>
      <c r="AM86" s="69"/>
      <c r="AN86" s="69"/>
      <c r="AO86" s="434">
        <v>140000</v>
      </c>
      <c r="AP86" s="105"/>
      <c r="AQ86" s="105"/>
      <c r="AR86" s="105"/>
      <c r="AS86" s="105"/>
      <c r="AT86" s="105"/>
      <c r="AU86" s="105"/>
      <c r="AV86" s="105"/>
      <c r="AW86" s="105"/>
    </row>
    <row r="87" spans="2:49" s="91" customFormat="1" ht="35.25" customHeight="1" x14ac:dyDescent="0.25">
      <c r="B87" s="364"/>
      <c r="C87" s="394"/>
      <c r="D87" s="68" t="s">
        <v>1412</v>
      </c>
      <c r="E87" s="68" t="s">
        <v>1413</v>
      </c>
      <c r="F87" s="352"/>
      <c r="G87" s="68"/>
      <c r="H87" s="68"/>
      <c r="I87" s="68"/>
      <c r="J87" s="68"/>
      <c r="K87" s="68" t="s">
        <v>829</v>
      </c>
      <c r="L87" s="352"/>
      <c r="M87" s="68" t="s">
        <v>1414</v>
      </c>
      <c r="N87" s="105"/>
      <c r="O87" s="105"/>
      <c r="P87" s="105"/>
      <c r="Q87" s="105"/>
      <c r="R87" s="105"/>
      <c r="S87" s="69"/>
      <c r="T87" s="69"/>
      <c r="U87" s="69"/>
      <c r="V87" s="69"/>
      <c r="W87" s="69"/>
      <c r="X87" s="69"/>
      <c r="Y87" s="69"/>
      <c r="Z87" s="69"/>
      <c r="AA87" s="69"/>
      <c r="AB87" s="69"/>
      <c r="AC87" s="69"/>
      <c r="AD87" s="69"/>
      <c r="AE87" s="69"/>
      <c r="AF87" s="69"/>
      <c r="AG87" s="69"/>
      <c r="AH87" s="69"/>
      <c r="AI87" s="69"/>
      <c r="AJ87" s="411"/>
      <c r="AK87" s="61">
        <v>2001</v>
      </c>
      <c r="AL87" s="69"/>
      <c r="AM87" s="69"/>
      <c r="AN87" s="69"/>
      <c r="AO87" s="434">
        <v>900000</v>
      </c>
      <c r="AP87" s="105"/>
      <c r="AQ87" s="105"/>
      <c r="AR87" s="105"/>
      <c r="AS87" s="105"/>
      <c r="AT87" s="105"/>
      <c r="AU87" s="105"/>
      <c r="AV87" s="105"/>
      <c r="AW87" s="105"/>
    </row>
    <row r="88" spans="2:49" s="91" customFormat="1" ht="35.25" customHeight="1" x14ac:dyDescent="0.25">
      <c r="B88" s="364"/>
      <c r="C88" s="394"/>
      <c r="D88" s="68" t="s">
        <v>829</v>
      </c>
      <c r="E88" s="68" t="s">
        <v>813</v>
      </c>
      <c r="F88" s="352"/>
      <c r="G88" s="68"/>
      <c r="H88" s="68"/>
      <c r="I88" s="68"/>
      <c r="J88" s="68"/>
      <c r="K88" s="68" t="s">
        <v>199</v>
      </c>
      <c r="L88" s="352"/>
      <c r="M88" s="68" t="s">
        <v>368</v>
      </c>
      <c r="N88" s="105"/>
      <c r="O88" s="105"/>
      <c r="P88" s="105"/>
      <c r="Q88" s="105"/>
      <c r="R88" s="105"/>
      <c r="S88" s="69"/>
      <c r="T88" s="69"/>
      <c r="U88" s="69"/>
      <c r="V88" s="69"/>
      <c r="W88" s="69"/>
      <c r="X88" s="69"/>
      <c r="Y88" s="69"/>
      <c r="Z88" s="69"/>
      <c r="AA88" s="69"/>
      <c r="AB88" s="69"/>
      <c r="AC88" s="69"/>
      <c r="AD88" s="69"/>
      <c r="AE88" s="69"/>
      <c r="AF88" s="69"/>
      <c r="AG88" s="69"/>
      <c r="AH88" s="69"/>
      <c r="AI88" s="69"/>
      <c r="AJ88" s="411"/>
      <c r="AK88" s="61">
        <v>2001</v>
      </c>
      <c r="AL88" s="69"/>
      <c r="AM88" s="69"/>
      <c r="AN88" s="69"/>
      <c r="AO88" s="434">
        <v>108000</v>
      </c>
      <c r="AP88" s="105"/>
      <c r="AQ88" s="105"/>
      <c r="AR88" s="105"/>
      <c r="AS88" s="105"/>
      <c r="AT88" s="105"/>
      <c r="AU88" s="105"/>
      <c r="AV88" s="105"/>
      <c r="AW88" s="105"/>
    </row>
    <row r="89" spans="2:49" s="91" customFormat="1" ht="35.25" customHeight="1" x14ac:dyDescent="0.25">
      <c r="B89" s="364"/>
      <c r="C89" s="394"/>
      <c r="D89" s="68" t="s">
        <v>199</v>
      </c>
      <c r="E89" s="68" t="s">
        <v>259</v>
      </c>
      <c r="F89" s="352"/>
      <c r="G89" s="68"/>
      <c r="H89" s="68"/>
      <c r="I89" s="68"/>
      <c r="J89" s="68"/>
      <c r="K89" s="68" t="s">
        <v>1412</v>
      </c>
      <c r="L89" s="352"/>
      <c r="M89" s="68" t="s">
        <v>365</v>
      </c>
      <c r="N89" s="105"/>
      <c r="O89" s="105"/>
      <c r="P89" s="105"/>
      <c r="Q89" s="105"/>
      <c r="R89" s="105"/>
      <c r="S89" s="69"/>
      <c r="T89" s="69"/>
      <c r="U89" s="69"/>
      <c r="V89" s="69"/>
      <c r="W89" s="69"/>
      <c r="X89" s="69"/>
      <c r="Y89" s="69"/>
      <c r="Z89" s="69"/>
      <c r="AA89" s="69"/>
      <c r="AB89" s="69"/>
      <c r="AC89" s="69"/>
      <c r="AD89" s="69"/>
      <c r="AE89" s="69"/>
      <c r="AF89" s="69"/>
      <c r="AG89" s="69"/>
      <c r="AH89" s="69"/>
      <c r="AI89" s="69"/>
      <c r="AJ89" s="411"/>
      <c r="AK89" s="61">
        <v>2001</v>
      </c>
      <c r="AL89" s="69"/>
      <c r="AM89" s="69"/>
      <c r="AN89" s="69"/>
      <c r="AO89" s="434">
        <v>180000</v>
      </c>
      <c r="AP89" s="105"/>
      <c r="AQ89" s="105"/>
      <c r="AR89" s="105"/>
      <c r="AS89" s="105"/>
      <c r="AT89" s="105"/>
      <c r="AU89" s="105"/>
      <c r="AV89" s="105"/>
      <c r="AW89" s="105"/>
    </row>
    <row r="90" spans="2:49" s="91" customFormat="1" ht="35.25" customHeight="1" x14ac:dyDescent="0.25">
      <c r="B90" s="364"/>
      <c r="C90" s="394"/>
      <c r="D90" s="68" t="s">
        <v>1412</v>
      </c>
      <c r="E90" s="68" t="s">
        <v>1413</v>
      </c>
      <c r="F90" s="352"/>
      <c r="G90" s="68"/>
      <c r="H90" s="68"/>
      <c r="I90" s="68"/>
      <c r="J90" s="68"/>
      <c r="K90" s="68" t="s">
        <v>1412</v>
      </c>
      <c r="L90" s="352"/>
      <c r="M90" s="68" t="s">
        <v>1414</v>
      </c>
      <c r="N90" s="105"/>
      <c r="O90" s="105"/>
      <c r="P90" s="105"/>
      <c r="Q90" s="105"/>
      <c r="R90" s="105"/>
      <c r="S90" s="69"/>
      <c r="T90" s="69"/>
      <c r="U90" s="69"/>
      <c r="V90" s="69"/>
      <c r="W90" s="69"/>
      <c r="X90" s="69"/>
      <c r="Y90" s="69"/>
      <c r="Z90" s="69"/>
      <c r="AA90" s="69"/>
      <c r="AB90" s="69"/>
      <c r="AC90" s="69"/>
      <c r="AD90" s="69"/>
      <c r="AE90" s="69"/>
      <c r="AF90" s="69"/>
      <c r="AG90" s="69"/>
      <c r="AH90" s="69"/>
      <c r="AI90" s="69"/>
      <c r="AJ90" s="411"/>
      <c r="AK90" s="61">
        <v>2001</v>
      </c>
      <c r="AL90" s="69"/>
      <c r="AM90" s="69"/>
      <c r="AN90" s="69"/>
      <c r="AO90" s="434">
        <v>60000</v>
      </c>
      <c r="AP90" s="105"/>
      <c r="AQ90" s="105"/>
      <c r="AR90" s="105"/>
      <c r="AS90" s="105"/>
      <c r="AT90" s="105"/>
      <c r="AU90" s="105"/>
      <c r="AV90" s="105"/>
      <c r="AW90" s="105"/>
    </row>
    <row r="91" spans="2:49" s="91" customFormat="1" ht="35.25" customHeight="1" x14ac:dyDescent="0.25">
      <c r="B91" s="364"/>
      <c r="C91" s="394"/>
      <c r="D91" s="68" t="s">
        <v>1412</v>
      </c>
      <c r="E91" s="68" t="s">
        <v>1413</v>
      </c>
      <c r="F91" s="352"/>
      <c r="G91" s="68"/>
      <c r="H91" s="68"/>
      <c r="I91" s="68"/>
      <c r="J91" s="68"/>
      <c r="K91" s="68" t="s">
        <v>183</v>
      </c>
      <c r="L91" s="352"/>
      <c r="M91" s="68" t="s">
        <v>1414</v>
      </c>
      <c r="N91" s="105"/>
      <c r="O91" s="105"/>
      <c r="P91" s="105"/>
      <c r="Q91" s="105"/>
      <c r="R91" s="105"/>
      <c r="S91" s="69"/>
      <c r="T91" s="69"/>
      <c r="U91" s="69"/>
      <c r="V91" s="69"/>
      <c r="W91" s="69"/>
      <c r="X91" s="69"/>
      <c r="Y91" s="69"/>
      <c r="Z91" s="69"/>
      <c r="AA91" s="69"/>
      <c r="AB91" s="69"/>
      <c r="AC91" s="69"/>
      <c r="AD91" s="69"/>
      <c r="AE91" s="69"/>
      <c r="AF91" s="69"/>
      <c r="AG91" s="69"/>
      <c r="AH91" s="69"/>
      <c r="AI91" s="69"/>
      <c r="AJ91" s="411"/>
      <c r="AK91" s="61">
        <v>2001</v>
      </c>
      <c r="AL91" s="69"/>
      <c r="AM91" s="69"/>
      <c r="AN91" s="69"/>
      <c r="AO91" s="434">
        <v>1020000</v>
      </c>
      <c r="AP91" s="105"/>
      <c r="AQ91" s="105"/>
      <c r="AR91" s="105"/>
      <c r="AS91" s="105"/>
      <c r="AT91" s="105"/>
      <c r="AU91" s="105"/>
      <c r="AV91" s="105"/>
      <c r="AW91" s="105"/>
    </row>
    <row r="92" spans="2:49" s="91" customFormat="1" ht="35.25" customHeight="1" x14ac:dyDescent="0.25">
      <c r="B92" s="364"/>
      <c r="C92" s="394"/>
      <c r="D92" s="68" t="s">
        <v>183</v>
      </c>
      <c r="E92" s="68" t="s">
        <v>252</v>
      </c>
      <c r="F92" s="352"/>
      <c r="G92" s="68"/>
      <c r="H92" s="68"/>
      <c r="I92" s="68"/>
      <c r="J92" s="68"/>
      <c r="K92" s="68" t="s">
        <v>199</v>
      </c>
      <c r="L92" s="352"/>
      <c r="M92" s="68" t="s">
        <v>369</v>
      </c>
      <c r="N92" s="105"/>
      <c r="O92" s="105"/>
      <c r="P92" s="105"/>
      <c r="Q92" s="105"/>
      <c r="R92" s="105"/>
      <c r="S92" s="69"/>
      <c r="T92" s="69"/>
      <c r="U92" s="69"/>
      <c r="V92" s="69"/>
      <c r="W92" s="69"/>
      <c r="X92" s="69"/>
      <c r="Y92" s="69"/>
      <c r="Z92" s="69"/>
      <c r="AA92" s="69"/>
      <c r="AB92" s="69"/>
      <c r="AC92" s="69"/>
      <c r="AD92" s="69"/>
      <c r="AE92" s="69"/>
      <c r="AF92" s="69"/>
      <c r="AG92" s="69"/>
      <c r="AH92" s="69"/>
      <c r="AI92" s="69"/>
      <c r="AJ92" s="411"/>
      <c r="AK92" s="61">
        <v>2001</v>
      </c>
      <c r="AL92" s="69"/>
      <c r="AM92" s="69"/>
      <c r="AN92" s="69"/>
      <c r="AO92" s="434">
        <v>198000</v>
      </c>
      <c r="AP92" s="105"/>
      <c r="AQ92" s="105"/>
      <c r="AR92" s="105"/>
      <c r="AS92" s="105"/>
      <c r="AT92" s="105"/>
      <c r="AU92" s="105"/>
      <c r="AV92" s="105"/>
      <c r="AW92" s="105"/>
    </row>
    <row r="93" spans="2:49" s="91" customFormat="1" ht="35.25" customHeight="1" x14ac:dyDescent="0.25">
      <c r="B93" s="364"/>
      <c r="C93" s="394"/>
      <c r="D93" s="68" t="s">
        <v>199</v>
      </c>
      <c r="E93" s="68" t="s">
        <v>259</v>
      </c>
      <c r="F93" s="352"/>
      <c r="G93" s="68"/>
      <c r="H93" s="68"/>
      <c r="I93" s="68"/>
      <c r="J93" s="68"/>
      <c r="K93" s="68" t="s">
        <v>1417</v>
      </c>
      <c r="L93" s="352"/>
      <c r="M93" s="68" t="s">
        <v>365</v>
      </c>
      <c r="N93" s="105"/>
      <c r="O93" s="105"/>
      <c r="P93" s="105"/>
      <c r="Q93" s="105"/>
      <c r="R93" s="105"/>
      <c r="S93" s="69"/>
      <c r="T93" s="69"/>
      <c r="U93" s="69"/>
      <c r="V93" s="69"/>
      <c r="W93" s="69"/>
      <c r="X93" s="69"/>
      <c r="Y93" s="69"/>
      <c r="Z93" s="69"/>
      <c r="AA93" s="69"/>
      <c r="AB93" s="69"/>
      <c r="AC93" s="69"/>
      <c r="AD93" s="69"/>
      <c r="AE93" s="69"/>
      <c r="AF93" s="69"/>
      <c r="AG93" s="69"/>
      <c r="AH93" s="69"/>
      <c r="AI93" s="69"/>
      <c r="AJ93" s="411"/>
      <c r="AK93" s="61">
        <v>2001</v>
      </c>
      <c r="AL93" s="69"/>
      <c r="AM93" s="69"/>
      <c r="AN93" s="69"/>
      <c r="AO93" s="434">
        <v>1200000</v>
      </c>
      <c r="AP93" s="105"/>
      <c r="AQ93" s="105"/>
      <c r="AR93" s="105"/>
      <c r="AS93" s="105"/>
      <c r="AT93" s="105"/>
      <c r="AU93" s="105"/>
      <c r="AV93" s="105"/>
      <c r="AW93" s="105"/>
    </row>
    <row r="94" spans="2:49" s="91" customFormat="1" ht="35.25" customHeight="1" x14ac:dyDescent="0.25">
      <c r="B94" s="364"/>
      <c r="C94" s="394"/>
      <c r="D94" s="68" t="s">
        <v>1417</v>
      </c>
      <c r="E94" s="68" t="s">
        <v>807</v>
      </c>
      <c r="F94" s="352"/>
      <c r="G94" s="68"/>
      <c r="H94" s="68"/>
      <c r="I94" s="68"/>
      <c r="J94" s="68"/>
      <c r="K94" s="68" t="s">
        <v>1418</v>
      </c>
      <c r="L94" s="352"/>
      <c r="M94" s="68" t="s">
        <v>368</v>
      </c>
      <c r="N94" s="105"/>
      <c r="O94" s="105"/>
      <c r="P94" s="105"/>
      <c r="Q94" s="105"/>
      <c r="R94" s="105"/>
      <c r="S94" s="69"/>
      <c r="T94" s="69"/>
      <c r="U94" s="69"/>
      <c r="V94" s="69"/>
      <c r="W94" s="69"/>
      <c r="X94" s="69"/>
      <c r="Y94" s="69"/>
      <c r="Z94" s="69"/>
      <c r="AA94" s="69"/>
      <c r="AB94" s="69"/>
      <c r="AC94" s="69"/>
      <c r="AD94" s="69"/>
      <c r="AE94" s="69"/>
      <c r="AF94" s="69"/>
      <c r="AG94" s="69"/>
      <c r="AH94" s="69"/>
      <c r="AI94" s="69"/>
      <c r="AJ94" s="411"/>
      <c r="AK94" s="61">
        <v>2001</v>
      </c>
      <c r="AL94" s="69"/>
      <c r="AM94" s="69"/>
      <c r="AN94" s="69"/>
      <c r="AO94" s="434">
        <v>450000</v>
      </c>
      <c r="AP94" s="105"/>
      <c r="AQ94" s="105"/>
      <c r="AR94" s="105"/>
      <c r="AS94" s="105"/>
      <c r="AT94" s="105"/>
      <c r="AU94" s="105"/>
      <c r="AV94" s="105"/>
      <c r="AW94" s="105"/>
    </row>
    <row r="95" spans="2:49" s="91" customFormat="1" ht="35.25" customHeight="1" x14ac:dyDescent="0.25">
      <c r="B95" s="364"/>
      <c r="C95" s="394"/>
      <c r="D95" s="68" t="s">
        <v>1418</v>
      </c>
      <c r="E95" s="68" t="s">
        <v>1419</v>
      </c>
      <c r="F95" s="352"/>
      <c r="G95" s="68"/>
      <c r="H95" s="68"/>
      <c r="I95" s="68"/>
      <c r="J95" s="68"/>
      <c r="K95" s="68" t="s">
        <v>1417</v>
      </c>
      <c r="L95" s="352"/>
      <c r="M95" s="68" t="s">
        <v>368</v>
      </c>
      <c r="N95" s="105"/>
      <c r="O95" s="105"/>
      <c r="P95" s="105"/>
      <c r="Q95" s="105"/>
      <c r="R95" s="105"/>
      <c r="S95" s="69"/>
      <c r="T95" s="69"/>
      <c r="U95" s="69"/>
      <c r="V95" s="69"/>
      <c r="W95" s="69"/>
      <c r="X95" s="69"/>
      <c r="Y95" s="69"/>
      <c r="Z95" s="69"/>
      <c r="AA95" s="69"/>
      <c r="AB95" s="69"/>
      <c r="AC95" s="69"/>
      <c r="AD95" s="69"/>
      <c r="AE95" s="69"/>
      <c r="AF95" s="69"/>
      <c r="AG95" s="69"/>
      <c r="AH95" s="69"/>
      <c r="AI95" s="69"/>
      <c r="AJ95" s="411"/>
      <c r="AK95" s="61">
        <v>2001</v>
      </c>
      <c r="AL95" s="69"/>
      <c r="AM95" s="69"/>
      <c r="AN95" s="69"/>
      <c r="AO95" s="434">
        <v>1300000</v>
      </c>
      <c r="AP95" s="105"/>
      <c r="AQ95" s="105"/>
      <c r="AR95" s="105"/>
      <c r="AS95" s="105"/>
      <c r="AT95" s="105"/>
      <c r="AU95" s="105"/>
      <c r="AV95" s="105"/>
      <c r="AW95" s="105"/>
    </row>
    <row r="96" spans="2:49" s="91" customFormat="1" ht="35.25" customHeight="1" x14ac:dyDescent="0.25">
      <c r="B96" s="364"/>
      <c r="C96" s="394"/>
      <c r="D96" s="68" t="s">
        <v>1417</v>
      </c>
      <c r="E96" s="68" t="s">
        <v>807</v>
      </c>
      <c r="F96" s="352"/>
      <c r="G96" s="68"/>
      <c r="H96" s="68"/>
      <c r="I96" s="68"/>
      <c r="J96" s="68"/>
      <c r="K96" s="68" t="s">
        <v>1412</v>
      </c>
      <c r="L96" s="352"/>
      <c r="M96" s="68" t="s">
        <v>368</v>
      </c>
      <c r="N96" s="105"/>
      <c r="O96" s="105"/>
      <c r="P96" s="105"/>
      <c r="Q96" s="105"/>
      <c r="R96" s="105"/>
      <c r="S96" s="69"/>
      <c r="T96" s="69"/>
      <c r="U96" s="69"/>
      <c r="V96" s="69"/>
      <c r="W96" s="69"/>
      <c r="X96" s="69"/>
      <c r="Y96" s="69"/>
      <c r="Z96" s="69"/>
      <c r="AA96" s="69"/>
      <c r="AB96" s="69"/>
      <c r="AC96" s="69"/>
      <c r="AD96" s="69"/>
      <c r="AE96" s="69"/>
      <c r="AF96" s="69"/>
      <c r="AG96" s="69"/>
      <c r="AH96" s="69"/>
      <c r="AI96" s="69"/>
      <c r="AJ96" s="411"/>
      <c r="AK96" s="61">
        <v>2001</v>
      </c>
      <c r="AL96" s="69"/>
      <c r="AM96" s="69"/>
      <c r="AN96" s="69"/>
      <c r="AO96" s="434">
        <v>720000</v>
      </c>
      <c r="AP96" s="105"/>
      <c r="AQ96" s="105"/>
      <c r="AR96" s="105"/>
      <c r="AS96" s="105"/>
      <c r="AT96" s="105"/>
      <c r="AU96" s="105"/>
      <c r="AV96" s="105"/>
      <c r="AW96" s="105"/>
    </row>
    <row r="97" spans="2:49" s="91" customFormat="1" ht="35.25" customHeight="1" x14ac:dyDescent="0.25">
      <c r="B97" s="364"/>
      <c r="C97" s="394"/>
      <c r="D97" s="68" t="s">
        <v>1412</v>
      </c>
      <c r="E97" s="68" t="s">
        <v>1413</v>
      </c>
      <c r="F97" s="352"/>
      <c r="G97" s="68"/>
      <c r="H97" s="68"/>
      <c r="I97" s="68"/>
      <c r="J97" s="68"/>
      <c r="K97" s="68" t="s">
        <v>183</v>
      </c>
      <c r="L97" s="352"/>
      <c r="M97" s="68" t="s">
        <v>1414</v>
      </c>
      <c r="N97" s="105"/>
      <c r="O97" s="105"/>
      <c r="P97" s="105"/>
      <c r="Q97" s="105"/>
      <c r="R97" s="105"/>
      <c r="S97" s="69"/>
      <c r="T97" s="69"/>
      <c r="U97" s="69"/>
      <c r="V97" s="69"/>
      <c r="W97" s="69"/>
      <c r="X97" s="69"/>
      <c r="Y97" s="69"/>
      <c r="Z97" s="69"/>
      <c r="AA97" s="69"/>
      <c r="AB97" s="69"/>
      <c r="AC97" s="69"/>
      <c r="AD97" s="69"/>
      <c r="AE97" s="69"/>
      <c r="AF97" s="69"/>
      <c r="AG97" s="69"/>
      <c r="AH97" s="69"/>
      <c r="AI97" s="69"/>
      <c r="AJ97" s="411"/>
      <c r="AK97" s="61">
        <v>2001</v>
      </c>
      <c r="AL97" s="69"/>
      <c r="AM97" s="69"/>
      <c r="AN97" s="69"/>
      <c r="AO97" s="434">
        <v>510000</v>
      </c>
      <c r="AP97" s="105"/>
      <c r="AQ97" s="105"/>
      <c r="AR97" s="105"/>
      <c r="AS97" s="105"/>
      <c r="AT97" s="105"/>
      <c r="AU97" s="105"/>
      <c r="AV97" s="105"/>
      <c r="AW97" s="105"/>
    </row>
    <row r="98" spans="2:49" s="91" customFormat="1" ht="35.25" customHeight="1" x14ac:dyDescent="0.25">
      <c r="B98" s="364"/>
      <c r="C98" s="394"/>
      <c r="D98" s="68" t="s">
        <v>183</v>
      </c>
      <c r="E98" s="68" t="s">
        <v>252</v>
      </c>
      <c r="F98" s="352"/>
      <c r="G98" s="68"/>
      <c r="H98" s="68"/>
      <c r="I98" s="68"/>
      <c r="J98" s="68"/>
      <c r="K98" s="68" t="s">
        <v>1082</v>
      </c>
      <c r="L98" s="352"/>
      <c r="M98" s="68" t="s">
        <v>369</v>
      </c>
      <c r="N98" s="105"/>
      <c r="O98" s="105"/>
      <c r="P98" s="105"/>
      <c r="Q98" s="105"/>
      <c r="R98" s="105"/>
      <c r="S98" s="69"/>
      <c r="T98" s="69"/>
      <c r="U98" s="69"/>
      <c r="V98" s="69"/>
      <c r="W98" s="69"/>
      <c r="X98" s="69"/>
      <c r="Y98" s="69"/>
      <c r="Z98" s="69"/>
      <c r="AA98" s="69"/>
      <c r="AB98" s="69"/>
      <c r="AC98" s="69"/>
      <c r="AD98" s="69"/>
      <c r="AE98" s="69"/>
      <c r="AF98" s="69"/>
      <c r="AG98" s="69"/>
      <c r="AH98" s="69"/>
      <c r="AI98" s="69"/>
      <c r="AJ98" s="411"/>
      <c r="AK98" s="61">
        <v>2001</v>
      </c>
      <c r="AL98" s="69"/>
      <c r="AM98" s="69"/>
      <c r="AN98" s="69"/>
      <c r="AO98" s="434">
        <v>180000</v>
      </c>
      <c r="AP98" s="105"/>
      <c r="AQ98" s="105"/>
      <c r="AR98" s="105"/>
      <c r="AS98" s="105"/>
      <c r="AT98" s="105"/>
      <c r="AU98" s="105"/>
      <c r="AV98" s="105"/>
      <c r="AW98" s="105"/>
    </row>
    <row r="99" spans="2:49" s="91" customFormat="1" ht="35.25" customHeight="1" x14ac:dyDescent="0.25">
      <c r="B99" s="364"/>
      <c r="C99" s="394"/>
      <c r="D99" s="68" t="s">
        <v>1082</v>
      </c>
      <c r="E99" s="68" t="s">
        <v>1097</v>
      </c>
      <c r="F99" s="352"/>
      <c r="G99" s="68"/>
      <c r="H99" s="68"/>
      <c r="I99" s="68"/>
      <c r="J99" s="68"/>
      <c r="K99" s="68" t="s">
        <v>194</v>
      </c>
      <c r="L99" s="352"/>
      <c r="M99" s="68" t="s">
        <v>369</v>
      </c>
      <c r="N99" s="105"/>
      <c r="O99" s="105"/>
      <c r="P99" s="105"/>
      <c r="Q99" s="105"/>
      <c r="R99" s="105"/>
      <c r="S99" s="69"/>
      <c r="T99" s="69"/>
      <c r="U99" s="69"/>
      <c r="V99" s="69"/>
      <c r="W99" s="69"/>
      <c r="X99" s="69"/>
      <c r="Y99" s="69"/>
      <c r="Z99" s="69"/>
      <c r="AA99" s="69"/>
      <c r="AB99" s="69"/>
      <c r="AC99" s="69"/>
      <c r="AD99" s="69"/>
      <c r="AE99" s="69"/>
      <c r="AF99" s="69"/>
      <c r="AG99" s="69"/>
      <c r="AH99" s="69"/>
      <c r="AI99" s="69"/>
      <c r="AJ99" s="411"/>
      <c r="AK99" s="61">
        <v>2001</v>
      </c>
      <c r="AL99" s="69"/>
      <c r="AM99" s="69"/>
      <c r="AN99" s="69"/>
      <c r="AO99" s="434">
        <v>1680000</v>
      </c>
      <c r="AP99" s="105"/>
      <c r="AQ99" s="105"/>
      <c r="AR99" s="105"/>
      <c r="AS99" s="105"/>
      <c r="AT99" s="105"/>
      <c r="AU99" s="105"/>
      <c r="AV99" s="105"/>
      <c r="AW99" s="105"/>
    </row>
    <row r="100" spans="2:49" s="91" customFormat="1" ht="35.25" customHeight="1" x14ac:dyDescent="0.25">
      <c r="B100" s="364"/>
      <c r="C100" s="394"/>
      <c r="D100" s="68" t="s">
        <v>194</v>
      </c>
      <c r="E100" s="68" t="s">
        <v>261</v>
      </c>
      <c r="F100" s="352"/>
      <c r="G100" s="68"/>
      <c r="H100" s="68"/>
      <c r="I100" s="68"/>
      <c r="J100" s="68"/>
      <c r="K100" s="68" t="s">
        <v>1417</v>
      </c>
      <c r="L100" s="352"/>
      <c r="M100" s="68" t="s">
        <v>368</v>
      </c>
      <c r="N100" s="105"/>
      <c r="O100" s="105"/>
      <c r="P100" s="105"/>
      <c r="Q100" s="105"/>
      <c r="R100" s="105"/>
      <c r="S100" s="69"/>
      <c r="T100" s="69"/>
      <c r="U100" s="69"/>
      <c r="V100" s="69"/>
      <c r="W100" s="69"/>
      <c r="X100" s="69"/>
      <c r="Y100" s="69"/>
      <c r="Z100" s="69"/>
      <c r="AA100" s="69"/>
      <c r="AB100" s="69"/>
      <c r="AC100" s="69"/>
      <c r="AD100" s="69"/>
      <c r="AE100" s="69"/>
      <c r="AF100" s="69"/>
      <c r="AG100" s="69"/>
      <c r="AH100" s="69"/>
      <c r="AI100" s="69"/>
      <c r="AJ100" s="411"/>
      <c r="AK100" s="61">
        <v>2001</v>
      </c>
      <c r="AL100" s="69"/>
      <c r="AM100" s="69"/>
      <c r="AN100" s="69"/>
      <c r="AO100" s="434">
        <v>2800000</v>
      </c>
      <c r="AP100" s="105"/>
      <c r="AQ100" s="105"/>
      <c r="AR100" s="105"/>
      <c r="AS100" s="105"/>
      <c r="AT100" s="105"/>
      <c r="AU100" s="105"/>
      <c r="AV100" s="105"/>
      <c r="AW100" s="105"/>
    </row>
    <row r="101" spans="2:49" s="91" customFormat="1" ht="35.25" customHeight="1" x14ac:dyDescent="0.25">
      <c r="B101" s="364"/>
      <c r="C101" s="394"/>
      <c r="D101" s="68" t="s">
        <v>1417</v>
      </c>
      <c r="E101" s="68" t="s">
        <v>807</v>
      </c>
      <c r="F101" s="352"/>
      <c r="G101" s="68"/>
      <c r="H101" s="68"/>
      <c r="I101" s="68"/>
      <c r="J101" s="68"/>
      <c r="K101" s="68" t="s">
        <v>1420</v>
      </c>
      <c r="L101" s="352"/>
      <c r="M101" s="68" t="s">
        <v>368</v>
      </c>
      <c r="N101" s="105"/>
      <c r="O101" s="105"/>
      <c r="P101" s="105"/>
      <c r="Q101" s="105"/>
      <c r="R101" s="105"/>
      <c r="S101" s="69"/>
      <c r="T101" s="69"/>
      <c r="U101" s="69"/>
      <c r="V101" s="69"/>
      <c r="W101" s="69"/>
      <c r="X101" s="69"/>
      <c r="Y101" s="69"/>
      <c r="Z101" s="69"/>
      <c r="AA101" s="69"/>
      <c r="AB101" s="69"/>
      <c r="AC101" s="69"/>
      <c r="AD101" s="69"/>
      <c r="AE101" s="69"/>
      <c r="AF101" s="69"/>
      <c r="AG101" s="69"/>
      <c r="AH101" s="69"/>
      <c r="AI101" s="69"/>
      <c r="AJ101" s="411"/>
      <c r="AK101" s="61">
        <v>2001</v>
      </c>
      <c r="AL101" s="69"/>
      <c r="AM101" s="69"/>
      <c r="AN101" s="69"/>
      <c r="AO101" s="434">
        <v>175000</v>
      </c>
      <c r="AP101" s="105"/>
      <c r="AQ101" s="105"/>
      <c r="AR101" s="105"/>
      <c r="AS101" s="105"/>
      <c r="AT101" s="105"/>
      <c r="AU101" s="105"/>
      <c r="AV101" s="105"/>
      <c r="AW101" s="105"/>
    </row>
    <row r="102" spans="2:49" s="91" customFormat="1" ht="35.25" customHeight="1" x14ac:dyDescent="0.25">
      <c r="B102" s="364"/>
      <c r="C102" s="394"/>
      <c r="D102" s="68" t="s">
        <v>1420</v>
      </c>
      <c r="E102" s="68" t="s">
        <v>1421</v>
      </c>
      <c r="F102" s="352"/>
      <c r="G102" s="68"/>
      <c r="H102" s="68"/>
      <c r="I102" s="68"/>
      <c r="J102" s="68"/>
      <c r="K102" s="68" t="s">
        <v>188</v>
      </c>
      <c r="L102" s="352"/>
      <c r="M102" s="68" t="s">
        <v>1414</v>
      </c>
      <c r="N102" s="105"/>
      <c r="O102" s="105"/>
      <c r="P102" s="105"/>
      <c r="Q102" s="105"/>
      <c r="R102" s="105"/>
      <c r="S102" s="69"/>
      <c r="T102" s="69"/>
      <c r="U102" s="69"/>
      <c r="V102" s="69"/>
      <c r="W102" s="69"/>
      <c r="X102" s="69"/>
      <c r="Y102" s="69"/>
      <c r="Z102" s="69"/>
      <c r="AA102" s="69"/>
      <c r="AB102" s="69"/>
      <c r="AC102" s="69"/>
      <c r="AD102" s="69"/>
      <c r="AE102" s="69"/>
      <c r="AF102" s="69"/>
      <c r="AG102" s="69"/>
      <c r="AH102" s="69"/>
      <c r="AI102" s="69"/>
      <c r="AJ102" s="411"/>
      <c r="AK102" s="61">
        <v>2001</v>
      </c>
      <c r="AL102" s="69"/>
      <c r="AM102" s="69"/>
      <c r="AN102" s="69"/>
      <c r="AO102" s="434">
        <v>900000</v>
      </c>
      <c r="AP102" s="105"/>
      <c r="AQ102" s="105"/>
      <c r="AR102" s="105"/>
      <c r="AS102" s="105"/>
      <c r="AT102" s="105"/>
      <c r="AU102" s="105"/>
      <c r="AV102" s="105"/>
      <c r="AW102" s="105"/>
    </row>
    <row r="103" spans="2:49" s="91" customFormat="1" ht="35.25" customHeight="1" x14ac:dyDescent="0.25">
      <c r="B103" s="364"/>
      <c r="C103" s="394"/>
      <c r="D103" s="68" t="s">
        <v>183</v>
      </c>
      <c r="E103" s="68" t="s">
        <v>261</v>
      </c>
      <c r="F103" s="352"/>
      <c r="G103" s="68"/>
      <c r="H103" s="68"/>
      <c r="I103" s="68"/>
      <c r="J103" s="68"/>
      <c r="K103" s="68" t="s">
        <v>304</v>
      </c>
      <c r="L103" s="352"/>
      <c r="M103" s="68" t="s">
        <v>364</v>
      </c>
      <c r="N103" s="105"/>
      <c r="O103" s="105"/>
      <c r="P103" s="105"/>
      <c r="Q103" s="105"/>
      <c r="R103" s="105"/>
      <c r="S103" s="69"/>
      <c r="T103" s="69"/>
      <c r="U103" s="69"/>
      <c r="V103" s="69"/>
      <c r="W103" s="69"/>
      <c r="X103" s="69"/>
      <c r="Y103" s="69"/>
      <c r="Z103" s="69"/>
      <c r="AA103" s="69"/>
      <c r="AB103" s="69"/>
      <c r="AC103" s="69"/>
      <c r="AD103" s="69"/>
      <c r="AE103" s="69"/>
      <c r="AF103" s="69"/>
      <c r="AG103" s="69"/>
      <c r="AH103" s="69"/>
      <c r="AI103" s="69"/>
      <c r="AJ103" s="411"/>
      <c r="AK103" s="61">
        <v>2002</v>
      </c>
      <c r="AL103" s="69"/>
      <c r="AM103" s="69"/>
      <c r="AN103" s="69"/>
      <c r="AO103" s="434">
        <v>595000</v>
      </c>
      <c r="AP103" s="105"/>
      <c r="AQ103" s="105"/>
      <c r="AR103" s="105"/>
      <c r="AS103" s="105"/>
      <c r="AT103" s="105"/>
      <c r="AU103" s="105"/>
      <c r="AV103" s="105"/>
      <c r="AW103" s="105"/>
    </row>
    <row r="104" spans="2:49" s="91" customFormat="1" ht="35.25" customHeight="1" x14ac:dyDescent="0.25">
      <c r="B104" s="364"/>
      <c r="C104" s="394"/>
      <c r="D104" s="68" t="s">
        <v>182</v>
      </c>
      <c r="E104" s="68" t="s">
        <v>266</v>
      </c>
      <c r="F104" s="352"/>
      <c r="G104" s="68"/>
      <c r="H104" s="68"/>
      <c r="I104" s="68"/>
      <c r="J104" s="68"/>
      <c r="K104" s="68" t="s">
        <v>1408</v>
      </c>
      <c r="L104" s="352"/>
      <c r="M104" s="68" t="s">
        <v>362</v>
      </c>
      <c r="N104" s="105"/>
      <c r="O104" s="105"/>
      <c r="P104" s="105"/>
      <c r="Q104" s="105"/>
      <c r="R104" s="105"/>
      <c r="S104" s="69"/>
      <c r="T104" s="69"/>
      <c r="U104" s="69"/>
      <c r="V104" s="69"/>
      <c r="W104" s="69"/>
      <c r="X104" s="69"/>
      <c r="Y104" s="69"/>
      <c r="Z104" s="69"/>
      <c r="AA104" s="69"/>
      <c r="AB104" s="69"/>
      <c r="AC104" s="69"/>
      <c r="AD104" s="69"/>
      <c r="AE104" s="69"/>
      <c r="AF104" s="69"/>
      <c r="AG104" s="69"/>
      <c r="AH104" s="69"/>
      <c r="AI104" s="69"/>
      <c r="AJ104" s="411"/>
      <c r="AK104" s="61">
        <v>2002</v>
      </c>
      <c r="AL104" s="69"/>
      <c r="AM104" s="69"/>
      <c r="AN104" s="69"/>
      <c r="AO104" s="434">
        <v>630000</v>
      </c>
      <c r="AP104" s="105"/>
      <c r="AQ104" s="105"/>
      <c r="AR104" s="105"/>
      <c r="AS104" s="105"/>
      <c r="AT104" s="105"/>
      <c r="AU104" s="105"/>
      <c r="AV104" s="105"/>
      <c r="AW104" s="105"/>
    </row>
    <row r="105" spans="2:49" s="91" customFormat="1" ht="35.25" customHeight="1" x14ac:dyDescent="0.25">
      <c r="B105" s="364"/>
      <c r="C105" s="394"/>
      <c r="D105" s="68" t="s">
        <v>182</v>
      </c>
      <c r="E105" s="68" t="s">
        <v>266</v>
      </c>
      <c r="F105" s="352"/>
      <c r="G105" s="68"/>
      <c r="H105" s="68"/>
      <c r="I105" s="68"/>
      <c r="J105" s="68"/>
      <c r="K105" s="68" t="s">
        <v>1407</v>
      </c>
      <c r="L105" s="352"/>
      <c r="M105" s="68" t="s">
        <v>362</v>
      </c>
      <c r="N105" s="105"/>
      <c r="O105" s="105"/>
      <c r="P105" s="105"/>
      <c r="Q105" s="105"/>
      <c r="R105" s="105"/>
      <c r="S105" s="69"/>
      <c r="T105" s="69"/>
      <c r="U105" s="69"/>
      <c r="V105" s="69"/>
      <c r="W105" s="69"/>
      <c r="X105" s="69"/>
      <c r="Y105" s="69"/>
      <c r="Z105" s="69"/>
      <c r="AA105" s="69"/>
      <c r="AB105" s="69"/>
      <c r="AC105" s="69"/>
      <c r="AD105" s="69"/>
      <c r="AE105" s="69"/>
      <c r="AF105" s="69"/>
      <c r="AG105" s="69"/>
      <c r="AH105" s="69"/>
      <c r="AI105" s="69"/>
      <c r="AJ105" s="411"/>
      <c r="AK105" s="61">
        <v>2002</v>
      </c>
      <c r="AL105" s="69"/>
      <c r="AM105" s="69"/>
      <c r="AN105" s="69"/>
      <c r="AO105" s="434">
        <v>1400000</v>
      </c>
      <c r="AP105" s="105"/>
      <c r="AQ105" s="105"/>
      <c r="AR105" s="105"/>
      <c r="AS105" s="105"/>
      <c r="AT105" s="105"/>
      <c r="AU105" s="105"/>
      <c r="AV105" s="105"/>
      <c r="AW105" s="105"/>
    </row>
    <row r="106" spans="2:49" s="91" customFormat="1" ht="35.25" customHeight="1" x14ac:dyDescent="0.25">
      <c r="B106" s="364"/>
      <c r="C106" s="394"/>
      <c r="D106" s="68" t="s">
        <v>183</v>
      </c>
      <c r="E106" s="68" t="s">
        <v>240</v>
      </c>
      <c r="F106" s="352"/>
      <c r="G106" s="68"/>
      <c r="H106" s="68"/>
      <c r="I106" s="68"/>
      <c r="J106" s="68"/>
      <c r="K106" s="68" t="s">
        <v>304</v>
      </c>
      <c r="L106" s="352"/>
      <c r="M106" s="68" t="s">
        <v>369</v>
      </c>
      <c r="N106" s="105"/>
      <c r="O106" s="105"/>
      <c r="P106" s="105"/>
      <c r="Q106" s="105"/>
      <c r="R106" s="105"/>
      <c r="S106" s="69"/>
      <c r="T106" s="69"/>
      <c r="U106" s="69"/>
      <c r="V106" s="69"/>
      <c r="W106" s="69"/>
      <c r="X106" s="69"/>
      <c r="Y106" s="69"/>
      <c r="Z106" s="69"/>
      <c r="AA106" s="69"/>
      <c r="AB106" s="69"/>
      <c r="AC106" s="69"/>
      <c r="AD106" s="69"/>
      <c r="AE106" s="69"/>
      <c r="AF106" s="69"/>
      <c r="AG106" s="69"/>
      <c r="AH106" s="69"/>
      <c r="AI106" s="69"/>
      <c r="AJ106" s="411"/>
      <c r="AK106" s="61">
        <v>2002</v>
      </c>
      <c r="AL106" s="69"/>
      <c r="AM106" s="69"/>
      <c r="AN106" s="69"/>
      <c r="AO106" s="434">
        <v>525000</v>
      </c>
      <c r="AP106" s="105"/>
      <c r="AQ106" s="105"/>
      <c r="AR106" s="105"/>
      <c r="AS106" s="105"/>
      <c r="AT106" s="105"/>
      <c r="AU106" s="105"/>
      <c r="AV106" s="105"/>
      <c r="AW106" s="105"/>
    </row>
    <row r="107" spans="2:49" s="91" customFormat="1" ht="35.25" customHeight="1" x14ac:dyDescent="0.25">
      <c r="B107" s="364"/>
      <c r="C107" s="394"/>
      <c r="D107" s="68" t="s">
        <v>1081</v>
      </c>
      <c r="E107" s="68" t="s">
        <v>1094</v>
      </c>
      <c r="F107" s="352"/>
      <c r="G107" s="68"/>
      <c r="H107" s="68"/>
      <c r="I107" s="68"/>
      <c r="J107" s="68"/>
      <c r="K107" s="68" t="s">
        <v>304</v>
      </c>
      <c r="L107" s="352"/>
      <c r="M107" s="68" t="s">
        <v>1114</v>
      </c>
      <c r="N107" s="105"/>
      <c r="O107" s="105"/>
      <c r="P107" s="105"/>
      <c r="Q107" s="105"/>
      <c r="R107" s="105"/>
      <c r="S107" s="69"/>
      <c r="T107" s="69"/>
      <c r="U107" s="69"/>
      <c r="V107" s="69"/>
      <c r="W107" s="69"/>
      <c r="X107" s="69"/>
      <c r="Y107" s="69"/>
      <c r="Z107" s="69"/>
      <c r="AA107" s="69"/>
      <c r="AB107" s="69"/>
      <c r="AC107" s="69"/>
      <c r="AD107" s="69"/>
      <c r="AE107" s="69"/>
      <c r="AF107" s="69"/>
      <c r="AG107" s="69"/>
      <c r="AH107" s="69"/>
      <c r="AI107" s="69"/>
      <c r="AJ107" s="411"/>
      <c r="AK107" s="61">
        <v>2002</v>
      </c>
      <c r="AL107" s="69"/>
      <c r="AM107" s="69"/>
      <c r="AN107" s="69"/>
      <c r="AO107" s="434">
        <v>70000</v>
      </c>
      <c r="AP107" s="105"/>
      <c r="AQ107" s="105"/>
      <c r="AR107" s="105"/>
      <c r="AS107" s="105"/>
      <c r="AT107" s="105"/>
      <c r="AU107" s="105"/>
      <c r="AV107" s="105"/>
      <c r="AW107" s="105"/>
    </row>
    <row r="108" spans="2:49" s="91" customFormat="1" ht="35.25" customHeight="1" x14ac:dyDescent="0.25">
      <c r="B108" s="364"/>
      <c r="C108" s="394"/>
      <c r="D108" s="68" t="s">
        <v>1422</v>
      </c>
      <c r="E108" s="68" t="s">
        <v>1423</v>
      </c>
      <c r="F108" s="352"/>
      <c r="G108" s="68"/>
      <c r="H108" s="68"/>
      <c r="I108" s="68"/>
      <c r="J108" s="68"/>
      <c r="K108" s="68" t="s">
        <v>304</v>
      </c>
      <c r="L108" s="352"/>
      <c r="M108" s="68" t="s">
        <v>368</v>
      </c>
      <c r="N108" s="105"/>
      <c r="O108" s="105"/>
      <c r="P108" s="105"/>
      <c r="Q108" s="105"/>
      <c r="R108" s="105"/>
      <c r="S108" s="69"/>
      <c r="T108" s="69"/>
      <c r="U108" s="69"/>
      <c r="V108" s="69"/>
      <c r="W108" s="69"/>
      <c r="X108" s="69"/>
      <c r="Y108" s="69"/>
      <c r="Z108" s="69"/>
      <c r="AA108" s="69"/>
      <c r="AB108" s="69"/>
      <c r="AC108" s="69"/>
      <c r="AD108" s="69"/>
      <c r="AE108" s="69"/>
      <c r="AF108" s="69"/>
      <c r="AG108" s="69"/>
      <c r="AH108" s="69"/>
      <c r="AI108" s="69"/>
      <c r="AJ108" s="411"/>
      <c r="AK108" s="61">
        <v>2002</v>
      </c>
      <c r="AL108" s="69"/>
      <c r="AM108" s="69"/>
      <c r="AN108" s="69"/>
      <c r="AO108" s="434">
        <v>175000</v>
      </c>
      <c r="AP108" s="105"/>
      <c r="AQ108" s="105"/>
      <c r="AR108" s="105"/>
      <c r="AS108" s="105"/>
      <c r="AT108" s="105"/>
      <c r="AU108" s="105"/>
      <c r="AV108" s="105"/>
      <c r="AW108" s="105"/>
    </row>
    <row r="109" spans="2:49" s="91" customFormat="1" ht="35.25" customHeight="1" x14ac:dyDescent="0.25">
      <c r="B109" s="364"/>
      <c r="C109" s="394"/>
      <c r="D109" s="68" t="s">
        <v>1081</v>
      </c>
      <c r="E109" s="68" t="s">
        <v>1094</v>
      </c>
      <c r="F109" s="352"/>
      <c r="G109" s="68"/>
      <c r="H109" s="68"/>
      <c r="I109" s="68"/>
      <c r="J109" s="68"/>
      <c r="K109" s="68" t="s">
        <v>304</v>
      </c>
      <c r="L109" s="352"/>
      <c r="M109" s="68" t="s">
        <v>1114</v>
      </c>
      <c r="N109" s="105"/>
      <c r="O109" s="105"/>
      <c r="P109" s="105"/>
      <c r="Q109" s="105"/>
      <c r="R109" s="105"/>
      <c r="S109" s="69"/>
      <c r="T109" s="69"/>
      <c r="U109" s="69"/>
      <c r="V109" s="69"/>
      <c r="W109" s="69"/>
      <c r="X109" s="69"/>
      <c r="Y109" s="69"/>
      <c r="Z109" s="69"/>
      <c r="AA109" s="69"/>
      <c r="AB109" s="69"/>
      <c r="AC109" s="69"/>
      <c r="AD109" s="69"/>
      <c r="AE109" s="69"/>
      <c r="AF109" s="69"/>
      <c r="AG109" s="69"/>
      <c r="AH109" s="69"/>
      <c r="AI109" s="69"/>
      <c r="AJ109" s="411"/>
      <c r="AK109" s="61">
        <v>2002</v>
      </c>
      <c r="AL109" s="69"/>
      <c r="AM109" s="69"/>
      <c r="AN109" s="69"/>
      <c r="AO109" s="434">
        <v>42000</v>
      </c>
      <c r="AP109" s="105"/>
      <c r="AQ109" s="105"/>
      <c r="AR109" s="105"/>
      <c r="AS109" s="105"/>
      <c r="AT109" s="105"/>
      <c r="AU109" s="105"/>
      <c r="AV109" s="105"/>
      <c r="AW109" s="105"/>
    </row>
    <row r="110" spans="2:49" s="91" customFormat="1" ht="35.25" customHeight="1" x14ac:dyDescent="0.25">
      <c r="B110" s="364"/>
      <c r="C110" s="394"/>
      <c r="D110" s="68" t="s">
        <v>183</v>
      </c>
      <c r="E110" s="68" t="s">
        <v>252</v>
      </c>
      <c r="F110" s="352"/>
      <c r="G110" s="68"/>
      <c r="H110" s="68"/>
      <c r="I110" s="68"/>
      <c r="J110" s="68"/>
      <c r="K110" s="68" t="s">
        <v>304</v>
      </c>
      <c r="L110" s="352"/>
      <c r="M110" s="68" t="s">
        <v>369</v>
      </c>
      <c r="N110" s="105"/>
      <c r="O110" s="105"/>
      <c r="P110" s="105"/>
      <c r="Q110" s="105"/>
      <c r="R110" s="105"/>
      <c r="S110" s="69"/>
      <c r="T110" s="69"/>
      <c r="U110" s="69"/>
      <c r="V110" s="69"/>
      <c r="W110" s="69"/>
      <c r="X110" s="69"/>
      <c r="Y110" s="69"/>
      <c r="Z110" s="69"/>
      <c r="AA110" s="69"/>
      <c r="AB110" s="69"/>
      <c r="AC110" s="69"/>
      <c r="AD110" s="69"/>
      <c r="AE110" s="69"/>
      <c r="AF110" s="69"/>
      <c r="AG110" s="69"/>
      <c r="AH110" s="69"/>
      <c r="AI110" s="69"/>
      <c r="AJ110" s="411"/>
      <c r="AK110" s="61">
        <v>2003</v>
      </c>
      <c r="AL110" s="69"/>
      <c r="AM110" s="69"/>
      <c r="AN110" s="69"/>
      <c r="AO110" s="434">
        <v>1785000</v>
      </c>
      <c r="AP110" s="105"/>
      <c r="AQ110" s="105"/>
      <c r="AR110" s="105"/>
      <c r="AS110" s="105"/>
      <c r="AT110" s="105"/>
      <c r="AU110" s="105"/>
      <c r="AV110" s="105"/>
      <c r="AW110" s="105"/>
    </row>
    <row r="111" spans="2:49" s="91" customFormat="1" ht="35.25" customHeight="1" x14ac:dyDescent="0.25">
      <c r="B111" s="364"/>
      <c r="C111" s="394"/>
      <c r="D111" s="68" t="s">
        <v>199</v>
      </c>
      <c r="E111" s="68" t="s">
        <v>232</v>
      </c>
      <c r="F111" s="352"/>
      <c r="G111" s="68"/>
      <c r="H111" s="68"/>
      <c r="I111" s="68"/>
      <c r="J111" s="68"/>
      <c r="K111" s="68" t="s">
        <v>318</v>
      </c>
      <c r="L111" s="352"/>
      <c r="M111" s="68" t="s">
        <v>365</v>
      </c>
      <c r="N111" s="105"/>
      <c r="O111" s="105"/>
      <c r="P111" s="105"/>
      <c r="Q111" s="105"/>
      <c r="R111" s="105"/>
      <c r="S111" s="69"/>
      <c r="T111" s="69"/>
      <c r="U111" s="69"/>
      <c r="V111" s="69"/>
      <c r="W111" s="69"/>
      <c r="X111" s="69"/>
      <c r="Y111" s="69"/>
      <c r="Z111" s="69"/>
      <c r="AA111" s="69"/>
      <c r="AB111" s="69"/>
      <c r="AC111" s="69"/>
      <c r="AD111" s="69"/>
      <c r="AE111" s="69"/>
      <c r="AF111" s="69"/>
      <c r="AG111" s="69"/>
      <c r="AH111" s="69"/>
      <c r="AI111" s="69"/>
      <c r="AJ111" s="411"/>
      <c r="AK111" s="61">
        <v>2003</v>
      </c>
      <c r="AL111" s="69"/>
      <c r="AM111" s="69"/>
      <c r="AN111" s="69"/>
      <c r="AO111" s="434">
        <v>216000</v>
      </c>
      <c r="AP111" s="105"/>
      <c r="AQ111" s="105"/>
      <c r="AR111" s="105"/>
      <c r="AS111" s="105"/>
      <c r="AT111" s="105"/>
      <c r="AU111" s="105"/>
      <c r="AV111" s="105"/>
      <c r="AW111" s="105"/>
    </row>
    <row r="112" spans="2:49" s="91" customFormat="1" ht="35.25" customHeight="1" x14ac:dyDescent="0.25">
      <c r="B112" s="364"/>
      <c r="C112" s="394"/>
      <c r="D112" s="68" t="s">
        <v>196</v>
      </c>
      <c r="E112" s="68" t="s">
        <v>255</v>
      </c>
      <c r="F112" s="352"/>
      <c r="G112" s="68"/>
      <c r="H112" s="68"/>
      <c r="I112" s="68"/>
      <c r="J112" s="68"/>
      <c r="K112" s="68" t="s">
        <v>304</v>
      </c>
      <c r="L112" s="352"/>
      <c r="M112" s="68" t="s">
        <v>373</v>
      </c>
      <c r="N112" s="105"/>
      <c r="O112" s="105"/>
      <c r="P112" s="105"/>
      <c r="Q112" s="105"/>
      <c r="R112" s="105"/>
      <c r="S112" s="69"/>
      <c r="T112" s="69"/>
      <c r="U112" s="69"/>
      <c r="V112" s="69"/>
      <c r="W112" s="69"/>
      <c r="X112" s="69"/>
      <c r="Y112" s="69"/>
      <c r="Z112" s="69"/>
      <c r="AA112" s="69"/>
      <c r="AB112" s="69"/>
      <c r="AC112" s="69"/>
      <c r="AD112" s="69"/>
      <c r="AE112" s="69"/>
      <c r="AF112" s="69"/>
      <c r="AG112" s="69"/>
      <c r="AH112" s="69"/>
      <c r="AI112" s="69"/>
      <c r="AJ112" s="411"/>
      <c r="AK112" s="61">
        <v>2003</v>
      </c>
      <c r="AL112" s="69"/>
      <c r="AM112" s="69"/>
      <c r="AN112" s="69"/>
      <c r="AO112" s="434">
        <v>1950000</v>
      </c>
      <c r="AP112" s="105"/>
      <c r="AQ112" s="105"/>
      <c r="AR112" s="105"/>
      <c r="AS112" s="105"/>
      <c r="AT112" s="105"/>
      <c r="AU112" s="105"/>
      <c r="AV112" s="105"/>
      <c r="AW112" s="105"/>
    </row>
    <row r="113" spans="2:49" s="91" customFormat="1" ht="35.25" customHeight="1" x14ac:dyDescent="0.25">
      <c r="B113" s="364"/>
      <c r="C113" s="394"/>
      <c r="D113" s="68" t="s">
        <v>183</v>
      </c>
      <c r="E113" s="68" t="s">
        <v>261</v>
      </c>
      <c r="F113" s="352"/>
      <c r="G113" s="68"/>
      <c r="H113" s="68"/>
      <c r="I113" s="68"/>
      <c r="J113" s="68"/>
      <c r="K113" s="68" t="s">
        <v>304</v>
      </c>
      <c r="L113" s="352"/>
      <c r="M113" s="68" t="s">
        <v>369</v>
      </c>
      <c r="N113" s="105"/>
      <c r="O113" s="105"/>
      <c r="P113" s="105"/>
      <c r="Q113" s="105"/>
      <c r="R113" s="105"/>
      <c r="S113" s="69"/>
      <c r="T113" s="69"/>
      <c r="U113" s="69"/>
      <c r="V113" s="69"/>
      <c r="W113" s="69"/>
      <c r="X113" s="69"/>
      <c r="Y113" s="69"/>
      <c r="Z113" s="69"/>
      <c r="AA113" s="69"/>
      <c r="AB113" s="69"/>
      <c r="AC113" s="69"/>
      <c r="AD113" s="69"/>
      <c r="AE113" s="69"/>
      <c r="AF113" s="69"/>
      <c r="AG113" s="69"/>
      <c r="AH113" s="69"/>
      <c r="AI113" s="69"/>
      <c r="AJ113" s="411"/>
      <c r="AK113" s="61">
        <v>2003</v>
      </c>
      <c r="AL113" s="69"/>
      <c r="AM113" s="69"/>
      <c r="AN113" s="69"/>
      <c r="AO113" s="434">
        <v>1657500</v>
      </c>
      <c r="AP113" s="105"/>
      <c r="AQ113" s="105"/>
      <c r="AR113" s="105"/>
      <c r="AS113" s="105"/>
      <c r="AT113" s="105"/>
      <c r="AU113" s="105"/>
      <c r="AV113" s="105"/>
      <c r="AW113" s="105"/>
    </row>
    <row r="114" spans="2:49" s="91" customFormat="1" ht="35.25" customHeight="1" x14ac:dyDescent="0.25">
      <c r="B114" s="364"/>
      <c r="C114" s="394"/>
      <c r="D114" s="68" t="s">
        <v>175</v>
      </c>
      <c r="E114" s="68" t="s">
        <v>232</v>
      </c>
      <c r="F114" s="352"/>
      <c r="G114" s="68"/>
      <c r="H114" s="68"/>
      <c r="I114" s="68"/>
      <c r="J114" s="68"/>
      <c r="K114" s="68" t="s">
        <v>304</v>
      </c>
      <c r="L114" s="352"/>
      <c r="M114" s="68" t="s">
        <v>373</v>
      </c>
      <c r="N114" s="105"/>
      <c r="O114" s="105"/>
      <c r="P114" s="105"/>
      <c r="Q114" s="105"/>
      <c r="R114" s="105"/>
      <c r="S114" s="69"/>
      <c r="T114" s="69"/>
      <c r="U114" s="69"/>
      <c r="V114" s="69"/>
      <c r="W114" s="69"/>
      <c r="X114" s="69"/>
      <c r="Y114" s="69"/>
      <c r="Z114" s="69"/>
      <c r="AA114" s="69"/>
      <c r="AB114" s="69"/>
      <c r="AC114" s="69"/>
      <c r="AD114" s="69"/>
      <c r="AE114" s="69"/>
      <c r="AF114" s="69"/>
      <c r="AG114" s="69"/>
      <c r="AH114" s="69"/>
      <c r="AI114" s="69"/>
      <c r="AJ114" s="411"/>
      <c r="AK114" s="61">
        <v>2003</v>
      </c>
      <c r="AL114" s="69"/>
      <c r="AM114" s="69"/>
      <c r="AN114" s="69"/>
      <c r="AO114" s="434">
        <v>292500</v>
      </c>
      <c r="AP114" s="105"/>
      <c r="AQ114" s="105"/>
      <c r="AR114" s="105"/>
      <c r="AS114" s="105"/>
      <c r="AT114" s="105"/>
      <c r="AU114" s="105"/>
      <c r="AV114" s="105"/>
      <c r="AW114" s="105"/>
    </row>
    <row r="115" spans="2:49" s="91" customFormat="1" ht="35.25" customHeight="1" x14ac:dyDescent="0.25">
      <c r="B115" s="364"/>
      <c r="C115" s="394"/>
      <c r="D115" s="68" t="s">
        <v>199</v>
      </c>
      <c r="E115" s="68" t="s">
        <v>232</v>
      </c>
      <c r="F115" s="352"/>
      <c r="G115" s="68"/>
      <c r="H115" s="68"/>
      <c r="I115" s="68"/>
      <c r="J115" s="68"/>
      <c r="K115" s="68" t="s">
        <v>318</v>
      </c>
      <c r="L115" s="352"/>
      <c r="M115" s="68" t="s">
        <v>365</v>
      </c>
      <c r="N115" s="105"/>
      <c r="O115" s="105"/>
      <c r="P115" s="105"/>
      <c r="Q115" s="105"/>
      <c r="R115" s="105"/>
      <c r="S115" s="69"/>
      <c r="T115" s="69"/>
      <c r="U115" s="69"/>
      <c r="V115" s="69"/>
      <c r="W115" s="69"/>
      <c r="X115" s="69"/>
      <c r="Y115" s="69"/>
      <c r="Z115" s="69"/>
      <c r="AA115" s="69"/>
      <c r="AB115" s="69"/>
      <c r="AC115" s="69"/>
      <c r="AD115" s="69"/>
      <c r="AE115" s="69"/>
      <c r="AF115" s="69"/>
      <c r="AG115" s="69"/>
      <c r="AH115" s="69"/>
      <c r="AI115" s="69"/>
      <c r="AJ115" s="411"/>
      <c r="AK115" s="61">
        <v>2003</v>
      </c>
      <c r="AL115" s="69"/>
      <c r="AM115" s="69"/>
      <c r="AN115" s="69"/>
      <c r="AO115" s="434">
        <v>292500</v>
      </c>
      <c r="AP115" s="105"/>
      <c r="AQ115" s="105"/>
      <c r="AR115" s="105"/>
      <c r="AS115" s="105"/>
      <c r="AT115" s="105"/>
      <c r="AU115" s="105"/>
      <c r="AV115" s="105"/>
      <c r="AW115" s="105"/>
    </row>
    <row r="116" spans="2:49" s="91" customFormat="1" ht="35.25" customHeight="1" x14ac:dyDescent="0.25">
      <c r="B116" s="364"/>
      <c r="C116" s="394"/>
      <c r="D116" s="68" t="s">
        <v>182</v>
      </c>
      <c r="E116" s="68" t="s">
        <v>266</v>
      </c>
      <c r="F116" s="352"/>
      <c r="G116" s="68"/>
      <c r="H116" s="68"/>
      <c r="I116" s="68"/>
      <c r="J116" s="68"/>
      <c r="K116" s="68" t="s">
        <v>317</v>
      </c>
      <c r="L116" s="352"/>
      <c r="M116" s="68" t="s">
        <v>362</v>
      </c>
      <c r="N116" s="105"/>
      <c r="O116" s="105"/>
      <c r="P116" s="105"/>
      <c r="Q116" s="105"/>
      <c r="R116" s="105"/>
      <c r="S116" s="69"/>
      <c r="T116" s="69"/>
      <c r="U116" s="69"/>
      <c r="V116" s="69"/>
      <c r="W116" s="69"/>
      <c r="X116" s="69"/>
      <c r="Y116" s="69"/>
      <c r="Z116" s="69"/>
      <c r="AA116" s="69"/>
      <c r="AB116" s="69"/>
      <c r="AC116" s="69"/>
      <c r="AD116" s="69"/>
      <c r="AE116" s="69"/>
      <c r="AF116" s="69"/>
      <c r="AG116" s="69"/>
      <c r="AH116" s="69"/>
      <c r="AI116" s="69"/>
      <c r="AJ116" s="411"/>
      <c r="AK116" s="61">
        <v>2003</v>
      </c>
      <c r="AL116" s="69"/>
      <c r="AM116" s="69"/>
      <c r="AN116" s="69"/>
      <c r="AO116" s="434">
        <v>1125000</v>
      </c>
      <c r="AP116" s="105"/>
      <c r="AQ116" s="105"/>
      <c r="AR116" s="105"/>
      <c r="AS116" s="105"/>
      <c r="AT116" s="105"/>
      <c r="AU116" s="105"/>
      <c r="AV116" s="105"/>
      <c r="AW116" s="105"/>
    </row>
    <row r="117" spans="2:49" s="91" customFormat="1" ht="35.25" customHeight="1" x14ac:dyDescent="0.25">
      <c r="B117" s="364"/>
      <c r="C117" s="394"/>
      <c r="D117" s="68" t="s">
        <v>183</v>
      </c>
      <c r="E117" s="68" t="s">
        <v>240</v>
      </c>
      <c r="F117" s="352"/>
      <c r="G117" s="68"/>
      <c r="H117" s="68"/>
      <c r="I117" s="68"/>
      <c r="J117" s="68"/>
      <c r="K117" s="68" t="s">
        <v>304</v>
      </c>
      <c r="L117" s="352"/>
      <c r="M117" s="68" t="s">
        <v>369</v>
      </c>
      <c r="N117" s="105"/>
      <c r="O117" s="105"/>
      <c r="P117" s="105"/>
      <c r="Q117" s="105"/>
      <c r="R117" s="105"/>
      <c r="S117" s="69"/>
      <c r="T117" s="69"/>
      <c r="U117" s="69"/>
      <c r="V117" s="69"/>
      <c r="W117" s="69"/>
      <c r="X117" s="69"/>
      <c r="Y117" s="69"/>
      <c r="Z117" s="69"/>
      <c r="AA117" s="69"/>
      <c r="AB117" s="69"/>
      <c r="AC117" s="69"/>
      <c r="AD117" s="69"/>
      <c r="AE117" s="69"/>
      <c r="AF117" s="69"/>
      <c r="AG117" s="69"/>
      <c r="AH117" s="69"/>
      <c r="AI117" s="69"/>
      <c r="AJ117" s="411"/>
      <c r="AK117" s="61">
        <v>2003</v>
      </c>
      <c r="AL117" s="69"/>
      <c r="AM117" s="69"/>
      <c r="AN117" s="69"/>
      <c r="AO117" s="434">
        <v>637500</v>
      </c>
      <c r="AP117" s="105"/>
      <c r="AQ117" s="105"/>
      <c r="AR117" s="105"/>
      <c r="AS117" s="105"/>
      <c r="AT117" s="105"/>
      <c r="AU117" s="105"/>
      <c r="AV117" s="105"/>
      <c r="AW117" s="105"/>
    </row>
    <row r="118" spans="2:49" s="91" customFormat="1" ht="35.25" customHeight="1" x14ac:dyDescent="0.25">
      <c r="B118" s="364"/>
      <c r="C118" s="394"/>
      <c r="D118" s="68" t="s">
        <v>177</v>
      </c>
      <c r="E118" s="68" t="s">
        <v>1424</v>
      </c>
      <c r="F118" s="352"/>
      <c r="G118" s="68"/>
      <c r="H118" s="68"/>
      <c r="I118" s="68"/>
      <c r="J118" s="68"/>
      <c r="K118" s="68" t="s">
        <v>328</v>
      </c>
      <c r="L118" s="352"/>
      <c r="M118" s="68" t="s">
        <v>362</v>
      </c>
      <c r="N118" s="105"/>
      <c r="O118" s="105"/>
      <c r="P118" s="105"/>
      <c r="Q118" s="105"/>
      <c r="R118" s="105"/>
      <c r="S118" s="69"/>
      <c r="T118" s="69"/>
      <c r="U118" s="69"/>
      <c r="V118" s="69"/>
      <c r="W118" s="69"/>
      <c r="X118" s="69"/>
      <c r="Y118" s="69"/>
      <c r="Z118" s="69"/>
      <c r="AA118" s="69"/>
      <c r="AB118" s="69"/>
      <c r="AC118" s="69"/>
      <c r="AD118" s="69"/>
      <c r="AE118" s="69"/>
      <c r="AF118" s="69"/>
      <c r="AG118" s="69"/>
      <c r="AH118" s="69"/>
      <c r="AI118" s="69"/>
      <c r="AJ118" s="411"/>
      <c r="AK118" s="61">
        <v>2004</v>
      </c>
      <c r="AL118" s="69"/>
      <c r="AM118" s="69"/>
      <c r="AN118" s="69"/>
      <c r="AO118" s="434">
        <v>1920000</v>
      </c>
      <c r="AP118" s="105"/>
      <c r="AQ118" s="105"/>
      <c r="AR118" s="105"/>
      <c r="AS118" s="105"/>
      <c r="AT118" s="105"/>
      <c r="AU118" s="105"/>
      <c r="AV118" s="105"/>
      <c r="AW118" s="105"/>
    </row>
    <row r="119" spans="2:49" s="91" customFormat="1" ht="35.25" customHeight="1" x14ac:dyDescent="0.25">
      <c r="B119" s="364"/>
      <c r="C119" s="394"/>
      <c r="D119" s="68" t="s">
        <v>1079</v>
      </c>
      <c r="E119" s="68" t="s">
        <v>1092</v>
      </c>
      <c r="F119" s="352"/>
      <c r="G119" s="68"/>
      <c r="H119" s="68"/>
      <c r="I119" s="68"/>
      <c r="J119" s="68"/>
      <c r="K119" s="68" t="s">
        <v>304</v>
      </c>
      <c r="L119" s="352"/>
      <c r="M119" s="68" t="s">
        <v>369</v>
      </c>
      <c r="N119" s="105"/>
      <c r="O119" s="105"/>
      <c r="P119" s="105"/>
      <c r="Q119" s="105"/>
      <c r="R119" s="105"/>
      <c r="S119" s="69"/>
      <c r="T119" s="69"/>
      <c r="U119" s="69"/>
      <c r="V119" s="69"/>
      <c r="W119" s="69"/>
      <c r="X119" s="69"/>
      <c r="Y119" s="69"/>
      <c r="Z119" s="69"/>
      <c r="AA119" s="69"/>
      <c r="AB119" s="69"/>
      <c r="AC119" s="69"/>
      <c r="AD119" s="69"/>
      <c r="AE119" s="69"/>
      <c r="AF119" s="69"/>
      <c r="AG119" s="69"/>
      <c r="AH119" s="69"/>
      <c r="AI119" s="69"/>
      <c r="AJ119" s="411"/>
      <c r="AK119" s="61">
        <v>2004</v>
      </c>
      <c r="AL119" s="69"/>
      <c r="AM119" s="69"/>
      <c r="AN119" s="69"/>
      <c r="AO119" s="434">
        <v>300000</v>
      </c>
      <c r="AP119" s="105"/>
      <c r="AQ119" s="105"/>
      <c r="AR119" s="105"/>
      <c r="AS119" s="105"/>
      <c r="AT119" s="105"/>
      <c r="AU119" s="105"/>
      <c r="AV119" s="105"/>
      <c r="AW119" s="105"/>
    </row>
    <row r="120" spans="2:49" s="91" customFormat="1" ht="35.25" customHeight="1" x14ac:dyDescent="0.25">
      <c r="B120" s="364"/>
      <c r="C120" s="394"/>
      <c r="D120" s="68" t="s">
        <v>1079</v>
      </c>
      <c r="E120" s="68" t="s">
        <v>1092</v>
      </c>
      <c r="F120" s="352"/>
      <c r="G120" s="68"/>
      <c r="H120" s="68"/>
      <c r="I120" s="68"/>
      <c r="J120" s="68"/>
      <c r="K120" s="68" t="s">
        <v>304</v>
      </c>
      <c r="L120" s="352"/>
      <c r="M120" s="68" t="s">
        <v>369</v>
      </c>
      <c r="N120" s="105"/>
      <c r="O120" s="105"/>
      <c r="P120" s="105"/>
      <c r="Q120" s="105"/>
      <c r="R120" s="105"/>
      <c r="S120" s="69"/>
      <c r="T120" s="69"/>
      <c r="U120" s="69"/>
      <c r="V120" s="69"/>
      <c r="W120" s="69"/>
      <c r="X120" s="69"/>
      <c r="Y120" s="69"/>
      <c r="Z120" s="69"/>
      <c r="AA120" s="69"/>
      <c r="AB120" s="69"/>
      <c r="AC120" s="69"/>
      <c r="AD120" s="69"/>
      <c r="AE120" s="69"/>
      <c r="AF120" s="69"/>
      <c r="AG120" s="69"/>
      <c r="AH120" s="69"/>
      <c r="AI120" s="69"/>
      <c r="AJ120" s="411"/>
      <c r="AK120" s="61">
        <v>2004</v>
      </c>
      <c r="AL120" s="69"/>
      <c r="AM120" s="69"/>
      <c r="AN120" s="69"/>
      <c r="AO120" s="434">
        <v>735000</v>
      </c>
      <c r="AP120" s="105"/>
      <c r="AQ120" s="105"/>
      <c r="AR120" s="105"/>
      <c r="AS120" s="105"/>
      <c r="AT120" s="105"/>
      <c r="AU120" s="105"/>
      <c r="AV120" s="105"/>
      <c r="AW120" s="105"/>
    </row>
    <row r="121" spans="2:49" s="91" customFormat="1" ht="35.25" customHeight="1" x14ac:dyDescent="0.25">
      <c r="B121" s="364"/>
      <c r="C121" s="394"/>
      <c r="D121" s="68" t="s">
        <v>1082</v>
      </c>
      <c r="E121" s="68" t="s">
        <v>1097</v>
      </c>
      <c r="F121" s="352"/>
      <c r="G121" s="68"/>
      <c r="H121" s="68"/>
      <c r="I121" s="68"/>
      <c r="J121" s="68"/>
      <c r="K121" s="68" t="s">
        <v>299</v>
      </c>
      <c r="L121" s="352"/>
      <c r="M121" s="68" t="s">
        <v>379</v>
      </c>
      <c r="N121" s="105"/>
      <c r="O121" s="105"/>
      <c r="P121" s="105"/>
      <c r="Q121" s="105"/>
      <c r="R121" s="105"/>
      <c r="S121" s="69"/>
      <c r="T121" s="69"/>
      <c r="U121" s="69"/>
      <c r="V121" s="69"/>
      <c r="W121" s="69"/>
      <c r="X121" s="69"/>
      <c r="Y121" s="69"/>
      <c r="Z121" s="69"/>
      <c r="AA121" s="69"/>
      <c r="AB121" s="69"/>
      <c r="AC121" s="69"/>
      <c r="AD121" s="69"/>
      <c r="AE121" s="69"/>
      <c r="AF121" s="69"/>
      <c r="AG121" s="69"/>
      <c r="AH121" s="69"/>
      <c r="AI121" s="69"/>
      <c r="AJ121" s="411"/>
      <c r="AK121" s="61">
        <v>2004</v>
      </c>
      <c r="AL121" s="69"/>
      <c r="AM121" s="69"/>
      <c r="AN121" s="69"/>
      <c r="AO121" s="434">
        <v>490000</v>
      </c>
      <c r="AP121" s="105"/>
      <c r="AQ121" s="105"/>
      <c r="AR121" s="105"/>
      <c r="AS121" s="105"/>
      <c r="AT121" s="105"/>
      <c r="AU121" s="105"/>
      <c r="AV121" s="105"/>
      <c r="AW121" s="105"/>
    </row>
    <row r="122" spans="2:49" s="91" customFormat="1" ht="35.25" customHeight="1" x14ac:dyDescent="0.25">
      <c r="B122" s="364"/>
      <c r="C122" s="394"/>
      <c r="D122" s="68" t="s">
        <v>187</v>
      </c>
      <c r="E122" s="68" t="s">
        <v>245</v>
      </c>
      <c r="F122" s="352"/>
      <c r="G122" s="68"/>
      <c r="H122" s="68"/>
      <c r="I122" s="68"/>
      <c r="J122" s="68"/>
      <c r="K122" s="68" t="s">
        <v>304</v>
      </c>
      <c r="L122" s="352"/>
      <c r="M122" s="68" t="s">
        <v>370</v>
      </c>
      <c r="N122" s="105"/>
      <c r="O122" s="105"/>
      <c r="P122" s="105"/>
      <c r="Q122" s="105"/>
      <c r="R122" s="105"/>
      <c r="S122" s="69"/>
      <c r="T122" s="69"/>
      <c r="U122" s="69"/>
      <c r="V122" s="69"/>
      <c r="W122" s="69"/>
      <c r="X122" s="69"/>
      <c r="Y122" s="69"/>
      <c r="Z122" s="69"/>
      <c r="AA122" s="69"/>
      <c r="AB122" s="69"/>
      <c r="AC122" s="69"/>
      <c r="AD122" s="69"/>
      <c r="AE122" s="69"/>
      <c r="AF122" s="69"/>
      <c r="AG122" s="69"/>
      <c r="AH122" s="69"/>
      <c r="AI122" s="69"/>
      <c r="AJ122" s="411"/>
      <c r="AK122" s="61">
        <v>2004</v>
      </c>
      <c r="AL122" s="69"/>
      <c r="AM122" s="69"/>
      <c r="AN122" s="69"/>
      <c r="AO122" s="434">
        <v>1400000</v>
      </c>
      <c r="AP122" s="105"/>
      <c r="AQ122" s="105"/>
      <c r="AR122" s="105"/>
      <c r="AS122" s="105"/>
      <c r="AT122" s="105"/>
      <c r="AU122" s="105"/>
      <c r="AV122" s="105"/>
      <c r="AW122" s="105"/>
    </row>
    <row r="123" spans="2:49" s="91" customFormat="1" ht="35.25" customHeight="1" x14ac:dyDescent="0.25">
      <c r="B123" s="364"/>
      <c r="C123" s="394"/>
      <c r="D123" s="68" t="s">
        <v>1417</v>
      </c>
      <c r="E123" s="68" t="s">
        <v>807</v>
      </c>
      <c r="F123" s="352"/>
      <c r="G123" s="68"/>
      <c r="H123" s="68"/>
      <c r="I123" s="68"/>
      <c r="J123" s="68"/>
      <c r="K123" s="68" t="s">
        <v>304</v>
      </c>
      <c r="L123" s="352"/>
      <c r="M123" s="68" t="s">
        <v>368</v>
      </c>
      <c r="N123" s="105"/>
      <c r="O123" s="105"/>
      <c r="P123" s="105"/>
      <c r="Q123" s="105"/>
      <c r="R123" s="105"/>
      <c r="S123" s="69"/>
      <c r="T123" s="69"/>
      <c r="U123" s="69"/>
      <c r="V123" s="69"/>
      <c r="W123" s="69"/>
      <c r="X123" s="69"/>
      <c r="Y123" s="69"/>
      <c r="Z123" s="69"/>
      <c r="AA123" s="69"/>
      <c r="AB123" s="69"/>
      <c r="AC123" s="69"/>
      <c r="AD123" s="69"/>
      <c r="AE123" s="69"/>
      <c r="AF123" s="69"/>
      <c r="AG123" s="69"/>
      <c r="AH123" s="69"/>
      <c r="AI123" s="69"/>
      <c r="AJ123" s="411"/>
      <c r="AK123" s="61">
        <v>2004</v>
      </c>
      <c r="AL123" s="69"/>
      <c r="AM123" s="69"/>
      <c r="AN123" s="69"/>
      <c r="AO123" s="434">
        <v>140000</v>
      </c>
      <c r="AP123" s="105"/>
      <c r="AQ123" s="105"/>
      <c r="AR123" s="105"/>
      <c r="AS123" s="105"/>
      <c r="AT123" s="105"/>
      <c r="AU123" s="105"/>
      <c r="AV123" s="105"/>
      <c r="AW123" s="105"/>
    </row>
    <row r="124" spans="2:49" s="91" customFormat="1" ht="35.25" customHeight="1" x14ac:dyDescent="0.25">
      <c r="B124" s="364"/>
      <c r="C124" s="394"/>
      <c r="D124" s="68" t="s">
        <v>1412</v>
      </c>
      <c r="E124" s="68" t="s">
        <v>1413</v>
      </c>
      <c r="F124" s="352"/>
      <c r="G124" s="68"/>
      <c r="H124" s="68"/>
      <c r="I124" s="68"/>
      <c r="J124" s="68"/>
      <c r="K124" s="68" t="s">
        <v>304</v>
      </c>
      <c r="L124" s="352"/>
      <c r="M124" s="68" t="s">
        <v>1414</v>
      </c>
      <c r="N124" s="105"/>
      <c r="O124" s="105"/>
      <c r="P124" s="105"/>
      <c r="Q124" s="105"/>
      <c r="R124" s="105"/>
      <c r="S124" s="69"/>
      <c r="T124" s="69"/>
      <c r="U124" s="69"/>
      <c r="V124" s="69"/>
      <c r="W124" s="69"/>
      <c r="X124" s="69"/>
      <c r="Y124" s="69"/>
      <c r="Z124" s="69"/>
      <c r="AA124" s="69"/>
      <c r="AB124" s="69"/>
      <c r="AC124" s="69"/>
      <c r="AD124" s="69"/>
      <c r="AE124" s="69"/>
      <c r="AF124" s="69"/>
      <c r="AG124" s="69"/>
      <c r="AH124" s="69"/>
      <c r="AI124" s="69"/>
      <c r="AJ124" s="411"/>
      <c r="AK124" s="61">
        <v>2004</v>
      </c>
      <c r="AL124" s="69"/>
      <c r="AM124" s="69"/>
      <c r="AN124" s="69"/>
      <c r="AO124" s="434">
        <v>490000</v>
      </c>
      <c r="AP124" s="105"/>
      <c r="AQ124" s="105"/>
      <c r="AR124" s="105"/>
      <c r="AS124" s="105"/>
      <c r="AT124" s="105"/>
      <c r="AU124" s="105"/>
      <c r="AV124" s="105"/>
      <c r="AW124" s="105"/>
    </row>
    <row r="125" spans="2:49" s="91" customFormat="1" ht="35.25" customHeight="1" x14ac:dyDescent="0.25">
      <c r="B125" s="364"/>
      <c r="C125" s="394"/>
      <c r="D125" s="68" t="s">
        <v>187</v>
      </c>
      <c r="E125" s="68" t="s">
        <v>245</v>
      </c>
      <c r="F125" s="352"/>
      <c r="G125" s="68"/>
      <c r="H125" s="68"/>
      <c r="I125" s="68"/>
      <c r="J125" s="68"/>
      <c r="K125" s="68" t="s">
        <v>304</v>
      </c>
      <c r="L125" s="352"/>
      <c r="M125" s="68" t="s">
        <v>370</v>
      </c>
      <c r="N125" s="105"/>
      <c r="O125" s="105"/>
      <c r="P125" s="105"/>
      <c r="Q125" s="105"/>
      <c r="R125" s="105"/>
      <c r="S125" s="69"/>
      <c r="T125" s="69"/>
      <c r="U125" s="69"/>
      <c r="V125" s="69"/>
      <c r="W125" s="69"/>
      <c r="X125" s="69"/>
      <c r="Y125" s="69"/>
      <c r="Z125" s="69"/>
      <c r="AA125" s="69"/>
      <c r="AB125" s="69"/>
      <c r="AC125" s="69"/>
      <c r="AD125" s="69"/>
      <c r="AE125" s="69"/>
      <c r="AF125" s="69"/>
      <c r="AG125" s="69"/>
      <c r="AH125" s="69"/>
      <c r="AI125" s="69"/>
      <c r="AJ125" s="411"/>
      <c r="AK125" s="61">
        <v>2004</v>
      </c>
      <c r="AL125" s="69"/>
      <c r="AM125" s="69"/>
      <c r="AN125" s="69"/>
      <c r="AO125" s="434">
        <v>910000</v>
      </c>
      <c r="AP125" s="105"/>
      <c r="AQ125" s="105"/>
      <c r="AR125" s="105"/>
      <c r="AS125" s="105"/>
      <c r="AT125" s="105"/>
      <c r="AU125" s="105"/>
      <c r="AV125" s="105"/>
      <c r="AW125" s="105"/>
    </row>
    <row r="126" spans="2:49" s="91" customFormat="1" ht="35.25" customHeight="1" x14ac:dyDescent="0.25">
      <c r="B126" s="364"/>
      <c r="C126" s="394"/>
      <c r="D126" s="68" t="s">
        <v>194</v>
      </c>
      <c r="E126" s="68" t="s">
        <v>1425</v>
      </c>
      <c r="F126" s="352"/>
      <c r="G126" s="68"/>
      <c r="H126" s="68"/>
      <c r="I126" s="68"/>
      <c r="J126" s="68"/>
      <c r="K126" s="68" t="s">
        <v>304</v>
      </c>
      <c r="L126" s="352"/>
      <c r="M126" s="68" t="s">
        <v>366</v>
      </c>
      <c r="N126" s="105"/>
      <c r="O126" s="105"/>
      <c r="P126" s="105"/>
      <c r="Q126" s="105"/>
      <c r="R126" s="105"/>
      <c r="S126" s="69"/>
      <c r="T126" s="69"/>
      <c r="U126" s="69"/>
      <c r="V126" s="69"/>
      <c r="W126" s="69"/>
      <c r="X126" s="69"/>
      <c r="Y126" s="69"/>
      <c r="Z126" s="69"/>
      <c r="AA126" s="69"/>
      <c r="AB126" s="69"/>
      <c r="AC126" s="69"/>
      <c r="AD126" s="69"/>
      <c r="AE126" s="69"/>
      <c r="AF126" s="69"/>
      <c r="AG126" s="69"/>
      <c r="AH126" s="69"/>
      <c r="AI126" s="69"/>
      <c r="AJ126" s="411"/>
      <c r="AK126" s="61">
        <v>2004</v>
      </c>
      <c r="AL126" s="69"/>
      <c r="AM126" s="69"/>
      <c r="AN126" s="69"/>
      <c r="AO126" s="434">
        <v>1225000</v>
      </c>
      <c r="AP126" s="105"/>
      <c r="AQ126" s="105"/>
      <c r="AR126" s="105"/>
      <c r="AS126" s="105"/>
      <c r="AT126" s="105"/>
      <c r="AU126" s="105"/>
      <c r="AV126" s="105"/>
      <c r="AW126" s="105"/>
    </row>
    <row r="127" spans="2:49" s="91" customFormat="1" ht="35.25" customHeight="1" x14ac:dyDescent="0.25">
      <c r="B127" s="364"/>
      <c r="C127" s="394"/>
      <c r="D127" s="68" t="s">
        <v>822</v>
      </c>
      <c r="E127" s="68" t="s">
        <v>805</v>
      </c>
      <c r="F127" s="352"/>
      <c r="G127" s="68"/>
      <c r="H127" s="68"/>
      <c r="I127" s="68"/>
      <c r="J127" s="68"/>
      <c r="K127" s="68" t="s">
        <v>299</v>
      </c>
      <c r="L127" s="352"/>
      <c r="M127" s="68" t="s">
        <v>379</v>
      </c>
      <c r="N127" s="105"/>
      <c r="O127" s="105"/>
      <c r="P127" s="105"/>
      <c r="Q127" s="105"/>
      <c r="R127" s="105"/>
      <c r="S127" s="69"/>
      <c r="T127" s="69"/>
      <c r="U127" s="69"/>
      <c r="V127" s="69"/>
      <c r="W127" s="69"/>
      <c r="X127" s="69"/>
      <c r="Y127" s="69"/>
      <c r="Z127" s="69"/>
      <c r="AA127" s="69"/>
      <c r="AB127" s="69"/>
      <c r="AC127" s="69"/>
      <c r="AD127" s="69"/>
      <c r="AE127" s="69"/>
      <c r="AF127" s="69"/>
      <c r="AG127" s="69"/>
      <c r="AH127" s="69"/>
      <c r="AI127" s="69"/>
      <c r="AJ127" s="411"/>
      <c r="AK127" s="61">
        <v>2004</v>
      </c>
      <c r="AL127" s="69"/>
      <c r="AM127" s="69"/>
      <c r="AN127" s="69"/>
      <c r="AO127" s="434">
        <v>1400000</v>
      </c>
      <c r="AP127" s="105"/>
      <c r="AQ127" s="105"/>
      <c r="AR127" s="105"/>
      <c r="AS127" s="105"/>
      <c r="AT127" s="105"/>
      <c r="AU127" s="105"/>
      <c r="AV127" s="105"/>
      <c r="AW127" s="105"/>
    </row>
    <row r="128" spans="2:49" s="91" customFormat="1" ht="35.25" customHeight="1" x14ac:dyDescent="0.25">
      <c r="B128" s="364"/>
      <c r="C128" s="394"/>
      <c r="D128" s="68" t="s">
        <v>1426</v>
      </c>
      <c r="E128" s="68" t="s">
        <v>266</v>
      </c>
      <c r="F128" s="352"/>
      <c r="G128" s="68"/>
      <c r="H128" s="68"/>
      <c r="I128" s="68"/>
      <c r="J128" s="68"/>
      <c r="K128" s="68" t="s">
        <v>1427</v>
      </c>
      <c r="L128" s="352"/>
      <c r="M128" s="68" t="s">
        <v>362</v>
      </c>
      <c r="N128" s="105"/>
      <c r="O128" s="105"/>
      <c r="P128" s="105"/>
      <c r="Q128" s="105"/>
      <c r="R128" s="105"/>
      <c r="S128" s="69"/>
      <c r="T128" s="69"/>
      <c r="U128" s="69"/>
      <c r="V128" s="69"/>
      <c r="W128" s="69"/>
      <c r="X128" s="69"/>
      <c r="Y128" s="69"/>
      <c r="Z128" s="69"/>
      <c r="AA128" s="69"/>
      <c r="AB128" s="69"/>
      <c r="AC128" s="69"/>
      <c r="AD128" s="69"/>
      <c r="AE128" s="69"/>
      <c r="AF128" s="69"/>
      <c r="AG128" s="69"/>
      <c r="AH128" s="69"/>
      <c r="AI128" s="69"/>
      <c r="AJ128" s="411"/>
      <c r="AK128" s="61">
        <v>2004</v>
      </c>
      <c r="AL128" s="69"/>
      <c r="AM128" s="69"/>
      <c r="AN128" s="69"/>
      <c r="AO128" s="434">
        <v>2100000</v>
      </c>
      <c r="AP128" s="105"/>
      <c r="AQ128" s="105"/>
      <c r="AR128" s="105"/>
      <c r="AS128" s="105"/>
      <c r="AT128" s="105"/>
      <c r="AU128" s="105"/>
      <c r="AV128" s="105"/>
      <c r="AW128" s="105"/>
    </row>
    <row r="129" spans="2:49" s="91" customFormat="1" ht="35.25" customHeight="1" x14ac:dyDescent="0.25">
      <c r="B129" s="364"/>
      <c r="C129" s="394"/>
      <c r="D129" s="68" t="s">
        <v>194</v>
      </c>
      <c r="E129" s="68" t="s">
        <v>1425</v>
      </c>
      <c r="F129" s="352"/>
      <c r="G129" s="68"/>
      <c r="H129" s="68"/>
      <c r="I129" s="68"/>
      <c r="J129" s="68"/>
      <c r="K129" s="68" t="s">
        <v>304</v>
      </c>
      <c r="L129" s="352"/>
      <c r="M129" s="68" t="s">
        <v>368</v>
      </c>
      <c r="N129" s="105"/>
      <c r="O129" s="105"/>
      <c r="P129" s="105"/>
      <c r="Q129" s="105"/>
      <c r="R129" s="105"/>
      <c r="S129" s="69"/>
      <c r="T129" s="69"/>
      <c r="U129" s="69"/>
      <c r="V129" s="69"/>
      <c r="W129" s="69"/>
      <c r="X129" s="69"/>
      <c r="Y129" s="69"/>
      <c r="Z129" s="69"/>
      <c r="AA129" s="69"/>
      <c r="AB129" s="69"/>
      <c r="AC129" s="69"/>
      <c r="AD129" s="69"/>
      <c r="AE129" s="69"/>
      <c r="AF129" s="69"/>
      <c r="AG129" s="69"/>
      <c r="AH129" s="69"/>
      <c r="AI129" s="69"/>
      <c r="AJ129" s="411"/>
      <c r="AK129" s="61">
        <v>2004</v>
      </c>
      <c r="AL129" s="69"/>
      <c r="AM129" s="69"/>
      <c r="AN129" s="69"/>
      <c r="AO129" s="434">
        <v>1400000</v>
      </c>
      <c r="AP129" s="105"/>
      <c r="AQ129" s="105"/>
      <c r="AR129" s="105"/>
      <c r="AS129" s="105"/>
      <c r="AT129" s="105"/>
      <c r="AU129" s="105"/>
      <c r="AV129" s="105"/>
      <c r="AW129" s="105"/>
    </row>
    <row r="130" spans="2:49" s="91" customFormat="1" ht="35.25" customHeight="1" x14ac:dyDescent="0.25">
      <c r="B130" s="364"/>
      <c r="C130" s="394"/>
      <c r="D130" s="68" t="s">
        <v>1417</v>
      </c>
      <c r="E130" s="68" t="s">
        <v>807</v>
      </c>
      <c r="F130" s="352"/>
      <c r="G130" s="68"/>
      <c r="H130" s="68"/>
      <c r="I130" s="68"/>
      <c r="J130" s="68"/>
      <c r="K130" s="68" t="s">
        <v>304</v>
      </c>
      <c r="L130" s="352"/>
      <c r="M130" s="68" t="s">
        <v>368</v>
      </c>
      <c r="N130" s="105"/>
      <c r="O130" s="105"/>
      <c r="P130" s="105"/>
      <c r="Q130" s="105"/>
      <c r="R130" s="105"/>
      <c r="S130" s="69"/>
      <c r="T130" s="69"/>
      <c r="U130" s="69"/>
      <c r="V130" s="69"/>
      <c r="W130" s="69"/>
      <c r="X130" s="69"/>
      <c r="Y130" s="69"/>
      <c r="Z130" s="69"/>
      <c r="AA130" s="69"/>
      <c r="AB130" s="69"/>
      <c r="AC130" s="69"/>
      <c r="AD130" s="69"/>
      <c r="AE130" s="69"/>
      <c r="AF130" s="69"/>
      <c r="AG130" s="69"/>
      <c r="AH130" s="69"/>
      <c r="AI130" s="69"/>
      <c r="AJ130" s="411"/>
      <c r="AK130" s="61">
        <v>2004</v>
      </c>
      <c r="AL130" s="69"/>
      <c r="AM130" s="69"/>
      <c r="AN130" s="69"/>
      <c r="AO130" s="434">
        <v>126000</v>
      </c>
      <c r="AP130" s="105"/>
      <c r="AQ130" s="105"/>
      <c r="AR130" s="105"/>
      <c r="AS130" s="105"/>
      <c r="AT130" s="105"/>
      <c r="AU130" s="105"/>
      <c r="AV130" s="105"/>
      <c r="AW130" s="105"/>
    </row>
    <row r="131" spans="2:49" s="91" customFormat="1" ht="35.25" customHeight="1" x14ac:dyDescent="0.25">
      <c r="B131" s="364"/>
      <c r="C131" s="394"/>
      <c r="D131" s="68" t="s">
        <v>175</v>
      </c>
      <c r="E131" s="68" t="s">
        <v>1406</v>
      </c>
      <c r="F131" s="352"/>
      <c r="G131" s="68"/>
      <c r="H131" s="68"/>
      <c r="I131" s="68"/>
      <c r="J131" s="68"/>
      <c r="K131" s="68" t="s">
        <v>299</v>
      </c>
      <c r="L131" s="352"/>
      <c r="M131" s="68" t="s">
        <v>360</v>
      </c>
      <c r="N131" s="105"/>
      <c r="O131" s="105"/>
      <c r="P131" s="105"/>
      <c r="Q131" s="105"/>
      <c r="R131" s="105"/>
      <c r="S131" s="69"/>
      <c r="T131" s="69"/>
      <c r="U131" s="69"/>
      <c r="V131" s="69"/>
      <c r="W131" s="69"/>
      <c r="X131" s="69"/>
      <c r="Y131" s="69"/>
      <c r="Z131" s="69"/>
      <c r="AA131" s="69"/>
      <c r="AB131" s="69"/>
      <c r="AC131" s="69"/>
      <c r="AD131" s="69"/>
      <c r="AE131" s="69"/>
      <c r="AF131" s="69"/>
      <c r="AG131" s="69"/>
      <c r="AH131" s="69"/>
      <c r="AI131" s="69"/>
      <c r="AJ131" s="411"/>
      <c r="AK131" s="61">
        <v>2005</v>
      </c>
      <c r="AL131" s="69"/>
      <c r="AM131" s="69"/>
      <c r="AN131" s="69"/>
      <c r="AO131" s="434">
        <v>262500</v>
      </c>
      <c r="AP131" s="105"/>
      <c r="AQ131" s="105"/>
      <c r="AR131" s="105"/>
      <c r="AS131" s="105"/>
      <c r="AT131" s="105"/>
      <c r="AU131" s="105"/>
      <c r="AV131" s="105"/>
      <c r="AW131" s="105"/>
    </row>
    <row r="132" spans="2:49" s="91" customFormat="1" ht="35.25" customHeight="1" x14ac:dyDescent="0.25">
      <c r="B132" s="364"/>
      <c r="C132" s="394"/>
      <c r="D132" s="68" t="s">
        <v>199</v>
      </c>
      <c r="E132" s="68" t="s">
        <v>259</v>
      </c>
      <c r="F132" s="352"/>
      <c r="G132" s="68"/>
      <c r="H132" s="68"/>
      <c r="I132" s="68"/>
      <c r="J132" s="68"/>
      <c r="K132" s="68" t="s">
        <v>304</v>
      </c>
      <c r="L132" s="352"/>
      <c r="M132" s="68" t="s">
        <v>365</v>
      </c>
      <c r="N132" s="105"/>
      <c r="O132" s="105"/>
      <c r="P132" s="105"/>
      <c r="Q132" s="105"/>
      <c r="R132" s="105"/>
      <c r="S132" s="69"/>
      <c r="T132" s="69"/>
      <c r="U132" s="69"/>
      <c r="V132" s="69"/>
      <c r="W132" s="69"/>
      <c r="X132" s="69"/>
      <c r="Y132" s="69"/>
      <c r="Z132" s="69"/>
      <c r="AA132" s="69"/>
      <c r="AB132" s="69"/>
      <c r="AC132" s="69"/>
      <c r="AD132" s="69"/>
      <c r="AE132" s="69"/>
      <c r="AF132" s="69"/>
      <c r="AG132" s="69"/>
      <c r="AH132" s="69"/>
      <c r="AI132" s="69"/>
      <c r="AJ132" s="411"/>
      <c r="AK132" s="61">
        <v>2005</v>
      </c>
      <c r="AL132" s="69"/>
      <c r="AM132" s="69"/>
      <c r="AN132" s="69"/>
      <c r="AO132" s="434">
        <v>22500</v>
      </c>
      <c r="AP132" s="105"/>
      <c r="AQ132" s="105"/>
      <c r="AR132" s="105"/>
      <c r="AS132" s="105"/>
      <c r="AT132" s="105"/>
      <c r="AU132" s="105"/>
      <c r="AV132" s="105"/>
      <c r="AW132" s="105"/>
    </row>
    <row r="133" spans="2:49" s="91" customFormat="1" ht="35.25" customHeight="1" x14ac:dyDescent="0.25">
      <c r="B133" s="364"/>
      <c r="C133" s="394"/>
      <c r="D133" s="68" t="s">
        <v>1417</v>
      </c>
      <c r="E133" s="68" t="s">
        <v>807</v>
      </c>
      <c r="F133" s="352"/>
      <c r="G133" s="68"/>
      <c r="H133" s="68"/>
      <c r="I133" s="68"/>
      <c r="J133" s="68"/>
      <c r="K133" s="68" t="s">
        <v>304</v>
      </c>
      <c r="L133" s="352"/>
      <c r="M133" s="68" t="s">
        <v>367</v>
      </c>
      <c r="N133" s="105"/>
      <c r="O133" s="105"/>
      <c r="P133" s="105"/>
      <c r="Q133" s="105"/>
      <c r="R133" s="105"/>
      <c r="S133" s="69"/>
      <c r="T133" s="69"/>
      <c r="U133" s="69"/>
      <c r="V133" s="69"/>
      <c r="W133" s="69"/>
      <c r="X133" s="69"/>
      <c r="Y133" s="69"/>
      <c r="Z133" s="69"/>
      <c r="AA133" s="69"/>
      <c r="AB133" s="69"/>
      <c r="AC133" s="69"/>
      <c r="AD133" s="69"/>
      <c r="AE133" s="69"/>
      <c r="AF133" s="69"/>
      <c r="AG133" s="69"/>
      <c r="AH133" s="69"/>
      <c r="AI133" s="69"/>
      <c r="AJ133" s="411"/>
      <c r="AK133" s="61">
        <v>2005</v>
      </c>
      <c r="AL133" s="69"/>
      <c r="AM133" s="69"/>
      <c r="AN133" s="69"/>
      <c r="AO133" s="434">
        <v>825000</v>
      </c>
      <c r="AP133" s="105"/>
      <c r="AQ133" s="105"/>
      <c r="AR133" s="105"/>
      <c r="AS133" s="105"/>
      <c r="AT133" s="105"/>
      <c r="AU133" s="105"/>
      <c r="AV133" s="105"/>
      <c r="AW133" s="105"/>
    </row>
    <row r="134" spans="2:49" s="91" customFormat="1" ht="35.25" customHeight="1" x14ac:dyDescent="0.25">
      <c r="B134" s="364"/>
      <c r="C134" s="394"/>
      <c r="D134" s="68" t="s">
        <v>185</v>
      </c>
      <c r="E134" s="68" t="s">
        <v>242</v>
      </c>
      <c r="F134" s="352"/>
      <c r="G134" s="68"/>
      <c r="H134" s="68"/>
      <c r="I134" s="68"/>
      <c r="J134" s="68"/>
      <c r="K134" s="68" t="s">
        <v>304</v>
      </c>
      <c r="L134" s="352"/>
      <c r="M134" s="68" t="s">
        <v>364</v>
      </c>
      <c r="N134" s="105"/>
      <c r="O134" s="105"/>
      <c r="P134" s="105"/>
      <c r="Q134" s="105"/>
      <c r="R134" s="105"/>
      <c r="S134" s="69"/>
      <c r="T134" s="69"/>
      <c r="U134" s="69"/>
      <c r="V134" s="69"/>
      <c r="W134" s="69"/>
      <c r="X134" s="69"/>
      <c r="Y134" s="69"/>
      <c r="Z134" s="69"/>
      <c r="AA134" s="69"/>
      <c r="AB134" s="69"/>
      <c r="AC134" s="69"/>
      <c r="AD134" s="69"/>
      <c r="AE134" s="69"/>
      <c r="AF134" s="69"/>
      <c r="AG134" s="69"/>
      <c r="AH134" s="69"/>
      <c r="AI134" s="69"/>
      <c r="AJ134" s="411"/>
      <c r="AK134" s="61">
        <v>2006</v>
      </c>
      <c r="AL134" s="69"/>
      <c r="AM134" s="69"/>
      <c r="AN134" s="69"/>
      <c r="AO134" s="434">
        <v>600000</v>
      </c>
      <c r="AP134" s="105"/>
      <c r="AQ134" s="105"/>
      <c r="AR134" s="105"/>
      <c r="AS134" s="105"/>
      <c r="AT134" s="105"/>
      <c r="AU134" s="105"/>
      <c r="AV134" s="105"/>
      <c r="AW134" s="105"/>
    </row>
    <row r="135" spans="2:49" s="91" customFormat="1" ht="35.25" customHeight="1" x14ac:dyDescent="0.25">
      <c r="B135" s="364"/>
      <c r="C135" s="394"/>
      <c r="D135" s="68" t="s">
        <v>1428</v>
      </c>
      <c r="E135" s="68" t="s">
        <v>233</v>
      </c>
      <c r="F135" s="352"/>
      <c r="G135" s="68"/>
      <c r="H135" s="68"/>
      <c r="I135" s="68"/>
      <c r="J135" s="68"/>
      <c r="K135" s="68" t="s">
        <v>300</v>
      </c>
      <c r="L135" s="352"/>
      <c r="M135" s="68" t="s">
        <v>363</v>
      </c>
      <c r="N135" s="105"/>
      <c r="O135" s="105"/>
      <c r="P135" s="105"/>
      <c r="Q135" s="105"/>
      <c r="R135" s="105"/>
      <c r="S135" s="69"/>
      <c r="T135" s="69"/>
      <c r="U135" s="69"/>
      <c r="V135" s="69"/>
      <c r="W135" s="69"/>
      <c r="X135" s="69"/>
      <c r="Y135" s="69"/>
      <c r="Z135" s="69"/>
      <c r="AA135" s="69"/>
      <c r="AB135" s="69"/>
      <c r="AC135" s="69"/>
      <c r="AD135" s="69"/>
      <c r="AE135" s="69"/>
      <c r="AF135" s="69"/>
      <c r="AG135" s="69"/>
      <c r="AH135" s="69"/>
      <c r="AI135" s="69"/>
      <c r="AJ135" s="411"/>
      <c r="AK135" s="61">
        <v>2006</v>
      </c>
      <c r="AL135" s="69"/>
      <c r="AM135" s="69"/>
      <c r="AN135" s="69"/>
      <c r="AO135" s="434">
        <v>1500000</v>
      </c>
      <c r="AP135" s="105"/>
      <c r="AQ135" s="105"/>
      <c r="AR135" s="105"/>
      <c r="AS135" s="105"/>
      <c r="AT135" s="105"/>
      <c r="AU135" s="105"/>
      <c r="AV135" s="105"/>
      <c r="AW135" s="105"/>
    </row>
    <row r="136" spans="2:49" s="91" customFormat="1" ht="35.25" customHeight="1" x14ac:dyDescent="0.25">
      <c r="B136" s="364"/>
      <c r="C136" s="394"/>
      <c r="D136" s="68" t="s">
        <v>177</v>
      </c>
      <c r="E136" s="68" t="s">
        <v>1424</v>
      </c>
      <c r="F136" s="352"/>
      <c r="G136" s="68"/>
      <c r="H136" s="68"/>
      <c r="I136" s="68"/>
      <c r="J136" s="68"/>
      <c r="K136" s="68" t="s">
        <v>328</v>
      </c>
      <c r="L136" s="352"/>
      <c r="M136" s="68" t="s">
        <v>362</v>
      </c>
      <c r="N136" s="105"/>
      <c r="O136" s="105"/>
      <c r="P136" s="105"/>
      <c r="Q136" s="105"/>
      <c r="R136" s="105"/>
      <c r="S136" s="69"/>
      <c r="T136" s="69"/>
      <c r="U136" s="69"/>
      <c r="V136" s="69"/>
      <c r="W136" s="69"/>
      <c r="X136" s="69"/>
      <c r="Y136" s="69"/>
      <c r="Z136" s="69"/>
      <c r="AA136" s="69"/>
      <c r="AB136" s="69"/>
      <c r="AC136" s="69"/>
      <c r="AD136" s="69"/>
      <c r="AE136" s="69"/>
      <c r="AF136" s="69"/>
      <c r="AG136" s="69"/>
      <c r="AH136" s="69"/>
      <c r="AI136" s="69"/>
      <c r="AJ136" s="411"/>
      <c r="AK136" s="61">
        <v>2006</v>
      </c>
      <c r="AL136" s="69"/>
      <c r="AM136" s="69"/>
      <c r="AN136" s="69"/>
      <c r="AO136" s="434">
        <v>2400000</v>
      </c>
      <c r="AP136" s="105"/>
      <c r="AQ136" s="105"/>
      <c r="AR136" s="105"/>
      <c r="AS136" s="105"/>
      <c r="AT136" s="105"/>
      <c r="AU136" s="105"/>
      <c r="AV136" s="105"/>
      <c r="AW136" s="105"/>
    </row>
    <row r="137" spans="2:49" s="91" customFormat="1" ht="35.25" customHeight="1" x14ac:dyDescent="0.25">
      <c r="B137" s="364"/>
      <c r="C137" s="394"/>
      <c r="D137" s="68" t="s">
        <v>186</v>
      </c>
      <c r="E137" s="68" t="s">
        <v>243</v>
      </c>
      <c r="F137" s="352"/>
      <c r="G137" s="68"/>
      <c r="H137" s="68"/>
      <c r="I137" s="68"/>
      <c r="J137" s="68"/>
      <c r="K137" s="68" t="s">
        <v>309</v>
      </c>
      <c r="L137" s="352"/>
      <c r="M137" s="68" t="s">
        <v>361</v>
      </c>
      <c r="N137" s="105"/>
      <c r="O137" s="105"/>
      <c r="P137" s="105"/>
      <c r="Q137" s="105"/>
      <c r="R137" s="105"/>
      <c r="S137" s="69"/>
      <c r="T137" s="69"/>
      <c r="U137" s="69"/>
      <c r="V137" s="69"/>
      <c r="W137" s="69"/>
      <c r="X137" s="69"/>
      <c r="Y137" s="69"/>
      <c r="Z137" s="69"/>
      <c r="AA137" s="69"/>
      <c r="AB137" s="69"/>
      <c r="AC137" s="69"/>
      <c r="AD137" s="69"/>
      <c r="AE137" s="69"/>
      <c r="AF137" s="69"/>
      <c r="AG137" s="69"/>
      <c r="AH137" s="69"/>
      <c r="AI137" s="69"/>
      <c r="AJ137" s="411"/>
      <c r="AK137" s="61">
        <v>2006</v>
      </c>
      <c r="AL137" s="69"/>
      <c r="AM137" s="69"/>
      <c r="AN137" s="69"/>
      <c r="AO137" s="434">
        <v>259000</v>
      </c>
      <c r="AP137" s="105"/>
      <c r="AQ137" s="105"/>
      <c r="AR137" s="105"/>
      <c r="AS137" s="105"/>
      <c r="AT137" s="105"/>
      <c r="AU137" s="105"/>
      <c r="AV137" s="105"/>
      <c r="AW137" s="105"/>
    </row>
    <row r="138" spans="2:49" s="91" customFormat="1" ht="35.25" customHeight="1" x14ac:dyDescent="0.25">
      <c r="B138" s="364"/>
      <c r="C138" s="394"/>
      <c r="D138" s="68" t="s">
        <v>187</v>
      </c>
      <c r="E138" s="68" t="s">
        <v>245</v>
      </c>
      <c r="F138" s="352"/>
      <c r="G138" s="68"/>
      <c r="H138" s="68"/>
      <c r="I138" s="68"/>
      <c r="J138" s="68"/>
      <c r="K138" s="68" t="s">
        <v>1429</v>
      </c>
      <c r="L138" s="352"/>
      <c r="M138" s="68" t="s">
        <v>370</v>
      </c>
      <c r="N138" s="105"/>
      <c r="O138" s="105"/>
      <c r="P138" s="105"/>
      <c r="Q138" s="105"/>
      <c r="R138" s="105"/>
      <c r="S138" s="69"/>
      <c r="T138" s="69"/>
      <c r="U138" s="69"/>
      <c r="V138" s="69"/>
      <c r="W138" s="69"/>
      <c r="X138" s="69"/>
      <c r="Y138" s="69"/>
      <c r="Z138" s="69"/>
      <c r="AA138" s="69"/>
      <c r="AB138" s="69"/>
      <c r="AC138" s="69"/>
      <c r="AD138" s="69"/>
      <c r="AE138" s="69"/>
      <c r="AF138" s="69"/>
      <c r="AG138" s="69"/>
      <c r="AH138" s="69"/>
      <c r="AI138" s="69"/>
      <c r="AJ138" s="411"/>
      <c r="AK138" s="61">
        <v>2006</v>
      </c>
      <c r="AL138" s="69"/>
      <c r="AM138" s="69"/>
      <c r="AN138" s="69"/>
      <c r="AO138" s="434">
        <v>487500</v>
      </c>
      <c r="AP138" s="105"/>
      <c r="AQ138" s="105"/>
      <c r="AR138" s="105"/>
      <c r="AS138" s="105"/>
      <c r="AT138" s="105"/>
      <c r="AU138" s="105"/>
      <c r="AV138" s="105"/>
      <c r="AW138" s="105"/>
    </row>
    <row r="139" spans="2:49" s="91" customFormat="1" ht="35.25" customHeight="1" x14ac:dyDescent="0.25">
      <c r="B139" s="364"/>
      <c r="C139" s="394"/>
      <c r="D139" s="68" t="s">
        <v>187</v>
      </c>
      <c r="E139" s="68" t="s">
        <v>245</v>
      </c>
      <c r="F139" s="352"/>
      <c r="G139" s="68"/>
      <c r="H139" s="68"/>
      <c r="I139" s="68"/>
      <c r="J139" s="68"/>
      <c r="K139" s="68" t="s">
        <v>304</v>
      </c>
      <c r="L139" s="352"/>
      <c r="M139" s="68" t="s">
        <v>370</v>
      </c>
      <c r="N139" s="105"/>
      <c r="O139" s="105"/>
      <c r="P139" s="105"/>
      <c r="Q139" s="105"/>
      <c r="R139" s="105"/>
      <c r="S139" s="69"/>
      <c r="T139" s="69"/>
      <c r="U139" s="69"/>
      <c r="V139" s="69"/>
      <c r="W139" s="69"/>
      <c r="X139" s="69"/>
      <c r="Y139" s="69"/>
      <c r="Z139" s="69"/>
      <c r="AA139" s="69"/>
      <c r="AB139" s="69"/>
      <c r="AC139" s="69"/>
      <c r="AD139" s="69"/>
      <c r="AE139" s="69"/>
      <c r="AF139" s="69"/>
      <c r="AG139" s="69"/>
      <c r="AH139" s="69"/>
      <c r="AI139" s="69"/>
      <c r="AJ139" s="411"/>
      <c r="AK139" s="61">
        <v>2006</v>
      </c>
      <c r="AL139" s="69"/>
      <c r="AM139" s="69"/>
      <c r="AN139" s="69"/>
      <c r="AO139" s="434">
        <v>262500</v>
      </c>
      <c r="AP139" s="105"/>
      <c r="AQ139" s="105"/>
      <c r="AR139" s="105"/>
      <c r="AS139" s="105"/>
      <c r="AT139" s="105"/>
      <c r="AU139" s="105"/>
      <c r="AV139" s="105"/>
      <c r="AW139" s="105"/>
    </row>
    <row r="140" spans="2:49" s="91" customFormat="1" ht="35.25" customHeight="1" x14ac:dyDescent="0.25">
      <c r="B140" s="364"/>
      <c r="C140" s="394"/>
      <c r="D140" s="68" t="s">
        <v>189</v>
      </c>
      <c r="E140" s="68" t="s">
        <v>247</v>
      </c>
      <c r="F140" s="352"/>
      <c r="G140" s="68"/>
      <c r="H140" s="68"/>
      <c r="I140" s="68"/>
      <c r="J140" s="68"/>
      <c r="K140" s="68" t="s">
        <v>1430</v>
      </c>
      <c r="L140" s="352"/>
      <c r="M140" s="68" t="s">
        <v>362</v>
      </c>
      <c r="N140" s="105"/>
      <c r="O140" s="105"/>
      <c r="P140" s="105"/>
      <c r="Q140" s="105"/>
      <c r="R140" s="105"/>
      <c r="S140" s="69"/>
      <c r="T140" s="69"/>
      <c r="U140" s="69"/>
      <c r="V140" s="69"/>
      <c r="W140" s="69"/>
      <c r="X140" s="69"/>
      <c r="Y140" s="69"/>
      <c r="Z140" s="69"/>
      <c r="AA140" s="69"/>
      <c r="AB140" s="69"/>
      <c r="AC140" s="69"/>
      <c r="AD140" s="69"/>
      <c r="AE140" s="69"/>
      <c r="AF140" s="69"/>
      <c r="AG140" s="69"/>
      <c r="AH140" s="69"/>
      <c r="AI140" s="69"/>
      <c r="AJ140" s="411"/>
      <c r="AK140" s="61">
        <v>2006</v>
      </c>
      <c r="AL140" s="69"/>
      <c r="AM140" s="69"/>
      <c r="AN140" s="69"/>
      <c r="AO140" s="434">
        <v>87500</v>
      </c>
      <c r="AP140" s="105"/>
      <c r="AQ140" s="105"/>
      <c r="AR140" s="105"/>
      <c r="AS140" s="105"/>
      <c r="AT140" s="105"/>
      <c r="AU140" s="105"/>
      <c r="AV140" s="105"/>
      <c r="AW140" s="105"/>
    </row>
    <row r="141" spans="2:49" s="91" customFormat="1" ht="35.25" customHeight="1" x14ac:dyDescent="0.25">
      <c r="B141" s="364"/>
      <c r="C141" s="394"/>
      <c r="D141" s="68" t="s">
        <v>183</v>
      </c>
      <c r="E141" s="68" t="s">
        <v>261</v>
      </c>
      <c r="F141" s="352"/>
      <c r="G141" s="68"/>
      <c r="H141" s="68"/>
      <c r="I141" s="68"/>
      <c r="J141" s="68"/>
      <c r="K141" s="68" t="s">
        <v>304</v>
      </c>
      <c r="L141" s="352"/>
      <c r="M141" s="68" t="s">
        <v>364</v>
      </c>
      <c r="N141" s="105"/>
      <c r="O141" s="105"/>
      <c r="P141" s="105"/>
      <c r="Q141" s="105"/>
      <c r="R141" s="105"/>
      <c r="S141" s="69"/>
      <c r="T141" s="69"/>
      <c r="U141" s="69"/>
      <c r="V141" s="69"/>
      <c r="W141" s="69"/>
      <c r="X141" s="69"/>
      <c r="Y141" s="69"/>
      <c r="Z141" s="69"/>
      <c r="AA141" s="69"/>
      <c r="AB141" s="69"/>
      <c r="AC141" s="69"/>
      <c r="AD141" s="69"/>
      <c r="AE141" s="69"/>
      <c r="AF141" s="69"/>
      <c r="AG141" s="69"/>
      <c r="AH141" s="69"/>
      <c r="AI141" s="69"/>
      <c r="AJ141" s="411"/>
      <c r="AK141" s="61">
        <v>2006</v>
      </c>
      <c r="AL141" s="69"/>
      <c r="AM141" s="69"/>
      <c r="AN141" s="69"/>
      <c r="AO141" s="434">
        <v>1275000</v>
      </c>
      <c r="AP141" s="105"/>
      <c r="AQ141" s="105"/>
      <c r="AR141" s="105"/>
      <c r="AS141" s="105"/>
      <c r="AT141" s="105"/>
      <c r="AU141" s="105"/>
      <c r="AV141" s="105"/>
      <c r="AW141" s="105"/>
    </row>
    <row r="142" spans="2:49" s="91" customFormat="1" ht="35.25" customHeight="1" x14ac:dyDescent="0.25">
      <c r="B142" s="364"/>
      <c r="C142" s="394"/>
      <c r="D142" s="68" t="s">
        <v>175</v>
      </c>
      <c r="E142" s="68" t="s">
        <v>1406</v>
      </c>
      <c r="F142" s="352"/>
      <c r="G142" s="68"/>
      <c r="H142" s="68"/>
      <c r="I142" s="68"/>
      <c r="J142" s="68"/>
      <c r="K142" s="68" t="s">
        <v>304</v>
      </c>
      <c r="L142" s="352"/>
      <c r="M142" s="68" t="s">
        <v>373</v>
      </c>
      <c r="N142" s="105"/>
      <c r="O142" s="105"/>
      <c r="P142" s="105"/>
      <c r="Q142" s="105"/>
      <c r="R142" s="105"/>
      <c r="S142" s="69"/>
      <c r="T142" s="69"/>
      <c r="U142" s="69"/>
      <c r="V142" s="69"/>
      <c r="W142" s="69"/>
      <c r="X142" s="69"/>
      <c r="Y142" s="69"/>
      <c r="Z142" s="69"/>
      <c r="AA142" s="69"/>
      <c r="AB142" s="69"/>
      <c r="AC142" s="69"/>
      <c r="AD142" s="69"/>
      <c r="AE142" s="69"/>
      <c r="AF142" s="69"/>
      <c r="AG142" s="69"/>
      <c r="AH142" s="69"/>
      <c r="AI142" s="69"/>
      <c r="AJ142" s="411"/>
      <c r="AK142" s="61">
        <v>2006</v>
      </c>
      <c r="AL142" s="69"/>
      <c r="AM142" s="69"/>
      <c r="AN142" s="69"/>
      <c r="AO142" s="434">
        <v>112500</v>
      </c>
      <c r="AP142" s="105"/>
      <c r="AQ142" s="105"/>
      <c r="AR142" s="105"/>
      <c r="AS142" s="105"/>
      <c r="AT142" s="105"/>
      <c r="AU142" s="105"/>
      <c r="AV142" s="105"/>
      <c r="AW142" s="105"/>
    </row>
    <row r="143" spans="2:49" s="91" customFormat="1" ht="35.25" customHeight="1" x14ac:dyDescent="0.25">
      <c r="B143" s="364"/>
      <c r="C143" s="394"/>
      <c r="D143" s="68" t="s">
        <v>188</v>
      </c>
      <c r="E143" s="68" t="s">
        <v>806</v>
      </c>
      <c r="F143" s="352"/>
      <c r="G143" s="68"/>
      <c r="H143" s="68"/>
      <c r="I143" s="68"/>
      <c r="J143" s="68"/>
      <c r="K143" s="68" t="s">
        <v>1405</v>
      </c>
      <c r="L143" s="352"/>
      <c r="M143" s="68" t="s">
        <v>362</v>
      </c>
      <c r="N143" s="105"/>
      <c r="O143" s="105"/>
      <c r="P143" s="105"/>
      <c r="Q143" s="105"/>
      <c r="R143" s="105"/>
      <c r="S143" s="69"/>
      <c r="T143" s="69"/>
      <c r="U143" s="69"/>
      <c r="V143" s="69"/>
      <c r="W143" s="69"/>
      <c r="X143" s="69"/>
      <c r="Y143" s="69"/>
      <c r="Z143" s="69"/>
      <c r="AA143" s="69"/>
      <c r="AB143" s="69"/>
      <c r="AC143" s="69"/>
      <c r="AD143" s="69"/>
      <c r="AE143" s="69"/>
      <c r="AF143" s="69"/>
      <c r="AG143" s="69"/>
      <c r="AH143" s="69"/>
      <c r="AI143" s="69"/>
      <c r="AJ143" s="411"/>
      <c r="AK143" s="61">
        <v>2006</v>
      </c>
      <c r="AL143" s="69"/>
      <c r="AM143" s="69"/>
      <c r="AN143" s="69"/>
      <c r="AO143" s="434">
        <v>937500</v>
      </c>
      <c r="AP143" s="105"/>
      <c r="AQ143" s="105"/>
      <c r="AR143" s="105"/>
      <c r="AS143" s="105"/>
      <c r="AT143" s="105"/>
      <c r="AU143" s="105"/>
      <c r="AV143" s="105"/>
      <c r="AW143" s="105"/>
    </row>
    <row r="144" spans="2:49" s="91" customFormat="1" ht="35.25" customHeight="1" x14ac:dyDescent="0.25">
      <c r="B144" s="364"/>
      <c r="C144" s="394"/>
      <c r="D144" s="68" t="s">
        <v>187</v>
      </c>
      <c r="E144" s="68" t="s">
        <v>245</v>
      </c>
      <c r="F144" s="352"/>
      <c r="G144" s="68"/>
      <c r="H144" s="68"/>
      <c r="I144" s="68"/>
      <c r="J144" s="68"/>
      <c r="K144" s="68" t="s">
        <v>304</v>
      </c>
      <c r="L144" s="352"/>
      <c r="M144" s="68" t="s">
        <v>370</v>
      </c>
      <c r="N144" s="105"/>
      <c r="O144" s="105"/>
      <c r="P144" s="105"/>
      <c r="Q144" s="105"/>
      <c r="R144" s="105"/>
      <c r="S144" s="69"/>
      <c r="T144" s="69"/>
      <c r="U144" s="69"/>
      <c r="V144" s="69"/>
      <c r="W144" s="69"/>
      <c r="X144" s="69"/>
      <c r="Y144" s="69"/>
      <c r="Z144" s="69"/>
      <c r="AA144" s="69"/>
      <c r="AB144" s="69"/>
      <c r="AC144" s="69"/>
      <c r="AD144" s="69"/>
      <c r="AE144" s="69"/>
      <c r="AF144" s="69"/>
      <c r="AG144" s="69"/>
      <c r="AH144" s="69"/>
      <c r="AI144" s="69"/>
      <c r="AJ144" s="411"/>
      <c r="AK144" s="61">
        <v>2006</v>
      </c>
      <c r="AL144" s="69"/>
      <c r="AM144" s="69"/>
      <c r="AN144" s="69"/>
      <c r="AO144" s="434">
        <v>1500000</v>
      </c>
      <c r="AP144" s="105"/>
      <c r="AQ144" s="105"/>
      <c r="AR144" s="105"/>
      <c r="AS144" s="105"/>
      <c r="AT144" s="105"/>
      <c r="AU144" s="105"/>
      <c r="AV144" s="105"/>
      <c r="AW144" s="105"/>
    </row>
    <row r="145" spans="2:49" s="91" customFormat="1" ht="35.25" customHeight="1" x14ac:dyDescent="0.25">
      <c r="B145" s="364"/>
      <c r="C145" s="394"/>
      <c r="D145" s="68" t="s">
        <v>182</v>
      </c>
      <c r="E145" s="68" t="s">
        <v>266</v>
      </c>
      <c r="F145" s="352"/>
      <c r="G145" s="68"/>
      <c r="H145" s="68"/>
      <c r="I145" s="68"/>
      <c r="J145" s="68"/>
      <c r="K145" s="68" t="s">
        <v>314</v>
      </c>
      <c r="L145" s="352"/>
      <c r="M145" s="68" t="s">
        <v>362</v>
      </c>
      <c r="N145" s="105"/>
      <c r="O145" s="105"/>
      <c r="P145" s="105"/>
      <c r="Q145" s="105"/>
      <c r="R145" s="105"/>
      <c r="S145" s="69"/>
      <c r="T145" s="69"/>
      <c r="U145" s="69"/>
      <c r="V145" s="69"/>
      <c r="W145" s="69"/>
      <c r="X145" s="69"/>
      <c r="Y145" s="69"/>
      <c r="Z145" s="69"/>
      <c r="AA145" s="69"/>
      <c r="AB145" s="69"/>
      <c r="AC145" s="69"/>
      <c r="AD145" s="69"/>
      <c r="AE145" s="69"/>
      <c r="AF145" s="69"/>
      <c r="AG145" s="69"/>
      <c r="AH145" s="69"/>
      <c r="AI145" s="69"/>
      <c r="AJ145" s="411"/>
      <c r="AK145" s="61">
        <v>2006</v>
      </c>
      <c r="AL145" s="69"/>
      <c r="AM145" s="69"/>
      <c r="AN145" s="69"/>
      <c r="AO145" s="434">
        <v>975000</v>
      </c>
      <c r="AP145" s="105"/>
      <c r="AQ145" s="105"/>
      <c r="AR145" s="105"/>
      <c r="AS145" s="105"/>
      <c r="AT145" s="105"/>
      <c r="AU145" s="105"/>
      <c r="AV145" s="105"/>
      <c r="AW145" s="105"/>
    </row>
    <row r="146" spans="2:49" s="91" customFormat="1" ht="35.25" customHeight="1" x14ac:dyDescent="0.25">
      <c r="B146" s="364"/>
      <c r="C146" s="394"/>
      <c r="D146" s="68" t="s">
        <v>188</v>
      </c>
      <c r="E146" s="68" t="s">
        <v>246</v>
      </c>
      <c r="F146" s="352"/>
      <c r="G146" s="68"/>
      <c r="H146" s="68"/>
      <c r="I146" s="68"/>
      <c r="J146" s="68"/>
      <c r="K146" s="68" t="s">
        <v>1405</v>
      </c>
      <c r="L146" s="352"/>
      <c r="M146" s="68" t="s">
        <v>1113</v>
      </c>
      <c r="N146" s="105"/>
      <c r="O146" s="105"/>
      <c r="P146" s="105"/>
      <c r="Q146" s="105"/>
      <c r="R146" s="105"/>
      <c r="S146" s="69"/>
      <c r="T146" s="69"/>
      <c r="U146" s="69"/>
      <c r="V146" s="69"/>
      <c r="W146" s="69"/>
      <c r="X146" s="69"/>
      <c r="Y146" s="69"/>
      <c r="Z146" s="69"/>
      <c r="AA146" s="69"/>
      <c r="AB146" s="69"/>
      <c r="AC146" s="69"/>
      <c r="AD146" s="69"/>
      <c r="AE146" s="69"/>
      <c r="AF146" s="69"/>
      <c r="AG146" s="69"/>
      <c r="AH146" s="69"/>
      <c r="AI146" s="69"/>
      <c r="AJ146" s="411"/>
      <c r="AK146" s="61">
        <v>2006</v>
      </c>
      <c r="AL146" s="69"/>
      <c r="AM146" s="69"/>
      <c r="AN146" s="69"/>
      <c r="AO146" s="434">
        <v>1350000</v>
      </c>
      <c r="AP146" s="105"/>
      <c r="AQ146" s="105"/>
      <c r="AR146" s="105"/>
      <c r="AS146" s="105"/>
      <c r="AT146" s="105"/>
      <c r="AU146" s="105"/>
      <c r="AV146" s="105"/>
      <c r="AW146" s="105"/>
    </row>
    <row r="147" spans="2:49" s="91" customFormat="1" ht="35.25" customHeight="1" x14ac:dyDescent="0.25">
      <c r="B147" s="364"/>
      <c r="C147" s="394"/>
      <c r="D147" s="68" t="s">
        <v>199</v>
      </c>
      <c r="E147" s="68" t="s">
        <v>259</v>
      </c>
      <c r="F147" s="352"/>
      <c r="G147" s="68"/>
      <c r="H147" s="68"/>
      <c r="I147" s="68"/>
      <c r="J147" s="68"/>
      <c r="K147" s="68" t="s">
        <v>318</v>
      </c>
      <c r="L147" s="352"/>
      <c r="M147" s="68" t="s">
        <v>365</v>
      </c>
      <c r="N147" s="105"/>
      <c r="O147" s="105"/>
      <c r="P147" s="105"/>
      <c r="Q147" s="105"/>
      <c r="R147" s="105"/>
      <c r="S147" s="69"/>
      <c r="T147" s="69"/>
      <c r="U147" s="69"/>
      <c r="V147" s="69"/>
      <c r="W147" s="69"/>
      <c r="X147" s="69"/>
      <c r="Y147" s="69"/>
      <c r="Z147" s="69"/>
      <c r="AA147" s="69"/>
      <c r="AB147" s="69"/>
      <c r="AC147" s="69"/>
      <c r="AD147" s="69"/>
      <c r="AE147" s="69"/>
      <c r="AF147" s="69"/>
      <c r="AG147" s="69"/>
      <c r="AH147" s="69"/>
      <c r="AI147" s="69"/>
      <c r="AJ147" s="411"/>
      <c r="AK147" s="61">
        <v>2006</v>
      </c>
      <c r="AL147" s="69"/>
      <c r="AM147" s="69"/>
      <c r="AN147" s="69"/>
      <c r="AO147" s="434">
        <v>126000</v>
      </c>
      <c r="AP147" s="105"/>
      <c r="AQ147" s="105"/>
      <c r="AR147" s="105"/>
      <c r="AS147" s="105"/>
      <c r="AT147" s="105"/>
      <c r="AU147" s="105"/>
      <c r="AV147" s="105"/>
      <c r="AW147" s="105"/>
    </row>
    <row r="148" spans="2:49" s="91" customFormat="1" ht="35.25" customHeight="1" x14ac:dyDescent="0.25">
      <c r="B148" s="364"/>
      <c r="C148" s="394"/>
      <c r="D148" s="68" t="s">
        <v>1081</v>
      </c>
      <c r="E148" s="68" t="s">
        <v>1094</v>
      </c>
      <c r="F148" s="352"/>
      <c r="G148" s="68"/>
      <c r="H148" s="68"/>
      <c r="I148" s="68"/>
      <c r="J148" s="68"/>
      <c r="K148" s="68" t="s">
        <v>304</v>
      </c>
      <c r="L148" s="352"/>
      <c r="M148" s="68" t="s">
        <v>1114</v>
      </c>
      <c r="N148" s="105"/>
      <c r="O148" s="105"/>
      <c r="P148" s="105"/>
      <c r="Q148" s="105"/>
      <c r="R148" s="105"/>
      <c r="S148" s="69"/>
      <c r="T148" s="69"/>
      <c r="U148" s="69"/>
      <c r="V148" s="69"/>
      <c r="W148" s="69"/>
      <c r="X148" s="69"/>
      <c r="Y148" s="69"/>
      <c r="Z148" s="69"/>
      <c r="AA148" s="69"/>
      <c r="AB148" s="69"/>
      <c r="AC148" s="69"/>
      <c r="AD148" s="69"/>
      <c r="AE148" s="69"/>
      <c r="AF148" s="69"/>
      <c r="AG148" s="69"/>
      <c r="AH148" s="69"/>
      <c r="AI148" s="69"/>
      <c r="AJ148" s="411"/>
      <c r="AK148" s="61">
        <v>2006</v>
      </c>
      <c r="AL148" s="69"/>
      <c r="AM148" s="69"/>
      <c r="AN148" s="69"/>
      <c r="AO148" s="434">
        <v>225000</v>
      </c>
      <c r="AP148" s="105"/>
      <c r="AQ148" s="105"/>
      <c r="AR148" s="105"/>
      <c r="AS148" s="105"/>
      <c r="AT148" s="105"/>
      <c r="AU148" s="105"/>
      <c r="AV148" s="105"/>
      <c r="AW148" s="105"/>
    </row>
    <row r="149" spans="2:49" ht="72.75" customHeight="1" x14ac:dyDescent="0.2">
      <c r="B149" s="364"/>
      <c r="C149" s="368"/>
      <c r="D149" s="332"/>
      <c r="E149" s="332"/>
      <c r="F149" s="332"/>
      <c r="G149" s="66"/>
      <c r="H149" s="66"/>
      <c r="I149" s="66"/>
      <c r="J149" s="66"/>
      <c r="K149" s="332"/>
      <c r="L149" s="332"/>
      <c r="M149" s="332"/>
      <c r="N149" s="332"/>
      <c r="O149" s="332"/>
      <c r="P149" s="332"/>
      <c r="Q149" s="332"/>
      <c r="R149" s="332"/>
      <c r="S149" s="66"/>
      <c r="T149" s="66"/>
      <c r="U149" s="66"/>
      <c r="V149" s="66"/>
      <c r="W149" s="66"/>
      <c r="X149" s="66"/>
      <c r="Y149" s="66"/>
      <c r="Z149" s="66"/>
      <c r="AA149" s="66"/>
      <c r="AB149" s="66"/>
      <c r="AC149" s="66"/>
      <c r="AD149" s="66"/>
      <c r="AE149" s="66"/>
      <c r="AF149" s="66"/>
      <c r="AG149" s="66"/>
      <c r="AH149" s="66"/>
      <c r="AI149" s="66"/>
      <c r="AJ149" s="411"/>
      <c r="AK149" s="411"/>
      <c r="AL149" s="66"/>
      <c r="AM149" s="66"/>
      <c r="AN149" s="66"/>
      <c r="AO149" s="332"/>
      <c r="AP149" s="332"/>
      <c r="AQ149" s="332"/>
      <c r="AR149" s="332"/>
      <c r="AS149" s="332"/>
      <c r="AT149" s="332"/>
      <c r="AU149" s="332"/>
      <c r="AV149" s="332"/>
      <c r="AW149" s="332"/>
    </row>
    <row r="150" spans="2:49" s="91" customFormat="1" ht="29.25" customHeight="1" x14ac:dyDescent="0.25">
      <c r="B150" s="403" t="s">
        <v>36</v>
      </c>
      <c r="C150" s="416" t="s">
        <v>37</v>
      </c>
      <c r="D150" s="1412" t="s">
        <v>395</v>
      </c>
      <c r="E150" s="1412"/>
      <c r="F150" s="1412"/>
      <c r="G150" s="417"/>
      <c r="H150" s="417"/>
      <c r="I150" s="417"/>
      <c r="J150" s="417"/>
      <c r="K150" s="105"/>
      <c r="L150" s="105"/>
      <c r="M150" s="105"/>
      <c r="N150" s="105"/>
      <c r="O150" s="105"/>
      <c r="P150" s="105"/>
      <c r="Q150" s="105"/>
      <c r="R150" s="105"/>
      <c r="S150" s="69"/>
      <c r="T150" s="69"/>
      <c r="U150" s="69"/>
      <c r="V150" s="69"/>
      <c r="W150" s="69"/>
      <c r="X150" s="69"/>
      <c r="Y150" s="69"/>
      <c r="Z150" s="69"/>
      <c r="AA150" s="69"/>
      <c r="AB150" s="69"/>
      <c r="AC150" s="69"/>
      <c r="AD150" s="69"/>
      <c r="AE150" s="69"/>
      <c r="AF150" s="69"/>
      <c r="AG150" s="69"/>
      <c r="AH150" s="69"/>
      <c r="AI150" s="69"/>
      <c r="AJ150" s="408"/>
      <c r="AK150" s="408"/>
      <c r="AL150" s="105"/>
      <c r="AM150" s="105"/>
      <c r="AN150" s="105"/>
      <c r="AO150" s="105"/>
      <c r="AP150" s="418"/>
      <c r="AQ150" s="418"/>
      <c r="AR150" s="418"/>
      <c r="AS150" s="418"/>
      <c r="AT150" s="418"/>
      <c r="AU150" s="418"/>
      <c r="AV150" s="418"/>
      <c r="AW150" s="418"/>
    </row>
    <row r="151" spans="2:49" s="91" customFormat="1" ht="29.25" customHeight="1" x14ac:dyDescent="0.25">
      <c r="B151" s="364"/>
      <c r="C151" s="394" t="s">
        <v>109</v>
      </c>
      <c r="D151" s="1287"/>
      <c r="E151" s="1287"/>
      <c r="F151" s="1287"/>
      <c r="G151" s="69"/>
      <c r="H151" s="69"/>
      <c r="I151" s="69"/>
      <c r="J151" s="69"/>
      <c r="K151" s="105"/>
      <c r="L151" s="105"/>
      <c r="M151" s="105"/>
      <c r="N151" s="105"/>
      <c r="O151" s="105"/>
      <c r="P151" s="105"/>
      <c r="Q151" s="105"/>
      <c r="R151" s="105"/>
      <c r="S151" s="69"/>
      <c r="T151" s="69"/>
      <c r="U151" s="69"/>
      <c r="V151" s="69"/>
      <c r="W151" s="69"/>
      <c r="X151" s="69"/>
      <c r="Y151" s="69"/>
      <c r="Z151" s="69"/>
      <c r="AA151" s="69"/>
      <c r="AB151" s="69"/>
      <c r="AC151" s="69"/>
      <c r="AD151" s="69"/>
      <c r="AE151" s="69"/>
      <c r="AF151" s="69"/>
      <c r="AG151" s="69"/>
      <c r="AH151" s="69"/>
      <c r="AI151" s="69"/>
      <c r="AJ151" s="408"/>
      <c r="AK151" s="408"/>
      <c r="AL151" s="105"/>
      <c r="AM151" s="105"/>
      <c r="AN151" s="105"/>
      <c r="AO151" s="105"/>
      <c r="AP151" s="105"/>
      <c r="AQ151" s="105"/>
      <c r="AR151" s="105"/>
      <c r="AS151" s="105"/>
      <c r="AT151" s="105"/>
      <c r="AU151" s="105"/>
      <c r="AV151" s="105"/>
      <c r="AW151" s="105"/>
    </row>
    <row r="152" spans="2:49" s="91" customFormat="1" ht="29.25" customHeight="1" x14ac:dyDescent="0.25">
      <c r="B152" s="364"/>
      <c r="C152" s="394"/>
      <c r="D152" s="436"/>
      <c r="E152" s="52"/>
      <c r="F152" s="437"/>
      <c r="G152" s="40"/>
      <c r="H152" s="40"/>
      <c r="I152" s="40"/>
      <c r="J152" s="40"/>
      <c r="K152" s="40"/>
      <c r="L152" s="40"/>
      <c r="M152" s="40"/>
      <c r="N152" s="40"/>
      <c r="O152" s="40"/>
      <c r="P152" s="40"/>
      <c r="Q152" s="40"/>
      <c r="R152" s="40"/>
      <c r="S152" s="69"/>
      <c r="T152" s="69"/>
      <c r="U152" s="69"/>
      <c r="V152" s="69"/>
      <c r="W152" s="69"/>
      <c r="X152" s="69"/>
      <c r="Y152" s="69"/>
      <c r="Z152" s="69"/>
      <c r="AA152" s="69"/>
      <c r="AB152" s="69"/>
      <c r="AC152" s="69"/>
      <c r="AD152" s="69"/>
      <c r="AE152" s="69"/>
      <c r="AF152" s="69"/>
      <c r="AG152" s="69"/>
      <c r="AH152" s="69"/>
      <c r="AI152" s="69"/>
      <c r="AJ152" s="411"/>
      <c r="AK152" s="410"/>
      <c r="AL152" s="69"/>
      <c r="AM152" s="69"/>
      <c r="AN152" s="69"/>
      <c r="AO152" s="340"/>
      <c r="AP152" s="40"/>
      <c r="AQ152" s="40"/>
      <c r="AR152" s="40"/>
      <c r="AS152" s="40"/>
      <c r="AT152" s="40"/>
      <c r="AU152" s="40"/>
      <c r="AV152" s="40"/>
      <c r="AW152" s="40"/>
    </row>
    <row r="153" spans="2:49" s="91" customFormat="1" ht="29.25" customHeight="1" x14ac:dyDescent="0.25">
      <c r="B153" s="364" t="s">
        <v>38</v>
      </c>
      <c r="C153" s="394" t="s">
        <v>39</v>
      </c>
      <c r="D153" s="1287" t="s">
        <v>395</v>
      </c>
      <c r="E153" s="1287"/>
      <c r="F153" s="1287"/>
      <c r="G153" s="69"/>
      <c r="H153" s="69"/>
      <c r="I153" s="69"/>
      <c r="J153" s="69"/>
      <c r="K153" s="105"/>
      <c r="L153" s="105"/>
      <c r="M153" s="105"/>
      <c r="N153" s="105"/>
      <c r="O153" s="105"/>
      <c r="P153" s="105"/>
      <c r="Q153" s="105"/>
      <c r="R153" s="105"/>
      <c r="S153" s="417"/>
      <c r="T153" s="417"/>
      <c r="U153" s="417"/>
      <c r="V153" s="417"/>
      <c r="W153" s="417"/>
      <c r="X153" s="417"/>
      <c r="Y153" s="417"/>
      <c r="Z153" s="417"/>
      <c r="AA153" s="417"/>
      <c r="AB153" s="417"/>
      <c r="AC153" s="417"/>
      <c r="AD153" s="417"/>
      <c r="AE153" s="417"/>
      <c r="AF153" s="417"/>
      <c r="AG153" s="417"/>
      <c r="AH153" s="417"/>
      <c r="AI153" s="417"/>
      <c r="AJ153" s="408"/>
      <c r="AK153" s="408"/>
      <c r="AL153" s="105"/>
      <c r="AM153" s="105"/>
      <c r="AN153" s="105"/>
      <c r="AO153" s="105"/>
      <c r="AP153" s="105"/>
      <c r="AQ153" s="105"/>
      <c r="AR153" s="105"/>
      <c r="AS153" s="105"/>
      <c r="AT153" s="105"/>
      <c r="AU153" s="105"/>
      <c r="AV153" s="105"/>
      <c r="AW153" s="105"/>
    </row>
    <row r="154" spans="2:49" s="91" customFormat="1" ht="29.25" customHeight="1" x14ac:dyDescent="0.25">
      <c r="B154" s="364"/>
      <c r="C154" s="394" t="s">
        <v>109</v>
      </c>
      <c r="D154" s="1287"/>
      <c r="E154" s="1287"/>
      <c r="F154" s="1287"/>
      <c r="G154" s="69"/>
      <c r="H154" s="69"/>
      <c r="I154" s="69"/>
      <c r="J154" s="69"/>
      <c r="K154" s="105"/>
      <c r="L154" s="105"/>
      <c r="M154" s="105"/>
      <c r="N154" s="105"/>
      <c r="O154" s="105"/>
      <c r="P154" s="105"/>
      <c r="Q154" s="105"/>
      <c r="R154" s="105"/>
      <c r="S154" s="69"/>
      <c r="T154" s="69"/>
      <c r="U154" s="69"/>
      <c r="V154" s="69"/>
      <c r="W154" s="69"/>
      <c r="X154" s="69"/>
      <c r="Y154" s="69"/>
      <c r="Z154" s="69"/>
      <c r="AA154" s="69"/>
      <c r="AB154" s="69"/>
      <c r="AC154" s="69"/>
      <c r="AD154" s="69"/>
      <c r="AE154" s="69"/>
      <c r="AF154" s="69"/>
      <c r="AG154" s="69"/>
      <c r="AH154" s="69"/>
      <c r="AI154" s="69"/>
      <c r="AJ154" s="408"/>
      <c r="AK154" s="408"/>
      <c r="AL154" s="105"/>
      <c r="AM154" s="105"/>
      <c r="AN154" s="105"/>
      <c r="AO154" s="105"/>
      <c r="AP154" s="105"/>
      <c r="AQ154" s="105"/>
      <c r="AR154" s="105"/>
      <c r="AS154" s="105"/>
      <c r="AT154" s="105"/>
      <c r="AU154" s="105"/>
      <c r="AV154" s="105"/>
      <c r="AW154" s="105"/>
    </row>
    <row r="155" spans="2:49" s="91" customFormat="1" ht="29.25" customHeight="1" x14ac:dyDescent="0.25">
      <c r="B155" s="364"/>
      <c r="C155" s="394"/>
      <c r="D155" s="436"/>
      <c r="E155" s="52"/>
      <c r="F155" s="437"/>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11"/>
      <c r="AK155" s="411"/>
      <c r="AL155" s="40"/>
      <c r="AM155" s="40"/>
      <c r="AN155" s="40"/>
      <c r="AO155" s="40"/>
      <c r="AP155" s="40"/>
      <c r="AQ155" s="40"/>
      <c r="AR155" s="40"/>
      <c r="AS155" s="40"/>
      <c r="AT155" s="40"/>
      <c r="AU155" s="40"/>
      <c r="AV155" s="40"/>
      <c r="AW155" s="40"/>
    </row>
    <row r="156" spans="2:49" s="91" customFormat="1" ht="29.25" customHeight="1" x14ac:dyDescent="0.25">
      <c r="B156" s="364" t="s">
        <v>40</v>
      </c>
      <c r="C156" s="394" t="s">
        <v>41</v>
      </c>
      <c r="D156" s="1287" t="s">
        <v>395</v>
      </c>
      <c r="E156" s="1287"/>
      <c r="F156" s="1287"/>
      <c r="G156" s="69"/>
      <c r="H156" s="69"/>
      <c r="I156" s="69"/>
      <c r="J156" s="69"/>
      <c r="K156" s="105"/>
      <c r="L156" s="105"/>
      <c r="M156" s="105"/>
      <c r="N156" s="105"/>
      <c r="O156" s="105"/>
      <c r="P156" s="105"/>
      <c r="Q156" s="105"/>
      <c r="R156" s="105"/>
      <c r="S156" s="69"/>
      <c r="T156" s="69"/>
      <c r="U156" s="69"/>
      <c r="V156" s="69"/>
      <c r="W156" s="69"/>
      <c r="X156" s="69"/>
      <c r="Y156" s="69"/>
      <c r="Z156" s="69"/>
      <c r="AA156" s="69"/>
      <c r="AB156" s="69"/>
      <c r="AC156" s="69"/>
      <c r="AD156" s="69"/>
      <c r="AE156" s="69"/>
      <c r="AF156" s="69"/>
      <c r="AG156" s="69"/>
      <c r="AH156" s="69"/>
      <c r="AI156" s="69"/>
      <c r="AJ156" s="408"/>
      <c r="AK156" s="408"/>
      <c r="AL156" s="105"/>
      <c r="AM156" s="105"/>
      <c r="AN156" s="105"/>
      <c r="AO156" s="105"/>
      <c r="AP156" s="105"/>
      <c r="AQ156" s="105"/>
      <c r="AR156" s="105"/>
      <c r="AS156" s="105"/>
      <c r="AT156" s="105"/>
      <c r="AU156" s="105"/>
      <c r="AV156" s="105"/>
      <c r="AW156" s="105"/>
    </row>
    <row r="157" spans="2:49" s="91" customFormat="1" ht="29.25" customHeight="1" x14ac:dyDescent="0.25">
      <c r="B157" s="364"/>
      <c r="C157" s="394" t="s">
        <v>109</v>
      </c>
      <c r="D157" s="1287"/>
      <c r="E157" s="1287"/>
      <c r="F157" s="1287"/>
      <c r="G157" s="69"/>
      <c r="H157" s="69"/>
      <c r="I157" s="69"/>
      <c r="J157" s="69"/>
      <c r="K157" s="105"/>
      <c r="L157" s="105"/>
      <c r="M157" s="105"/>
      <c r="N157" s="105"/>
      <c r="O157" s="105"/>
      <c r="P157" s="105"/>
      <c r="Q157" s="105"/>
      <c r="R157" s="105"/>
      <c r="S157" s="69"/>
      <c r="T157" s="69"/>
      <c r="U157" s="69"/>
      <c r="V157" s="69"/>
      <c r="W157" s="69"/>
      <c r="X157" s="69"/>
      <c r="Y157" s="69"/>
      <c r="Z157" s="69"/>
      <c r="AA157" s="69"/>
      <c r="AB157" s="69"/>
      <c r="AC157" s="69"/>
      <c r="AD157" s="69"/>
      <c r="AE157" s="69"/>
      <c r="AF157" s="69"/>
      <c r="AG157" s="69"/>
      <c r="AH157" s="69"/>
      <c r="AI157" s="69"/>
      <c r="AJ157" s="408"/>
      <c r="AK157" s="408"/>
      <c r="AL157" s="105"/>
      <c r="AM157" s="105"/>
      <c r="AN157" s="105"/>
      <c r="AO157" s="105"/>
      <c r="AP157" s="105"/>
      <c r="AQ157" s="105"/>
      <c r="AR157" s="105"/>
      <c r="AS157" s="105"/>
      <c r="AT157" s="105"/>
      <c r="AU157" s="105"/>
      <c r="AV157" s="105"/>
      <c r="AW157" s="105"/>
    </row>
    <row r="158" spans="2:49" s="91" customFormat="1" ht="29.25" customHeight="1" x14ac:dyDescent="0.25">
      <c r="B158" s="364"/>
      <c r="C158" s="394"/>
      <c r="D158" s="40"/>
      <c r="E158" s="40"/>
      <c r="F158" s="40"/>
      <c r="G158" s="69"/>
      <c r="H158" s="69"/>
      <c r="I158" s="69"/>
      <c r="J158" s="69"/>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11"/>
      <c r="AK158" s="411"/>
      <c r="AL158" s="40"/>
      <c r="AM158" s="40"/>
      <c r="AN158" s="40"/>
      <c r="AO158" s="40"/>
      <c r="AP158" s="40"/>
      <c r="AQ158" s="40"/>
      <c r="AR158" s="40"/>
      <c r="AS158" s="40"/>
      <c r="AT158" s="40"/>
      <c r="AU158" s="40"/>
      <c r="AV158" s="40"/>
      <c r="AW158" s="40"/>
    </row>
    <row r="159" spans="2:49" s="91" customFormat="1" ht="29.25" customHeight="1" x14ac:dyDescent="0.25">
      <c r="B159" s="364" t="s">
        <v>42</v>
      </c>
      <c r="C159" s="394" t="s">
        <v>43</v>
      </c>
      <c r="D159" s="1287" t="s">
        <v>395</v>
      </c>
      <c r="E159" s="1287"/>
      <c r="F159" s="1287"/>
      <c r="G159" s="69"/>
      <c r="H159" s="69"/>
      <c r="I159" s="69"/>
      <c r="J159" s="69"/>
      <c r="K159" s="105"/>
      <c r="L159" s="105"/>
      <c r="M159" s="105"/>
      <c r="N159" s="105"/>
      <c r="O159" s="105"/>
      <c r="P159" s="105"/>
      <c r="Q159" s="105"/>
      <c r="R159" s="105"/>
      <c r="S159" s="69"/>
      <c r="T159" s="69"/>
      <c r="U159" s="69"/>
      <c r="V159" s="69"/>
      <c r="W159" s="69"/>
      <c r="X159" s="69"/>
      <c r="Y159" s="69"/>
      <c r="Z159" s="69"/>
      <c r="AA159" s="69"/>
      <c r="AB159" s="69"/>
      <c r="AC159" s="69"/>
      <c r="AD159" s="69"/>
      <c r="AE159" s="69"/>
      <c r="AF159" s="69"/>
      <c r="AG159" s="69"/>
      <c r="AH159" s="69"/>
      <c r="AI159" s="69"/>
      <c r="AJ159" s="408"/>
      <c r="AK159" s="408"/>
      <c r="AL159" s="105"/>
      <c r="AM159" s="105"/>
      <c r="AN159" s="105"/>
      <c r="AO159" s="105"/>
      <c r="AP159" s="105"/>
      <c r="AQ159" s="105"/>
      <c r="AR159" s="105"/>
      <c r="AS159" s="105"/>
      <c r="AT159" s="105"/>
      <c r="AU159" s="105"/>
      <c r="AV159" s="105"/>
      <c r="AW159" s="105"/>
    </row>
    <row r="160" spans="2:49" s="91" customFormat="1" ht="29.25" customHeight="1" x14ac:dyDescent="0.25">
      <c r="B160" s="364"/>
      <c r="C160" s="394" t="s">
        <v>109</v>
      </c>
      <c r="D160" s="1287"/>
      <c r="E160" s="1287"/>
      <c r="F160" s="1287"/>
      <c r="G160" s="69"/>
      <c r="H160" s="69"/>
      <c r="I160" s="69"/>
      <c r="J160" s="69"/>
      <c r="K160" s="105"/>
      <c r="L160" s="105"/>
      <c r="M160" s="105"/>
      <c r="N160" s="105"/>
      <c r="O160" s="105"/>
      <c r="P160" s="105"/>
      <c r="Q160" s="105"/>
      <c r="R160" s="105"/>
      <c r="S160" s="69"/>
      <c r="T160" s="69"/>
      <c r="U160" s="69"/>
      <c r="V160" s="69"/>
      <c r="W160" s="69"/>
      <c r="X160" s="69"/>
      <c r="Y160" s="69"/>
      <c r="Z160" s="69"/>
      <c r="AA160" s="69"/>
      <c r="AB160" s="69"/>
      <c r="AC160" s="69"/>
      <c r="AD160" s="69"/>
      <c r="AE160" s="69"/>
      <c r="AF160" s="69"/>
      <c r="AG160" s="69"/>
      <c r="AH160" s="69"/>
      <c r="AI160" s="69"/>
      <c r="AJ160" s="408"/>
      <c r="AK160" s="408"/>
      <c r="AL160" s="105"/>
      <c r="AM160" s="105"/>
      <c r="AN160" s="105"/>
      <c r="AO160" s="105"/>
      <c r="AP160" s="105"/>
      <c r="AQ160" s="105"/>
      <c r="AR160" s="105"/>
      <c r="AS160" s="105"/>
      <c r="AT160" s="105"/>
      <c r="AU160" s="105"/>
      <c r="AV160" s="105"/>
      <c r="AW160" s="105"/>
    </row>
    <row r="161" spans="2:49" s="91" customFormat="1" ht="29.25" customHeight="1" x14ac:dyDescent="0.25">
      <c r="B161" s="364"/>
      <c r="C161" s="394"/>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11"/>
      <c r="AK161" s="411"/>
      <c r="AL161" s="40"/>
      <c r="AM161" s="40"/>
      <c r="AN161" s="40"/>
      <c r="AO161" s="40"/>
      <c r="AP161" s="40"/>
      <c r="AQ161" s="40"/>
      <c r="AR161" s="40"/>
      <c r="AS161" s="40"/>
      <c r="AT161" s="40"/>
      <c r="AU161" s="40"/>
      <c r="AV161" s="40"/>
      <c r="AW161" s="40"/>
    </row>
    <row r="162" spans="2:49" s="91" customFormat="1" ht="29.25" customHeight="1" x14ac:dyDescent="0.25">
      <c r="B162" s="364" t="s">
        <v>44</v>
      </c>
      <c r="C162" s="394" t="s">
        <v>45</v>
      </c>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11"/>
      <c r="AK162" s="411"/>
      <c r="AL162" s="40"/>
      <c r="AM162" s="40"/>
      <c r="AN162" s="40"/>
      <c r="AO162" s="40"/>
      <c r="AP162" s="40"/>
      <c r="AQ162" s="40"/>
      <c r="AR162" s="40"/>
      <c r="AS162" s="40"/>
      <c r="AT162" s="40"/>
      <c r="AU162" s="40"/>
      <c r="AV162" s="40"/>
      <c r="AW162" s="40"/>
    </row>
    <row r="163" spans="2:49" s="91" customFormat="1" ht="29.25" customHeight="1" x14ac:dyDescent="0.25">
      <c r="B163" s="364"/>
      <c r="C163" s="394" t="s">
        <v>109</v>
      </c>
      <c r="D163" s="1287" t="s">
        <v>395</v>
      </c>
      <c r="E163" s="1287"/>
      <c r="F163" s="1287"/>
      <c r="G163" s="69"/>
      <c r="H163" s="69"/>
      <c r="I163" s="69"/>
      <c r="J163" s="69"/>
      <c r="K163" s="105"/>
      <c r="L163" s="105"/>
      <c r="M163" s="105"/>
      <c r="N163" s="105"/>
      <c r="O163" s="105"/>
      <c r="P163" s="105"/>
      <c r="Q163" s="105"/>
      <c r="R163" s="105"/>
      <c r="S163" s="105"/>
      <c r="T163" s="105"/>
      <c r="U163" s="105"/>
      <c r="V163" s="105"/>
      <c r="W163" s="105"/>
      <c r="X163" s="105"/>
      <c r="Y163" s="105"/>
      <c r="Z163" s="105"/>
      <c r="AA163" s="105"/>
      <c r="AB163" s="105"/>
      <c r="AC163" s="105"/>
      <c r="AD163" s="105"/>
      <c r="AE163" s="105"/>
      <c r="AF163" s="105"/>
      <c r="AG163" s="105"/>
      <c r="AH163" s="105"/>
      <c r="AI163" s="105"/>
      <c r="AJ163" s="408"/>
      <c r="AK163" s="408"/>
      <c r="AL163" s="105"/>
      <c r="AM163" s="105"/>
      <c r="AN163" s="105"/>
      <c r="AO163" s="418"/>
      <c r="AP163" s="105"/>
      <c r="AQ163" s="105"/>
      <c r="AR163" s="105"/>
      <c r="AS163" s="105"/>
      <c r="AT163" s="105"/>
      <c r="AU163" s="105"/>
      <c r="AV163" s="105"/>
      <c r="AW163" s="105"/>
    </row>
    <row r="164" spans="2:49" s="91" customFormat="1" ht="29.25" customHeight="1" x14ac:dyDescent="0.25">
      <c r="B164" s="364"/>
      <c r="C164" s="379"/>
      <c r="D164" s="1287"/>
      <c r="E164" s="1287"/>
      <c r="F164" s="1287"/>
      <c r="G164" s="69"/>
      <c r="H164" s="69"/>
      <c r="I164" s="69"/>
      <c r="J164" s="69"/>
      <c r="K164" s="105"/>
      <c r="L164" s="105"/>
      <c r="M164" s="105"/>
      <c r="N164" s="105"/>
      <c r="O164" s="105"/>
      <c r="P164" s="105"/>
      <c r="Q164" s="105"/>
      <c r="R164" s="105"/>
      <c r="S164" s="105"/>
      <c r="T164" s="105"/>
      <c r="U164" s="105"/>
      <c r="V164" s="105"/>
      <c r="W164" s="105"/>
      <c r="X164" s="105"/>
      <c r="Y164" s="105"/>
      <c r="Z164" s="105"/>
      <c r="AA164" s="105"/>
      <c r="AB164" s="105"/>
      <c r="AC164" s="105"/>
      <c r="AD164" s="105"/>
      <c r="AE164" s="105"/>
      <c r="AF164" s="105"/>
      <c r="AG164" s="105"/>
      <c r="AH164" s="105"/>
      <c r="AI164" s="105"/>
      <c r="AJ164" s="105"/>
      <c r="AK164" s="105"/>
      <c r="AL164" s="105"/>
      <c r="AM164" s="105"/>
      <c r="AN164" s="105"/>
      <c r="AO164" s="105"/>
      <c r="AP164" s="105"/>
      <c r="AQ164" s="105"/>
      <c r="AR164" s="105"/>
      <c r="AS164" s="105"/>
      <c r="AT164" s="105"/>
      <c r="AU164" s="105"/>
      <c r="AV164" s="105"/>
      <c r="AW164" s="105"/>
    </row>
    <row r="165" spans="2:49" s="91" customFormat="1" ht="29.25" customHeight="1" x14ac:dyDescent="0.25">
      <c r="B165" s="364"/>
      <c r="C165" s="379"/>
      <c r="D165" s="330"/>
      <c r="E165" s="330"/>
      <c r="F165" s="330"/>
      <c r="G165" s="69"/>
      <c r="H165" s="69"/>
      <c r="I165" s="69"/>
      <c r="J165" s="69"/>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row>
    <row r="166" spans="2:49" s="91" customFormat="1" ht="47.25" customHeight="1" x14ac:dyDescent="0.25">
      <c r="B166" s="364" t="s">
        <v>46</v>
      </c>
      <c r="C166" s="380" t="s">
        <v>47</v>
      </c>
      <c r="D166" s="40"/>
      <c r="E166" s="37"/>
      <c r="F166" s="37"/>
      <c r="G166" s="40"/>
      <c r="H166" s="40"/>
      <c r="I166" s="40"/>
      <c r="J166" s="40"/>
      <c r="K166" s="69"/>
      <c r="L166" s="69"/>
      <c r="M166" s="69"/>
      <c r="N166" s="69"/>
      <c r="O166" s="69"/>
      <c r="P166" s="69"/>
      <c r="Q166" s="69"/>
      <c r="R166" s="69"/>
      <c r="S166" s="40"/>
      <c r="T166" s="40"/>
      <c r="U166" s="40"/>
      <c r="V166" s="40"/>
      <c r="W166" s="69"/>
      <c r="X166" s="69"/>
      <c r="Y166" s="69"/>
      <c r="Z166" s="69"/>
      <c r="AA166" s="69"/>
      <c r="AB166" s="69"/>
      <c r="AC166" s="69"/>
      <c r="AD166" s="69"/>
      <c r="AE166" s="69"/>
      <c r="AF166" s="69"/>
      <c r="AG166" s="69"/>
      <c r="AH166" s="69"/>
      <c r="AI166" s="40"/>
      <c r="AJ166" s="40"/>
      <c r="AK166" s="40"/>
      <c r="AL166" s="40"/>
      <c r="AM166" s="40"/>
      <c r="AN166" s="40"/>
      <c r="AO166" s="40"/>
      <c r="AP166" s="40"/>
      <c r="AQ166" s="40"/>
      <c r="AR166" s="40"/>
      <c r="AS166" s="40"/>
      <c r="AT166" s="40"/>
      <c r="AU166" s="40"/>
      <c r="AV166" s="40"/>
      <c r="AW166" s="40"/>
    </row>
    <row r="167" spans="2:49" s="91" customFormat="1" ht="47.25" customHeight="1" x14ac:dyDescent="0.25">
      <c r="B167" s="364" t="s">
        <v>48</v>
      </c>
      <c r="C167" s="379" t="s">
        <v>49</v>
      </c>
      <c r="D167" s="37"/>
      <c r="E167" s="37"/>
      <c r="F167" s="37"/>
      <c r="G167" s="40"/>
      <c r="H167" s="40"/>
      <c r="I167" s="40"/>
      <c r="J167" s="40"/>
      <c r="K167" s="69"/>
      <c r="L167" s="69"/>
      <c r="M167" s="69"/>
      <c r="N167" s="69"/>
      <c r="O167" s="69"/>
      <c r="P167" s="69"/>
      <c r="Q167" s="69"/>
      <c r="R167" s="69"/>
      <c r="S167" s="40"/>
      <c r="T167" s="40"/>
      <c r="U167" s="40"/>
      <c r="V167" s="40"/>
      <c r="W167" s="69"/>
      <c r="X167" s="69"/>
      <c r="Y167" s="69"/>
      <c r="Z167" s="69"/>
      <c r="AA167" s="69"/>
      <c r="AB167" s="69"/>
      <c r="AC167" s="69"/>
      <c r="AD167" s="69"/>
      <c r="AE167" s="69"/>
      <c r="AF167" s="69"/>
      <c r="AG167" s="69"/>
      <c r="AH167" s="69"/>
      <c r="AI167" s="40"/>
      <c r="AJ167" s="40"/>
      <c r="AK167" s="40"/>
      <c r="AL167" s="40"/>
      <c r="AM167" s="40"/>
      <c r="AN167" s="40"/>
      <c r="AO167" s="307">
        <f>SUM(AO168:AO180)</f>
        <v>1101940000</v>
      </c>
      <c r="AP167" s="40"/>
      <c r="AQ167" s="40"/>
      <c r="AR167" s="40"/>
      <c r="AS167" s="40"/>
      <c r="AT167" s="40"/>
      <c r="AU167" s="40"/>
      <c r="AV167" s="40"/>
      <c r="AW167" s="40"/>
    </row>
    <row r="168" spans="2:49" s="91" customFormat="1" ht="69.75" customHeight="1" x14ac:dyDescent="0.25">
      <c r="B168" s="364"/>
      <c r="C168" s="394" t="s">
        <v>110</v>
      </c>
      <c r="D168" s="41" t="s">
        <v>1431</v>
      </c>
      <c r="E168" s="41" t="s">
        <v>403</v>
      </c>
      <c r="F168" s="37"/>
      <c r="G168" s="435" t="s">
        <v>1138</v>
      </c>
      <c r="H168" s="40"/>
      <c r="I168" s="40"/>
      <c r="J168" s="40"/>
      <c r="K168" s="69"/>
      <c r="L168" s="69"/>
      <c r="M168" s="69"/>
      <c r="N168" s="69"/>
      <c r="O168" s="69"/>
      <c r="P168" s="69"/>
      <c r="Q168" s="69"/>
      <c r="R168" s="69"/>
      <c r="S168" s="40"/>
      <c r="T168" s="41" t="s">
        <v>407</v>
      </c>
      <c r="U168" s="40"/>
      <c r="V168" s="69"/>
      <c r="W168" s="69"/>
      <c r="X168" s="69"/>
      <c r="Y168" s="69"/>
      <c r="Z168" s="69"/>
      <c r="AA168" s="69"/>
      <c r="AB168" s="69"/>
      <c r="AC168" s="69"/>
      <c r="AD168" s="69"/>
      <c r="AE168" s="69"/>
      <c r="AF168" s="69"/>
      <c r="AG168" s="69"/>
      <c r="AH168" s="69"/>
      <c r="AI168" s="61">
        <v>96</v>
      </c>
      <c r="AJ168" s="69" t="s">
        <v>1432</v>
      </c>
      <c r="AK168" s="69"/>
      <c r="AL168" s="69"/>
      <c r="AM168" s="69"/>
      <c r="AN168" s="69"/>
      <c r="AO168" s="446">
        <v>80683200</v>
      </c>
      <c r="AP168" s="105"/>
      <c r="AQ168" s="105"/>
      <c r="AR168" s="105"/>
      <c r="AS168" s="41" t="s">
        <v>1433</v>
      </c>
      <c r="AT168" s="352"/>
      <c r="AU168" s="105"/>
      <c r="AV168" s="105"/>
      <c r="AW168" s="105"/>
    </row>
    <row r="169" spans="2:49" s="91" customFormat="1" ht="69.75" customHeight="1" x14ac:dyDescent="0.25">
      <c r="B169" s="364"/>
      <c r="C169" s="394"/>
      <c r="D169" s="41" t="s">
        <v>1434</v>
      </c>
      <c r="E169" s="41" t="s">
        <v>403</v>
      </c>
      <c r="F169" s="37"/>
      <c r="G169" s="68" t="s">
        <v>1138</v>
      </c>
      <c r="H169" s="40"/>
      <c r="I169" s="40"/>
      <c r="J169" s="40"/>
      <c r="K169" s="69"/>
      <c r="L169" s="69"/>
      <c r="M169" s="69"/>
      <c r="N169" s="69"/>
      <c r="O169" s="69"/>
      <c r="P169" s="69"/>
      <c r="Q169" s="69"/>
      <c r="R169" s="69"/>
      <c r="S169" s="40"/>
      <c r="T169" s="41" t="s">
        <v>407</v>
      </c>
      <c r="U169" s="40"/>
      <c r="V169" s="69"/>
      <c r="W169" s="69"/>
      <c r="X169" s="69"/>
      <c r="Y169" s="69"/>
      <c r="Z169" s="69"/>
      <c r="AA169" s="69"/>
      <c r="AB169" s="69"/>
      <c r="AC169" s="69"/>
      <c r="AD169" s="69"/>
      <c r="AE169" s="69"/>
      <c r="AF169" s="69"/>
      <c r="AG169" s="69"/>
      <c r="AH169" s="69"/>
      <c r="AI169" s="61">
        <v>56</v>
      </c>
      <c r="AJ169" s="69" t="s">
        <v>1401</v>
      </c>
      <c r="AK169" s="69"/>
      <c r="AL169" s="69"/>
      <c r="AM169" s="69"/>
      <c r="AN169" s="69"/>
      <c r="AO169" s="446">
        <v>39824400</v>
      </c>
      <c r="AP169" s="105"/>
      <c r="AQ169" s="105"/>
      <c r="AR169" s="105"/>
      <c r="AS169" s="41" t="s">
        <v>1435</v>
      </c>
      <c r="AT169" s="352"/>
      <c r="AU169" s="105"/>
      <c r="AV169" s="105"/>
      <c r="AW169" s="105"/>
    </row>
    <row r="170" spans="2:49" s="91" customFormat="1" ht="69.75" customHeight="1" x14ac:dyDescent="0.25">
      <c r="B170" s="364"/>
      <c r="C170" s="394"/>
      <c r="D170" s="41" t="s">
        <v>1436</v>
      </c>
      <c r="E170" s="41" t="s">
        <v>403</v>
      </c>
      <c r="F170" s="37"/>
      <c r="G170" s="68" t="s">
        <v>1138</v>
      </c>
      <c r="H170" s="40"/>
      <c r="I170" s="40"/>
      <c r="J170" s="40"/>
      <c r="K170" s="69"/>
      <c r="L170" s="69"/>
      <c r="M170" s="69"/>
      <c r="N170" s="69"/>
      <c r="O170" s="69"/>
      <c r="P170" s="69"/>
      <c r="Q170" s="69"/>
      <c r="R170" s="69"/>
      <c r="S170" s="40"/>
      <c r="T170" s="41" t="s">
        <v>407</v>
      </c>
      <c r="U170" s="40"/>
      <c r="V170" s="69"/>
      <c r="W170" s="69"/>
      <c r="X170" s="69"/>
      <c r="Y170" s="69"/>
      <c r="Z170" s="69"/>
      <c r="AA170" s="69"/>
      <c r="AB170" s="69"/>
      <c r="AC170" s="69"/>
      <c r="AD170" s="69"/>
      <c r="AE170" s="69"/>
      <c r="AF170" s="69"/>
      <c r="AG170" s="69"/>
      <c r="AH170" s="69"/>
      <c r="AI170" s="61">
        <v>96</v>
      </c>
      <c r="AJ170" s="69" t="s">
        <v>1401</v>
      </c>
      <c r="AK170" s="69"/>
      <c r="AL170" s="69"/>
      <c r="AM170" s="69"/>
      <c r="AN170" s="69"/>
      <c r="AO170" s="446">
        <v>74476800</v>
      </c>
      <c r="AP170" s="105"/>
      <c r="AQ170" s="105"/>
      <c r="AR170" s="105"/>
      <c r="AS170" s="41" t="s">
        <v>1437</v>
      </c>
      <c r="AT170" s="352"/>
      <c r="AU170" s="105"/>
      <c r="AV170" s="105"/>
      <c r="AW170" s="105"/>
    </row>
    <row r="171" spans="2:49" s="91" customFormat="1" ht="69.75" customHeight="1" x14ac:dyDescent="0.25">
      <c r="B171" s="364"/>
      <c r="C171" s="394"/>
      <c r="D171" s="41" t="s">
        <v>1438</v>
      </c>
      <c r="E171" s="41" t="s">
        <v>403</v>
      </c>
      <c r="F171" s="37"/>
      <c r="G171" s="68" t="s">
        <v>405</v>
      </c>
      <c r="H171" s="40"/>
      <c r="I171" s="40"/>
      <c r="J171" s="40"/>
      <c r="K171" s="69"/>
      <c r="L171" s="69"/>
      <c r="M171" s="69"/>
      <c r="N171" s="69"/>
      <c r="O171" s="69"/>
      <c r="P171" s="69"/>
      <c r="Q171" s="69"/>
      <c r="R171" s="69"/>
      <c r="S171" s="40"/>
      <c r="T171" s="41" t="s">
        <v>407</v>
      </c>
      <c r="U171" s="40"/>
      <c r="V171" s="69"/>
      <c r="W171" s="69"/>
      <c r="X171" s="69"/>
      <c r="Y171" s="69"/>
      <c r="Z171" s="69"/>
      <c r="AA171" s="69"/>
      <c r="AB171" s="69"/>
      <c r="AC171" s="69"/>
      <c r="AD171" s="69"/>
      <c r="AE171" s="69"/>
      <c r="AF171" s="69"/>
      <c r="AG171" s="69"/>
      <c r="AH171" s="69"/>
      <c r="AI171" s="61">
        <v>84</v>
      </c>
      <c r="AJ171" s="69" t="s">
        <v>1401</v>
      </c>
      <c r="AK171" s="69"/>
      <c r="AL171" s="69"/>
      <c r="AM171" s="69"/>
      <c r="AN171" s="69"/>
      <c r="AO171" s="446">
        <v>65167200</v>
      </c>
      <c r="AP171" s="105"/>
      <c r="AQ171" s="105"/>
      <c r="AR171" s="105"/>
      <c r="AS171" s="41" t="s">
        <v>1439</v>
      </c>
      <c r="AT171" s="352"/>
      <c r="AU171" s="105"/>
      <c r="AV171" s="105"/>
      <c r="AW171" s="105"/>
    </row>
    <row r="172" spans="2:49" s="91" customFormat="1" ht="69.75" customHeight="1" x14ac:dyDescent="0.25">
      <c r="B172" s="364"/>
      <c r="C172" s="394"/>
      <c r="D172" s="41" t="s">
        <v>1440</v>
      </c>
      <c r="E172" s="41" t="s">
        <v>403</v>
      </c>
      <c r="F172" s="37"/>
      <c r="G172" s="68" t="s">
        <v>1138</v>
      </c>
      <c r="H172" s="40"/>
      <c r="I172" s="40"/>
      <c r="J172" s="40"/>
      <c r="K172" s="69"/>
      <c r="L172" s="69"/>
      <c r="M172" s="69"/>
      <c r="N172" s="69"/>
      <c r="O172" s="69"/>
      <c r="P172" s="69"/>
      <c r="Q172" s="69"/>
      <c r="R172" s="69"/>
      <c r="S172" s="40"/>
      <c r="T172" s="41" t="s">
        <v>408</v>
      </c>
      <c r="U172" s="40"/>
      <c r="V172" s="69"/>
      <c r="W172" s="69"/>
      <c r="X172" s="69"/>
      <c r="Y172" s="69"/>
      <c r="Z172" s="69"/>
      <c r="AA172" s="69"/>
      <c r="AB172" s="69"/>
      <c r="AC172" s="69"/>
      <c r="AD172" s="69"/>
      <c r="AE172" s="69"/>
      <c r="AF172" s="69"/>
      <c r="AG172" s="69"/>
      <c r="AH172" s="69"/>
      <c r="AI172" s="61">
        <v>96</v>
      </c>
      <c r="AJ172" s="69" t="s">
        <v>1401</v>
      </c>
      <c r="AK172" s="69"/>
      <c r="AL172" s="69"/>
      <c r="AM172" s="69"/>
      <c r="AN172" s="69"/>
      <c r="AO172" s="446">
        <v>69120000</v>
      </c>
      <c r="AP172" s="105"/>
      <c r="AQ172" s="105"/>
      <c r="AR172" s="105"/>
      <c r="AS172" s="41" t="s">
        <v>1441</v>
      </c>
      <c r="AT172" s="352"/>
      <c r="AU172" s="105"/>
      <c r="AV172" s="105"/>
      <c r="AW172" s="105"/>
    </row>
    <row r="173" spans="2:49" s="91" customFormat="1" ht="69.75" customHeight="1" x14ac:dyDescent="0.25">
      <c r="B173" s="364"/>
      <c r="C173" s="394"/>
      <c r="D173" s="41" t="s">
        <v>1442</v>
      </c>
      <c r="E173" s="41" t="s">
        <v>403</v>
      </c>
      <c r="F173" s="37"/>
      <c r="G173" s="68" t="s">
        <v>405</v>
      </c>
      <c r="H173" s="40"/>
      <c r="I173" s="40"/>
      <c r="J173" s="40"/>
      <c r="K173" s="69"/>
      <c r="L173" s="69"/>
      <c r="M173" s="69"/>
      <c r="N173" s="69"/>
      <c r="O173" s="69"/>
      <c r="P173" s="69"/>
      <c r="Q173" s="69"/>
      <c r="R173" s="69"/>
      <c r="S173" s="40"/>
      <c r="T173" s="41" t="s">
        <v>407</v>
      </c>
      <c r="U173" s="40"/>
      <c r="V173" s="69"/>
      <c r="W173" s="69"/>
      <c r="X173" s="69"/>
      <c r="Y173" s="69"/>
      <c r="Z173" s="69"/>
      <c r="AA173" s="69"/>
      <c r="AB173" s="69"/>
      <c r="AC173" s="69"/>
      <c r="AD173" s="69"/>
      <c r="AE173" s="69"/>
      <c r="AF173" s="69"/>
      <c r="AG173" s="69"/>
      <c r="AH173" s="69"/>
      <c r="AI173" s="61">
        <v>150</v>
      </c>
      <c r="AJ173" s="69" t="s">
        <v>139</v>
      </c>
      <c r="AK173" s="69"/>
      <c r="AL173" s="69"/>
      <c r="AM173" s="69"/>
      <c r="AN173" s="69"/>
      <c r="AO173" s="446">
        <v>157200000</v>
      </c>
      <c r="AP173" s="105"/>
      <c r="AQ173" s="105"/>
      <c r="AR173" s="105"/>
      <c r="AS173" s="41" t="s">
        <v>1443</v>
      </c>
      <c r="AT173" s="352"/>
      <c r="AU173" s="105"/>
      <c r="AV173" s="105"/>
      <c r="AW173" s="105"/>
    </row>
    <row r="174" spans="2:49" s="91" customFormat="1" ht="69.75" customHeight="1" x14ac:dyDescent="0.25">
      <c r="B174" s="364"/>
      <c r="C174" s="394"/>
      <c r="D174" s="41" t="s">
        <v>1444</v>
      </c>
      <c r="E174" s="41" t="s">
        <v>403</v>
      </c>
      <c r="F174" s="37"/>
      <c r="G174" s="68" t="s">
        <v>405</v>
      </c>
      <c r="H174" s="40"/>
      <c r="I174" s="40"/>
      <c r="J174" s="40"/>
      <c r="K174" s="69"/>
      <c r="L174" s="69"/>
      <c r="M174" s="69"/>
      <c r="N174" s="69"/>
      <c r="O174" s="69"/>
      <c r="P174" s="69"/>
      <c r="Q174" s="69"/>
      <c r="R174" s="69"/>
      <c r="S174" s="40"/>
      <c r="T174" s="41" t="s">
        <v>407</v>
      </c>
      <c r="U174" s="40"/>
      <c r="V174" s="69"/>
      <c r="W174" s="69"/>
      <c r="X174" s="69"/>
      <c r="Y174" s="69"/>
      <c r="Z174" s="69"/>
      <c r="AA174" s="69"/>
      <c r="AB174" s="69"/>
      <c r="AC174" s="69"/>
      <c r="AD174" s="69"/>
      <c r="AE174" s="69"/>
      <c r="AF174" s="69"/>
      <c r="AG174" s="69"/>
      <c r="AH174" s="69"/>
      <c r="AI174" s="61">
        <v>144</v>
      </c>
      <c r="AJ174" s="69" t="s">
        <v>139</v>
      </c>
      <c r="AK174" s="69"/>
      <c r="AL174" s="69"/>
      <c r="AM174" s="69"/>
      <c r="AN174" s="69"/>
      <c r="AO174" s="446">
        <v>132048000</v>
      </c>
      <c r="AP174" s="105"/>
      <c r="AQ174" s="105"/>
      <c r="AR174" s="105"/>
      <c r="AS174" s="41" t="s">
        <v>1443</v>
      </c>
      <c r="AT174" s="352"/>
      <c r="AU174" s="105"/>
      <c r="AV174" s="105"/>
      <c r="AW174" s="105"/>
    </row>
    <row r="175" spans="2:49" s="91" customFormat="1" ht="69.75" customHeight="1" x14ac:dyDescent="0.25">
      <c r="B175" s="364"/>
      <c r="C175" s="394"/>
      <c r="D175" s="41" t="s">
        <v>1445</v>
      </c>
      <c r="E175" s="41" t="s">
        <v>403</v>
      </c>
      <c r="F175" s="37"/>
      <c r="G175" s="68" t="s">
        <v>1138</v>
      </c>
      <c r="H175" s="40"/>
      <c r="I175" s="40"/>
      <c r="J175" s="40"/>
      <c r="K175" s="69"/>
      <c r="L175" s="69"/>
      <c r="M175" s="69"/>
      <c r="N175" s="69"/>
      <c r="O175" s="69"/>
      <c r="P175" s="69"/>
      <c r="Q175" s="69"/>
      <c r="R175" s="69"/>
      <c r="S175" s="40"/>
      <c r="T175" s="41" t="s">
        <v>408</v>
      </c>
      <c r="U175" s="40"/>
      <c r="V175" s="69"/>
      <c r="W175" s="69"/>
      <c r="X175" s="69"/>
      <c r="Y175" s="69"/>
      <c r="Z175" s="69"/>
      <c r="AA175" s="69"/>
      <c r="AB175" s="69"/>
      <c r="AC175" s="69"/>
      <c r="AD175" s="69"/>
      <c r="AE175" s="69"/>
      <c r="AF175" s="69"/>
      <c r="AG175" s="69"/>
      <c r="AH175" s="69"/>
      <c r="AI175" s="61">
        <v>72</v>
      </c>
      <c r="AJ175" s="69" t="s">
        <v>1401</v>
      </c>
      <c r="AK175" s="69"/>
      <c r="AL175" s="69"/>
      <c r="AM175" s="69"/>
      <c r="AN175" s="69"/>
      <c r="AO175" s="446">
        <v>59061600</v>
      </c>
      <c r="AP175" s="105"/>
      <c r="AQ175" s="105"/>
      <c r="AR175" s="105"/>
      <c r="AS175" s="41" t="s">
        <v>1446</v>
      </c>
      <c r="AT175" s="352"/>
      <c r="AU175" s="105"/>
      <c r="AV175" s="105"/>
      <c r="AW175" s="105"/>
    </row>
    <row r="176" spans="2:49" s="91" customFormat="1" ht="69.75" customHeight="1" x14ac:dyDescent="0.25">
      <c r="B176" s="364"/>
      <c r="D176" s="41" t="s">
        <v>1447</v>
      </c>
      <c r="E176" s="41" t="s">
        <v>403</v>
      </c>
      <c r="F176" s="37"/>
      <c r="G176" s="68" t="s">
        <v>1138</v>
      </c>
      <c r="H176" s="40"/>
      <c r="I176" s="40"/>
      <c r="J176" s="40"/>
      <c r="K176" s="69"/>
      <c r="L176" s="69"/>
      <c r="M176" s="69"/>
      <c r="N176" s="69"/>
      <c r="O176" s="69"/>
      <c r="P176" s="69"/>
      <c r="Q176" s="69"/>
      <c r="R176" s="69"/>
      <c r="S176" s="40"/>
      <c r="T176" s="41" t="s">
        <v>407</v>
      </c>
      <c r="U176" s="40"/>
      <c r="V176" s="69"/>
      <c r="W176" s="69"/>
      <c r="X176" s="69"/>
      <c r="Y176" s="69"/>
      <c r="Z176" s="69"/>
      <c r="AA176" s="69"/>
      <c r="AB176" s="69"/>
      <c r="AC176" s="69"/>
      <c r="AD176" s="69"/>
      <c r="AE176" s="69"/>
      <c r="AF176" s="69"/>
      <c r="AG176" s="69"/>
      <c r="AH176" s="69"/>
      <c r="AI176" s="61">
        <v>104</v>
      </c>
      <c r="AJ176" s="69" t="s">
        <v>1401</v>
      </c>
      <c r="AK176" s="69"/>
      <c r="AL176" s="69"/>
      <c r="AM176" s="69"/>
      <c r="AN176" s="69"/>
      <c r="AO176" s="446">
        <v>94130400</v>
      </c>
      <c r="AP176" s="105"/>
      <c r="AQ176" s="105"/>
      <c r="AR176" s="105"/>
      <c r="AS176" s="41" t="s">
        <v>1448</v>
      </c>
      <c r="AT176" s="352"/>
      <c r="AU176" s="105"/>
      <c r="AV176" s="105"/>
      <c r="AW176" s="105"/>
    </row>
    <row r="177" spans="2:49" s="91" customFormat="1" ht="69.75" customHeight="1" x14ac:dyDescent="0.25">
      <c r="B177" s="364"/>
      <c r="C177" s="394"/>
      <c r="D177" s="41" t="s">
        <v>1449</v>
      </c>
      <c r="E177" s="41" t="s">
        <v>403</v>
      </c>
      <c r="F177" s="37"/>
      <c r="G177" s="68" t="s">
        <v>1138</v>
      </c>
      <c r="H177" s="40"/>
      <c r="I177" s="40"/>
      <c r="J177" s="40"/>
      <c r="K177" s="69"/>
      <c r="L177" s="69"/>
      <c r="M177" s="69"/>
      <c r="N177" s="69"/>
      <c r="O177" s="69"/>
      <c r="P177" s="69"/>
      <c r="Q177" s="69"/>
      <c r="R177" s="69"/>
      <c r="S177" s="40"/>
      <c r="T177" s="41" t="s">
        <v>407</v>
      </c>
      <c r="U177" s="40"/>
      <c r="V177" s="69"/>
      <c r="W177" s="69"/>
      <c r="X177" s="69"/>
      <c r="Y177" s="69"/>
      <c r="Z177" s="69"/>
      <c r="AA177" s="69"/>
      <c r="AB177" s="69"/>
      <c r="AC177" s="69"/>
      <c r="AD177" s="69"/>
      <c r="AE177" s="69"/>
      <c r="AF177" s="69"/>
      <c r="AG177" s="69"/>
      <c r="AH177" s="69"/>
      <c r="AI177" s="61">
        <v>80</v>
      </c>
      <c r="AJ177" s="69" t="s">
        <v>1401</v>
      </c>
      <c r="AK177" s="69"/>
      <c r="AL177" s="69"/>
      <c r="AM177" s="69"/>
      <c r="AN177" s="69"/>
      <c r="AO177" s="446">
        <v>67236000</v>
      </c>
      <c r="AP177" s="105"/>
      <c r="AQ177" s="105"/>
      <c r="AR177" s="105"/>
      <c r="AS177" s="41" t="s">
        <v>1450</v>
      </c>
      <c r="AT177" s="352"/>
      <c r="AU177" s="105"/>
      <c r="AV177" s="105"/>
      <c r="AW177" s="105"/>
    </row>
    <row r="178" spans="2:49" s="91" customFormat="1" ht="69.75" customHeight="1" x14ac:dyDescent="0.25">
      <c r="B178" s="364"/>
      <c r="C178" s="394"/>
      <c r="D178" s="41" t="s">
        <v>1451</v>
      </c>
      <c r="E178" s="41" t="s">
        <v>403</v>
      </c>
      <c r="F178" s="37"/>
      <c r="G178" s="68" t="s">
        <v>1138</v>
      </c>
      <c r="H178" s="40"/>
      <c r="I178" s="40"/>
      <c r="J178" s="40"/>
      <c r="K178" s="69"/>
      <c r="L178" s="69"/>
      <c r="M178" s="69"/>
      <c r="N178" s="69"/>
      <c r="O178" s="69"/>
      <c r="P178" s="69"/>
      <c r="Q178" s="69"/>
      <c r="R178" s="69"/>
      <c r="S178" s="40"/>
      <c r="T178" s="41" t="s">
        <v>407</v>
      </c>
      <c r="U178" s="40"/>
      <c r="V178" s="69"/>
      <c r="W178" s="69"/>
      <c r="X178" s="69"/>
      <c r="Y178" s="69"/>
      <c r="Z178" s="69"/>
      <c r="AA178" s="69"/>
      <c r="AB178" s="69"/>
      <c r="AC178" s="69"/>
      <c r="AD178" s="69"/>
      <c r="AE178" s="69"/>
      <c r="AF178" s="69"/>
      <c r="AG178" s="69"/>
      <c r="AH178" s="69"/>
      <c r="AI178" s="61">
        <v>56</v>
      </c>
      <c r="AJ178" s="69" t="s">
        <v>1401</v>
      </c>
      <c r="AK178" s="69"/>
      <c r="AL178" s="69"/>
      <c r="AM178" s="69"/>
      <c r="AN178" s="69"/>
      <c r="AO178" s="446">
        <v>47320000</v>
      </c>
      <c r="AP178" s="105"/>
      <c r="AQ178" s="105"/>
      <c r="AR178" s="105"/>
      <c r="AS178" s="41" t="s">
        <v>1452</v>
      </c>
      <c r="AT178" s="352"/>
      <c r="AU178" s="105"/>
      <c r="AV178" s="105"/>
      <c r="AW178" s="105"/>
    </row>
    <row r="179" spans="2:49" s="91" customFormat="1" ht="69.75" customHeight="1" x14ac:dyDescent="0.25">
      <c r="B179" s="364"/>
      <c r="C179" s="394"/>
      <c r="D179" s="41" t="s">
        <v>1453</v>
      </c>
      <c r="E179" s="41" t="s">
        <v>403</v>
      </c>
      <c r="F179" s="37"/>
      <c r="G179" s="68" t="s">
        <v>405</v>
      </c>
      <c r="H179" s="40"/>
      <c r="I179" s="40"/>
      <c r="J179" s="40"/>
      <c r="K179" s="69"/>
      <c r="L179" s="69"/>
      <c r="M179" s="69"/>
      <c r="N179" s="69"/>
      <c r="O179" s="69"/>
      <c r="P179" s="69"/>
      <c r="Q179" s="69"/>
      <c r="R179" s="69"/>
      <c r="S179" s="40"/>
      <c r="T179" s="41" t="s">
        <v>407</v>
      </c>
      <c r="U179" s="40"/>
      <c r="V179" s="69"/>
      <c r="W179" s="69"/>
      <c r="X179" s="69"/>
      <c r="Y179" s="69"/>
      <c r="Z179" s="69"/>
      <c r="AA179" s="69"/>
      <c r="AB179" s="69"/>
      <c r="AC179" s="69"/>
      <c r="AD179" s="69"/>
      <c r="AE179" s="69"/>
      <c r="AF179" s="69"/>
      <c r="AG179" s="69"/>
      <c r="AH179" s="69"/>
      <c r="AI179" s="61">
        <v>222</v>
      </c>
      <c r="AJ179" s="69" t="s">
        <v>139</v>
      </c>
      <c r="AK179" s="69"/>
      <c r="AL179" s="69"/>
      <c r="AM179" s="69"/>
      <c r="AN179" s="69"/>
      <c r="AO179" s="446">
        <v>172227600</v>
      </c>
      <c r="AP179" s="105"/>
      <c r="AQ179" s="105"/>
      <c r="AR179" s="105"/>
      <c r="AS179" s="41" t="s">
        <v>1454</v>
      </c>
      <c r="AT179" s="352"/>
      <c r="AU179" s="105"/>
      <c r="AV179" s="105"/>
      <c r="AW179" s="105"/>
    </row>
    <row r="180" spans="2:49" s="91" customFormat="1" ht="69.75" customHeight="1" x14ac:dyDescent="0.25">
      <c r="B180" s="364"/>
      <c r="C180" s="394"/>
      <c r="D180" s="41" t="s">
        <v>1455</v>
      </c>
      <c r="E180" s="41" t="s">
        <v>403</v>
      </c>
      <c r="F180" s="37"/>
      <c r="G180" s="68" t="s">
        <v>1138</v>
      </c>
      <c r="H180" s="40"/>
      <c r="I180" s="40"/>
      <c r="J180" s="40"/>
      <c r="K180" s="69"/>
      <c r="L180" s="69"/>
      <c r="M180" s="69"/>
      <c r="N180" s="69"/>
      <c r="O180" s="69"/>
      <c r="P180" s="69"/>
      <c r="Q180" s="69"/>
      <c r="R180" s="69"/>
      <c r="S180" s="40"/>
      <c r="T180" s="41" t="s">
        <v>407</v>
      </c>
      <c r="U180" s="40"/>
      <c r="V180" s="69"/>
      <c r="W180" s="69"/>
      <c r="X180" s="69"/>
      <c r="Y180" s="69"/>
      <c r="Z180" s="69"/>
      <c r="AA180" s="69"/>
      <c r="AB180" s="69"/>
      <c r="AC180" s="69"/>
      <c r="AD180" s="69"/>
      <c r="AE180" s="69"/>
      <c r="AF180" s="69"/>
      <c r="AG180" s="69"/>
      <c r="AH180" s="69"/>
      <c r="AI180" s="61">
        <v>56</v>
      </c>
      <c r="AJ180" s="69" t="s">
        <v>1401</v>
      </c>
      <c r="AK180" s="69"/>
      <c r="AL180" s="69"/>
      <c r="AM180" s="69"/>
      <c r="AN180" s="69"/>
      <c r="AO180" s="446">
        <v>43444800</v>
      </c>
      <c r="AP180" s="105"/>
      <c r="AQ180" s="105"/>
      <c r="AR180" s="105"/>
      <c r="AS180" s="41" t="s">
        <v>1456</v>
      </c>
      <c r="AT180" s="352"/>
      <c r="AU180" s="105"/>
      <c r="AV180" s="105"/>
      <c r="AW180" s="105"/>
    </row>
    <row r="181" spans="2:49" ht="34.5" customHeight="1" x14ac:dyDescent="0.2">
      <c r="B181" s="364" t="s">
        <v>50</v>
      </c>
      <c r="C181" s="379" t="s">
        <v>51</v>
      </c>
      <c r="D181" s="1287" t="s">
        <v>395</v>
      </c>
      <c r="E181" s="1287"/>
      <c r="F181" s="1287"/>
      <c r="G181" s="331"/>
      <c r="H181" s="331"/>
      <c r="I181" s="348"/>
      <c r="J181" s="331"/>
      <c r="K181" s="65"/>
      <c r="L181" s="65"/>
      <c r="M181" s="65"/>
      <c r="N181" s="65"/>
      <c r="O181" s="65"/>
      <c r="P181" s="65"/>
      <c r="Q181" s="65"/>
      <c r="R181" s="65"/>
      <c r="S181" s="331"/>
      <c r="T181" s="331"/>
      <c r="U181" s="332"/>
      <c r="V181" s="331"/>
      <c r="W181" s="331"/>
      <c r="X181" s="331"/>
      <c r="Y181" s="345"/>
      <c r="Z181" s="345"/>
      <c r="AA181" s="345"/>
      <c r="AB181" s="345"/>
      <c r="AC181" s="345"/>
      <c r="AD181" s="345"/>
      <c r="AE181" s="345"/>
      <c r="AF181" s="345"/>
      <c r="AG181" s="345"/>
      <c r="AH181" s="345"/>
      <c r="AI181" s="331"/>
      <c r="AJ181" s="331"/>
      <c r="AK181" s="345"/>
      <c r="AL181" s="345"/>
      <c r="AM181" s="345"/>
      <c r="AN181" s="345"/>
      <c r="AO181" s="331"/>
      <c r="AP181" s="331"/>
      <c r="AQ181" s="331"/>
      <c r="AR181" s="331"/>
      <c r="AS181" s="331"/>
      <c r="AT181" s="331"/>
      <c r="AU181" s="331"/>
      <c r="AV181" s="331"/>
      <c r="AW181" s="331"/>
    </row>
    <row r="182" spans="2:49" ht="34.5" customHeight="1" x14ac:dyDescent="0.2">
      <c r="B182" s="364"/>
      <c r="C182" s="394" t="s">
        <v>110</v>
      </c>
      <c r="D182" s="1287"/>
      <c r="E182" s="1287"/>
      <c r="F182" s="1287"/>
      <c r="G182" s="331"/>
      <c r="H182" s="331"/>
      <c r="I182" s="331"/>
      <c r="J182" s="331"/>
      <c r="K182" s="65"/>
      <c r="L182" s="65"/>
      <c r="M182" s="65"/>
      <c r="N182" s="65"/>
      <c r="O182" s="65"/>
      <c r="P182" s="65"/>
      <c r="Q182" s="65"/>
      <c r="R182" s="65"/>
      <c r="S182" s="331"/>
      <c r="T182" s="331"/>
      <c r="U182" s="386"/>
      <c r="V182" s="331"/>
      <c r="W182" s="331"/>
      <c r="X182" s="331"/>
      <c r="Y182" s="345"/>
      <c r="Z182" s="345"/>
      <c r="AA182" s="345"/>
      <c r="AB182" s="345"/>
      <c r="AC182" s="345"/>
      <c r="AD182" s="345"/>
      <c r="AE182" s="345"/>
      <c r="AF182" s="345"/>
      <c r="AG182" s="345"/>
      <c r="AH182" s="345"/>
      <c r="AI182" s="331"/>
      <c r="AJ182" s="331"/>
      <c r="AK182" s="345"/>
      <c r="AL182" s="345"/>
      <c r="AM182" s="345"/>
      <c r="AN182" s="345"/>
      <c r="AO182" s="331"/>
      <c r="AP182" s="331"/>
      <c r="AQ182" s="331"/>
      <c r="AR182" s="331"/>
      <c r="AS182" s="331"/>
      <c r="AT182" s="331"/>
      <c r="AU182" s="331"/>
      <c r="AV182" s="331"/>
      <c r="AW182" s="331"/>
    </row>
    <row r="183" spans="2:49" ht="34.5" customHeight="1" x14ac:dyDescent="0.2">
      <c r="B183" s="447"/>
      <c r="C183" s="448"/>
      <c r="D183" s="35"/>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c r="AG183" s="66"/>
      <c r="AH183" s="66"/>
      <c r="AI183" s="66"/>
      <c r="AJ183" s="66"/>
      <c r="AK183" s="66"/>
      <c r="AL183" s="66"/>
      <c r="AM183" s="66"/>
      <c r="AN183" s="66"/>
      <c r="AO183" s="66"/>
      <c r="AP183" s="66"/>
      <c r="AQ183" s="66"/>
      <c r="AR183" s="66"/>
      <c r="AS183" s="66"/>
      <c r="AT183" s="66"/>
      <c r="AU183" s="66"/>
      <c r="AV183" s="66"/>
      <c r="AW183" s="66"/>
    </row>
    <row r="184" spans="2:49" s="91" customFormat="1" ht="30.75" customHeight="1" x14ac:dyDescent="0.25">
      <c r="B184" s="364" t="s">
        <v>52</v>
      </c>
      <c r="C184" s="380" t="s">
        <v>53</v>
      </c>
      <c r="D184" s="1287" t="s">
        <v>395</v>
      </c>
      <c r="E184" s="1287"/>
      <c r="F184" s="1287"/>
      <c r="G184" s="105"/>
      <c r="H184" s="105"/>
      <c r="I184" s="105"/>
      <c r="J184" s="105"/>
      <c r="K184" s="105"/>
      <c r="L184" s="105"/>
      <c r="M184" s="105"/>
      <c r="N184" s="105"/>
      <c r="O184" s="105"/>
      <c r="P184" s="105"/>
      <c r="Q184" s="105"/>
      <c r="R184" s="105"/>
      <c r="S184" s="105"/>
      <c r="T184" s="105"/>
      <c r="U184" s="105"/>
      <c r="V184" s="105"/>
      <c r="W184" s="105"/>
      <c r="X184" s="105"/>
      <c r="Y184" s="105"/>
      <c r="Z184" s="105"/>
      <c r="AA184" s="105"/>
      <c r="AB184" s="105"/>
      <c r="AC184" s="105"/>
      <c r="AD184" s="105"/>
      <c r="AE184" s="105"/>
      <c r="AF184" s="105"/>
      <c r="AG184" s="105"/>
      <c r="AH184" s="105"/>
      <c r="AI184" s="105"/>
      <c r="AJ184" s="105"/>
      <c r="AK184" s="105"/>
      <c r="AL184" s="105"/>
      <c r="AM184" s="105"/>
      <c r="AN184" s="105"/>
      <c r="AO184" s="105"/>
      <c r="AP184" s="105"/>
      <c r="AQ184" s="105"/>
      <c r="AR184" s="105"/>
      <c r="AS184" s="105"/>
      <c r="AT184" s="105"/>
      <c r="AU184" s="105"/>
      <c r="AV184" s="105"/>
      <c r="AW184" s="105"/>
    </row>
    <row r="185" spans="2:49" s="91" customFormat="1" ht="30.75" customHeight="1" x14ac:dyDescent="0.25">
      <c r="B185" s="364" t="s">
        <v>54</v>
      </c>
      <c r="C185" s="379" t="s">
        <v>55</v>
      </c>
      <c r="D185" s="1287"/>
      <c r="E185" s="1287"/>
      <c r="F185" s="1287"/>
      <c r="G185" s="105"/>
      <c r="H185" s="105"/>
      <c r="I185" s="105"/>
      <c r="J185" s="105"/>
      <c r="K185" s="105"/>
      <c r="L185" s="105"/>
      <c r="M185" s="105"/>
      <c r="N185" s="105"/>
      <c r="O185" s="105"/>
      <c r="P185" s="105"/>
      <c r="Q185" s="105"/>
      <c r="R185" s="105"/>
      <c r="S185" s="105"/>
      <c r="T185" s="105"/>
      <c r="U185" s="105"/>
      <c r="V185" s="105"/>
      <c r="W185" s="105"/>
      <c r="X185" s="105"/>
      <c r="Y185" s="105"/>
      <c r="Z185" s="105"/>
      <c r="AA185" s="105"/>
      <c r="AB185" s="105"/>
      <c r="AC185" s="105"/>
      <c r="AD185" s="105"/>
      <c r="AE185" s="105"/>
      <c r="AF185" s="105"/>
      <c r="AG185" s="105"/>
      <c r="AH185" s="105"/>
      <c r="AI185" s="105"/>
      <c r="AJ185" s="105"/>
      <c r="AK185" s="105"/>
      <c r="AL185" s="105"/>
      <c r="AM185" s="105"/>
      <c r="AN185" s="105"/>
      <c r="AO185" s="105"/>
      <c r="AP185" s="105"/>
      <c r="AQ185" s="105"/>
      <c r="AR185" s="105"/>
      <c r="AS185" s="105"/>
      <c r="AT185" s="105"/>
      <c r="AU185" s="105"/>
      <c r="AV185" s="105"/>
      <c r="AW185" s="105"/>
    </row>
    <row r="186" spans="2:49" s="91" customFormat="1" ht="30.75" customHeight="1" x14ac:dyDescent="0.25">
      <c r="B186" s="364"/>
      <c r="C186" s="394" t="s">
        <v>111</v>
      </c>
      <c r="D186" s="37"/>
      <c r="E186" s="37"/>
      <c r="F186" s="37"/>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row>
    <row r="187" spans="2:49" s="91" customFormat="1" ht="30.75" customHeight="1" x14ac:dyDescent="0.25">
      <c r="B187" s="364"/>
      <c r="C187" s="379"/>
      <c r="D187" s="37"/>
      <c r="E187" s="37"/>
      <c r="F187" s="37"/>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row>
    <row r="188" spans="2:49" s="91" customFormat="1" ht="30.75" customHeight="1" x14ac:dyDescent="0.25">
      <c r="B188" s="364" t="s">
        <v>56</v>
      </c>
      <c r="C188" s="379" t="s">
        <v>57</v>
      </c>
      <c r="D188" s="1287" t="s">
        <v>395</v>
      </c>
      <c r="E188" s="1287"/>
      <c r="F188" s="1287"/>
      <c r="G188" s="105"/>
      <c r="H188" s="105"/>
      <c r="I188" s="105"/>
      <c r="J188" s="105"/>
      <c r="K188" s="105"/>
      <c r="L188" s="105"/>
      <c r="M188" s="105"/>
      <c r="N188" s="105"/>
      <c r="O188" s="105"/>
      <c r="P188" s="105"/>
      <c r="Q188" s="105"/>
      <c r="R188" s="105"/>
      <c r="S188" s="105"/>
      <c r="T188" s="105"/>
      <c r="U188" s="105"/>
      <c r="V188" s="105"/>
      <c r="W188" s="105"/>
      <c r="X188" s="105"/>
      <c r="Y188" s="105"/>
      <c r="Z188" s="105"/>
      <c r="AA188" s="105"/>
      <c r="AB188" s="105"/>
      <c r="AC188" s="105"/>
      <c r="AD188" s="105"/>
      <c r="AE188" s="105"/>
      <c r="AF188" s="105"/>
      <c r="AG188" s="105"/>
      <c r="AH188" s="105"/>
      <c r="AI188" s="105"/>
      <c r="AJ188" s="105"/>
      <c r="AK188" s="105"/>
      <c r="AL188" s="105"/>
      <c r="AM188" s="105"/>
      <c r="AN188" s="105"/>
      <c r="AO188" s="105"/>
      <c r="AP188" s="105"/>
      <c r="AQ188" s="105"/>
      <c r="AR188" s="105"/>
      <c r="AS188" s="105"/>
      <c r="AT188" s="105"/>
      <c r="AU188" s="105"/>
      <c r="AV188" s="105"/>
      <c r="AW188" s="105"/>
    </row>
    <row r="189" spans="2:49" s="91" customFormat="1" ht="30.75" customHeight="1" x14ac:dyDescent="0.25">
      <c r="B189" s="364"/>
      <c r="C189" s="394" t="s">
        <v>111</v>
      </c>
      <c r="D189" s="1287"/>
      <c r="E189" s="1287"/>
      <c r="F189" s="1287"/>
      <c r="G189" s="105"/>
      <c r="H189" s="105"/>
      <c r="I189" s="105"/>
      <c r="J189" s="105"/>
      <c r="K189" s="105"/>
      <c r="L189" s="105"/>
      <c r="M189" s="105"/>
      <c r="N189" s="105"/>
      <c r="O189" s="105"/>
      <c r="P189" s="105"/>
      <c r="Q189" s="105"/>
      <c r="R189" s="105"/>
      <c r="S189" s="105"/>
      <c r="T189" s="105"/>
      <c r="U189" s="105"/>
      <c r="V189" s="105"/>
      <c r="W189" s="105"/>
      <c r="X189" s="105"/>
      <c r="Y189" s="105"/>
      <c r="Z189" s="105"/>
      <c r="AA189" s="105"/>
      <c r="AB189" s="105"/>
      <c r="AC189" s="105"/>
      <c r="AD189" s="105"/>
      <c r="AE189" s="105"/>
      <c r="AF189" s="105"/>
      <c r="AG189" s="105"/>
      <c r="AH189" s="105"/>
      <c r="AI189" s="105"/>
      <c r="AJ189" s="105"/>
      <c r="AK189" s="105"/>
      <c r="AL189" s="105"/>
      <c r="AM189" s="105"/>
      <c r="AN189" s="105"/>
      <c r="AO189" s="105"/>
      <c r="AP189" s="105"/>
      <c r="AQ189" s="105"/>
      <c r="AR189" s="105"/>
      <c r="AS189" s="105"/>
      <c r="AT189" s="105"/>
      <c r="AU189" s="105"/>
      <c r="AV189" s="105"/>
      <c r="AW189" s="105"/>
    </row>
    <row r="190" spans="2:49" s="91" customFormat="1" ht="30.75" customHeight="1" x14ac:dyDescent="0.25">
      <c r="B190" s="364"/>
      <c r="C190" s="379"/>
      <c r="D190" s="37"/>
      <c r="E190" s="37"/>
      <c r="F190" s="37"/>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row>
    <row r="191" spans="2:49" s="91" customFormat="1" ht="30.75" customHeight="1" x14ac:dyDescent="0.25">
      <c r="B191" s="364" t="s">
        <v>58</v>
      </c>
      <c r="C191" s="379" t="s">
        <v>59</v>
      </c>
      <c r="D191" s="1287" t="s">
        <v>395</v>
      </c>
      <c r="E191" s="1287"/>
      <c r="F191" s="1287"/>
      <c r="G191" s="105"/>
      <c r="H191" s="105"/>
      <c r="I191" s="105"/>
      <c r="J191" s="105"/>
      <c r="K191" s="105"/>
      <c r="L191" s="105"/>
      <c r="M191" s="105"/>
      <c r="N191" s="105"/>
      <c r="O191" s="105"/>
      <c r="P191" s="105"/>
      <c r="Q191" s="105"/>
      <c r="R191" s="105"/>
      <c r="S191" s="105"/>
      <c r="T191" s="105"/>
      <c r="U191" s="105"/>
      <c r="V191" s="105"/>
      <c r="W191" s="105"/>
      <c r="X191" s="105"/>
      <c r="Y191" s="105"/>
      <c r="Z191" s="105"/>
      <c r="AA191" s="105"/>
      <c r="AB191" s="105"/>
      <c r="AC191" s="105"/>
      <c r="AD191" s="105"/>
      <c r="AE191" s="105"/>
      <c r="AF191" s="105"/>
      <c r="AG191" s="105"/>
      <c r="AH191" s="105"/>
      <c r="AI191" s="105"/>
      <c r="AJ191" s="105"/>
      <c r="AK191" s="105"/>
      <c r="AL191" s="105"/>
      <c r="AM191" s="105"/>
      <c r="AN191" s="105"/>
      <c r="AO191" s="105"/>
      <c r="AP191" s="105"/>
      <c r="AQ191" s="105"/>
      <c r="AR191" s="105"/>
      <c r="AS191" s="105"/>
      <c r="AT191" s="105"/>
      <c r="AU191" s="105"/>
      <c r="AV191" s="105"/>
      <c r="AW191" s="105"/>
    </row>
    <row r="192" spans="2:49" s="91" customFormat="1" ht="30.75" customHeight="1" x14ac:dyDescent="0.25">
      <c r="B192" s="364"/>
      <c r="C192" s="394" t="s">
        <v>111</v>
      </c>
      <c r="D192" s="1287"/>
      <c r="E192" s="1287"/>
      <c r="F192" s="1287"/>
      <c r="G192" s="105"/>
      <c r="H192" s="105"/>
      <c r="I192" s="105"/>
      <c r="J192" s="105"/>
      <c r="K192" s="105"/>
      <c r="L192" s="105"/>
      <c r="M192" s="105"/>
      <c r="N192" s="105"/>
      <c r="O192" s="105"/>
      <c r="P192" s="105"/>
      <c r="Q192" s="105"/>
      <c r="R192" s="105"/>
      <c r="S192" s="105"/>
      <c r="T192" s="105"/>
      <c r="U192" s="105"/>
      <c r="V192" s="105"/>
      <c r="W192" s="105"/>
      <c r="X192" s="105"/>
      <c r="Y192" s="105"/>
      <c r="Z192" s="105"/>
      <c r="AA192" s="105"/>
      <c r="AB192" s="105"/>
      <c r="AC192" s="105"/>
      <c r="AD192" s="105"/>
      <c r="AE192" s="105"/>
      <c r="AF192" s="105"/>
      <c r="AG192" s="105"/>
      <c r="AH192" s="105"/>
      <c r="AI192" s="105"/>
      <c r="AJ192" s="105"/>
      <c r="AK192" s="105"/>
      <c r="AL192" s="105"/>
      <c r="AM192" s="105"/>
      <c r="AN192" s="105"/>
      <c r="AO192" s="105"/>
      <c r="AP192" s="105"/>
      <c r="AQ192" s="105"/>
      <c r="AR192" s="105"/>
      <c r="AS192" s="105"/>
      <c r="AT192" s="105"/>
      <c r="AU192" s="105"/>
      <c r="AV192" s="105"/>
      <c r="AW192" s="105"/>
    </row>
    <row r="193" spans="2:50" s="91" customFormat="1" ht="30.75" customHeight="1" x14ac:dyDescent="0.25">
      <c r="B193" s="364"/>
      <c r="C193" s="379"/>
      <c r="D193" s="37"/>
      <c r="E193" s="37"/>
      <c r="F193" s="37"/>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row>
    <row r="194" spans="2:50" s="91" customFormat="1" ht="30.75" customHeight="1" x14ac:dyDescent="0.25">
      <c r="B194" s="364" t="s">
        <v>60</v>
      </c>
      <c r="C194" s="379" t="s">
        <v>61</v>
      </c>
      <c r="D194" s="1287" t="s">
        <v>395</v>
      </c>
      <c r="E194" s="1287"/>
      <c r="F194" s="1287"/>
      <c r="G194" s="105"/>
      <c r="H194" s="105"/>
      <c r="I194" s="105"/>
      <c r="J194" s="105"/>
      <c r="K194" s="105"/>
      <c r="L194" s="105"/>
      <c r="M194" s="105"/>
      <c r="N194" s="105"/>
      <c r="O194" s="105"/>
      <c r="P194" s="105"/>
      <c r="Q194" s="105"/>
      <c r="R194" s="105"/>
      <c r="S194" s="105"/>
      <c r="T194" s="105"/>
      <c r="U194" s="105"/>
      <c r="V194" s="105"/>
      <c r="W194" s="105"/>
      <c r="X194" s="105"/>
      <c r="Y194" s="105"/>
      <c r="Z194" s="105"/>
      <c r="AA194" s="105"/>
      <c r="AB194" s="105"/>
      <c r="AC194" s="105"/>
      <c r="AD194" s="105"/>
      <c r="AE194" s="105"/>
      <c r="AF194" s="105"/>
      <c r="AG194" s="105"/>
      <c r="AH194" s="105"/>
      <c r="AI194" s="105"/>
      <c r="AJ194" s="105"/>
      <c r="AK194" s="105"/>
      <c r="AL194" s="105"/>
      <c r="AM194" s="105"/>
      <c r="AN194" s="105"/>
      <c r="AO194" s="105"/>
      <c r="AP194" s="105"/>
      <c r="AQ194" s="105"/>
      <c r="AR194" s="105"/>
      <c r="AS194" s="105"/>
      <c r="AT194" s="105"/>
      <c r="AU194" s="105"/>
      <c r="AV194" s="105"/>
      <c r="AW194" s="105"/>
    </row>
    <row r="195" spans="2:50" s="91" customFormat="1" ht="30.75" customHeight="1" x14ac:dyDescent="0.25">
      <c r="B195" s="364"/>
      <c r="C195" s="394" t="s">
        <v>111</v>
      </c>
      <c r="D195" s="1287"/>
      <c r="E195" s="1287"/>
      <c r="F195" s="1287"/>
      <c r="G195" s="105"/>
      <c r="H195" s="105"/>
      <c r="I195" s="105"/>
      <c r="J195" s="105"/>
      <c r="K195" s="105"/>
      <c r="L195" s="105"/>
      <c r="M195" s="105"/>
      <c r="N195" s="105"/>
      <c r="O195" s="105"/>
      <c r="P195" s="105"/>
      <c r="Q195" s="105"/>
      <c r="R195" s="105"/>
      <c r="S195" s="105"/>
      <c r="T195" s="105"/>
      <c r="U195" s="105"/>
      <c r="V195" s="105"/>
      <c r="W195" s="105"/>
      <c r="X195" s="105"/>
      <c r="Y195" s="105"/>
      <c r="Z195" s="105"/>
      <c r="AA195" s="105"/>
      <c r="AB195" s="105"/>
      <c r="AC195" s="105"/>
      <c r="AD195" s="105"/>
      <c r="AE195" s="105"/>
      <c r="AF195" s="105"/>
      <c r="AG195" s="105"/>
      <c r="AH195" s="105"/>
      <c r="AI195" s="105"/>
      <c r="AJ195" s="105"/>
      <c r="AK195" s="105"/>
      <c r="AL195" s="105"/>
      <c r="AM195" s="105"/>
      <c r="AN195" s="105"/>
      <c r="AO195" s="105"/>
      <c r="AP195" s="105"/>
      <c r="AQ195" s="105"/>
      <c r="AR195" s="105"/>
      <c r="AS195" s="105"/>
      <c r="AT195" s="105"/>
      <c r="AU195" s="105"/>
      <c r="AV195" s="105"/>
      <c r="AW195" s="105"/>
    </row>
    <row r="196" spans="2:50" s="91" customFormat="1" ht="30.75" customHeight="1" x14ac:dyDescent="0.25">
      <c r="B196" s="364"/>
      <c r="C196" s="379"/>
      <c r="D196" s="37"/>
      <c r="E196" s="37"/>
      <c r="F196" s="37"/>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row>
    <row r="197" spans="2:50" s="91" customFormat="1" ht="33" customHeight="1" x14ac:dyDescent="0.25">
      <c r="B197" s="364" t="s">
        <v>62</v>
      </c>
      <c r="C197" s="380" t="s">
        <v>63</v>
      </c>
      <c r="D197" s="40"/>
      <c r="E197" s="37"/>
      <c r="F197" s="37"/>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row>
    <row r="198" spans="2:50" s="91" customFormat="1" ht="33" customHeight="1" x14ac:dyDescent="0.25">
      <c r="B198" s="364" t="s">
        <v>64</v>
      </c>
      <c r="C198" s="379" t="s">
        <v>65</v>
      </c>
      <c r="D198" s="1287" t="s">
        <v>395</v>
      </c>
      <c r="E198" s="1287"/>
      <c r="F198" s="1287"/>
      <c r="G198" s="69"/>
      <c r="H198" s="69"/>
      <c r="I198" s="69"/>
      <c r="J198" s="69"/>
      <c r="K198" s="69"/>
      <c r="L198" s="69"/>
      <c r="M198" s="69"/>
      <c r="N198" s="69"/>
      <c r="O198" s="69"/>
      <c r="P198" s="69"/>
      <c r="Q198" s="69"/>
      <c r="R198" s="69"/>
      <c r="S198" s="69"/>
      <c r="T198" s="69"/>
      <c r="U198" s="69"/>
      <c r="V198" s="69"/>
      <c r="W198" s="69"/>
      <c r="X198" s="69"/>
      <c r="Y198" s="105"/>
      <c r="Z198" s="105"/>
      <c r="AA198" s="105"/>
      <c r="AB198" s="105"/>
      <c r="AC198" s="105"/>
      <c r="AD198" s="105"/>
      <c r="AE198" s="105"/>
      <c r="AF198" s="69"/>
      <c r="AG198" s="69"/>
      <c r="AH198" s="69"/>
      <c r="AI198" s="69"/>
      <c r="AJ198" s="105"/>
      <c r="AK198" s="105"/>
      <c r="AL198" s="105"/>
      <c r="AM198" s="105"/>
      <c r="AN198" s="105"/>
      <c r="AO198" s="105"/>
      <c r="AP198" s="105"/>
      <c r="AQ198" s="105"/>
      <c r="AR198" s="105"/>
      <c r="AS198" s="105"/>
      <c r="AT198" s="105"/>
      <c r="AU198" s="105"/>
      <c r="AV198" s="105"/>
      <c r="AW198" s="105"/>
    </row>
    <row r="199" spans="2:50" s="91" customFormat="1" ht="33" customHeight="1" x14ac:dyDescent="0.25">
      <c r="B199" s="364"/>
      <c r="C199" s="394" t="s">
        <v>112</v>
      </c>
      <c r="D199" s="1287"/>
      <c r="E199" s="1287"/>
      <c r="F199" s="1287"/>
      <c r="G199" s="69"/>
      <c r="H199" s="69"/>
      <c r="I199" s="69"/>
      <c r="J199" s="69"/>
      <c r="K199" s="69"/>
      <c r="L199" s="69"/>
      <c r="M199" s="69"/>
      <c r="N199" s="69"/>
      <c r="O199" s="69"/>
      <c r="P199" s="69"/>
      <c r="Q199" s="69"/>
      <c r="R199" s="69"/>
      <c r="S199" s="69"/>
      <c r="T199" s="69"/>
      <c r="U199" s="69"/>
      <c r="V199" s="69"/>
      <c r="W199" s="69"/>
      <c r="X199" s="69"/>
      <c r="Y199" s="105"/>
      <c r="Z199" s="105"/>
      <c r="AA199" s="105"/>
      <c r="AB199" s="105"/>
      <c r="AC199" s="105"/>
      <c r="AD199" s="105"/>
      <c r="AE199" s="105"/>
      <c r="AF199" s="69"/>
      <c r="AG199" s="69"/>
      <c r="AH199" s="69"/>
      <c r="AI199" s="69"/>
      <c r="AJ199" s="105"/>
      <c r="AK199" s="105"/>
      <c r="AL199" s="105"/>
      <c r="AM199" s="105"/>
      <c r="AN199" s="105"/>
      <c r="AO199" s="105"/>
      <c r="AP199" s="105"/>
      <c r="AQ199" s="105"/>
      <c r="AR199" s="105"/>
      <c r="AS199" s="105"/>
      <c r="AT199" s="105"/>
      <c r="AU199" s="105"/>
      <c r="AV199" s="105"/>
      <c r="AW199" s="105"/>
    </row>
    <row r="200" spans="2:50" s="91" customFormat="1" ht="33" customHeight="1" x14ac:dyDescent="0.25">
      <c r="B200" s="364"/>
      <c r="C200" s="379"/>
      <c r="D200" s="37"/>
      <c r="E200" s="37"/>
      <c r="F200" s="37"/>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row>
    <row r="201" spans="2:50" s="91" customFormat="1" ht="33" customHeight="1" x14ac:dyDescent="0.25">
      <c r="B201" s="364" t="s">
        <v>66</v>
      </c>
      <c r="C201" s="379" t="s">
        <v>67</v>
      </c>
      <c r="D201" s="1287" t="s">
        <v>395</v>
      </c>
      <c r="E201" s="1287"/>
      <c r="F201" s="1287"/>
      <c r="G201" s="69"/>
      <c r="H201" s="69"/>
      <c r="I201" s="69"/>
      <c r="J201" s="69"/>
      <c r="K201" s="69"/>
      <c r="L201" s="69"/>
      <c r="M201" s="69"/>
      <c r="N201" s="69"/>
      <c r="O201" s="69"/>
      <c r="P201" s="69"/>
      <c r="Q201" s="69"/>
      <c r="R201" s="69"/>
      <c r="S201" s="69"/>
      <c r="T201" s="69"/>
      <c r="U201" s="69"/>
      <c r="V201" s="69"/>
      <c r="W201" s="69"/>
      <c r="X201" s="69"/>
      <c r="Y201" s="105"/>
      <c r="Z201" s="105"/>
      <c r="AA201" s="105"/>
      <c r="AB201" s="105"/>
      <c r="AC201" s="105"/>
      <c r="AD201" s="105"/>
      <c r="AE201" s="105"/>
      <c r="AF201" s="69"/>
      <c r="AG201" s="69"/>
      <c r="AH201" s="69"/>
      <c r="AI201" s="69"/>
      <c r="AJ201" s="105"/>
      <c r="AK201" s="105"/>
      <c r="AL201" s="105"/>
      <c r="AM201" s="105"/>
      <c r="AN201" s="105"/>
      <c r="AO201" s="105"/>
      <c r="AP201" s="105"/>
      <c r="AQ201" s="105"/>
      <c r="AR201" s="105"/>
      <c r="AS201" s="105"/>
      <c r="AT201" s="105"/>
      <c r="AU201" s="105"/>
      <c r="AV201" s="105"/>
      <c r="AW201" s="105"/>
    </row>
    <row r="202" spans="2:50" s="91" customFormat="1" ht="33" customHeight="1" x14ac:dyDescent="0.25">
      <c r="B202" s="364"/>
      <c r="C202" s="394" t="s">
        <v>112</v>
      </c>
      <c r="D202" s="1287"/>
      <c r="E202" s="1287"/>
      <c r="F202" s="1287"/>
      <c r="G202" s="69"/>
      <c r="H202" s="69"/>
      <c r="I202" s="69"/>
      <c r="J202" s="69"/>
      <c r="K202" s="69"/>
      <c r="L202" s="69"/>
      <c r="M202" s="69"/>
      <c r="N202" s="69"/>
      <c r="O202" s="69"/>
      <c r="P202" s="69"/>
      <c r="Q202" s="69"/>
      <c r="R202" s="69"/>
      <c r="S202" s="69"/>
      <c r="T202" s="69"/>
      <c r="U202" s="69"/>
      <c r="V202" s="69"/>
      <c r="W202" s="69"/>
      <c r="X202" s="69"/>
      <c r="Y202" s="105"/>
      <c r="Z202" s="105"/>
      <c r="AA202" s="105"/>
      <c r="AB202" s="105"/>
      <c r="AC202" s="105"/>
      <c r="AD202" s="105"/>
      <c r="AE202" s="105"/>
      <c r="AF202" s="69"/>
      <c r="AG202" s="69"/>
      <c r="AH202" s="69"/>
      <c r="AI202" s="69"/>
      <c r="AJ202" s="105"/>
      <c r="AK202" s="105"/>
      <c r="AL202" s="105"/>
      <c r="AM202" s="105"/>
      <c r="AN202" s="105"/>
      <c r="AO202" s="105"/>
      <c r="AP202" s="105"/>
      <c r="AQ202" s="105"/>
      <c r="AR202" s="105"/>
      <c r="AS202" s="105"/>
      <c r="AT202" s="105"/>
      <c r="AU202" s="105"/>
      <c r="AV202" s="105"/>
      <c r="AW202" s="105"/>
    </row>
    <row r="203" spans="2:50" s="91" customFormat="1" ht="33" customHeight="1" x14ac:dyDescent="0.25">
      <c r="B203" s="364"/>
      <c r="C203" s="379"/>
      <c r="D203" s="37"/>
      <c r="E203" s="37"/>
      <c r="F203" s="37"/>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row>
    <row r="204" spans="2:50" s="91" customFormat="1" ht="33" customHeight="1" x14ac:dyDescent="0.25">
      <c r="B204" s="364" t="s">
        <v>68</v>
      </c>
      <c r="C204" s="379" t="s">
        <v>69</v>
      </c>
      <c r="D204" s="1287" t="s">
        <v>395</v>
      </c>
      <c r="E204" s="1287"/>
      <c r="F204" s="1287"/>
      <c r="G204" s="69"/>
      <c r="H204" s="69"/>
      <c r="I204" s="69"/>
      <c r="J204" s="69"/>
      <c r="K204" s="69"/>
      <c r="L204" s="69"/>
      <c r="M204" s="69"/>
      <c r="N204" s="69"/>
      <c r="O204" s="69"/>
      <c r="P204" s="69"/>
      <c r="Q204" s="69"/>
      <c r="R204" s="69"/>
      <c r="S204" s="69"/>
      <c r="T204" s="69"/>
      <c r="U204" s="69"/>
      <c r="V204" s="69"/>
      <c r="W204" s="69"/>
      <c r="X204" s="69"/>
      <c r="Y204" s="105"/>
      <c r="Z204" s="105"/>
      <c r="AA204" s="105"/>
      <c r="AB204" s="105"/>
      <c r="AC204" s="105"/>
      <c r="AD204" s="105"/>
      <c r="AE204" s="105"/>
      <c r="AF204" s="69"/>
      <c r="AG204" s="69"/>
      <c r="AH204" s="69"/>
      <c r="AI204" s="69"/>
      <c r="AJ204" s="105"/>
      <c r="AK204" s="105"/>
      <c r="AL204" s="105"/>
      <c r="AM204" s="105"/>
      <c r="AN204" s="105"/>
      <c r="AO204" s="105"/>
      <c r="AP204" s="105"/>
      <c r="AQ204" s="105"/>
      <c r="AR204" s="105"/>
      <c r="AS204" s="105"/>
      <c r="AT204" s="105"/>
      <c r="AU204" s="105"/>
      <c r="AV204" s="105"/>
      <c r="AW204" s="105"/>
    </row>
    <row r="205" spans="2:50" s="91" customFormat="1" ht="33" customHeight="1" x14ac:dyDescent="0.25">
      <c r="B205" s="364"/>
      <c r="C205" s="394" t="s">
        <v>112</v>
      </c>
      <c r="D205" s="1287"/>
      <c r="E205" s="1287"/>
      <c r="F205" s="1287"/>
      <c r="G205" s="69"/>
      <c r="H205" s="69"/>
      <c r="I205" s="69"/>
      <c r="J205" s="69"/>
      <c r="K205" s="69"/>
      <c r="L205" s="69"/>
      <c r="M205" s="69"/>
      <c r="N205" s="69"/>
      <c r="O205" s="69"/>
      <c r="P205" s="69"/>
      <c r="Q205" s="69"/>
      <c r="R205" s="69"/>
      <c r="S205" s="69"/>
      <c r="T205" s="69"/>
      <c r="U205" s="69"/>
      <c r="V205" s="69"/>
      <c r="W205" s="69"/>
      <c r="X205" s="69"/>
      <c r="Y205" s="105"/>
      <c r="Z205" s="105"/>
      <c r="AA205" s="105"/>
      <c r="AB205" s="105"/>
      <c r="AC205" s="105"/>
      <c r="AD205" s="105"/>
      <c r="AE205" s="105"/>
      <c r="AF205" s="69"/>
      <c r="AG205" s="69"/>
      <c r="AH205" s="69"/>
      <c r="AI205" s="69"/>
      <c r="AJ205" s="105"/>
      <c r="AK205" s="105"/>
      <c r="AL205" s="105"/>
      <c r="AM205" s="105"/>
      <c r="AN205" s="105"/>
      <c r="AO205" s="105"/>
      <c r="AP205" s="105"/>
      <c r="AQ205" s="105"/>
      <c r="AR205" s="105"/>
      <c r="AS205" s="105"/>
      <c r="AT205" s="105"/>
      <c r="AU205" s="105"/>
      <c r="AV205" s="105"/>
      <c r="AW205" s="105"/>
    </row>
    <row r="206" spans="2:50" ht="33" customHeight="1" x14ac:dyDescent="0.2">
      <c r="B206" s="364"/>
      <c r="C206" s="379"/>
      <c r="D206" s="35"/>
      <c r="E206" s="35"/>
      <c r="F206" s="3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6"/>
      <c r="AP206" s="66"/>
      <c r="AQ206" s="66"/>
      <c r="AR206" s="66"/>
      <c r="AS206" s="66"/>
      <c r="AT206" s="66"/>
      <c r="AU206" s="66"/>
      <c r="AV206" s="66"/>
      <c r="AW206" s="66"/>
      <c r="AX206" s="32"/>
    </row>
    <row r="207" spans="2:50" s="91" customFormat="1" ht="37.5" customHeight="1" x14ac:dyDescent="0.25">
      <c r="B207" s="364" t="s">
        <v>70</v>
      </c>
      <c r="C207" s="380" t="s">
        <v>71</v>
      </c>
      <c r="D207" s="1287" t="s">
        <v>395</v>
      </c>
      <c r="E207" s="1287"/>
      <c r="F207" s="1287"/>
      <c r="G207" s="105"/>
      <c r="H207" s="69"/>
      <c r="I207" s="69"/>
      <c r="J207" s="69"/>
      <c r="K207" s="69"/>
      <c r="L207" s="69"/>
      <c r="M207" s="69"/>
      <c r="N207" s="69"/>
      <c r="O207" s="69"/>
      <c r="P207" s="69"/>
      <c r="Q207" s="69"/>
      <c r="R207" s="69"/>
      <c r="S207" s="105"/>
      <c r="T207" s="105"/>
      <c r="U207" s="105"/>
      <c r="V207" s="105"/>
      <c r="W207" s="105"/>
      <c r="X207" s="105"/>
      <c r="Y207" s="69"/>
      <c r="Z207" s="69"/>
      <c r="AA207" s="69"/>
      <c r="AB207" s="69"/>
      <c r="AC207" s="69"/>
      <c r="AD207" s="69"/>
      <c r="AE207" s="69"/>
      <c r="AF207" s="105"/>
      <c r="AG207" s="105"/>
      <c r="AH207" s="105"/>
      <c r="AI207" s="105"/>
      <c r="AJ207" s="105"/>
      <c r="AK207" s="105"/>
      <c r="AL207" s="105"/>
      <c r="AM207" s="105"/>
      <c r="AN207" s="105"/>
      <c r="AO207" s="105"/>
      <c r="AP207" s="105"/>
      <c r="AQ207" s="105"/>
      <c r="AR207" s="105"/>
      <c r="AS207" s="105"/>
      <c r="AT207" s="105"/>
      <c r="AU207" s="105"/>
      <c r="AV207" s="105"/>
      <c r="AW207" s="105"/>
    </row>
    <row r="208" spans="2:50" s="91" customFormat="1" ht="37.5" customHeight="1" x14ac:dyDescent="0.25">
      <c r="B208" s="364" t="s">
        <v>72</v>
      </c>
      <c r="C208" s="379" t="s">
        <v>71</v>
      </c>
      <c r="D208" s="1287"/>
      <c r="E208" s="1287"/>
      <c r="F208" s="1287"/>
      <c r="G208" s="105"/>
      <c r="H208" s="69"/>
      <c r="I208" s="69"/>
      <c r="J208" s="69"/>
      <c r="K208" s="69"/>
      <c r="L208" s="69"/>
      <c r="M208" s="69"/>
      <c r="N208" s="69"/>
      <c r="O208" s="69"/>
      <c r="P208" s="69"/>
      <c r="Q208" s="69"/>
      <c r="R208" s="69"/>
      <c r="S208" s="105"/>
      <c r="T208" s="105"/>
      <c r="U208" s="105"/>
      <c r="V208" s="105"/>
      <c r="W208" s="105"/>
      <c r="X208" s="105"/>
      <c r="Y208" s="69"/>
      <c r="Z208" s="69"/>
      <c r="AA208" s="69"/>
      <c r="AB208" s="69"/>
      <c r="AC208" s="69"/>
      <c r="AD208" s="69"/>
      <c r="AE208" s="69"/>
      <c r="AF208" s="105"/>
      <c r="AG208" s="105"/>
      <c r="AH208" s="105"/>
      <c r="AI208" s="105"/>
      <c r="AJ208" s="105"/>
      <c r="AK208" s="105"/>
      <c r="AL208" s="105"/>
      <c r="AM208" s="105"/>
      <c r="AN208" s="105"/>
      <c r="AO208" s="105"/>
      <c r="AP208" s="105"/>
      <c r="AQ208" s="105"/>
      <c r="AR208" s="105"/>
      <c r="AS208" s="105"/>
      <c r="AT208" s="105"/>
      <c r="AU208" s="105"/>
      <c r="AV208" s="105"/>
      <c r="AW208" s="105"/>
    </row>
    <row r="209" spans="2:49" s="91" customFormat="1" ht="37.5" customHeight="1" x14ac:dyDescent="0.25">
      <c r="B209" s="364"/>
      <c r="C209" s="394" t="s">
        <v>113</v>
      </c>
      <c r="D209" s="37"/>
      <c r="E209" s="37"/>
      <c r="F209" s="37"/>
      <c r="G209" s="40"/>
      <c r="H209" s="69"/>
      <c r="I209" s="69"/>
      <c r="J209" s="69"/>
      <c r="K209" s="69"/>
      <c r="L209" s="69"/>
      <c r="M209" s="69"/>
      <c r="N209" s="69"/>
      <c r="O209" s="69"/>
      <c r="P209" s="69"/>
      <c r="Q209" s="69"/>
      <c r="R209" s="69"/>
      <c r="S209" s="40"/>
      <c r="T209" s="40"/>
      <c r="U209" s="40"/>
      <c r="V209" s="40"/>
      <c r="W209" s="40"/>
      <c r="X209" s="40"/>
      <c r="Y209" s="69"/>
      <c r="Z209" s="69"/>
      <c r="AA209" s="69"/>
      <c r="AB209" s="69"/>
      <c r="AC209" s="69"/>
      <c r="AD209" s="69"/>
      <c r="AE209" s="69"/>
      <c r="AF209" s="40"/>
      <c r="AG209" s="69"/>
      <c r="AH209" s="69"/>
      <c r="AI209" s="69"/>
      <c r="AJ209" s="40"/>
      <c r="AK209" s="40"/>
      <c r="AL209" s="40"/>
      <c r="AM209" s="40"/>
      <c r="AN209" s="40"/>
      <c r="AO209" s="40"/>
      <c r="AP209" s="40"/>
      <c r="AQ209" s="40"/>
      <c r="AR209" s="40"/>
      <c r="AS209" s="40"/>
      <c r="AT209" s="40"/>
      <c r="AU209" s="40"/>
      <c r="AV209" s="40"/>
      <c r="AW209" s="40"/>
    </row>
    <row r="212" spans="2:49" x14ac:dyDescent="0.2">
      <c r="E212" s="329"/>
      <c r="F212" s="329"/>
      <c r="G212" s="329"/>
      <c r="H212" s="329"/>
      <c r="I212" s="329"/>
      <c r="AM212" s="1281" t="s">
        <v>123</v>
      </c>
      <c r="AN212" s="1281"/>
      <c r="AO212" s="1281"/>
      <c r="AP212" s="1281"/>
      <c r="AQ212" s="1281"/>
      <c r="AR212" s="1281"/>
      <c r="AS212" s="1281"/>
    </row>
    <row r="213" spans="2:49" x14ac:dyDescent="0.2">
      <c r="D213" s="329" t="s">
        <v>125</v>
      </c>
      <c r="E213" s="329"/>
      <c r="F213" s="329"/>
      <c r="G213" s="329"/>
      <c r="H213" s="329"/>
      <c r="I213" s="329"/>
      <c r="AO213" s="329"/>
      <c r="AP213" s="86"/>
      <c r="AQ213" s="86"/>
    </row>
    <row r="214" spans="2:49" x14ac:dyDescent="0.2">
      <c r="D214" s="329" t="s">
        <v>1844</v>
      </c>
      <c r="E214" s="382"/>
      <c r="F214" s="382"/>
      <c r="G214" s="382"/>
      <c r="H214" s="382"/>
      <c r="I214" s="382"/>
      <c r="AO214" s="1281" t="s">
        <v>122</v>
      </c>
      <c r="AP214" s="1281"/>
      <c r="AQ214" s="1281"/>
    </row>
    <row r="215" spans="2:49" x14ac:dyDescent="0.2">
      <c r="D215" s="382" t="s">
        <v>126</v>
      </c>
      <c r="E215" s="382"/>
      <c r="F215" s="382"/>
      <c r="G215" s="382"/>
      <c r="H215" s="382"/>
      <c r="I215" s="382"/>
      <c r="AO215" s="87"/>
      <c r="AP215" s="88"/>
      <c r="AQ215" s="88"/>
    </row>
    <row r="216" spans="2:49" x14ac:dyDescent="0.2">
      <c r="D216" s="382"/>
      <c r="E216" s="329"/>
      <c r="F216" s="329"/>
      <c r="G216" s="329"/>
      <c r="H216" s="329"/>
      <c r="I216" s="329"/>
      <c r="AO216" s="87"/>
      <c r="AP216" s="88"/>
      <c r="AQ216" s="88"/>
    </row>
    <row r="217" spans="2:49" x14ac:dyDescent="0.2">
      <c r="D217" s="329"/>
      <c r="E217" s="87"/>
      <c r="F217" s="87"/>
      <c r="G217" s="87"/>
      <c r="H217" s="87"/>
      <c r="I217" s="87"/>
      <c r="AO217" s="87"/>
      <c r="AP217" s="88"/>
      <c r="AQ217" s="88"/>
    </row>
    <row r="218" spans="2:49" x14ac:dyDescent="0.2">
      <c r="D218" s="87"/>
      <c r="E218" s="87"/>
      <c r="F218" s="87"/>
      <c r="G218" s="87"/>
      <c r="H218" s="87"/>
      <c r="I218" s="87"/>
      <c r="AO218" s="87"/>
      <c r="AP218" s="88"/>
      <c r="AQ218" s="88"/>
    </row>
    <row r="219" spans="2:49" x14ac:dyDescent="0.2">
      <c r="D219" s="87"/>
      <c r="E219" s="87"/>
      <c r="F219" s="87"/>
      <c r="G219" s="87"/>
      <c r="H219" s="87"/>
      <c r="I219" s="87"/>
      <c r="AO219" s="87"/>
      <c r="AP219" s="88"/>
      <c r="AQ219" s="88"/>
    </row>
    <row r="220" spans="2:49" ht="15" x14ac:dyDescent="0.25">
      <c r="D220" s="87"/>
      <c r="E220" s="383"/>
      <c r="F220" s="383"/>
      <c r="G220" s="383"/>
      <c r="H220" s="383"/>
      <c r="I220" s="383"/>
      <c r="AO220" s="1411" t="s">
        <v>124</v>
      </c>
      <c r="AP220" s="1411"/>
      <c r="AQ220" s="1411"/>
    </row>
    <row r="221" spans="2:49" ht="15" x14ac:dyDescent="0.25">
      <c r="D221" s="383" t="s">
        <v>127</v>
      </c>
      <c r="E221" s="329"/>
      <c r="F221" s="329"/>
      <c r="G221" s="329"/>
      <c r="H221" s="329"/>
      <c r="I221" s="329"/>
      <c r="AO221" s="1281" t="s">
        <v>130</v>
      </c>
      <c r="AP221" s="1281"/>
      <c r="AQ221" s="1281"/>
    </row>
    <row r="222" spans="2:49" x14ac:dyDescent="0.2">
      <c r="D222" s="329" t="s">
        <v>129</v>
      </c>
    </row>
  </sheetData>
  <mergeCells count="80">
    <mergeCell ref="D201:F202"/>
    <mergeCell ref="D184:F185"/>
    <mergeCell ref="D188:F189"/>
    <mergeCell ref="Z7:Z8"/>
    <mergeCell ref="AA7:AA8"/>
    <mergeCell ref="M6:M8"/>
    <mergeCell ref="N6:R6"/>
    <mergeCell ref="S6:U6"/>
    <mergeCell ref="G7:G8"/>
    <mergeCell ref="H7:I7"/>
    <mergeCell ref="J7:J8"/>
    <mergeCell ref="N7:N8"/>
    <mergeCell ref="O7:O8"/>
    <mergeCell ref="P7:P8"/>
    <mergeCell ref="Q7:Q8"/>
    <mergeCell ref="R7:R8"/>
    <mergeCell ref="AB7:AB8"/>
    <mergeCell ref="D207:F208"/>
    <mergeCell ref="AO221:AQ221"/>
    <mergeCell ref="AM212:AS212"/>
    <mergeCell ref="AO214:AQ214"/>
    <mergeCell ref="AO220:AQ220"/>
    <mergeCell ref="D204:F205"/>
    <mergeCell ref="D159:F160"/>
    <mergeCell ref="D163:F164"/>
    <mergeCell ref="D181:F182"/>
    <mergeCell ref="D156:F157"/>
    <mergeCell ref="D191:F192"/>
    <mergeCell ref="D194:F195"/>
    <mergeCell ref="D198:F199"/>
    <mergeCell ref="D150:F151"/>
    <mergeCell ref="D153:F154"/>
    <mergeCell ref="D39:F40"/>
    <mergeCell ref="V7:V8"/>
    <mergeCell ref="L6:L8"/>
    <mergeCell ref="AU7:AU8"/>
    <mergeCell ref="Y6:Z6"/>
    <mergeCell ref="AA6:AC6"/>
    <mergeCell ref="AD6:AE6"/>
    <mergeCell ref="AQ7:AQ8"/>
    <mergeCell ref="AR7:AR8"/>
    <mergeCell ref="AC7:AC8"/>
    <mergeCell ref="AT6:AT8"/>
    <mergeCell ref="AM7:AM8"/>
    <mergeCell ref="AN7:AN8"/>
    <mergeCell ref="AO7:AO8"/>
    <mergeCell ref="AS7:AS8"/>
    <mergeCell ref="AH6:AH8"/>
    <mergeCell ref="D16:F17"/>
    <mergeCell ref="AU6:AW6"/>
    <mergeCell ref="AI6:AI8"/>
    <mergeCell ref="AJ6:AJ8"/>
    <mergeCell ref="AK6:AK8"/>
    <mergeCell ref="AL6:AO6"/>
    <mergeCell ref="AP6:AP8"/>
    <mergeCell ref="AQ6:AS6"/>
    <mergeCell ref="AL7:AL8"/>
    <mergeCell ref="V6:W6"/>
    <mergeCell ref="AF6:AF8"/>
    <mergeCell ref="AG6:AG8"/>
    <mergeCell ref="D11:F13"/>
    <mergeCell ref="AD7:AD8"/>
    <mergeCell ref="AE7:AE8"/>
    <mergeCell ref="W7:W8"/>
    <mergeCell ref="B2:AW2"/>
    <mergeCell ref="B3:AW3"/>
    <mergeCell ref="B4:AW4"/>
    <mergeCell ref="B6:B8"/>
    <mergeCell ref="C6:C8"/>
    <mergeCell ref="D6:D8"/>
    <mergeCell ref="E6:E8"/>
    <mergeCell ref="F6:F8"/>
    <mergeCell ref="G6:J6"/>
    <mergeCell ref="K6:K8"/>
    <mergeCell ref="X6:X8"/>
    <mergeCell ref="S7:S8"/>
    <mergeCell ref="T7:T8"/>
    <mergeCell ref="U7:U8"/>
    <mergeCell ref="AV7:AW7"/>
    <mergeCell ref="Y7:Y8"/>
  </mergeCells>
  <printOptions horizontalCentered="1"/>
  <pageMargins left="0.31496062992125984" right="0.31496062992125984" top="0.74803149606299213" bottom="0.74803149606299213" header="0.31496062992125984" footer="0.31496062992125984"/>
  <pageSetup paperSize="150" scale="5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B1:AW216"/>
  <sheetViews>
    <sheetView zoomScale="70" zoomScaleNormal="70" workbookViewId="0">
      <selection activeCell="AN40" sqref="AN40"/>
    </sheetView>
  </sheetViews>
  <sheetFormatPr defaultColWidth="9.140625" defaultRowHeight="14.25" x14ac:dyDescent="0.2"/>
  <cols>
    <col min="1" max="1" width="5.42578125" style="56" customWidth="1"/>
    <col min="2" max="2" width="9.140625" style="56"/>
    <col min="3" max="3" width="26.42578125" style="56" customWidth="1"/>
    <col min="4" max="4" width="14.85546875" style="56" customWidth="1"/>
    <col min="5" max="5" width="12.140625" style="56" customWidth="1"/>
    <col min="6" max="6" width="8.42578125" style="56" customWidth="1"/>
    <col min="7" max="7" width="8.28515625" style="56" hidden="1" customWidth="1"/>
    <col min="8" max="9" width="7.42578125" style="56" hidden="1" customWidth="1"/>
    <col min="10" max="10" width="9.7109375" style="56" hidden="1" customWidth="1"/>
    <col min="11" max="11" width="10.140625" style="56" customWidth="1"/>
    <col min="12" max="12" width="9.140625" style="56" customWidth="1"/>
    <col min="13" max="13" width="12.28515625" style="56" customWidth="1"/>
    <col min="14" max="14" width="7" style="56" customWidth="1"/>
    <col min="15" max="16" width="10.28515625" style="56" customWidth="1"/>
    <col min="17" max="17" width="11.7109375" style="56" customWidth="1"/>
    <col min="18" max="18" width="10.28515625" style="56" customWidth="1"/>
    <col min="19" max="20" width="8.140625" style="56" hidden="1" customWidth="1"/>
    <col min="21" max="23" width="7.7109375" style="56" hidden="1" customWidth="1"/>
    <col min="24" max="24" width="8.85546875" style="56" hidden="1" customWidth="1"/>
    <col min="25" max="31" width="9.140625" style="56" hidden="1" customWidth="1"/>
    <col min="32" max="35" width="7.7109375" style="56" hidden="1" customWidth="1"/>
    <col min="36" max="40" width="7.7109375" style="56" customWidth="1"/>
    <col min="41" max="41" width="18.28515625" style="56" customWidth="1"/>
    <col min="42" max="45" width="11.140625" style="56" customWidth="1"/>
    <col min="46" max="46" width="10.28515625" style="56" customWidth="1"/>
    <col min="47" max="49" width="12" style="56" customWidth="1"/>
    <col min="50" max="16384" width="9.140625" style="56"/>
  </cols>
  <sheetData>
    <row r="1" spans="2:49" ht="24" customHeight="1" x14ac:dyDescent="0.2"/>
    <row r="2" spans="2:49" ht="26.25" x14ac:dyDescent="0.4">
      <c r="B2" s="1370" t="s">
        <v>107</v>
      </c>
      <c r="C2" s="1370"/>
      <c r="D2" s="1370"/>
      <c r="E2" s="1370"/>
      <c r="F2" s="1370"/>
      <c r="G2" s="1370"/>
      <c r="H2" s="1370"/>
      <c r="I2" s="1370"/>
      <c r="J2" s="1370"/>
      <c r="K2" s="1370"/>
      <c r="L2" s="1370"/>
      <c r="M2" s="1370"/>
      <c r="N2" s="1370"/>
      <c r="O2" s="1370"/>
      <c r="P2" s="1370"/>
      <c r="Q2" s="1370"/>
      <c r="R2" s="1370"/>
      <c r="S2" s="1370"/>
      <c r="T2" s="1370"/>
      <c r="U2" s="1370"/>
      <c r="V2" s="1370"/>
      <c r="W2" s="1370"/>
      <c r="X2" s="1370"/>
      <c r="Y2" s="1370"/>
      <c r="Z2" s="1370"/>
      <c r="AA2" s="1370"/>
      <c r="AB2" s="1370"/>
      <c r="AC2" s="1370"/>
      <c r="AD2" s="1370"/>
      <c r="AE2" s="1370"/>
      <c r="AF2" s="1370"/>
      <c r="AG2" s="1370"/>
      <c r="AH2" s="1370"/>
      <c r="AI2" s="1370"/>
      <c r="AJ2" s="1370"/>
      <c r="AK2" s="1370"/>
      <c r="AL2" s="1370"/>
      <c r="AM2" s="1370"/>
      <c r="AN2" s="1370"/>
      <c r="AO2" s="1370"/>
      <c r="AP2" s="1370"/>
      <c r="AQ2" s="1370"/>
      <c r="AR2" s="1370"/>
      <c r="AS2" s="1370"/>
      <c r="AT2" s="1370"/>
      <c r="AU2" s="1370"/>
      <c r="AV2" s="1370"/>
      <c r="AW2" s="1370"/>
    </row>
    <row r="3" spans="2:49" ht="26.25" x14ac:dyDescent="0.4">
      <c r="B3" s="1371" t="s">
        <v>1845</v>
      </c>
      <c r="C3" s="1371"/>
      <c r="D3" s="1371"/>
      <c r="E3" s="1371"/>
      <c r="F3" s="1371"/>
      <c r="G3" s="1371"/>
      <c r="H3" s="1371"/>
      <c r="I3" s="1371"/>
      <c r="J3" s="1371"/>
      <c r="K3" s="1371"/>
      <c r="L3" s="1371"/>
      <c r="M3" s="1371"/>
      <c r="N3" s="1371"/>
      <c r="O3" s="1371"/>
      <c r="P3" s="1371"/>
      <c r="Q3" s="1371"/>
      <c r="R3" s="1371"/>
      <c r="S3" s="1371"/>
      <c r="T3" s="1371"/>
      <c r="U3" s="1371"/>
      <c r="V3" s="1371"/>
      <c r="W3" s="1371"/>
      <c r="X3" s="1371"/>
      <c r="Y3" s="1371"/>
      <c r="Z3" s="1371"/>
      <c r="AA3" s="1371"/>
      <c r="AB3" s="1371"/>
      <c r="AC3" s="1371"/>
      <c r="AD3" s="1371"/>
      <c r="AE3" s="1371"/>
      <c r="AF3" s="1371"/>
      <c r="AG3" s="1371"/>
      <c r="AH3" s="1371"/>
      <c r="AI3" s="1371"/>
      <c r="AJ3" s="1371"/>
      <c r="AK3" s="1371"/>
      <c r="AL3" s="1371"/>
      <c r="AM3" s="1371"/>
      <c r="AN3" s="1371"/>
      <c r="AO3" s="1371"/>
      <c r="AP3" s="1371"/>
      <c r="AQ3" s="1371"/>
      <c r="AR3" s="1371"/>
      <c r="AS3" s="1371"/>
      <c r="AT3" s="1371"/>
      <c r="AU3" s="1371"/>
      <c r="AV3" s="1371"/>
      <c r="AW3" s="1371"/>
    </row>
    <row r="4" spans="2:49" ht="26.25" x14ac:dyDescent="0.4">
      <c r="B4" s="1370" t="s">
        <v>131</v>
      </c>
      <c r="C4" s="1370"/>
      <c r="D4" s="1370"/>
      <c r="E4" s="1370"/>
      <c r="F4" s="1370"/>
      <c r="G4" s="1370"/>
      <c r="H4" s="1370"/>
      <c r="I4" s="1370"/>
      <c r="J4" s="1370"/>
      <c r="K4" s="1370"/>
      <c r="L4" s="1370"/>
      <c r="M4" s="1370"/>
      <c r="N4" s="1370"/>
      <c r="O4" s="1370"/>
      <c r="P4" s="1370"/>
      <c r="Q4" s="1370"/>
      <c r="R4" s="1370"/>
      <c r="S4" s="1370"/>
      <c r="T4" s="1370"/>
      <c r="U4" s="1370"/>
      <c r="V4" s="1370"/>
      <c r="W4" s="1370"/>
      <c r="X4" s="1370"/>
      <c r="Y4" s="1370"/>
      <c r="Z4" s="1370"/>
      <c r="AA4" s="1370"/>
      <c r="AB4" s="1370"/>
      <c r="AC4" s="1370"/>
      <c r="AD4" s="1370"/>
      <c r="AE4" s="1370"/>
      <c r="AF4" s="1370"/>
      <c r="AG4" s="1370"/>
      <c r="AH4" s="1370"/>
      <c r="AI4" s="1370"/>
      <c r="AJ4" s="1370"/>
      <c r="AK4" s="1370"/>
      <c r="AL4" s="1370"/>
      <c r="AM4" s="1370"/>
      <c r="AN4" s="1370"/>
      <c r="AO4" s="1370"/>
      <c r="AP4" s="1370"/>
      <c r="AQ4" s="1370"/>
      <c r="AR4" s="1370"/>
      <c r="AS4" s="1370"/>
      <c r="AT4" s="1370"/>
      <c r="AU4" s="1370"/>
      <c r="AV4" s="1370"/>
      <c r="AW4" s="1370"/>
    </row>
    <row r="5" spans="2:49" ht="39.75" customHeight="1" x14ac:dyDescent="0.2">
      <c r="AP5" s="85"/>
      <c r="AQ5" s="85"/>
      <c r="AR5" s="85"/>
      <c r="AS5" s="85"/>
      <c r="AT5" s="85"/>
      <c r="AU5" s="85"/>
      <c r="AV5" s="85"/>
      <c r="AW5" s="85"/>
    </row>
    <row r="6" spans="2:49" x14ac:dyDescent="0.2">
      <c r="B6" s="1417" t="s">
        <v>0</v>
      </c>
      <c r="C6" s="1418" t="s">
        <v>1</v>
      </c>
      <c r="D6" s="1419" t="s">
        <v>2</v>
      </c>
      <c r="E6" s="1419" t="s">
        <v>3</v>
      </c>
      <c r="F6" s="1419" t="s">
        <v>4</v>
      </c>
      <c r="G6" s="1419" t="s">
        <v>5</v>
      </c>
      <c r="H6" s="1419"/>
      <c r="I6" s="1419"/>
      <c r="J6" s="1419"/>
      <c r="K6" s="1378" t="s">
        <v>6</v>
      </c>
      <c r="L6" s="1419" t="s">
        <v>7</v>
      </c>
      <c r="M6" s="1419" t="s">
        <v>8</v>
      </c>
      <c r="N6" s="1419" t="s">
        <v>9</v>
      </c>
      <c r="O6" s="1419"/>
      <c r="P6" s="1419"/>
      <c r="Q6" s="1419"/>
      <c r="R6" s="1419"/>
      <c r="S6" s="1419" t="s">
        <v>73</v>
      </c>
      <c r="T6" s="1419"/>
      <c r="U6" s="1419"/>
      <c r="V6" s="1419" t="s">
        <v>77</v>
      </c>
      <c r="W6" s="1419"/>
      <c r="X6" s="1419" t="s">
        <v>78</v>
      </c>
      <c r="Y6" s="1419" t="s">
        <v>79</v>
      </c>
      <c r="Z6" s="1419"/>
      <c r="AA6" s="1419" t="s">
        <v>80</v>
      </c>
      <c r="AB6" s="1419"/>
      <c r="AC6" s="1419"/>
      <c r="AD6" s="1419" t="s">
        <v>81</v>
      </c>
      <c r="AE6" s="1419"/>
      <c r="AF6" s="1417" t="s">
        <v>88</v>
      </c>
      <c r="AG6" s="1421" t="s">
        <v>89</v>
      </c>
      <c r="AH6" s="1421" t="s">
        <v>90</v>
      </c>
      <c r="AI6" s="1421" t="s">
        <v>91</v>
      </c>
      <c r="AJ6" s="1419" t="s">
        <v>10</v>
      </c>
      <c r="AK6" s="1421" t="s">
        <v>92</v>
      </c>
      <c r="AL6" s="1421" t="s">
        <v>102</v>
      </c>
      <c r="AM6" s="1421"/>
      <c r="AN6" s="1421"/>
      <c r="AO6" s="1421"/>
      <c r="AP6" s="1420" t="s">
        <v>106</v>
      </c>
      <c r="AQ6" s="1420" t="s">
        <v>95</v>
      </c>
      <c r="AR6" s="1420"/>
      <c r="AS6" s="1420"/>
      <c r="AT6" s="1410" t="s">
        <v>105</v>
      </c>
      <c r="AU6" s="1279" t="s">
        <v>118</v>
      </c>
      <c r="AV6" s="1279"/>
      <c r="AW6" s="1279"/>
    </row>
    <row r="7" spans="2:49" x14ac:dyDescent="0.2">
      <c r="B7" s="1417"/>
      <c r="C7" s="1418"/>
      <c r="D7" s="1419"/>
      <c r="E7" s="1419"/>
      <c r="F7" s="1419"/>
      <c r="G7" s="1422" t="s">
        <v>11</v>
      </c>
      <c r="H7" s="1422" t="s">
        <v>12</v>
      </c>
      <c r="I7" s="1422"/>
      <c r="J7" s="1422" t="s">
        <v>13</v>
      </c>
      <c r="K7" s="1379"/>
      <c r="L7" s="1419"/>
      <c r="M7" s="1419"/>
      <c r="N7" s="1422" t="s">
        <v>14</v>
      </c>
      <c r="O7" s="1422" t="s">
        <v>15</v>
      </c>
      <c r="P7" s="1422" t="s">
        <v>16</v>
      </c>
      <c r="Q7" s="1422" t="s">
        <v>17</v>
      </c>
      <c r="R7" s="1422" t="s">
        <v>18</v>
      </c>
      <c r="S7" s="1419" t="s">
        <v>75</v>
      </c>
      <c r="T7" s="1419" t="s">
        <v>76</v>
      </c>
      <c r="U7" s="1419" t="s">
        <v>74</v>
      </c>
      <c r="V7" s="1422" t="s">
        <v>19</v>
      </c>
      <c r="W7" s="1422" t="s">
        <v>9</v>
      </c>
      <c r="X7" s="1419"/>
      <c r="Y7" s="1419" t="s">
        <v>82</v>
      </c>
      <c r="Z7" s="1419" t="s">
        <v>83</v>
      </c>
      <c r="AA7" s="1419" t="s">
        <v>84</v>
      </c>
      <c r="AB7" s="1419" t="s">
        <v>85</v>
      </c>
      <c r="AC7" s="1419" t="s">
        <v>8</v>
      </c>
      <c r="AD7" s="1422" t="s">
        <v>86</v>
      </c>
      <c r="AE7" s="1422" t="s">
        <v>87</v>
      </c>
      <c r="AF7" s="1417"/>
      <c r="AG7" s="1421"/>
      <c r="AH7" s="1421"/>
      <c r="AI7" s="1421"/>
      <c r="AJ7" s="1419"/>
      <c r="AK7" s="1421"/>
      <c r="AL7" s="1421" t="s">
        <v>98</v>
      </c>
      <c r="AM7" s="1421" t="s">
        <v>99</v>
      </c>
      <c r="AN7" s="1421" t="s">
        <v>101</v>
      </c>
      <c r="AO7" s="1421" t="s">
        <v>103</v>
      </c>
      <c r="AP7" s="1420"/>
      <c r="AQ7" s="1420" t="s">
        <v>93</v>
      </c>
      <c r="AR7" s="1273" t="s">
        <v>94</v>
      </c>
      <c r="AS7" s="1273" t="s">
        <v>96</v>
      </c>
      <c r="AT7" s="1424"/>
      <c r="AU7" s="1420" t="s">
        <v>119</v>
      </c>
      <c r="AV7" s="1274" t="s">
        <v>120</v>
      </c>
      <c r="AW7" s="1275"/>
    </row>
    <row r="8" spans="2:49" x14ac:dyDescent="0.2">
      <c r="B8" s="1417"/>
      <c r="C8" s="1418"/>
      <c r="D8" s="1419"/>
      <c r="E8" s="1419"/>
      <c r="F8" s="1419"/>
      <c r="G8" s="1422"/>
      <c r="H8" s="359" t="s">
        <v>19</v>
      </c>
      <c r="I8" s="359" t="s">
        <v>9</v>
      </c>
      <c r="J8" s="1422"/>
      <c r="K8" s="1380"/>
      <c r="L8" s="1419"/>
      <c r="M8" s="1419"/>
      <c r="N8" s="1422"/>
      <c r="O8" s="1422"/>
      <c r="P8" s="1422"/>
      <c r="Q8" s="1422"/>
      <c r="R8" s="1422"/>
      <c r="S8" s="1419"/>
      <c r="T8" s="1419"/>
      <c r="U8" s="1419"/>
      <c r="V8" s="1422"/>
      <c r="W8" s="1422"/>
      <c r="X8" s="1419"/>
      <c r="Y8" s="1419"/>
      <c r="Z8" s="1419"/>
      <c r="AA8" s="1419"/>
      <c r="AB8" s="1419"/>
      <c r="AC8" s="1419"/>
      <c r="AD8" s="1422"/>
      <c r="AE8" s="1422"/>
      <c r="AF8" s="1417"/>
      <c r="AG8" s="1421"/>
      <c r="AH8" s="1421"/>
      <c r="AI8" s="1421"/>
      <c r="AJ8" s="1419"/>
      <c r="AK8" s="1421"/>
      <c r="AL8" s="1421"/>
      <c r="AM8" s="1421"/>
      <c r="AN8" s="1421"/>
      <c r="AO8" s="1421"/>
      <c r="AP8" s="1420"/>
      <c r="AQ8" s="1420"/>
      <c r="AR8" s="1273"/>
      <c r="AS8" s="1273"/>
      <c r="AT8" s="1425"/>
      <c r="AU8" s="1420"/>
      <c r="AV8" s="319" t="s">
        <v>114</v>
      </c>
      <c r="AW8" s="59" t="s">
        <v>121</v>
      </c>
    </row>
    <row r="9" spans="2:49" ht="18" customHeight="1" x14ac:dyDescent="0.2">
      <c r="B9" s="360">
        <v>1</v>
      </c>
      <c r="C9" s="361">
        <v>2</v>
      </c>
      <c r="D9" s="360">
        <v>3</v>
      </c>
      <c r="E9" s="360">
        <v>4</v>
      </c>
      <c r="F9" s="361">
        <v>5</v>
      </c>
      <c r="G9" s="360">
        <v>6</v>
      </c>
      <c r="H9" s="360">
        <v>7</v>
      </c>
      <c r="I9" s="361">
        <v>8</v>
      </c>
      <c r="J9" s="360">
        <v>9</v>
      </c>
      <c r="K9" s="360">
        <v>10</v>
      </c>
      <c r="L9" s="361">
        <v>11</v>
      </c>
      <c r="M9" s="360">
        <v>12</v>
      </c>
      <c r="N9" s="360">
        <v>13</v>
      </c>
      <c r="O9" s="361">
        <v>14</v>
      </c>
      <c r="P9" s="360">
        <v>15</v>
      </c>
      <c r="Q9" s="360">
        <v>16</v>
      </c>
      <c r="R9" s="361">
        <v>17</v>
      </c>
      <c r="S9" s="360">
        <v>18</v>
      </c>
      <c r="T9" s="360">
        <v>19</v>
      </c>
      <c r="U9" s="361">
        <v>20</v>
      </c>
      <c r="V9" s="360">
        <v>21</v>
      </c>
      <c r="W9" s="360">
        <v>22</v>
      </c>
      <c r="X9" s="361">
        <v>23</v>
      </c>
      <c r="Y9" s="360">
        <v>24</v>
      </c>
      <c r="Z9" s="360">
        <v>25</v>
      </c>
      <c r="AA9" s="361">
        <v>26</v>
      </c>
      <c r="AB9" s="360">
        <v>27</v>
      </c>
      <c r="AC9" s="360">
        <v>28</v>
      </c>
      <c r="AD9" s="361">
        <v>29</v>
      </c>
      <c r="AE9" s="360">
        <v>30</v>
      </c>
      <c r="AF9" s="360">
        <v>31</v>
      </c>
      <c r="AG9" s="361">
        <v>32</v>
      </c>
      <c r="AH9" s="360">
        <v>33</v>
      </c>
      <c r="AI9" s="360">
        <v>34</v>
      </c>
      <c r="AJ9" s="361">
        <v>35</v>
      </c>
      <c r="AK9" s="360">
        <v>36</v>
      </c>
      <c r="AL9" s="360">
        <v>37</v>
      </c>
      <c r="AM9" s="361">
        <v>38</v>
      </c>
      <c r="AN9" s="360">
        <v>39</v>
      </c>
      <c r="AO9" s="360">
        <v>40</v>
      </c>
      <c r="AP9" s="362">
        <v>41</v>
      </c>
      <c r="AQ9" s="363">
        <v>42</v>
      </c>
      <c r="AR9" s="363">
        <v>43</v>
      </c>
      <c r="AS9" s="362">
        <v>44</v>
      </c>
      <c r="AT9" s="363">
        <v>45</v>
      </c>
      <c r="AU9" s="363">
        <v>46</v>
      </c>
      <c r="AV9" s="362">
        <v>47</v>
      </c>
      <c r="AW9" s="363">
        <v>48</v>
      </c>
    </row>
    <row r="10" spans="2:49" s="91" customFormat="1" ht="26.25" customHeight="1" x14ac:dyDescent="0.25">
      <c r="B10" s="364">
        <v>1</v>
      </c>
      <c r="C10" s="390" t="s">
        <v>20</v>
      </c>
      <c r="D10" s="69"/>
      <c r="E10" s="69"/>
      <c r="F10" s="69"/>
      <c r="G10" s="69"/>
      <c r="H10" s="69"/>
      <c r="I10" s="69"/>
      <c r="J10" s="69"/>
      <c r="K10" s="69"/>
      <c r="L10" s="69"/>
      <c r="M10" s="69"/>
      <c r="N10" s="69"/>
      <c r="O10" s="69"/>
      <c r="P10" s="69"/>
      <c r="Q10" s="69"/>
      <c r="R10" s="69"/>
      <c r="S10" s="69"/>
      <c r="T10" s="69"/>
      <c r="U10" s="69"/>
      <c r="V10" s="69"/>
      <c r="W10" s="69"/>
      <c r="X10" s="69"/>
      <c r="Y10" s="69"/>
      <c r="Z10" s="69"/>
      <c r="AA10" s="69"/>
      <c r="AB10" s="69"/>
      <c r="AC10" s="69"/>
      <c r="AD10" s="69"/>
      <c r="AE10" s="69"/>
      <c r="AF10" s="69"/>
      <c r="AG10" s="69"/>
      <c r="AH10" s="69"/>
      <c r="AI10" s="69"/>
      <c r="AJ10" s="69"/>
      <c r="AK10" s="69"/>
      <c r="AL10" s="69"/>
      <c r="AM10" s="69"/>
      <c r="AN10" s="69"/>
      <c r="AO10" s="69"/>
      <c r="AP10" s="40"/>
      <c r="AQ10" s="40"/>
      <c r="AR10" s="40"/>
      <c r="AS10" s="40"/>
      <c r="AT10" s="40"/>
      <c r="AU10" s="40"/>
      <c r="AV10" s="40"/>
      <c r="AW10" s="40"/>
    </row>
    <row r="11" spans="2:49" s="91" customFormat="1" ht="33.75" hidden="1" customHeight="1" x14ac:dyDescent="0.25">
      <c r="B11" s="364" t="s">
        <v>21</v>
      </c>
      <c r="C11" s="390" t="s">
        <v>22</v>
      </c>
      <c r="D11" s="1287" t="s">
        <v>395</v>
      </c>
      <c r="E11" s="1287"/>
      <c r="F11" s="1287"/>
      <c r="G11" s="391"/>
      <c r="H11" s="391"/>
      <c r="I11" s="391"/>
      <c r="J11" s="391"/>
      <c r="K11" s="69"/>
      <c r="L11" s="69"/>
      <c r="M11" s="69"/>
      <c r="N11" s="69"/>
      <c r="O11" s="69"/>
      <c r="P11" s="69"/>
      <c r="Q11" s="69"/>
      <c r="R11" s="69"/>
      <c r="S11" s="69"/>
      <c r="T11" s="69"/>
      <c r="U11" s="69"/>
      <c r="V11" s="69"/>
      <c r="W11" s="69"/>
      <c r="X11" s="105"/>
      <c r="Y11" s="69"/>
      <c r="Z11" s="69"/>
      <c r="AA11" s="69"/>
      <c r="AB11" s="69"/>
      <c r="AC11" s="69"/>
      <c r="AD11" s="69"/>
      <c r="AE11" s="69"/>
      <c r="AF11" s="69"/>
      <c r="AG11" s="105"/>
      <c r="AH11" s="105"/>
      <c r="AI11" s="105"/>
      <c r="AJ11" s="105"/>
      <c r="AK11" s="105"/>
      <c r="AL11" s="105"/>
      <c r="AM11" s="105"/>
      <c r="AN11" s="105"/>
      <c r="AO11" s="105"/>
      <c r="AP11" s="105"/>
      <c r="AQ11" s="105"/>
      <c r="AR11" s="105"/>
      <c r="AS11" s="105"/>
      <c r="AT11" s="105"/>
      <c r="AU11" s="105"/>
      <c r="AV11" s="105"/>
      <c r="AW11" s="105"/>
    </row>
    <row r="12" spans="2:49" s="91" customFormat="1" ht="33.75" hidden="1" customHeight="1" x14ac:dyDescent="0.25">
      <c r="B12" s="366" t="s">
        <v>23</v>
      </c>
      <c r="C12" s="392" t="s">
        <v>22</v>
      </c>
      <c r="D12" s="1423"/>
      <c r="E12" s="1423"/>
      <c r="F12" s="1423"/>
      <c r="G12" s="391"/>
      <c r="H12" s="391"/>
      <c r="I12" s="391"/>
      <c r="J12" s="391"/>
      <c r="K12" s="393"/>
      <c r="L12" s="393"/>
      <c r="M12" s="393"/>
      <c r="N12" s="393"/>
      <c r="O12" s="393"/>
      <c r="P12" s="393"/>
      <c r="Q12" s="393"/>
      <c r="R12" s="393"/>
      <c r="S12" s="393"/>
      <c r="T12" s="393"/>
      <c r="U12" s="393"/>
      <c r="V12" s="393"/>
      <c r="W12" s="393"/>
      <c r="X12" s="105"/>
      <c r="Y12" s="393"/>
      <c r="Z12" s="393"/>
      <c r="AA12" s="393"/>
      <c r="AB12" s="393"/>
      <c r="AC12" s="393"/>
      <c r="AD12" s="393"/>
      <c r="AE12" s="393"/>
      <c r="AF12" s="393"/>
      <c r="AG12" s="105"/>
      <c r="AH12" s="105"/>
      <c r="AI12" s="105"/>
      <c r="AJ12" s="105"/>
      <c r="AK12" s="105"/>
      <c r="AL12" s="105"/>
      <c r="AM12" s="105"/>
      <c r="AN12" s="105"/>
      <c r="AO12" s="105"/>
      <c r="AP12" s="105"/>
      <c r="AQ12" s="105"/>
      <c r="AR12" s="105"/>
      <c r="AS12" s="105"/>
      <c r="AT12" s="105"/>
      <c r="AU12" s="105"/>
      <c r="AV12" s="105"/>
      <c r="AW12" s="105"/>
    </row>
    <row r="13" spans="2:49" s="91" customFormat="1" ht="33.75" hidden="1" customHeight="1" x14ac:dyDescent="0.25">
      <c r="B13" s="364"/>
      <c r="C13" s="394" t="s">
        <v>108</v>
      </c>
      <c r="D13" s="452"/>
      <c r="E13" s="452"/>
      <c r="F13" s="452"/>
      <c r="G13" s="452"/>
      <c r="H13" s="452"/>
      <c r="I13" s="452"/>
      <c r="J13" s="452"/>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40"/>
      <c r="AJ13" s="40"/>
      <c r="AK13" s="40"/>
      <c r="AL13" s="40"/>
      <c r="AM13" s="40"/>
      <c r="AN13" s="40"/>
      <c r="AO13" s="40"/>
      <c r="AP13" s="40"/>
      <c r="AQ13" s="40"/>
      <c r="AR13" s="40"/>
      <c r="AS13" s="40"/>
      <c r="AT13" s="40"/>
      <c r="AU13" s="40"/>
      <c r="AV13" s="40"/>
      <c r="AW13" s="40"/>
    </row>
    <row r="14" spans="2:49" s="91" customFormat="1" ht="24" hidden="1" customHeight="1" x14ac:dyDescent="0.25">
      <c r="B14" s="364"/>
      <c r="C14" s="394"/>
      <c r="D14" s="69"/>
      <c r="E14" s="69"/>
      <c r="F14" s="69"/>
      <c r="G14" s="69"/>
      <c r="H14" s="69"/>
      <c r="I14" s="69"/>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40"/>
      <c r="AQ14" s="40"/>
      <c r="AR14" s="40"/>
      <c r="AS14" s="40"/>
      <c r="AT14" s="40"/>
      <c r="AU14" s="40"/>
      <c r="AV14" s="40"/>
      <c r="AW14" s="40"/>
    </row>
    <row r="15" spans="2:49" s="91" customFormat="1" ht="28.5" hidden="1" customHeight="1" x14ac:dyDescent="0.25">
      <c r="B15" s="364" t="s">
        <v>24</v>
      </c>
      <c r="C15" s="390" t="s">
        <v>25</v>
      </c>
      <c r="D15" s="1287" t="s">
        <v>395</v>
      </c>
      <c r="E15" s="1287"/>
      <c r="F15" s="1287"/>
      <c r="G15" s="69"/>
      <c r="H15" s="69"/>
      <c r="I15" s="69"/>
      <c r="J15" s="69"/>
      <c r="K15" s="105"/>
      <c r="L15" s="105"/>
      <c r="M15" s="105"/>
      <c r="N15" s="105"/>
      <c r="O15" s="105"/>
      <c r="P15" s="105"/>
      <c r="Q15" s="105"/>
      <c r="R15" s="105"/>
      <c r="S15" s="69"/>
      <c r="T15" s="69"/>
      <c r="U15" s="69"/>
      <c r="V15" s="69"/>
      <c r="W15" s="69"/>
      <c r="X15" s="69"/>
      <c r="Y15" s="69"/>
      <c r="Z15" s="69"/>
      <c r="AA15" s="69"/>
      <c r="AB15" s="69"/>
      <c r="AC15" s="69"/>
      <c r="AD15" s="69"/>
      <c r="AE15" s="69"/>
      <c r="AF15" s="69"/>
      <c r="AG15" s="69"/>
      <c r="AH15" s="69"/>
      <c r="AI15" s="389"/>
      <c r="AJ15" s="408"/>
      <c r="AK15" s="408"/>
      <c r="AL15" s="105"/>
      <c r="AM15" s="105"/>
      <c r="AN15" s="105"/>
      <c r="AO15" s="105"/>
      <c r="AP15" s="105"/>
      <c r="AQ15" s="105"/>
      <c r="AR15" s="105"/>
      <c r="AS15" s="105"/>
      <c r="AT15" s="105"/>
      <c r="AU15" s="105"/>
      <c r="AV15" s="105"/>
      <c r="AW15" s="105"/>
    </row>
    <row r="16" spans="2:49" s="91" customFormat="1" ht="28.5" hidden="1" customHeight="1" x14ac:dyDescent="0.25">
      <c r="B16" s="364" t="s">
        <v>26</v>
      </c>
      <c r="C16" s="394" t="s">
        <v>27</v>
      </c>
      <c r="D16" s="1287"/>
      <c r="E16" s="1287"/>
      <c r="F16" s="1287"/>
      <c r="G16" s="69"/>
      <c r="H16" s="69"/>
      <c r="I16" s="69"/>
      <c r="J16" s="69"/>
      <c r="K16" s="105"/>
      <c r="L16" s="105"/>
      <c r="M16" s="105"/>
      <c r="N16" s="105"/>
      <c r="O16" s="105"/>
      <c r="P16" s="105"/>
      <c r="Q16" s="105"/>
      <c r="R16" s="105"/>
      <c r="S16" s="69"/>
      <c r="T16" s="69"/>
      <c r="U16" s="69"/>
      <c r="V16" s="69"/>
      <c r="W16" s="69"/>
      <c r="X16" s="69"/>
      <c r="Y16" s="69"/>
      <c r="Z16" s="69"/>
      <c r="AA16" s="69"/>
      <c r="AB16" s="69"/>
      <c r="AC16" s="69"/>
      <c r="AD16" s="69"/>
      <c r="AE16" s="69"/>
      <c r="AF16" s="69"/>
      <c r="AG16" s="69"/>
      <c r="AH16" s="69"/>
      <c r="AI16" s="389"/>
      <c r="AJ16" s="408"/>
      <c r="AK16" s="408"/>
      <c r="AL16" s="105"/>
      <c r="AM16" s="105"/>
      <c r="AN16" s="105"/>
      <c r="AO16" s="105"/>
      <c r="AP16" s="105"/>
      <c r="AQ16" s="105"/>
      <c r="AR16" s="105"/>
      <c r="AS16" s="105"/>
      <c r="AT16" s="105"/>
      <c r="AU16" s="105"/>
      <c r="AV16" s="105"/>
      <c r="AW16" s="105"/>
    </row>
    <row r="17" spans="2:49" s="91" customFormat="1" ht="28.5" hidden="1" customHeight="1" x14ac:dyDescent="0.25">
      <c r="B17" s="364"/>
      <c r="C17" s="394" t="s">
        <v>109</v>
      </c>
      <c r="D17" s="340"/>
      <c r="E17" s="340"/>
      <c r="F17" s="340"/>
      <c r="G17" s="69"/>
      <c r="H17" s="69"/>
      <c r="I17" s="69"/>
      <c r="J17" s="69"/>
      <c r="K17" s="340"/>
      <c r="L17" s="340"/>
      <c r="M17" s="340"/>
      <c r="N17" s="340"/>
      <c r="O17" s="340"/>
      <c r="P17" s="340"/>
      <c r="Q17" s="340"/>
      <c r="R17" s="340"/>
      <c r="S17" s="69"/>
      <c r="T17" s="69"/>
      <c r="U17" s="69"/>
      <c r="V17" s="69"/>
      <c r="W17" s="69"/>
      <c r="X17" s="69"/>
      <c r="Y17" s="69"/>
      <c r="Z17" s="69"/>
      <c r="AA17" s="69"/>
      <c r="AB17" s="69"/>
      <c r="AC17" s="69"/>
      <c r="AD17" s="69"/>
      <c r="AE17" s="69"/>
      <c r="AF17" s="69"/>
      <c r="AG17" s="69"/>
      <c r="AH17" s="69"/>
      <c r="AI17" s="389"/>
      <c r="AJ17" s="410"/>
      <c r="AK17" s="410"/>
      <c r="AL17" s="69"/>
      <c r="AM17" s="69"/>
      <c r="AN17" s="69"/>
      <c r="AO17" s="340"/>
      <c r="AP17" s="40"/>
      <c r="AQ17" s="40"/>
      <c r="AR17" s="40"/>
      <c r="AS17" s="40"/>
      <c r="AT17" s="40"/>
      <c r="AU17" s="40"/>
      <c r="AV17" s="40"/>
      <c r="AW17" s="40"/>
    </row>
    <row r="18" spans="2:49" s="91" customFormat="1" ht="28.5" hidden="1" customHeight="1" x14ac:dyDescent="0.25">
      <c r="B18" s="447"/>
      <c r="C18" s="453"/>
      <c r="D18" s="40"/>
      <c r="E18" s="40"/>
      <c r="F18" s="40"/>
      <c r="G18" s="40"/>
      <c r="H18" s="40"/>
      <c r="I18" s="40"/>
      <c r="J18" s="40"/>
      <c r="K18" s="40"/>
      <c r="L18" s="40"/>
      <c r="M18" s="40"/>
      <c r="N18" s="40"/>
      <c r="O18" s="40"/>
      <c r="P18" s="40"/>
      <c r="Q18" s="40"/>
      <c r="R18" s="40"/>
      <c r="S18" s="40"/>
      <c r="T18" s="40"/>
      <c r="U18" s="40"/>
      <c r="V18" s="40"/>
      <c r="W18" s="40"/>
      <c r="X18" s="40"/>
      <c r="Y18" s="40"/>
      <c r="Z18" s="40"/>
      <c r="AA18" s="40"/>
      <c r="AB18" s="40"/>
      <c r="AC18" s="40"/>
      <c r="AD18" s="40"/>
      <c r="AE18" s="40"/>
      <c r="AF18" s="40"/>
      <c r="AG18" s="40"/>
      <c r="AH18" s="40"/>
      <c r="AI18" s="411"/>
      <c r="AJ18" s="411"/>
      <c r="AK18" s="411"/>
      <c r="AL18" s="40"/>
      <c r="AM18" s="40"/>
      <c r="AN18" s="40"/>
      <c r="AO18" s="40"/>
      <c r="AP18" s="40"/>
      <c r="AQ18" s="40"/>
      <c r="AR18" s="40"/>
      <c r="AS18" s="40"/>
      <c r="AT18" s="40"/>
      <c r="AU18" s="40"/>
      <c r="AV18" s="40"/>
      <c r="AW18" s="40"/>
    </row>
    <row r="19" spans="2:49" s="91" customFormat="1" ht="54" customHeight="1" x14ac:dyDescent="0.25">
      <c r="B19" s="364" t="s">
        <v>28</v>
      </c>
      <c r="C19" s="394" t="s">
        <v>29</v>
      </c>
      <c r="D19" s="340"/>
      <c r="E19" s="340"/>
      <c r="F19" s="340"/>
      <c r="G19" s="69"/>
      <c r="H19" s="69"/>
      <c r="I19" s="69"/>
      <c r="J19" s="69"/>
      <c r="K19" s="340"/>
      <c r="L19" s="340"/>
      <c r="M19" s="340"/>
      <c r="N19" s="340"/>
      <c r="O19" s="340"/>
      <c r="P19" s="340"/>
      <c r="Q19" s="340"/>
      <c r="R19" s="340"/>
      <c r="S19" s="69"/>
      <c r="T19" s="69"/>
      <c r="U19" s="69"/>
      <c r="V19" s="69"/>
      <c r="W19" s="69"/>
      <c r="X19" s="69"/>
      <c r="Y19" s="69"/>
      <c r="Z19" s="69"/>
      <c r="AA19" s="69"/>
      <c r="AB19" s="69"/>
      <c r="AC19" s="69"/>
      <c r="AD19" s="69"/>
      <c r="AE19" s="69"/>
      <c r="AF19" s="69"/>
      <c r="AG19" s="69"/>
      <c r="AH19" s="69"/>
      <c r="AI19" s="389"/>
      <c r="AJ19" s="410"/>
      <c r="AK19" s="410"/>
      <c r="AL19" s="69"/>
      <c r="AM19" s="69"/>
      <c r="AN19" s="69"/>
      <c r="AO19" s="454">
        <f>SUM(AO20:AO32)</f>
        <v>216000000</v>
      </c>
      <c r="AP19" s="105"/>
      <c r="AQ19" s="105"/>
      <c r="AR19" s="105"/>
      <c r="AS19" s="105"/>
      <c r="AT19" s="105"/>
      <c r="AU19" s="105"/>
      <c r="AV19" s="105"/>
      <c r="AW19" s="105"/>
    </row>
    <row r="20" spans="2:49" s="91" customFormat="1" ht="54" customHeight="1" x14ac:dyDescent="0.25">
      <c r="B20" s="364"/>
      <c r="C20" s="394" t="s">
        <v>109</v>
      </c>
      <c r="D20" s="455" t="s">
        <v>133</v>
      </c>
      <c r="E20" s="455" t="s">
        <v>135</v>
      </c>
      <c r="F20" s="40"/>
      <c r="G20" s="71"/>
      <c r="H20" s="69"/>
      <c r="I20" s="69"/>
      <c r="J20" s="69"/>
      <c r="K20" s="456" t="s">
        <v>1347</v>
      </c>
      <c r="L20" s="457" t="s">
        <v>1457</v>
      </c>
      <c r="M20" s="40"/>
      <c r="N20" s="40"/>
      <c r="O20" s="470" t="s">
        <v>1458</v>
      </c>
      <c r="P20" s="456" t="s">
        <v>1459</v>
      </c>
      <c r="Q20" s="458" t="s">
        <v>1460</v>
      </c>
      <c r="R20" s="417"/>
      <c r="S20" s="417"/>
      <c r="T20" s="417"/>
      <c r="U20" s="417"/>
      <c r="V20" s="417"/>
      <c r="W20" s="417"/>
      <c r="X20" s="417"/>
      <c r="Y20" s="417"/>
      <c r="Z20" s="417"/>
      <c r="AA20" s="417"/>
      <c r="AB20" s="417"/>
      <c r="AC20" s="417"/>
      <c r="AD20" s="417"/>
      <c r="AE20" s="417"/>
      <c r="AF20" s="417"/>
      <c r="AG20" s="417"/>
      <c r="AH20" s="417"/>
      <c r="AI20" s="412"/>
      <c r="AJ20" s="459" t="s">
        <v>541</v>
      </c>
      <c r="AK20" s="460" t="s">
        <v>1001</v>
      </c>
      <c r="AL20" s="69"/>
      <c r="AM20" s="69"/>
      <c r="AN20" s="69"/>
      <c r="AO20" s="461">
        <v>150000000</v>
      </c>
      <c r="AP20" s="105"/>
      <c r="AQ20" s="105"/>
      <c r="AR20" s="105"/>
      <c r="AS20" s="105"/>
      <c r="AT20" s="105"/>
      <c r="AU20" s="105"/>
      <c r="AV20" s="105"/>
      <c r="AW20" s="105"/>
    </row>
    <row r="21" spans="2:49" s="91" customFormat="1" ht="54" customHeight="1" x14ac:dyDescent="0.25">
      <c r="B21" s="364"/>
      <c r="C21" s="394"/>
      <c r="D21" s="462" t="s">
        <v>132</v>
      </c>
      <c r="E21" s="462" t="s">
        <v>134</v>
      </c>
      <c r="F21" s="40"/>
      <c r="G21" s="71"/>
      <c r="H21" s="69"/>
      <c r="I21" s="69"/>
      <c r="J21" s="69"/>
      <c r="K21" s="463" t="s">
        <v>992</v>
      </c>
      <c r="L21" s="464" t="s">
        <v>883</v>
      </c>
      <c r="M21" s="40"/>
      <c r="N21" s="40"/>
      <c r="O21" s="471" t="s">
        <v>138</v>
      </c>
      <c r="P21" s="463" t="s">
        <v>138</v>
      </c>
      <c r="Q21" s="465" t="s">
        <v>1461</v>
      </c>
      <c r="R21" s="69"/>
      <c r="S21" s="69"/>
      <c r="T21" s="69"/>
      <c r="U21" s="69"/>
      <c r="V21" s="69"/>
      <c r="W21" s="69"/>
      <c r="X21" s="69"/>
      <c r="Y21" s="69"/>
      <c r="Z21" s="69"/>
      <c r="AA21" s="69"/>
      <c r="AB21" s="69"/>
      <c r="AC21" s="69"/>
      <c r="AD21" s="69"/>
      <c r="AE21" s="69"/>
      <c r="AF21" s="69"/>
      <c r="AG21" s="69"/>
      <c r="AH21" s="69"/>
      <c r="AI21" s="375"/>
      <c r="AJ21" s="466" t="s">
        <v>139</v>
      </c>
      <c r="AK21" s="467" t="s">
        <v>1001</v>
      </c>
      <c r="AL21" s="69"/>
      <c r="AM21" s="69"/>
      <c r="AN21" s="69"/>
      <c r="AO21" s="461">
        <v>5000000</v>
      </c>
      <c r="AP21" s="105"/>
      <c r="AQ21" s="105"/>
      <c r="AR21" s="105"/>
      <c r="AS21" s="105"/>
      <c r="AT21" s="105"/>
      <c r="AU21" s="105"/>
      <c r="AV21" s="105"/>
      <c r="AW21" s="105"/>
    </row>
    <row r="22" spans="2:49" s="91" customFormat="1" ht="54" customHeight="1" x14ac:dyDescent="0.25">
      <c r="B22" s="364"/>
      <c r="C22" s="394"/>
      <c r="D22" s="462" t="s">
        <v>132</v>
      </c>
      <c r="E22" s="462" t="s">
        <v>134</v>
      </c>
      <c r="F22" s="40"/>
      <c r="G22" s="71"/>
      <c r="H22" s="69"/>
      <c r="I22" s="69"/>
      <c r="J22" s="69"/>
      <c r="K22" s="463" t="s">
        <v>992</v>
      </c>
      <c r="L22" s="464" t="s">
        <v>883</v>
      </c>
      <c r="M22" s="40"/>
      <c r="N22" s="40"/>
      <c r="O22" s="471" t="s">
        <v>1462</v>
      </c>
      <c r="P22" s="463" t="s">
        <v>1463</v>
      </c>
      <c r="Q22" s="465" t="s">
        <v>1464</v>
      </c>
      <c r="R22" s="69"/>
      <c r="S22" s="69"/>
      <c r="T22" s="69"/>
      <c r="U22" s="69"/>
      <c r="V22" s="69"/>
      <c r="W22" s="69"/>
      <c r="X22" s="69"/>
      <c r="Y22" s="69"/>
      <c r="Z22" s="69"/>
      <c r="AA22" s="69"/>
      <c r="AB22" s="69"/>
      <c r="AC22" s="69"/>
      <c r="AD22" s="69"/>
      <c r="AE22" s="69"/>
      <c r="AF22" s="69"/>
      <c r="AG22" s="69"/>
      <c r="AH22" s="69"/>
      <c r="AI22" s="375"/>
      <c r="AJ22" s="466" t="s">
        <v>139</v>
      </c>
      <c r="AK22" s="467" t="s">
        <v>1001</v>
      </c>
      <c r="AL22" s="69"/>
      <c r="AM22" s="69"/>
      <c r="AN22" s="69"/>
      <c r="AO22" s="461">
        <v>5000000</v>
      </c>
      <c r="AP22" s="105"/>
      <c r="AQ22" s="105"/>
      <c r="AR22" s="105"/>
      <c r="AS22" s="105"/>
      <c r="AT22" s="105"/>
      <c r="AU22" s="105"/>
      <c r="AV22" s="105"/>
      <c r="AW22" s="105"/>
    </row>
    <row r="23" spans="2:49" s="91" customFormat="1" ht="54" customHeight="1" x14ac:dyDescent="0.25">
      <c r="B23" s="364"/>
      <c r="C23" s="394"/>
      <c r="D23" s="462" t="s">
        <v>132</v>
      </c>
      <c r="E23" s="462" t="s">
        <v>134</v>
      </c>
      <c r="F23" s="40"/>
      <c r="G23" s="71"/>
      <c r="H23" s="69"/>
      <c r="I23" s="69"/>
      <c r="J23" s="69"/>
      <c r="K23" s="463" t="s">
        <v>992</v>
      </c>
      <c r="L23" s="464" t="s">
        <v>883</v>
      </c>
      <c r="M23" s="40"/>
      <c r="N23" s="40"/>
      <c r="O23" s="471" t="s">
        <v>1465</v>
      </c>
      <c r="P23" s="463" t="s">
        <v>1466</v>
      </c>
      <c r="Q23" s="465" t="s">
        <v>1467</v>
      </c>
      <c r="R23" s="69"/>
      <c r="S23" s="69"/>
      <c r="T23" s="69"/>
      <c r="U23" s="69"/>
      <c r="V23" s="69"/>
      <c r="W23" s="69"/>
      <c r="X23" s="69"/>
      <c r="Y23" s="69"/>
      <c r="Z23" s="69"/>
      <c r="AA23" s="69"/>
      <c r="AB23" s="69"/>
      <c r="AC23" s="69"/>
      <c r="AD23" s="69"/>
      <c r="AE23" s="69"/>
      <c r="AF23" s="69"/>
      <c r="AG23" s="69"/>
      <c r="AH23" s="69"/>
      <c r="AI23" s="375"/>
      <c r="AJ23" s="466" t="s">
        <v>139</v>
      </c>
      <c r="AK23" s="467" t="s">
        <v>1001</v>
      </c>
      <c r="AL23" s="69"/>
      <c r="AM23" s="69"/>
      <c r="AN23" s="69"/>
      <c r="AO23" s="461">
        <v>5000000</v>
      </c>
      <c r="AP23" s="105"/>
      <c r="AQ23" s="105"/>
      <c r="AR23" s="105"/>
      <c r="AS23" s="105"/>
      <c r="AT23" s="105"/>
      <c r="AU23" s="105"/>
      <c r="AV23" s="105"/>
      <c r="AW23" s="105"/>
    </row>
    <row r="24" spans="2:49" s="91" customFormat="1" ht="54" customHeight="1" x14ac:dyDescent="0.25">
      <c r="B24" s="364"/>
      <c r="C24" s="394"/>
      <c r="D24" s="462" t="s">
        <v>132</v>
      </c>
      <c r="E24" s="462" t="s">
        <v>134</v>
      </c>
      <c r="F24" s="40"/>
      <c r="G24" s="71"/>
      <c r="H24" s="69"/>
      <c r="I24" s="69"/>
      <c r="J24" s="69"/>
      <c r="K24" s="463" t="s">
        <v>992</v>
      </c>
      <c r="L24" s="464" t="s">
        <v>883</v>
      </c>
      <c r="M24" s="40"/>
      <c r="N24" s="40"/>
      <c r="O24" s="471" t="s">
        <v>1468</v>
      </c>
      <c r="P24" s="463" t="s">
        <v>1469</v>
      </c>
      <c r="Q24" s="465" t="s">
        <v>1470</v>
      </c>
      <c r="R24" s="69"/>
      <c r="S24" s="69"/>
      <c r="T24" s="69"/>
      <c r="U24" s="69"/>
      <c r="V24" s="69"/>
      <c r="W24" s="69"/>
      <c r="X24" s="69"/>
      <c r="Y24" s="69"/>
      <c r="Z24" s="69"/>
      <c r="AA24" s="69"/>
      <c r="AB24" s="69"/>
      <c r="AC24" s="69"/>
      <c r="AD24" s="69"/>
      <c r="AE24" s="69"/>
      <c r="AF24" s="69"/>
      <c r="AG24" s="69"/>
      <c r="AH24" s="69"/>
      <c r="AI24" s="375"/>
      <c r="AJ24" s="466" t="s">
        <v>139</v>
      </c>
      <c r="AK24" s="467" t="s">
        <v>1001</v>
      </c>
      <c r="AL24" s="69"/>
      <c r="AM24" s="69"/>
      <c r="AN24" s="69"/>
      <c r="AO24" s="461">
        <v>5000000</v>
      </c>
      <c r="AP24" s="105"/>
      <c r="AQ24" s="105"/>
      <c r="AR24" s="105"/>
      <c r="AS24" s="105"/>
      <c r="AT24" s="105"/>
      <c r="AU24" s="105"/>
      <c r="AV24" s="105"/>
      <c r="AW24" s="105"/>
    </row>
    <row r="25" spans="2:49" s="91" customFormat="1" ht="54" customHeight="1" x14ac:dyDescent="0.25">
      <c r="B25" s="364"/>
      <c r="C25" s="394"/>
      <c r="D25" s="462" t="s">
        <v>132</v>
      </c>
      <c r="E25" s="462" t="s">
        <v>134</v>
      </c>
      <c r="F25" s="40"/>
      <c r="G25" s="71"/>
      <c r="H25" s="69"/>
      <c r="I25" s="69"/>
      <c r="J25" s="69"/>
      <c r="K25" s="463" t="s">
        <v>992</v>
      </c>
      <c r="L25" s="464" t="s">
        <v>883</v>
      </c>
      <c r="M25" s="40"/>
      <c r="N25" s="40"/>
      <c r="O25" s="471" t="s">
        <v>1471</v>
      </c>
      <c r="P25" s="463" t="s">
        <v>1472</v>
      </c>
      <c r="Q25" s="465" t="s">
        <v>1473</v>
      </c>
      <c r="R25" s="69"/>
      <c r="S25" s="69"/>
      <c r="T25" s="69"/>
      <c r="U25" s="69"/>
      <c r="V25" s="69"/>
      <c r="W25" s="69"/>
      <c r="X25" s="69"/>
      <c r="Y25" s="69"/>
      <c r="Z25" s="69"/>
      <c r="AA25" s="69"/>
      <c r="AB25" s="69"/>
      <c r="AC25" s="69"/>
      <c r="AD25" s="69"/>
      <c r="AE25" s="69"/>
      <c r="AF25" s="69"/>
      <c r="AG25" s="69"/>
      <c r="AH25" s="69"/>
      <c r="AI25" s="375"/>
      <c r="AJ25" s="466" t="s">
        <v>139</v>
      </c>
      <c r="AK25" s="467" t="s">
        <v>1001</v>
      </c>
      <c r="AL25" s="69"/>
      <c r="AM25" s="69"/>
      <c r="AN25" s="69"/>
      <c r="AO25" s="461">
        <v>5000000</v>
      </c>
      <c r="AP25" s="105"/>
      <c r="AQ25" s="105"/>
      <c r="AR25" s="105"/>
      <c r="AS25" s="105"/>
      <c r="AT25" s="105"/>
      <c r="AU25" s="105"/>
      <c r="AV25" s="105"/>
      <c r="AW25" s="105"/>
    </row>
    <row r="26" spans="2:49" s="91" customFormat="1" ht="54" customHeight="1" x14ac:dyDescent="0.25">
      <c r="B26" s="364"/>
      <c r="C26" s="394"/>
      <c r="D26" s="462" t="s">
        <v>132</v>
      </c>
      <c r="E26" s="462" t="s">
        <v>134</v>
      </c>
      <c r="F26" s="40"/>
      <c r="G26" s="71"/>
      <c r="H26" s="69"/>
      <c r="I26" s="69"/>
      <c r="J26" s="69"/>
      <c r="K26" s="463" t="s">
        <v>992</v>
      </c>
      <c r="L26" s="464" t="s">
        <v>883</v>
      </c>
      <c r="M26" s="40"/>
      <c r="N26" s="40"/>
      <c r="O26" s="471" t="s">
        <v>138</v>
      </c>
      <c r="P26" s="463" t="s">
        <v>138</v>
      </c>
      <c r="Q26" s="465" t="s">
        <v>1474</v>
      </c>
      <c r="R26" s="69"/>
      <c r="S26" s="69"/>
      <c r="T26" s="69"/>
      <c r="U26" s="69"/>
      <c r="V26" s="69"/>
      <c r="W26" s="69"/>
      <c r="X26" s="69"/>
      <c r="Y26" s="69"/>
      <c r="Z26" s="69"/>
      <c r="AA26" s="69"/>
      <c r="AB26" s="69"/>
      <c r="AC26" s="69"/>
      <c r="AD26" s="69"/>
      <c r="AE26" s="69"/>
      <c r="AF26" s="69"/>
      <c r="AG26" s="69"/>
      <c r="AH26" s="69"/>
      <c r="AI26" s="375"/>
      <c r="AJ26" s="466" t="s">
        <v>139</v>
      </c>
      <c r="AK26" s="467" t="s">
        <v>1001</v>
      </c>
      <c r="AL26" s="69"/>
      <c r="AM26" s="69"/>
      <c r="AN26" s="69"/>
      <c r="AO26" s="461">
        <v>5000000</v>
      </c>
      <c r="AP26" s="105"/>
      <c r="AQ26" s="105"/>
      <c r="AR26" s="105"/>
      <c r="AS26" s="105"/>
      <c r="AT26" s="105"/>
      <c r="AU26" s="105"/>
      <c r="AV26" s="105"/>
      <c r="AW26" s="105"/>
    </row>
    <row r="27" spans="2:49" s="91" customFormat="1" ht="54" customHeight="1" x14ac:dyDescent="0.25">
      <c r="B27" s="364"/>
      <c r="C27" s="394"/>
      <c r="D27" s="462" t="s">
        <v>132</v>
      </c>
      <c r="E27" s="462" t="s">
        <v>134</v>
      </c>
      <c r="F27" s="40"/>
      <c r="G27" s="71"/>
      <c r="H27" s="69"/>
      <c r="I27" s="69"/>
      <c r="J27" s="69"/>
      <c r="K27" s="463" t="s">
        <v>992</v>
      </c>
      <c r="L27" s="464" t="s">
        <v>883</v>
      </c>
      <c r="M27" s="40"/>
      <c r="N27" s="40"/>
      <c r="O27" s="471" t="s">
        <v>1475</v>
      </c>
      <c r="P27" s="463" t="s">
        <v>1476</v>
      </c>
      <c r="Q27" s="465" t="s">
        <v>1477</v>
      </c>
      <c r="R27" s="69"/>
      <c r="S27" s="69"/>
      <c r="T27" s="69"/>
      <c r="U27" s="69"/>
      <c r="V27" s="69"/>
      <c r="W27" s="69"/>
      <c r="X27" s="69"/>
      <c r="Y27" s="69"/>
      <c r="Z27" s="69"/>
      <c r="AA27" s="69"/>
      <c r="AB27" s="69"/>
      <c r="AC27" s="69"/>
      <c r="AD27" s="69"/>
      <c r="AE27" s="69"/>
      <c r="AF27" s="69"/>
      <c r="AG27" s="69"/>
      <c r="AH27" s="69"/>
      <c r="AI27" s="375"/>
      <c r="AJ27" s="466" t="s">
        <v>139</v>
      </c>
      <c r="AK27" s="467" t="s">
        <v>1001</v>
      </c>
      <c r="AL27" s="69"/>
      <c r="AM27" s="69"/>
      <c r="AN27" s="69"/>
      <c r="AO27" s="461">
        <v>5000000</v>
      </c>
      <c r="AP27" s="105"/>
      <c r="AQ27" s="105"/>
      <c r="AR27" s="105"/>
      <c r="AS27" s="105"/>
      <c r="AT27" s="105"/>
      <c r="AU27" s="105"/>
      <c r="AV27" s="105"/>
      <c r="AW27" s="105"/>
    </row>
    <row r="28" spans="2:49" s="91" customFormat="1" ht="54" customHeight="1" x14ac:dyDescent="0.25">
      <c r="B28" s="364"/>
      <c r="C28" s="394"/>
      <c r="D28" s="462" t="s">
        <v>132</v>
      </c>
      <c r="E28" s="462" t="s">
        <v>134</v>
      </c>
      <c r="F28" s="40"/>
      <c r="G28" s="71"/>
      <c r="H28" s="69"/>
      <c r="I28" s="69"/>
      <c r="J28" s="69"/>
      <c r="K28" s="463" t="s">
        <v>992</v>
      </c>
      <c r="L28" s="464" t="s">
        <v>883</v>
      </c>
      <c r="M28" s="40"/>
      <c r="N28" s="40"/>
      <c r="O28" s="471" t="s">
        <v>138</v>
      </c>
      <c r="P28" s="463" t="s">
        <v>138</v>
      </c>
      <c r="Q28" s="465" t="s">
        <v>1478</v>
      </c>
      <c r="R28" s="69"/>
      <c r="S28" s="69"/>
      <c r="T28" s="69"/>
      <c r="U28" s="69"/>
      <c r="V28" s="69"/>
      <c r="W28" s="69"/>
      <c r="X28" s="69"/>
      <c r="Y28" s="69"/>
      <c r="Z28" s="69"/>
      <c r="AA28" s="69"/>
      <c r="AB28" s="69"/>
      <c r="AC28" s="69"/>
      <c r="AD28" s="69"/>
      <c r="AE28" s="69"/>
      <c r="AF28" s="69"/>
      <c r="AG28" s="69"/>
      <c r="AH28" s="69"/>
      <c r="AI28" s="375"/>
      <c r="AJ28" s="466" t="s">
        <v>139</v>
      </c>
      <c r="AK28" s="467" t="s">
        <v>1001</v>
      </c>
      <c r="AL28" s="69"/>
      <c r="AM28" s="69"/>
      <c r="AN28" s="69"/>
      <c r="AO28" s="461">
        <v>5000000</v>
      </c>
      <c r="AP28" s="105"/>
      <c r="AQ28" s="105"/>
      <c r="AR28" s="105"/>
      <c r="AS28" s="105"/>
      <c r="AT28" s="105"/>
      <c r="AU28" s="105"/>
      <c r="AV28" s="105"/>
      <c r="AW28" s="105"/>
    </row>
    <row r="29" spans="2:49" s="91" customFormat="1" ht="54" customHeight="1" x14ac:dyDescent="0.25">
      <c r="B29" s="364"/>
      <c r="C29" s="394"/>
      <c r="D29" s="462" t="s">
        <v>132</v>
      </c>
      <c r="E29" s="462" t="s">
        <v>134</v>
      </c>
      <c r="F29" s="40"/>
      <c r="G29" s="71"/>
      <c r="H29" s="69"/>
      <c r="I29" s="69"/>
      <c r="J29" s="69"/>
      <c r="K29" s="463" t="s">
        <v>991</v>
      </c>
      <c r="L29" s="464" t="s">
        <v>883</v>
      </c>
      <c r="M29" s="40"/>
      <c r="N29" s="40"/>
      <c r="O29" s="471" t="s">
        <v>138</v>
      </c>
      <c r="P29" s="463" t="s">
        <v>138</v>
      </c>
      <c r="Q29" s="465" t="s">
        <v>1479</v>
      </c>
      <c r="R29" s="69"/>
      <c r="S29" s="69"/>
      <c r="T29" s="69"/>
      <c r="U29" s="69"/>
      <c r="V29" s="69"/>
      <c r="W29" s="69"/>
      <c r="X29" s="69"/>
      <c r="Y29" s="69"/>
      <c r="Z29" s="69"/>
      <c r="AA29" s="69"/>
      <c r="AB29" s="69"/>
      <c r="AC29" s="69"/>
      <c r="AD29" s="69"/>
      <c r="AE29" s="69"/>
      <c r="AF29" s="69"/>
      <c r="AG29" s="69"/>
      <c r="AH29" s="69"/>
      <c r="AI29" s="375"/>
      <c r="AJ29" s="466" t="s">
        <v>139</v>
      </c>
      <c r="AK29" s="467" t="s">
        <v>1001</v>
      </c>
      <c r="AL29" s="69"/>
      <c r="AM29" s="69"/>
      <c r="AN29" s="69"/>
      <c r="AO29" s="461">
        <v>5000000</v>
      </c>
      <c r="AP29" s="105"/>
      <c r="AQ29" s="105"/>
      <c r="AR29" s="105"/>
      <c r="AS29" s="105"/>
      <c r="AT29" s="105"/>
      <c r="AU29" s="105"/>
      <c r="AV29" s="105"/>
      <c r="AW29" s="105"/>
    </row>
    <row r="30" spans="2:49" s="91" customFormat="1" ht="54" customHeight="1" x14ac:dyDescent="0.25">
      <c r="B30" s="364"/>
      <c r="C30" s="394"/>
      <c r="D30" s="462" t="s">
        <v>132</v>
      </c>
      <c r="E30" s="462" t="s">
        <v>134</v>
      </c>
      <c r="F30" s="40"/>
      <c r="G30" s="69"/>
      <c r="H30" s="69"/>
      <c r="I30" s="69"/>
      <c r="J30" s="69"/>
      <c r="K30" s="463" t="s">
        <v>991</v>
      </c>
      <c r="L30" s="464" t="s">
        <v>883</v>
      </c>
      <c r="M30" s="40"/>
      <c r="N30" s="40"/>
      <c r="O30" s="471" t="s">
        <v>138</v>
      </c>
      <c r="P30" s="463" t="s">
        <v>138</v>
      </c>
      <c r="Q30" s="465" t="s">
        <v>1480</v>
      </c>
      <c r="R30" s="69"/>
      <c r="S30" s="69"/>
      <c r="T30" s="69"/>
      <c r="U30" s="69"/>
      <c r="V30" s="69"/>
      <c r="W30" s="69"/>
      <c r="X30" s="69"/>
      <c r="Y30" s="69"/>
      <c r="Z30" s="69"/>
      <c r="AA30" s="69"/>
      <c r="AB30" s="69"/>
      <c r="AC30" s="69"/>
      <c r="AD30" s="69"/>
      <c r="AE30" s="69"/>
      <c r="AF30" s="69"/>
      <c r="AG30" s="69"/>
      <c r="AH30" s="69"/>
      <c r="AI30" s="375"/>
      <c r="AJ30" s="466" t="s">
        <v>139</v>
      </c>
      <c r="AK30" s="467" t="s">
        <v>1001</v>
      </c>
      <c r="AL30" s="69"/>
      <c r="AM30" s="69"/>
      <c r="AN30" s="69"/>
      <c r="AO30" s="461">
        <v>5000000</v>
      </c>
      <c r="AP30" s="105"/>
      <c r="AQ30" s="105"/>
      <c r="AR30" s="105"/>
      <c r="AS30" s="105"/>
      <c r="AT30" s="105"/>
      <c r="AU30" s="105"/>
      <c r="AV30" s="105"/>
      <c r="AW30" s="105"/>
    </row>
    <row r="31" spans="2:49" s="91" customFormat="1" ht="54" customHeight="1" x14ac:dyDescent="0.25">
      <c r="B31" s="364"/>
      <c r="C31" s="394"/>
      <c r="D31" s="462" t="s">
        <v>132</v>
      </c>
      <c r="E31" s="462" t="s">
        <v>134</v>
      </c>
      <c r="F31" s="40"/>
      <c r="G31" s="69"/>
      <c r="H31" s="69"/>
      <c r="I31" s="69"/>
      <c r="J31" s="69"/>
      <c r="K31" s="463" t="s">
        <v>1481</v>
      </c>
      <c r="L31" s="464" t="s">
        <v>136</v>
      </c>
      <c r="M31" s="40"/>
      <c r="N31" s="40"/>
      <c r="O31" s="471" t="s">
        <v>1482</v>
      </c>
      <c r="P31" s="463" t="s">
        <v>1483</v>
      </c>
      <c r="Q31" s="465" t="s">
        <v>1484</v>
      </c>
      <c r="R31" s="69"/>
      <c r="S31" s="69"/>
      <c r="T31" s="69"/>
      <c r="U31" s="69"/>
      <c r="V31" s="69"/>
      <c r="W31" s="69"/>
      <c r="X31" s="69"/>
      <c r="Y31" s="69"/>
      <c r="Z31" s="69"/>
      <c r="AA31" s="69"/>
      <c r="AB31" s="69"/>
      <c r="AC31" s="69"/>
      <c r="AD31" s="69"/>
      <c r="AE31" s="69"/>
      <c r="AF31" s="69"/>
      <c r="AG31" s="69"/>
      <c r="AH31" s="69"/>
      <c r="AI31" s="375"/>
      <c r="AJ31" s="466" t="s">
        <v>541</v>
      </c>
      <c r="AK31" s="467" t="s">
        <v>1002</v>
      </c>
      <c r="AL31" s="69"/>
      <c r="AM31" s="69"/>
      <c r="AN31" s="69"/>
      <c r="AO31" s="461">
        <v>8000000</v>
      </c>
      <c r="AP31" s="105"/>
      <c r="AQ31" s="105"/>
      <c r="AR31" s="105"/>
      <c r="AS31" s="105"/>
      <c r="AT31" s="105"/>
      <c r="AU31" s="105"/>
      <c r="AV31" s="105"/>
      <c r="AW31" s="105"/>
    </row>
    <row r="32" spans="2:49" s="91" customFormat="1" ht="54" customHeight="1" x14ac:dyDescent="0.25">
      <c r="B32" s="364"/>
      <c r="C32" s="394"/>
      <c r="D32" s="462" t="s">
        <v>132</v>
      </c>
      <c r="E32" s="462" t="s">
        <v>134</v>
      </c>
      <c r="F32" s="40"/>
      <c r="G32" s="69"/>
      <c r="H32" s="69"/>
      <c r="I32" s="69"/>
      <c r="J32" s="69"/>
      <c r="K32" s="463" t="s">
        <v>994</v>
      </c>
      <c r="L32" s="472" t="s">
        <v>137</v>
      </c>
      <c r="M32" s="40"/>
      <c r="N32" s="40"/>
      <c r="O32" s="463" t="s">
        <v>1485</v>
      </c>
      <c r="P32" s="463" t="s">
        <v>1486</v>
      </c>
      <c r="Q32" s="465" t="s">
        <v>1487</v>
      </c>
      <c r="R32" s="69"/>
      <c r="S32" s="69"/>
      <c r="T32" s="69"/>
      <c r="U32" s="69"/>
      <c r="V32" s="69"/>
      <c r="W32" s="69"/>
      <c r="X32" s="69"/>
      <c r="Y32" s="69"/>
      <c r="Z32" s="69"/>
      <c r="AA32" s="69"/>
      <c r="AB32" s="69"/>
      <c r="AC32" s="69"/>
      <c r="AD32" s="69"/>
      <c r="AE32" s="69"/>
      <c r="AF32" s="69"/>
      <c r="AG32" s="69"/>
      <c r="AH32" s="69"/>
      <c r="AI32" s="375"/>
      <c r="AJ32" s="466" t="s">
        <v>541</v>
      </c>
      <c r="AK32" s="467" t="s">
        <v>1003</v>
      </c>
      <c r="AL32" s="69"/>
      <c r="AM32" s="69"/>
      <c r="AN32" s="69"/>
      <c r="AO32" s="461">
        <v>8000000</v>
      </c>
      <c r="AP32" s="105"/>
      <c r="AQ32" s="105"/>
      <c r="AR32" s="105"/>
      <c r="AS32" s="105"/>
      <c r="AT32" s="105"/>
      <c r="AU32" s="105"/>
      <c r="AV32" s="105"/>
      <c r="AW32" s="105"/>
    </row>
    <row r="33" spans="2:49" s="91" customFormat="1" ht="39" customHeight="1" x14ac:dyDescent="0.25">
      <c r="B33" s="364" t="s">
        <v>30</v>
      </c>
      <c r="C33" s="394" t="s">
        <v>31</v>
      </c>
      <c r="D33" s="1287" t="s">
        <v>395</v>
      </c>
      <c r="E33" s="1287"/>
      <c r="F33" s="1287"/>
      <c r="G33" s="69"/>
      <c r="H33" s="69"/>
      <c r="I33" s="69"/>
      <c r="J33" s="69"/>
      <c r="K33" s="105"/>
      <c r="L33" s="105"/>
      <c r="M33" s="105"/>
      <c r="N33" s="105"/>
      <c r="O33" s="105"/>
      <c r="P33" s="105"/>
      <c r="Q33" s="105"/>
      <c r="R33" s="105"/>
      <c r="S33" s="105"/>
      <c r="T33" s="105"/>
      <c r="U33" s="105"/>
      <c r="V33" s="105"/>
      <c r="W33" s="105"/>
      <c r="X33" s="105"/>
      <c r="Y33" s="105"/>
      <c r="Z33" s="105"/>
      <c r="AA33" s="105"/>
      <c r="AB33" s="105"/>
      <c r="AC33" s="105"/>
      <c r="AD33" s="105"/>
      <c r="AE33" s="105"/>
      <c r="AF33" s="105"/>
      <c r="AG33" s="105"/>
      <c r="AH33" s="105"/>
      <c r="AI33" s="473"/>
      <c r="AJ33" s="474"/>
      <c r="AK33" s="408"/>
      <c r="AL33" s="105"/>
      <c r="AM33" s="105"/>
      <c r="AN33" s="105"/>
      <c r="AO33" s="105"/>
      <c r="AP33" s="105"/>
      <c r="AQ33" s="105"/>
      <c r="AR33" s="105"/>
      <c r="AS33" s="105"/>
      <c r="AT33" s="105"/>
      <c r="AU33" s="105"/>
      <c r="AV33" s="105"/>
      <c r="AW33" s="105"/>
    </row>
    <row r="34" spans="2:49" s="91" customFormat="1" ht="39" customHeight="1" x14ac:dyDescent="0.25">
      <c r="B34" s="364"/>
      <c r="C34" s="394" t="s">
        <v>109</v>
      </c>
      <c r="D34" s="1287"/>
      <c r="E34" s="1287"/>
      <c r="F34" s="1287"/>
      <c r="G34" s="69"/>
      <c r="H34" s="69"/>
      <c r="I34" s="69"/>
      <c r="J34" s="69"/>
      <c r="K34" s="475"/>
      <c r="L34" s="105"/>
      <c r="M34" s="105"/>
      <c r="N34" s="105"/>
      <c r="O34" s="105"/>
      <c r="P34" s="105"/>
      <c r="Q34" s="105"/>
      <c r="R34" s="105"/>
      <c r="S34" s="105"/>
      <c r="T34" s="105"/>
      <c r="U34" s="105"/>
      <c r="V34" s="105"/>
      <c r="W34" s="105"/>
      <c r="X34" s="105"/>
      <c r="Y34" s="105"/>
      <c r="Z34" s="105"/>
      <c r="AA34" s="105"/>
      <c r="AB34" s="105"/>
      <c r="AC34" s="105"/>
      <c r="AD34" s="105"/>
      <c r="AE34" s="105"/>
      <c r="AF34" s="105"/>
      <c r="AG34" s="105"/>
      <c r="AH34" s="105"/>
      <c r="AI34" s="473"/>
      <c r="AJ34" s="105"/>
      <c r="AK34" s="311"/>
      <c r="AL34" s="105"/>
      <c r="AM34" s="105"/>
      <c r="AN34" s="105"/>
      <c r="AO34" s="476"/>
      <c r="AP34" s="105"/>
      <c r="AQ34" s="105"/>
      <c r="AR34" s="105"/>
      <c r="AS34" s="105"/>
      <c r="AT34" s="105"/>
      <c r="AU34" s="105"/>
      <c r="AV34" s="105"/>
      <c r="AW34" s="105"/>
    </row>
    <row r="35" spans="2:49" s="91" customFormat="1" ht="39" customHeight="1" x14ac:dyDescent="0.25">
      <c r="B35" s="364"/>
      <c r="C35" s="394"/>
      <c r="D35" s="40"/>
      <c r="E35" s="40"/>
      <c r="F35" s="40"/>
      <c r="G35" s="40"/>
      <c r="H35" s="40"/>
      <c r="I35" s="40"/>
      <c r="J35" s="40"/>
      <c r="K35" s="38"/>
      <c r="L35" s="40"/>
      <c r="M35" s="40"/>
      <c r="N35" s="40"/>
      <c r="O35" s="40"/>
      <c r="P35" s="40"/>
      <c r="Q35" s="40"/>
      <c r="R35" s="40"/>
      <c r="S35" s="69"/>
      <c r="T35" s="69"/>
      <c r="U35" s="69"/>
      <c r="V35" s="69"/>
      <c r="W35" s="69"/>
      <c r="X35" s="69"/>
      <c r="Y35" s="69"/>
      <c r="Z35" s="69"/>
      <c r="AA35" s="69"/>
      <c r="AB35" s="69"/>
      <c r="AC35" s="69"/>
      <c r="AD35" s="69"/>
      <c r="AE35" s="69"/>
      <c r="AF35" s="69"/>
      <c r="AG35" s="69"/>
      <c r="AH35" s="69"/>
      <c r="AI35" s="377"/>
      <c r="AJ35" s="69"/>
      <c r="AK35" s="61"/>
      <c r="AL35" s="69"/>
      <c r="AM35" s="69"/>
      <c r="AN35" s="69"/>
      <c r="AO35" s="446"/>
      <c r="AP35" s="40"/>
      <c r="AQ35" s="40"/>
      <c r="AR35" s="40"/>
      <c r="AS35" s="40"/>
      <c r="AT35" s="40"/>
      <c r="AU35" s="40"/>
      <c r="AV35" s="40"/>
      <c r="AW35" s="40"/>
    </row>
    <row r="36" spans="2:49" s="91" customFormat="1" ht="27.75" customHeight="1" x14ac:dyDescent="0.25">
      <c r="B36" s="364"/>
      <c r="C36" s="394"/>
      <c r="D36" s="40"/>
      <c r="E36" s="40"/>
      <c r="F36" s="40"/>
      <c r="G36" s="40"/>
      <c r="H36" s="40"/>
      <c r="I36" s="40"/>
      <c r="J36" s="40"/>
      <c r="K36" s="38"/>
      <c r="L36" s="40"/>
      <c r="M36" s="40"/>
      <c r="N36" s="40"/>
      <c r="O36" s="40"/>
      <c r="P36" s="40"/>
      <c r="Q36" s="40"/>
      <c r="R36" s="40"/>
      <c r="S36" s="69"/>
      <c r="T36" s="69"/>
      <c r="U36" s="69"/>
      <c r="V36" s="69"/>
      <c r="W36" s="69"/>
      <c r="X36" s="69"/>
      <c r="Y36" s="69"/>
      <c r="Z36" s="69"/>
      <c r="AA36" s="69"/>
      <c r="AB36" s="69"/>
      <c r="AC36" s="69"/>
      <c r="AD36" s="69"/>
      <c r="AE36" s="69"/>
      <c r="AF36" s="69"/>
      <c r="AG36" s="69"/>
      <c r="AH36" s="69"/>
      <c r="AI36" s="377"/>
      <c r="AJ36" s="69"/>
      <c r="AK36" s="61"/>
      <c r="AL36" s="69"/>
      <c r="AM36" s="69"/>
      <c r="AN36" s="69"/>
      <c r="AO36" s="446"/>
      <c r="AP36" s="105"/>
      <c r="AQ36" s="105"/>
      <c r="AR36" s="105"/>
      <c r="AS36" s="105"/>
      <c r="AT36" s="105"/>
      <c r="AU36" s="105"/>
      <c r="AV36" s="105"/>
      <c r="AW36" s="105"/>
    </row>
    <row r="37" spans="2:49" s="91" customFormat="1" ht="44.25" customHeight="1" x14ac:dyDescent="0.25">
      <c r="B37" s="364" t="s">
        <v>32</v>
      </c>
      <c r="C37" s="394" t="s">
        <v>33</v>
      </c>
      <c r="D37" s="1282" t="s">
        <v>140</v>
      </c>
      <c r="E37" s="1283"/>
      <c r="F37" s="1284"/>
      <c r="G37" s="417"/>
      <c r="H37" s="417"/>
      <c r="I37" s="417"/>
      <c r="J37" s="417"/>
      <c r="K37" s="105"/>
      <c r="L37" s="105"/>
      <c r="M37" s="105"/>
      <c r="N37" s="105"/>
      <c r="O37" s="105"/>
      <c r="P37" s="105"/>
      <c r="Q37" s="105"/>
      <c r="R37" s="105"/>
      <c r="S37" s="69"/>
      <c r="T37" s="69"/>
      <c r="U37" s="69"/>
      <c r="V37" s="69"/>
      <c r="W37" s="69"/>
      <c r="X37" s="69"/>
      <c r="Y37" s="69"/>
      <c r="Z37" s="69"/>
      <c r="AA37" s="69"/>
      <c r="AB37" s="69"/>
      <c r="AC37" s="69"/>
      <c r="AD37" s="69"/>
      <c r="AE37" s="69"/>
      <c r="AF37" s="69"/>
      <c r="AG37" s="69"/>
      <c r="AH37" s="69"/>
      <c r="AI37" s="69"/>
      <c r="AJ37" s="408"/>
      <c r="AK37" s="408"/>
      <c r="AL37" s="105"/>
      <c r="AM37" s="105"/>
      <c r="AN37" s="105"/>
      <c r="AO37" s="105"/>
      <c r="AP37" s="105"/>
      <c r="AQ37" s="105"/>
      <c r="AR37" s="105"/>
      <c r="AS37" s="105"/>
      <c r="AT37" s="105"/>
      <c r="AU37" s="105"/>
      <c r="AV37" s="105"/>
      <c r="AW37" s="105"/>
    </row>
    <row r="38" spans="2:49" s="91" customFormat="1" ht="44.25" customHeight="1" x14ac:dyDescent="0.25">
      <c r="B38" s="364"/>
      <c r="C38" s="477" t="s">
        <v>109</v>
      </c>
      <c r="D38" s="1326"/>
      <c r="E38" s="1327"/>
      <c r="F38" s="1328"/>
      <c r="G38" s="424"/>
      <c r="H38" s="424"/>
      <c r="I38" s="424"/>
      <c r="J38" s="424"/>
      <c r="K38" s="105"/>
      <c r="L38" s="105"/>
      <c r="M38" s="105"/>
      <c r="N38" s="105"/>
      <c r="O38" s="105"/>
      <c r="P38" s="105"/>
      <c r="Q38" s="105"/>
      <c r="R38" s="105"/>
      <c r="S38" s="424"/>
      <c r="T38" s="424"/>
      <c r="U38" s="424"/>
      <c r="V38" s="424"/>
      <c r="W38" s="424"/>
      <c r="X38" s="424"/>
      <c r="Y38" s="424"/>
      <c r="Z38" s="424"/>
      <c r="AA38" s="424"/>
      <c r="AB38" s="424"/>
      <c r="AC38" s="424"/>
      <c r="AD38" s="424"/>
      <c r="AE38" s="424"/>
      <c r="AF38" s="424"/>
      <c r="AG38" s="424"/>
      <c r="AH38" s="424"/>
      <c r="AI38" s="424"/>
      <c r="AJ38" s="478"/>
      <c r="AK38" s="478"/>
      <c r="AL38" s="105"/>
      <c r="AM38" s="105"/>
      <c r="AN38" s="105"/>
      <c r="AO38" s="105"/>
      <c r="AP38" s="105"/>
      <c r="AQ38" s="105"/>
      <c r="AR38" s="105"/>
      <c r="AS38" s="105"/>
      <c r="AT38" s="105"/>
      <c r="AU38" s="105"/>
      <c r="AV38" s="105"/>
      <c r="AW38" s="105"/>
    </row>
    <row r="39" spans="2:49" s="91" customFormat="1" ht="44.25" customHeight="1" x14ac:dyDescent="0.25">
      <c r="B39" s="364"/>
      <c r="C39" s="394"/>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c r="AF39" s="40"/>
      <c r="AG39" s="40"/>
      <c r="AH39" s="40"/>
      <c r="AI39" s="40"/>
      <c r="AJ39" s="411"/>
      <c r="AK39" s="411"/>
      <c r="AL39" s="40"/>
      <c r="AM39" s="40"/>
      <c r="AN39" s="69"/>
      <c r="AO39" s="340"/>
      <c r="AP39" s="40"/>
      <c r="AQ39" s="40"/>
      <c r="AR39" s="40"/>
      <c r="AS39" s="40"/>
      <c r="AT39" s="40"/>
      <c r="AU39" s="40"/>
      <c r="AV39" s="40"/>
      <c r="AW39" s="40"/>
    </row>
    <row r="40" spans="2:49" s="91" customFormat="1" ht="33.75" customHeight="1" x14ac:dyDescent="0.25">
      <c r="B40" s="364" t="s">
        <v>34</v>
      </c>
      <c r="C40" s="416" t="s">
        <v>35</v>
      </c>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c r="AG40" s="40"/>
      <c r="AH40" s="40"/>
      <c r="AI40" s="40"/>
      <c r="AJ40" s="411"/>
      <c r="AK40" s="411"/>
      <c r="AL40" s="40"/>
      <c r="AM40" s="40"/>
      <c r="AN40" s="40"/>
      <c r="AO40" s="307">
        <f>SUM(AO41:AO145)</f>
        <v>93501500</v>
      </c>
      <c r="AP40" s="40"/>
      <c r="AQ40" s="40"/>
      <c r="AR40" s="40"/>
      <c r="AS40" s="40"/>
      <c r="AT40" s="40"/>
      <c r="AU40" s="40"/>
      <c r="AV40" s="40"/>
      <c r="AW40" s="40"/>
    </row>
    <row r="41" spans="2:49" s="91" customFormat="1" ht="33.75" customHeight="1" x14ac:dyDescent="0.25">
      <c r="B41" s="364"/>
      <c r="C41" s="394" t="s">
        <v>109</v>
      </c>
      <c r="D41" s="455" t="s">
        <v>183</v>
      </c>
      <c r="E41" s="455" t="s">
        <v>240</v>
      </c>
      <c r="F41" s="105"/>
      <c r="G41" s="417"/>
      <c r="H41" s="417"/>
      <c r="I41" s="417"/>
      <c r="J41" s="417"/>
      <c r="K41" s="456" t="s">
        <v>304</v>
      </c>
      <c r="L41" s="105"/>
      <c r="M41" s="456" t="s">
        <v>369</v>
      </c>
      <c r="N41" s="105"/>
      <c r="O41" s="105"/>
      <c r="P41" s="105"/>
      <c r="Q41" s="105"/>
      <c r="R41" s="105"/>
      <c r="S41" s="417"/>
      <c r="T41" s="417"/>
      <c r="U41" s="417"/>
      <c r="V41" s="417"/>
      <c r="W41" s="417"/>
      <c r="X41" s="417"/>
      <c r="Y41" s="417"/>
      <c r="Z41" s="417"/>
      <c r="AA41" s="417"/>
      <c r="AB41" s="417"/>
      <c r="AC41" s="417"/>
      <c r="AD41" s="417"/>
      <c r="AE41" s="417"/>
      <c r="AF41" s="417"/>
      <c r="AG41" s="417"/>
      <c r="AH41" s="417"/>
      <c r="AI41" s="417"/>
      <c r="AJ41" s="459" t="s">
        <v>1488</v>
      </c>
      <c r="AK41" s="460">
        <v>1991</v>
      </c>
      <c r="AL41" s="417"/>
      <c r="AM41" s="417"/>
      <c r="AN41" s="417"/>
      <c r="AO41" s="479">
        <v>1105000</v>
      </c>
      <c r="AP41" s="418"/>
      <c r="AQ41" s="418"/>
      <c r="AR41" s="418"/>
      <c r="AS41" s="418"/>
      <c r="AT41" s="418"/>
      <c r="AU41" s="418"/>
      <c r="AV41" s="418"/>
      <c r="AW41" s="418"/>
    </row>
    <row r="42" spans="2:49" s="91" customFormat="1" ht="33.75" customHeight="1" x14ac:dyDescent="0.25">
      <c r="B42" s="364"/>
      <c r="C42" s="394"/>
      <c r="D42" s="462" t="s">
        <v>175</v>
      </c>
      <c r="E42" s="462" t="s">
        <v>232</v>
      </c>
      <c r="F42" s="105"/>
      <c r="G42" s="69"/>
      <c r="H42" s="69"/>
      <c r="I42" s="69"/>
      <c r="J42" s="69"/>
      <c r="K42" s="463" t="s">
        <v>304</v>
      </c>
      <c r="L42" s="105" t="s">
        <v>1730</v>
      </c>
      <c r="M42" s="463" t="s">
        <v>369</v>
      </c>
      <c r="N42" s="105"/>
      <c r="O42" s="105"/>
      <c r="P42" s="105"/>
      <c r="Q42" s="105"/>
      <c r="R42" s="105"/>
      <c r="S42" s="69"/>
      <c r="T42" s="69"/>
      <c r="U42" s="69"/>
      <c r="V42" s="69"/>
      <c r="W42" s="69"/>
      <c r="X42" s="69"/>
      <c r="Y42" s="69"/>
      <c r="Z42" s="69"/>
      <c r="AA42" s="69"/>
      <c r="AB42" s="69"/>
      <c r="AC42" s="69"/>
      <c r="AD42" s="69"/>
      <c r="AE42" s="69"/>
      <c r="AF42" s="69"/>
      <c r="AG42" s="69"/>
      <c r="AH42" s="69"/>
      <c r="AI42" s="69"/>
      <c r="AJ42" s="466" t="s">
        <v>1488</v>
      </c>
      <c r="AK42" s="467">
        <v>1991</v>
      </c>
      <c r="AL42" s="69"/>
      <c r="AM42" s="69"/>
      <c r="AN42" s="69"/>
      <c r="AO42" s="461">
        <v>195000</v>
      </c>
      <c r="AP42" s="105"/>
      <c r="AQ42" s="105"/>
      <c r="AR42" s="105"/>
      <c r="AS42" s="105"/>
      <c r="AT42" s="105"/>
      <c r="AU42" s="105"/>
      <c r="AV42" s="105"/>
      <c r="AW42" s="105"/>
    </row>
    <row r="43" spans="2:49" s="91" customFormat="1" ht="33.75" customHeight="1" x14ac:dyDescent="0.25">
      <c r="B43" s="364"/>
      <c r="C43" s="394"/>
      <c r="D43" s="462" t="s">
        <v>183</v>
      </c>
      <c r="E43" s="462" t="s">
        <v>240</v>
      </c>
      <c r="F43" s="105"/>
      <c r="G43" s="69"/>
      <c r="H43" s="69"/>
      <c r="I43" s="69"/>
      <c r="J43" s="69"/>
      <c r="K43" s="463" t="s">
        <v>304</v>
      </c>
      <c r="L43" s="105"/>
      <c r="M43" s="463" t="s">
        <v>369</v>
      </c>
      <c r="N43" s="105"/>
      <c r="O43" s="105"/>
      <c r="P43" s="105"/>
      <c r="Q43" s="105"/>
      <c r="R43" s="105"/>
      <c r="S43" s="69"/>
      <c r="T43" s="69"/>
      <c r="U43" s="69"/>
      <c r="V43" s="69"/>
      <c r="W43" s="69"/>
      <c r="X43" s="69"/>
      <c r="Y43" s="69"/>
      <c r="Z43" s="69"/>
      <c r="AA43" s="69"/>
      <c r="AB43" s="69"/>
      <c r="AC43" s="69"/>
      <c r="AD43" s="69"/>
      <c r="AE43" s="69"/>
      <c r="AF43" s="69"/>
      <c r="AG43" s="69"/>
      <c r="AH43" s="69"/>
      <c r="AI43" s="69"/>
      <c r="AJ43" s="466" t="s">
        <v>1488</v>
      </c>
      <c r="AK43" s="467">
        <v>1995</v>
      </c>
      <c r="AL43" s="69"/>
      <c r="AM43" s="69"/>
      <c r="AN43" s="69"/>
      <c r="AO43" s="461">
        <v>1105000</v>
      </c>
      <c r="AP43" s="105"/>
      <c r="AQ43" s="105"/>
      <c r="AR43" s="105"/>
      <c r="AS43" s="105"/>
      <c r="AT43" s="105"/>
      <c r="AU43" s="105"/>
      <c r="AV43" s="105"/>
      <c r="AW43" s="105"/>
    </row>
    <row r="44" spans="2:49" s="91" customFormat="1" ht="33.75" customHeight="1" x14ac:dyDescent="0.25">
      <c r="B44" s="364"/>
      <c r="C44" s="394"/>
      <c r="D44" s="462" t="s">
        <v>175</v>
      </c>
      <c r="E44" s="462" t="s">
        <v>232</v>
      </c>
      <c r="F44" s="105"/>
      <c r="G44" s="69"/>
      <c r="H44" s="69"/>
      <c r="I44" s="69"/>
      <c r="J44" s="69"/>
      <c r="K44" s="463" t="s">
        <v>304</v>
      </c>
      <c r="L44" s="105"/>
      <c r="M44" s="463" t="s">
        <v>369</v>
      </c>
      <c r="N44" s="105"/>
      <c r="O44" s="105"/>
      <c r="P44" s="105"/>
      <c r="Q44" s="105"/>
      <c r="R44" s="105"/>
      <c r="S44" s="69"/>
      <c r="T44" s="69"/>
      <c r="U44" s="69"/>
      <c r="V44" s="69"/>
      <c r="W44" s="69"/>
      <c r="X44" s="69"/>
      <c r="Y44" s="69"/>
      <c r="Z44" s="69"/>
      <c r="AA44" s="69"/>
      <c r="AB44" s="69"/>
      <c r="AC44" s="69"/>
      <c r="AD44" s="69"/>
      <c r="AE44" s="69"/>
      <c r="AF44" s="69"/>
      <c r="AG44" s="69"/>
      <c r="AH44" s="69"/>
      <c r="AI44" s="69"/>
      <c r="AJ44" s="466" t="s">
        <v>1488</v>
      </c>
      <c r="AK44" s="467">
        <v>1995</v>
      </c>
      <c r="AL44" s="69"/>
      <c r="AM44" s="69"/>
      <c r="AN44" s="69"/>
      <c r="AO44" s="461">
        <v>292500</v>
      </c>
      <c r="AP44" s="105"/>
      <c r="AQ44" s="105"/>
      <c r="AR44" s="105"/>
      <c r="AS44" s="105"/>
      <c r="AT44" s="105"/>
      <c r="AU44" s="105"/>
      <c r="AV44" s="105"/>
      <c r="AW44" s="105"/>
    </row>
    <row r="45" spans="2:49" s="91" customFormat="1" ht="33.75" customHeight="1" x14ac:dyDescent="0.25">
      <c r="B45" s="364"/>
      <c r="C45" s="394"/>
      <c r="D45" s="462" t="s">
        <v>1412</v>
      </c>
      <c r="E45" s="462" t="s">
        <v>1413</v>
      </c>
      <c r="F45" s="105"/>
      <c r="G45" s="69"/>
      <c r="H45" s="69"/>
      <c r="I45" s="69"/>
      <c r="J45" s="69"/>
      <c r="K45" s="463" t="s">
        <v>304</v>
      </c>
      <c r="L45" s="105"/>
      <c r="M45" s="463" t="s">
        <v>1414</v>
      </c>
      <c r="N45" s="105"/>
      <c r="O45" s="105"/>
      <c r="P45" s="105"/>
      <c r="Q45" s="105"/>
      <c r="R45" s="105"/>
      <c r="S45" s="69"/>
      <c r="T45" s="69"/>
      <c r="U45" s="69"/>
      <c r="V45" s="69"/>
      <c r="W45" s="69"/>
      <c r="X45" s="69"/>
      <c r="Y45" s="69"/>
      <c r="Z45" s="69"/>
      <c r="AA45" s="69"/>
      <c r="AB45" s="69"/>
      <c r="AC45" s="69"/>
      <c r="AD45" s="69"/>
      <c r="AE45" s="69"/>
      <c r="AF45" s="69"/>
      <c r="AG45" s="69"/>
      <c r="AH45" s="69"/>
      <c r="AI45" s="69"/>
      <c r="AJ45" s="466" t="s">
        <v>1488</v>
      </c>
      <c r="AK45" s="467">
        <v>1995</v>
      </c>
      <c r="AL45" s="69"/>
      <c r="AM45" s="69"/>
      <c r="AN45" s="69"/>
      <c r="AO45" s="461">
        <v>260000</v>
      </c>
      <c r="AP45" s="105"/>
      <c r="AQ45" s="105"/>
      <c r="AR45" s="105"/>
      <c r="AS45" s="105"/>
      <c r="AT45" s="105"/>
      <c r="AU45" s="105"/>
      <c r="AV45" s="105"/>
      <c r="AW45" s="105"/>
    </row>
    <row r="46" spans="2:49" s="91" customFormat="1" ht="33.75" customHeight="1" x14ac:dyDescent="0.25">
      <c r="B46" s="364"/>
      <c r="C46" s="394"/>
      <c r="D46" s="462" t="s">
        <v>183</v>
      </c>
      <c r="E46" s="462" t="s">
        <v>240</v>
      </c>
      <c r="F46" s="105"/>
      <c r="G46" s="69"/>
      <c r="H46" s="69"/>
      <c r="I46" s="69"/>
      <c r="J46" s="69"/>
      <c r="K46" s="463" t="s">
        <v>304</v>
      </c>
      <c r="L46" s="105"/>
      <c r="M46" s="463" t="s">
        <v>369</v>
      </c>
      <c r="N46" s="105"/>
      <c r="O46" s="105"/>
      <c r="P46" s="105"/>
      <c r="Q46" s="105"/>
      <c r="R46" s="105"/>
      <c r="S46" s="69"/>
      <c r="T46" s="69"/>
      <c r="U46" s="69"/>
      <c r="V46" s="69"/>
      <c r="W46" s="69"/>
      <c r="X46" s="69"/>
      <c r="Y46" s="69"/>
      <c r="Z46" s="69"/>
      <c r="AA46" s="69"/>
      <c r="AB46" s="69"/>
      <c r="AC46" s="69"/>
      <c r="AD46" s="69"/>
      <c r="AE46" s="69"/>
      <c r="AF46" s="69"/>
      <c r="AG46" s="69"/>
      <c r="AH46" s="69"/>
      <c r="AI46" s="69"/>
      <c r="AJ46" s="466" t="s">
        <v>139</v>
      </c>
      <c r="AK46" s="467">
        <v>1998</v>
      </c>
      <c r="AL46" s="69"/>
      <c r="AM46" s="69"/>
      <c r="AN46" s="69"/>
      <c r="AO46" s="461">
        <v>2210000</v>
      </c>
      <c r="AP46" s="105"/>
      <c r="AQ46" s="105"/>
      <c r="AR46" s="105"/>
      <c r="AS46" s="105"/>
      <c r="AT46" s="105"/>
      <c r="AU46" s="105"/>
      <c r="AV46" s="105"/>
      <c r="AW46" s="105"/>
    </row>
    <row r="47" spans="2:49" s="91" customFormat="1" ht="33.75" customHeight="1" x14ac:dyDescent="0.25">
      <c r="B47" s="364"/>
      <c r="C47" s="394"/>
      <c r="D47" s="462" t="s">
        <v>175</v>
      </c>
      <c r="E47" s="462" t="s">
        <v>232</v>
      </c>
      <c r="F47" s="105"/>
      <c r="G47" s="69"/>
      <c r="H47" s="69"/>
      <c r="I47" s="69"/>
      <c r="J47" s="69"/>
      <c r="K47" s="463" t="s">
        <v>304</v>
      </c>
      <c r="L47" s="105"/>
      <c r="M47" s="463" t="s">
        <v>369</v>
      </c>
      <c r="N47" s="105"/>
      <c r="O47" s="105"/>
      <c r="P47" s="105"/>
      <c r="Q47" s="105"/>
      <c r="R47" s="105"/>
      <c r="S47" s="69"/>
      <c r="T47" s="69"/>
      <c r="U47" s="69"/>
      <c r="V47" s="69"/>
      <c r="W47" s="69"/>
      <c r="X47" s="69"/>
      <c r="Y47" s="69"/>
      <c r="Z47" s="69"/>
      <c r="AA47" s="69"/>
      <c r="AB47" s="69"/>
      <c r="AC47" s="69"/>
      <c r="AD47" s="69"/>
      <c r="AE47" s="69"/>
      <c r="AF47" s="69"/>
      <c r="AG47" s="69"/>
      <c r="AH47" s="69"/>
      <c r="AI47" s="69"/>
      <c r="AJ47" s="466" t="s">
        <v>139</v>
      </c>
      <c r="AK47" s="467">
        <v>1998</v>
      </c>
      <c r="AL47" s="69"/>
      <c r="AM47" s="69"/>
      <c r="AN47" s="69"/>
      <c r="AO47" s="461">
        <v>195000</v>
      </c>
      <c r="AP47" s="105"/>
      <c r="AQ47" s="105"/>
      <c r="AR47" s="105"/>
      <c r="AS47" s="105"/>
      <c r="AT47" s="105"/>
      <c r="AU47" s="105"/>
      <c r="AV47" s="105"/>
      <c r="AW47" s="105"/>
    </row>
    <row r="48" spans="2:49" s="91" customFormat="1" ht="33.75" customHeight="1" x14ac:dyDescent="0.25">
      <c r="B48" s="364"/>
      <c r="C48" s="394"/>
      <c r="D48" s="462" t="s">
        <v>1420</v>
      </c>
      <c r="E48" s="462" t="s">
        <v>1421</v>
      </c>
      <c r="F48" s="105"/>
      <c r="G48" s="69"/>
      <c r="H48" s="69"/>
      <c r="I48" s="69"/>
      <c r="J48" s="69"/>
      <c r="K48" s="463" t="s">
        <v>304</v>
      </c>
      <c r="L48" s="105"/>
      <c r="M48" s="463" t="s">
        <v>368</v>
      </c>
      <c r="N48" s="105"/>
      <c r="O48" s="105"/>
      <c r="P48" s="105"/>
      <c r="Q48" s="105"/>
      <c r="R48" s="105"/>
      <c r="S48" s="69"/>
      <c r="T48" s="69"/>
      <c r="U48" s="69"/>
      <c r="V48" s="69"/>
      <c r="W48" s="69"/>
      <c r="X48" s="69"/>
      <c r="Y48" s="69"/>
      <c r="Z48" s="69"/>
      <c r="AA48" s="69"/>
      <c r="AB48" s="69"/>
      <c r="AC48" s="69"/>
      <c r="AD48" s="69"/>
      <c r="AE48" s="69"/>
      <c r="AF48" s="69"/>
      <c r="AG48" s="69"/>
      <c r="AH48" s="69"/>
      <c r="AI48" s="69"/>
      <c r="AJ48" s="466" t="s">
        <v>139</v>
      </c>
      <c r="AK48" s="467">
        <v>2000</v>
      </c>
      <c r="AL48" s="69"/>
      <c r="AM48" s="69"/>
      <c r="AN48" s="69"/>
      <c r="AO48" s="461">
        <v>65000</v>
      </c>
      <c r="AP48" s="105"/>
      <c r="AQ48" s="105"/>
      <c r="AR48" s="105"/>
      <c r="AS48" s="105"/>
      <c r="AT48" s="105"/>
      <c r="AU48" s="105"/>
      <c r="AV48" s="105"/>
      <c r="AW48" s="105"/>
    </row>
    <row r="49" spans="2:49" s="91" customFormat="1" ht="33.75" customHeight="1" x14ac:dyDescent="0.25">
      <c r="B49" s="364"/>
      <c r="C49" s="394"/>
      <c r="D49" s="462" t="s">
        <v>182</v>
      </c>
      <c r="E49" s="462" t="s">
        <v>807</v>
      </c>
      <c r="F49" s="105"/>
      <c r="G49" s="69"/>
      <c r="H49" s="69"/>
      <c r="I49" s="69"/>
      <c r="J49" s="69"/>
      <c r="K49" s="463" t="s">
        <v>304</v>
      </c>
      <c r="L49" s="105"/>
      <c r="M49" s="463" t="s">
        <v>362</v>
      </c>
      <c r="N49" s="105"/>
      <c r="O49" s="105"/>
      <c r="P49" s="105"/>
      <c r="Q49" s="105"/>
      <c r="R49" s="105"/>
      <c r="S49" s="69"/>
      <c r="T49" s="69"/>
      <c r="U49" s="69"/>
      <c r="V49" s="69"/>
      <c r="W49" s="69"/>
      <c r="X49" s="69"/>
      <c r="Y49" s="69"/>
      <c r="Z49" s="69"/>
      <c r="AA49" s="69"/>
      <c r="AB49" s="69"/>
      <c r="AC49" s="69"/>
      <c r="AD49" s="69"/>
      <c r="AE49" s="69"/>
      <c r="AF49" s="69"/>
      <c r="AG49" s="69"/>
      <c r="AH49" s="69"/>
      <c r="AI49" s="69"/>
      <c r="AJ49" s="466" t="s">
        <v>139</v>
      </c>
      <c r="AK49" s="467">
        <v>2000</v>
      </c>
      <c r="AL49" s="69"/>
      <c r="AM49" s="69"/>
      <c r="AN49" s="69"/>
      <c r="AO49" s="461">
        <v>650000</v>
      </c>
      <c r="AP49" s="105"/>
      <c r="AQ49" s="105"/>
      <c r="AR49" s="105"/>
      <c r="AS49" s="105"/>
      <c r="AT49" s="105"/>
      <c r="AU49" s="105"/>
      <c r="AV49" s="105"/>
      <c r="AW49" s="105"/>
    </row>
    <row r="50" spans="2:49" s="91" customFormat="1" ht="33.75" customHeight="1" x14ac:dyDescent="0.25">
      <c r="B50" s="364"/>
      <c r="C50" s="394"/>
      <c r="D50" s="462" t="s">
        <v>187</v>
      </c>
      <c r="E50" s="462" t="s">
        <v>245</v>
      </c>
      <c r="F50" s="105"/>
      <c r="G50" s="69"/>
      <c r="H50" s="69"/>
      <c r="I50" s="69"/>
      <c r="J50" s="69"/>
      <c r="K50" s="463" t="s">
        <v>304</v>
      </c>
      <c r="L50" s="105"/>
      <c r="M50" s="463" t="s">
        <v>1489</v>
      </c>
      <c r="N50" s="105"/>
      <c r="O50" s="105"/>
      <c r="P50" s="105"/>
      <c r="Q50" s="105"/>
      <c r="R50" s="105"/>
      <c r="S50" s="69"/>
      <c r="T50" s="69"/>
      <c r="U50" s="69"/>
      <c r="V50" s="69"/>
      <c r="W50" s="69"/>
      <c r="X50" s="69"/>
      <c r="Y50" s="69"/>
      <c r="Z50" s="69"/>
      <c r="AA50" s="69"/>
      <c r="AB50" s="69"/>
      <c r="AC50" s="69"/>
      <c r="AD50" s="69"/>
      <c r="AE50" s="69"/>
      <c r="AF50" s="69"/>
      <c r="AG50" s="69"/>
      <c r="AH50" s="69"/>
      <c r="AI50" s="69"/>
      <c r="AJ50" s="466" t="s">
        <v>139</v>
      </c>
      <c r="AK50" s="467">
        <v>2000</v>
      </c>
      <c r="AL50" s="69"/>
      <c r="AM50" s="69"/>
      <c r="AN50" s="69"/>
      <c r="AO50" s="461">
        <v>1680000</v>
      </c>
      <c r="AP50" s="105"/>
      <c r="AQ50" s="105"/>
      <c r="AR50" s="105"/>
      <c r="AS50" s="105"/>
      <c r="AT50" s="105"/>
      <c r="AU50" s="105"/>
      <c r="AV50" s="105"/>
      <c r="AW50" s="105"/>
    </row>
    <row r="51" spans="2:49" s="91" customFormat="1" ht="33.75" customHeight="1" x14ac:dyDescent="0.25">
      <c r="B51" s="364"/>
      <c r="C51" s="394"/>
      <c r="D51" s="462" t="s">
        <v>188</v>
      </c>
      <c r="E51" s="462" t="s">
        <v>246</v>
      </c>
      <c r="F51" s="105"/>
      <c r="G51" s="69"/>
      <c r="H51" s="69"/>
      <c r="I51" s="69"/>
      <c r="J51" s="69"/>
      <c r="K51" s="463" t="s">
        <v>1104</v>
      </c>
      <c r="L51" s="105"/>
      <c r="M51" s="463" t="s">
        <v>378</v>
      </c>
      <c r="N51" s="105"/>
      <c r="O51" s="105"/>
      <c r="P51" s="105"/>
      <c r="Q51" s="105"/>
      <c r="R51" s="105"/>
      <c r="S51" s="69"/>
      <c r="T51" s="69"/>
      <c r="U51" s="69"/>
      <c r="V51" s="69"/>
      <c r="W51" s="69"/>
      <c r="X51" s="69"/>
      <c r="Y51" s="69"/>
      <c r="Z51" s="69"/>
      <c r="AA51" s="69"/>
      <c r="AB51" s="69"/>
      <c r="AC51" s="69"/>
      <c r="AD51" s="69"/>
      <c r="AE51" s="69"/>
      <c r="AF51" s="69"/>
      <c r="AG51" s="69"/>
      <c r="AH51" s="69"/>
      <c r="AI51" s="69"/>
      <c r="AJ51" s="466" t="s">
        <v>139</v>
      </c>
      <c r="AK51" s="467">
        <v>2000</v>
      </c>
      <c r="AL51" s="69"/>
      <c r="AM51" s="69"/>
      <c r="AN51" s="69"/>
      <c r="AO51" s="461">
        <v>975000</v>
      </c>
      <c r="AP51" s="105"/>
      <c r="AQ51" s="105"/>
      <c r="AR51" s="105"/>
      <c r="AS51" s="105"/>
      <c r="AT51" s="105"/>
      <c r="AU51" s="105"/>
      <c r="AV51" s="105"/>
      <c r="AW51" s="105"/>
    </row>
    <row r="52" spans="2:49" s="91" customFormat="1" ht="33.75" customHeight="1" x14ac:dyDescent="0.25">
      <c r="B52" s="364"/>
      <c r="C52" s="394"/>
      <c r="D52" s="462" t="s">
        <v>1412</v>
      </c>
      <c r="E52" s="462" t="s">
        <v>1413</v>
      </c>
      <c r="F52" s="105"/>
      <c r="G52" s="69"/>
      <c r="H52" s="69"/>
      <c r="I52" s="69"/>
      <c r="J52" s="69"/>
      <c r="K52" s="463" t="s">
        <v>304</v>
      </c>
      <c r="L52" s="105"/>
      <c r="M52" s="463" t="s">
        <v>1490</v>
      </c>
      <c r="N52" s="105"/>
      <c r="O52" s="105"/>
      <c r="P52" s="105"/>
      <c r="Q52" s="105"/>
      <c r="R52" s="105"/>
      <c r="S52" s="69"/>
      <c r="T52" s="69"/>
      <c r="U52" s="69"/>
      <c r="V52" s="69"/>
      <c r="W52" s="69"/>
      <c r="X52" s="69"/>
      <c r="Y52" s="69"/>
      <c r="Z52" s="69"/>
      <c r="AA52" s="69"/>
      <c r="AB52" s="69"/>
      <c r="AC52" s="69"/>
      <c r="AD52" s="69"/>
      <c r="AE52" s="69"/>
      <c r="AF52" s="69"/>
      <c r="AG52" s="69"/>
      <c r="AH52" s="69"/>
      <c r="AI52" s="69"/>
      <c r="AJ52" s="466" t="s">
        <v>139</v>
      </c>
      <c r="AK52" s="467">
        <v>2001</v>
      </c>
      <c r="AL52" s="69"/>
      <c r="AM52" s="69"/>
      <c r="AN52" s="69"/>
      <c r="AO52" s="461">
        <v>65000</v>
      </c>
      <c r="AP52" s="105"/>
      <c r="AQ52" s="105"/>
      <c r="AR52" s="105"/>
      <c r="AS52" s="105"/>
      <c r="AT52" s="105"/>
      <c r="AU52" s="105"/>
      <c r="AV52" s="105"/>
      <c r="AW52" s="105"/>
    </row>
    <row r="53" spans="2:49" s="91" customFormat="1" ht="33.75" customHeight="1" x14ac:dyDescent="0.25">
      <c r="B53" s="364"/>
      <c r="C53" s="394"/>
      <c r="D53" s="462" t="s">
        <v>1412</v>
      </c>
      <c r="E53" s="462" t="s">
        <v>1413</v>
      </c>
      <c r="F53" s="105"/>
      <c r="G53" s="69"/>
      <c r="H53" s="69"/>
      <c r="I53" s="69"/>
      <c r="J53" s="69"/>
      <c r="K53" s="463" t="s">
        <v>304</v>
      </c>
      <c r="L53" s="105"/>
      <c r="M53" s="463" t="s">
        <v>369</v>
      </c>
      <c r="N53" s="105"/>
      <c r="O53" s="105"/>
      <c r="P53" s="105"/>
      <c r="Q53" s="105"/>
      <c r="R53" s="105"/>
      <c r="S53" s="69"/>
      <c r="T53" s="69"/>
      <c r="U53" s="69"/>
      <c r="V53" s="69"/>
      <c r="W53" s="69"/>
      <c r="X53" s="69"/>
      <c r="Y53" s="69"/>
      <c r="Z53" s="69"/>
      <c r="AA53" s="69"/>
      <c r="AB53" s="69"/>
      <c r="AC53" s="69"/>
      <c r="AD53" s="69"/>
      <c r="AE53" s="69"/>
      <c r="AF53" s="69"/>
      <c r="AG53" s="69"/>
      <c r="AH53" s="69"/>
      <c r="AI53" s="69"/>
      <c r="AJ53" s="466" t="s">
        <v>139</v>
      </c>
      <c r="AK53" s="467">
        <v>2001</v>
      </c>
      <c r="AL53" s="69"/>
      <c r="AM53" s="69"/>
      <c r="AN53" s="69"/>
      <c r="AO53" s="461">
        <v>32500</v>
      </c>
      <c r="AP53" s="105"/>
      <c r="AQ53" s="105"/>
      <c r="AR53" s="105"/>
      <c r="AS53" s="105"/>
      <c r="AT53" s="105"/>
      <c r="AU53" s="105"/>
      <c r="AV53" s="105"/>
      <c r="AW53" s="105"/>
    </row>
    <row r="54" spans="2:49" s="91" customFormat="1" ht="33.75" customHeight="1" x14ac:dyDescent="0.25">
      <c r="B54" s="364"/>
      <c r="C54" s="394"/>
      <c r="D54" s="462" t="s">
        <v>175</v>
      </c>
      <c r="E54" s="462" t="s">
        <v>232</v>
      </c>
      <c r="F54" s="105"/>
      <c r="G54" s="69"/>
      <c r="H54" s="69"/>
      <c r="I54" s="69"/>
      <c r="J54" s="69"/>
      <c r="K54" s="463" t="s">
        <v>304</v>
      </c>
      <c r="L54" s="105"/>
      <c r="M54" s="463" t="s">
        <v>369</v>
      </c>
      <c r="N54" s="105"/>
      <c r="O54" s="105"/>
      <c r="P54" s="105"/>
      <c r="Q54" s="105"/>
      <c r="R54" s="105"/>
      <c r="S54" s="69"/>
      <c r="T54" s="69"/>
      <c r="U54" s="69"/>
      <c r="V54" s="69"/>
      <c r="W54" s="69"/>
      <c r="X54" s="69"/>
      <c r="Y54" s="69"/>
      <c r="Z54" s="69"/>
      <c r="AA54" s="69"/>
      <c r="AB54" s="69"/>
      <c r="AC54" s="69"/>
      <c r="AD54" s="69"/>
      <c r="AE54" s="69"/>
      <c r="AF54" s="69"/>
      <c r="AG54" s="69"/>
      <c r="AH54" s="69"/>
      <c r="AI54" s="69"/>
      <c r="AJ54" s="466" t="s">
        <v>139</v>
      </c>
      <c r="AK54" s="467">
        <v>2001</v>
      </c>
      <c r="AL54" s="69"/>
      <c r="AM54" s="69"/>
      <c r="AN54" s="69"/>
      <c r="AO54" s="461">
        <v>225000</v>
      </c>
      <c r="AP54" s="105"/>
      <c r="AQ54" s="105"/>
      <c r="AR54" s="105"/>
      <c r="AS54" s="105"/>
      <c r="AT54" s="105"/>
      <c r="AU54" s="105"/>
      <c r="AV54" s="105"/>
      <c r="AW54" s="105"/>
    </row>
    <row r="55" spans="2:49" s="91" customFormat="1" ht="33.75" customHeight="1" x14ac:dyDescent="0.25">
      <c r="B55" s="364"/>
      <c r="C55" s="394"/>
      <c r="D55" s="462" t="s">
        <v>1491</v>
      </c>
      <c r="E55" s="462" t="s">
        <v>240</v>
      </c>
      <c r="F55" s="105"/>
      <c r="G55" s="69"/>
      <c r="H55" s="69"/>
      <c r="I55" s="69"/>
      <c r="J55" s="69"/>
      <c r="K55" s="463" t="s">
        <v>304</v>
      </c>
      <c r="L55" s="105"/>
      <c r="M55" s="463" t="s">
        <v>369</v>
      </c>
      <c r="N55" s="105"/>
      <c r="O55" s="105"/>
      <c r="P55" s="105"/>
      <c r="Q55" s="105"/>
      <c r="R55" s="105"/>
      <c r="S55" s="69"/>
      <c r="T55" s="69"/>
      <c r="U55" s="69"/>
      <c r="V55" s="69"/>
      <c r="W55" s="69"/>
      <c r="X55" s="69"/>
      <c r="Y55" s="69"/>
      <c r="Z55" s="69"/>
      <c r="AA55" s="69"/>
      <c r="AB55" s="69"/>
      <c r="AC55" s="69"/>
      <c r="AD55" s="69"/>
      <c r="AE55" s="69"/>
      <c r="AF55" s="69"/>
      <c r="AG55" s="69"/>
      <c r="AH55" s="69"/>
      <c r="AI55" s="69"/>
      <c r="AJ55" s="466" t="s">
        <v>139</v>
      </c>
      <c r="AK55" s="467">
        <v>2001</v>
      </c>
      <c r="AL55" s="69"/>
      <c r="AM55" s="69"/>
      <c r="AN55" s="69"/>
      <c r="AO55" s="461">
        <v>560000</v>
      </c>
      <c r="AP55" s="105"/>
      <c r="AQ55" s="105"/>
      <c r="AR55" s="105"/>
      <c r="AS55" s="105"/>
      <c r="AT55" s="105"/>
      <c r="AU55" s="105"/>
      <c r="AV55" s="105"/>
      <c r="AW55" s="105"/>
    </row>
    <row r="56" spans="2:49" s="91" customFormat="1" ht="33.75" customHeight="1" x14ac:dyDescent="0.25">
      <c r="B56" s="364"/>
      <c r="C56" s="394"/>
      <c r="D56" s="462" t="s">
        <v>1491</v>
      </c>
      <c r="E56" s="462" t="s">
        <v>240</v>
      </c>
      <c r="F56" s="105"/>
      <c r="G56" s="69"/>
      <c r="H56" s="69"/>
      <c r="I56" s="69"/>
      <c r="J56" s="69"/>
      <c r="K56" s="463" t="s">
        <v>304</v>
      </c>
      <c r="L56" s="105"/>
      <c r="M56" s="463" t="s">
        <v>369</v>
      </c>
      <c r="N56" s="105"/>
      <c r="O56" s="105"/>
      <c r="P56" s="105"/>
      <c r="Q56" s="105"/>
      <c r="R56" s="105"/>
      <c r="S56" s="69"/>
      <c r="T56" s="69"/>
      <c r="U56" s="69"/>
      <c r="V56" s="69"/>
      <c r="W56" s="69"/>
      <c r="X56" s="69"/>
      <c r="Y56" s="69"/>
      <c r="Z56" s="69"/>
      <c r="AA56" s="69"/>
      <c r="AB56" s="69"/>
      <c r="AC56" s="69"/>
      <c r="AD56" s="69"/>
      <c r="AE56" s="69"/>
      <c r="AF56" s="69"/>
      <c r="AG56" s="69"/>
      <c r="AH56" s="69"/>
      <c r="AI56" s="69"/>
      <c r="AJ56" s="466" t="s">
        <v>139</v>
      </c>
      <c r="AK56" s="467">
        <v>2001</v>
      </c>
      <c r="AL56" s="69"/>
      <c r="AM56" s="69"/>
      <c r="AN56" s="69"/>
      <c r="AO56" s="461">
        <v>300000</v>
      </c>
      <c r="AP56" s="105"/>
      <c r="AQ56" s="105"/>
      <c r="AR56" s="105"/>
      <c r="AS56" s="105"/>
      <c r="AT56" s="105"/>
      <c r="AU56" s="105"/>
      <c r="AV56" s="105"/>
      <c r="AW56" s="105"/>
    </row>
    <row r="57" spans="2:49" s="91" customFormat="1" ht="33.75" customHeight="1" x14ac:dyDescent="0.25">
      <c r="B57" s="364"/>
      <c r="C57" s="394"/>
      <c r="D57" s="462" t="s">
        <v>1412</v>
      </c>
      <c r="E57" s="462" t="s">
        <v>1413</v>
      </c>
      <c r="F57" s="105"/>
      <c r="G57" s="69"/>
      <c r="H57" s="69"/>
      <c r="I57" s="69"/>
      <c r="J57" s="69"/>
      <c r="K57" s="463" t="s">
        <v>304</v>
      </c>
      <c r="L57" s="105"/>
      <c r="M57" s="463" t="s">
        <v>1490</v>
      </c>
      <c r="N57" s="105"/>
      <c r="O57" s="105"/>
      <c r="P57" s="105"/>
      <c r="Q57" s="105"/>
      <c r="R57" s="105"/>
      <c r="S57" s="69"/>
      <c r="T57" s="69"/>
      <c r="U57" s="69"/>
      <c r="V57" s="69"/>
      <c r="W57" s="69"/>
      <c r="X57" s="69"/>
      <c r="Y57" s="69"/>
      <c r="Z57" s="69"/>
      <c r="AA57" s="69"/>
      <c r="AB57" s="69"/>
      <c r="AC57" s="69"/>
      <c r="AD57" s="69"/>
      <c r="AE57" s="69"/>
      <c r="AF57" s="69"/>
      <c r="AG57" s="69"/>
      <c r="AH57" s="69"/>
      <c r="AI57" s="69"/>
      <c r="AJ57" s="466" t="s">
        <v>139</v>
      </c>
      <c r="AK57" s="467">
        <v>2001</v>
      </c>
      <c r="AL57" s="69"/>
      <c r="AM57" s="69"/>
      <c r="AN57" s="69"/>
      <c r="AO57" s="461">
        <v>75000</v>
      </c>
      <c r="AP57" s="105"/>
      <c r="AQ57" s="105"/>
      <c r="AR57" s="105"/>
      <c r="AS57" s="105"/>
      <c r="AT57" s="105"/>
      <c r="AU57" s="105"/>
      <c r="AV57" s="105"/>
      <c r="AW57" s="105"/>
    </row>
    <row r="58" spans="2:49" s="91" customFormat="1" ht="33.75" customHeight="1" x14ac:dyDescent="0.25">
      <c r="B58" s="364"/>
      <c r="C58" s="394"/>
      <c r="D58" s="462" t="s">
        <v>188</v>
      </c>
      <c r="E58" s="462" t="s">
        <v>806</v>
      </c>
      <c r="F58" s="105"/>
      <c r="G58" s="69"/>
      <c r="H58" s="69"/>
      <c r="I58" s="69"/>
      <c r="J58" s="69"/>
      <c r="K58" s="463" t="s">
        <v>1405</v>
      </c>
      <c r="L58" s="105"/>
      <c r="M58" s="463" t="s">
        <v>361</v>
      </c>
      <c r="N58" s="105"/>
      <c r="O58" s="105"/>
      <c r="P58" s="105"/>
      <c r="Q58" s="105"/>
      <c r="R58" s="105"/>
      <c r="S58" s="69"/>
      <c r="T58" s="69"/>
      <c r="U58" s="69"/>
      <c r="V58" s="69"/>
      <c r="W58" s="69"/>
      <c r="X58" s="69"/>
      <c r="Y58" s="69"/>
      <c r="Z58" s="69"/>
      <c r="AA58" s="69"/>
      <c r="AB58" s="69"/>
      <c r="AC58" s="69"/>
      <c r="AD58" s="69"/>
      <c r="AE58" s="69"/>
      <c r="AF58" s="69"/>
      <c r="AG58" s="69"/>
      <c r="AH58" s="69"/>
      <c r="AI58" s="69"/>
      <c r="AJ58" s="466" t="s">
        <v>139</v>
      </c>
      <c r="AK58" s="467">
        <v>2002</v>
      </c>
      <c r="AL58" s="69"/>
      <c r="AM58" s="69"/>
      <c r="AN58" s="69"/>
      <c r="AO58" s="461">
        <v>600000</v>
      </c>
      <c r="AP58" s="105"/>
      <c r="AQ58" s="105"/>
      <c r="AR58" s="105"/>
      <c r="AS58" s="105"/>
      <c r="AT58" s="105"/>
      <c r="AU58" s="105"/>
      <c r="AV58" s="105"/>
      <c r="AW58" s="105"/>
    </row>
    <row r="59" spans="2:49" s="91" customFormat="1" ht="33.75" customHeight="1" x14ac:dyDescent="0.25">
      <c r="B59" s="364"/>
      <c r="C59" s="394"/>
      <c r="D59" s="462" t="s">
        <v>183</v>
      </c>
      <c r="E59" s="462" t="s">
        <v>240</v>
      </c>
      <c r="F59" s="105"/>
      <c r="G59" s="69"/>
      <c r="H59" s="69"/>
      <c r="I59" s="69"/>
      <c r="J59" s="69"/>
      <c r="K59" s="463" t="s">
        <v>304</v>
      </c>
      <c r="L59" s="105"/>
      <c r="M59" s="463" t="s">
        <v>369</v>
      </c>
      <c r="N59" s="105"/>
      <c r="O59" s="105"/>
      <c r="P59" s="105"/>
      <c r="Q59" s="105"/>
      <c r="R59" s="105"/>
      <c r="S59" s="69"/>
      <c r="T59" s="69"/>
      <c r="U59" s="69"/>
      <c r="V59" s="69"/>
      <c r="W59" s="69"/>
      <c r="X59" s="69"/>
      <c r="Y59" s="69"/>
      <c r="Z59" s="69"/>
      <c r="AA59" s="69"/>
      <c r="AB59" s="69"/>
      <c r="AC59" s="69"/>
      <c r="AD59" s="69"/>
      <c r="AE59" s="69"/>
      <c r="AF59" s="69"/>
      <c r="AG59" s="69"/>
      <c r="AH59" s="69"/>
      <c r="AI59" s="69"/>
      <c r="AJ59" s="466" t="s">
        <v>139</v>
      </c>
      <c r="AK59" s="467">
        <v>2002</v>
      </c>
      <c r="AL59" s="69"/>
      <c r="AM59" s="69"/>
      <c r="AN59" s="69"/>
      <c r="AO59" s="461">
        <v>2380000</v>
      </c>
      <c r="AP59" s="105"/>
      <c r="AQ59" s="105"/>
      <c r="AR59" s="105"/>
      <c r="AS59" s="105"/>
      <c r="AT59" s="105"/>
      <c r="AU59" s="105"/>
      <c r="AV59" s="105"/>
      <c r="AW59" s="105"/>
    </row>
    <row r="60" spans="2:49" s="91" customFormat="1" ht="33.75" customHeight="1" x14ac:dyDescent="0.25">
      <c r="B60" s="364"/>
      <c r="C60" s="394"/>
      <c r="D60" s="462" t="s">
        <v>199</v>
      </c>
      <c r="E60" s="462" t="s">
        <v>259</v>
      </c>
      <c r="F60" s="105"/>
      <c r="G60" s="69"/>
      <c r="H60" s="69"/>
      <c r="I60" s="69"/>
      <c r="J60" s="69"/>
      <c r="K60" s="463" t="s">
        <v>318</v>
      </c>
      <c r="L60" s="105"/>
      <c r="M60" s="463" t="s">
        <v>365</v>
      </c>
      <c r="N60" s="105"/>
      <c r="O60" s="105"/>
      <c r="P60" s="105"/>
      <c r="Q60" s="105"/>
      <c r="R60" s="105"/>
      <c r="S60" s="69"/>
      <c r="T60" s="69"/>
      <c r="U60" s="69"/>
      <c r="V60" s="69"/>
      <c r="W60" s="69"/>
      <c r="X60" s="69"/>
      <c r="Y60" s="69"/>
      <c r="Z60" s="69"/>
      <c r="AA60" s="69"/>
      <c r="AB60" s="69"/>
      <c r="AC60" s="69"/>
      <c r="AD60" s="69"/>
      <c r="AE60" s="69"/>
      <c r="AF60" s="69"/>
      <c r="AG60" s="69"/>
      <c r="AH60" s="69"/>
      <c r="AI60" s="69"/>
      <c r="AJ60" s="466" t="s">
        <v>139</v>
      </c>
      <c r="AK60" s="467">
        <v>2002</v>
      </c>
      <c r="AL60" s="69"/>
      <c r="AM60" s="69"/>
      <c r="AN60" s="69"/>
      <c r="AO60" s="461">
        <v>777000</v>
      </c>
      <c r="AP60" s="105"/>
      <c r="AQ60" s="105"/>
      <c r="AR60" s="105"/>
      <c r="AS60" s="105"/>
      <c r="AT60" s="105"/>
      <c r="AU60" s="105"/>
      <c r="AV60" s="105"/>
      <c r="AW60" s="105"/>
    </row>
    <row r="61" spans="2:49" s="91" customFormat="1" ht="33.75" customHeight="1" x14ac:dyDescent="0.25">
      <c r="B61" s="364"/>
      <c r="C61" s="394"/>
      <c r="D61" s="462" t="s">
        <v>183</v>
      </c>
      <c r="E61" s="462" t="s">
        <v>240</v>
      </c>
      <c r="F61" s="105"/>
      <c r="G61" s="69"/>
      <c r="H61" s="69"/>
      <c r="I61" s="69"/>
      <c r="J61" s="69"/>
      <c r="K61" s="463" t="s">
        <v>304</v>
      </c>
      <c r="L61" s="105"/>
      <c r="M61" s="463" t="s">
        <v>369</v>
      </c>
      <c r="N61" s="105"/>
      <c r="O61" s="105"/>
      <c r="P61" s="105"/>
      <c r="Q61" s="105"/>
      <c r="R61" s="105"/>
      <c r="S61" s="69"/>
      <c r="T61" s="69"/>
      <c r="U61" s="69"/>
      <c r="V61" s="69"/>
      <c r="W61" s="69"/>
      <c r="X61" s="69"/>
      <c r="Y61" s="69"/>
      <c r="Z61" s="69"/>
      <c r="AA61" s="69"/>
      <c r="AB61" s="69"/>
      <c r="AC61" s="69"/>
      <c r="AD61" s="69"/>
      <c r="AE61" s="69"/>
      <c r="AF61" s="69"/>
      <c r="AG61" s="69"/>
      <c r="AH61" s="69"/>
      <c r="AI61" s="69"/>
      <c r="AJ61" s="466" t="s">
        <v>139</v>
      </c>
      <c r="AK61" s="467">
        <v>2002</v>
      </c>
      <c r="AL61" s="69"/>
      <c r="AM61" s="69"/>
      <c r="AN61" s="69"/>
      <c r="AO61" s="461">
        <v>595000</v>
      </c>
      <c r="AP61" s="105"/>
      <c r="AQ61" s="105"/>
      <c r="AR61" s="105"/>
      <c r="AS61" s="105"/>
      <c r="AT61" s="105"/>
      <c r="AU61" s="105"/>
      <c r="AV61" s="105"/>
      <c r="AW61" s="105"/>
    </row>
    <row r="62" spans="2:49" s="91" customFormat="1" ht="33.75" customHeight="1" x14ac:dyDescent="0.25">
      <c r="B62" s="364"/>
      <c r="C62" s="394"/>
      <c r="D62" s="462" t="s">
        <v>1492</v>
      </c>
      <c r="E62" s="462" t="s">
        <v>1413</v>
      </c>
      <c r="F62" s="105"/>
      <c r="G62" s="69"/>
      <c r="H62" s="69"/>
      <c r="I62" s="69"/>
      <c r="J62" s="69"/>
      <c r="K62" s="463" t="s">
        <v>138</v>
      </c>
      <c r="L62" s="105"/>
      <c r="M62" s="463" t="s">
        <v>1114</v>
      </c>
      <c r="N62" s="105"/>
      <c r="O62" s="105"/>
      <c r="P62" s="105"/>
      <c r="Q62" s="105"/>
      <c r="R62" s="105"/>
      <c r="S62" s="69"/>
      <c r="T62" s="69"/>
      <c r="U62" s="69"/>
      <c r="V62" s="69"/>
      <c r="W62" s="69"/>
      <c r="X62" s="69"/>
      <c r="Y62" s="69"/>
      <c r="Z62" s="69"/>
      <c r="AA62" s="69"/>
      <c r="AB62" s="69"/>
      <c r="AC62" s="69"/>
      <c r="AD62" s="69"/>
      <c r="AE62" s="69"/>
      <c r="AF62" s="69"/>
      <c r="AG62" s="69"/>
      <c r="AH62" s="69"/>
      <c r="AI62" s="69"/>
      <c r="AJ62" s="466" t="s">
        <v>139</v>
      </c>
      <c r="AK62" s="467">
        <v>2002</v>
      </c>
      <c r="AL62" s="69"/>
      <c r="AM62" s="69"/>
      <c r="AN62" s="69"/>
      <c r="AO62" s="461">
        <v>315000</v>
      </c>
      <c r="AP62" s="105"/>
      <c r="AQ62" s="105"/>
      <c r="AR62" s="105"/>
      <c r="AS62" s="105"/>
      <c r="AT62" s="105"/>
      <c r="AU62" s="105"/>
      <c r="AV62" s="105"/>
      <c r="AW62" s="105"/>
    </row>
    <row r="63" spans="2:49" s="91" customFormat="1" ht="33.75" customHeight="1" x14ac:dyDescent="0.25">
      <c r="B63" s="364"/>
      <c r="C63" s="394"/>
      <c r="D63" s="462" t="s">
        <v>194</v>
      </c>
      <c r="E63" s="462" t="s">
        <v>253</v>
      </c>
      <c r="F63" s="105"/>
      <c r="G63" s="69"/>
      <c r="H63" s="69"/>
      <c r="I63" s="69"/>
      <c r="J63" s="69"/>
      <c r="K63" s="463" t="s">
        <v>304</v>
      </c>
      <c r="L63" s="105"/>
      <c r="M63" s="463" t="s">
        <v>369</v>
      </c>
      <c r="N63" s="105"/>
      <c r="O63" s="105"/>
      <c r="P63" s="105"/>
      <c r="Q63" s="105"/>
      <c r="R63" s="105"/>
      <c r="S63" s="69"/>
      <c r="T63" s="69"/>
      <c r="U63" s="69"/>
      <c r="V63" s="69"/>
      <c r="W63" s="69"/>
      <c r="X63" s="69"/>
      <c r="Y63" s="69"/>
      <c r="Z63" s="69"/>
      <c r="AA63" s="69"/>
      <c r="AB63" s="69"/>
      <c r="AC63" s="69"/>
      <c r="AD63" s="69"/>
      <c r="AE63" s="69"/>
      <c r="AF63" s="69"/>
      <c r="AG63" s="69"/>
      <c r="AH63" s="69"/>
      <c r="AI63" s="69"/>
      <c r="AJ63" s="466" t="s">
        <v>139</v>
      </c>
      <c r="AK63" s="467">
        <v>2002</v>
      </c>
      <c r="AL63" s="69"/>
      <c r="AM63" s="69"/>
      <c r="AN63" s="69"/>
      <c r="AO63" s="461">
        <v>560000</v>
      </c>
      <c r="AP63" s="105"/>
      <c r="AQ63" s="105"/>
      <c r="AR63" s="105"/>
      <c r="AS63" s="105"/>
      <c r="AT63" s="105"/>
      <c r="AU63" s="105"/>
      <c r="AV63" s="105"/>
      <c r="AW63" s="105"/>
    </row>
    <row r="64" spans="2:49" s="91" customFormat="1" ht="33.75" customHeight="1" x14ac:dyDescent="0.25">
      <c r="B64" s="364"/>
      <c r="C64" s="394"/>
      <c r="D64" s="462" t="s">
        <v>182</v>
      </c>
      <c r="E64" s="462" t="s">
        <v>239</v>
      </c>
      <c r="F64" s="105"/>
      <c r="G64" s="69"/>
      <c r="H64" s="69"/>
      <c r="I64" s="69"/>
      <c r="J64" s="69"/>
      <c r="K64" s="463" t="s">
        <v>1493</v>
      </c>
      <c r="L64" s="105"/>
      <c r="M64" s="463" t="s">
        <v>362</v>
      </c>
      <c r="N64" s="105"/>
      <c r="O64" s="105"/>
      <c r="P64" s="105"/>
      <c r="Q64" s="105"/>
      <c r="R64" s="105"/>
      <c r="S64" s="69"/>
      <c r="T64" s="69"/>
      <c r="U64" s="69"/>
      <c r="V64" s="69"/>
      <c r="W64" s="69"/>
      <c r="X64" s="69"/>
      <c r="Y64" s="69"/>
      <c r="Z64" s="69"/>
      <c r="AA64" s="69"/>
      <c r="AB64" s="69"/>
      <c r="AC64" s="69"/>
      <c r="AD64" s="69"/>
      <c r="AE64" s="69"/>
      <c r="AF64" s="69"/>
      <c r="AG64" s="69"/>
      <c r="AH64" s="69"/>
      <c r="AI64" s="69"/>
      <c r="AJ64" s="466" t="s">
        <v>139</v>
      </c>
      <c r="AK64" s="467">
        <v>2002</v>
      </c>
      <c r="AL64" s="69"/>
      <c r="AM64" s="69"/>
      <c r="AN64" s="69"/>
      <c r="AO64" s="461">
        <v>1190000</v>
      </c>
      <c r="AP64" s="105"/>
      <c r="AQ64" s="105"/>
      <c r="AR64" s="105"/>
      <c r="AS64" s="105"/>
      <c r="AT64" s="105"/>
      <c r="AU64" s="105"/>
      <c r="AV64" s="105"/>
      <c r="AW64" s="105"/>
    </row>
    <row r="65" spans="2:49" s="91" customFormat="1" ht="33.75" customHeight="1" x14ac:dyDescent="0.25">
      <c r="B65" s="364"/>
      <c r="C65" s="394"/>
      <c r="D65" s="462" t="s">
        <v>1420</v>
      </c>
      <c r="E65" s="462" t="s">
        <v>1421</v>
      </c>
      <c r="F65" s="105"/>
      <c r="G65" s="69"/>
      <c r="H65" s="69"/>
      <c r="I65" s="69"/>
      <c r="J65" s="69"/>
      <c r="K65" s="463" t="s">
        <v>304</v>
      </c>
      <c r="L65" s="105"/>
      <c r="M65" s="463" t="s">
        <v>368</v>
      </c>
      <c r="N65" s="105"/>
      <c r="O65" s="105"/>
      <c r="P65" s="105"/>
      <c r="Q65" s="105"/>
      <c r="R65" s="105"/>
      <c r="S65" s="69"/>
      <c r="T65" s="69"/>
      <c r="U65" s="69"/>
      <c r="V65" s="69"/>
      <c r="W65" s="69"/>
      <c r="X65" s="69"/>
      <c r="Y65" s="69"/>
      <c r="Z65" s="69"/>
      <c r="AA65" s="69"/>
      <c r="AB65" s="69"/>
      <c r="AC65" s="69"/>
      <c r="AD65" s="69"/>
      <c r="AE65" s="69"/>
      <c r="AF65" s="69"/>
      <c r="AG65" s="69"/>
      <c r="AH65" s="69"/>
      <c r="AI65" s="69"/>
      <c r="AJ65" s="466" t="s">
        <v>1488</v>
      </c>
      <c r="AK65" s="467">
        <v>2002</v>
      </c>
      <c r="AL65" s="69"/>
      <c r="AM65" s="69"/>
      <c r="AN65" s="69"/>
      <c r="AO65" s="461">
        <v>210000</v>
      </c>
      <c r="AP65" s="105"/>
      <c r="AQ65" s="105"/>
      <c r="AR65" s="105"/>
      <c r="AS65" s="105"/>
      <c r="AT65" s="105"/>
      <c r="AU65" s="105"/>
      <c r="AV65" s="105"/>
      <c r="AW65" s="105"/>
    </row>
    <row r="66" spans="2:49" s="91" customFormat="1" ht="33.75" customHeight="1" x14ac:dyDescent="0.25">
      <c r="B66" s="364"/>
      <c r="C66" s="394"/>
      <c r="D66" s="462" t="s">
        <v>199</v>
      </c>
      <c r="E66" s="462" t="s">
        <v>232</v>
      </c>
      <c r="F66" s="105"/>
      <c r="G66" s="69"/>
      <c r="H66" s="69"/>
      <c r="I66" s="69"/>
      <c r="J66" s="69"/>
      <c r="K66" s="463" t="s">
        <v>318</v>
      </c>
      <c r="L66" s="105"/>
      <c r="M66" s="463" t="s">
        <v>365</v>
      </c>
      <c r="N66" s="105"/>
      <c r="O66" s="105"/>
      <c r="P66" s="105"/>
      <c r="Q66" s="105"/>
      <c r="R66" s="105"/>
      <c r="S66" s="69"/>
      <c r="T66" s="69"/>
      <c r="U66" s="69"/>
      <c r="V66" s="69"/>
      <c r="W66" s="69"/>
      <c r="X66" s="69"/>
      <c r="Y66" s="69"/>
      <c r="Z66" s="69"/>
      <c r="AA66" s="69"/>
      <c r="AB66" s="69"/>
      <c r="AC66" s="69"/>
      <c r="AD66" s="69"/>
      <c r="AE66" s="69"/>
      <c r="AF66" s="69"/>
      <c r="AG66" s="69"/>
      <c r="AH66" s="69"/>
      <c r="AI66" s="69"/>
      <c r="AJ66" s="466" t="s">
        <v>1488</v>
      </c>
      <c r="AK66" s="467">
        <v>2002</v>
      </c>
      <c r="AL66" s="69"/>
      <c r="AM66" s="69"/>
      <c r="AN66" s="69"/>
      <c r="AO66" s="461">
        <v>45000</v>
      </c>
      <c r="AP66" s="105"/>
      <c r="AQ66" s="105"/>
      <c r="AR66" s="105"/>
      <c r="AS66" s="105"/>
      <c r="AT66" s="105"/>
      <c r="AU66" s="105"/>
      <c r="AV66" s="105"/>
      <c r="AW66" s="105"/>
    </row>
    <row r="67" spans="2:49" s="91" customFormat="1" ht="33.75" customHeight="1" x14ac:dyDescent="0.25">
      <c r="B67" s="364"/>
      <c r="C67" s="394"/>
      <c r="D67" s="462" t="s">
        <v>183</v>
      </c>
      <c r="E67" s="462" t="s">
        <v>240</v>
      </c>
      <c r="F67" s="105"/>
      <c r="G67" s="69"/>
      <c r="H67" s="69"/>
      <c r="I67" s="69"/>
      <c r="J67" s="69"/>
      <c r="K67" s="463" t="s">
        <v>304</v>
      </c>
      <c r="L67" s="105"/>
      <c r="M67" s="463" t="s">
        <v>369</v>
      </c>
      <c r="N67" s="105"/>
      <c r="O67" s="105"/>
      <c r="P67" s="105"/>
      <c r="Q67" s="105"/>
      <c r="R67" s="105"/>
      <c r="S67" s="69"/>
      <c r="T67" s="69"/>
      <c r="U67" s="69"/>
      <c r="V67" s="69"/>
      <c r="W67" s="69"/>
      <c r="X67" s="69"/>
      <c r="Y67" s="69"/>
      <c r="Z67" s="69"/>
      <c r="AA67" s="69"/>
      <c r="AB67" s="69"/>
      <c r="AC67" s="69"/>
      <c r="AD67" s="69"/>
      <c r="AE67" s="69"/>
      <c r="AF67" s="69"/>
      <c r="AG67" s="69"/>
      <c r="AH67" s="69"/>
      <c r="AI67" s="69"/>
      <c r="AJ67" s="466" t="s">
        <v>139</v>
      </c>
      <c r="AK67" s="467">
        <v>2002</v>
      </c>
      <c r="AL67" s="69"/>
      <c r="AM67" s="69"/>
      <c r="AN67" s="69"/>
      <c r="AO67" s="461">
        <v>1190000</v>
      </c>
      <c r="AP67" s="105"/>
      <c r="AQ67" s="105"/>
      <c r="AR67" s="105"/>
      <c r="AS67" s="105"/>
      <c r="AT67" s="105"/>
      <c r="AU67" s="105"/>
      <c r="AV67" s="105"/>
      <c r="AW67" s="105"/>
    </row>
    <row r="68" spans="2:49" s="91" customFormat="1" ht="33.75" customHeight="1" x14ac:dyDescent="0.25">
      <c r="B68" s="364"/>
      <c r="C68" s="394"/>
      <c r="D68" s="462" t="s">
        <v>188</v>
      </c>
      <c r="E68" s="462" t="s">
        <v>806</v>
      </c>
      <c r="F68" s="105"/>
      <c r="G68" s="69"/>
      <c r="H68" s="69"/>
      <c r="I68" s="69"/>
      <c r="J68" s="69"/>
      <c r="K68" s="463" t="s">
        <v>1405</v>
      </c>
      <c r="L68" s="105"/>
      <c r="M68" s="463" t="s">
        <v>378</v>
      </c>
      <c r="N68" s="105"/>
      <c r="O68" s="105"/>
      <c r="P68" s="105"/>
      <c r="Q68" s="105"/>
      <c r="R68" s="105"/>
      <c r="S68" s="69"/>
      <c r="T68" s="69"/>
      <c r="U68" s="69"/>
      <c r="V68" s="69"/>
      <c r="W68" s="69"/>
      <c r="X68" s="69"/>
      <c r="Y68" s="69"/>
      <c r="Z68" s="69"/>
      <c r="AA68" s="69"/>
      <c r="AB68" s="69"/>
      <c r="AC68" s="69"/>
      <c r="AD68" s="69"/>
      <c r="AE68" s="69"/>
      <c r="AF68" s="69"/>
      <c r="AG68" s="69"/>
      <c r="AH68" s="69"/>
      <c r="AI68" s="69"/>
      <c r="AJ68" s="466" t="s">
        <v>139</v>
      </c>
      <c r="AK68" s="467">
        <v>2003</v>
      </c>
      <c r="AL68" s="69"/>
      <c r="AM68" s="69"/>
      <c r="AN68" s="69"/>
      <c r="AO68" s="461">
        <v>900000</v>
      </c>
      <c r="AP68" s="105"/>
      <c r="AQ68" s="105"/>
      <c r="AR68" s="105"/>
      <c r="AS68" s="105"/>
      <c r="AT68" s="105"/>
      <c r="AU68" s="105"/>
      <c r="AV68" s="105"/>
      <c r="AW68" s="105"/>
    </row>
    <row r="69" spans="2:49" s="91" customFormat="1" ht="33.75" customHeight="1" x14ac:dyDescent="0.25">
      <c r="B69" s="364"/>
      <c r="C69" s="394"/>
      <c r="D69" s="462" t="s">
        <v>183</v>
      </c>
      <c r="E69" s="462" t="s">
        <v>252</v>
      </c>
      <c r="F69" s="105"/>
      <c r="G69" s="69"/>
      <c r="H69" s="69"/>
      <c r="I69" s="69"/>
      <c r="J69" s="69"/>
      <c r="K69" s="463" t="s">
        <v>304</v>
      </c>
      <c r="L69" s="105"/>
      <c r="M69" s="463" t="s">
        <v>369</v>
      </c>
      <c r="N69" s="105"/>
      <c r="O69" s="105"/>
      <c r="P69" s="105"/>
      <c r="Q69" s="105"/>
      <c r="R69" s="105"/>
      <c r="S69" s="69"/>
      <c r="T69" s="69"/>
      <c r="U69" s="69"/>
      <c r="V69" s="69"/>
      <c r="W69" s="69"/>
      <c r="X69" s="69"/>
      <c r="Y69" s="69"/>
      <c r="Z69" s="69"/>
      <c r="AA69" s="69"/>
      <c r="AB69" s="69"/>
      <c r="AC69" s="69"/>
      <c r="AD69" s="69"/>
      <c r="AE69" s="69"/>
      <c r="AF69" s="69"/>
      <c r="AG69" s="69"/>
      <c r="AH69" s="69"/>
      <c r="AI69" s="69"/>
      <c r="AJ69" s="466" t="s">
        <v>139</v>
      </c>
      <c r="AK69" s="467">
        <v>2003</v>
      </c>
      <c r="AL69" s="69"/>
      <c r="AM69" s="69"/>
      <c r="AN69" s="69"/>
      <c r="AO69" s="461">
        <v>2040000</v>
      </c>
      <c r="AP69" s="105"/>
      <c r="AQ69" s="105"/>
      <c r="AR69" s="105"/>
      <c r="AS69" s="105"/>
      <c r="AT69" s="105"/>
      <c r="AU69" s="105"/>
      <c r="AV69" s="105"/>
      <c r="AW69" s="105"/>
    </row>
    <row r="70" spans="2:49" s="91" customFormat="1" ht="33.75" customHeight="1" x14ac:dyDescent="0.25">
      <c r="B70" s="364"/>
      <c r="C70" s="394"/>
      <c r="D70" s="462" t="s">
        <v>175</v>
      </c>
      <c r="E70" s="462" t="s">
        <v>232</v>
      </c>
      <c r="F70" s="105"/>
      <c r="G70" s="69"/>
      <c r="H70" s="69"/>
      <c r="I70" s="69"/>
      <c r="J70" s="69"/>
      <c r="K70" s="463" t="s">
        <v>304</v>
      </c>
      <c r="L70" s="105"/>
      <c r="M70" s="463" t="s">
        <v>369</v>
      </c>
      <c r="N70" s="105"/>
      <c r="O70" s="105"/>
      <c r="P70" s="105"/>
      <c r="Q70" s="105"/>
      <c r="R70" s="105"/>
      <c r="S70" s="69"/>
      <c r="T70" s="69"/>
      <c r="U70" s="69"/>
      <c r="V70" s="69"/>
      <c r="W70" s="69"/>
      <c r="X70" s="69"/>
      <c r="Y70" s="69"/>
      <c r="Z70" s="69"/>
      <c r="AA70" s="69"/>
      <c r="AB70" s="69"/>
      <c r="AC70" s="69"/>
      <c r="AD70" s="69"/>
      <c r="AE70" s="69"/>
      <c r="AF70" s="69"/>
      <c r="AG70" s="69"/>
      <c r="AH70" s="69"/>
      <c r="AI70" s="69"/>
      <c r="AJ70" s="466" t="s">
        <v>139</v>
      </c>
      <c r="AK70" s="467">
        <v>2003</v>
      </c>
      <c r="AL70" s="69"/>
      <c r="AM70" s="69"/>
      <c r="AN70" s="69"/>
      <c r="AO70" s="461">
        <v>180000</v>
      </c>
      <c r="AP70" s="105"/>
      <c r="AQ70" s="105"/>
      <c r="AR70" s="105"/>
      <c r="AS70" s="105"/>
      <c r="AT70" s="105"/>
      <c r="AU70" s="105"/>
      <c r="AV70" s="105"/>
      <c r="AW70" s="105"/>
    </row>
    <row r="71" spans="2:49" s="91" customFormat="1" ht="33.75" customHeight="1" x14ac:dyDescent="0.25">
      <c r="B71" s="364"/>
      <c r="C71" s="394"/>
      <c r="D71" s="462" t="s">
        <v>1415</v>
      </c>
      <c r="E71" s="462" t="s">
        <v>232</v>
      </c>
      <c r="F71" s="105"/>
      <c r="G71" s="69"/>
      <c r="H71" s="69"/>
      <c r="I71" s="69"/>
      <c r="J71" s="69"/>
      <c r="K71" s="463" t="s">
        <v>304</v>
      </c>
      <c r="L71" s="105"/>
      <c r="M71" s="463" t="s">
        <v>369</v>
      </c>
      <c r="N71" s="105"/>
      <c r="O71" s="105"/>
      <c r="P71" s="105"/>
      <c r="Q71" s="105"/>
      <c r="R71" s="105"/>
      <c r="S71" s="69"/>
      <c r="T71" s="69"/>
      <c r="U71" s="69"/>
      <c r="V71" s="69"/>
      <c r="W71" s="69"/>
      <c r="X71" s="69"/>
      <c r="Y71" s="69"/>
      <c r="Z71" s="69"/>
      <c r="AA71" s="69"/>
      <c r="AB71" s="69"/>
      <c r="AC71" s="69"/>
      <c r="AD71" s="69"/>
      <c r="AE71" s="69"/>
      <c r="AF71" s="69"/>
      <c r="AG71" s="69"/>
      <c r="AH71" s="69"/>
      <c r="AI71" s="69"/>
      <c r="AJ71" s="466" t="s">
        <v>139</v>
      </c>
      <c r="AK71" s="467">
        <v>2003</v>
      </c>
      <c r="AL71" s="69"/>
      <c r="AM71" s="69"/>
      <c r="AN71" s="69"/>
      <c r="AO71" s="461">
        <v>225000</v>
      </c>
      <c r="AP71" s="105"/>
      <c r="AQ71" s="105"/>
      <c r="AR71" s="105"/>
      <c r="AS71" s="105"/>
      <c r="AT71" s="105"/>
      <c r="AU71" s="105"/>
      <c r="AV71" s="105"/>
      <c r="AW71" s="105"/>
    </row>
    <row r="72" spans="2:49" s="91" customFormat="1" ht="33.75" customHeight="1" x14ac:dyDescent="0.25">
      <c r="B72" s="364"/>
      <c r="C72" s="394"/>
      <c r="D72" s="462" t="s">
        <v>188</v>
      </c>
      <c r="E72" s="462" t="s">
        <v>806</v>
      </c>
      <c r="F72" s="105"/>
      <c r="G72" s="69"/>
      <c r="H72" s="69"/>
      <c r="I72" s="69"/>
      <c r="J72" s="69"/>
      <c r="K72" s="463" t="s">
        <v>1430</v>
      </c>
      <c r="L72" s="105"/>
      <c r="M72" s="463" t="s">
        <v>1113</v>
      </c>
      <c r="N72" s="105"/>
      <c r="O72" s="105"/>
      <c r="P72" s="105"/>
      <c r="Q72" s="105"/>
      <c r="R72" s="105"/>
      <c r="S72" s="69"/>
      <c r="T72" s="69"/>
      <c r="U72" s="69"/>
      <c r="V72" s="69"/>
      <c r="W72" s="69"/>
      <c r="X72" s="69"/>
      <c r="Y72" s="69"/>
      <c r="Z72" s="69"/>
      <c r="AA72" s="69"/>
      <c r="AB72" s="69"/>
      <c r="AC72" s="69"/>
      <c r="AD72" s="69"/>
      <c r="AE72" s="69"/>
      <c r="AF72" s="69"/>
      <c r="AG72" s="69"/>
      <c r="AH72" s="69"/>
      <c r="AI72" s="69"/>
      <c r="AJ72" s="466" t="s">
        <v>139</v>
      </c>
      <c r="AK72" s="467">
        <v>2003</v>
      </c>
      <c r="AL72" s="69"/>
      <c r="AM72" s="69"/>
      <c r="AN72" s="69"/>
      <c r="AO72" s="461">
        <v>1950000</v>
      </c>
      <c r="AP72" s="105"/>
      <c r="AQ72" s="105"/>
      <c r="AR72" s="105"/>
      <c r="AS72" s="105"/>
      <c r="AT72" s="105"/>
      <c r="AU72" s="105"/>
      <c r="AV72" s="105"/>
      <c r="AW72" s="105"/>
    </row>
    <row r="73" spans="2:49" s="91" customFormat="1" ht="33.75" customHeight="1" x14ac:dyDescent="0.25">
      <c r="B73" s="364"/>
      <c r="C73" s="394"/>
      <c r="D73" s="462" t="s">
        <v>202</v>
      </c>
      <c r="E73" s="462" t="s">
        <v>264</v>
      </c>
      <c r="F73" s="105"/>
      <c r="G73" s="69"/>
      <c r="H73" s="69"/>
      <c r="I73" s="69"/>
      <c r="J73" s="69"/>
      <c r="K73" s="463" t="s">
        <v>304</v>
      </c>
      <c r="L73" s="105"/>
      <c r="M73" s="463" t="s">
        <v>369</v>
      </c>
      <c r="N73" s="105"/>
      <c r="O73" s="105"/>
      <c r="P73" s="105"/>
      <c r="Q73" s="105"/>
      <c r="R73" s="105"/>
      <c r="S73" s="69"/>
      <c r="T73" s="69"/>
      <c r="U73" s="69"/>
      <c r="V73" s="69"/>
      <c r="W73" s="69"/>
      <c r="X73" s="69"/>
      <c r="Y73" s="69"/>
      <c r="Z73" s="69"/>
      <c r="AA73" s="69"/>
      <c r="AB73" s="69"/>
      <c r="AC73" s="69"/>
      <c r="AD73" s="69"/>
      <c r="AE73" s="69"/>
      <c r="AF73" s="69"/>
      <c r="AG73" s="69"/>
      <c r="AH73" s="69"/>
      <c r="AI73" s="69"/>
      <c r="AJ73" s="466" t="s">
        <v>139</v>
      </c>
      <c r="AK73" s="467">
        <v>2003</v>
      </c>
      <c r="AL73" s="69"/>
      <c r="AM73" s="69"/>
      <c r="AN73" s="69"/>
      <c r="AO73" s="461">
        <v>1125000</v>
      </c>
      <c r="AP73" s="105"/>
      <c r="AQ73" s="105"/>
      <c r="AR73" s="105"/>
      <c r="AS73" s="105"/>
      <c r="AT73" s="105"/>
      <c r="AU73" s="105"/>
      <c r="AV73" s="105"/>
      <c r="AW73" s="105"/>
    </row>
    <row r="74" spans="2:49" s="91" customFormat="1" ht="33.75" customHeight="1" x14ac:dyDescent="0.25">
      <c r="B74" s="364"/>
      <c r="C74" s="394"/>
      <c r="D74" s="462" t="s">
        <v>175</v>
      </c>
      <c r="E74" s="462" t="s">
        <v>232</v>
      </c>
      <c r="F74" s="105"/>
      <c r="G74" s="69"/>
      <c r="H74" s="69"/>
      <c r="I74" s="69"/>
      <c r="J74" s="69"/>
      <c r="K74" s="463" t="s">
        <v>299</v>
      </c>
      <c r="L74" s="105"/>
      <c r="M74" s="463" t="s">
        <v>373</v>
      </c>
      <c r="N74" s="105"/>
      <c r="O74" s="105"/>
      <c r="P74" s="105"/>
      <c r="Q74" s="105"/>
      <c r="R74" s="105"/>
      <c r="S74" s="69"/>
      <c r="T74" s="69"/>
      <c r="U74" s="69"/>
      <c r="V74" s="69"/>
      <c r="W74" s="69"/>
      <c r="X74" s="69"/>
      <c r="Y74" s="69"/>
      <c r="Z74" s="69"/>
      <c r="AA74" s="69"/>
      <c r="AB74" s="69"/>
      <c r="AC74" s="69"/>
      <c r="AD74" s="69"/>
      <c r="AE74" s="69"/>
      <c r="AF74" s="69"/>
      <c r="AG74" s="69"/>
      <c r="AH74" s="69"/>
      <c r="AI74" s="69"/>
      <c r="AJ74" s="466" t="s">
        <v>139</v>
      </c>
      <c r="AK74" s="467">
        <v>2003</v>
      </c>
      <c r="AL74" s="69"/>
      <c r="AM74" s="69"/>
      <c r="AN74" s="69"/>
      <c r="AO74" s="461">
        <v>1350000</v>
      </c>
      <c r="AP74" s="105"/>
      <c r="AQ74" s="105"/>
      <c r="AR74" s="105"/>
      <c r="AS74" s="105"/>
      <c r="AT74" s="105"/>
      <c r="AU74" s="105"/>
      <c r="AV74" s="105"/>
      <c r="AW74" s="105"/>
    </row>
    <row r="75" spans="2:49" s="91" customFormat="1" ht="33.75" customHeight="1" x14ac:dyDescent="0.25">
      <c r="B75" s="364"/>
      <c r="C75" s="394"/>
      <c r="D75" s="462" t="s">
        <v>829</v>
      </c>
      <c r="E75" s="462" t="s">
        <v>813</v>
      </c>
      <c r="F75" s="105"/>
      <c r="G75" s="69"/>
      <c r="H75" s="69"/>
      <c r="I75" s="69"/>
      <c r="J75" s="69"/>
      <c r="K75" s="463" t="s">
        <v>304</v>
      </c>
      <c r="L75" s="105"/>
      <c r="M75" s="463" t="s">
        <v>369</v>
      </c>
      <c r="N75" s="105"/>
      <c r="O75" s="105"/>
      <c r="P75" s="105"/>
      <c r="Q75" s="105"/>
      <c r="R75" s="105"/>
      <c r="S75" s="69"/>
      <c r="T75" s="69"/>
      <c r="U75" s="69"/>
      <c r="V75" s="69"/>
      <c r="W75" s="69"/>
      <c r="X75" s="69"/>
      <c r="Y75" s="69"/>
      <c r="Z75" s="69"/>
      <c r="AA75" s="69"/>
      <c r="AB75" s="69"/>
      <c r="AC75" s="69"/>
      <c r="AD75" s="69"/>
      <c r="AE75" s="69"/>
      <c r="AF75" s="69"/>
      <c r="AG75" s="69"/>
      <c r="AH75" s="69"/>
      <c r="AI75" s="69"/>
      <c r="AJ75" s="466" t="s">
        <v>139</v>
      </c>
      <c r="AK75" s="467">
        <v>2003</v>
      </c>
      <c r="AL75" s="69"/>
      <c r="AM75" s="69"/>
      <c r="AN75" s="69"/>
      <c r="AO75" s="461">
        <v>1125000</v>
      </c>
      <c r="AP75" s="105"/>
      <c r="AQ75" s="105"/>
      <c r="AR75" s="105"/>
      <c r="AS75" s="105"/>
      <c r="AT75" s="105"/>
      <c r="AU75" s="105"/>
      <c r="AV75" s="105"/>
      <c r="AW75" s="105"/>
    </row>
    <row r="76" spans="2:49" s="91" customFormat="1" ht="33.75" customHeight="1" x14ac:dyDescent="0.25">
      <c r="B76" s="364"/>
      <c r="C76" s="394"/>
      <c r="D76" s="462" t="s">
        <v>196</v>
      </c>
      <c r="E76" s="462" t="s">
        <v>255</v>
      </c>
      <c r="F76" s="105"/>
      <c r="G76" s="69"/>
      <c r="H76" s="69"/>
      <c r="I76" s="69"/>
      <c r="J76" s="69"/>
      <c r="K76" s="463" t="s">
        <v>304</v>
      </c>
      <c r="L76" s="105"/>
      <c r="M76" s="463" t="s">
        <v>373</v>
      </c>
      <c r="N76" s="105"/>
      <c r="O76" s="105"/>
      <c r="P76" s="105"/>
      <c r="Q76" s="105"/>
      <c r="R76" s="105"/>
      <c r="S76" s="69"/>
      <c r="T76" s="69"/>
      <c r="U76" s="69"/>
      <c r="V76" s="69"/>
      <c r="W76" s="69"/>
      <c r="X76" s="69"/>
      <c r="Y76" s="69"/>
      <c r="Z76" s="69"/>
      <c r="AA76" s="69"/>
      <c r="AB76" s="69"/>
      <c r="AC76" s="69"/>
      <c r="AD76" s="69"/>
      <c r="AE76" s="69"/>
      <c r="AF76" s="69"/>
      <c r="AG76" s="69"/>
      <c r="AH76" s="69"/>
      <c r="AI76" s="69"/>
      <c r="AJ76" s="466" t="s">
        <v>139</v>
      </c>
      <c r="AK76" s="467">
        <v>2003</v>
      </c>
      <c r="AL76" s="69"/>
      <c r="AM76" s="69"/>
      <c r="AN76" s="69"/>
      <c r="AO76" s="461">
        <v>2660000</v>
      </c>
      <c r="AP76" s="105"/>
      <c r="AQ76" s="105"/>
      <c r="AR76" s="105"/>
      <c r="AS76" s="105"/>
      <c r="AT76" s="105"/>
      <c r="AU76" s="105"/>
      <c r="AV76" s="105"/>
      <c r="AW76" s="105"/>
    </row>
    <row r="77" spans="2:49" s="91" customFormat="1" ht="33.75" customHeight="1" x14ac:dyDescent="0.25">
      <c r="B77" s="364"/>
      <c r="C77" s="394"/>
      <c r="D77" s="462" t="s">
        <v>184</v>
      </c>
      <c r="E77" s="462" t="s">
        <v>241</v>
      </c>
      <c r="F77" s="105"/>
      <c r="G77" s="69"/>
      <c r="H77" s="69"/>
      <c r="I77" s="69"/>
      <c r="J77" s="69"/>
      <c r="K77" s="463" t="s">
        <v>304</v>
      </c>
      <c r="L77" s="105"/>
      <c r="M77" s="463" t="s">
        <v>369</v>
      </c>
      <c r="N77" s="105"/>
      <c r="O77" s="105"/>
      <c r="P77" s="105"/>
      <c r="Q77" s="105"/>
      <c r="R77" s="105"/>
      <c r="S77" s="69"/>
      <c r="T77" s="69"/>
      <c r="U77" s="69"/>
      <c r="V77" s="69"/>
      <c r="W77" s="69"/>
      <c r="X77" s="69"/>
      <c r="Y77" s="69"/>
      <c r="Z77" s="69"/>
      <c r="AA77" s="69"/>
      <c r="AB77" s="69"/>
      <c r="AC77" s="69"/>
      <c r="AD77" s="69"/>
      <c r="AE77" s="69"/>
      <c r="AF77" s="69"/>
      <c r="AG77" s="69"/>
      <c r="AH77" s="69"/>
      <c r="AI77" s="69"/>
      <c r="AJ77" s="466" t="s">
        <v>139</v>
      </c>
      <c r="AK77" s="467">
        <v>2003</v>
      </c>
      <c r="AL77" s="69"/>
      <c r="AM77" s="69"/>
      <c r="AN77" s="69"/>
      <c r="AO77" s="461">
        <v>650000</v>
      </c>
      <c r="AP77" s="105"/>
      <c r="AQ77" s="105"/>
      <c r="AR77" s="105"/>
      <c r="AS77" s="105"/>
      <c r="AT77" s="105"/>
      <c r="AU77" s="105"/>
      <c r="AV77" s="105"/>
      <c r="AW77" s="105"/>
    </row>
    <row r="78" spans="2:49" s="91" customFormat="1" ht="33.75" customHeight="1" x14ac:dyDescent="0.25">
      <c r="B78" s="364"/>
      <c r="C78" s="394"/>
      <c r="D78" s="462" t="s">
        <v>182</v>
      </c>
      <c r="E78" s="462" t="s">
        <v>239</v>
      </c>
      <c r="F78" s="105"/>
      <c r="G78" s="69"/>
      <c r="H78" s="69"/>
      <c r="I78" s="69"/>
      <c r="J78" s="69"/>
      <c r="K78" s="463" t="s">
        <v>852</v>
      </c>
      <c r="L78" s="105"/>
      <c r="M78" s="463" t="s">
        <v>362</v>
      </c>
      <c r="N78" s="105"/>
      <c r="O78" s="105"/>
      <c r="P78" s="105"/>
      <c r="Q78" s="105"/>
      <c r="R78" s="105"/>
      <c r="S78" s="69"/>
      <c r="T78" s="69"/>
      <c r="U78" s="69"/>
      <c r="V78" s="69"/>
      <c r="W78" s="69"/>
      <c r="X78" s="69"/>
      <c r="Y78" s="69"/>
      <c r="Z78" s="69"/>
      <c r="AA78" s="69"/>
      <c r="AB78" s="69"/>
      <c r="AC78" s="69"/>
      <c r="AD78" s="69"/>
      <c r="AE78" s="69"/>
      <c r="AF78" s="69"/>
      <c r="AG78" s="69"/>
      <c r="AH78" s="69"/>
      <c r="AI78" s="69"/>
      <c r="AJ78" s="466" t="s">
        <v>139</v>
      </c>
      <c r="AK78" s="467">
        <v>2003</v>
      </c>
      <c r="AL78" s="69"/>
      <c r="AM78" s="69"/>
      <c r="AN78" s="69"/>
      <c r="AO78" s="461">
        <v>900000</v>
      </c>
      <c r="AP78" s="105"/>
      <c r="AQ78" s="105"/>
      <c r="AR78" s="105"/>
      <c r="AS78" s="105"/>
      <c r="AT78" s="105"/>
      <c r="AU78" s="105"/>
      <c r="AV78" s="105"/>
      <c r="AW78" s="105"/>
    </row>
    <row r="79" spans="2:49" s="91" customFormat="1" ht="33.75" customHeight="1" x14ac:dyDescent="0.25">
      <c r="B79" s="364"/>
      <c r="C79" s="394"/>
      <c r="D79" s="462" t="s">
        <v>178</v>
      </c>
      <c r="E79" s="462" t="s">
        <v>263</v>
      </c>
      <c r="F79" s="105"/>
      <c r="G79" s="69"/>
      <c r="H79" s="69"/>
      <c r="I79" s="69"/>
      <c r="J79" s="69"/>
      <c r="K79" s="463" t="s">
        <v>300</v>
      </c>
      <c r="L79" s="105"/>
      <c r="M79" s="463" t="s">
        <v>361</v>
      </c>
      <c r="N79" s="105"/>
      <c r="O79" s="105"/>
      <c r="P79" s="105"/>
      <c r="Q79" s="105"/>
      <c r="R79" s="105"/>
      <c r="S79" s="69"/>
      <c r="T79" s="69"/>
      <c r="U79" s="69"/>
      <c r="V79" s="69"/>
      <c r="W79" s="69"/>
      <c r="X79" s="69"/>
      <c r="Y79" s="69"/>
      <c r="Z79" s="69"/>
      <c r="AA79" s="69"/>
      <c r="AB79" s="69"/>
      <c r="AC79" s="69"/>
      <c r="AD79" s="69"/>
      <c r="AE79" s="69"/>
      <c r="AF79" s="69"/>
      <c r="AG79" s="69"/>
      <c r="AH79" s="69"/>
      <c r="AI79" s="69"/>
      <c r="AJ79" s="466" t="s">
        <v>139</v>
      </c>
      <c r="AK79" s="467">
        <v>2003</v>
      </c>
      <c r="AL79" s="69"/>
      <c r="AM79" s="69"/>
      <c r="AN79" s="69"/>
      <c r="AO79" s="461">
        <v>1787500</v>
      </c>
      <c r="AP79" s="105"/>
      <c r="AQ79" s="105"/>
      <c r="AR79" s="105"/>
      <c r="AS79" s="105"/>
      <c r="AT79" s="105"/>
      <c r="AU79" s="105"/>
      <c r="AV79" s="105"/>
      <c r="AW79" s="105"/>
    </row>
    <row r="80" spans="2:49" s="91" customFormat="1" ht="33.75" customHeight="1" x14ac:dyDescent="0.25">
      <c r="B80" s="364"/>
      <c r="C80" s="394"/>
      <c r="D80" s="462" t="s">
        <v>184</v>
      </c>
      <c r="E80" s="462" t="s">
        <v>241</v>
      </c>
      <c r="F80" s="105"/>
      <c r="G80" s="69"/>
      <c r="H80" s="69"/>
      <c r="I80" s="69"/>
      <c r="J80" s="69"/>
      <c r="K80" s="463" t="s">
        <v>304</v>
      </c>
      <c r="L80" s="105"/>
      <c r="M80" s="463" t="s">
        <v>369</v>
      </c>
      <c r="N80" s="105"/>
      <c r="O80" s="105"/>
      <c r="P80" s="105"/>
      <c r="Q80" s="105"/>
      <c r="R80" s="105"/>
      <c r="S80" s="69"/>
      <c r="T80" s="69"/>
      <c r="U80" s="69"/>
      <c r="V80" s="69"/>
      <c r="W80" s="69"/>
      <c r="X80" s="69"/>
      <c r="Y80" s="69"/>
      <c r="Z80" s="69"/>
      <c r="AA80" s="69"/>
      <c r="AB80" s="69"/>
      <c r="AC80" s="69"/>
      <c r="AD80" s="69"/>
      <c r="AE80" s="69"/>
      <c r="AF80" s="69"/>
      <c r="AG80" s="69"/>
      <c r="AH80" s="69"/>
      <c r="AI80" s="69"/>
      <c r="AJ80" s="466" t="s">
        <v>139</v>
      </c>
      <c r="AK80" s="467">
        <v>2003</v>
      </c>
      <c r="AL80" s="69"/>
      <c r="AM80" s="69"/>
      <c r="AN80" s="69"/>
      <c r="AO80" s="461">
        <v>700000</v>
      </c>
      <c r="AP80" s="105"/>
      <c r="AQ80" s="105"/>
      <c r="AR80" s="105"/>
      <c r="AS80" s="105"/>
      <c r="AT80" s="105"/>
      <c r="AU80" s="105"/>
      <c r="AV80" s="105"/>
      <c r="AW80" s="105"/>
    </row>
    <row r="81" spans="2:49" s="91" customFormat="1" ht="33.75" customHeight="1" x14ac:dyDescent="0.25">
      <c r="B81" s="364"/>
      <c r="C81" s="394"/>
      <c r="D81" s="462" t="s">
        <v>183</v>
      </c>
      <c r="E81" s="462" t="s">
        <v>240</v>
      </c>
      <c r="F81" s="105"/>
      <c r="G81" s="69"/>
      <c r="H81" s="69"/>
      <c r="I81" s="69"/>
      <c r="J81" s="69"/>
      <c r="K81" s="463" t="s">
        <v>304</v>
      </c>
      <c r="L81" s="105"/>
      <c r="M81" s="463" t="s">
        <v>369</v>
      </c>
      <c r="N81" s="105"/>
      <c r="O81" s="105"/>
      <c r="P81" s="105"/>
      <c r="Q81" s="105"/>
      <c r="R81" s="105"/>
      <c r="S81" s="69"/>
      <c r="T81" s="69"/>
      <c r="U81" s="69"/>
      <c r="V81" s="69"/>
      <c r="W81" s="69"/>
      <c r="X81" s="69"/>
      <c r="Y81" s="69"/>
      <c r="Z81" s="69"/>
      <c r="AA81" s="69"/>
      <c r="AB81" s="69"/>
      <c r="AC81" s="69"/>
      <c r="AD81" s="69"/>
      <c r="AE81" s="69"/>
      <c r="AF81" s="69"/>
      <c r="AG81" s="69"/>
      <c r="AH81" s="69"/>
      <c r="AI81" s="69"/>
      <c r="AJ81" s="466" t="s">
        <v>139</v>
      </c>
      <c r="AK81" s="467">
        <v>2003</v>
      </c>
      <c r="AL81" s="69"/>
      <c r="AM81" s="69"/>
      <c r="AN81" s="69"/>
      <c r="AO81" s="461">
        <v>2380000</v>
      </c>
      <c r="AP81" s="105"/>
      <c r="AQ81" s="105"/>
      <c r="AR81" s="105"/>
      <c r="AS81" s="105"/>
      <c r="AT81" s="105"/>
      <c r="AU81" s="105"/>
      <c r="AV81" s="105"/>
      <c r="AW81" s="105"/>
    </row>
    <row r="82" spans="2:49" s="91" customFormat="1" ht="33.75" customHeight="1" x14ac:dyDescent="0.25">
      <c r="B82" s="364"/>
      <c r="C82" s="394"/>
      <c r="D82" s="462" t="s">
        <v>176</v>
      </c>
      <c r="E82" s="462" t="s">
        <v>233</v>
      </c>
      <c r="F82" s="105"/>
      <c r="G82" s="69"/>
      <c r="H82" s="69"/>
      <c r="I82" s="69"/>
      <c r="J82" s="69"/>
      <c r="K82" s="463" t="s">
        <v>300</v>
      </c>
      <c r="L82" s="105"/>
      <c r="M82" s="463" t="s">
        <v>363</v>
      </c>
      <c r="N82" s="105"/>
      <c r="O82" s="105"/>
      <c r="P82" s="105"/>
      <c r="Q82" s="105"/>
      <c r="R82" s="105"/>
      <c r="S82" s="69"/>
      <c r="T82" s="69"/>
      <c r="U82" s="69"/>
      <c r="V82" s="69"/>
      <c r="W82" s="69"/>
      <c r="X82" s="69"/>
      <c r="Y82" s="69"/>
      <c r="Z82" s="69"/>
      <c r="AA82" s="69"/>
      <c r="AB82" s="69"/>
      <c r="AC82" s="69"/>
      <c r="AD82" s="69"/>
      <c r="AE82" s="69"/>
      <c r="AF82" s="69"/>
      <c r="AG82" s="69"/>
      <c r="AH82" s="69"/>
      <c r="AI82" s="69"/>
      <c r="AJ82" s="466" t="s">
        <v>139</v>
      </c>
      <c r="AK82" s="467">
        <v>2003</v>
      </c>
      <c r="AL82" s="69"/>
      <c r="AM82" s="69"/>
      <c r="AN82" s="69"/>
      <c r="AO82" s="461">
        <v>552500</v>
      </c>
      <c r="AP82" s="105"/>
      <c r="AQ82" s="105"/>
      <c r="AR82" s="105"/>
      <c r="AS82" s="105"/>
      <c r="AT82" s="105"/>
      <c r="AU82" s="105"/>
      <c r="AV82" s="105"/>
      <c r="AW82" s="105"/>
    </row>
    <row r="83" spans="2:49" s="91" customFormat="1" ht="33.75" customHeight="1" x14ac:dyDescent="0.25">
      <c r="B83" s="364"/>
      <c r="C83" s="394"/>
      <c r="D83" s="462" t="s">
        <v>187</v>
      </c>
      <c r="E83" s="462" t="s">
        <v>245</v>
      </c>
      <c r="F83" s="105"/>
      <c r="G83" s="69"/>
      <c r="H83" s="69"/>
      <c r="I83" s="69"/>
      <c r="J83" s="69"/>
      <c r="K83" s="463" t="s">
        <v>304</v>
      </c>
      <c r="L83" s="105"/>
      <c r="M83" s="463" t="s">
        <v>360</v>
      </c>
      <c r="N83" s="105"/>
      <c r="O83" s="105"/>
      <c r="P83" s="105"/>
      <c r="Q83" s="105"/>
      <c r="R83" s="105"/>
      <c r="S83" s="69"/>
      <c r="T83" s="69"/>
      <c r="U83" s="69"/>
      <c r="V83" s="69"/>
      <c r="W83" s="69"/>
      <c r="X83" s="69"/>
      <c r="Y83" s="69"/>
      <c r="Z83" s="69"/>
      <c r="AA83" s="69"/>
      <c r="AB83" s="69"/>
      <c r="AC83" s="69"/>
      <c r="AD83" s="69"/>
      <c r="AE83" s="69"/>
      <c r="AF83" s="69"/>
      <c r="AG83" s="69"/>
      <c r="AH83" s="69"/>
      <c r="AI83" s="69"/>
      <c r="AJ83" s="466" t="s">
        <v>139</v>
      </c>
      <c r="AK83" s="467">
        <v>2003</v>
      </c>
      <c r="AL83" s="69"/>
      <c r="AM83" s="69"/>
      <c r="AN83" s="69"/>
      <c r="AO83" s="461">
        <v>1200000</v>
      </c>
      <c r="AP83" s="105"/>
      <c r="AQ83" s="105"/>
      <c r="AR83" s="105"/>
      <c r="AS83" s="105"/>
      <c r="AT83" s="105"/>
      <c r="AU83" s="105"/>
      <c r="AV83" s="105"/>
      <c r="AW83" s="105"/>
    </row>
    <row r="84" spans="2:49" s="91" customFormat="1" ht="33.75" customHeight="1" x14ac:dyDescent="0.25">
      <c r="B84" s="364"/>
      <c r="C84" s="394"/>
      <c r="D84" s="462" t="s">
        <v>182</v>
      </c>
      <c r="E84" s="462" t="s">
        <v>239</v>
      </c>
      <c r="F84" s="105"/>
      <c r="G84" s="69"/>
      <c r="H84" s="69"/>
      <c r="I84" s="69"/>
      <c r="J84" s="69"/>
      <c r="K84" s="463" t="s">
        <v>852</v>
      </c>
      <c r="L84" s="105"/>
      <c r="M84" s="463" t="s">
        <v>362</v>
      </c>
      <c r="N84" s="105"/>
      <c r="O84" s="105"/>
      <c r="P84" s="105"/>
      <c r="Q84" s="105"/>
      <c r="R84" s="105"/>
      <c r="S84" s="69"/>
      <c r="T84" s="69"/>
      <c r="U84" s="69"/>
      <c r="V84" s="69"/>
      <c r="W84" s="69"/>
      <c r="X84" s="69"/>
      <c r="Y84" s="69"/>
      <c r="Z84" s="69"/>
      <c r="AA84" s="69"/>
      <c r="AB84" s="69"/>
      <c r="AC84" s="69"/>
      <c r="AD84" s="69"/>
      <c r="AE84" s="69"/>
      <c r="AF84" s="69"/>
      <c r="AG84" s="69"/>
      <c r="AH84" s="69"/>
      <c r="AI84" s="69"/>
      <c r="AJ84" s="466" t="s">
        <v>139</v>
      </c>
      <c r="AK84" s="467">
        <v>2003</v>
      </c>
      <c r="AL84" s="69"/>
      <c r="AM84" s="69"/>
      <c r="AN84" s="69"/>
      <c r="AO84" s="461">
        <v>975000</v>
      </c>
      <c r="AP84" s="105"/>
      <c r="AQ84" s="105"/>
      <c r="AR84" s="105"/>
      <c r="AS84" s="105"/>
      <c r="AT84" s="105"/>
      <c r="AU84" s="105"/>
      <c r="AV84" s="105"/>
      <c r="AW84" s="105"/>
    </row>
    <row r="85" spans="2:49" s="91" customFormat="1" ht="33.75" customHeight="1" x14ac:dyDescent="0.25">
      <c r="B85" s="364"/>
      <c r="C85" s="394"/>
      <c r="D85" s="462" t="s">
        <v>183</v>
      </c>
      <c r="E85" s="462" t="s">
        <v>240</v>
      </c>
      <c r="F85" s="105"/>
      <c r="G85" s="69"/>
      <c r="H85" s="69"/>
      <c r="I85" s="69"/>
      <c r="J85" s="69"/>
      <c r="K85" s="463" t="s">
        <v>1494</v>
      </c>
      <c r="L85" s="105"/>
      <c r="M85" s="463" t="s">
        <v>369</v>
      </c>
      <c r="N85" s="105"/>
      <c r="O85" s="105"/>
      <c r="P85" s="105"/>
      <c r="Q85" s="105"/>
      <c r="R85" s="105"/>
      <c r="S85" s="69"/>
      <c r="T85" s="69"/>
      <c r="U85" s="69"/>
      <c r="V85" s="69"/>
      <c r="W85" s="69"/>
      <c r="X85" s="69"/>
      <c r="Y85" s="69"/>
      <c r="Z85" s="69"/>
      <c r="AA85" s="69"/>
      <c r="AB85" s="69"/>
      <c r="AC85" s="69"/>
      <c r="AD85" s="69"/>
      <c r="AE85" s="69"/>
      <c r="AF85" s="69"/>
      <c r="AG85" s="69"/>
      <c r="AH85" s="69"/>
      <c r="AI85" s="69"/>
      <c r="AJ85" s="466" t="s">
        <v>139</v>
      </c>
      <c r="AK85" s="467">
        <v>2003</v>
      </c>
      <c r="AL85" s="69"/>
      <c r="AM85" s="69"/>
      <c r="AN85" s="69"/>
      <c r="AO85" s="461">
        <v>260000</v>
      </c>
      <c r="AP85" s="105"/>
      <c r="AQ85" s="105"/>
      <c r="AR85" s="105"/>
      <c r="AS85" s="105"/>
      <c r="AT85" s="105"/>
      <c r="AU85" s="105"/>
      <c r="AV85" s="105"/>
      <c r="AW85" s="105"/>
    </row>
    <row r="86" spans="2:49" s="91" customFormat="1" ht="33.75" customHeight="1" x14ac:dyDescent="0.25">
      <c r="B86" s="364"/>
      <c r="C86" s="394"/>
      <c r="D86" s="462" t="s">
        <v>183</v>
      </c>
      <c r="E86" s="462" t="s">
        <v>240</v>
      </c>
      <c r="F86" s="105"/>
      <c r="G86" s="69"/>
      <c r="H86" s="69"/>
      <c r="I86" s="69"/>
      <c r="J86" s="69"/>
      <c r="K86" s="463" t="s">
        <v>1494</v>
      </c>
      <c r="L86" s="105"/>
      <c r="M86" s="463" t="s">
        <v>369</v>
      </c>
      <c r="N86" s="105"/>
      <c r="O86" s="105"/>
      <c r="P86" s="105"/>
      <c r="Q86" s="105"/>
      <c r="R86" s="105"/>
      <c r="S86" s="69"/>
      <c r="T86" s="69"/>
      <c r="U86" s="69"/>
      <c r="V86" s="69"/>
      <c r="W86" s="69"/>
      <c r="X86" s="69"/>
      <c r="Y86" s="69"/>
      <c r="Z86" s="69"/>
      <c r="AA86" s="69"/>
      <c r="AB86" s="69"/>
      <c r="AC86" s="69"/>
      <c r="AD86" s="69"/>
      <c r="AE86" s="69"/>
      <c r="AF86" s="69"/>
      <c r="AG86" s="69"/>
      <c r="AH86" s="69"/>
      <c r="AI86" s="69"/>
      <c r="AJ86" s="466" t="s">
        <v>139</v>
      </c>
      <c r="AK86" s="467">
        <v>2003</v>
      </c>
      <c r="AL86" s="69"/>
      <c r="AM86" s="69"/>
      <c r="AN86" s="69"/>
      <c r="AO86" s="461">
        <v>260000</v>
      </c>
      <c r="AP86" s="105"/>
      <c r="AQ86" s="105"/>
      <c r="AR86" s="105"/>
      <c r="AS86" s="105"/>
      <c r="AT86" s="105"/>
      <c r="AU86" s="105"/>
      <c r="AV86" s="105"/>
      <c r="AW86" s="105"/>
    </row>
    <row r="87" spans="2:49" s="91" customFormat="1" ht="33.75" customHeight="1" x14ac:dyDescent="0.25">
      <c r="B87" s="364"/>
      <c r="C87" s="394"/>
      <c r="D87" s="462" t="s">
        <v>187</v>
      </c>
      <c r="E87" s="462" t="s">
        <v>245</v>
      </c>
      <c r="F87" s="105"/>
      <c r="G87" s="69"/>
      <c r="H87" s="69"/>
      <c r="I87" s="69"/>
      <c r="J87" s="69"/>
      <c r="K87" s="463" t="s">
        <v>848</v>
      </c>
      <c r="L87" s="105"/>
      <c r="M87" s="463" t="s">
        <v>360</v>
      </c>
      <c r="N87" s="105"/>
      <c r="O87" s="105"/>
      <c r="P87" s="105"/>
      <c r="Q87" s="105"/>
      <c r="R87" s="105"/>
      <c r="S87" s="69"/>
      <c r="T87" s="69"/>
      <c r="U87" s="69"/>
      <c r="V87" s="69"/>
      <c r="W87" s="69"/>
      <c r="X87" s="69"/>
      <c r="Y87" s="69"/>
      <c r="Z87" s="69"/>
      <c r="AA87" s="69"/>
      <c r="AB87" s="69"/>
      <c r="AC87" s="69"/>
      <c r="AD87" s="69"/>
      <c r="AE87" s="69"/>
      <c r="AF87" s="69"/>
      <c r="AG87" s="69"/>
      <c r="AH87" s="69"/>
      <c r="AI87" s="69"/>
      <c r="AJ87" s="466" t="s">
        <v>139</v>
      </c>
      <c r="AK87" s="467">
        <v>2003</v>
      </c>
      <c r="AL87" s="69"/>
      <c r="AM87" s="69"/>
      <c r="AN87" s="69"/>
      <c r="AO87" s="461">
        <v>227500</v>
      </c>
      <c r="AP87" s="105"/>
      <c r="AQ87" s="105"/>
      <c r="AR87" s="105"/>
      <c r="AS87" s="105"/>
      <c r="AT87" s="105"/>
      <c r="AU87" s="105"/>
      <c r="AV87" s="105"/>
      <c r="AW87" s="105"/>
    </row>
    <row r="88" spans="2:49" s="91" customFormat="1" ht="33.75" customHeight="1" x14ac:dyDescent="0.25">
      <c r="B88" s="364"/>
      <c r="C88" s="394"/>
      <c r="D88" s="462" t="s">
        <v>178</v>
      </c>
      <c r="E88" s="462" t="s">
        <v>263</v>
      </c>
      <c r="F88" s="105"/>
      <c r="G88" s="69"/>
      <c r="H88" s="69"/>
      <c r="I88" s="69"/>
      <c r="J88" s="69"/>
      <c r="K88" s="463" t="s">
        <v>300</v>
      </c>
      <c r="L88" s="105"/>
      <c r="M88" s="463" t="s">
        <v>361</v>
      </c>
      <c r="N88" s="105"/>
      <c r="O88" s="105"/>
      <c r="P88" s="105"/>
      <c r="Q88" s="105"/>
      <c r="R88" s="105"/>
      <c r="S88" s="69"/>
      <c r="T88" s="69"/>
      <c r="U88" s="69"/>
      <c r="V88" s="69"/>
      <c r="W88" s="69"/>
      <c r="X88" s="69"/>
      <c r="Y88" s="69"/>
      <c r="Z88" s="69"/>
      <c r="AA88" s="69"/>
      <c r="AB88" s="69"/>
      <c r="AC88" s="69"/>
      <c r="AD88" s="69"/>
      <c r="AE88" s="69"/>
      <c r="AF88" s="69"/>
      <c r="AG88" s="69"/>
      <c r="AH88" s="69"/>
      <c r="AI88" s="69"/>
      <c r="AJ88" s="466" t="s">
        <v>139</v>
      </c>
      <c r="AK88" s="467">
        <v>2003</v>
      </c>
      <c r="AL88" s="69"/>
      <c r="AM88" s="69"/>
      <c r="AN88" s="69"/>
      <c r="AO88" s="461">
        <v>550000</v>
      </c>
      <c r="AP88" s="105"/>
      <c r="AQ88" s="105"/>
      <c r="AR88" s="105"/>
      <c r="AS88" s="105"/>
      <c r="AT88" s="105"/>
      <c r="AU88" s="105"/>
      <c r="AV88" s="105"/>
      <c r="AW88" s="105"/>
    </row>
    <row r="89" spans="2:49" s="91" customFormat="1" ht="33.75" customHeight="1" x14ac:dyDescent="0.25">
      <c r="B89" s="364"/>
      <c r="C89" s="394"/>
      <c r="D89" s="462" t="s">
        <v>183</v>
      </c>
      <c r="E89" s="462" t="s">
        <v>240</v>
      </c>
      <c r="F89" s="105"/>
      <c r="G89" s="69"/>
      <c r="H89" s="69"/>
      <c r="I89" s="69"/>
      <c r="J89" s="69"/>
      <c r="K89" s="463" t="s">
        <v>304</v>
      </c>
      <c r="L89" s="105"/>
      <c r="M89" s="463" t="s">
        <v>369</v>
      </c>
      <c r="N89" s="105"/>
      <c r="O89" s="105"/>
      <c r="P89" s="105"/>
      <c r="Q89" s="105"/>
      <c r="R89" s="105"/>
      <c r="S89" s="69"/>
      <c r="T89" s="69"/>
      <c r="U89" s="69"/>
      <c r="V89" s="69"/>
      <c r="W89" s="69"/>
      <c r="X89" s="69"/>
      <c r="Y89" s="69"/>
      <c r="Z89" s="69"/>
      <c r="AA89" s="69"/>
      <c r="AB89" s="69"/>
      <c r="AC89" s="69"/>
      <c r="AD89" s="69"/>
      <c r="AE89" s="69"/>
      <c r="AF89" s="69"/>
      <c r="AG89" s="69"/>
      <c r="AH89" s="69"/>
      <c r="AI89" s="69"/>
      <c r="AJ89" s="466" t="s">
        <v>139</v>
      </c>
      <c r="AK89" s="467">
        <v>2003</v>
      </c>
      <c r="AL89" s="69"/>
      <c r="AM89" s="69"/>
      <c r="AN89" s="69"/>
      <c r="AO89" s="461">
        <v>552500</v>
      </c>
      <c r="AP89" s="105"/>
      <c r="AQ89" s="105"/>
      <c r="AR89" s="105"/>
      <c r="AS89" s="105"/>
      <c r="AT89" s="105"/>
      <c r="AU89" s="105"/>
      <c r="AV89" s="105"/>
      <c r="AW89" s="105"/>
    </row>
    <row r="90" spans="2:49" s="91" customFormat="1" ht="33.75" customHeight="1" x14ac:dyDescent="0.25">
      <c r="B90" s="364"/>
      <c r="C90" s="394"/>
      <c r="D90" s="462" t="s">
        <v>187</v>
      </c>
      <c r="E90" s="462" t="s">
        <v>245</v>
      </c>
      <c r="F90" s="105"/>
      <c r="G90" s="69"/>
      <c r="H90" s="69"/>
      <c r="I90" s="69"/>
      <c r="J90" s="69"/>
      <c r="K90" s="463" t="s">
        <v>848</v>
      </c>
      <c r="L90" s="105"/>
      <c r="M90" s="463" t="s">
        <v>369</v>
      </c>
      <c r="N90" s="105"/>
      <c r="O90" s="105"/>
      <c r="P90" s="105"/>
      <c r="Q90" s="105"/>
      <c r="R90" s="105"/>
      <c r="S90" s="69"/>
      <c r="T90" s="69"/>
      <c r="U90" s="69"/>
      <c r="V90" s="69"/>
      <c r="W90" s="69"/>
      <c r="X90" s="69"/>
      <c r="Y90" s="69"/>
      <c r="Z90" s="69"/>
      <c r="AA90" s="69"/>
      <c r="AB90" s="69"/>
      <c r="AC90" s="69"/>
      <c r="AD90" s="69"/>
      <c r="AE90" s="69"/>
      <c r="AF90" s="69"/>
      <c r="AG90" s="69"/>
      <c r="AH90" s="69"/>
      <c r="AI90" s="69"/>
      <c r="AJ90" s="466" t="s">
        <v>139</v>
      </c>
      <c r="AK90" s="467">
        <v>2003</v>
      </c>
      <c r="AL90" s="69"/>
      <c r="AM90" s="69"/>
      <c r="AN90" s="69"/>
      <c r="AO90" s="461">
        <v>227500</v>
      </c>
      <c r="AP90" s="105"/>
      <c r="AQ90" s="105"/>
      <c r="AR90" s="105"/>
      <c r="AS90" s="105"/>
      <c r="AT90" s="105"/>
      <c r="AU90" s="105"/>
      <c r="AV90" s="105"/>
      <c r="AW90" s="105"/>
    </row>
    <row r="91" spans="2:49" s="91" customFormat="1" ht="33.75" customHeight="1" x14ac:dyDescent="0.25">
      <c r="B91" s="364"/>
      <c r="C91" s="394"/>
      <c r="D91" s="462" t="s">
        <v>1412</v>
      </c>
      <c r="E91" s="462" t="s">
        <v>1413</v>
      </c>
      <c r="F91" s="105"/>
      <c r="G91" s="69"/>
      <c r="H91" s="69"/>
      <c r="I91" s="69"/>
      <c r="J91" s="69"/>
      <c r="K91" s="463" t="s">
        <v>304</v>
      </c>
      <c r="L91" s="105"/>
      <c r="M91" s="463" t="s">
        <v>1414</v>
      </c>
      <c r="N91" s="105"/>
      <c r="O91" s="105"/>
      <c r="P91" s="105"/>
      <c r="Q91" s="105"/>
      <c r="R91" s="105"/>
      <c r="S91" s="69"/>
      <c r="T91" s="69"/>
      <c r="U91" s="69"/>
      <c r="V91" s="69"/>
      <c r="W91" s="69"/>
      <c r="X91" s="69"/>
      <c r="Y91" s="69"/>
      <c r="Z91" s="69"/>
      <c r="AA91" s="69"/>
      <c r="AB91" s="69"/>
      <c r="AC91" s="69"/>
      <c r="AD91" s="69"/>
      <c r="AE91" s="69"/>
      <c r="AF91" s="69"/>
      <c r="AG91" s="69"/>
      <c r="AH91" s="69"/>
      <c r="AI91" s="69"/>
      <c r="AJ91" s="466" t="s">
        <v>139</v>
      </c>
      <c r="AK91" s="467">
        <v>2003</v>
      </c>
      <c r="AL91" s="69"/>
      <c r="AM91" s="69"/>
      <c r="AN91" s="69"/>
      <c r="AO91" s="461">
        <v>75000</v>
      </c>
      <c r="AP91" s="105"/>
      <c r="AQ91" s="105"/>
      <c r="AR91" s="105"/>
      <c r="AS91" s="105"/>
      <c r="AT91" s="105"/>
      <c r="AU91" s="105"/>
      <c r="AV91" s="105"/>
      <c r="AW91" s="105"/>
    </row>
    <row r="92" spans="2:49" s="91" customFormat="1" ht="33.75" customHeight="1" x14ac:dyDescent="0.25">
      <c r="B92" s="364"/>
      <c r="C92" s="394"/>
      <c r="D92" s="462" t="s">
        <v>199</v>
      </c>
      <c r="E92" s="462" t="s">
        <v>259</v>
      </c>
      <c r="F92" s="105"/>
      <c r="G92" s="69"/>
      <c r="H92" s="69"/>
      <c r="I92" s="69"/>
      <c r="J92" s="69"/>
      <c r="K92" s="463" t="s">
        <v>336</v>
      </c>
      <c r="L92" s="105"/>
      <c r="M92" s="463" t="s">
        <v>365</v>
      </c>
      <c r="N92" s="105"/>
      <c r="O92" s="105"/>
      <c r="P92" s="105"/>
      <c r="Q92" s="105"/>
      <c r="R92" s="105"/>
      <c r="S92" s="69"/>
      <c r="T92" s="69"/>
      <c r="U92" s="69"/>
      <c r="V92" s="69"/>
      <c r="W92" s="69"/>
      <c r="X92" s="69"/>
      <c r="Y92" s="69"/>
      <c r="Z92" s="69"/>
      <c r="AA92" s="69"/>
      <c r="AB92" s="69"/>
      <c r="AC92" s="69"/>
      <c r="AD92" s="69"/>
      <c r="AE92" s="69"/>
      <c r="AF92" s="69"/>
      <c r="AG92" s="69"/>
      <c r="AH92" s="69"/>
      <c r="AI92" s="69"/>
      <c r="AJ92" s="466" t="s">
        <v>139</v>
      </c>
      <c r="AK92" s="467">
        <v>2004</v>
      </c>
      <c r="AL92" s="69"/>
      <c r="AM92" s="69"/>
      <c r="AN92" s="69"/>
      <c r="AO92" s="461">
        <v>420000</v>
      </c>
      <c r="AP92" s="105"/>
      <c r="AQ92" s="105"/>
      <c r="AR92" s="105"/>
      <c r="AS92" s="105"/>
      <c r="AT92" s="105"/>
      <c r="AU92" s="105"/>
      <c r="AV92" s="105"/>
      <c r="AW92" s="105"/>
    </row>
    <row r="93" spans="2:49" s="91" customFormat="1" ht="33.75" customHeight="1" x14ac:dyDescent="0.25">
      <c r="B93" s="364"/>
      <c r="C93" s="394"/>
      <c r="D93" s="462" t="s">
        <v>1492</v>
      </c>
      <c r="E93" s="462" t="s">
        <v>1413</v>
      </c>
      <c r="F93" s="105"/>
      <c r="G93" s="69"/>
      <c r="H93" s="69"/>
      <c r="I93" s="69"/>
      <c r="J93" s="69"/>
      <c r="K93" s="463" t="s">
        <v>304</v>
      </c>
      <c r="L93" s="105"/>
      <c r="M93" s="463" t="s">
        <v>1414</v>
      </c>
      <c r="N93" s="105"/>
      <c r="O93" s="105"/>
      <c r="P93" s="105"/>
      <c r="Q93" s="105"/>
      <c r="R93" s="105"/>
      <c r="S93" s="69"/>
      <c r="T93" s="69"/>
      <c r="U93" s="69"/>
      <c r="V93" s="69"/>
      <c r="W93" s="69"/>
      <c r="X93" s="69"/>
      <c r="Y93" s="69"/>
      <c r="Z93" s="69"/>
      <c r="AA93" s="69"/>
      <c r="AB93" s="69"/>
      <c r="AC93" s="69"/>
      <c r="AD93" s="69"/>
      <c r="AE93" s="69"/>
      <c r="AF93" s="69"/>
      <c r="AG93" s="69"/>
      <c r="AH93" s="69"/>
      <c r="AI93" s="69"/>
      <c r="AJ93" s="466" t="s">
        <v>139</v>
      </c>
      <c r="AK93" s="467">
        <v>2004</v>
      </c>
      <c r="AL93" s="69"/>
      <c r="AM93" s="69"/>
      <c r="AN93" s="69"/>
      <c r="AO93" s="461">
        <v>210000</v>
      </c>
      <c r="AP93" s="105"/>
      <c r="AQ93" s="105"/>
      <c r="AR93" s="105"/>
      <c r="AS93" s="105"/>
      <c r="AT93" s="105"/>
      <c r="AU93" s="105"/>
      <c r="AV93" s="105"/>
      <c r="AW93" s="105"/>
    </row>
    <row r="94" spans="2:49" s="91" customFormat="1" ht="33.75" customHeight="1" x14ac:dyDescent="0.25">
      <c r="B94" s="364"/>
      <c r="C94" s="394"/>
      <c r="D94" s="462" t="s">
        <v>199</v>
      </c>
      <c r="E94" s="462" t="s">
        <v>259</v>
      </c>
      <c r="F94" s="105"/>
      <c r="G94" s="69"/>
      <c r="H94" s="69"/>
      <c r="I94" s="69"/>
      <c r="J94" s="69"/>
      <c r="K94" s="463" t="s">
        <v>318</v>
      </c>
      <c r="L94" s="105"/>
      <c r="M94" s="463" t="s">
        <v>365</v>
      </c>
      <c r="N94" s="105"/>
      <c r="O94" s="105"/>
      <c r="P94" s="105"/>
      <c r="Q94" s="105"/>
      <c r="R94" s="105"/>
      <c r="S94" s="69"/>
      <c r="T94" s="69"/>
      <c r="U94" s="69"/>
      <c r="V94" s="69"/>
      <c r="W94" s="69"/>
      <c r="X94" s="69"/>
      <c r="Y94" s="69"/>
      <c r="Z94" s="69"/>
      <c r="AA94" s="69"/>
      <c r="AB94" s="69"/>
      <c r="AC94" s="69"/>
      <c r="AD94" s="69"/>
      <c r="AE94" s="69"/>
      <c r="AF94" s="69"/>
      <c r="AG94" s="69"/>
      <c r="AH94" s="69"/>
      <c r="AI94" s="69"/>
      <c r="AJ94" s="466" t="s">
        <v>139</v>
      </c>
      <c r="AK94" s="467">
        <v>2004</v>
      </c>
      <c r="AL94" s="69"/>
      <c r="AM94" s="69"/>
      <c r="AN94" s="69"/>
      <c r="AO94" s="461">
        <v>1125000</v>
      </c>
      <c r="AP94" s="105"/>
      <c r="AQ94" s="105"/>
      <c r="AR94" s="105"/>
      <c r="AS94" s="105"/>
      <c r="AT94" s="105"/>
      <c r="AU94" s="105"/>
      <c r="AV94" s="105"/>
      <c r="AW94" s="105"/>
    </row>
    <row r="95" spans="2:49" s="91" customFormat="1" ht="33.75" customHeight="1" x14ac:dyDescent="0.25">
      <c r="B95" s="364"/>
      <c r="C95" s="394"/>
      <c r="D95" s="462" t="s">
        <v>1412</v>
      </c>
      <c r="E95" s="462" t="s">
        <v>1413</v>
      </c>
      <c r="F95" s="105"/>
      <c r="G95" s="69"/>
      <c r="H95" s="69"/>
      <c r="I95" s="69"/>
      <c r="J95" s="69"/>
      <c r="K95" s="463" t="s">
        <v>304</v>
      </c>
      <c r="L95" s="105"/>
      <c r="M95" s="463" t="s">
        <v>1414</v>
      </c>
      <c r="N95" s="105"/>
      <c r="O95" s="105"/>
      <c r="P95" s="105"/>
      <c r="Q95" s="105"/>
      <c r="R95" s="105"/>
      <c r="S95" s="69"/>
      <c r="T95" s="69"/>
      <c r="U95" s="69"/>
      <c r="V95" s="69"/>
      <c r="W95" s="69"/>
      <c r="X95" s="69"/>
      <c r="Y95" s="69"/>
      <c r="Z95" s="69"/>
      <c r="AA95" s="69"/>
      <c r="AB95" s="69"/>
      <c r="AC95" s="69"/>
      <c r="AD95" s="69"/>
      <c r="AE95" s="69"/>
      <c r="AF95" s="69"/>
      <c r="AG95" s="69"/>
      <c r="AH95" s="69"/>
      <c r="AI95" s="69"/>
      <c r="AJ95" s="466" t="s">
        <v>139</v>
      </c>
      <c r="AK95" s="467">
        <v>2004</v>
      </c>
      <c r="AL95" s="69"/>
      <c r="AM95" s="69"/>
      <c r="AN95" s="69"/>
      <c r="AO95" s="461">
        <v>375000</v>
      </c>
      <c r="AP95" s="105"/>
      <c r="AQ95" s="105"/>
      <c r="AR95" s="105"/>
      <c r="AS95" s="105"/>
      <c r="AT95" s="105"/>
      <c r="AU95" s="105"/>
      <c r="AV95" s="105"/>
      <c r="AW95" s="105"/>
    </row>
    <row r="96" spans="2:49" s="91" customFormat="1" ht="33.75" customHeight="1" x14ac:dyDescent="0.25">
      <c r="B96" s="364"/>
      <c r="C96" s="394"/>
      <c r="D96" s="462" t="s">
        <v>183</v>
      </c>
      <c r="E96" s="462" t="s">
        <v>240</v>
      </c>
      <c r="F96" s="105"/>
      <c r="G96" s="69"/>
      <c r="H96" s="69"/>
      <c r="I96" s="69"/>
      <c r="J96" s="69"/>
      <c r="K96" s="463" t="s">
        <v>304</v>
      </c>
      <c r="L96" s="105"/>
      <c r="M96" s="463" t="s">
        <v>369</v>
      </c>
      <c r="N96" s="105"/>
      <c r="O96" s="105"/>
      <c r="P96" s="105"/>
      <c r="Q96" s="105"/>
      <c r="R96" s="105"/>
      <c r="S96" s="69"/>
      <c r="T96" s="69"/>
      <c r="U96" s="69"/>
      <c r="V96" s="69"/>
      <c r="W96" s="69"/>
      <c r="X96" s="69"/>
      <c r="Y96" s="69"/>
      <c r="Z96" s="69"/>
      <c r="AA96" s="69"/>
      <c r="AB96" s="69"/>
      <c r="AC96" s="69"/>
      <c r="AD96" s="69"/>
      <c r="AE96" s="69"/>
      <c r="AF96" s="69"/>
      <c r="AG96" s="69"/>
      <c r="AH96" s="69"/>
      <c r="AI96" s="69"/>
      <c r="AJ96" s="466" t="s">
        <v>139</v>
      </c>
      <c r="AK96" s="467">
        <v>2004</v>
      </c>
      <c r="AL96" s="69"/>
      <c r="AM96" s="69"/>
      <c r="AN96" s="69"/>
      <c r="AO96" s="461">
        <v>595000</v>
      </c>
      <c r="AP96" s="105"/>
      <c r="AQ96" s="105"/>
      <c r="AR96" s="105"/>
      <c r="AS96" s="105"/>
      <c r="AT96" s="105"/>
      <c r="AU96" s="105"/>
      <c r="AV96" s="105"/>
      <c r="AW96" s="105"/>
    </row>
    <row r="97" spans="2:49" s="91" customFormat="1" ht="33.75" customHeight="1" x14ac:dyDescent="0.25">
      <c r="B97" s="364"/>
      <c r="C97" s="394"/>
      <c r="D97" s="462" t="s">
        <v>188</v>
      </c>
      <c r="E97" s="462" t="s">
        <v>806</v>
      </c>
      <c r="F97" s="105"/>
      <c r="G97" s="69"/>
      <c r="H97" s="69"/>
      <c r="I97" s="69"/>
      <c r="J97" s="69"/>
      <c r="K97" s="463" t="s">
        <v>1405</v>
      </c>
      <c r="L97" s="105"/>
      <c r="M97" s="463" t="s">
        <v>378</v>
      </c>
      <c r="N97" s="105"/>
      <c r="O97" s="105"/>
      <c r="P97" s="105"/>
      <c r="Q97" s="105"/>
      <c r="R97" s="105"/>
      <c r="S97" s="69"/>
      <c r="T97" s="69"/>
      <c r="U97" s="69"/>
      <c r="V97" s="69"/>
      <c r="W97" s="69"/>
      <c r="X97" s="69"/>
      <c r="Y97" s="69"/>
      <c r="Z97" s="69"/>
      <c r="AA97" s="69"/>
      <c r="AB97" s="69"/>
      <c r="AC97" s="69"/>
      <c r="AD97" s="69"/>
      <c r="AE97" s="69"/>
      <c r="AF97" s="69"/>
      <c r="AG97" s="69"/>
      <c r="AH97" s="69"/>
      <c r="AI97" s="69"/>
      <c r="AJ97" s="466" t="s">
        <v>139</v>
      </c>
      <c r="AK97" s="467">
        <v>2004</v>
      </c>
      <c r="AL97" s="69"/>
      <c r="AM97" s="69"/>
      <c r="AN97" s="69"/>
      <c r="AO97" s="461">
        <v>1050000</v>
      </c>
      <c r="AP97" s="105"/>
      <c r="AQ97" s="105"/>
      <c r="AR97" s="105"/>
      <c r="AS97" s="105"/>
      <c r="AT97" s="105"/>
      <c r="AU97" s="105"/>
      <c r="AV97" s="105"/>
      <c r="AW97" s="105"/>
    </row>
    <row r="98" spans="2:49" s="91" customFormat="1" ht="33.75" customHeight="1" x14ac:dyDescent="0.25">
      <c r="B98" s="364"/>
      <c r="C98" s="394"/>
      <c r="D98" s="462" t="s">
        <v>825</v>
      </c>
      <c r="E98" s="462" t="s">
        <v>809</v>
      </c>
      <c r="F98" s="105"/>
      <c r="G98" s="69"/>
      <c r="H98" s="69"/>
      <c r="I98" s="69"/>
      <c r="J98" s="69"/>
      <c r="K98" s="463" t="s">
        <v>304</v>
      </c>
      <c r="L98" s="105"/>
      <c r="M98" s="463" t="s">
        <v>372</v>
      </c>
      <c r="N98" s="105"/>
      <c r="O98" s="105"/>
      <c r="P98" s="105"/>
      <c r="Q98" s="105"/>
      <c r="R98" s="105"/>
      <c r="S98" s="69"/>
      <c r="T98" s="69"/>
      <c r="U98" s="69"/>
      <c r="V98" s="69"/>
      <c r="W98" s="69"/>
      <c r="X98" s="69"/>
      <c r="Y98" s="69"/>
      <c r="Z98" s="69"/>
      <c r="AA98" s="69"/>
      <c r="AB98" s="69"/>
      <c r="AC98" s="69"/>
      <c r="AD98" s="69"/>
      <c r="AE98" s="69"/>
      <c r="AF98" s="69"/>
      <c r="AG98" s="69"/>
      <c r="AH98" s="69"/>
      <c r="AI98" s="69"/>
      <c r="AJ98" s="466" t="s">
        <v>139</v>
      </c>
      <c r="AK98" s="467">
        <v>2004</v>
      </c>
      <c r="AL98" s="69"/>
      <c r="AM98" s="69"/>
      <c r="AN98" s="69"/>
      <c r="AO98" s="461">
        <v>825000</v>
      </c>
      <c r="AP98" s="105"/>
      <c r="AQ98" s="105"/>
      <c r="AR98" s="105"/>
      <c r="AS98" s="105"/>
      <c r="AT98" s="105"/>
      <c r="AU98" s="105"/>
      <c r="AV98" s="105"/>
      <c r="AW98" s="105"/>
    </row>
    <row r="99" spans="2:49" s="91" customFormat="1" ht="33.75" customHeight="1" x14ac:dyDescent="0.25">
      <c r="B99" s="364"/>
      <c r="C99" s="394"/>
      <c r="D99" s="462" t="s">
        <v>178</v>
      </c>
      <c r="E99" s="462" t="s">
        <v>263</v>
      </c>
      <c r="F99" s="105"/>
      <c r="G99" s="69"/>
      <c r="H99" s="69"/>
      <c r="I99" s="69"/>
      <c r="J99" s="69"/>
      <c r="K99" s="463" t="s">
        <v>300</v>
      </c>
      <c r="L99" s="105"/>
      <c r="M99" s="463" t="s">
        <v>361</v>
      </c>
      <c r="N99" s="105"/>
      <c r="O99" s="105"/>
      <c r="P99" s="105"/>
      <c r="Q99" s="105"/>
      <c r="R99" s="105"/>
      <c r="S99" s="69"/>
      <c r="T99" s="69"/>
      <c r="U99" s="69"/>
      <c r="V99" s="69"/>
      <c r="W99" s="69"/>
      <c r="X99" s="69"/>
      <c r="Y99" s="69"/>
      <c r="Z99" s="69"/>
      <c r="AA99" s="69"/>
      <c r="AB99" s="69"/>
      <c r="AC99" s="69"/>
      <c r="AD99" s="69"/>
      <c r="AE99" s="69"/>
      <c r="AF99" s="69"/>
      <c r="AG99" s="69"/>
      <c r="AH99" s="69"/>
      <c r="AI99" s="69"/>
      <c r="AJ99" s="466" t="s">
        <v>139</v>
      </c>
      <c r="AK99" s="467">
        <v>2004</v>
      </c>
      <c r="AL99" s="69"/>
      <c r="AM99" s="69"/>
      <c r="AN99" s="69"/>
      <c r="AO99" s="461">
        <v>2062500</v>
      </c>
      <c r="AP99" s="105"/>
      <c r="AQ99" s="105"/>
      <c r="AR99" s="105"/>
      <c r="AS99" s="105"/>
      <c r="AT99" s="105"/>
      <c r="AU99" s="105"/>
      <c r="AV99" s="105"/>
      <c r="AW99" s="105"/>
    </row>
    <row r="100" spans="2:49" s="91" customFormat="1" ht="33.75" customHeight="1" x14ac:dyDescent="0.25">
      <c r="B100" s="364"/>
      <c r="C100" s="394"/>
      <c r="D100" s="462" t="s">
        <v>187</v>
      </c>
      <c r="E100" s="462" t="s">
        <v>245</v>
      </c>
      <c r="F100" s="105"/>
      <c r="G100" s="69"/>
      <c r="H100" s="69"/>
      <c r="I100" s="69"/>
      <c r="J100" s="69"/>
      <c r="K100" s="463" t="s">
        <v>338</v>
      </c>
      <c r="L100" s="105"/>
      <c r="M100" s="463" t="s">
        <v>360</v>
      </c>
      <c r="N100" s="105"/>
      <c r="O100" s="105"/>
      <c r="P100" s="105"/>
      <c r="Q100" s="105"/>
      <c r="R100" s="105"/>
      <c r="S100" s="69"/>
      <c r="T100" s="69"/>
      <c r="U100" s="69"/>
      <c r="V100" s="69"/>
      <c r="W100" s="69"/>
      <c r="X100" s="69"/>
      <c r="Y100" s="69"/>
      <c r="Z100" s="69"/>
      <c r="AA100" s="69"/>
      <c r="AB100" s="69"/>
      <c r="AC100" s="69"/>
      <c r="AD100" s="69"/>
      <c r="AE100" s="69"/>
      <c r="AF100" s="69"/>
      <c r="AG100" s="69"/>
      <c r="AH100" s="69"/>
      <c r="AI100" s="69"/>
      <c r="AJ100" s="466" t="s">
        <v>139</v>
      </c>
      <c r="AK100" s="467">
        <v>2004</v>
      </c>
      <c r="AL100" s="69"/>
      <c r="AM100" s="69"/>
      <c r="AN100" s="69"/>
      <c r="AO100" s="461">
        <v>455000</v>
      </c>
      <c r="AP100" s="105"/>
      <c r="AQ100" s="105"/>
      <c r="AR100" s="105"/>
      <c r="AS100" s="105"/>
      <c r="AT100" s="105"/>
      <c r="AU100" s="105"/>
      <c r="AV100" s="105"/>
      <c r="AW100" s="105"/>
    </row>
    <row r="101" spans="2:49" s="91" customFormat="1" ht="33.75" customHeight="1" x14ac:dyDescent="0.25">
      <c r="B101" s="364"/>
      <c r="C101" s="394"/>
      <c r="D101" s="462" t="s">
        <v>1495</v>
      </c>
      <c r="E101" s="462" t="s">
        <v>241</v>
      </c>
      <c r="F101" s="105"/>
      <c r="G101" s="69"/>
      <c r="H101" s="69"/>
      <c r="I101" s="69"/>
      <c r="J101" s="69"/>
      <c r="K101" s="463" t="s">
        <v>304</v>
      </c>
      <c r="L101" s="105"/>
      <c r="M101" s="463" t="s">
        <v>369</v>
      </c>
      <c r="N101" s="105"/>
      <c r="O101" s="105"/>
      <c r="P101" s="105"/>
      <c r="Q101" s="105"/>
      <c r="R101" s="105"/>
      <c r="S101" s="69"/>
      <c r="T101" s="69"/>
      <c r="U101" s="69"/>
      <c r="V101" s="69"/>
      <c r="W101" s="69"/>
      <c r="X101" s="69"/>
      <c r="Y101" s="69"/>
      <c r="Z101" s="69"/>
      <c r="AA101" s="69"/>
      <c r="AB101" s="69"/>
      <c r="AC101" s="69"/>
      <c r="AD101" s="69"/>
      <c r="AE101" s="69"/>
      <c r="AF101" s="69"/>
      <c r="AG101" s="69"/>
      <c r="AH101" s="69"/>
      <c r="AI101" s="69"/>
      <c r="AJ101" s="466" t="s">
        <v>139</v>
      </c>
      <c r="AK101" s="467">
        <v>2004</v>
      </c>
      <c r="AL101" s="69"/>
      <c r="AM101" s="69"/>
      <c r="AN101" s="69"/>
      <c r="AO101" s="461">
        <v>750000</v>
      </c>
      <c r="AP101" s="105"/>
      <c r="AQ101" s="105"/>
      <c r="AR101" s="105"/>
      <c r="AS101" s="105"/>
      <c r="AT101" s="105"/>
      <c r="AU101" s="105"/>
      <c r="AV101" s="105"/>
      <c r="AW101" s="105"/>
    </row>
    <row r="102" spans="2:49" s="91" customFormat="1" ht="33.75" customHeight="1" x14ac:dyDescent="0.25">
      <c r="B102" s="364"/>
      <c r="C102" s="394"/>
      <c r="D102" s="462" t="s">
        <v>186</v>
      </c>
      <c r="E102" s="462" t="s">
        <v>243</v>
      </c>
      <c r="F102" s="105"/>
      <c r="G102" s="69"/>
      <c r="H102" s="69"/>
      <c r="I102" s="69"/>
      <c r="J102" s="69"/>
      <c r="K102" s="463" t="s">
        <v>316</v>
      </c>
      <c r="L102" s="105"/>
      <c r="M102" s="463" t="s">
        <v>361</v>
      </c>
      <c r="N102" s="105"/>
      <c r="O102" s="105"/>
      <c r="P102" s="105"/>
      <c r="Q102" s="105"/>
      <c r="R102" s="105"/>
      <c r="S102" s="69"/>
      <c r="T102" s="69"/>
      <c r="U102" s="69"/>
      <c r="V102" s="69"/>
      <c r="W102" s="69"/>
      <c r="X102" s="69"/>
      <c r="Y102" s="69"/>
      <c r="Z102" s="69"/>
      <c r="AA102" s="69"/>
      <c r="AB102" s="69"/>
      <c r="AC102" s="69"/>
      <c r="AD102" s="69"/>
      <c r="AE102" s="69"/>
      <c r="AF102" s="69"/>
      <c r="AG102" s="69"/>
      <c r="AH102" s="69"/>
      <c r="AI102" s="69"/>
      <c r="AJ102" s="466" t="s">
        <v>139</v>
      </c>
      <c r="AK102" s="467">
        <v>2004</v>
      </c>
      <c r="AL102" s="69"/>
      <c r="AM102" s="69"/>
      <c r="AN102" s="69"/>
      <c r="AO102" s="461">
        <v>350000</v>
      </c>
      <c r="AP102" s="105"/>
      <c r="AQ102" s="105"/>
      <c r="AR102" s="105"/>
      <c r="AS102" s="105"/>
      <c r="AT102" s="105"/>
      <c r="AU102" s="105"/>
      <c r="AV102" s="105"/>
      <c r="AW102" s="105"/>
    </row>
    <row r="103" spans="2:49" s="91" customFormat="1" ht="33.75" customHeight="1" x14ac:dyDescent="0.25">
      <c r="B103" s="364"/>
      <c r="C103" s="394"/>
      <c r="D103" s="462" t="s">
        <v>187</v>
      </c>
      <c r="E103" s="462" t="s">
        <v>245</v>
      </c>
      <c r="F103" s="105"/>
      <c r="G103" s="69"/>
      <c r="H103" s="69"/>
      <c r="I103" s="69"/>
      <c r="J103" s="69"/>
      <c r="K103" s="463" t="s">
        <v>304</v>
      </c>
      <c r="L103" s="105"/>
      <c r="M103" s="463" t="s">
        <v>369</v>
      </c>
      <c r="N103" s="105"/>
      <c r="O103" s="105"/>
      <c r="P103" s="105"/>
      <c r="Q103" s="105"/>
      <c r="R103" s="105"/>
      <c r="S103" s="69"/>
      <c r="T103" s="69"/>
      <c r="U103" s="69"/>
      <c r="V103" s="69"/>
      <c r="W103" s="69"/>
      <c r="X103" s="69"/>
      <c r="Y103" s="69"/>
      <c r="Z103" s="69"/>
      <c r="AA103" s="69"/>
      <c r="AB103" s="69"/>
      <c r="AC103" s="69"/>
      <c r="AD103" s="69"/>
      <c r="AE103" s="69"/>
      <c r="AF103" s="69"/>
      <c r="AG103" s="69"/>
      <c r="AH103" s="69"/>
      <c r="AI103" s="69"/>
      <c r="AJ103" s="466" t="s">
        <v>139</v>
      </c>
      <c r="AK103" s="467">
        <v>2004</v>
      </c>
      <c r="AL103" s="69"/>
      <c r="AM103" s="69"/>
      <c r="AN103" s="69"/>
      <c r="AO103" s="461">
        <v>455000</v>
      </c>
      <c r="AP103" s="105"/>
      <c r="AQ103" s="105"/>
      <c r="AR103" s="105"/>
      <c r="AS103" s="105"/>
      <c r="AT103" s="105"/>
      <c r="AU103" s="105"/>
      <c r="AV103" s="105"/>
      <c r="AW103" s="105"/>
    </row>
    <row r="104" spans="2:49" s="91" customFormat="1" ht="33.75" customHeight="1" x14ac:dyDescent="0.25">
      <c r="B104" s="364"/>
      <c r="C104" s="394"/>
      <c r="D104" s="462" t="s">
        <v>183</v>
      </c>
      <c r="E104" s="462" t="s">
        <v>240</v>
      </c>
      <c r="F104" s="105"/>
      <c r="G104" s="69"/>
      <c r="H104" s="69"/>
      <c r="I104" s="69"/>
      <c r="J104" s="69"/>
      <c r="K104" s="463" t="s">
        <v>304</v>
      </c>
      <c r="L104" s="105"/>
      <c r="M104" s="463" t="s">
        <v>369</v>
      </c>
      <c r="N104" s="105"/>
      <c r="O104" s="105"/>
      <c r="P104" s="105"/>
      <c r="Q104" s="105"/>
      <c r="R104" s="105"/>
      <c r="S104" s="69"/>
      <c r="T104" s="69"/>
      <c r="U104" s="69"/>
      <c r="V104" s="69"/>
      <c r="W104" s="69"/>
      <c r="X104" s="69"/>
      <c r="Y104" s="69"/>
      <c r="Z104" s="69"/>
      <c r="AA104" s="69"/>
      <c r="AB104" s="69"/>
      <c r="AC104" s="69"/>
      <c r="AD104" s="69"/>
      <c r="AE104" s="69"/>
      <c r="AF104" s="69"/>
      <c r="AG104" s="69"/>
      <c r="AH104" s="69"/>
      <c r="AI104" s="69"/>
      <c r="AJ104" s="466" t="s">
        <v>139</v>
      </c>
      <c r="AK104" s="467">
        <v>2004</v>
      </c>
      <c r="AL104" s="69"/>
      <c r="AM104" s="69"/>
      <c r="AN104" s="69"/>
      <c r="AO104" s="461">
        <v>1020000</v>
      </c>
      <c r="AP104" s="105"/>
      <c r="AQ104" s="105"/>
      <c r="AR104" s="105"/>
      <c r="AS104" s="105"/>
      <c r="AT104" s="105"/>
      <c r="AU104" s="105"/>
      <c r="AV104" s="105"/>
      <c r="AW104" s="105"/>
    </row>
    <row r="105" spans="2:49" s="91" customFormat="1" ht="33.75" customHeight="1" x14ac:dyDescent="0.25">
      <c r="B105" s="364"/>
      <c r="C105" s="394"/>
      <c r="D105" s="462" t="s">
        <v>175</v>
      </c>
      <c r="E105" s="462" t="s">
        <v>232</v>
      </c>
      <c r="F105" s="105"/>
      <c r="G105" s="69"/>
      <c r="H105" s="69"/>
      <c r="I105" s="69"/>
      <c r="J105" s="69"/>
      <c r="K105" s="463" t="s">
        <v>1496</v>
      </c>
      <c r="L105" s="105"/>
      <c r="M105" s="463" t="s">
        <v>360</v>
      </c>
      <c r="N105" s="105"/>
      <c r="O105" s="105"/>
      <c r="P105" s="105"/>
      <c r="Q105" s="105"/>
      <c r="R105" s="105"/>
      <c r="S105" s="69"/>
      <c r="T105" s="69"/>
      <c r="U105" s="69"/>
      <c r="V105" s="69"/>
      <c r="W105" s="69"/>
      <c r="X105" s="69"/>
      <c r="Y105" s="69"/>
      <c r="Z105" s="69"/>
      <c r="AA105" s="69"/>
      <c r="AB105" s="69"/>
      <c r="AC105" s="69"/>
      <c r="AD105" s="69"/>
      <c r="AE105" s="69"/>
      <c r="AF105" s="69"/>
      <c r="AG105" s="69"/>
      <c r="AH105" s="69"/>
      <c r="AI105" s="69"/>
      <c r="AJ105" s="466" t="s">
        <v>139</v>
      </c>
      <c r="AK105" s="467">
        <v>2004</v>
      </c>
      <c r="AL105" s="69"/>
      <c r="AM105" s="69"/>
      <c r="AN105" s="69"/>
      <c r="AO105" s="461">
        <v>297500</v>
      </c>
      <c r="AP105" s="105"/>
      <c r="AQ105" s="105"/>
      <c r="AR105" s="105"/>
      <c r="AS105" s="105"/>
      <c r="AT105" s="105"/>
      <c r="AU105" s="105"/>
      <c r="AV105" s="105"/>
      <c r="AW105" s="105"/>
    </row>
    <row r="106" spans="2:49" s="91" customFormat="1" ht="33.75" customHeight="1" x14ac:dyDescent="0.25">
      <c r="B106" s="364"/>
      <c r="C106" s="394"/>
      <c r="D106" s="462" t="s">
        <v>199</v>
      </c>
      <c r="E106" s="462" t="s">
        <v>232</v>
      </c>
      <c r="F106" s="105"/>
      <c r="G106" s="69"/>
      <c r="H106" s="69"/>
      <c r="I106" s="69"/>
      <c r="J106" s="69"/>
      <c r="K106" s="463" t="s">
        <v>318</v>
      </c>
      <c r="L106" s="105"/>
      <c r="M106" s="463" t="s">
        <v>365</v>
      </c>
      <c r="N106" s="105"/>
      <c r="O106" s="105"/>
      <c r="P106" s="105"/>
      <c r="Q106" s="105"/>
      <c r="R106" s="105"/>
      <c r="S106" s="69"/>
      <c r="T106" s="69"/>
      <c r="U106" s="69"/>
      <c r="V106" s="69"/>
      <c r="W106" s="69"/>
      <c r="X106" s="69"/>
      <c r="Y106" s="69"/>
      <c r="Z106" s="69"/>
      <c r="AA106" s="69"/>
      <c r="AB106" s="69"/>
      <c r="AC106" s="69"/>
      <c r="AD106" s="69"/>
      <c r="AE106" s="69"/>
      <c r="AF106" s="69"/>
      <c r="AG106" s="69"/>
      <c r="AH106" s="69"/>
      <c r="AI106" s="69"/>
      <c r="AJ106" s="466" t="s">
        <v>139</v>
      </c>
      <c r="AK106" s="467">
        <v>2004</v>
      </c>
      <c r="AL106" s="69"/>
      <c r="AM106" s="69"/>
      <c r="AN106" s="69"/>
      <c r="AO106" s="461">
        <v>390000</v>
      </c>
      <c r="AP106" s="105"/>
      <c r="AQ106" s="105"/>
      <c r="AR106" s="105"/>
      <c r="AS106" s="105"/>
      <c r="AT106" s="105"/>
      <c r="AU106" s="105"/>
      <c r="AV106" s="105"/>
      <c r="AW106" s="105"/>
    </row>
    <row r="107" spans="2:49" s="91" customFormat="1" ht="33.75" customHeight="1" x14ac:dyDescent="0.25">
      <c r="B107" s="364"/>
      <c r="C107" s="394"/>
      <c r="D107" s="462" t="s">
        <v>196</v>
      </c>
      <c r="E107" s="462" t="s">
        <v>255</v>
      </c>
      <c r="F107" s="105"/>
      <c r="G107" s="69"/>
      <c r="H107" s="69"/>
      <c r="I107" s="69"/>
      <c r="J107" s="69"/>
      <c r="K107" s="463" t="s">
        <v>304</v>
      </c>
      <c r="L107" s="105"/>
      <c r="M107" s="463" t="s">
        <v>373</v>
      </c>
      <c r="N107" s="105"/>
      <c r="O107" s="105"/>
      <c r="P107" s="105"/>
      <c r="Q107" s="105"/>
      <c r="R107" s="105"/>
      <c r="S107" s="69"/>
      <c r="T107" s="69"/>
      <c r="U107" s="69"/>
      <c r="V107" s="69"/>
      <c r="W107" s="69"/>
      <c r="X107" s="69"/>
      <c r="Y107" s="69"/>
      <c r="Z107" s="69"/>
      <c r="AA107" s="69"/>
      <c r="AB107" s="69"/>
      <c r="AC107" s="69"/>
      <c r="AD107" s="69"/>
      <c r="AE107" s="69"/>
      <c r="AF107" s="69"/>
      <c r="AG107" s="69"/>
      <c r="AH107" s="69"/>
      <c r="AI107" s="69"/>
      <c r="AJ107" s="466" t="s">
        <v>1488</v>
      </c>
      <c r="AK107" s="467">
        <v>2005</v>
      </c>
      <c r="AL107" s="69"/>
      <c r="AM107" s="69"/>
      <c r="AN107" s="69"/>
      <c r="AO107" s="461">
        <v>3040000</v>
      </c>
      <c r="AP107" s="105"/>
      <c r="AQ107" s="105"/>
      <c r="AR107" s="105"/>
      <c r="AS107" s="105"/>
      <c r="AT107" s="105"/>
      <c r="AU107" s="105"/>
      <c r="AV107" s="105"/>
      <c r="AW107" s="105"/>
    </row>
    <row r="108" spans="2:49" s="91" customFormat="1" ht="33.75" customHeight="1" x14ac:dyDescent="0.25">
      <c r="B108" s="364"/>
      <c r="C108" s="394"/>
      <c r="D108" s="462" t="s">
        <v>179</v>
      </c>
      <c r="E108" s="462" t="s">
        <v>236</v>
      </c>
      <c r="F108" s="105"/>
      <c r="G108" s="69"/>
      <c r="H108" s="69"/>
      <c r="I108" s="69"/>
      <c r="J108" s="69"/>
      <c r="K108" s="463" t="s">
        <v>300</v>
      </c>
      <c r="L108" s="105"/>
      <c r="M108" s="463" t="s">
        <v>363</v>
      </c>
      <c r="N108" s="105"/>
      <c r="O108" s="105"/>
      <c r="P108" s="105"/>
      <c r="Q108" s="105"/>
      <c r="R108" s="105"/>
      <c r="S108" s="69"/>
      <c r="T108" s="69"/>
      <c r="U108" s="69"/>
      <c r="V108" s="69"/>
      <c r="W108" s="69"/>
      <c r="X108" s="69"/>
      <c r="Y108" s="69"/>
      <c r="Z108" s="69"/>
      <c r="AA108" s="69"/>
      <c r="AB108" s="69"/>
      <c r="AC108" s="69"/>
      <c r="AD108" s="69"/>
      <c r="AE108" s="69"/>
      <c r="AF108" s="69"/>
      <c r="AG108" s="69"/>
      <c r="AH108" s="69"/>
      <c r="AI108" s="69"/>
      <c r="AJ108" s="466" t="s">
        <v>139</v>
      </c>
      <c r="AK108" s="467">
        <v>2005</v>
      </c>
      <c r="AL108" s="69"/>
      <c r="AM108" s="69"/>
      <c r="AN108" s="69"/>
      <c r="AO108" s="461">
        <v>900000</v>
      </c>
      <c r="AP108" s="105"/>
      <c r="AQ108" s="105"/>
      <c r="AR108" s="105"/>
      <c r="AS108" s="105"/>
      <c r="AT108" s="105"/>
      <c r="AU108" s="105"/>
      <c r="AV108" s="105"/>
      <c r="AW108" s="105"/>
    </row>
    <row r="109" spans="2:49" s="91" customFormat="1" ht="33.75" customHeight="1" x14ac:dyDescent="0.25">
      <c r="B109" s="364"/>
      <c r="C109" s="394"/>
      <c r="D109" s="462" t="s">
        <v>188</v>
      </c>
      <c r="E109" s="462" t="s">
        <v>246</v>
      </c>
      <c r="F109" s="105"/>
      <c r="G109" s="69"/>
      <c r="H109" s="69"/>
      <c r="I109" s="69"/>
      <c r="J109" s="69"/>
      <c r="K109" s="463" t="s">
        <v>1405</v>
      </c>
      <c r="L109" s="105"/>
      <c r="M109" s="463" t="s">
        <v>378</v>
      </c>
      <c r="N109" s="105"/>
      <c r="O109" s="105"/>
      <c r="P109" s="105"/>
      <c r="Q109" s="105"/>
      <c r="R109" s="105"/>
      <c r="S109" s="69"/>
      <c r="T109" s="69"/>
      <c r="U109" s="69"/>
      <c r="V109" s="69"/>
      <c r="W109" s="69"/>
      <c r="X109" s="69"/>
      <c r="Y109" s="69"/>
      <c r="Z109" s="69"/>
      <c r="AA109" s="69"/>
      <c r="AB109" s="69"/>
      <c r="AC109" s="69"/>
      <c r="AD109" s="69"/>
      <c r="AE109" s="69"/>
      <c r="AF109" s="69"/>
      <c r="AG109" s="69"/>
      <c r="AH109" s="69"/>
      <c r="AI109" s="69"/>
      <c r="AJ109" s="466" t="s">
        <v>139</v>
      </c>
      <c r="AK109" s="467">
        <v>2005</v>
      </c>
      <c r="AL109" s="69"/>
      <c r="AM109" s="69"/>
      <c r="AN109" s="69"/>
      <c r="AO109" s="461">
        <v>637500</v>
      </c>
      <c r="AP109" s="105"/>
      <c r="AQ109" s="105"/>
      <c r="AR109" s="105"/>
      <c r="AS109" s="105"/>
      <c r="AT109" s="105"/>
      <c r="AU109" s="105"/>
      <c r="AV109" s="105"/>
      <c r="AW109" s="105"/>
    </row>
    <row r="110" spans="2:49" s="91" customFormat="1" ht="33.75" customHeight="1" x14ac:dyDescent="0.25">
      <c r="B110" s="364"/>
      <c r="C110" s="394"/>
      <c r="D110" s="462" t="s">
        <v>188</v>
      </c>
      <c r="E110" s="462" t="s">
        <v>246</v>
      </c>
      <c r="F110" s="105"/>
      <c r="G110" s="69"/>
      <c r="H110" s="69"/>
      <c r="I110" s="69"/>
      <c r="J110" s="69"/>
      <c r="K110" s="463" t="s">
        <v>1405</v>
      </c>
      <c r="L110" s="105"/>
      <c r="M110" s="463" t="s">
        <v>378</v>
      </c>
      <c r="N110" s="105"/>
      <c r="O110" s="105"/>
      <c r="P110" s="105"/>
      <c r="Q110" s="105"/>
      <c r="R110" s="105"/>
      <c r="S110" s="69"/>
      <c r="T110" s="69"/>
      <c r="U110" s="69"/>
      <c r="V110" s="69"/>
      <c r="W110" s="69"/>
      <c r="X110" s="69"/>
      <c r="Y110" s="69"/>
      <c r="Z110" s="69"/>
      <c r="AA110" s="69"/>
      <c r="AB110" s="69"/>
      <c r="AC110" s="69"/>
      <c r="AD110" s="69"/>
      <c r="AE110" s="69"/>
      <c r="AF110" s="69"/>
      <c r="AG110" s="69"/>
      <c r="AH110" s="69"/>
      <c r="AI110" s="69"/>
      <c r="AJ110" s="466" t="s">
        <v>139</v>
      </c>
      <c r="AK110" s="467">
        <v>2005</v>
      </c>
      <c r="AL110" s="69"/>
      <c r="AM110" s="69"/>
      <c r="AN110" s="69"/>
      <c r="AO110" s="461">
        <v>637500</v>
      </c>
      <c r="AP110" s="105"/>
      <c r="AQ110" s="105"/>
      <c r="AR110" s="105"/>
      <c r="AS110" s="105"/>
      <c r="AT110" s="105"/>
      <c r="AU110" s="105"/>
      <c r="AV110" s="105"/>
      <c r="AW110" s="105"/>
    </row>
    <row r="111" spans="2:49" s="91" customFormat="1" ht="33.75" customHeight="1" x14ac:dyDescent="0.25">
      <c r="B111" s="364"/>
      <c r="C111" s="394"/>
      <c r="D111" s="462" t="s">
        <v>183</v>
      </c>
      <c r="E111" s="462" t="s">
        <v>240</v>
      </c>
      <c r="F111" s="105"/>
      <c r="G111" s="69"/>
      <c r="H111" s="69"/>
      <c r="I111" s="69"/>
      <c r="J111" s="69"/>
      <c r="K111" s="463" t="s">
        <v>304</v>
      </c>
      <c r="L111" s="105"/>
      <c r="M111" s="463" t="s">
        <v>369</v>
      </c>
      <c r="N111" s="105"/>
      <c r="O111" s="105"/>
      <c r="P111" s="105"/>
      <c r="Q111" s="105"/>
      <c r="R111" s="105"/>
      <c r="S111" s="69"/>
      <c r="T111" s="69"/>
      <c r="U111" s="69"/>
      <c r="V111" s="69"/>
      <c r="W111" s="69"/>
      <c r="X111" s="69"/>
      <c r="Y111" s="69"/>
      <c r="Z111" s="69"/>
      <c r="AA111" s="69"/>
      <c r="AB111" s="69"/>
      <c r="AC111" s="69"/>
      <c r="AD111" s="69"/>
      <c r="AE111" s="69"/>
      <c r="AF111" s="69"/>
      <c r="AG111" s="69"/>
      <c r="AH111" s="69"/>
      <c r="AI111" s="69"/>
      <c r="AJ111" s="466" t="s">
        <v>139</v>
      </c>
      <c r="AK111" s="467">
        <v>2006</v>
      </c>
      <c r="AL111" s="69"/>
      <c r="AM111" s="69"/>
      <c r="AN111" s="69"/>
      <c r="AO111" s="461">
        <v>680000</v>
      </c>
      <c r="AP111" s="105"/>
      <c r="AQ111" s="105"/>
      <c r="AR111" s="105"/>
      <c r="AS111" s="105"/>
      <c r="AT111" s="105"/>
      <c r="AU111" s="105"/>
      <c r="AV111" s="105"/>
      <c r="AW111" s="105"/>
    </row>
    <row r="112" spans="2:49" s="91" customFormat="1" ht="33.75" customHeight="1" x14ac:dyDescent="0.25">
      <c r="B112" s="364"/>
      <c r="C112" s="394"/>
      <c r="D112" s="462" t="s">
        <v>184</v>
      </c>
      <c r="E112" s="462" t="s">
        <v>241</v>
      </c>
      <c r="F112" s="105"/>
      <c r="G112" s="69"/>
      <c r="H112" s="69"/>
      <c r="I112" s="69"/>
      <c r="J112" s="69"/>
      <c r="K112" s="463" t="s">
        <v>304</v>
      </c>
      <c r="L112" s="105"/>
      <c r="M112" s="463" t="s">
        <v>369</v>
      </c>
      <c r="N112" s="105"/>
      <c r="O112" s="105"/>
      <c r="P112" s="105"/>
      <c r="Q112" s="105"/>
      <c r="R112" s="105"/>
      <c r="S112" s="69"/>
      <c r="T112" s="69"/>
      <c r="U112" s="69"/>
      <c r="V112" s="69"/>
      <c r="W112" s="69"/>
      <c r="X112" s="69"/>
      <c r="Y112" s="69"/>
      <c r="Z112" s="69"/>
      <c r="AA112" s="69"/>
      <c r="AB112" s="69"/>
      <c r="AC112" s="69"/>
      <c r="AD112" s="69"/>
      <c r="AE112" s="69"/>
      <c r="AF112" s="69"/>
      <c r="AG112" s="69"/>
      <c r="AH112" s="69"/>
      <c r="AI112" s="69"/>
      <c r="AJ112" s="466" t="s">
        <v>139</v>
      </c>
      <c r="AK112" s="467">
        <v>2006</v>
      </c>
      <c r="AL112" s="69"/>
      <c r="AM112" s="69"/>
      <c r="AN112" s="69"/>
      <c r="AO112" s="461">
        <v>800000</v>
      </c>
      <c r="AP112" s="105"/>
      <c r="AQ112" s="105"/>
      <c r="AR112" s="105"/>
      <c r="AS112" s="105"/>
      <c r="AT112" s="105"/>
      <c r="AU112" s="105"/>
      <c r="AV112" s="105"/>
      <c r="AW112" s="105"/>
    </row>
    <row r="113" spans="2:49" s="91" customFormat="1" ht="33.75" customHeight="1" x14ac:dyDescent="0.25">
      <c r="B113" s="364"/>
      <c r="C113" s="394"/>
      <c r="D113" s="462" t="s">
        <v>1497</v>
      </c>
      <c r="E113" s="462" t="s">
        <v>240</v>
      </c>
      <c r="F113" s="105"/>
      <c r="G113" s="69"/>
      <c r="H113" s="69"/>
      <c r="I113" s="69"/>
      <c r="J113" s="69"/>
      <c r="K113" s="463" t="s">
        <v>304</v>
      </c>
      <c r="L113" s="105"/>
      <c r="M113" s="463" t="s">
        <v>369</v>
      </c>
      <c r="N113" s="105"/>
      <c r="O113" s="105"/>
      <c r="P113" s="105"/>
      <c r="Q113" s="105"/>
      <c r="R113" s="105"/>
      <c r="S113" s="69"/>
      <c r="T113" s="69"/>
      <c r="U113" s="69"/>
      <c r="V113" s="69"/>
      <c r="W113" s="69"/>
      <c r="X113" s="69"/>
      <c r="Y113" s="69"/>
      <c r="Z113" s="69"/>
      <c r="AA113" s="69"/>
      <c r="AB113" s="69"/>
      <c r="AC113" s="69"/>
      <c r="AD113" s="69"/>
      <c r="AE113" s="69"/>
      <c r="AF113" s="69"/>
      <c r="AG113" s="69"/>
      <c r="AH113" s="69"/>
      <c r="AI113" s="69"/>
      <c r="AJ113" s="466" t="s">
        <v>139</v>
      </c>
      <c r="AK113" s="467">
        <v>2006</v>
      </c>
      <c r="AL113" s="69"/>
      <c r="AM113" s="69"/>
      <c r="AN113" s="69"/>
      <c r="AO113" s="461">
        <v>510000</v>
      </c>
      <c r="AP113" s="105"/>
      <c r="AQ113" s="105"/>
      <c r="AR113" s="105"/>
      <c r="AS113" s="105"/>
      <c r="AT113" s="105"/>
      <c r="AU113" s="105"/>
      <c r="AV113" s="105"/>
      <c r="AW113" s="105"/>
    </row>
    <row r="114" spans="2:49" s="91" customFormat="1" ht="33.75" customHeight="1" x14ac:dyDescent="0.25">
      <c r="B114" s="364"/>
      <c r="C114" s="394"/>
      <c r="D114" s="462" t="s">
        <v>196</v>
      </c>
      <c r="E114" s="462" t="s">
        <v>255</v>
      </c>
      <c r="F114" s="105"/>
      <c r="G114" s="69"/>
      <c r="H114" s="69"/>
      <c r="I114" s="69"/>
      <c r="J114" s="69"/>
      <c r="K114" s="463" t="s">
        <v>304</v>
      </c>
      <c r="L114" s="105"/>
      <c r="M114" s="463" t="s">
        <v>373</v>
      </c>
      <c r="N114" s="105"/>
      <c r="O114" s="105"/>
      <c r="P114" s="105"/>
      <c r="Q114" s="105"/>
      <c r="R114" s="105"/>
      <c r="S114" s="69"/>
      <c r="T114" s="69"/>
      <c r="U114" s="69"/>
      <c r="V114" s="69"/>
      <c r="W114" s="69"/>
      <c r="X114" s="69"/>
      <c r="Y114" s="69"/>
      <c r="Z114" s="69"/>
      <c r="AA114" s="69"/>
      <c r="AB114" s="69"/>
      <c r="AC114" s="69"/>
      <c r="AD114" s="69"/>
      <c r="AE114" s="69"/>
      <c r="AF114" s="69"/>
      <c r="AG114" s="69"/>
      <c r="AH114" s="69"/>
      <c r="AI114" s="69"/>
      <c r="AJ114" s="466" t="s">
        <v>139</v>
      </c>
      <c r="AK114" s="467">
        <v>2006</v>
      </c>
      <c r="AL114" s="69"/>
      <c r="AM114" s="69"/>
      <c r="AN114" s="69"/>
      <c r="AO114" s="461">
        <v>2800000</v>
      </c>
      <c r="AP114" s="105"/>
      <c r="AQ114" s="105"/>
      <c r="AR114" s="105"/>
      <c r="AS114" s="105"/>
      <c r="AT114" s="105"/>
      <c r="AU114" s="105"/>
      <c r="AV114" s="105"/>
      <c r="AW114" s="105"/>
    </row>
    <row r="115" spans="2:49" s="91" customFormat="1" ht="33.75" customHeight="1" x14ac:dyDescent="0.25">
      <c r="B115" s="364"/>
      <c r="C115" s="394"/>
      <c r="D115" s="462" t="s">
        <v>182</v>
      </c>
      <c r="E115" s="462" t="s">
        <v>239</v>
      </c>
      <c r="F115" s="105"/>
      <c r="G115" s="69"/>
      <c r="H115" s="69"/>
      <c r="I115" s="69"/>
      <c r="J115" s="69"/>
      <c r="K115" s="463" t="s">
        <v>852</v>
      </c>
      <c r="L115" s="105"/>
      <c r="M115" s="463" t="s">
        <v>362</v>
      </c>
      <c r="N115" s="105"/>
      <c r="O115" s="105"/>
      <c r="P115" s="105"/>
      <c r="Q115" s="105"/>
      <c r="R115" s="105"/>
      <c r="S115" s="69"/>
      <c r="T115" s="69"/>
      <c r="U115" s="69"/>
      <c r="V115" s="69"/>
      <c r="W115" s="69"/>
      <c r="X115" s="69"/>
      <c r="Y115" s="69"/>
      <c r="Z115" s="69"/>
      <c r="AA115" s="69"/>
      <c r="AB115" s="69"/>
      <c r="AC115" s="69"/>
      <c r="AD115" s="69"/>
      <c r="AE115" s="69"/>
      <c r="AF115" s="69"/>
      <c r="AG115" s="69"/>
      <c r="AH115" s="69"/>
      <c r="AI115" s="69"/>
      <c r="AJ115" s="466" t="s">
        <v>139</v>
      </c>
      <c r="AK115" s="467">
        <v>2006</v>
      </c>
      <c r="AL115" s="69"/>
      <c r="AM115" s="69"/>
      <c r="AN115" s="69"/>
      <c r="AO115" s="461">
        <v>1200000</v>
      </c>
      <c r="AP115" s="105"/>
      <c r="AQ115" s="105"/>
      <c r="AR115" s="105"/>
      <c r="AS115" s="105"/>
      <c r="AT115" s="105"/>
      <c r="AU115" s="105"/>
      <c r="AV115" s="105"/>
      <c r="AW115" s="105"/>
    </row>
    <row r="116" spans="2:49" s="91" customFormat="1" ht="33.75" customHeight="1" x14ac:dyDescent="0.25">
      <c r="B116" s="364"/>
      <c r="C116" s="394"/>
      <c r="D116" s="462" t="s">
        <v>175</v>
      </c>
      <c r="E116" s="462" t="s">
        <v>232</v>
      </c>
      <c r="F116" s="105"/>
      <c r="G116" s="69"/>
      <c r="H116" s="69"/>
      <c r="I116" s="69"/>
      <c r="J116" s="69"/>
      <c r="K116" s="463" t="s">
        <v>299</v>
      </c>
      <c r="L116" s="105"/>
      <c r="M116" s="463" t="s">
        <v>360</v>
      </c>
      <c r="N116" s="105"/>
      <c r="O116" s="105"/>
      <c r="P116" s="105"/>
      <c r="Q116" s="105"/>
      <c r="R116" s="105"/>
      <c r="S116" s="69"/>
      <c r="T116" s="69"/>
      <c r="U116" s="69"/>
      <c r="V116" s="69"/>
      <c r="W116" s="69"/>
      <c r="X116" s="69"/>
      <c r="Y116" s="69"/>
      <c r="Z116" s="69"/>
      <c r="AA116" s="69"/>
      <c r="AB116" s="69"/>
      <c r="AC116" s="69"/>
      <c r="AD116" s="69"/>
      <c r="AE116" s="69"/>
      <c r="AF116" s="69"/>
      <c r="AG116" s="69"/>
      <c r="AH116" s="69"/>
      <c r="AI116" s="69"/>
      <c r="AJ116" s="466" t="s">
        <v>139</v>
      </c>
      <c r="AK116" s="467">
        <v>2006</v>
      </c>
      <c r="AL116" s="69"/>
      <c r="AM116" s="69"/>
      <c r="AN116" s="69"/>
      <c r="AO116" s="461">
        <v>280000</v>
      </c>
      <c r="AP116" s="105"/>
      <c r="AQ116" s="105"/>
      <c r="AR116" s="105"/>
      <c r="AS116" s="105"/>
      <c r="AT116" s="105"/>
      <c r="AU116" s="105"/>
      <c r="AV116" s="105"/>
      <c r="AW116" s="105"/>
    </row>
    <row r="117" spans="2:49" s="91" customFormat="1" ht="33.75" customHeight="1" x14ac:dyDescent="0.25">
      <c r="B117" s="364"/>
      <c r="C117" s="394"/>
      <c r="D117" s="462" t="s">
        <v>1498</v>
      </c>
      <c r="E117" s="462" t="s">
        <v>252</v>
      </c>
      <c r="F117" s="105"/>
      <c r="G117" s="69"/>
      <c r="H117" s="69"/>
      <c r="I117" s="69"/>
      <c r="J117" s="69"/>
      <c r="K117" s="463" t="s">
        <v>304</v>
      </c>
      <c r="L117" s="105"/>
      <c r="M117" s="463" t="s">
        <v>372</v>
      </c>
      <c r="N117" s="105"/>
      <c r="O117" s="105"/>
      <c r="P117" s="105"/>
      <c r="Q117" s="105"/>
      <c r="R117" s="105"/>
      <c r="S117" s="69"/>
      <c r="T117" s="69"/>
      <c r="U117" s="69"/>
      <c r="V117" s="69"/>
      <c r="W117" s="69"/>
      <c r="X117" s="69"/>
      <c r="Y117" s="69"/>
      <c r="Z117" s="69"/>
      <c r="AA117" s="69"/>
      <c r="AB117" s="69"/>
      <c r="AC117" s="69"/>
      <c r="AD117" s="69"/>
      <c r="AE117" s="69"/>
      <c r="AF117" s="69"/>
      <c r="AG117" s="69"/>
      <c r="AH117" s="69"/>
      <c r="AI117" s="69"/>
      <c r="AJ117" s="466" t="s">
        <v>139</v>
      </c>
      <c r="AK117" s="467">
        <v>2006</v>
      </c>
      <c r="AL117" s="69"/>
      <c r="AM117" s="69"/>
      <c r="AN117" s="69"/>
      <c r="AO117" s="461">
        <v>360000</v>
      </c>
      <c r="AP117" s="105"/>
      <c r="AQ117" s="105"/>
      <c r="AR117" s="105"/>
      <c r="AS117" s="105"/>
      <c r="AT117" s="105"/>
      <c r="AU117" s="105"/>
      <c r="AV117" s="105"/>
      <c r="AW117" s="105"/>
    </row>
    <row r="118" spans="2:49" s="91" customFormat="1" ht="33.75" customHeight="1" x14ac:dyDescent="0.25">
      <c r="B118" s="364"/>
      <c r="C118" s="394"/>
      <c r="D118" s="462" t="s">
        <v>187</v>
      </c>
      <c r="E118" s="462" t="s">
        <v>245</v>
      </c>
      <c r="F118" s="105"/>
      <c r="G118" s="69"/>
      <c r="H118" s="69"/>
      <c r="I118" s="69"/>
      <c r="J118" s="69"/>
      <c r="K118" s="463" t="s">
        <v>338</v>
      </c>
      <c r="L118" s="105"/>
      <c r="M118" s="463" t="s">
        <v>370</v>
      </c>
      <c r="N118" s="105"/>
      <c r="O118" s="105"/>
      <c r="P118" s="105"/>
      <c r="Q118" s="105"/>
      <c r="R118" s="105"/>
      <c r="S118" s="69"/>
      <c r="T118" s="69"/>
      <c r="U118" s="69"/>
      <c r="V118" s="69"/>
      <c r="W118" s="69"/>
      <c r="X118" s="69"/>
      <c r="Y118" s="69"/>
      <c r="Z118" s="69"/>
      <c r="AA118" s="69"/>
      <c r="AB118" s="69"/>
      <c r="AC118" s="69"/>
      <c r="AD118" s="69"/>
      <c r="AE118" s="69"/>
      <c r="AF118" s="69"/>
      <c r="AG118" s="69"/>
      <c r="AH118" s="69"/>
      <c r="AI118" s="69"/>
      <c r="AJ118" s="466" t="s">
        <v>139</v>
      </c>
      <c r="AK118" s="467">
        <v>2006</v>
      </c>
      <c r="AL118" s="69"/>
      <c r="AM118" s="69"/>
      <c r="AN118" s="69"/>
      <c r="AO118" s="461">
        <v>455000</v>
      </c>
      <c r="AP118" s="105"/>
      <c r="AQ118" s="105"/>
      <c r="AR118" s="105"/>
      <c r="AS118" s="105"/>
      <c r="AT118" s="105"/>
      <c r="AU118" s="105"/>
      <c r="AV118" s="105"/>
      <c r="AW118" s="105"/>
    </row>
    <row r="119" spans="2:49" s="91" customFormat="1" ht="33.75" customHeight="1" x14ac:dyDescent="0.25">
      <c r="B119" s="364"/>
      <c r="C119" s="394"/>
      <c r="D119" s="462" t="s">
        <v>195</v>
      </c>
      <c r="E119" s="462" t="s">
        <v>232</v>
      </c>
      <c r="F119" s="105"/>
      <c r="G119" s="69"/>
      <c r="H119" s="69"/>
      <c r="I119" s="69"/>
      <c r="J119" s="69"/>
      <c r="K119" s="463" t="s">
        <v>306</v>
      </c>
      <c r="L119" s="105"/>
      <c r="M119" s="463" t="s">
        <v>369</v>
      </c>
      <c r="N119" s="105"/>
      <c r="O119" s="105"/>
      <c r="P119" s="105"/>
      <c r="Q119" s="105"/>
      <c r="R119" s="105"/>
      <c r="S119" s="69"/>
      <c r="T119" s="69"/>
      <c r="U119" s="69"/>
      <c r="V119" s="69"/>
      <c r="W119" s="69"/>
      <c r="X119" s="69"/>
      <c r="Y119" s="69"/>
      <c r="Z119" s="69"/>
      <c r="AA119" s="69"/>
      <c r="AB119" s="69"/>
      <c r="AC119" s="69"/>
      <c r="AD119" s="69"/>
      <c r="AE119" s="69"/>
      <c r="AF119" s="69"/>
      <c r="AG119" s="69"/>
      <c r="AH119" s="69"/>
      <c r="AI119" s="69"/>
      <c r="AJ119" s="466" t="s">
        <v>139</v>
      </c>
      <c r="AK119" s="467">
        <v>2006</v>
      </c>
      <c r="AL119" s="69"/>
      <c r="AM119" s="69"/>
      <c r="AN119" s="69"/>
      <c r="AO119" s="461">
        <v>120000</v>
      </c>
      <c r="AP119" s="105"/>
      <c r="AQ119" s="105"/>
      <c r="AR119" s="105"/>
      <c r="AS119" s="105"/>
      <c r="AT119" s="105"/>
      <c r="AU119" s="105"/>
      <c r="AV119" s="105"/>
      <c r="AW119" s="105"/>
    </row>
    <row r="120" spans="2:49" s="91" customFormat="1" ht="33.75" customHeight="1" x14ac:dyDescent="0.25">
      <c r="B120" s="364"/>
      <c r="C120" s="394"/>
      <c r="D120" s="462" t="s">
        <v>175</v>
      </c>
      <c r="E120" s="462" t="s">
        <v>232</v>
      </c>
      <c r="F120" s="105"/>
      <c r="G120" s="69"/>
      <c r="H120" s="69"/>
      <c r="I120" s="69"/>
      <c r="J120" s="69"/>
      <c r="K120" s="463" t="s">
        <v>338</v>
      </c>
      <c r="L120" s="105"/>
      <c r="M120" s="463" t="s">
        <v>360</v>
      </c>
      <c r="N120" s="105"/>
      <c r="O120" s="105"/>
      <c r="P120" s="105"/>
      <c r="Q120" s="105"/>
      <c r="R120" s="105"/>
      <c r="S120" s="69"/>
      <c r="T120" s="69"/>
      <c r="U120" s="69"/>
      <c r="V120" s="69"/>
      <c r="W120" s="69"/>
      <c r="X120" s="69"/>
      <c r="Y120" s="69"/>
      <c r="Z120" s="69"/>
      <c r="AA120" s="69"/>
      <c r="AB120" s="69"/>
      <c r="AC120" s="69"/>
      <c r="AD120" s="69"/>
      <c r="AE120" s="69"/>
      <c r="AF120" s="69"/>
      <c r="AG120" s="69"/>
      <c r="AH120" s="69"/>
      <c r="AI120" s="69"/>
      <c r="AJ120" s="466" t="s">
        <v>139</v>
      </c>
      <c r="AK120" s="467">
        <v>2006</v>
      </c>
      <c r="AL120" s="69"/>
      <c r="AM120" s="69"/>
      <c r="AN120" s="69"/>
      <c r="AO120" s="461">
        <v>840000</v>
      </c>
      <c r="AP120" s="105"/>
      <c r="AQ120" s="105"/>
      <c r="AR120" s="105"/>
      <c r="AS120" s="105"/>
      <c r="AT120" s="105"/>
      <c r="AU120" s="105"/>
      <c r="AV120" s="105"/>
      <c r="AW120" s="105"/>
    </row>
    <row r="121" spans="2:49" s="91" customFormat="1" ht="33.75" customHeight="1" x14ac:dyDescent="0.25">
      <c r="B121" s="364"/>
      <c r="C121" s="394"/>
      <c r="D121" s="462" t="s">
        <v>177</v>
      </c>
      <c r="E121" s="462" t="s">
        <v>271</v>
      </c>
      <c r="F121" s="105"/>
      <c r="G121" s="69"/>
      <c r="H121" s="69"/>
      <c r="I121" s="69"/>
      <c r="J121" s="69"/>
      <c r="K121" s="463" t="s">
        <v>300</v>
      </c>
      <c r="L121" s="105"/>
      <c r="M121" s="463" t="s">
        <v>362</v>
      </c>
      <c r="N121" s="105"/>
      <c r="O121" s="105"/>
      <c r="P121" s="105"/>
      <c r="Q121" s="105"/>
      <c r="R121" s="105"/>
      <c r="S121" s="69"/>
      <c r="T121" s="69"/>
      <c r="U121" s="69"/>
      <c r="V121" s="69"/>
      <c r="W121" s="69"/>
      <c r="X121" s="69"/>
      <c r="Y121" s="69"/>
      <c r="Z121" s="69"/>
      <c r="AA121" s="69"/>
      <c r="AB121" s="69"/>
      <c r="AC121" s="69"/>
      <c r="AD121" s="69"/>
      <c r="AE121" s="69"/>
      <c r="AF121" s="69"/>
      <c r="AG121" s="69"/>
      <c r="AH121" s="69"/>
      <c r="AI121" s="69"/>
      <c r="AJ121" s="466" t="s">
        <v>139</v>
      </c>
      <c r="AK121" s="467">
        <v>2006</v>
      </c>
      <c r="AL121" s="69"/>
      <c r="AM121" s="69"/>
      <c r="AN121" s="69"/>
      <c r="AO121" s="461">
        <v>4000000</v>
      </c>
      <c r="AP121" s="105"/>
      <c r="AQ121" s="105"/>
      <c r="AR121" s="105"/>
      <c r="AS121" s="105"/>
      <c r="AT121" s="105"/>
      <c r="AU121" s="105"/>
      <c r="AV121" s="105"/>
      <c r="AW121" s="105"/>
    </row>
    <row r="122" spans="2:49" s="91" customFormat="1" ht="33.75" customHeight="1" x14ac:dyDescent="0.25">
      <c r="B122" s="364"/>
      <c r="C122" s="394"/>
      <c r="D122" s="462" t="s">
        <v>1499</v>
      </c>
      <c r="E122" s="462" t="s">
        <v>233</v>
      </c>
      <c r="F122" s="105"/>
      <c r="G122" s="69"/>
      <c r="H122" s="69"/>
      <c r="I122" s="69"/>
      <c r="J122" s="69"/>
      <c r="K122" s="463" t="s">
        <v>138</v>
      </c>
      <c r="L122" s="105"/>
      <c r="M122" s="463" t="s">
        <v>361</v>
      </c>
      <c r="N122" s="105"/>
      <c r="O122" s="105"/>
      <c r="P122" s="105"/>
      <c r="Q122" s="105"/>
      <c r="R122" s="105"/>
      <c r="S122" s="69"/>
      <c r="T122" s="69"/>
      <c r="U122" s="69"/>
      <c r="V122" s="69"/>
      <c r="W122" s="69"/>
      <c r="X122" s="69"/>
      <c r="Y122" s="69"/>
      <c r="Z122" s="69"/>
      <c r="AA122" s="69"/>
      <c r="AB122" s="69"/>
      <c r="AC122" s="69"/>
      <c r="AD122" s="69"/>
      <c r="AE122" s="69"/>
      <c r="AF122" s="69"/>
      <c r="AG122" s="69"/>
      <c r="AH122" s="69"/>
      <c r="AI122" s="69"/>
      <c r="AJ122" s="466" t="s">
        <v>139</v>
      </c>
      <c r="AK122" s="467">
        <v>2006</v>
      </c>
      <c r="AL122" s="69"/>
      <c r="AM122" s="69"/>
      <c r="AN122" s="69"/>
      <c r="AO122" s="461">
        <v>2000000</v>
      </c>
      <c r="AP122" s="105"/>
      <c r="AQ122" s="105"/>
      <c r="AR122" s="105"/>
      <c r="AS122" s="105"/>
      <c r="AT122" s="105"/>
      <c r="AU122" s="105"/>
      <c r="AV122" s="105"/>
      <c r="AW122" s="105"/>
    </row>
    <row r="123" spans="2:49" s="91" customFormat="1" ht="33.75" customHeight="1" x14ac:dyDescent="0.25">
      <c r="B123" s="364"/>
      <c r="C123" s="394"/>
      <c r="D123" s="462" t="s">
        <v>186</v>
      </c>
      <c r="E123" s="462" t="s">
        <v>243</v>
      </c>
      <c r="F123" s="105"/>
      <c r="G123" s="69"/>
      <c r="H123" s="69"/>
      <c r="I123" s="69"/>
      <c r="J123" s="69"/>
      <c r="K123" s="463" t="s">
        <v>309</v>
      </c>
      <c r="L123" s="105"/>
      <c r="M123" s="463" t="s">
        <v>361</v>
      </c>
      <c r="N123" s="105"/>
      <c r="O123" s="105"/>
      <c r="P123" s="105"/>
      <c r="Q123" s="105"/>
      <c r="R123" s="105"/>
      <c r="S123" s="69"/>
      <c r="T123" s="69"/>
      <c r="U123" s="69"/>
      <c r="V123" s="69"/>
      <c r="W123" s="69"/>
      <c r="X123" s="69"/>
      <c r="Y123" s="69"/>
      <c r="Z123" s="69"/>
      <c r="AA123" s="69"/>
      <c r="AB123" s="69"/>
      <c r="AC123" s="69"/>
      <c r="AD123" s="69"/>
      <c r="AE123" s="69"/>
      <c r="AF123" s="69"/>
      <c r="AG123" s="69"/>
      <c r="AH123" s="69"/>
      <c r="AI123" s="69"/>
      <c r="AJ123" s="466" t="s">
        <v>139</v>
      </c>
      <c r="AK123" s="467">
        <v>2006</v>
      </c>
      <c r="AL123" s="69"/>
      <c r="AM123" s="69"/>
      <c r="AN123" s="69"/>
      <c r="AO123" s="461">
        <v>480000</v>
      </c>
      <c r="AP123" s="105"/>
      <c r="AQ123" s="105"/>
      <c r="AR123" s="105"/>
      <c r="AS123" s="105"/>
      <c r="AT123" s="105"/>
      <c r="AU123" s="105"/>
      <c r="AV123" s="105"/>
      <c r="AW123" s="105"/>
    </row>
    <row r="124" spans="2:49" s="91" customFormat="1" ht="33.75" customHeight="1" x14ac:dyDescent="0.25">
      <c r="B124" s="364"/>
      <c r="C124" s="394"/>
      <c r="D124" s="462" t="s">
        <v>204</v>
      </c>
      <c r="E124" s="462" t="s">
        <v>267</v>
      </c>
      <c r="F124" s="105"/>
      <c r="G124" s="69"/>
      <c r="H124" s="69"/>
      <c r="I124" s="69"/>
      <c r="J124" s="69"/>
      <c r="K124" s="463" t="s">
        <v>332</v>
      </c>
      <c r="L124" s="105"/>
      <c r="M124" s="463" t="s">
        <v>361</v>
      </c>
      <c r="N124" s="105"/>
      <c r="O124" s="105"/>
      <c r="P124" s="105"/>
      <c r="Q124" s="105"/>
      <c r="R124" s="105"/>
      <c r="S124" s="69"/>
      <c r="T124" s="69"/>
      <c r="U124" s="69"/>
      <c r="V124" s="69"/>
      <c r="W124" s="69"/>
      <c r="X124" s="69"/>
      <c r="Y124" s="69"/>
      <c r="Z124" s="69"/>
      <c r="AA124" s="69"/>
      <c r="AB124" s="69"/>
      <c r="AC124" s="69"/>
      <c r="AD124" s="69"/>
      <c r="AE124" s="69"/>
      <c r="AF124" s="69"/>
      <c r="AG124" s="69"/>
      <c r="AH124" s="69"/>
      <c r="AI124" s="69"/>
      <c r="AJ124" s="466" t="s">
        <v>139</v>
      </c>
      <c r="AK124" s="467">
        <v>2006</v>
      </c>
      <c r="AL124" s="69"/>
      <c r="AM124" s="69"/>
      <c r="AN124" s="69"/>
      <c r="AO124" s="461">
        <v>1000000</v>
      </c>
      <c r="AP124" s="105"/>
      <c r="AQ124" s="105"/>
      <c r="AR124" s="105"/>
      <c r="AS124" s="105"/>
      <c r="AT124" s="105"/>
      <c r="AU124" s="105"/>
      <c r="AV124" s="105"/>
      <c r="AW124" s="105"/>
    </row>
    <row r="125" spans="2:49" s="91" customFormat="1" ht="33.75" customHeight="1" x14ac:dyDescent="0.25">
      <c r="B125" s="364"/>
      <c r="C125" s="394"/>
      <c r="D125" s="462" t="s">
        <v>189</v>
      </c>
      <c r="E125" s="462" t="s">
        <v>247</v>
      </c>
      <c r="F125" s="105"/>
      <c r="G125" s="69"/>
      <c r="H125" s="69"/>
      <c r="I125" s="69"/>
      <c r="J125" s="69"/>
      <c r="K125" s="463" t="s">
        <v>193</v>
      </c>
      <c r="L125" s="105"/>
      <c r="M125" s="463" t="s">
        <v>362</v>
      </c>
      <c r="N125" s="105"/>
      <c r="O125" s="105"/>
      <c r="P125" s="105"/>
      <c r="Q125" s="105"/>
      <c r="R125" s="105"/>
      <c r="S125" s="69"/>
      <c r="T125" s="69"/>
      <c r="U125" s="69"/>
      <c r="V125" s="69"/>
      <c r="W125" s="69"/>
      <c r="X125" s="69"/>
      <c r="Y125" s="69"/>
      <c r="Z125" s="69"/>
      <c r="AA125" s="69"/>
      <c r="AB125" s="69"/>
      <c r="AC125" s="69"/>
      <c r="AD125" s="69"/>
      <c r="AE125" s="69"/>
      <c r="AF125" s="69"/>
      <c r="AG125" s="69"/>
      <c r="AH125" s="69"/>
      <c r="AI125" s="69"/>
      <c r="AJ125" s="466" t="s">
        <v>139</v>
      </c>
      <c r="AK125" s="467">
        <v>2006</v>
      </c>
      <c r="AL125" s="69"/>
      <c r="AM125" s="69"/>
      <c r="AN125" s="69"/>
      <c r="AO125" s="461">
        <v>135000</v>
      </c>
      <c r="AP125" s="105"/>
      <c r="AQ125" s="105"/>
      <c r="AR125" s="105"/>
      <c r="AS125" s="105"/>
      <c r="AT125" s="105"/>
      <c r="AU125" s="105"/>
      <c r="AV125" s="105"/>
      <c r="AW125" s="105"/>
    </row>
    <row r="126" spans="2:49" s="91" customFormat="1" ht="33.75" customHeight="1" x14ac:dyDescent="0.25">
      <c r="B126" s="364"/>
      <c r="C126" s="394"/>
      <c r="D126" s="462" t="s">
        <v>185</v>
      </c>
      <c r="E126" s="462" t="s">
        <v>242</v>
      </c>
      <c r="F126" s="105"/>
      <c r="G126" s="69"/>
      <c r="H126" s="69"/>
      <c r="I126" s="69"/>
      <c r="J126" s="69"/>
      <c r="K126" s="463" t="s">
        <v>304</v>
      </c>
      <c r="L126" s="105"/>
      <c r="M126" s="463" t="s">
        <v>364</v>
      </c>
      <c r="N126" s="105"/>
      <c r="O126" s="105"/>
      <c r="P126" s="105"/>
      <c r="Q126" s="105"/>
      <c r="R126" s="105"/>
      <c r="S126" s="69"/>
      <c r="T126" s="69"/>
      <c r="U126" s="69"/>
      <c r="V126" s="69"/>
      <c r="W126" s="69"/>
      <c r="X126" s="69"/>
      <c r="Y126" s="69"/>
      <c r="Z126" s="69"/>
      <c r="AA126" s="69"/>
      <c r="AB126" s="69"/>
      <c r="AC126" s="69"/>
      <c r="AD126" s="69"/>
      <c r="AE126" s="69"/>
      <c r="AF126" s="69"/>
      <c r="AG126" s="69"/>
      <c r="AH126" s="69"/>
      <c r="AI126" s="69"/>
      <c r="AJ126" s="466" t="s">
        <v>139</v>
      </c>
      <c r="AK126" s="467">
        <v>2006</v>
      </c>
      <c r="AL126" s="69"/>
      <c r="AM126" s="69"/>
      <c r="AN126" s="69"/>
      <c r="AO126" s="461">
        <v>450000</v>
      </c>
      <c r="AP126" s="105"/>
      <c r="AQ126" s="105"/>
      <c r="AR126" s="105"/>
      <c r="AS126" s="105"/>
      <c r="AT126" s="105"/>
      <c r="AU126" s="105"/>
      <c r="AV126" s="105"/>
      <c r="AW126" s="105"/>
    </row>
    <row r="127" spans="2:49" s="91" customFormat="1" ht="33.75" customHeight="1" x14ac:dyDescent="0.25">
      <c r="B127" s="364"/>
      <c r="C127" s="394"/>
      <c r="D127" s="462" t="s">
        <v>209</v>
      </c>
      <c r="E127" s="462" t="s">
        <v>232</v>
      </c>
      <c r="F127" s="105"/>
      <c r="G127" s="69"/>
      <c r="H127" s="69"/>
      <c r="I127" s="69"/>
      <c r="J127" s="69"/>
      <c r="K127" s="463" t="s">
        <v>299</v>
      </c>
      <c r="L127" s="105"/>
      <c r="M127" s="463" t="s">
        <v>360</v>
      </c>
      <c r="N127" s="105"/>
      <c r="O127" s="105"/>
      <c r="P127" s="105"/>
      <c r="Q127" s="105"/>
      <c r="R127" s="105"/>
      <c r="S127" s="69"/>
      <c r="T127" s="69"/>
      <c r="U127" s="69"/>
      <c r="V127" s="69"/>
      <c r="W127" s="69"/>
      <c r="X127" s="69"/>
      <c r="Y127" s="69"/>
      <c r="Z127" s="69"/>
      <c r="AA127" s="69"/>
      <c r="AB127" s="69"/>
      <c r="AC127" s="69"/>
      <c r="AD127" s="69"/>
      <c r="AE127" s="69"/>
      <c r="AF127" s="69"/>
      <c r="AG127" s="69"/>
      <c r="AH127" s="69"/>
      <c r="AI127" s="69"/>
      <c r="AJ127" s="466" t="s">
        <v>139</v>
      </c>
      <c r="AK127" s="467">
        <v>2006</v>
      </c>
      <c r="AL127" s="69"/>
      <c r="AM127" s="69"/>
      <c r="AN127" s="69"/>
      <c r="AO127" s="461">
        <v>7280000</v>
      </c>
      <c r="AP127" s="105"/>
      <c r="AQ127" s="105"/>
      <c r="AR127" s="105"/>
      <c r="AS127" s="105"/>
      <c r="AT127" s="105"/>
      <c r="AU127" s="105"/>
      <c r="AV127" s="105"/>
      <c r="AW127" s="105"/>
    </row>
    <row r="128" spans="2:49" s="91" customFormat="1" ht="33.75" customHeight="1" x14ac:dyDescent="0.25">
      <c r="B128" s="364"/>
      <c r="C128" s="394"/>
      <c r="D128" s="462" t="s">
        <v>199</v>
      </c>
      <c r="E128" s="462" t="s">
        <v>232</v>
      </c>
      <c r="F128" s="105"/>
      <c r="G128" s="69"/>
      <c r="H128" s="69"/>
      <c r="I128" s="69"/>
      <c r="J128" s="69"/>
      <c r="K128" s="463" t="s">
        <v>318</v>
      </c>
      <c r="L128" s="105"/>
      <c r="M128" s="463" t="s">
        <v>365</v>
      </c>
      <c r="N128" s="105"/>
      <c r="O128" s="105"/>
      <c r="P128" s="105"/>
      <c r="Q128" s="105"/>
      <c r="R128" s="105"/>
      <c r="S128" s="69"/>
      <c r="T128" s="69"/>
      <c r="U128" s="69"/>
      <c r="V128" s="69"/>
      <c r="W128" s="69"/>
      <c r="X128" s="69"/>
      <c r="Y128" s="69"/>
      <c r="Z128" s="69"/>
      <c r="AA128" s="69"/>
      <c r="AB128" s="69"/>
      <c r="AC128" s="69"/>
      <c r="AD128" s="69"/>
      <c r="AE128" s="69"/>
      <c r="AF128" s="69"/>
      <c r="AG128" s="69"/>
      <c r="AH128" s="69"/>
      <c r="AI128" s="69"/>
      <c r="AJ128" s="466" t="s">
        <v>139</v>
      </c>
      <c r="AK128" s="467">
        <v>2006</v>
      </c>
      <c r="AL128" s="69"/>
      <c r="AM128" s="69"/>
      <c r="AN128" s="69"/>
      <c r="AO128" s="461">
        <v>480000</v>
      </c>
      <c r="AP128" s="105"/>
      <c r="AQ128" s="105"/>
      <c r="AR128" s="105"/>
      <c r="AS128" s="105"/>
      <c r="AT128" s="105"/>
      <c r="AU128" s="105"/>
      <c r="AV128" s="105"/>
      <c r="AW128" s="105"/>
    </row>
    <row r="129" spans="2:49" s="91" customFormat="1" ht="33.75" customHeight="1" x14ac:dyDescent="0.25">
      <c r="B129" s="364"/>
      <c r="C129" s="394"/>
      <c r="D129" s="462" t="s">
        <v>1500</v>
      </c>
      <c r="E129" s="462" t="s">
        <v>240</v>
      </c>
      <c r="F129" s="105"/>
      <c r="G129" s="69"/>
      <c r="H129" s="69"/>
      <c r="I129" s="69"/>
      <c r="J129" s="69"/>
      <c r="K129" s="463" t="s">
        <v>304</v>
      </c>
      <c r="L129" s="105"/>
      <c r="M129" s="463" t="s">
        <v>369</v>
      </c>
      <c r="N129" s="105"/>
      <c r="O129" s="105"/>
      <c r="P129" s="105"/>
      <c r="Q129" s="105"/>
      <c r="R129" s="105"/>
      <c r="S129" s="69"/>
      <c r="T129" s="69"/>
      <c r="U129" s="69"/>
      <c r="V129" s="69"/>
      <c r="W129" s="69"/>
      <c r="X129" s="69"/>
      <c r="Y129" s="69"/>
      <c r="Z129" s="69"/>
      <c r="AA129" s="69"/>
      <c r="AB129" s="69"/>
      <c r="AC129" s="69"/>
      <c r="AD129" s="69"/>
      <c r="AE129" s="69"/>
      <c r="AF129" s="69"/>
      <c r="AG129" s="69"/>
      <c r="AH129" s="69"/>
      <c r="AI129" s="69"/>
      <c r="AJ129" s="466" t="s">
        <v>139</v>
      </c>
      <c r="AK129" s="467">
        <v>2006</v>
      </c>
      <c r="AL129" s="69"/>
      <c r="AM129" s="69"/>
      <c r="AN129" s="69"/>
      <c r="AO129" s="461">
        <v>340000</v>
      </c>
      <c r="AP129" s="105"/>
      <c r="AQ129" s="105"/>
      <c r="AR129" s="105"/>
      <c r="AS129" s="105"/>
      <c r="AT129" s="105"/>
      <c r="AU129" s="105"/>
      <c r="AV129" s="105"/>
      <c r="AW129" s="105"/>
    </row>
    <row r="130" spans="2:49" s="91" customFormat="1" ht="33.75" customHeight="1" x14ac:dyDescent="0.25">
      <c r="B130" s="364"/>
      <c r="C130" s="394"/>
      <c r="D130" s="462" t="s">
        <v>187</v>
      </c>
      <c r="E130" s="462" t="s">
        <v>245</v>
      </c>
      <c r="F130" s="105"/>
      <c r="G130" s="69"/>
      <c r="H130" s="69"/>
      <c r="I130" s="69"/>
      <c r="J130" s="69"/>
      <c r="K130" s="463" t="s">
        <v>304</v>
      </c>
      <c r="L130" s="105"/>
      <c r="M130" s="463" t="s">
        <v>369</v>
      </c>
      <c r="N130" s="105"/>
      <c r="O130" s="105"/>
      <c r="P130" s="105"/>
      <c r="Q130" s="105"/>
      <c r="R130" s="105"/>
      <c r="S130" s="69"/>
      <c r="T130" s="69"/>
      <c r="U130" s="69"/>
      <c r="V130" s="69"/>
      <c r="W130" s="69"/>
      <c r="X130" s="69"/>
      <c r="Y130" s="69"/>
      <c r="Z130" s="69"/>
      <c r="AA130" s="69"/>
      <c r="AB130" s="69"/>
      <c r="AC130" s="69"/>
      <c r="AD130" s="69"/>
      <c r="AE130" s="69"/>
      <c r="AF130" s="69"/>
      <c r="AG130" s="69"/>
      <c r="AH130" s="69"/>
      <c r="AI130" s="69"/>
      <c r="AJ130" s="466" t="s">
        <v>139</v>
      </c>
      <c r="AK130" s="467">
        <v>2006</v>
      </c>
      <c r="AL130" s="69"/>
      <c r="AM130" s="69"/>
      <c r="AN130" s="69"/>
      <c r="AO130" s="461">
        <v>490000</v>
      </c>
      <c r="AP130" s="105"/>
      <c r="AQ130" s="105"/>
      <c r="AR130" s="105"/>
      <c r="AS130" s="105"/>
      <c r="AT130" s="105"/>
      <c r="AU130" s="105"/>
      <c r="AV130" s="105"/>
      <c r="AW130" s="105"/>
    </row>
    <row r="131" spans="2:49" s="91" customFormat="1" ht="33.75" customHeight="1" x14ac:dyDescent="0.25">
      <c r="B131" s="364"/>
      <c r="C131" s="394"/>
      <c r="D131" s="462" t="s">
        <v>1497</v>
      </c>
      <c r="E131" s="462" t="s">
        <v>240</v>
      </c>
      <c r="F131" s="105"/>
      <c r="G131" s="69"/>
      <c r="H131" s="69"/>
      <c r="I131" s="69"/>
      <c r="J131" s="69"/>
      <c r="K131" s="463" t="s">
        <v>304</v>
      </c>
      <c r="L131" s="105"/>
      <c r="M131" s="463" t="s">
        <v>369</v>
      </c>
      <c r="N131" s="105"/>
      <c r="O131" s="105"/>
      <c r="P131" s="105"/>
      <c r="Q131" s="105"/>
      <c r="R131" s="105"/>
      <c r="S131" s="69"/>
      <c r="T131" s="69"/>
      <c r="U131" s="69"/>
      <c r="V131" s="69"/>
      <c r="W131" s="69"/>
      <c r="X131" s="69"/>
      <c r="Y131" s="69"/>
      <c r="Z131" s="69"/>
      <c r="AA131" s="69"/>
      <c r="AB131" s="69"/>
      <c r="AC131" s="69"/>
      <c r="AD131" s="69"/>
      <c r="AE131" s="69"/>
      <c r="AF131" s="69"/>
      <c r="AG131" s="69"/>
      <c r="AH131" s="69"/>
      <c r="AI131" s="69"/>
      <c r="AJ131" s="466" t="s">
        <v>139</v>
      </c>
      <c r="AK131" s="467">
        <v>2006</v>
      </c>
      <c r="AL131" s="69"/>
      <c r="AM131" s="69"/>
      <c r="AN131" s="69"/>
      <c r="AO131" s="461">
        <v>510000</v>
      </c>
      <c r="AP131" s="105"/>
      <c r="AQ131" s="105"/>
      <c r="AR131" s="105"/>
      <c r="AS131" s="105"/>
      <c r="AT131" s="105"/>
      <c r="AU131" s="105"/>
      <c r="AV131" s="105"/>
      <c r="AW131" s="105"/>
    </row>
    <row r="132" spans="2:49" s="91" customFormat="1" ht="33.75" customHeight="1" x14ac:dyDescent="0.25">
      <c r="B132" s="364"/>
      <c r="C132" s="394"/>
      <c r="D132" s="462" t="s">
        <v>199</v>
      </c>
      <c r="E132" s="462" t="s">
        <v>232</v>
      </c>
      <c r="F132" s="105"/>
      <c r="G132" s="69"/>
      <c r="H132" s="69"/>
      <c r="I132" s="69"/>
      <c r="J132" s="69"/>
      <c r="K132" s="463" t="s">
        <v>318</v>
      </c>
      <c r="L132" s="105"/>
      <c r="M132" s="463" t="s">
        <v>365</v>
      </c>
      <c r="N132" s="105"/>
      <c r="O132" s="105"/>
      <c r="P132" s="105"/>
      <c r="Q132" s="105"/>
      <c r="R132" s="105"/>
      <c r="S132" s="69"/>
      <c r="T132" s="69"/>
      <c r="U132" s="69"/>
      <c r="V132" s="69"/>
      <c r="W132" s="69"/>
      <c r="X132" s="69"/>
      <c r="Y132" s="69"/>
      <c r="Z132" s="69"/>
      <c r="AA132" s="69"/>
      <c r="AB132" s="69"/>
      <c r="AC132" s="69"/>
      <c r="AD132" s="69"/>
      <c r="AE132" s="69"/>
      <c r="AF132" s="69"/>
      <c r="AG132" s="69"/>
      <c r="AH132" s="69"/>
      <c r="AI132" s="69"/>
      <c r="AJ132" s="466" t="s">
        <v>139</v>
      </c>
      <c r="AK132" s="467">
        <v>2006</v>
      </c>
      <c r="AL132" s="69"/>
      <c r="AM132" s="69"/>
      <c r="AN132" s="69"/>
      <c r="AO132" s="461">
        <v>19500</v>
      </c>
      <c r="AP132" s="105"/>
      <c r="AQ132" s="105"/>
      <c r="AR132" s="105"/>
      <c r="AS132" s="105"/>
      <c r="AT132" s="105"/>
      <c r="AU132" s="105"/>
      <c r="AV132" s="105"/>
      <c r="AW132" s="105"/>
    </row>
    <row r="133" spans="2:49" s="91" customFormat="1" ht="33.75" customHeight="1" x14ac:dyDescent="0.25">
      <c r="B133" s="364"/>
      <c r="C133" s="394"/>
      <c r="D133" s="462" t="s">
        <v>175</v>
      </c>
      <c r="E133" s="462" t="s">
        <v>232</v>
      </c>
      <c r="F133" s="105"/>
      <c r="G133" s="69"/>
      <c r="H133" s="69"/>
      <c r="I133" s="69"/>
      <c r="J133" s="69"/>
      <c r="K133" s="463" t="s">
        <v>1496</v>
      </c>
      <c r="L133" s="105"/>
      <c r="M133" s="463" t="s">
        <v>360</v>
      </c>
      <c r="N133" s="105"/>
      <c r="O133" s="105"/>
      <c r="P133" s="105"/>
      <c r="Q133" s="105"/>
      <c r="R133" s="105"/>
      <c r="S133" s="69"/>
      <c r="T133" s="69"/>
      <c r="U133" s="69"/>
      <c r="V133" s="69"/>
      <c r="W133" s="69"/>
      <c r="X133" s="69"/>
      <c r="Y133" s="69"/>
      <c r="Z133" s="69"/>
      <c r="AA133" s="69"/>
      <c r="AB133" s="69"/>
      <c r="AC133" s="69"/>
      <c r="AD133" s="69"/>
      <c r="AE133" s="69"/>
      <c r="AF133" s="69"/>
      <c r="AG133" s="69"/>
      <c r="AH133" s="69"/>
      <c r="AI133" s="69"/>
      <c r="AJ133" s="466" t="s">
        <v>139</v>
      </c>
      <c r="AK133" s="467">
        <v>2006</v>
      </c>
      <c r="AL133" s="69"/>
      <c r="AM133" s="69"/>
      <c r="AN133" s="69"/>
      <c r="AO133" s="461">
        <v>595000</v>
      </c>
      <c r="AP133" s="105"/>
      <c r="AQ133" s="105"/>
      <c r="AR133" s="105"/>
      <c r="AS133" s="105"/>
      <c r="AT133" s="105"/>
      <c r="AU133" s="105"/>
      <c r="AV133" s="105"/>
      <c r="AW133" s="105"/>
    </row>
    <row r="134" spans="2:49" s="91" customFormat="1" ht="33.75" customHeight="1" x14ac:dyDescent="0.25">
      <c r="B134" s="364"/>
      <c r="C134" s="394"/>
      <c r="D134" s="462" t="s">
        <v>177</v>
      </c>
      <c r="E134" s="462" t="s">
        <v>271</v>
      </c>
      <c r="F134" s="105"/>
      <c r="G134" s="69"/>
      <c r="H134" s="69"/>
      <c r="I134" s="69"/>
      <c r="J134" s="69"/>
      <c r="K134" s="463" t="s">
        <v>331</v>
      </c>
      <c r="L134" s="105"/>
      <c r="M134" s="463" t="s">
        <v>362</v>
      </c>
      <c r="N134" s="105"/>
      <c r="O134" s="105"/>
      <c r="P134" s="105"/>
      <c r="Q134" s="105"/>
      <c r="R134" s="105"/>
      <c r="S134" s="69"/>
      <c r="T134" s="69"/>
      <c r="U134" s="69"/>
      <c r="V134" s="69"/>
      <c r="W134" s="69"/>
      <c r="X134" s="69"/>
      <c r="Y134" s="69"/>
      <c r="Z134" s="69"/>
      <c r="AA134" s="69"/>
      <c r="AB134" s="69"/>
      <c r="AC134" s="69"/>
      <c r="AD134" s="69"/>
      <c r="AE134" s="69"/>
      <c r="AF134" s="69"/>
      <c r="AG134" s="69"/>
      <c r="AH134" s="69"/>
      <c r="AI134" s="69"/>
      <c r="AJ134" s="466" t="s">
        <v>139</v>
      </c>
      <c r="AK134" s="467">
        <v>2006</v>
      </c>
      <c r="AL134" s="69"/>
      <c r="AM134" s="69"/>
      <c r="AN134" s="69"/>
      <c r="AO134" s="461">
        <v>5880000</v>
      </c>
      <c r="AP134" s="105"/>
      <c r="AQ134" s="105"/>
      <c r="AR134" s="105"/>
      <c r="AS134" s="105"/>
      <c r="AT134" s="105"/>
      <c r="AU134" s="105"/>
      <c r="AV134" s="105"/>
      <c r="AW134" s="105"/>
    </row>
    <row r="135" spans="2:49" s="91" customFormat="1" ht="33.75" customHeight="1" x14ac:dyDescent="0.25">
      <c r="B135" s="364"/>
      <c r="C135" s="394"/>
      <c r="D135" s="462" t="s">
        <v>183</v>
      </c>
      <c r="E135" s="462" t="s">
        <v>240</v>
      </c>
      <c r="F135" s="105"/>
      <c r="G135" s="69"/>
      <c r="H135" s="69"/>
      <c r="I135" s="69"/>
      <c r="J135" s="69"/>
      <c r="K135" s="463" t="s">
        <v>327</v>
      </c>
      <c r="L135" s="105"/>
      <c r="M135" s="463" t="s">
        <v>361</v>
      </c>
      <c r="N135" s="105"/>
      <c r="O135" s="105"/>
      <c r="P135" s="105"/>
      <c r="Q135" s="105"/>
      <c r="R135" s="105"/>
      <c r="S135" s="69"/>
      <c r="T135" s="69"/>
      <c r="U135" s="69"/>
      <c r="V135" s="69"/>
      <c r="W135" s="69"/>
      <c r="X135" s="69"/>
      <c r="Y135" s="69"/>
      <c r="Z135" s="69"/>
      <c r="AA135" s="69"/>
      <c r="AB135" s="69"/>
      <c r="AC135" s="69"/>
      <c r="AD135" s="69"/>
      <c r="AE135" s="69"/>
      <c r="AF135" s="69"/>
      <c r="AG135" s="69"/>
      <c r="AH135" s="69"/>
      <c r="AI135" s="69"/>
      <c r="AJ135" s="466" t="s">
        <v>139</v>
      </c>
      <c r="AK135" s="467">
        <v>2006</v>
      </c>
      <c r="AL135" s="69"/>
      <c r="AM135" s="69"/>
      <c r="AN135" s="69"/>
      <c r="AO135" s="461">
        <v>120000</v>
      </c>
      <c r="AP135" s="105"/>
      <c r="AQ135" s="105"/>
      <c r="AR135" s="105"/>
      <c r="AS135" s="105"/>
      <c r="AT135" s="105"/>
      <c r="AU135" s="105"/>
      <c r="AV135" s="105"/>
      <c r="AW135" s="105"/>
    </row>
    <row r="136" spans="2:49" s="91" customFormat="1" ht="33.75" customHeight="1" x14ac:dyDescent="0.25">
      <c r="B136" s="364"/>
      <c r="C136" s="394"/>
      <c r="D136" s="462" t="s">
        <v>1501</v>
      </c>
      <c r="E136" s="462" t="s">
        <v>1502</v>
      </c>
      <c r="F136" s="105"/>
      <c r="G136" s="69"/>
      <c r="H136" s="69"/>
      <c r="I136" s="69"/>
      <c r="J136" s="69"/>
      <c r="K136" s="463" t="s">
        <v>1503</v>
      </c>
      <c r="L136" s="105"/>
      <c r="M136" s="463" t="s">
        <v>361</v>
      </c>
      <c r="N136" s="105"/>
      <c r="O136" s="105"/>
      <c r="P136" s="105"/>
      <c r="Q136" s="105"/>
      <c r="R136" s="105"/>
      <c r="S136" s="69"/>
      <c r="T136" s="69"/>
      <c r="U136" s="69"/>
      <c r="V136" s="69"/>
      <c r="W136" s="69"/>
      <c r="X136" s="69"/>
      <c r="Y136" s="69"/>
      <c r="Z136" s="69"/>
      <c r="AA136" s="69"/>
      <c r="AB136" s="69"/>
      <c r="AC136" s="69"/>
      <c r="AD136" s="69"/>
      <c r="AE136" s="69"/>
      <c r="AF136" s="69"/>
      <c r="AG136" s="69"/>
      <c r="AH136" s="69"/>
      <c r="AI136" s="69"/>
      <c r="AJ136" s="466" t="s">
        <v>139</v>
      </c>
      <c r="AK136" s="467">
        <v>2006</v>
      </c>
      <c r="AL136" s="69"/>
      <c r="AM136" s="69"/>
      <c r="AN136" s="69"/>
      <c r="AO136" s="461">
        <v>630000</v>
      </c>
      <c r="AP136" s="105"/>
      <c r="AQ136" s="105"/>
      <c r="AR136" s="105"/>
      <c r="AS136" s="105"/>
      <c r="AT136" s="105"/>
      <c r="AU136" s="105"/>
      <c r="AV136" s="105"/>
      <c r="AW136" s="105"/>
    </row>
    <row r="137" spans="2:49" s="91" customFormat="1" ht="33.75" customHeight="1" x14ac:dyDescent="0.25">
      <c r="B137" s="364"/>
      <c r="C137" s="394"/>
      <c r="D137" s="462" t="s">
        <v>175</v>
      </c>
      <c r="E137" s="462" t="s">
        <v>232</v>
      </c>
      <c r="F137" s="105"/>
      <c r="G137" s="69"/>
      <c r="H137" s="69"/>
      <c r="I137" s="69"/>
      <c r="J137" s="69"/>
      <c r="K137" s="463" t="s">
        <v>1496</v>
      </c>
      <c r="L137" s="105"/>
      <c r="M137" s="463" t="s">
        <v>369</v>
      </c>
      <c r="N137" s="105"/>
      <c r="O137" s="105"/>
      <c r="P137" s="105"/>
      <c r="Q137" s="105"/>
      <c r="R137" s="105"/>
      <c r="S137" s="69"/>
      <c r="T137" s="69"/>
      <c r="U137" s="69"/>
      <c r="V137" s="69"/>
      <c r="W137" s="69"/>
      <c r="X137" s="69"/>
      <c r="Y137" s="69"/>
      <c r="Z137" s="69"/>
      <c r="AA137" s="69"/>
      <c r="AB137" s="69"/>
      <c r="AC137" s="69"/>
      <c r="AD137" s="69"/>
      <c r="AE137" s="69"/>
      <c r="AF137" s="69"/>
      <c r="AG137" s="69"/>
      <c r="AH137" s="69"/>
      <c r="AI137" s="69"/>
      <c r="AJ137" s="466" t="s">
        <v>139</v>
      </c>
      <c r="AK137" s="467">
        <v>2006</v>
      </c>
      <c r="AL137" s="69"/>
      <c r="AM137" s="69"/>
      <c r="AN137" s="69"/>
      <c r="AO137" s="461">
        <v>297500</v>
      </c>
      <c r="AP137" s="105"/>
      <c r="AQ137" s="105"/>
      <c r="AR137" s="105"/>
      <c r="AS137" s="105"/>
      <c r="AT137" s="105"/>
      <c r="AU137" s="105"/>
      <c r="AV137" s="105"/>
      <c r="AW137" s="105"/>
    </row>
    <row r="138" spans="2:49" s="91" customFormat="1" ht="33.75" customHeight="1" x14ac:dyDescent="0.25">
      <c r="B138" s="364"/>
      <c r="C138" s="394"/>
      <c r="D138" s="462" t="s">
        <v>183</v>
      </c>
      <c r="E138" s="462" t="s">
        <v>240</v>
      </c>
      <c r="F138" s="105"/>
      <c r="G138" s="69"/>
      <c r="H138" s="69"/>
      <c r="I138" s="69"/>
      <c r="J138" s="69"/>
      <c r="K138" s="463" t="s">
        <v>306</v>
      </c>
      <c r="L138" s="105"/>
      <c r="M138" s="463" t="s">
        <v>364</v>
      </c>
      <c r="N138" s="105"/>
      <c r="O138" s="105"/>
      <c r="P138" s="105"/>
      <c r="Q138" s="105"/>
      <c r="R138" s="105"/>
      <c r="S138" s="69"/>
      <c r="T138" s="69"/>
      <c r="U138" s="69"/>
      <c r="V138" s="69"/>
      <c r="W138" s="69"/>
      <c r="X138" s="69"/>
      <c r="Y138" s="69"/>
      <c r="Z138" s="69"/>
      <c r="AA138" s="69"/>
      <c r="AB138" s="69"/>
      <c r="AC138" s="69"/>
      <c r="AD138" s="69"/>
      <c r="AE138" s="69"/>
      <c r="AF138" s="69"/>
      <c r="AG138" s="69"/>
      <c r="AH138" s="69"/>
      <c r="AI138" s="69"/>
      <c r="AJ138" s="466" t="s">
        <v>139</v>
      </c>
      <c r="AK138" s="467">
        <v>2006</v>
      </c>
      <c r="AL138" s="69"/>
      <c r="AM138" s="69"/>
      <c r="AN138" s="69"/>
      <c r="AO138" s="461">
        <v>340000</v>
      </c>
      <c r="AP138" s="105"/>
      <c r="AQ138" s="105"/>
      <c r="AR138" s="105"/>
      <c r="AS138" s="105"/>
      <c r="AT138" s="105"/>
      <c r="AU138" s="105"/>
      <c r="AV138" s="105"/>
      <c r="AW138" s="105"/>
    </row>
    <row r="139" spans="2:49" s="91" customFormat="1" ht="33.75" customHeight="1" x14ac:dyDescent="0.25">
      <c r="B139" s="364"/>
      <c r="C139" s="394"/>
      <c r="D139" s="462" t="s">
        <v>183</v>
      </c>
      <c r="E139" s="462" t="s">
        <v>240</v>
      </c>
      <c r="F139" s="105"/>
      <c r="G139" s="69"/>
      <c r="H139" s="69"/>
      <c r="I139" s="69"/>
      <c r="J139" s="69"/>
      <c r="K139" s="463" t="s">
        <v>306</v>
      </c>
      <c r="L139" s="105"/>
      <c r="M139" s="463" t="s">
        <v>364</v>
      </c>
      <c r="N139" s="105"/>
      <c r="O139" s="105"/>
      <c r="P139" s="105"/>
      <c r="Q139" s="105"/>
      <c r="R139" s="105"/>
      <c r="S139" s="69"/>
      <c r="T139" s="69"/>
      <c r="U139" s="69"/>
      <c r="V139" s="69"/>
      <c r="W139" s="69"/>
      <c r="X139" s="69"/>
      <c r="Y139" s="69"/>
      <c r="Z139" s="69"/>
      <c r="AA139" s="69"/>
      <c r="AB139" s="69"/>
      <c r="AC139" s="69"/>
      <c r="AD139" s="69"/>
      <c r="AE139" s="69"/>
      <c r="AF139" s="69"/>
      <c r="AG139" s="69"/>
      <c r="AH139" s="69"/>
      <c r="AI139" s="69"/>
      <c r="AJ139" s="466" t="s">
        <v>139</v>
      </c>
      <c r="AK139" s="467">
        <v>2006</v>
      </c>
      <c r="AL139" s="69"/>
      <c r="AM139" s="69"/>
      <c r="AN139" s="69"/>
      <c r="AO139" s="461">
        <v>340000</v>
      </c>
      <c r="AP139" s="105"/>
      <c r="AQ139" s="105"/>
      <c r="AR139" s="105"/>
      <c r="AS139" s="105"/>
      <c r="AT139" s="105"/>
      <c r="AU139" s="105"/>
      <c r="AV139" s="105"/>
      <c r="AW139" s="105"/>
    </row>
    <row r="140" spans="2:49" s="91" customFormat="1" ht="33.75" customHeight="1" x14ac:dyDescent="0.25">
      <c r="B140" s="364"/>
      <c r="C140" s="394"/>
      <c r="D140" s="462" t="s">
        <v>182</v>
      </c>
      <c r="E140" s="462" t="s">
        <v>239</v>
      </c>
      <c r="F140" s="105"/>
      <c r="G140" s="69"/>
      <c r="H140" s="69"/>
      <c r="I140" s="69"/>
      <c r="J140" s="69"/>
      <c r="K140" s="463" t="s">
        <v>308</v>
      </c>
      <c r="L140" s="105"/>
      <c r="M140" s="463" t="s">
        <v>362</v>
      </c>
      <c r="N140" s="105"/>
      <c r="O140" s="105"/>
      <c r="P140" s="105"/>
      <c r="Q140" s="105"/>
      <c r="R140" s="105"/>
      <c r="S140" s="69"/>
      <c r="T140" s="69"/>
      <c r="U140" s="69"/>
      <c r="V140" s="69"/>
      <c r="W140" s="69"/>
      <c r="X140" s="69"/>
      <c r="Y140" s="69"/>
      <c r="Z140" s="69"/>
      <c r="AA140" s="69"/>
      <c r="AB140" s="69"/>
      <c r="AC140" s="69"/>
      <c r="AD140" s="69"/>
      <c r="AE140" s="69"/>
      <c r="AF140" s="69"/>
      <c r="AG140" s="69"/>
      <c r="AH140" s="69"/>
      <c r="AI140" s="69"/>
      <c r="AJ140" s="466" t="s">
        <v>139</v>
      </c>
      <c r="AK140" s="467">
        <v>2006</v>
      </c>
      <c r="AL140" s="69"/>
      <c r="AM140" s="69"/>
      <c r="AN140" s="69"/>
      <c r="AO140" s="461">
        <v>1105000</v>
      </c>
      <c r="AP140" s="105"/>
      <c r="AQ140" s="105"/>
      <c r="AR140" s="105"/>
      <c r="AS140" s="105"/>
      <c r="AT140" s="105"/>
      <c r="AU140" s="105"/>
      <c r="AV140" s="105"/>
      <c r="AW140" s="105"/>
    </row>
    <row r="141" spans="2:49" s="91" customFormat="1" ht="33.75" customHeight="1" x14ac:dyDescent="0.25">
      <c r="B141" s="364"/>
      <c r="C141" s="394"/>
      <c r="D141" s="462" t="s">
        <v>183</v>
      </c>
      <c r="E141" s="462" t="s">
        <v>240</v>
      </c>
      <c r="F141" s="105"/>
      <c r="G141" s="69"/>
      <c r="H141" s="69"/>
      <c r="I141" s="69"/>
      <c r="J141" s="69"/>
      <c r="K141" s="463" t="s">
        <v>304</v>
      </c>
      <c r="L141" s="105"/>
      <c r="M141" s="463" t="s">
        <v>369</v>
      </c>
      <c r="N141" s="105"/>
      <c r="O141" s="105"/>
      <c r="P141" s="105"/>
      <c r="Q141" s="105"/>
      <c r="R141" s="105"/>
      <c r="S141" s="69"/>
      <c r="T141" s="69"/>
      <c r="U141" s="69"/>
      <c r="V141" s="69"/>
      <c r="W141" s="69"/>
      <c r="X141" s="69"/>
      <c r="Y141" s="69"/>
      <c r="Z141" s="69"/>
      <c r="AA141" s="69"/>
      <c r="AB141" s="69"/>
      <c r="AC141" s="69"/>
      <c r="AD141" s="69"/>
      <c r="AE141" s="69"/>
      <c r="AF141" s="69"/>
      <c r="AG141" s="69"/>
      <c r="AH141" s="69"/>
      <c r="AI141" s="69"/>
      <c r="AJ141" s="466" t="s">
        <v>139</v>
      </c>
      <c r="AK141" s="467">
        <v>2006</v>
      </c>
      <c r="AL141" s="69"/>
      <c r="AM141" s="69"/>
      <c r="AN141" s="69"/>
      <c r="AO141" s="461">
        <v>510000</v>
      </c>
      <c r="AP141" s="105"/>
      <c r="AQ141" s="105"/>
      <c r="AR141" s="105"/>
      <c r="AS141" s="105"/>
      <c r="AT141" s="105"/>
      <c r="AU141" s="105"/>
      <c r="AV141" s="105"/>
      <c r="AW141" s="105"/>
    </row>
    <row r="142" spans="2:49" s="91" customFormat="1" ht="33.75" customHeight="1" x14ac:dyDescent="0.25">
      <c r="B142" s="364"/>
      <c r="C142" s="394"/>
      <c r="D142" s="462" t="s">
        <v>175</v>
      </c>
      <c r="E142" s="462" t="s">
        <v>232</v>
      </c>
      <c r="F142" s="105"/>
      <c r="G142" s="69"/>
      <c r="H142" s="69"/>
      <c r="I142" s="69"/>
      <c r="J142" s="69"/>
      <c r="K142" s="463" t="s">
        <v>304</v>
      </c>
      <c r="L142" s="105"/>
      <c r="M142" s="463" t="s">
        <v>373</v>
      </c>
      <c r="N142" s="105"/>
      <c r="O142" s="105"/>
      <c r="P142" s="105"/>
      <c r="Q142" s="105"/>
      <c r="R142" s="105"/>
      <c r="S142" s="69"/>
      <c r="T142" s="69"/>
      <c r="U142" s="69"/>
      <c r="V142" s="69"/>
      <c r="W142" s="69"/>
      <c r="X142" s="69"/>
      <c r="Y142" s="69"/>
      <c r="Z142" s="69"/>
      <c r="AA142" s="69"/>
      <c r="AB142" s="69"/>
      <c r="AC142" s="69"/>
      <c r="AD142" s="69"/>
      <c r="AE142" s="69"/>
      <c r="AF142" s="69"/>
      <c r="AG142" s="69"/>
      <c r="AH142" s="69"/>
      <c r="AI142" s="69"/>
      <c r="AJ142" s="466" t="s">
        <v>139</v>
      </c>
      <c r="AK142" s="467">
        <v>2006</v>
      </c>
      <c r="AL142" s="69"/>
      <c r="AM142" s="69"/>
      <c r="AN142" s="69"/>
      <c r="AO142" s="461">
        <v>585000</v>
      </c>
      <c r="AP142" s="105"/>
      <c r="AQ142" s="105"/>
      <c r="AR142" s="105"/>
      <c r="AS142" s="105"/>
      <c r="AT142" s="105"/>
      <c r="AU142" s="105"/>
      <c r="AV142" s="105"/>
      <c r="AW142" s="105"/>
    </row>
    <row r="143" spans="2:49" s="91" customFormat="1" ht="33.75" customHeight="1" x14ac:dyDescent="0.25">
      <c r="B143" s="364"/>
      <c r="C143" s="394"/>
      <c r="D143" s="462" t="s">
        <v>188</v>
      </c>
      <c r="E143" s="462" t="s">
        <v>246</v>
      </c>
      <c r="F143" s="105"/>
      <c r="G143" s="69"/>
      <c r="H143" s="69"/>
      <c r="I143" s="69"/>
      <c r="J143" s="69"/>
      <c r="K143" s="463" t="s">
        <v>1405</v>
      </c>
      <c r="L143" s="105"/>
      <c r="M143" s="463" t="s">
        <v>361</v>
      </c>
      <c r="N143" s="105"/>
      <c r="O143" s="105"/>
      <c r="P143" s="105"/>
      <c r="Q143" s="105"/>
      <c r="R143" s="105"/>
      <c r="S143" s="69"/>
      <c r="T143" s="69"/>
      <c r="U143" s="69"/>
      <c r="V143" s="69"/>
      <c r="W143" s="69"/>
      <c r="X143" s="69"/>
      <c r="Y143" s="69"/>
      <c r="Z143" s="69"/>
      <c r="AA143" s="69"/>
      <c r="AB143" s="69"/>
      <c r="AC143" s="69"/>
      <c r="AD143" s="69"/>
      <c r="AE143" s="69"/>
      <c r="AF143" s="69"/>
      <c r="AG143" s="69"/>
      <c r="AH143" s="69"/>
      <c r="AI143" s="69"/>
      <c r="AJ143" s="466" t="s">
        <v>139</v>
      </c>
      <c r="AK143" s="467">
        <v>2006</v>
      </c>
      <c r="AL143" s="69"/>
      <c r="AM143" s="69"/>
      <c r="AN143" s="69"/>
      <c r="AO143" s="461">
        <v>650000</v>
      </c>
      <c r="AP143" s="105"/>
      <c r="AQ143" s="105"/>
      <c r="AR143" s="105"/>
      <c r="AS143" s="105"/>
      <c r="AT143" s="105"/>
      <c r="AU143" s="105"/>
      <c r="AV143" s="105"/>
      <c r="AW143" s="105"/>
    </row>
    <row r="144" spans="2:49" s="91" customFormat="1" ht="33.75" customHeight="1" x14ac:dyDescent="0.25">
      <c r="B144" s="364"/>
      <c r="C144" s="477"/>
      <c r="D144" s="480" t="s">
        <v>188</v>
      </c>
      <c r="E144" s="480" t="s">
        <v>246</v>
      </c>
      <c r="F144" s="481"/>
      <c r="G144" s="424"/>
      <c r="H144" s="424"/>
      <c r="I144" s="424"/>
      <c r="J144" s="424"/>
      <c r="K144" s="482" t="s">
        <v>1405</v>
      </c>
      <c r="L144" s="105"/>
      <c r="M144" s="482" t="s">
        <v>378</v>
      </c>
      <c r="N144" s="481"/>
      <c r="O144" s="481"/>
      <c r="P144" s="481"/>
      <c r="Q144" s="481"/>
      <c r="R144" s="481"/>
      <c r="S144" s="424"/>
      <c r="T144" s="424"/>
      <c r="U144" s="424"/>
      <c r="V144" s="424"/>
      <c r="W144" s="424"/>
      <c r="X144" s="424"/>
      <c r="Y144" s="424"/>
      <c r="Z144" s="424"/>
      <c r="AA144" s="424"/>
      <c r="AB144" s="424"/>
      <c r="AC144" s="424"/>
      <c r="AD144" s="424"/>
      <c r="AE144" s="424"/>
      <c r="AF144" s="424"/>
      <c r="AG144" s="424"/>
      <c r="AH144" s="424"/>
      <c r="AI144" s="424"/>
      <c r="AJ144" s="483" t="s">
        <v>139</v>
      </c>
      <c r="AK144" s="484">
        <v>2006</v>
      </c>
      <c r="AL144" s="424"/>
      <c r="AM144" s="424"/>
      <c r="AN144" s="424"/>
      <c r="AO144" s="485">
        <v>680000</v>
      </c>
      <c r="AP144" s="481"/>
      <c r="AQ144" s="481"/>
      <c r="AR144" s="481"/>
      <c r="AS144" s="481"/>
      <c r="AT144" s="481"/>
      <c r="AU144" s="481"/>
      <c r="AV144" s="481"/>
      <c r="AW144" s="481"/>
    </row>
    <row r="145" spans="2:49" s="91" customFormat="1" ht="33.75" customHeight="1" x14ac:dyDescent="0.25">
      <c r="B145" s="364"/>
      <c r="C145" s="394"/>
      <c r="D145" s="462" t="s">
        <v>1412</v>
      </c>
      <c r="E145" s="462" t="s">
        <v>1413</v>
      </c>
      <c r="F145" s="105"/>
      <c r="G145" s="69"/>
      <c r="H145" s="69"/>
      <c r="I145" s="69"/>
      <c r="J145" s="69"/>
      <c r="K145" s="463" t="s">
        <v>304</v>
      </c>
      <c r="L145" s="105"/>
      <c r="M145" s="463" t="s">
        <v>1114</v>
      </c>
      <c r="N145" s="105"/>
      <c r="O145" s="105"/>
      <c r="P145" s="105"/>
      <c r="Q145" s="105"/>
      <c r="R145" s="105"/>
      <c r="S145" s="69"/>
      <c r="T145" s="69"/>
      <c r="U145" s="69"/>
      <c r="V145" s="69"/>
      <c r="W145" s="69"/>
      <c r="X145" s="69"/>
      <c r="Y145" s="69"/>
      <c r="Z145" s="69"/>
      <c r="AA145" s="69"/>
      <c r="AB145" s="69"/>
      <c r="AC145" s="69"/>
      <c r="AD145" s="69"/>
      <c r="AE145" s="69"/>
      <c r="AF145" s="69"/>
      <c r="AG145" s="69"/>
      <c r="AH145" s="69"/>
      <c r="AI145" s="69"/>
      <c r="AJ145" s="466" t="s">
        <v>139</v>
      </c>
      <c r="AK145" s="467">
        <v>2006</v>
      </c>
      <c r="AL145" s="69"/>
      <c r="AM145" s="69"/>
      <c r="AN145" s="69"/>
      <c r="AO145" s="461">
        <v>240000</v>
      </c>
      <c r="AP145" s="105"/>
      <c r="AQ145" s="105"/>
      <c r="AR145" s="105"/>
      <c r="AS145" s="105"/>
      <c r="AT145" s="105"/>
      <c r="AU145" s="105"/>
      <c r="AV145" s="105"/>
      <c r="AW145" s="105"/>
    </row>
    <row r="146" spans="2:49" x14ac:dyDescent="0.2">
      <c r="B146" s="487"/>
      <c r="C146" s="488"/>
      <c r="D146" s="381"/>
      <c r="E146" s="381"/>
      <c r="F146" s="372"/>
      <c r="G146" s="489"/>
      <c r="H146" s="489"/>
      <c r="I146" s="489"/>
      <c r="J146" s="489"/>
      <c r="K146" s="490"/>
      <c r="L146" s="374"/>
      <c r="M146" s="381"/>
      <c r="N146" s="374"/>
      <c r="O146" s="374"/>
      <c r="P146" s="374"/>
      <c r="Q146" s="374"/>
      <c r="R146" s="372"/>
      <c r="S146" s="489"/>
      <c r="T146" s="489"/>
      <c r="U146" s="489"/>
      <c r="V146" s="489"/>
      <c r="W146" s="489"/>
      <c r="X146" s="489"/>
      <c r="Y146" s="489"/>
      <c r="Z146" s="489"/>
      <c r="AA146" s="489"/>
      <c r="AB146" s="489"/>
      <c r="AC146" s="489"/>
      <c r="AD146" s="489"/>
      <c r="AE146" s="489"/>
      <c r="AF146" s="489"/>
      <c r="AG146" s="489"/>
      <c r="AH146" s="489"/>
      <c r="AI146" s="489"/>
      <c r="AJ146" s="369"/>
      <c r="AK146" s="491"/>
      <c r="AL146" s="489"/>
      <c r="AM146" s="489"/>
      <c r="AN146" s="489"/>
      <c r="AO146" s="370"/>
      <c r="AP146" s="449"/>
      <c r="AQ146" s="449"/>
      <c r="AR146" s="449"/>
      <c r="AS146" s="449"/>
      <c r="AT146" s="449"/>
      <c r="AU146" s="449"/>
      <c r="AV146" s="449"/>
      <c r="AW146" s="449"/>
    </row>
    <row r="147" spans="2:49" x14ac:dyDescent="0.2">
      <c r="B147" s="447"/>
      <c r="C147" s="486"/>
      <c r="D147" s="332"/>
      <c r="E147" s="332"/>
      <c r="F147" s="332"/>
      <c r="G147" s="66"/>
      <c r="H147" s="66"/>
      <c r="I147" s="66"/>
      <c r="J147" s="66"/>
      <c r="K147" s="332"/>
      <c r="L147" s="332"/>
      <c r="M147" s="332"/>
      <c r="N147" s="332"/>
      <c r="O147" s="332"/>
      <c r="P147" s="332"/>
      <c r="Q147" s="332"/>
      <c r="R147" s="332"/>
      <c r="S147" s="66"/>
      <c r="T147" s="66"/>
      <c r="U147" s="66"/>
      <c r="V147" s="66"/>
      <c r="W147" s="66"/>
      <c r="X147" s="66"/>
      <c r="Y147" s="66"/>
      <c r="Z147" s="66"/>
      <c r="AA147" s="66"/>
      <c r="AB147" s="66"/>
      <c r="AC147" s="66"/>
      <c r="AD147" s="66"/>
      <c r="AE147" s="66"/>
      <c r="AF147" s="66"/>
      <c r="AG147" s="66"/>
      <c r="AH147" s="66"/>
      <c r="AI147" s="66"/>
      <c r="AJ147" s="411"/>
      <c r="AK147" s="411"/>
      <c r="AL147" s="66"/>
      <c r="AM147" s="66"/>
      <c r="AN147" s="66"/>
      <c r="AO147" s="332"/>
      <c r="AP147" s="332"/>
      <c r="AQ147" s="332"/>
      <c r="AR147" s="332"/>
      <c r="AS147" s="332"/>
      <c r="AT147" s="332"/>
      <c r="AU147" s="332"/>
      <c r="AV147" s="332"/>
      <c r="AW147" s="332"/>
    </row>
    <row r="148" spans="2:49" s="91" customFormat="1" ht="38.25" customHeight="1" x14ac:dyDescent="0.25">
      <c r="B148" s="403" t="s">
        <v>36</v>
      </c>
      <c r="C148" s="416" t="s">
        <v>37</v>
      </c>
      <c r="D148" s="1412" t="s">
        <v>395</v>
      </c>
      <c r="E148" s="1412"/>
      <c r="F148" s="1412"/>
      <c r="G148" s="417"/>
      <c r="H148" s="417"/>
      <c r="I148" s="417"/>
      <c r="J148" s="417"/>
      <c r="K148" s="105"/>
      <c r="L148" s="105"/>
      <c r="M148" s="105"/>
      <c r="N148" s="105"/>
      <c r="O148" s="105"/>
      <c r="P148" s="105"/>
      <c r="Q148" s="105"/>
      <c r="R148" s="105"/>
      <c r="S148" s="417"/>
      <c r="T148" s="417"/>
      <c r="U148" s="417"/>
      <c r="V148" s="417"/>
      <c r="W148" s="417"/>
      <c r="X148" s="417"/>
      <c r="Y148" s="417"/>
      <c r="Z148" s="417"/>
      <c r="AA148" s="417"/>
      <c r="AB148" s="417"/>
      <c r="AC148" s="417"/>
      <c r="AD148" s="417"/>
      <c r="AE148" s="417"/>
      <c r="AF148" s="417"/>
      <c r="AG148" s="417"/>
      <c r="AH148" s="417"/>
      <c r="AI148" s="417"/>
      <c r="AJ148" s="408"/>
      <c r="AK148" s="408"/>
      <c r="AL148" s="105"/>
      <c r="AM148" s="105"/>
      <c r="AN148" s="105"/>
      <c r="AO148" s="105"/>
      <c r="AP148" s="418"/>
      <c r="AQ148" s="418"/>
      <c r="AR148" s="418"/>
      <c r="AS148" s="418"/>
      <c r="AT148" s="418"/>
      <c r="AU148" s="418"/>
      <c r="AV148" s="418"/>
      <c r="AW148" s="418"/>
    </row>
    <row r="149" spans="2:49" s="91" customFormat="1" ht="38.25" customHeight="1" x14ac:dyDescent="0.25">
      <c r="B149" s="364"/>
      <c r="C149" s="394" t="s">
        <v>109</v>
      </c>
      <c r="D149" s="1287"/>
      <c r="E149" s="1287"/>
      <c r="F149" s="1287"/>
      <c r="G149" s="69"/>
      <c r="H149" s="69"/>
      <c r="I149" s="69"/>
      <c r="J149" s="69"/>
      <c r="K149" s="105"/>
      <c r="L149" s="105"/>
      <c r="M149" s="105"/>
      <c r="N149" s="105"/>
      <c r="O149" s="105"/>
      <c r="P149" s="105"/>
      <c r="Q149" s="105"/>
      <c r="R149" s="105"/>
      <c r="S149" s="69"/>
      <c r="T149" s="69"/>
      <c r="U149" s="69"/>
      <c r="V149" s="69"/>
      <c r="W149" s="69"/>
      <c r="X149" s="69"/>
      <c r="Y149" s="69"/>
      <c r="Z149" s="69"/>
      <c r="AA149" s="69"/>
      <c r="AB149" s="69"/>
      <c r="AC149" s="69"/>
      <c r="AD149" s="69"/>
      <c r="AE149" s="69"/>
      <c r="AF149" s="69"/>
      <c r="AG149" s="69"/>
      <c r="AH149" s="69"/>
      <c r="AI149" s="69"/>
      <c r="AJ149" s="408"/>
      <c r="AK149" s="408"/>
      <c r="AL149" s="105"/>
      <c r="AM149" s="105"/>
      <c r="AN149" s="105"/>
      <c r="AO149" s="105"/>
      <c r="AP149" s="105"/>
      <c r="AQ149" s="105"/>
      <c r="AR149" s="105"/>
      <c r="AS149" s="105"/>
      <c r="AT149" s="105"/>
      <c r="AU149" s="105"/>
      <c r="AV149" s="105"/>
      <c r="AW149" s="105"/>
    </row>
    <row r="150" spans="2:49" s="91" customFormat="1" ht="38.25" customHeight="1" x14ac:dyDescent="0.25">
      <c r="B150" s="364"/>
      <c r="C150" s="394"/>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11"/>
      <c r="AK150" s="411"/>
      <c r="AL150" s="40"/>
      <c r="AM150" s="40"/>
      <c r="AN150" s="40"/>
      <c r="AO150" s="40"/>
      <c r="AP150" s="40"/>
      <c r="AQ150" s="40"/>
      <c r="AR150" s="40"/>
      <c r="AS150" s="40"/>
      <c r="AT150" s="40"/>
      <c r="AU150" s="40"/>
      <c r="AV150" s="40"/>
      <c r="AW150" s="40"/>
    </row>
    <row r="151" spans="2:49" s="91" customFormat="1" ht="38.25" customHeight="1" x14ac:dyDescent="0.25">
      <c r="B151" s="364" t="s">
        <v>38</v>
      </c>
      <c r="C151" s="394" t="s">
        <v>39</v>
      </c>
      <c r="D151" s="1287" t="s">
        <v>395</v>
      </c>
      <c r="E151" s="1287"/>
      <c r="F151" s="1287"/>
      <c r="G151" s="69"/>
      <c r="H151" s="69"/>
      <c r="I151" s="69"/>
      <c r="J151" s="69"/>
      <c r="K151" s="105"/>
      <c r="L151" s="105"/>
      <c r="M151" s="105"/>
      <c r="N151" s="105"/>
      <c r="O151" s="105"/>
      <c r="P151" s="105"/>
      <c r="Q151" s="105"/>
      <c r="R151" s="105"/>
      <c r="S151" s="69"/>
      <c r="T151" s="69"/>
      <c r="U151" s="69"/>
      <c r="V151" s="69"/>
      <c r="W151" s="69"/>
      <c r="X151" s="69"/>
      <c r="Y151" s="69"/>
      <c r="Z151" s="69"/>
      <c r="AA151" s="69"/>
      <c r="AB151" s="69"/>
      <c r="AC151" s="69"/>
      <c r="AD151" s="69"/>
      <c r="AE151" s="69"/>
      <c r="AF151" s="69"/>
      <c r="AG151" s="69"/>
      <c r="AH151" s="69"/>
      <c r="AI151" s="69"/>
      <c r="AJ151" s="408"/>
      <c r="AK151" s="408"/>
      <c r="AL151" s="105"/>
      <c r="AM151" s="105"/>
      <c r="AN151" s="105"/>
      <c r="AO151" s="105"/>
      <c r="AP151" s="105"/>
      <c r="AQ151" s="105"/>
      <c r="AR151" s="105"/>
      <c r="AS151" s="105"/>
      <c r="AT151" s="105"/>
      <c r="AU151" s="105"/>
      <c r="AV151" s="105"/>
      <c r="AW151" s="105"/>
    </row>
    <row r="152" spans="2:49" s="91" customFormat="1" ht="38.25" customHeight="1" x14ac:dyDescent="0.25">
      <c r="B152" s="364"/>
      <c r="C152" s="394" t="s">
        <v>109</v>
      </c>
      <c r="D152" s="1287"/>
      <c r="E152" s="1287"/>
      <c r="F152" s="1287"/>
      <c r="G152" s="69"/>
      <c r="H152" s="69"/>
      <c r="I152" s="69"/>
      <c r="J152" s="69"/>
      <c r="K152" s="105"/>
      <c r="L152" s="105"/>
      <c r="M152" s="105"/>
      <c r="N152" s="105"/>
      <c r="O152" s="105"/>
      <c r="P152" s="105"/>
      <c r="Q152" s="105"/>
      <c r="R152" s="105"/>
      <c r="S152" s="69"/>
      <c r="T152" s="69"/>
      <c r="U152" s="69"/>
      <c r="V152" s="69"/>
      <c r="W152" s="69"/>
      <c r="X152" s="69"/>
      <c r="Y152" s="69"/>
      <c r="Z152" s="69"/>
      <c r="AA152" s="69"/>
      <c r="AB152" s="69"/>
      <c r="AC152" s="69"/>
      <c r="AD152" s="69"/>
      <c r="AE152" s="69"/>
      <c r="AF152" s="69"/>
      <c r="AG152" s="69"/>
      <c r="AH152" s="69"/>
      <c r="AI152" s="69"/>
      <c r="AJ152" s="408"/>
      <c r="AK152" s="408"/>
      <c r="AL152" s="105"/>
      <c r="AM152" s="105"/>
      <c r="AN152" s="105"/>
      <c r="AO152" s="105"/>
      <c r="AP152" s="105"/>
      <c r="AQ152" s="105"/>
      <c r="AR152" s="105"/>
      <c r="AS152" s="105"/>
      <c r="AT152" s="105"/>
      <c r="AU152" s="105"/>
      <c r="AV152" s="105"/>
      <c r="AW152" s="105"/>
    </row>
    <row r="153" spans="2:49" s="91" customFormat="1" ht="38.25" customHeight="1" x14ac:dyDescent="0.25">
      <c r="B153" s="447"/>
      <c r="C153" s="453"/>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11"/>
      <c r="AK153" s="411"/>
      <c r="AL153" s="40"/>
      <c r="AM153" s="40"/>
      <c r="AN153" s="40"/>
      <c r="AO153" s="40"/>
      <c r="AP153" s="40"/>
      <c r="AQ153" s="40"/>
      <c r="AR153" s="40"/>
      <c r="AS153" s="40"/>
      <c r="AT153" s="40"/>
      <c r="AU153" s="40"/>
      <c r="AV153" s="40"/>
      <c r="AW153" s="40"/>
    </row>
    <row r="154" spans="2:49" s="91" customFormat="1" ht="38.25" customHeight="1" x14ac:dyDescent="0.25">
      <c r="B154" s="364" t="s">
        <v>40</v>
      </c>
      <c r="C154" s="394" t="s">
        <v>41</v>
      </c>
      <c r="D154" s="1287" t="s">
        <v>395</v>
      </c>
      <c r="E154" s="1287"/>
      <c r="F154" s="1287"/>
      <c r="G154" s="69"/>
      <c r="H154" s="69"/>
      <c r="I154" s="69"/>
      <c r="J154" s="69"/>
      <c r="K154" s="105"/>
      <c r="L154" s="105"/>
      <c r="M154" s="105"/>
      <c r="N154" s="105"/>
      <c r="O154" s="105"/>
      <c r="P154" s="105"/>
      <c r="Q154" s="105"/>
      <c r="R154" s="105"/>
      <c r="S154" s="69"/>
      <c r="T154" s="69"/>
      <c r="U154" s="69"/>
      <c r="V154" s="69"/>
      <c r="W154" s="69"/>
      <c r="X154" s="69"/>
      <c r="Y154" s="69"/>
      <c r="Z154" s="69"/>
      <c r="AA154" s="69"/>
      <c r="AB154" s="69"/>
      <c r="AC154" s="69"/>
      <c r="AD154" s="69"/>
      <c r="AE154" s="69"/>
      <c r="AF154" s="69"/>
      <c r="AG154" s="69"/>
      <c r="AH154" s="69"/>
      <c r="AI154" s="69"/>
      <c r="AJ154" s="408"/>
      <c r="AK154" s="408"/>
      <c r="AL154" s="105"/>
      <c r="AM154" s="105"/>
      <c r="AN154" s="105"/>
      <c r="AO154" s="105"/>
      <c r="AP154" s="105"/>
      <c r="AQ154" s="105"/>
      <c r="AR154" s="105"/>
      <c r="AS154" s="105"/>
      <c r="AT154" s="105"/>
      <c r="AU154" s="105"/>
      <c r="AV154" s="105"/>
      <c r="AW154" s="105"/>
    </row>
    <row r="155" spans="2:49" s="91" customFormat="1" ht="38.25" customHeight="1" x14ac:dyDescent="0.25">
      <c r="B155" s="364"/>
      <c r="C155" s="394" t="s">
        <v>109</v>
      </c>
      <c r="D155" s="1287"/>
      <c r="E155" s="1287"/>
      <c r="F155" s="1287"/>
      <c r="G155" s="69"/>
      <c r="H155" s="69"/>
      <c r="I155" s="69"/>
      <c r="J155" s="69"/>
      <c r="K155" s="105"/>
      <c r="L155" s="105"/>
      <c r="M155" s="105"/>
      <c r="N155" s="105"/>
      <c r="O155" s="105"/>
      <c r="P155" s="105"/>
      <c r="Q155" s="105"/>
      <c r="R155" s="105"/>
      <c r="S155" s="69"/>
      <c r="T155" s="69"/>
      <c r="U155" s="69"/>
      <c r="V155" s="69"/>
      <c r="W155" s="69"/>
      <c r="X155" s="69"/>
      <c r="Y155" s="69"/>
      <c r="Z155" s="69"/>
      <c r="AA155" s="69"/>
      <c r="AB155" s="69"/>
      <c r="AC155" s="69"/>
      <c r="AD155" s="69"/>
      <c r="AE155" s="69"/>
      <c r="AF155" s="69"/>
      <c r="AG155" s="69"/>
      <c r="AH155" s="69"/>
      <c r="AI155" s="69"/>
      <c r="AJ155" s="408"/>
      <c r="AK155" s="408"/>
      <c r="AL155" s="105"/>
      <c r="AM155" s="105"/>
      <c r="AN155" s="105"/>
      <c r="AO155" s="105"/>
      <c r="AP155" s="105"/>
      <c r="AQ155" s="105"/>
      <c r="AR155" s="105"/>
      <c r="AS155" s="105"/>
      <c r="AT155" s="105"/>
      <c r="AU155" s="105"/>
      <c r="AV155" s="105"/>
      <c r="AW155" s="105"/>
    </row>
    <row r="156" spans="2:49" s="91" customFormat="1" ht="38.25" customHeight="1" x14ac:dyDescent="0.25">
      <c r="B156" s="447"/>
      <c r="C156" s="453"/>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11"/>
      <c r="AK156" s="411"/>
      <c r="AL156" s="40"/>
      <c r="AM156" s="40"/>
      <c r="AN156" s="40"/>
      <c r="AO156" s="40"/>
      <c r="AP156" s="40"/>
      <c r="AQ156" s="40"/>
      <c r="AR156" s="40"/>
      <c r="AS156" s="40"/>
      <c r="AT156" s="40"/>
      <c r="AU156" s="40"/>
      <c r="AV156" s="40"/>
      <c r="AW156" s="40"/>
    </row>
    <row r="157" spans="2:49" s="91" customFormat="1" ht="38.25" customHeight="1" x14ac:dyDescent="0.25">
      <c r="B157" s="364" t="s">
        <v>42</v>
      </c>
      <c r="C157" s="394" t="s">
        <v>43</v>
      </c>
      <c r="D157" s="1287" t="s">
        <v>395</v>
      </c>
      <c r="E157" s="1287"/>
      <c r="F157" s="1287"/>
      <c r="G157" s="69"/>
      <c r="H157" s="69"/>
      <c r="I157" s="69"/>
      <c r="J157" s="69"/>
      <c r="K157" s="105"/>
      <c r="L157" s="105"/>
      <c r="M157" s="105"/>
      <c r="N157" s="105"/>
      <c r="O157" s="105"/>
      <c r="P157" s="105"/>
      <c r="Q157" s="105"/>
      <c r="R157" s="105"/>
      <c r="S157" s="69"/>
      <c r="T157" s="69"/>
      <c r="U157" s="69"/>
      <c r="V157" s="69"/>
      <c r="W157" s="69"/>
      <c r="X157" s="69"/>
      <c r="Y157" s="69"/>
      <c r="Z157" s="69"/>
      <c r="AA157" s="69"/>
      <c r="AB157" s="69"/>
      <c r="AC157" s="69"/>
      <c r="AD157" s="69"/>
      <c r="AE157" s="69"/>
      <c r="AF157" s="69"/>
      <c r="AG157" s="69"/>
      <c r="AH157" s="69"/>
      <c r="AI157" s="69"/>
      <c r="AJ157" s="408"/>
      <c r="AK157" s="408"/>
      <c r="AL157" s="105"/>
      <c r="AM157" s="105"/>
      <c r="AN157" s="105"/>
      <c r="AO157" s="105"/>
      <c r="AP157" s="105"/>
      <c r="AQ157" s="105"/>
      <c r="AR157" s="105"/>
      <c r="AS157" s="105"/>
      <c r="AT157" s="105"/>
      <c r="AU157" s="105"/>
      <c r="AV157" s="105"/>
      <c r="AW157" s="105"/>
    </row>
    <row r="158" spans="2:49" s="91" customFormat="1" ht="38.25" customHeight="1" x14ac:dyDescent="0.25">
      <c r="B158" s="364"/>
      <c r="C158" s="394" t="s">
        <v>109</v>
      </c>
      <c r="D158" s="1287"/>
      <c r="E158" s="1287"/>
      <c r="F158" s="1287"/>
      <c r="G158" s="69"/>
      <c r="H158" s="69"/>
      <c r="I158" s="69"/>
      <c r="J158" s="69"/>
      <c r="K158" s="105"/>
      <c r="L158" s="105"/>
      <c r="M158" s="105"/>
      <c r="N158" s="105"/>
      <c r="O158" s="105"/>
      <c r="P158" s="105"/>
      <c r="Q158" s="105"/>
      <c r="R158" s="105"/>
      <c r="S158" s="69"/>
      <c r="T158" s="69"/>
      <c r="U158" s="69"/>
      <c r="V158" s="69"/>
      <c r="W158" s="69"/>
      <c r="X158" s="69"/>
      <c r="Y158" s="69"/>
      <c r="Z158" s="69"/>
      <c r="AA158" s="69"/>
      <c r="AB158" s="69"/>
      <c r="AC158" s="69"/>
      <c r="AD158" s="69"/>
      <c r="AE158" s="69"/>
      <c r="AF158" s="69"/>
      <c r="AG158" s="69"/>
      <c r="AH158" s="69"/>
      <c r="AI158" s="69"/>
      <c r="AJ158" s="408"/>
      <c r="AK158" s="408"/>
      <c r="AL158" s="105"/>
      <c r="AM158" s="105"/>
      <c r="AN158" s="105"/>
      <c r="AO158" s="105"/>
      <c r="AP158" s="105"/>
      <c r="AQ158" s="105"/>
      <c r="AR158" s="105"/>
      <c r="AS158" s="105"/>
      <c r="AT158" s="105"/>
      <c r="AU158" s="105"/>
      <c r="AV158" s="105"/>
      <c r="AW158" s="105"/>
    </row>
    <row r="159" spans="2:49" s="91" customFormat="1" ht="38.25" customHeight="1" x14ac:dyDescent="0.25">
      <c r="B159" s="447"/>
      <c r="C159" s="453"/>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11"/>
      <c r="AK159" s="411"/>
      <c r="AL159" s="40"/>
      <c r="AM159" s="40"/>
      <c r="AN159" s="40"/>
      <c r="AO159" s="40"/>
      <c r="AP159" s="40"/>
      <c r="AQ159" s="40"/>
      <c r="AR159" s="40"/>
      <c r="AS159" s="40"/>
      <c r="AT159" s="40"/>
      <c r="AU159" s="40"/>
      <c r="AV159" s="40"/>
      <c r="AW159" s="40"/>
    </row>
    <row r="160" spans="2:49" s="91" customFormat="1" ht="38.25" customHeight="1" x14ac:dyDescent="0.25">
      <c r="B160" s="364" t="s">
        <v>44</v>
      </c>
      <c r="C160" s="394" t="s">
        <v>45</v>
      </c>
      <c r="D160" s="1287" t="s">
        <v>395</v>
      </c>
      <c r="E160" s="1287"/>
      <c r="F160" s="1287"/>
      <c r="G160" s="69"/>
      <c r="H160" s="69"/>
      <c r="I160" s="69"/>
      <c r="J160" s="69"/>
      <c r="K160" s="105"/>
      <c r="L160" s="105"/>
      <c r="M160" s="105"/>
      <c r="N160" s="105"/>
      <c r="O160" s="105"/>
      <c r="P160" s="105"/>
      <c r="Q160" s="105"/>
      <c r="R160" s="105"/>
      <c r="S160" s="69"/>
      <c r="T160" s="69"/>
      <c r="U160" s="69"/>
      <c r="V160" s="69"/>
      <c r="W160" s="69"/>
      <c r="X160" s="69"/>
      <c r="Y160" s="69"/>
      <c r="Z160" s="69"/>
      <c r="AA160" s="69"/>
      <c r="AB160" s="69"/>
      <c r="AC160" s="69"/>
      <c r="AD160" s="69"/>
      <c r="AE160" s="69"/>
      <c r="AF160" s="69"/>
      <c r="AG160" s="69"/>
      <c r="AH160" s="69"/>
      <c r="AI160" s="69"/>
      <c r="AJ160" s="408"/>
      <c r="AK160" s="408"/>
      <c r="AL160" s="105"/>
      <c r="AM160" s="105"/>
      <c r="AN160" s="105"/>
      <c r="AO160" s="105"/>
      <c r="AP160" s="105"/>
      <c r="AQ160" s="105"/>
      <c r="AR160" s="105"/>
      <c r="AS160" s="105"/>
      <c r="AT160" s="105"/>
      <c r="AU160" s="105"/>
      <c r="AV160" s="105"/>
      <c r="AW160" s="105"/>
    </row>
    <row r="161" spans="2:49" s="91" customFormat="1" ht="38.25" customHeight="1" x14ac:dyDescent="0.25">
      <c r="B161" s="364"/>
      <c r="C161" s="394" t="s">
        <v>109</v>
      </c>
      <c r="D161" s="1287"/>
      <c r="E161" s="1287"/>
      <c r="F161" s="1287"/>
      <c r="G161" s="69"/>
      <c r="H161" s="69"/>
      <c r="I161" s="69"/>
      <c r="J161" s="69"/>
      <c r="K161" s="105"/>
      <c r="L161" s="105"/>
      <c r="M161" s="105"/>
      <c r="N161" s="105"/>
      <c r="O161" s="105"/>
      <c r="P161" s="105"/>
      <c r="Q161" s="105"/>
      <c r="R161" s="105"/>
      <c r="S161" s="69"/>
      <c r="T161" s="69"/>
      <c r="U161" s="69"/>
      <c r="V161" s="69"/>
      <c r="W161" s="69"/>
      <c r="X161" s="69"/>
      <c r="Y161" s="69"/>
      <c r="Z161" s="69"/>
      <c r="AA161" s="69"/>
      <c r="AB161" s="69"/>
      <c r="AC161" s="69"/>
      <c r="AD161" s="69"/>
      <c r="AE161" s="69"/>
      <c r="AF161" s="69"/>
      <c r="AG161" s="69"/>
      <c r="AH161" s="69"/>
      <c r="AI161" s="69"/>
      <c r="AJ161" s="408"/>
      <c r="AK161" s="408"/>
      <c r="AL161" s="105"/>
      <c r="AM161" s="105"/>
      <c r="AN161" s="105"/>
      <c r="AO161" s="105"/>
      <c r="AP161" s="105"/>
      <c r="AQ161" s="105"/>
      <c r="AR161" s="105"/>
      <c r="AS161" s="105"/>
      <c r="AT161" s="105"/>
      <c r="AU161" s="105"/>
      <c r="AV161" s="105"/>
      <c r="AW161" s="105"/>
    </row>
    <row r="162" spans="2:49" s="91" customFormat="1" ht="38.25" customHeight="1" x14ac:dyDescent="0.25">
      <c r="B162" s="447"/>
      <c r="C162" s="448"/>
      <c r="D162" s="492"/>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row>
    <row r="163" spans="2:49" ht="31.5" customHeight="1" x14ac:dyDescent="0.2">
      <c r="B163" s="364" t="s">
        <v>46</v>
      </c>
      <c r="C163" s="380" t="s">
        <v>47</v>
      </c>
      <c r="D163" s="438"/>
      <c r="E163" s="444"/>
      <c r="F163" s="445"/>
      <c r="G163" s="439"/>
      <c r="H163" s="440"/>
      <c r="I163" s="440"/>
      <c r="J163" s="441"/>
      <c r="K163" s="438"/>
      <c r="L163" s="438"/>
      <c r="M163" s="438"/>
      <c r="N163" s="438"/>
      <c r="O163" s="438"/>
      <c r="P163" s="438"/>
      <c r="Q163" s="438"/>
      <c r="R163" s="438"/>
      <c r="S163" s="439"/>
      <c r="T163" s="440"/>
      <c r="U163" s="441"/>
      <c r="V163" s="439"/>
      <c r="W163" s="440"/>
      <c r="X163" s="441"/>
      <c r="Y163" s="438"/>
      <c r="Z163" s="438"/>
      <c r="AA163" s="438"/>
      <c r="AB163" s="438"/>
      <c r="AC163" s="438"/>
      <c r="AD163" s="438"/>
      <c r="AE163" s="438"/>
      <c r="AF163" s="438"/>
      <c r="AG163" s="438"/>
      <c r="AH163" s="438"/>
      <c r="AI163" s="442"/>
      <c r="AJ163" s="442"/>
      <c r="AK163" s="438"/>
      <c r="AL163" s="438"/>
      <c r="AM163" s="438"/>
      <c r="AN163" s="438"/>
      <c r="AO163" s="442"/>
      <c r="AP163" s="442"/>
      <c r="AQ163" s="442"/>
      <c r="AR163" s="442"/>
      <c r="AS163" s="442"/>
      <c r="AT163" s="442"/>
      <c r="AU163" s="442"/>
      <c r="AV163" s="442"/>
      <c r="AW163" s="442"/>
    </row>
    <row r="164" spans="2:49" s="91" customFormat="1" ht="48.75" customHeight="1" x14ac:dyDescent="0.25">
      <c r="B164" s="364" t="s">
        <v>48</v>
      </c>
      <c r="C164" s="379" t="s">
        <v>49</v>
      </c>
      <c r="D164" s="37"/>
      <c r="E164" s="37"/>
      <c r="F164" s="37"/>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96">
        <f>SUM(AO165:AO174)</f>
        <v>652996300</v>
      </c>
      <c r="AP164" s="40"/>
      <c r="AQ164" s="40"/>
      <c r="AR164" s="40"/>
      <c r="AS164" s="40"/>
      <c r="AT164" s="40"/>
      <c r="AU164" s="40"/>
      <c r="AV164" s="40"/>
      <c r="AW164" s="40"/>
    </row>
    <row r="165" spans="2:49" s="91" customFormat="1" ht="48.75" customHeight="1" x14ac:dyDescent="0.25">
      <c r="B165" s="364"/>
      <c r="C165" s="394" t="s">
        <v>110</v>
      </c>
      <c r="D165" s="499" t="s">
        <v>1504</v>
      </c>
      <c r="E165" s="499" t="s">
        <v>403</v>
      </c>
      <c r="F165" s="40"/>
      <c r="G165" s="499" t="s">
        <v>405</v>
      </c>
      <c r="H165" s="105"/>
      <c r="I165" s="105"/>
      <c r="J165" s="105"/>
      <c r="K165" s="418"/>
      <c r="L165" s="418"/>
      <c r="M165" s="418"/>
      <c r="N165" s="418"/>
      <c r="O165" s="418"/>
      <c r="P165" s="418"/>
      <c r="Q165" s="418"/>
      <c r="R165" s="418"/>
      <c r="S165" s="105"/>
      <c r="T165" s="418"/>
      <c r="U165" s="494">
        <v>48</v>
      </c>
      <c r="V165" s="105"/>
      <c r="W165" s="105"/>
      <c r="X165" s="493"/>
      <c r="Y165" s="417"/>
      <c r="Z165" s="417"/>
      <c r="AA165" s="417"/>
      <c r="AB165" s="417"/>
      <c r="AC165" s="417"/>
      <c r="AD165" s="417"/>
      <c r="AE165" s="417"/>
      <c r="AF165" s="417"/>
      <c r="AG165" s="417"/>
      <c r="AH165" s="417"/>
      <c r="AI165" s="432"/>
      <c r="AJ165" s="494" t="s">
        <v>139</v>
      </c>
      <c r="AK165" s="417"/>
      <c r="AL165" s="417"/>
      <c r="AM165" s="417"/>
      <c r="AN165" s="417"/>
      <c r="AO165" s="495">
        <v>37728000</v>
      </c>
      <c r="AP165" s="418"/>
      <c r="AQ165" s="418"/>
      <c r="AR165" s="418"/>
      <c r="AS165" s="497" t="s">
        <v>1505</v>
      </c>
      <c r="AT165" s="418"/>
      <c r="AU165" s="418"/>
      <c r="AV165" s="418"/>
      <c r="AW165" s="418"/>
    </row>
    <row r="166" spans="2:49" s="91" customFormat="1" ht="48.75" customHeight="1" x14ac:dyDescent="0.25">
      <c r="B166" s="364"/>
      <c r="C166" s="394"/>
      <c r="D166" s="500" t="s">
        <v>1506</v>
      </c>
      <c r="E166" s="500" t="s">
        <v>403</v>
      </c>
      <c r="F166" s="40"/>
      <c r="G166" s="500" t="s">
        <v>1138</v>
      </c>
      <c r="H166" s="105"/>
      <c r="I166" s="105"/>
      <c r="J166" s="105"/>
      <c r="K166" s="105"/>
      <c r="L166" s="105"/>
      <c r="M166" s="105"/>
      <c r="N166" s="105"/>
      <c r="O166" s="105"/>
      <c r="P166" s="105"/>
      <c r="Q166" s="105"/>
      <c r="R166" s="105"/>
      <c r="S166" s="105"/>
      <c r="T166" s="105"/>
      <c r="U166" s="71">
        <v>24</v>
      </c>
      <c r="V166" s="105"/>
      <c r="W166" s="105"/>
      <c r="X166" s="468"/>
      <c r="Y166" s="69"/>
      <c r="Z166" s="69"/>
      <c r="AA166" s="69"/>
      <c r="AB166" s="69"/>
      <c r="AC166" s="69"/>
      <c r="AD166" s="69"/>
      <c r="AE166" s="69"/>
      <c r="AF166" s="69"/>
      <c r="AG166" s="69"/>
      <c r="AH166" s="69"/>
      <c r="AI166" s="61"/>
      <c r="AJ166" s="71" t="s">
        <v>139</v>
      </c>
      <c r="AK166" s="69"/>
      <c r="AL166" s="69"/>
      <c r="AM166" s="69"/>
      <c r="AN166" s="69"/>
      <c r="AO166" s="469">
        <v>20170800</v>
      </c>
      <c r="AP166" s="105"/>
      <c r="AQ166" s="105"/>
      <c r="AR166" s="105"/>
      <c r="AS166" s="498" t="s">
        <v>1507</v>
      </c>
      <c r="AT166" s="105"/>
      <c r="AU166" s="105"/>
      <c r="AV166" s="105"/>
      <c r="AW166" s="105"/>
    </row>
    <row r="167" spans="2:49" s="91" customFormat="1" ht="48.75" customHeight="1" x14ac:dyDescent="0.25">
      <c r="B167" s="364"/>
      <c r="C167" s="394"/>
      <c r="D167" s="500" t="s">
        <v>1508</v>
      </c>
      <c r="E167" s="500" t="s">
        <v>403</v>
      </c>
      <c r="F167" s="40"/>
      <c r="G167" s="500" t="s">
        <v>1138</v>
      </c>
      <c r="H167" s="105"/>
      <c r="I167" s="105"/>
      <c r="J167" s="105"/>
      <c r="K167" s="105"/>
      <c r="L167" s="105"/>
      <c r="M167" s="105"/>
      <c r="N167" s="105"/>
      <c r="O167" s="105"/>
      <c r="P167" s="105"/>
      <c r="Q167" s="105"/>
      <c r="R167" s="105"/>
      <c r="S167" s="105"/>
      <c r="T167" s="105"/>
      <c r="U167" s="71">
        <v>72</v>
      </c>
      <c r="V167" s="105"/>
      <c r="W167" s="105"/>
      <c r="X167" s="468"/>
      <c r="Y167" s="69"/>
      <c r="Z167" s="69"/>
      <c r="AA167" s="69"/>
      <c r="AB167" s="69"/>
      <c r="AC167" s="69"/>
      <c r="AD167" s="69"/>
      <c r="AE167" s="69"/>
      <c r="AF167" s="69"/>
      <c r="AG167" s="69"/>
      <c r="AH167" s="69"/>
      <c r="AI167" s="61"/>
      <c r="AJ167" s="71" t="s">
        <v>139</v>
      </c>
      <c r="AK167" s="69"/>
      <c r="AL167" s="69"/>
      <c r="AM167" s="69"/>
      <c r="AN167" s="69"/>
      <c r="AO167" s="469">
        <v>85536000</v>
      </c>
      <c r="AP167" s="105"/>
      <c r="AQ167" s="105"/>
      <c r="AR167" s="105"/>
      <c r="AS167" s="498" t="s">
        <v>1509</v>
      </c>
      <c r="AT167" s="105"/>
      <c r="AU167" s="105"/>
      <c r="AV167" s="105"/>
      <c r="AW167" s="105"/>
    </row>
    <row r="168" spans="2:49" s="91" customFormat="1" ht="48.75" customHeight="1" x14ac:dyDescent="0.25">
      <c r="B168" s="364"/>
      <c r="C168" s="394"/>
      <c r="D168" s="500" t="s">
        <v>1510</v>
      </c>
      <c r="E168" s="500" t="s">
        <v>403</v>
      </c>
      <c r="F168" s="40"/>
      <c r="G168" s="500" t="s">
        <v>405</v>
      </c>
      <c r="H168" s="105"/>
      <c r="I168" s="105"/>
      <c r="J168" s="105"/>
      <c r="K168" s="105"/>
      <c r="L168" s="105"/>
      <c r="M168" s="105"/>
      <c r="N168" s="105"/>
      <c r="O168" s="105"/>
      <c r="P168" s="105"/>
      <c r="Q168" s="105"/>
      <c r="R168" s="105"/>
      <c r="S168" s="105"/>
      <c r="T168" s="105"/>
      <c r="U168" s="71">
        <v>100</v>
      </c>
      <c r="V168" s="105"/>
      <c r="W168" s="105"/>
      <c r="X168" s="468"/>
      <c r="Y168" s="69"/>
      <c r="Z168" s="69"/>
      <c r="AA168" s="69"/>
      <c r="AB168" s="69"/>
      <c r="AC168" s="69"/>
      <c r="AD168" s="69"/>
      <c r="AE168" s="69"/>
      <c r="AF168" s="69"/>
      <c r="AG168" s="69"/>
      <c r="AH168" s="69"/>
      <c r="AI168" s="61"/>
      <c r="AJ168" s="71" t="s">
        <v>1401</v>
      </c>
      <c r="AK168" s="69"/>
      <c r="AL168" s="69"/>
      <c r="AM168" s="69"/>
      <c r="AN168" s="69"/>
      <c r="AO168" s="469">
        <v>71115000</v>
      </c>
      <c r="AP168" s="105"/>
      <c r="AQ168" s="105"/>
      <c r="AR168" s="105"/>
      <c r="AS168" s="498" t="s">
        <v>1511</v>
      </c>
      <c r="AT168" s="105"/>
      <c r="AU168" s="105"/>
      <c r="AV168" s="105"/>
      <c r="AW168" s="105"/>
    </row>
    <row r="169" spans="2:49" s="91" customFormat="1" ht="48.75" customHeight="1" x14ac:dyDescent="0.25">
      <c r="B169" s="364"/>
      <c r="C169" s="394"/>
      <c r="D169" s="500" t="s">
        <v>1512</v>
      </c>
      <c r="E169" s="500" t="s">
        <v>403</v>
      </c>
      <c r="F169" s="40"/>
      <c r="G169" s="500" t="s">
        <v>1138</v>
      </c>
      <c r="H169" s="105"/>
      <c r="I169" s="105"/>
      <c r="J169" s="105"/>
      <c r="K169" s="105"/>
      <c r="L169" s="105"/>
      <c r="M169" s="105"/>
      <c r="N169" s="105"/>
      <c r="O169" s="105"/>
      <c r="P169" s="105"/>
      <c r="Q169" s="105"/>
      <c r="R169" s="105"/>
      <c r="S169" s="105"/>
      <c r="T169" s="105"/>
      <c r="U169" s="71">
        <v>35</v>
      </c>
      <c r="V169" s="105"/>
      <c r="W169" s="105"/>
      <c r="X169" s="468"/>
      <c r="Y169" s="69"/>
      <c r="Z169" s="69"/>
      <c r="AA169" s="69"/>
      <c r="AB169" s="69"/>
      <c r="AC169" s="69"/>
      <c r="AD169" s="69"/>
      <c r="AE169" s="69"/>
      <c r="AF169" s="69"/>
      <c r="AG169" s="69"/>
      <c r="AH169" s="69"/>
      <c r="AI169" s="61"/>
      <c r="AJ169" s="71" t="s">
        <v>139</v>
      </c>
      <c r="AK169" s="69"/>
      <c r="AL169" s="69"/>
      <c r="AM169" s="69"/>
      <c r="AN169" s="69"/>
      <c r="AO169" s="469">
        <v>32095000</v>
      </c>
      <c r="AP169" s="105"/>
      <c r="AQ169" s="105"/>
      <c r="AR169" s="105"/>
      <c r="AS169" s="498" t="s">
        <v>1513</v>
      </c>
      <c r="AT169" s="105"/>
      <c r="AU169" s="105"/>
      <c r="AV169" s="105"/>
      <c r="AW169" s="105"/>
    </row>
    <row r="170" spans="2:49" s="91" customFormat="1" ht="48.75" customHeight="1" x14ac:dyDescent="0.25">
      <c r="B170" s="364"/>
      <c r="C170" s="394"/>
      <c r="D170" s="500" t="s">
        <v>1514</v>
      </c>
      <c r="E170" s="500" t="s">
        <v>403</v>
      </c>
      <c r="F170" s="40"/>
      <c r="G170" s="500" t="s">
        <v>405</v>
      </c>
      <c r="H170" s="105"/>
      <c r="I170" s="105"/>
      <c r="J170" s="105"/>
      <c r="K170" s="105"/>
      <c r="L170" s="105"/>
      <c r="M170" s="105"/>
      <c r="N170" s="105"/>
      <c r="O170" s="105"/>
      <c r="P170" s="105"/>
      <c r="Q170" s="105"/>
      <c r="R170" s="105"/>
      <c r="S170" s="105"/>
      <c r="T170" s="105"/>
      <c r="U170" s="71">
        <v>180</v>
      </c>
      <c r="V170" s="105"/>
      <c r="W170" s="105"/>
      <c r="X170" s="468"/>
      <c r="Y170" s="69"/>
      <c r="Z170" s="69"/>
      <c r="AA170" s="69"/>
      <c r="AB170" s="69"/>
      <c r="AC170" s="69"/>
      <c r="AD170" s="69"/>
      <c r="AE170" s="69"/>
      <c r="AF170" s="69"/>
      <c r="AG170" s="69"/>
      <c r="AH170" s="69"/>
      <c r="AI170" s="61"/>
      <c r="AJ170" s="71" t="s">
        <v>139</v>
      </c>
      <c r="AK170" s="69"/>
      <c r="AL170" s="69"/>
      <c r="AM170" s="69"/>
      <c r="AN170" s="69"/>
      <c r="AO170" s="469">
        <v>153270000</v>
      </c>
      <c r="AP170" s="105"/>
      <c r="AQ170" s="105"/>
      <c r="AR170" s="105"/>
      <c r="AS170" s="498" t="s">
        <v>1515</v>
      </c>
      <c r="AT170" s="105"/>
      <c r="AU170" s="105"/>
      <c r="AV170" s="105"/>
      <c r="AW170" s="105"/>
    </row>
    <row r="171" spans="2:49" s="91" customFormat="1" ht="48.75" customHeight="1" x14ac:dyDescent="0.25">
      <c r="B171" s="364"/>
      <c r="C171" s="394"/>
      <c r="D171" s="500" t="s">
        <v>1516</v>
      </c>
      <c r="E171" s="500" t="s">
        <v>403</v>
      </c>
      <c r="F171" s="40"/>
      <c r="G171" s="500" t="s">
        <v>405</v>
      </c>
      <c r="H171" s="105"/>
      <c r="I171" s="105"/>
      <c r="J171" s="105"/>
      <c r="K171" s="105"/>
      <c r="L171" s="105"/>
      <c r="M171" s="105"/>
      <c r="N171" s="105"/>
      <c r="O171" s="105"/>
      <c r="P171" s="105"/>
      <c r="Q171" s="105"/>
      <c r="R171" s="105"/>
      <c r="S171" s="105"/>
      <c r="T171" s="105"/>
      <c r="U171" s="71">
        <v>70</v>
      </c>
      <c r="V171" s="105"/>
      <c r="W171" s="105"/>
      <c r="X171" s="468"/>
      <c r="Y171" s="69"/>
      <c r="Z171" s="69"/>
      <c r="AA171" s="69"/>
      <c r="AB171" s="69"/>
      <c r="AC171" s="69"/>
      <c r="AD171" s="69"/>
      <c r="AE171" s="69"/>
      <c r="AF171" s="69"/>
      <c r="AG171" s="69"/>
      <c r="AH171" s="69"/>
      <c r="AI171" s="61"/>
      <c r="AJ171" s="71" t="s">
        <v>139</v>
      </c>
      <c r="AK171" s="69"/>
      <c r="AL171" s="69"/>
      <c r="AM171" s="69"/>
      <c r="AN171" s="69"/>
      <c r="AO171" s="469">
        <v>88357500</v>
      </c>
      <c r="AP171" s="105"/>
      <c r="AQ171" s="105"/>
      <c r="AR171" s="105"/>
      <c r="AS171" s="498" t="s">
        <v>1515</v>
      </c>
      <c r="AT171" s="105"/>
      <c r="AU171" s="105"/>
      <c r="AV171" s="105"/>
      <c r="AW171" s="105"/>
    </row>
    <row r="172" spans="2:49" s="91" customFormat="1" ht="48.75" customHeight="1" x14ac:dyDescent="0.25">
      <c r="B172" s="364"/>
      <c r="C172" s="394"/>
      <c r="D172" s="500" t="s">
        <v>1517</v>
      </c>
      <c r="E172" s="500" t="s">
        <v>403</v>
      </c>
      <c r="F172" s="40"/>
      <c r="G172" s="500" t="s">
        <v>1138</v>
      </c>
      <c r="H172" s="105"/>
      <c r="I172" s="105"/>
      <c r="J172" s="105"/>
      <c r="K172" s="105"/>
      <c r="L172" s="105"/>
      <c r="M172" s="105"/>
      <c r="N172" s="105"/>
      <c r="O172" s="105"/>
      <c r="P172" s="105"/>
      <c r="Q172" s="105"/>
      <c r="R172" s="105"/>
      <c r="S172" s="105"/>
      <c r="T172" s="105"/>
      <c r="U172" s="71">
        <v>56</v>
      </c>
      <c r="V172" s="105"/>
      <c r="W172" s="105"/>
      <c r="X172" s="468"/>
      <c r="Y172" s="69"/>
      <c r="Z172" s="69"/>
      <c r="AA172" s="69"/>
      <c r="AB172" s="69"/>
      <c r="AC172" s="69"/>
      <c r="AD172" s="69"/>
      <c r="AE172" s="69"/>
      <c r="AF172" s="69"/>
      <c r="AG172" s="69"/>
      <c r="AH172" s="69"/>
      <c r="AI172" s="61"/>
      <c r="AJ172" s="71" t="s">
        <v>139</v>
      </c>
      <c r="AK172" s="69"/>
      <c r="AL172" s="69"/>
      <c r="AM172" s="69"/>
      <c r="AN172" s="69"/>
      <c r="AO172" s="469">
        <v>43680000</v>
      </c>
      <c r="AP172" s="105"/>
      <c r="AQ172" s="105"/>
      <c r="AR172" s="105"/>
      <c r="AS172" s="498" t="s">
        <v>1518</v>
      </c>
      <c r="AT172" s="105"/>
      <c r="AU172" s="105"/>
      <c r="AV172" s="105"/>
      <c r="AW172" s="105"/>
    </row>
    <row r="173" spans="2:49" s="91" customFormat="1" ht="48.75" customHeight="1" x14ac:dyDescent="0.25">
      <c r="B173" s="364"/>
      <c r="D173" s="500" t="s">
        <v>1519</v>
      </c>
      <c r="E173" s="500" t="s">
        <v>403</v>
      </c>
      <c r="F173" s="40"/>
      <c r="G173" s="500" t="s">
        <v>1138</v>
      </c>
      <c r="H173" s="105"/>
      <c r="I173" s="105"/>
      <c r="J173" s="105"/>
      <c r="K173" s="105"/>
      <c r="L173" s="105"/>
      <c r="M173" s="105"/>
      <c r="N173" s="105"/>
      <c r="O173" s="105"/>
      <c r="P173" s="105"/>
      <c r="Q173" s="105"/>
      <c r="R173" s="105"/>
      <c r="S173" s="105"/>
      <c r="T173" s="105"/>
      <c r="U173" s="71">
        <v>56</v>
      </c>
      <c r="V173" s="105"/>
      <c r="W173" s="105"/>
      <c r="X173" s="468"/>
      <c r="Y173" s="69"/>
      <c r="Z173" s="69"/>
      <c r="AA173" s="69"/>
      <c r="AB173" s="69"/>
      <c r="AC173" s="69"/>
      <c r="AD173" s="69"/>
      <c r="AE173" s="69"/>
      <c r="AF173" s="69"/>
      <c r="AG173" s="69"/>
      <c r="AH173" s="69"/>
      <c r="AI173" s="61"/>
      <c r="AJ173" s="71" t="s">
        <v>139</v>
      </c>
      <c r="AK173" s="69"/>
      <c r="AL173" s="69"/>
      <c r="AM173" s="69"/>
      <c r="AN173" s="69"/>
      <c r="AO173" s="469">
        <v>47684000</v>
      </c>
      <c r="AP173" s="105"/>
      <c r="AQ173" s="105"/>
      <c r="AR173" s="105"/>
      <c r="AS173" s="498" t="s">
        <v>1520</v>
      </c>
      <c r="AT173" s="105"/>
      <c r="AU173" s="105"/>
      <c r="AV173" s="105"/>
      <c r="AW173" s="105"/>
    </row>
    <row r="174" spans="2:49" s="91" customFormat="1" ht="48.75" customHeight="1" x14ac:dyDescent="0.25">
      <c r="B174" s="364"/>
      <c r="C174" s="394"/>
      <c r="D174" s="500" t="s">
        <v>1521</v>
      </c>
      <c r="E174" s="500" t="s">
        <v>403</v>
      </c>
      <c r="F174" s="40"/>
      <c r="G174" s="500" t="s">
        <v>405</v>
      </c>
      <c r="H174" s="105"/>
      <c r="I174" s="105"/>
      <c r="J174" s="105"/>
      <c r="K174" s="105"/>
      <c r="L174" s="105"/>
      <c r="M174" s="105"/>
      <c r="N174" s="105"/>
      <c r="O174" s="105"/>
      <c r="P174" s="105"/>
      <c r="Q174" s="105"/>
      <c r="R174" s="105"/>
      <c r="S174" s="105"/>
      <c r="T174" s="105"/>
      <c r="U174" s="71">
        <v>80</v>
      </c>
      <c r="V174" s="105"/>
      <c r="W174" s="105"/>
      <c r="X174" s="468"/>
      <c r="Y174" s="69"/>
      <c r="Z174" s="69"/>
      <c r="AA174" s="69"/>
      <c r="AB174" s="69"/>
      <c r="AC174" s="69"/>
      <c r="AD174" s="69"/>
      <c r="AE174" s="69"/>
      <c r="AF174" s="69"/>
      <c r="AG174" s="69"/>
      <c r="AH174" s="69"/>
      <c r="AI174" s="61"/>
      <c r="AJ174" s="71" t="s">
        <v>139</v>
      </c>
      <c r="AK174" s="69"/>
      <c r="AL174" s="69"/>
      <c r="AM174" s="69"/>
      <c r="AN174" s="69"/>
      <c r="AO174" s="501">
        <v>73360000</v>
      </c>
      <c r="AP174" s="105"/>
      <c r="AQ174" s="105"/>
      <c r="AR174" s="105"/>
      <c r="AS174" s="498" t="s">
        <v>1522</v>
      </c>
      <c r="AT174" s="105"/>
      <c r="AU174" s="105"/>
      <c r="AV174" s="105"/>
      <c r="AW174" s="105"/>
    </row>
    <row r="175" spans="2:49" s="91" customFormat="1" ht="39" customHeight="1" x14ac:dyDescent="0.25">
      <c r="B175" s="364" t="s">
        <v>50</v>
      </c>
      <c r="C175" s="379" t="s">
        <v>51</v>
      </c>
      <c r="D175" s="1287" t="s">
        <v>395</v>
      </c>
      <c r="E175" s="1287"/>
      <c r="F175" s="1287"/>
      <c r="G175" s="105"/>
      <c r="H175" s="105"/>
      <c r="I175" s="105"/>
      <c r="J175" s="105"/>
      <c r="K175" s="105"/>
      <c r="L175" s="105"/>
      <c r="M175" s="105"/>
      <c r="N175" s="105"/>
      <c r="O175" s="105"/>
      <c r="P175" s="105"/>
      <c r="Q175" s="105"/>
      <c r="R175" s="105"/>
      <c r="S175" s="105"/>
      <c r="T175" s="105"/>
      <c r="U175" s="105"/>
      <c r="V175" s="105"/>
      <c r="W175" s="105"/>
      <c r="X175" s="105"/>
      <c r="Y175" s="105"/>
      <c r="Z175" s="105"/>
      <c r="AA175" s="105"/>
      <c r="AB175" s="105"/>
      <c r="AC175" s="105"/>
      <c r="AD175" s="105"/>
      <c r="AE175" s="105"/>
      <c r="AF175" s="105"/>
      <c r="AG175" s="105"/>
      <c r="AH175" s="105"/>
      <c r="AI175" s="105"/>
      <c r="AJ175" s="105"/>
      <c r="AK175" s="105"/>
      <c r="AL175" s="105"/>
      <c r="AM175" s="105"/>
      <c r="AN175" s="105"/>
      <c r="AO175" s="105"/>
      <c r="AP175" s="105"/>
      <c r="AQ175" s="105"/>
      <c r="AR175" s="105"/>
      <c r="AS175" s="105"/>
      <c r="AT175" s="105"/>
      <c r="AU175" s="105"/>
      <c r="AV175" s="105"/>
      <c r="AW175" s="105"/>
    </row>
    <row r="176" spans="2:49" s="91" customFormat="1" ht="39" customHeight="1" x14ac:dyDescent="0.25">
      <c r="B176" s="364"/>
      <c r="C176" s="394" t="s">
        <v>110</v>
      </c>
      <c r="D176" s="1287"/>
      <c r="E176" s="1287"/>
      <c r="F176" s="1287"/>
      <c r="G176" s="105"/>
      <c r="H176" s="105"/>
      <c r="I176" s="105"/>
      <c r="J176" s="105"/>
      <c r="K176" s="105"/>
      <c r="L176" s="105"/>
      <c r="M176" s="105"/>
      <c r="N176" s="105"/>
      <c r="O176" s="105"/>
      <c r="P176" s="105"/>
      <c r="Q176" s="105"/>
      <c r="R176" s="105"/>
      <c r="S176" s="105"/>
      <c r="T176" s="105"/>
      <c r="U176" s="105"/>
      <c r="V176" s="105"/>
      <c r="W176" s="105"/>
      <c r="X176" s="105"/>
      <c r="Y176" s="105"/>
      <c r="Z176" s="105"/>
      <c r="AA176" s="105"/>
      <c r="AB176" s="105"/>
      <c r="AC176" s="105"/>
      <c r="AD176" s="105"/>
      <c r="AE176" s="105"/>
      <c r="AF176" s="105"/>
      <c r="AG176" s="105"/>
      <c r="AH176" s="105"/>
      <c r="AI176" s="105"/>
      <c r="AJ176" s="105"/>
      <c r="AK176" s="105"/>
      <c r="AL176" s="105"/>
      <c r="AM176" s="105"/>
      <c r="AN176" s="105"/>
      <c r="AO176" s="105"/>
      <c r="AP176" s="105"/>
      <c r="AQ176" s="105"/>
      <c r="AR176" s="105"/>
      <c r="AS176" s="105"/>
      <c r="AT176" s="105"/>
      <c r="AU176" s="105"/>
      <c r="AV176" s="105"/>
      <c r="AW176" s="105"/>
    </row>
    <row r="177" spans="2:49" s="91" customFormat="1" x14ac:dyDescent="0.25">
      <c r="B177" s="447"/>
      <c r="C177" s="448"/>
      <c r="D177" s="37"/>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row>
    <row r="178" spans="2:49" ht="30" x14ac:dyDescent="0.2">
      <c r="B178" s="364" t="s">
        <v>52</v>
      </c>
      <c r="C178" s="380" t="s">
        <v>53</v>
      </c>
      <c r="D178" s="66"/>
      <c r="E178" s="35"/>
      <c r="F178" s="35"/>
      <c r="G178" s="332"/>
      <c r="H178" s="332"/>
      <c r="I178" s="332"/>
      <c r="J178" s="332"/>
      <c r="K178" s="66"/>
      <c r="L178" s="66"/>
      <c r="M178" s="66"/>
      <c r="N178" s="66"/>
      <c r="O178" s="66"/>
      <c r="P178" s="66"/>
      <c r="Q178" s="66"/>
      <c r="R178" s="66"/>
      <c r="S178" s="332"/>
      <c r="T178" s="332"/>
      <c r="U178" s="66"/>
      <c r="V178" s="332"/>
      <c r="W178" s="332"/>
      <c r="X178" s="332"/>
      <c r="Y178" s="66"/>
      <c r="Z178" s="66"/>
      <c r="AA178" s="66"/>
      <c r="AB178" s="66"/>
      <c r="AC178" s="66"/>
      <c r="AD178" s="66"/>
      <c r="AE178" s="66"/>
      <c r="AF178" s="66"/>
      <c r="AG178" s="332"/>
      <c r="AH178" s="332"/>
      <c r="AI178" s="332"/>
      <c r="AJ178" s="332"/>
      <c r="AK178" s="66"/>
      <c r="AL178" s="66"/>
      <c r="AM178" s="66"/>
      <c r="AN178" s="66"/>
      <c r="AO178" s="332"/>
      <c r="AP178" s="332"/>
      <c r="AQ178" s="332"/>
      <c r="AR178" s="332"/>
      <c r="AS178" s="332"/>
      <c r="AT178" s="332"/>
      <c r="AU178" s="332"/>
      <c r="AV178" s="332"/>
      <c r="AW178" s="332"/>
    </row>
    <row r="179" spans="2:49" s="91" customFormat="1" ht="31.5" customHeight="1" x14ac:dyDescent="0.25">
      <c r="B179" s="364" t="s">
        <v>54</v>
      </c>
      <c r="C179" s="379" t="s">
        <v>55</v>
      </c>
      <c r="D179" s="1287" t="s">
        <v>395</v>
      </c>
      <c r="E179" s="1287"/>
      <c r="F179" s="1287"/>
      <c r="G179" s="105"/>
      <c r="H179" s="105"/>
      <c r="I179" s="105"/>
      <c r="J179" s="105"/>
      <c r="K179" s="40"/>
      <c r="L179" s="40"/>
      <c r="M179" s="40"/>
      <c r="N179" s="40"/>
      <c r="O179" s="40"/>
      <c r="P179" s="40"/>
      <c r="Q179" s="40"/>
      <c r="R179" s="40"/>
      <c r="S179" s="40"/>
      <c r="T179" s="40"/>
      <c r="U179" s="69"/>
      <c r="V179" s="105"/>
      <c r="W179" s="105"/>
      <c r="X179" s="105"/>
      <c r="Y179" s="105"/>
      <c r="Z179" s="105"/>
      <c r="AA179" s="105"/>
      <c r="AB179" s="105"/>
      <c r="AC179" s="105"/>
      <c r="AD179" s="105"/>
      <c r="AE179" s="105"/>
      <c r="AF179" s="105"/>
      <c r="AG179" s="105"/>
      <c r="AH179" s="105"/>
      <c r="AI179" s="105"/>
      <c r="AJ179" s="105"/>
      <c r="AK179" s="105"/>
      <c r="AL179" s="105"/>
      <c r="AM179" s="105"/>
      <c r="AN179" s="105"/>
      <c r="AO179" s="105"/>
      <c r="AP179" s="105"/>
      <c r="AQ179" s="105"/>
      <c r="AR179" s="105"/>
      <c r="AS179" s="105"/>
      <c r="AT179" s="105"/>
      <c r="AU179" s="105"/>
      <c r="AV179" s="105"/>
      <c r="AW179" s="105"/>
    </row>
    <row r="180" spans="2:49" s="91" customFormat="1" ht="31.5" customHeight="1" x14ac:dyDescent="0.25">
      <c r="B180" s="364"/>
      <c r="C180" s="394" t="s">
        <v>111</v>
      </c>
      <c r="D180" s="1287"/>
      <c r="E180" s="1287"/>
      <c r="F180" s="1287"/>
      <c r="G180" s="105"/>
      <c r="H180" s="105"/>
      <c r="I180" s="105"/>
      <c r="J180" s="105"/>
      <c r="K180" s="40"/>
      <c r="L180" s="40"/>
      <c r="M180" s="40"/>
      <c r="N180" s="40"/>
      <c r="O180" s="40"/>
      <c r="P180" s="40"/>
      <c r="Q180" s="40"/>
      <c r="R180" s="40"/>
      <c r="S180" s="40"/>
      <c r="T180" s="40"/>
      <c r="U180" s="69"/>
      <c r="V180" s="105"/>
      <c r="W180" s="105"/>
      <c r="X180" s="105"/>
      <c r="Y180" s="105"/>
      <c r="Z180" s="105"/>
      <c r="AA180" s="105"/>
      <c r="AB180" s="105"/>
      <c r="AC180" s="105"/>
      <c r="AD180" s="105"/>
      <c r="AE180" s="105"/>
      <c r="AF180" s="105"/>
      <c r="AG180" s="105"/>
      <c r="AH180" s="105"/>
      <c r="AI180" s="105"/>
      <c r="AJ180" s="105"/>
      <c r="AK180" s="105"/>
      <c r="AL180" s="105"/>
      <c r="AM180" s="105"/>
      <c r="AN180" s="105"/>
      <c r="AO180" s="105"/>
      <c r="AP180" s="105"/>
      <c r="AQ180" s="105"/>
      <c r="AR180" s="105"/>
      <c r="AS180" s="105"/>
      <c r="AT180" s="105"/>
      <c r="AU180" s="105"/>
      <c r="AV180" s="105"/>
      <c r="AW180" s="105"/>
    </row>
    <row r="181" spans="2:49" s="91" customFormat="1" ht="31.5" customHeight="1" x14ac:dyDescent="0.25">
      <c r="B181" s="364"/>
      <c r="C181" s="379"/>
      <c r="D181" s="37"/>
      <c r="E181" s="37"/>
      <c r="F181" s="37"/>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row>
    <row r="182" spans="2:49" s="91" customFormat="1" ht="31.5" customHeight="1" x14ac:dyDescent="0.25">
      <c r="B182" s="364" t="s">
        <v>56</v>
      </c>
      <c r="C182" s="379" t="s">
        <v>57</v>
      </c>
      <c r="D182" s="1399" t="s">
        <v>395</v>
      </c>
      <c r="E182" s="1400"/>
      <c r="F182" s="1401"/>
      <c r="G182" s="105"/>
      <c r="H182" s="105"/>
      <c r="I182" s="105"/>
      <c r="J182" s="105"/>
      <c r="K182" s="40"/>
      <c r="L182" s="40"/>
      <c r="M182" s="40"/>
      <c r="N182" s="40"/>
      <c r="O182" s="40"/>
      <c r="P182" s="40"/>
      <c r="Q182" s="40"/>
      <c r="R182" s="40"/>
      <c r="S182" s="40"/>
      <c r="T182" s="40"/>
      <c r="U182" s="69"/>
      <c r="V182" s="105"/>
      <c r="W182" s="105"/>
      <c r="X182" s="105"/>
      <c r="Y182" s="105"/>
      <c r="Z182" s="105"/>
      <c r="AA182" s="105"/>
      <c r="AB182" s="105"/>
      <c r="AC182" s="105"/>
      <c r="AD182" s="105"/>
      <c r="AE182" s="105"/>
      <c r="AF182" s="105"/>
      <c r="AG182" s="105"/>
      <c r="AH182" s="105"/>
      <c r="AI182" s="105"/>
      <c r="AJ182" s="105"/>
      <c r="AK182" s="105"/>
      <c r="AL182" s="105"/>
      <c r="AM182" s="105"/>
      <c r="AN182" s="105"/>
      <c r="AO182" s="105"/>
      <c r="AP182" s="105"/>
      <c r="AQ182" s="105"/>
      <c r="AR182" s="105"/>
      <c r="AS182" s="105"/>
      <c r="AT182" s="105"/>
      <c r="AU182" s="105"/>
      <c r="AV182" s="105"/>
      <c r="AW182" s="105"/>
    </row>
    <row r="183" spans="2:49" s="91" customFormat="1" ht="31.5" customHeight="1" x14ac:dyDescent="0.25">
      <c r="B183" s="364"/>
      <c r="C183" s="394" t="s">
        <v>111</v>
      </c>
      <c r="D183" s="1405"/>
      <c r="E183" s="1406"/>
      <c r="F183" s="1407"/>
      <c r="G183" s="105"/>
      <c r="H183" s="105"/>
      <c r="I183" s="105"/>
      <c r="J183" s="105"/>
      <c r="K183" s="40"/>
      <c r="L183" s="40"/>
      <c r="M183" s="40"/>
      <c r="N183" s="40"/>
      <c r="O183" s="40"/>
      <c r="P183" s="40"/>
      <c r="Q183" s="40"/>
      <c r="R183" s="40"/>
      <c r="S183" s="40"/>
      <c r="T183" s="40"/>
      <c r="U183" s="69"/>
      <c r="V183" s="105"/>
      <c r="W183" s="105"/>
      <c r="X183" s="105"/>
      <c r="Y183" s="105"/>
      <c r="Z183" s="105"/>
      <c r="AA183" s="105"/>
      <c r="AB183" s="105"/>
      <c r="AC183" s="105"/>
      <c r="AD183" s="105"/>
      <c r="AE183" s="105"/>
      <c r="AF183" s="105"/>
      <c r="AG183" s="105"/>
      <c r="AH183" s="105"/>
      <c r="AI183" s="105"/>
      <c r="AJ183" s="105"/>
      <c r="AK183" s="105"/>
      <c r="AL183" s="105"/>
      <c r="AM183" s="105"/>
      <c r="AN183" s="105"/>
      <c r="AO183" s="105"/>
      <c r="AP183" s="105"/>
      <c r="AQ183" s="105"/>
      <c r="AR183" s="105"/>
      <c r="AS183" s="105"/>
      <c r="AT183" s="105"/>
      <c r="AU183" s="105"/>
      <c r="AV183" s="105"/>
      <c r="AW183" s="105"/>
    </row>
    <row r="184" spans="2:49" s="91" customFormat="1" ht="31.5" customHeight="1" x14ac:dyDescent="0.25">
      <c r="B184" s="364"/>
      <c r="C184" s="379"/>
      <c r="D184" s="37"/>
      <c r="E184" s="37"/>
      <c r="F184" s="37"/>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row>
    <row r="185" spans="2:49" s="91" customFormat="1" ht="31.5" customHeight="1" x14ac:dyDescent="0.25">
      <c r="B185" s="364" t="s">
        <v>58</v>
      </c>
      <c r="C185" s="379" t="s">
        <v>59</v>
      </c>
      <c r="D185" s="1287" t="s">
        <v>395</v>
      </c>
      <c r="E185" s="1287"/>
      <c r="F185" s="1287"/>
      <c r="G185" s="105"/>
      <c r="H185" s="105"/>
      <c r="I185" s="105"/>
      <c r="J185" s="105"/>
      <c r="K185" s="40"/>
      <c r="L185" s="40"/>
      <c r="M185" s="40"/>
      <c r="N185" s="40"/>
      <c r="O185" s="40"/>
      <c r="P185" s="40"/>
      <c r="Q185" s="40"/>
      <c r="R185" s="40"/>
      <c r="S185" s="40"/>
      <c r="T185" s="40"/>
      <c r="U185" s="69"/>
      <c r="V185" s="105"/>
      <c r="W185" s="105"/>
      <c r="X185" s="105"/>
      <c r="Y185" s="105"/>
      <c r="Z185" s="105"/>
      <c r="AA185" s="105"/>
      <c r="AB185" s="105"/>
      <c r="AC185" s="105"/>
      <c r="AD185" s="105"/>
      <c r="AE185" s="105"/>
      <c r="AF185" s="105"/>
      <c r="AG185" s="105"/>
      <c r="AH185" s="105"/>
      <c r="AI185" s="105"/>
      <c r="AJ185" s="105"/>
      <c r="AK185" s="105"/>
      <c r="AL185" s="105"/>
      <c r="AM185" s="105"/>
      <c r="AN185" s="105"/>
      <c r="AO185" s="105"/>
      <c r="AP185" s="105"/>
      <c r="AQ185" s="105"/>
      <c r="AR185" s="105"/>
      <c r="AS185" s="105"/>
      <c r="AT185" s="105"/>
      <c r="AU185" s="105"/>
      <c r="AV185" s="105"/>
      <c r="AW185" s="105"/>
    </row>
    <row r="186" spans="2:49" s="91" customFormat="1" ht="31.5" customHeight="1" x14ac:dyDescent="0.25">
      <c r="B186" s="364"/>
      <c r="C186" s="394" t="s">
        <v>111</v>
      </c>
      <c r="D186" s="1287"/>
      <c r="E186" s="1287"/>
      <c r="F186" s="1287"/>
      <c r="G186" s="105"/>
      <c r="H186" s="105"/>
      <c r="I186" s="105"/>
      <c r="J186" s="105"/>
      <c r="K186" s="40"/>
      <c r="L186" s="40"/>
      <c r="M186" s="40"/>
      <c r="N186" s="40"/>
      <c r="O186" s="40"/>
      <c r="P186" s="40"/>
      <c r="Q186" s="40"/>
      <c r="R186" s="40"/>
      <c r="S186" s="40"/>
      <c r="T186" s="40"/>
      <c r="U186" s="69"/>
      <c r="V186" s="105"/>
      <c r="W186" s="105"/>
      <c r="X186" s="105"/>
      <c r="Y186" s="105"/>
      <c r="Z186" s="105"/>
      <c r="AA186" s="105"/>
      <c r="AB186" s="105"/>
      <c r="AC186" s="105"/>
      <c r="AD186" s="105"/>
      <c r="AE186" s="105"/>
      <c r="AF186" s="105"/>
      <c r="AG186" s="105"/>
      <c r="AH186" s="105"/>
      <c r="AI186" s="105"/>
      <c r="AJ186" s="105"/>
      <c r="AK186" s="105"/>
      <c r="AL186" s="105"/>
      <c r="AM186" s="105"/>
      <c r="AN186" s="105"/>
      <c r="AO186" s="105"/>
      <c r="AP186" s="105"/>
      <c r="AQ186" s="105"/>
      <c r="AR186" s="105"/>
      <c r="AS186" s="105"/>
      <c r="AT186" s="105"/>
      <c r="AU186" s="105"/>
      <c r="AV186" s="105"/>
      <c r="AW186" s="105"/>
    </row>
    <row r="187" spans="2:49" s="91" customFormat="1" ht="31.5" customHeight="1" x14ac:dyDescent="0.25">
      <c r="B187" s="364"/>
      <c r="C187" s="379"/>
      <c r="D187" s="37"/>
      <c r="E187" s="37"/>
      <c r="F187" s="37"/>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row>
    <row r="188" spans="2:49" s="91" customFormat="1" ht="31.5" customHeight="1" x14ac:dyDescent="0.25">
      <c r="B188" s="364" t="s">
        <v>60</v>
      </c>
      <c r="C188" s="379" t="s">
        <v>61</v>
      </c>
      <c r="D188" s="1287" t="s">
        <v>395</v>
      </c>
      <c r="E188" s="1287"/>
      <c r="F188" s="1287"/>
      <c r="G188" s="105"/>
      <c r="H188" s="105"/>
      <c r="I188" s="105"/>
      <c r="J188" s="105"/>
      <c r="K188" s="40"/>
      <c r="L188" s="40"/>
      <c r="M188" s="40"/>
      <c r="N188" s="40"/>
      <c r="O188" s="40"/>
      <c r="P188" s="40"/>
      <c r="Q188" s="40"/>
      <c r="R188" s="40"/>
      <c r="S188" s="40"/>
      <c r="T188" s="40"/>
      <c r="U188" s="69"/>
      <c r="V188" s="105"/>
      <c r="W188" s="105"/>
      <c r="X188" s="105"/>
      <c r="Y188" s="105"/>
      <c r="Z188" s="105"/>
      <c r="AA188" s="105"/>
      <c r="AB188" s="105"/>
      <c r="AC188" s="105"/>
      <c r="AD188" s="105"/>
      <c r="AE188" s="105"/>
      <c r="AF188" s="105"/>
      <c r="AG188" s="105"/>
      <c r="AH188" s="105"/>
      <c r="AI188" s="105"/>
      <c r="AJ188" s="105"/>
      <c r="AK188" s="105"/>
      <c r="AL188" s="105"/>
      <c r="AM188" s="105"/>
      <c r="AN188" s="105"/>
      <c r="AO188" s="105"/>
      <c r="AP188" s="105"/>
      <c r="AQ188" s="105"/>
      <c r="AR188" s="105"/>
      <c r="AS188" s="105"/>
      <c r="AT188" s="105"/>
      <c r="AU188" s="105"/>
      <c r="AV188" s="105"/>
      <c r="AW188" s="105"/>
    </row>
    <row r="189" spans="2:49" s="91" customFormat="1" ht="31.5" customHeight="1" x14ac:dyDescent="0.25">
      <c r="B189" s="364"/>
      <c r="C189" s="394" t="s">
        <v>111</v>
      </c>
      <c r="D189" s="1287"/>
      <c r="E189" s="1287"/>
      <c r="F189" s="1287"/>
      <c r="G189" s="105"/>
      <c r="H189" s="105"/>
      <c r="I189" s="105"/>
      <c r="J189" s="105"/>
      <c r="K189" s="40"/>
      <c r="L189" s="40"/>
      <c r="M189" s="40"/>
      <c r="N189" s="40"/>
      <c r="O189" s="40"/>
      <c r="P189" s="40"/>
      <c r="Q189" s="40"/>
      <c r="R189" s="40"/>
      <c r="S189" s="40"/>
      <c r="T189" s="40"/>
      <c r="U189" s="69"/>
      <c r="V189" s="105"/>
      <c r="W189" s="105"/>
      <c r="X189" s="105"/>
      <c r="Y189" s="105"/>
      <c r="Z189" s="105"/>
      <c r="AA189" s="105"/>
      <c r="AB189" s="105"/>
      <c r="AC189" s="105"/>
      <c r="AD189" s="105"/>
      <c r="AE189" s="105"/>
      <c r="AF189" s="105"/>
      <c r="AG189" s="105"/>
      <c r="AH189" s="105"/>
      <c r="AI189" s="105"/>
      <c r="AJ189" s="105"/>
      <c r="AK189" s="105"/>
      <c r="AL189" s="105"/>
      <c r="AM189" s="105"/>
      <c r="AN189" s="105"/>
      <c r="AO189" s="502"/>
      <c r="AP189" s="105"/>
      <c r="AQ189" s="105"/>
      <c r="AR189" s="105"/>
      <c r="AS189" s="105"/>
      <c r="AT189" s="105"/>
      <c r="AU189" s="105"/>
      <c r="AV189" s="105"/>
      <c r="AW189" s="105"/>
    </row>
    <row r="190" spans="2:49" s="91" customFormat="1" ht="31.5" customHeight="1" x14ac:dyDescent="0.25">
      <c r="B190" s="364"/>
      <c r="C190" s="379"/>
      <c r="D190" s="37"/>
      <c r="E190" s="37"/>
      <c r="F190" s="37"/>
      <c r="G190" s="69"/>
      <c r="H190" s="69"/>
      <c r="I190" s="69"/>
      <c r="J190" s="69"/>
      <c r="K190" s="40"/>
      <c r="L190" s="40"/>
      <c r="M190" s="40"/>
      <c r="N190" s="40"/>
      <c r="O190" s="40"/>
      <c r="P190" s="40"/>
      <c r="Q190" s="40"/>
      <c r="R190" s="40"/>
      <c r="S190" s="40"/>
      <c r="T190" s="40"/>
      <c r="U190" s="69"/>
      <c r="V190" s="69"/>
      <c r="W190" s="69"/>
      <c r="X190" s="69"/>
      <c r="Y190" s="69"/>
      <c r="Z190" s="69"/>
      <c r="AA190" s="69"/>
      <c r="AB190" s="69"/>
      <c r="AC190" s="69"/>
      <c r="AD190" s="69"/>
      <c r="AE190" s="69"/>
      <c r="AF190" s="69"/>
      <c r="AG190" s="69"/>
      <c r="AH190" s="69"/>
      <c r="AI190" s="69"/>
      <c r="AJ190" s="69"/>
      <c r="AK190" s="69"/>
      <c r="AL190" s="69"/>
      <c r="AM190" s="69"/>
      <c r="AN190" s="69"/>
      <c r="AO190" s="443"/>
      <c r="AP190" s="40"/>
      <c r="AQ190" s="40"/>
      <c r="AR190" s="40"/>
      <c r="AS190" s="40"/>
      <c r="AT190" s="40"/>
      <c r="AU190" s="40"/>
      <c r="AV190" s="40"/>
      <c r="AW190" s="40"/>
    </row>
    <row r="191" spans="2:49" s="91" customFormat="1" ht="30" customHeight="1" x14ac:dyDescent="0.25">
      <c r="B191" s="364" t="s">
        <v>62</v>
      </c>
      <c r="C191" s="380" t="s">
        <v>63</v>
      </c>
      <c r="D191" s="37"/>
      <c r="E191" s="37"/>
      <c r="F191" s="37"/>
      <c r="G191" s="69"/>
      <c r="H191" s="69"/>
      <c r="I191" s="69"/>
      <c r="J191" s="69"/>
      <c r="K191" s="69"/>
      <c r="L191" s="69"/>
      <c r="M191" s="69"/>
      <c r="N191" s="69"/>
      <c r="O191" s="69"/>
      <c r="P191" s="69"/>
      <c r="Q191" s="69"/>
      <c r="R191" s="69"/>
      <c r="S191" s="69"/>
      <c r="T191" s="69"/>
      <c r="U191" s="69"/>
      <c r="V191" s="69"/>
      <c r="W191" s="69"/>
      <c r="X191" s="69"/>
      <c r="Y191" s="40"/>
      <c r="Z191" s="40"/>
      <c r="AA191" s="40"/>
      <c r="AB191" s="40"/>
      <c r="AC191" s="40"/>
      <c r="AD191" s="40"/>
      <c r="AE191" s="40"/>
      <c r="AF191" s="69"/>
      <c r="AG191" s="69"/>
      <c r="AH191" s="69"/>
      <c r="AI191" s="69"/>
      <c r="AJ191" s="40"/>
      <c r="AK191" s="40"/>
      <c r="AL191" s="40"/>
      <c r="AM191" s="40"/>
      <c r="AN191" s="40"/>
      <c r="AO191" s="40"/>
      <c r="AP191" s="40"/>
      <c r="AQ191" s="40"/>
      <c r="AR191" s="40"/>
      <c r="AS191" s="40"/>
      <c r="AT191" s="40"/>
      <c r="AU191" s="40"/>
      <c r="AV191" s="40"/>
      <c r="AW191" s="40"/>
    </row>
    <row r="192" spans="2:49" s="91" customFormat="1" ht="30" customHeight="1" x14ac:dyDescent="0.25">
      <c r="B192" s="364" t="s">
        <v>64</v>
      </c>
      <c r="C192" s="379" t="s">
        <v>65</v>
      </c>
      <c r="D192" s="1287" t="s">
        <v>395</v>
      </c>
      <c r="E192" s="1287"/>
      <c r="F192" s="1287"/>
      <c r="G192" s="69"/>
      <c r="H192" s="69"/>
      <c r="I192" s="69"/>
      <c r="J192" s="69"/>
      <c r="K192" s="69"/>
      <c r="L192" s="69"/>
      <c r="M192" s="69"/>
      <c r="N192" s="69"/>
      <c r="O192" s="69"/>
      <c r="P192" s="69"/>
      <c r="Q192" s="69"/>
      <c r="R192" s="69"/>
      <c r="S192" s="69"/>
      <c r="T192" s="69"/>
      <c r="U192" s="69"/>
      <c r="V192" s="69"/>
      <c r="W192" s="69"/>
      <c r="X192" s="69"/>
      <c r="Y192" s="105"/>
      <c r="Z192" s="105"/>
      <c r="AA192" s="105"/>
      <c r="AB192" s="105"/>
      <c r="AC192" s="105"/>
      <c r="AD192" s="105"/>
      <c r="AE192" s="105"/>
      <c r="AF192" s="69"/>
      <c r="AG192" s="69"/>
      <c r="AH192" s="69"/>
      <c r="AI192" s="69"/>
      <c r="AJ192" s="105"/>
      <c r="AK192" s="105"/>
      <c r="AL192" s="105"/>
      <c r="AM192" s="105"/>
      <c r="AN192" s="105"/>
      <c r="AO192" s="105"/>
      <c r="AP192" s="105"/>
      <c r="AQ192" s="105"/>
      <c r="AR192" s="105"/>
      <c r="AS192" s="105"/>
      <c r="AT192" s="105"/>
      <c r="AU192" s="105"/>
      <c r="AV192" s="105"/>
      <c r="AW192" s="105"/>
    </row>
    <row r="193" spans="2:49" s="91" customFormat="1" ht="30" customHeight="1" x14ac:dyDescent="0.25">
      <c r="B193" s="364"/>
      <c r="C193" s="394" t="s">
        <v>112</v>
      </c>
      <c r="D193" s="1287"/>
      <c r="E193" s="1287"/>
      <c r="F193" s="1287"/>
      <c r="G193" s="69"/>
      <c r="H193" s="69"/>
      <c r="I193" s="69"/>
      <c r="J193" s="69"/>
      <c r="K193" s="69"/>
      <c r="L193" s="69"/>
      <c r="M193" s="69"/>
      <c r="N193" s="69"/>
      <c r="O193" s="69"/>
      <c r="P193" s="69"/>
      <c r="Q193" s="69"/>
      <c r="R193" s="69"/>
      <c r="S193" s="69"/>
      <c r="T193" s="69"/>
      <c r="U193" s="69"/>
      <c r="V193" s="69"/>
      <c r="W193" s="69"/>
      <c r="X193" s="69"/>
      <c r="Y193" s="105"/>
      <c r="Z193" s="105"/>
      <c r="AA193" s="105"/>
      <c r="AB193" s="105"/>
      <c r="AC193" s="105"/>
      <c r="AD193" s="105"/>
      <c r="AE193" s="105"/>
      <c r="AF193" s="69"/>
      <c r="AG193" s="69"/>
      <c r="AH193" s="69"/>
      <c r="AI193" s="69"/>
      <c r="AJ193" s="105"/>
      <c r="AK193" s="105"/>
      <c r="AL193" s="105"/>
      <c r="AM193" s="105"/>
      <c r="AN193" s="105"/>
      <c r="AO193" s="105"/>
      <c r="AP193" s="105"/>
      <c r="AQ193" s="105"/>
      <c r="AR193" s="105"/>
      <c r="AS193" s="105"/>
      <c r="AT193" s="105"/>
      <c r="AU193" s="105"/>
      <c r="AV193" s="105"/>
      <c r="AW193" s="105"/>
    </row>
    <row r="194" spans="2:49" s="91" customFormat="1" ht="30" customHeight="1" x14ac:dyDescent="0.25">
      <c r="B194" s="364"/>
      <c r="C194" s="379"/>
      <c r="D194" s="37"/>
      <c r="E194" s="37"/>
      <c r="F194" s="37"/>
      <c r="G194" s="69"/>
      <c r="H194" s="69"/>
      <c r="I194" s="69"/>
      <c r="J194" s="69"/>
      <c r="K194" s="69"/>
      <c r="L194" s="69"/>
      <c r="M194" s="69"/>
      <c r="N194" s="69"/>
      <c r="O194" s="69"/>
      <c r="P194" s="69"/>
      <c r="Q194" s="69"/>
      <c r="R194" s="69"/>
      <c r="S194" s="69"/>
      <c r="T194" s="69"/>
      <c r="U194" s="69"/>
      <c r="V194" s="69"/>
      <c r="W194" s="69"/>
      <c r="X194" s="69"/>
      <c r="Y194" s="40"/>
      <c r="Z194" s="40"/>
      <c r="AA194" s="40"/>
      <c r="AB194" s="40"/>
      <c r="AC194" s="40"/>
      <c r="AD194" s="40"/>
      <c r="AE194" s="40"/>
      <c r="AF194" s="69"/>
      <c r="AG194" s="69"/>
      <c r="AH194" s="69"/>
      <c r="AI194" s="69"/>
      <c r="AJ194" s="40"/>
      <c r="AK194" s="40"/>
      <c r="AL194" s="40"/>
      <c r="AM194" s="40"/>
      <c r="AN194" s="40"/>
      <c r="AO194" s="40"/>
      <c r="AP194" s="40"/>
      <c r="AQ194" s="40"/>
      <c r="AR194" s="40"/>
      <c r="AS194" s="40"/>
      <c r="AT194" s="40"/>
      <c r="AU194" s="40"/>
      <c r="AV194" s="40"/>
      <c r="AW194" s="40"/>
    </row>
    <row r="195" spans="2:49" s="91" customFormat="1" ht="30" customHeight="1" x14ac:dyDescent="0.25">
      <c r="B195" s="364" t="s">
        <v>66</v>
      </c>
      <c r="C195" s="379" t="s">
        <v>67</v>
      </c>
      <c r="D195" s="1287" t="s">
        <v>395</v>
      </c>
      <c r="E195" s="1287"/>
      <c r="F195" s="1287"/>
      <c r="G195" s="69"/>
      <c r="H195" s="69"/>
      <c r="I195" s="69"/>
      <c r="J195" s="69"/>
      <c r="K195" s="69"/>
      <c r="L195" s="69"/>
      <c r="M195" s="69"/>
      <c r="N195" s="69"/>
      <c r="O195" s="69"/>
      <c r="P195" s="69"/>
      <c r="Q195" s="69"/>
      <c r="R195" s="69"/>
      <c r="S195" s="69"/>
      <c r="T195" s="69"/>
      <c r="U195" s="69"/>
      <c r="V195" s="69"/>
      <c r="W195" s="69"/>
      <c r="X195" s="69"/>
      <c r="Y195" s="105"/>
      <c r="Z195" s="105"/>
      <c r="AA195" s="105"/>
      <c r="AB195" s="105"/>
      <c r="AC195" s="105"/>
      <c r="AD195" s="105"/>
      <c r="AE195" s="105"/>
      <c r="AF195" s="69"/>
      <c r="AG195" s="69"/>
      <c r="AH195" s="69"/>
      <c r="AI195" s="69"/>
      <c r="AJ195" s="105"/>
      <c r="AK195" s="105"/>
      <c r="AL195" s="105"/>
      <c r="AM195" s="105"/>
      <c r="AN195" s="105"/>
      <c r="AO195" s="105"/>
      <c r="AP195" s="105"/>
      <c r="AQ195" s="105"/>
      <c r="AR195" s="105"/>
      <c r="AS195" s="105"/>
      <c r="AT195" s="105"/>
      <c r="AU195" s="105"/>
      <c r="AV195" s="105"/>
      <c r="AW195" s="105"/>
    </row>
    <row r="196" spans="2:49" s="91" customFormat="1" ht="30" customHeight="1" x14ac:dyDescent="0.25">
      <c r="B196" s="364"/>
      <c r="C196" s="394" t="s">
        <v>112</v>
      </c>
      <c r="D196" s="1287"/>
      <c r="E196" s="1287"/>
      <c r="F196" s="1287"/>
      <c r="G196" s="69"/>
      <c r="H196" s="69"/>
      <c r="I196" s="69"/>
      <c r="J196" s="69"/>
      <c r="K196" s="69"/>
      <c r="L196" s="69"/>
      <c r="M196" s="69"/>
      <c r="N196" s="69"/>
      <c r="O196" s="69"/>
      <c r="P196" s="69"/>
      <c r="Q196" s="69"/>
      <c r="R196" s="69"/>
      <c r="S196" s="69"/>
      <c r="T196" s="69"/>
      <c r="U196" s="69"/>
      <c r="V196" s="69"/>
      <c r="W196" s="69"/>
      <c r="X196" s="69"/>
      <c r="Y196" s="105"/>
      <c r="Z196" s="105"/>
      <c r="AA196" s="105"/>
      <c r="AB196" s="105"/>
      <c r="AC196" s="105"/>
      <c r="AD196" s="105"/>
      <c r="AE196" s="105"/>
      <c r="AF196" s="69"/>
      <c r="AG196" s="69"/>
      <c r="AH196" s="69"/>
      <c r="AI196" s="69"/>
      <c r="AJ196" s="105"/>
      <c r="AK196" s="105"/>
      <c r="AL196" s="105"/>
      <c r="AM196" s="105"/>
      <c r="AN196" s="105"/>
      <c r="AO196" s="105"/>
      <c r="AP196" s="105"/>
      <c r="AQ196" s="105"/>
      <c r="AR196" s="105"/>
      <c r="AS196" s="105"/>
      <c r="AT196" s="105"/>
      <c r="AU196" s="105"/>
      <c r="AV196" s="105"/>
      <c r="AW196" s="105"/>
    </row>
    <row r="197" spans="2:49" s="91" customFormat="1" ht="30" customHeight="1" x14ac:dyDescent="0.25">
      <c r="B197" s="364"/>
      <c r="C197" s="379"/>
      <c r="D197" s="37"/>
      <c r="E197" s="37"/>
      <c r="F197" s="37"/>
      <c r="G197" s="69"/>
      <c r="H197" s="69"/>
      <c r="I197" s="69"/>
      <c r="J197" s="69"/>
      <c r="K197" s="69"/>
      <c r="L197" s="69"/>
      <c r="M197" s="69"/>
      <c r="N197" s="69"/>
      <c r="O197" s="69"/>
      <c r="P197" s="69"/>
      <c r="Q197" s="69"/>
      <c r="R197" s="69"/>
      <c r="S197" s="69"/>
      <c r="T197" s="69"/>
      <c r="U197" s="69"/>
      <c r="V197" s="69"/>
      <c r="W197" s="69"/>
      <c r="X197" s="69"/>
      <c r="Y197" s="40"/>
      <c r="Z197" s="40"/>
      <c r="AA197" s="40"/>
      <c r="AB197" s="40"/>
      <c r="AC197" s="40"/>
      <c r="AD197" s="40"/>
      <c r="AE197" s="40"/>
      <c r="AF197" s="69"/>
      <c r="AG197" s="69"/>
      <c r="AH197" s="69"/>
      <c r="AI197" s="40"/>
      <c r="AJ197" s="40"/>
      <c r="AK197" s="40"/>
      <c r="AL197" s="40"/>
      <c r="AM197" s="40"/>
      <c r="AN197" s="40"/>
      <c r="AO197" s="40"/>
      <c r="AP197" s="40"/>
      <c r="AQ197" s="40"/>
      <c r="AR197" s="40"/>
      <c r="AS197" s="40"/>
      <c r="AT197" s="40"/>
      <c r="AU197" s="40"/>
      <c r="AV197" s="40"/>
      <c r="AW197" s="40"/>
    </row>
    <row r="198" spans="2:49" s="91" customFormat="1" ht="30" customHeight="1" x14ac:dyDescent="0.25">
      <c r="B198" s="364" t="s">
        <v>68</v>
      </c>
      <c r="C198" s="379" t="s">
        <v>69</v>
      </c>
      <c r="D198" s="1399" t="s">
        <v>395</v>
      </c>
      <c r="E198" s="1400"/>
      <c r="F198" s="1401"/>
      <c r="G198" s="69"/>
      <c r="H198" s="69"/>
      <c r="I198" s="69"/>
      <c r="J198" s="69"/>
      <c r="K198" s="69"/>
      <c r="L198" s="69"/>
      <c r="M198" s="69"/>
      <c r="N198" s="69"/>
      <c r="O198" s="69"/>
      <c r="P198" s="69"/>
      <c r="Q198" s="69"/>
      <c r="R198" s="69"/>
      <c r="S198" s="69"/>
      <c r="T198" s="69"/>
      <c r="U198" s="69"/>
      <c r="V198" s="69"/>
      <c r="W198" s="69"/>
      <c r="X198" s="69"/>
      <c r="Y198" s="105"/>
      <c r="Z198" s="105"/>
      <c r="AA198" s="105"/>
      <c r="AB198" s="105"/>
      <c r="AC198" s="105"/>
      <c r="AD198" s="105"/>
      <c r="AE198" s="105"/>
      <c r="AF198" s="69"/>
      <c r="AG198" s="69"/>
      <c r="AH198" s="69"/>
      <c r="AI198" s="69"/>
      <c r="AJ198" s="105"/>
      <c r="AK198" s="105"/>
      <c r="AL198" s="105"/>
      <c r="AM198" s="105"/>
      <c r="AN198" s="105"/>
      <c r="AO198" s="105"/>
      <c r="AP198" s="105"/>
      <c r="AQ198" s="105"/>
      <c r="AR198" s="105"/>
      <c r="AS198" s="105"/>
      <c r="AT198" s="105"/>
      <c r="AU198" s="105"/>
      <c r="AV198" s="105"/>
      <c r="AW198" s="105"/>
    </row>
    <row r="199" spans="2:49" s="91" customFormat="1" ht="30" customHeight="1" x14ac:dyDescent="0.25">
      <c r="B199" s="364"/>
      <c r="C199" s="394" t="s">
        <v>112</v>
      </c>
      <c r="D199" s="1405"/>
      <c r="E199" s="1406"/>
      <c r="F199" s="1407"/>
      <c r="G199" s="69"/>
      <c r="H199" s="69"/>
      <c r="I199" s="69"/>
      <c r="J199" s="69"/>
      <c r="K199" s="69"/>
      <c r="L199" s="69"/>
      <c r="M199" s="69"/>
      <c r="N199" s="69"/>
      <c r="O199" s="69"/>
      <c r="P199" s="69"/>
      <c r="Q199" s="69"/>
      <c r="R199" s="69"/>
      <c r="S199" s="69"/>
      <c r="T199" s="69"/>
      <c r="U199" s="69"/>
      <c r="V199" s="69"/>
      <c r="W199" s="69"/>
      <c r="X199" s="69"/>
      <c r="Y199" s="105"/>
      <c r="Z199" s="105"/>
      <c r="AA199" s="105"/>
      <c r="AB199" s="105"/>
      <c r="AC199" s="105"/>
      <c r="AD199" s="105"/>
      <c r="AE199" s="105"/>
      <c r="AF199" s="69"/>
      <c r="AG199" s="69"/>
      <c r="AH199" s="69"/>
      <c r="AI199" s="69"/>
      <c r="AJ199" s="105"/>
      <c r="AK199" s="105"/>
      <c r="AL199" s="105"/>
      <c r="AM199" s="105"/>
      <c r="AN199" s="105"/>
      <c r="AO199" s="105"/>
      <c r="AP199" s="105"/>
      <c r="AQ199" s="105"/>
      <c r="AR199" s="105"/>
      <c r="AS199" s="105"/>
      <c r="AT199" s="105"/>
      <c r="AU199" s="105"/>
      <c r="AV199" s="105"/>
      <c r="AW199" s="105"/>
    </row>
    <row r="200" spans="2:49" s="91" customFormat="1" ht="30" customHeight="1" x14ac:dyDescent="0.25">
      <c r="B200" s="364"/>
      <c r="C200" s="379"/>
      <c r="D200" s="37"/>
      <c r="E200" s="37"/>
      <c r="F200" s="37"/>
      <c r="G200" s="69"/>
      <c r="H200" s="69"/>
      <c r="I200" s="69"/>
      <c r="J200" s="69"/>
      <c r="K200" s="69"/>
      <c r="L200" s="69"/>
      <c r="M200" s="69"/>
      <c r="N200" s="69"/>
      <c r="O200" s="69"/>
      <c r="P200" s="69"/>
      <c r="Q200" s="69"/>
      <c r="R200" s="69"/>
      <c r="S200" s="69"/>
      <c r="T200" s="69"/>
      <c r="U200" s="69"/>
      <c r="V200" s="69"/>
      <c r="W200" s="69"/>
      <c r="X200" s="69"/>
      <c r="Y200" s="69"/>
      <c r="Z200" s="69"/>
      <c r="AA200" s="69"/>
      <c r="AB200" s="69"/>
      <c r="AC200" s="69"/>
      <c r="AD200" s="69"/>
      <c r="AE200" s="69"/>
      <c r="AF200" s="69"/>
      <c r="AG200" s="69"/>
      <c r="AH200" s="69"/>
      <c r="AI200" s="69"/>
      <c r="AJ200" s="69"/>
      <c r="AK200" s="69"/>
      <c r="AL200" s="69"/>
      <c r="AM200" s="69"/>
      <c r="AN200" s="69"/>
      <c r="AO200" s="443"/>
      <c r="AP200" s="40"/>
      <c r="AQ200" s="40"/>
      <c r="AR200" s="40"/>
      <c r="AS200" s="40"/>
      <c r="AT200" s="40"/>
      <c r="AU200" s="40"/>
      <c r="AV200" s="40"/>
      <c r="AW200" s="40"/>
    </row>
    <row r="201" spans="2:49" ht="36" customHeight="1" x14ac:dyDescent="0.2">
      <c r="B201" s="364" t="s">
        <v>70</v>
      </c>
      <c r="C201" s="380" t="s">
        <v>71</v>
      </c>
      <c r="D201" s="65"/>
      <c r="E201" s="65"/>
      <c r="F201" s="65"/>
      <c r="G201" s="331"/>
      <c r="H201" s="65"/>
      <c r="I201" s="65"/>
      <c r="J201" s="65"/>
      <c r="K201" s="65"/>
      <c r="L201" s="65"/>
      <c r="M201" s="65"/>
      <c r="N201" s="65"/>
      <c r="O201" s="65"/>
      <c r="P201" s="65"/>
      <c r="Q201" s="65"/>
      <c r="R201" s="65"/>
      <c r="S201" s="331"/>
      <c r="T201" s="331"/>
      <c r="U201" s="331"/>
      <c r="V201" s="331"/>
      <c r="W201" s="331"/>
      <c r="X201" s="331"/>
      <c r="Y201" s="345"/>
      <c r="Z201" s="345"/>
      <c r="AA201" s="345"/>
      <c r="AB201" s="345"/>
      <c r="AC201" s="345"/>
      <c r="AD201" s="345"/>
      <c r="AE201" s="345"/>
      <c r="AF201" s="331"/>
      <c r="AG201" s="345"/>
      <c r="AH201" s="345"/>
      <c r="AI201" s="345"/>
      <c r="AJ201" s="331"/>
      <c r="AK201" s="331"/>
      <c r="AL201" s="345"/>
      <c r="AM201" s="345"/>
      <c r="AN201" s="345"/>
      <c r="AO201" s="331"/>
      <c r="AP201" s="331"/>
      <c r="AQ201" s="331"/>
      <c r="AR201" s="331"/>
      <c r="AS201" s="331"/>
      <c r="AT201" s="331"/>
      <c r="AU201" s="331"/>
      <c r="AV201" s="331"/>
      <c r="AW201" s="331"/>
    </row>
    <row r="202" spans="2:49" ht="36" customHeight="1" x14ac:dyDescent="0.2">
      <c r="B202" s="364" t="s">
        <v>72</v>
      </c>
      <c r="C202" s="379" t="s">
        <v>71</v>
      </c>
      <c r="D202" s="1399" t="s">
        <v>395</v>
      </c>
      <c r="E202" s="1400"/>
      <c r="F202" s="1401"/>
      <c r="G202" s="331"/>
      <c r="H202" s="65"/>
      <c r="I202" s="65"/>
      <c r="J202" s="65"/>
      <c r="K202" s="65"/>
      <c r="L202" s="65"/>
      <c r="M202" s="65"/>
      <c r="N202" s="65"/>
      <c r="O202" s="65"/>
      <c r="P202" s="65"/>
      <c r="Q202" s="65"/>
      <c r="R202" s="65"/>
      <c r="S202" s="331"/>
      <c r="T202" s="331"/>
      <c r="U202" s="331"/>
      <c r="V202" s="331"/>
      <c r="W202" s="331"/>
      <c r="X202" s="331"/>
      <c r="Y202" s="345"/>
      <c r="Z202" s="345"/>
      <c r="AA202" s="345"/>
      <c r="AB202" s="345"/>
      <c r="AC202" s="345"/>
      <c r="AD202" s="345"/>
      <c r="AE202" s="345"/>
      <c r="AF202" s="331"/>
      <c r="AG202" s="345"/>
      <c r="AH202" s="345"/>
      <c r="AI202" s="345"/>
      <c r="AJ202" s="331"/>
      <c r="AK202" s="331"/>
      <c r="AL202" s="345"/>
      <c r="AM202" s="345"/>
      <c r="AN202" s="345"/>
      <c r="AO202" s="331"/>
      <c r="AP202" s="331"/>
      <c r="AQ202" s="331"/>
      <c r="AR202" s="331"/>
      <c r="AS202" s="331"/>
      <c r="AT202" s="331"/>
      <c r="AU202" s="331"/>
      <c r="AV202" s="331"/>
      <c r="AW202" s="331"/>
    </row>
    <row r="203" spans="2:49" ht="36" customHeight="1" x14ac:dyDescent="0.2">
      <c r="B203" s="364"/>
      <c r="C203" s="368" t="s">
        <v>113</v>
      </c>
      <c r="D203" s="1405"/>
      <c r="E203" s="1406"/>
      <c r="F203" s="1407"/>
      <c r="G203" s="331"/>
      <c r="H203" s="65"/>
      <c r="I203" s="65"/>
      <c r="J203" s="65"/>
      <c r="K203" s="65"/>
      <c r="L203" s="65"/>
      <c r="M203" s="65"/>
      <c r="N203" s="65"/>
      <c r="O203" s="65"/>
      <c r="P203" s="65"/>
      <c r="Q203" s="65"/>
      <c r="R203" s="65"/>
      <c r="S203" s="331"/>
      <c r="T203" s="331"/>
      <c r="U203" s="331"/>
      <c r="V203" s="331"/>
      <c r="W203" s="331"/>
      <c r="X203" s="331"/>
      <c r="Y203" s="345"/>
      <c r="Z203" s="345"/>
      <c r="AA203" s="345"/>
      <c r="AB203" s="345"/>
      <c r="AC203" s="345"/>
      <c r="AD203" s="345"/>
      <c r="AE203" s="345"/>
      <c r="AF203" s="331"/>
      <c r="AG203" s="345"/>
      <c r="AH203" s="345"/>
      <c r="AI203" s="345"/>
      <c r="AJ203" s="331"/>
      <c r="AK203" s="331"/>
      <c r="AL203" s="345"/>
      <c r="AM203" s="345"/>
      <c r="AN203" s="345"/>
      <c r="AO203" s="331"/>
      <c r="AP203" s="331"/>
      <c r="AQ203" s="331"/>
      <c r="AR203" s="331"/>
      <c r="AS203" s="331"/>
      <c r="AT203" s="331"/>
      <c r="AU203" s="331"/>
      <c r="AV203" s="331"/>
      <c r="AW203" s="331"/>
    </row>
    <row r="204" spans="2:49" ht="36" customHeight="1" x14ac:dyDescent="0.2">
      <c r="B204" s="364"/>
      <c r="C204" s="379"/>
      <c r="D204" s="35"/>
      <c r="E204" s="35"/>
      <c r="F204" s="3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6"/>
      <c r="AQ204" s="66"/>
      <c r="AR204" s="66"/>
      <c r="AS204" s="66"/>
      <c r="AT204" s="66"/>
      <c r="AU204" s="66"/>
      <c r="AV204" s="66"/>
      <c r="AW204" s="66"/>
    </row>
    <row r="205" spans="2:49" x14ac:dyDescent="0.2">
      <c r="AP205" s="85"/>
      <c r="AQ205" s="85"/>
      <c r="AR205" s="85"/>
      <c r="AS205" s="85"/>
      <c r="AT205" s="85"/>
      <c r="AU205" s="85"/>
      <c r="AV205" s="85"/>
      <c r="AW205" s="85"/>
    </row>
    <row r="206" spans="2:49" x14ac:dyDescent="0.2">
      <c r="AP206" s="85"/>
      <c r="AQ206" s="85"/>
      <c r="AR206" s="85"/>
      <c r="AS206" s="85"/>
      <c r="AT206" s="85"/>
      <c r="AU206" s="85"/>
      <c r="AV206" s="85"/>
      <c r="AW206" s="85"/>
    </row>
    <row r="207" spans="2:49" x14ac:dyDescent="0.2">
      <c r="E207" s="329"/>
      <c r="F207" s="329"/>
      <c r="G207" s="329"/>
      <c r="H207" s="329"/>
      <c r="I207" s="329"/>
      <c r="AM207" s="1281" t="s">
        <v>123</v>
      </c>
      <c r="AN207" s="1281"/>
      <c r="AO207" s="1281"/>
      <c r="AP207" s="1281"/>
      <c r="AQ207" s="1281"/>
      <c r="AR207" s="1281"/>
      <c r="AS207" s="1281"/>
      <c r="AT207" s="85"/>
      <c r="AU207" s="85"/>
      <c r="AV207" s="85"/>
      <c r="AW207" s="85"/>
    </row>
    <row r="208" spans="2:49" x14ac:dyDescent="0.2">
      <c r="D208" s="329" t="s">
        <v>125</v>
      </c>
      <c r="E208" s="329"/>
      <c r="F208" s="329"/>
      <c r="G208" s="329"/>
      <c r="H208" s="329"/>
      <c r="I208" s="329"/>
      <c r="AO208" s="329"/>
      <c r="AP208" s="86"/>
      <c r="AQ208" s="86"/>
      <c r="AR208" s="85"/>
      <c r="AS208" s="85"/>
      <c r="AT208" s="85"/>
      <c r="AU208" s="85"/>
      <c r="AV208" s="85"/>
      <c r="AW208" s="85"/>
    </row>
    <row r="209" spans="4:49" x14ac:dyDescent="0.2">
      <c r="D209" s="329" t="s">
        <v>1846</v>
      </c>
      <c r="E209" s="382"/>
      <c r="F209" s="382"/>
      <c r="G209" s="382"/>
      <c r="H209" s="382"/>
      <c r="I209" s="382"/>
      <c r="AO209" s="1281" t="s">
        <v>122</v>
      </c>
      <c r="AP209" s="1281"/>
      <c r="AQ209" s="1281"/>
      <c r="AR209" s="85"/>
      <c r="AS209" s="85"/>
      <c r="AT209" s="85"/>
      <c r="AU209" s="85"/>
      <c r="AV209" s="85"/>
      <c r="AW209" s="85"/>
    </row>
    <row r="210" spans="4:49" x14ac:dyDescent="0.2">
      <c r="D210" s="382" t="s">
        <v>126</v>
      </c>
      <c r="E210" s="382"/>
      <c r="F210" s="382"/>
      <c r="G210" s="382"/>
      <c r="H210" s="382"/>
      <c r="I210" s="382"/>
      <c r="AO210" s="87"/>
      <c r="AP210" s="88"/>
      <c r="AQ210" s="88"/>
      <c r="AR210" s="85"/>
      <c r="AS210" s="85"/>
      <c r="AT210" s="85"/>
      <c r="AU210" s="85"/>
      <c r="AV210" s="85"/>
      <c r="AW210" s="85"/>
    </row>
    <row r="211" spans="4:49" x14ac:dyDescent="0.2">
      <c r="D211" s="382"/>
      <c r="E211" s="329"/>
      <c r="F211" s="329"/>
      <c r="G211" s="329"/>
      <c r="H211" s="329"/>
      <c r="I211" s="329"/>
      <c r="AO211" s="87"/>
      <c r="AP211" s="88"/>
      <c r="AQ211" s="88"/>
      <c r="AR211" s="85"/>
      <c r="AS211" s="85"/>
      <c r="AT211" s="85"/>
      <c r="AU211" s="85"/>
      <c r="AV211" s="85"/>
      <c r="AW211" s="85"/>
    </row>
    <row r="212" spans="4:49" x14ac:dyDescent="0.2">
      <c r="D212" s="329"/>
      <c r="E212" s="87"/>
      <c r="F212" s="87"/>
      <c r="G212" s="87"/>
      <c r="H212" s="87"/>
      <c r="I212" s="87"/>
      <c r="AO212" s="87"/>
      <c r="AP212" s="88"/>
      <c r="AQ212" s="88"/>
      <c r="AR212" s="85"/>
      <c r="AS212" s="85"/>
      <c r="AT212" s="85"/>
      <c r="AU212" s="85"/>
      <c r="AV212" s="85"/>
      <c r="AW212" s="85"/>
    </row>
    <row r="213" spans="4:49" x14ac:dyDescent="0.2">
      <c r="D213" s="87"/>
      <c r="E213" s="87"/>
      <c r="F213" s="87"/>
      <c r="G213" s="87"/>
      <c r="H213" s="87"/>
      <c r="I213" s="87"/>
      <c r="AO213" s="87"/>
      <c r="AP213" s="88"/>
      <c r="AQ213" s="88"/>
      <c r="AR213" s="85"/>
      <c r="AS213" s="85"/>
      <c r="AT213" s="85"/>
      <c r="AU213" s="85"/>
      <c r="AV213" s="85"/>
      <c r="AW213" s="85"/>
    </row>
    <row r="214" spans="4:49" x14ac:dyDescent="0.2">
      <c r="D214" s="87"/>
      <c r="E214" s="87"/>
      <c r="F214" s="87"/>
      <c r="G214" s="87"/>
      <c r="H214" s="87"/>
      <c r="I214" s="87"/>
      <c r="AO214" s="87"/>
      <c r="AP214" s="88"/>
      <c r="AQ214" s="88"/>
      <c r="AR214" s="85"/>
      <c r="AS214" s="85"/>
      <c r="AT214" s="85"/>
      <c r="AU214" s="85"/>
      <c r="AV214" s="85"/>
      <c r="AW214" s="85"/>
    </row>
    <row r="215" spans="4:49" ht="15" x14ac:dyDescent="0.25">
      <c r="D215" s="87"/>
      <c r="E215" s="383"/>
      <c r="F215" s="383"/>
      <c r="G215" s="383"/>
      <c r="H215" s="383"/>
      <c r="I215" s="383"/>
      <c r="AO215" s="1411" t="s">
        <v>124</v>
      </c>
      <c r="AP215" s="1411"/>
      <c r="AQ215" s="1411"/>
      <c r="AR215" s="85"/>
      <c r="AS215" s="85"/>
      <c r="AT215" s="85"/>
      <c r="AU215" s="85"/>
      <c r="AV215" s="85"/>
      <c r="AW215" s="85"/>
    </row>
    <row r="216" spans="4:49" ht="15" x14ac:dyDescent="0.25">
      <c r="D216" s="383" t="s">
        <v>127</v>
      </c>
      <c r="E216" s="329"/>
      <c r="F216" s="329"/>
      <c r="G216" s="329"/>
      <c r="H216" s="329"/>
      <c r="I216" s="329"/>
      <c r="AO216" s="1281" t="s">
        <v>130</v>
      </c>
      <c r="AP216" s="1281"/>
      <c r="AQ216" s="1281"/>
      <c r="AR216" s="85"/>
      <c r="AS216" s="85"/>
      <c r="AT216" s="85"/>
      <c r="AU216" s="85"/>
      <c r="AV216" s="85"/>
      <c r="AW216" s="85"/>
    </row>
  </sheetData>
  <mergeCells count="81">
    <mergeCell ref="D37:F38"/>
    <mergeCell ref="D198:F199"/>
    <mergeCell ref="D202:F203"/>
    <mergeCell ref="AO215:AQ215"/>
    <mergeCell ref="AO216:AQ216"/>
    <mergeCell ref="AM207:AS207"/>
    <mergeCell ref="AO209:AQ209"/>
    <mergeCell ref="D148:F149"/>
    <mergeCell ref="D151:F152"/>
    <mergeCell ref="D182:F183"/>
    <mergeCell ref="D185:F186"/>
    <mergeCell ref="D188:F189"/>
    <mergeCell ref="D192:F193"/>
    <mergeCell ref="D195:F196"/>
    <mergeCell ref="D154:F155"/>
    <mergeCell ref="D157:F158"/>
    <mergeCell ref="AT6:AT8"/>
    <mergeCell ref="AM7:AM8"/>
    <mergeCell ref="AN7:AN8"/>
    <mergeCell ref="AO7:AO8"/>
    <mergeCell ref="AS7:AS8"/>
    <mergeCell ref="U7:U8"/>
    <mergeCell ref="V7:V8"/>
    <mergeCell ref="AQ7:AQ8"/>
    <mergeCell ref="AR7:AR8"/>
    <mergeCell ref="AC7:AC8"/>
    <mergeCell ref="AG6:AG8"/>
    <mergeCell ref="AH6:AH8"/>
    <mergeCell ref="AD7:AD8"/>
    <mergeCell ref="AE7:AE8"/>
    <mergeCell ref="W7:W8"/>
    <mergeCell ref="Y7:Y8"/>
    <mergeCell ref="Z7:Z8"/>
    <mergeCell ref="AA7:AA8"/>
    <mergeCell ref="AB7:AB8"/>
    <mergeCell ref="D33:F34"/>
    <mergeCell ref="M6:M8"/>
    <mergeCell ref="N6:R6"/>
    <mergeCell ref="G7:G8"/>
    <mergeCell ref="H7:I7"/>
    <mergeCell ref="J7:J8"/>
    <mergeCell ref="N7:N8"/>
    <mergeCell ref="O7:O8"/>
    <mergeCell ref="P7:P8"/>
    <mergeCell ref="Q7:Q8"/>
    <mergeCell ref="R7:R8"/>
    <mergeCell ref="L6:L8"/>
    <mergeCell ref="D11:F12"/>
    <mergeCell ref="D15:F16"/>
    <mergeCell ref="AU7:AU8"/>
    <mergeCell ref="AV7:AW7"/>
    <mergeCell ref="S6:U6"/>
    <mergeCell ref="AU6:AW6"/>
    <mergeCell ref="AI6:AI8"/>
    <mergeCell ref="AJ6:AJ8"/>
    <mergeCell ref="AK6:AK8"/>
    <mergeCell ref="AL6:AO6"/>
    <mergeCell ref="AP6:AP8"/>
    <mergeCell ref="AQ6:AS6"/>
    <mergeCell ref="AL7:AL8"/>
    <mergeCell ref="V6:W6"/>
    <mergeCell ref="AF6:AF8"/>
    <mergeCell ref="Y6:Z6"/>
    <mergeCell ref="AA6:AC6"/>
    <mergeCell ref="AD6:AE6"/>
    <mergeCell ref="D160:F161"/>
    <mergeCell ref="D175:F176"/>
    <mergeCell ref="D179:F180"/>
    <mergeCell ref="B2:AW2"/>
    <mergeCell ref="B3:AW3"/>
    <mergeCell ref="B4:AW4"/>
    <mergeCell ref="B6:B8"/>
    <mergeCell ref="C6:C8"/>
    <mergeCell ref="D6:D8"/>
    <mergeCell ref="E6:E8"/>
    <mergeCell ref="F6:F8"/>
    <mergeCell ref="G6:J6"/>
    <mergeCell ref="K6:K8"/>
    <mergeCell ref="X6:X8"/>
    <mergeCell ref="S7:S8"/>
    <mergeCell ref="T7:T8"/>
  </mergeCells>
  <printOptions horizontalCentered="1"/>
  <pageMargins left="0.39370078740157483" right="0.31496062992125984" top="0.74803149606299213" bottom="0.74803149606299213" header="0.31496062992125984" footer="0.31496062992125984"/>
  <pageSetup paperSize="150" scale="50" orientation="landscape" r:id="rId1"/>
  <headerFooter>
    <oddFooter>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sheetPr>
  <dimension ref="B1:AW367"/>
  <sheetViews>
    <sheetView zoomScale="70" zoomScaleNormal="70" workbookViewId="0">
      <pane ySplit="9" topLeftCell="A10" activePane="bottomLeft" state="frozen"/>
      <selection activeCell="AN40" sqref="AN40"/>
      <selection pane="bottomLeft" activeCell="AN40" sqref="AN40"/>
    </sheetView>
  </sheetViews>
  <sheetFormatPr defaultColWidth="9.140625" defaultRowHeight="14.25" x14ac:dyDescent="0.2"/>
  <cols>
    <col min="1" max="1" width="5.42578125" style="56" customWidth="1"/>
    <col min="2" max="2" width="9.140625" style="56"/>
    <col min="3" max="3" width="21.42578125" style="56" customWidth="1"/>
    <col min="4" max="4" width="14.42578125" style="56" customWidth="1"/>
    <col min="5" max="5" width="10.42578125" style="56" customWidth="1"/>
    <col min="6" max="6" width="7.42578125" style="56" customWidth="1"/>
    <col min="7" max="7" width="8.28515625" style="56" customWidth="1"/>
    <col min="8" max="10" width="7.42578125" style="56" customWidth="1"/>
    <col min="11" max="11" width="9.42578125" style="56" customWidth="1"/>
    <col min="12" max="12" width="9" style="56" customWidth="1"/>
    <col min="13" max="13" width="11" style="56" customWidth="1"/>
    <col min="14" max="16" width="9" style="56" customWidth="1"/>
    <col min="17" max="18" width="8.42578125" style="56" customWidth="1"/>
    <col min="19" max="20" width="8.140625" style="56" customWidth="1"/>
    <col min="21" max="23" width="7.7109375" style="56" customWidth="1"/>
    <col min="24" max="24" width="8.85546875" style="56" customWidth="1"/>
    <col min="25" max="31" width="9.140625" style="56" customWidth="1"/>
    <col min="32" max="34" width="7.7109375" style="56" customWidth="1"/>
    <col min="35" max="36" width="6.85546875" style="56" customWidth="1"/>
    <col min="37" max="37" width="7.7109375" style="56" customWidth="1"/>
    <col min="38" max="40" width="8.42578125" style="56" customWidth="1"/>
    <col min="41" max="41" width="12.7109375" style="56" customWidth="1"/>
    <col min="42" max="43" width="11.140625" style="56" customWidth="1"/>
    <col min="44" max="44" width="10.140625" style="56" customWidth="1"/>
    <col min="45" max="45" width="11.140625" style="56" customWidth="1"/>
    <col min="46" max="46" width="10.28515625" style="56" customWidth="1"/>
    <col min="47" max="49" width="12" style="56" customWidth="1"/>
    <col min="50" max="16384" width="9.140625" style="56"/>
  </cols>
  <sheetData>
    <row r="1" spans="2:49" ht="24" customHeight="1" x14ac:dyDescent="0.2"/>
    <row r="2" spans="2:49" ht="26.25" x14ac:dyDescent="0.4">
      <c r="B2" s="1370" t="s">
        <v>107</v>
      </c>
      <c r="C2" s="1370"/>
      <c r="D2" s="1370"/>
      <c r="E2" s="1370"/>
      <c r="F2" s="1370"/>
      <c r="G2" s="1370"/>
      <c r="H2" s="1370"/>
      <c r="I2" s="1370"/>
      <c r="J2" s="1370"/>
      <c r="K2" s="1370"/>
      <c r="L2" s="1370"/>
      <c r="M2" s="1370"/>
      <c r="N2" s="1370"/>
      <c r="O2" s="1370"/>
      <c r="P2" s="1370"/>
      <c r="Q2" s="1370"/>
      <c r="R2" s="1370"/>
      <c r="S2" s="1370"/>
      <c r="T2" s="1370"/>
      <c r="U2" s="1370"/>
      <c r="V2" s="1370"/>
      <c r="W2" s="1370"/>
      <c r="X2" s="1370"/>
      <c r="Y2" s="1370"/>
      <c r="Z2" s="1370"/>
      <c r="AA2" s="1370"/>
      <c r="AB2" s="1370"/>
      <c r="AC2" s="1370"/>
      <c r="AD2" s="1370"/>
      <c r="AE2" s="1370"/>
      <c r="AF2" s="1370"/>
      <c r="AG2" s="1370"/>
      <c r="AH2" s="1370"/>
      <c r="AI2" s="1370"/>
      <c r="AJ2" s="1370"/>
      <c r="AK2" s="1370"/>
      <c r="AL2" s="1370"/>
      <c r="AM2" s="1370"/>
      <c r="AN2" s="1370"/>
      <c r="AO2" s="1370"/>
      <c r="AP2" s="1370"/>
      <c r="AQ2" s="1370"/>
      <c r="AR2" s="1370"/>
      <c r="AS2" s="1370"/>
      <c r="AT2" s="1370"/>
      <c r="AU2" s="1370"/>
      <c r="AV2" s="1370"/>
      <c r="AW2" s="1370"/>
    </row>
    <row r="3" spans="2:49" ht="26.25" x14ac:dyDescent="0.4">
      <c r="B3" s="1371" t="s">
        <v>1847</v>
      </c>
      <c r="C3" s="1371"/>
      <c r="D3" s="1371"/>
      <c r="E3" s="1371"/>
      <c r="F3" s="1371"/>
      <c r="G3" s="1371"/>
      <c r="H3" s="1371"/>
      <c r="I3" s="1371"/>
      <c r="J3" s="1371"/>
      <c r="K3" s="1371"/>
      <c r="L3" s="1371"/>
      <c r="M3" s="1371"/>
      <c r="N3" s="1371"/>
      <c r="O3" s="1371"/>
      <c r="P3" s="1371"/>
      <c r="Q3" s="1371"/>
      <c r="R3" s="1371"/>
      <c r="S3" s="1371"/>
      <c r="T3" s="1371"/>
      <c r="U3" s="1371"/>
      <c r="V3" s="1371"/>
      <c r="W3" s="1371"/>
      <c r="X3" s="1371"/>
      <c r="Y3" s="1371"/>
      <c r="Z3" s="1371"/>
      <c r="AA3" s="1371"/>
      <c r="AB3" s="1371"/>
      <c r="AC3" s="1371"/>
      <c r="AD3" s="1371"/>
      <c r="AE3" s="1371"/>
      <c r="AF3" s="1371"/>
      <c r="AG3" s="1371"/>
      <c r="AH3" s="1371"/>
      <c r="AI3" s="1371"/>
      <c r="AJ3" s="1371"/>
      <c r="AK3" s="1371"/>
      <c r="AL3" s="1371"/>
      <c r="AM3" s="1371"/>
      <c r="AN3" s="1371"/>
      <c r="AO3" s="1371"/>
      <c r="AP3" s="1371"/>
      <c r="AQ3" s="1371"/>
      <c r="AR3" s="1371"/>
      <c r="AS3" s="1371"/>
      <c r="AT3" s="1371"/>
      <c r="AU3" s="1371"/>
      <c r="AV3" s="1371"/>
      <c r="AW3" s="1371"/>
    </row>
    <row r="4" spans="2:49" ht="26.25" x14ac:dyDescent="0.4">
      <c r="B4" s="1370" t="s">
        <v>131</v>
      </c>
      <c r="C4" s="1370"/>
      <c r="D4" s="1370"/>
      <c r="E4" s="1370"/>
      <c r="F4" s="1370"/>
      <c r="G4" s="1370"/>
      <c r="H4" s="1370"/>
      <c r="I4" s="1370"/>
      <c r="J4" s="1370"/>
      <c r="K4" s="1370"/>
      <c r="L4" s="1370"/>
      <c r="M4" s="1370"/>
      <c r="N4" s="1370"/>
      <c r="O4" s="1370"/>
      <c r="P4" s="1370"/>
      <c r="Q4" s="1370"/>
      <c r="R4" s="1370"/>
      <c r="S4" s="1370"/>
      <c r="T4" s="1370"/>
      <c r="U4" s="1370"/>
      <c r="V4" s="1370"/>
      <c r="W4" s="1370"/>
      <c r="X4" s="1370"/>
      <c r="Y4" s="1370"/>
      <c r="Z4" s="1370"/>
      <c r="AA4" s="1370"/>
      <c r="AB4" s="1370"/>
      <c r="AC4" s="1370"/>
      <c r="AD4" s="1370"/>
      <c r="AE4" s="1370"/>
      <c r="AF4" s="1370"/>
      <c r="AG4" s="1370"/>
      <c r="AH4" s="1370"/>
      <c r="AI4" s="1370"/>
      <c r="AJ4" s="1370"/>
      <c r="AK4" s="1370"/>
      <c r="AL4" s="1370"/>
      <c r="AM4" s="1370"/>
      <c r="AN4" s="1370"/>
      <c r="AO4" s="1370"/>
      <c r="AP4" s="1370"/>
      <c r="AQ4" s="1370"/>
      <c r="AR4" s="1370"/>
      <c r="AS4" s="1370"/>
      <c r="AT4" s="1370"/>
      <c r="AU4" s="1370"/>
      <c r="AV4" s="1370"/>
      <c r="AW4" s="1370"/>
    </row>
    <row r="5" spans="2:49" ht="39.75" customHeight="1" x14ac:dyDescent="0.2">
      <c r="AP5" s="85"/>
      <c r="AQ5" s="85"/>
      <c r="AR5" s="85"/>
      <c r="AS5" s="85"/>
      <c r="AT5" s="85"/>
      <c r="AU5" s="85"/>
      <c r="AV5" s="85"/>
      <c r="AW5" s="85"/>
    </row>
    <row r="6" spans="2:49" x14ac:dyDescent="0.2">
      <c r="B6" s="1417" t="s">
        <v>0</v>
      </c>
      <c r="C6" s="1418" t="s">
        <v>1</v>
      </c>
      <c r="D6" s="1419" t="s">
        <v>2</v>
      </c>
      <c r="E6" s="1419" t="s">
        <v>3</v>
      </c>
      <c r="F6" s="1419" t="s">
        <v>4</v>
      </c>
      <c r="G6" s="1419" t="s">
        <v>5</v>
      </c>
      <c r="H6" s="1419"/>
      <c r="I6" s="1419"/>
      <c r="J6" s="1419"/>
      <c r="K6" s="1378" t="s">
        <v>6</v>
      </c>
      <c r="L6" s="1419" t="s">
        <v>7</v>
      </c>
      <c r="M6" s="1419" t="s">
        <v>8</v>
      </c>
      <c r="N6" s="1419" t="s">
        <v>9</v>
      </c>
      <c r="O6" s="1419"/>
      <c r="P6" s="1419"/>
      <c r="Q6" s="1419"/>
      <c r="R6" s="1419"/>
      <c r="S6" s="1419" t="s">
        <v>73</v>
      </c>
      <c r="T6" s="1419"/>
      <c r="U6" s="1419"/>
      <c r="V6" s="1419" t="s">
        <v>77</v>
      </c>
      <c r="W6" s="1419"/>
      <c r="X6" s="1419" t="s">
        <v>78</v>
      </c>
      <c r="Y6" s="1419" t="s">
        <v>79</v>
      </c>
      <c r="Z6" s="1419"/>
      <c r="AA6" s="1419" t="s">
        <v>80</v>
      </c>
      <c r="AB6" s="1419"/>
      <c r="AC6" s="1419"/>
      <c r="AD6" s="1419" t="s">
        <v>81</v>
      </c>
      <c r="AE6" s="1419"/>
      <c r="AF6" s="1417" t="s">
        <v>88</v>
      </c>
      <c r="AG6" s="1421" t="s">
        <v>89</v>
      </c>
      <c r="AH6" s="1421" t="s">
        <v>90</v>
      </c>
      <c r="AI6" s="1421" t="s">
        <v>91</v>
      </c>
      <c r="AJ6" s="1419" t="s">
        <v>10</v>
      </c>
      <c r="AK6" s="1421" t="s">
        <v>92</v>
      </c>
      <c r="AL6" s="1421" t="s">
        <v>102</v>
      </c>
      <c r="AM6" s="1421"/>
      <c r="AN6" s="1421"/>
      <c r="AO6" s="1421"/>
      <c r="AP6" s="1420" t="s">
        <v>106</v>
      </c>
      <c r="AQ6" s="1420" t="s">
        <v>95</v>
      </c>
      <c r="AR6" s="1420"/>
      <c r="AS6" s="1420"/>
      <c r="AT6" s="1410" t="s">
        <v>105</v>
      </c>
      <c r="AU6" s="1279" t="s">
        <v>118</v>
      </c>
      <c r="AV6" s="1279"/>
      <c r="AW6" s="1279"/>
    </row>
    <row r="7" spans="2:49" x14ac:dyDescent="0.2">
      <c r="B7" s="1417"/>
      <c r="C7" s="1418"/>
      <c r="D7" s="1419"/>
      <c r="E7" s="1419"/>
      <c r="F7" s="1419"/>
      <c r="G7" s="1422" t="s">
        <v>11</v>
      </c>
      <c r="H7" s="1422" t="s">
        <v>12</v>
      </c>
      <c r="I7" s="1422"/>
      <c r="J7" s="1422" t="s">
        <v>13</v>
      </c>
      <c r="K7" s="1379"/>
      <c r="L7" s="1419"/>
      <c r="M7" s="1419"/>
      <c r="N7" s="1422" t="s">
        <v>14</v>
      </c>
      <c r="O7" s="1422" t="s">
        <v>15</v>
      </c>
      <c r="P7" s="1422" t="s">
        <v>16</v>
      </c>
      <c r="Q7" s="1422" t="s">
        <v>17</v>
      </c>
      <c r="R7" s="1422" t="s">
        <v>18</v>
      </c>
      <c r="S7" s="1419" t="s">
        <v>75</v>
      </c>
      <c r="T7" s="1419" t="s">
        <v>76</v>
      </c>
      <c r="U7" s="1419" t="s">
        <v>74</v>
      </c>
      <c r="V7" s="1422" t="s">
        <v>19</v>
      </c>
      <c r="W7" s="1422" t="s">
        <v>9</v>
      </c>
      <c r="X7" s="1419"/>
      <c r="Y7" s="1419" t="s">
        <v>82</v>
      </c>
      <c r="Z7" s="1419" t="s">
        <v>83</v>
      </c>
      <c r="AA7" s="1419" t="s">
        <v>84</v>
      </c>
      <c r="AB7" s="1419" t="s">
        <v>85</v>
      </c>
      <c r="AC7" s="1419" t="s">
        <v>8</v>
      </c>
      <c r="AD7" s="1422" t="s">
        <v>86</v>
      </c>
      <c r="AE7" s="1422" t="s">
        <v>87</v>
      </c>
      <c r="AF7" s="1417"/>
      <c r="AG7" s="1421"/>
      <c r="AH7" s="1421"/>
      <c r="AI7" s="1421"/>
      <c r="AJ7" s="1419"/>
      <c r="AK7" s="1421"/>
      <c r="AL7" s="1421" t="s">
        <v>98</v>
      </c>
      <c r="AM7" s="1421" t="s">
        <v>99</v>
      </c>
      <c r="AN7" s="1421" t="s">
        <v>101</v>
      </c>
      <c r="AO7" s="1421" t="s">
        <v>103</v>
      </c>
      <c r="AP7" s="1420"/>
      <c r="AQ7" s="1420" t="s">
        <v>93</v>
      </c>
      <c r="AR7" s="1273" t="s">
        <v>94</v>
      </c>
      <c r="AS7" s="1273" t="s">
        <v>96</v>
      </c>
      <c r="AT7" s="1424"/>
      <c r="AU7" s="1420" t="s">
        <v>119</v>
      </c>
      <c r="AV7" s="1274" t="s">
        <v>120</v>
      </c>
      <c r="AW7" s="1275"/>
    </row>
    <row r="8" spans="2:49" x14ac:dyDescent="0.2">
      <c r="B8" s="1417"/>
      <c r="C8" s="1418"/>
      <c r="D8" s="1419"/>
      <c r="E8" s="1419"/>
      <c r="F8" s="1419"/>
      <c r="G8" s="1422"/>
      <c r="H8" s="359" t="s">
        <v>19</v>
      </c>
      <c r="I8" s="359" t="s">
        <v>9</v>
      </c>
      <c r="J8" s="1422"/>
      <c r="K8" s="1380"/>
      <c r="L8" s="1419"/>
      <c r="M8" s="1419"/>
      <c r="N8" s="1422"/>
      <c r="O8" s="1422"/>
      <c r="P8" s="1422"/>
      <c r="Q8" s="1422"/>
      <c r="R8" s="1422"/>
      <c r="S8" s="1419"/>
      <c r="T8" s="1419"/>
      <c r="U8" s="1419"/>
      <c r="V8" s="1422"/>
      <c r="W8" s="1422"/>
      <c r="X8" s="1419"/>
      <c r="Y8" s="1419"/>
      <c r="Z8" s="1419"/>
      <c r="AA8" s="1419"/>
      <c r="AB8" s="1419"/>
      <c r="AC8" s="1419"/>
      <c r="AD8" s="1422"/>
      <c r="AE8" s="1422"/>
      <c r="AF8" s="1417"/>
      <c r="AG8" s="1421"/>
      <c r="AH8" s="1421"/>
      <c r="AI8" s="1421"/>
      <c r="AJ8" s="1419"/>
      <c r="AK8" s="1421"/>
      <c r="AL8" s="1421"/>
      <c r="AM8" s="1421"/>
      <c r="AN8" s="1421"/>
      <c r="AO8" s="1421"/>
      <c r="AP8" s="1420"/>
      <c r="AQ8" s="1420"/>
      <c r="AR8" s="1273"/>
      <c r="AS8" s="1273"/>
      <c r="AT8" s="1425"/>
      <c r="AU8" s="1420"/>
      <c r="AV8" s="451" t="s">
        <v>114</v>
      </c>
      <c r="AW8" s="59" t="s">
        <v>121</v>
      </c>
    </row>
    <row r="9" spans="2:49" ht="18" customHeight="1" x14ac:dyDescent="0.2">
      <c r="B9" s="360">
        <v>1</v>
      </c>
      <c r="C9" s="361">
        <v>2</v>
      </c>
      <c r="D9" s="360">
        <v>3</v>
      </c>
      <c r="E9" s="360">
        <v>4</v>
      </c>
      <c r="F9" s="361">
        <v>5</v>
      </c>
      <c r="G9" s="360">
        <v>6</v>
      </c>
      <c r="H9" s="360">
        <v>7</v>
      </c>
      <c r="I9" s="361">
        <v>8</v>
      </c>
      <c r="J9" s="360">
        <v>9</v>
      </c>
      <c r="K9" s="360">
        <v>10</v>
      </c>
      <c r="L9" s="361">
        <v>11</v>
      </c>
      <c r="M9" s="360">
        <v>12</v>
      </c>
      <c r="N9" s="360">
        <v>13</v>
      </c>
      <c r="O9" s="361">
        <v>14</v>
      </c>
      <c r="P9" s="360">
        <v>15</v>
      </c>
      <c r="Q9" s="360">
        <v>16</v>
      </c>
      <c r="R9" s="361">
        <v>17</v>
      </c>
      <c r="S9" s="360">
        <v>18</v>
      </c>
      <c r="T9" s="360">
        <v>19</v>
      </c>
      <c r="U9" s="361">
        <v>20</v>
      </c>
      <c r="V9" s="360">
        <v>21</v>
      </c>
      <c r="W9" s="360">
        <v>22</v>
      </c>
      <c r="X9" s="361">
        <v>23</v>
      </c>
      <c r="Y9" s="360">
        <v>24</v>
      </c>
      <c r="Z9" s="360">
        <v>25</v>
      </c>
      <c r="AA9" s="361">
        <v>26</v>
      </c>
      <c r="AB9" s="360">
        <v>27</v>
      </c>
      <c r="AC9" s="360">
        <v>28</v>
      </c>
      <c r="AD9" s="361">
        <v>29</v>
      </c>
      <c r="AE9" s="360">
        <v>30</v>
      </c>
      <c r="AF9" s="360">
        <v>31</v>
      </c>
      <c r="AG9" s="361">
        <v>32</v>
      </c>
      <c r="AH9" s="360">
        <v>33</v>
      </c>
      <c r="AI9" s="360">
        <v>34</v>
      </c>
      <c r="AJ9" s="361">
        <v>35</v>
      </c>
      <c r="AK9" s="360">
        <v>36</v>
      </c>
      <c r="AL9" s="360">
        <v>37</v>
      </c>
      <c r="AM9" s="361">
        <v>38</v>
      </c>
      <c r="AN9" s="360">
        <v>39</v>
      </c>
      <c r="AO9" s="360">
        <v>40</v>
      </c>
      <c r="AP9" s="362">
        <v>41</v>
      </c>
      <c r="AQ9" s="363">
        <v>42</v>
      </c>
      <c r="AR9" s="363">
        <v>43</v>
      </c>
      <c r="AS9" s="362">
        <v>44</v>
      </c>
      <c r="AT9" s="363">
        <v>45</v>
      </c>
      <c r="AU9" s="363">
        <v>46</v>
      </c>
      <c r="AV9" s="362">
        <v>47</v>
      </c>
      <c r="AW9" s="363">
        <v>48</v>
      </c>
    </row>
    <row r="10" spans="2:49" s="91" customFormat="1" ht="26.25" customHeight="1" x14ac:dyDescent="0.25">
      <c r="B10" s="364">
        <v>1</v>
      </c>
      <c r="C10" s="390" t="s">
        <v>20</v>
      </c>
      <c r="D10" s="69"/>
      <c r="E10" s="69"/>
      <c r="F10" s="69"/>
      <c r="G10" s="69"/>
      <c r="H10" s="69"/>
      <c r="I10" s="69"/>
      <c r="J10" s="69"/>
      <c r="K10" s="69"/>
      <c r="L10" s="69"/>
      <c r="M10" s="69"/>
      <c r="N10" s="69"/>
      <c r="O10" s="69"/>
      <c r="P10" s="69"/>
      <c r="Q10" s="69"/>
      <c r="R10" s="69"/>
      <c r="S10" s="69"/>
      <c r="T10" s="69"/>
      <c r="U10" s="69"/>
      <c r="V10" s="69"/>
      <c r="W10" s="69"/>
      <c r="X10" s="69"/>
      <c r="Y10" s="69"/>
      <c r="Z10" s="69"/>
      <c r="AA10" s="69"/>
      <c r="AB10" s="69"/>
      <c r="AC10" s="69"/>
      <c r="AD10" s="69"/>
      <c r="AE10" s="69"/>
      <c r="AF10" s="69"/>
      <c r="AG10" s="69"/>
      <c r="AH10" s="69"/>
      <c r="AI10" s="69"/>
      <c r="AJ10" s="69"/>
      <c r="AK10" s="69"/>
      <c r="AL10" s="69"/>
      <c r="AM10" s="69"/>
      <c r="AN10" s="69"/>
      <c r="AO10" s="69"/>
      <c r="AP10" s="40"/>
      <c r="AQ10" s="40"/>
      <c r="AR10" s="40"/>
      <c r="AS10" s="40"/>
      <c r="AT10" s="40"/>
      <c r="AU10" s="40"/>
      <c r="AV10" s="40"/>
      <c r="AW10" s="40"/>
    </row>
    <row r="11" spans="2:49" s="91" customFormat="1" ht="24" customHeight="1" x14ac:dyDescent="0.25">
      <c r="B11" s="364" t="s">
        <v>21</v>
      </c>
      <c r="C11" s="390" t="s">
        <v>22</v>
      </c>
      <c r="D11" s="1287" t="s">
        <v>395</v>
      </c>
      <c r="E11" s="1287"/>
      <c r="F11" s="1287"/>
      <c r="G11" s="391"/>
      <c r="H11" s="391"/>
      <c r="I11" s="391"/>
      <c r="J11" s="391"/>
      <c r="K11" s="69"/>
      <c r="L11" s="69"/>
      <c r="M11" s="69"/>
      <c r="N11" s="69"/>
      <c r="O11" s="69"/>
      <c r="P11" s="69"/>
      <c r="Q11" s="69"/>
      <c r="R11" s="69"/>
      <c r="S11" s="69"/>
      <c r="T11" s="69"/>
      <c r="U11" s="69"/>
      <c r="V11" s="69"/>
      <c r="W11" s="69"/>
      <c r="X11" s="69"/>
      <c r="Y11" s="69"/>
      <c r="Z11" s="69"/>
      <c r="AA11" s="69"/>
      <c r="AB11" s="69"/>
      <c r="AC11" s="69"/>
      <c r="AD11" s="69"/>
      <c r="AE11" s="69"/>
      <c r="AF11" s="69"/>
      <c r="AG11" s="105"/>
      <c r="AH11" s="105"/>
      <c r="AI11" s="105"/>
      <c r="AJ11" s="105"/>
      <c r="AK11" s="105"/>
      <c r="AL11" s="105"/>
      <c r="AM11" s="105"/>
      <c r="AN11" s="105"/>
      <c r="AO11" s="105"/>
      <c r="AP11" s="105"/>
      <c r="AQ11" s="105"/>
      <c r="AR11" s="105"/>
      <c r="AS11" s="105"/>
      <c r="AT11" s="105"/>
      <c r="AU11" s="105"/>
      <c r="AV11" s="105"/>
      <c r="AW11" s="105"/>
    </row>
    <row r="12" spans="2:49" s="91" customFormat="1" ht="24" customHeight="1" x14ac:dyDescent="0.25">
      <c r="B12" s="366" t="s">
        <v>23</v>
      </c>
      <c r="C12" s="392" t="s">
        <v>22</v>
      </c>
      <c r="D12" s="1423"/>
      <c r="E12" s="1423"/>
      <c r="F12" s="1423"/>
      <c r="G12" s="391"/>
      <c r="H12" s="391"/>
      <c r="I12" s="391"/>
      <c r="J12" s="391"/>
      <c r="K12" s="393"/>
      <c r="L12" s="393"/>
      <c r="M12" s="393"/>
      <c r="N12" s="393"/>
      <c r="O12" s="393"/>
      <c r="P12" s="393"/>
      <c r="Q12" s="393"/>
      <c r="R12" s="393"/>
      <c r="S12" s="393"/>
      <c r="T12" s="393"/>
      <c r="U12" s="393"/>
      <c r="V12" s="393"/>
      <c r="W12" s="393"/>
      <c r="X12" s="393"/>
      <c r="Y12" s="393"/>
      <c r="Z12" s="393"/>
      <c r="AA12" s="393"/>
      <c r="AB12" s="393"/>
      <c r="AC12" s="393"/>
      <c r="AD12" s="393"/>
      <c r="AE12" s="393"/>
      <c r="AF12" s="393"/>
      <c r="AG12" s="105"/>
      <c r="AH12" s="105"/>
      <c r="AI12" s="105"/>
      <c r="AJ12" s="105"/>
      <c r="AK12" s="105"/>
      <c r="AL12" s="105"/>
      <c r="AM12" s="105"/>
      <c r="AN12" s="105"/>
      <c r="AO12" s="105"/>
      <c r="AP12" s="105"/>
      <c r="AQ12" s="105"/>
      <c r="AR12" s="105"/>
      <c r="AS12" s="105"/>
      <c r="AT12" s="105"/>
      <c r="AU12" s="105"/>
      <c r="AV12" s="105"/>
      <c r="AW12" s="105"/>
    </row>
    <row r="13" spans="2:49" s="91" customFormat="1" ht="24" customHeight="1" x14ac:dyDescent="0.25">
      <c r="B13" s="364"/>
      <c r="C13" s="394" t="s">
        <v>108</v>
      </c>
      <c r="D13" s="452"/>
      <c r="E13" s="452"/>
      <c r="F13" s="452"/>
      <c r="G13" s="452"/>
      <c r="H13" s="452"/>
      <c r="I13" s="452"/>
      <c r="J13" s="452"/>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40"/>
      <c r="AJ13" s="40"/>
      <c r="AK13" s="40"/>
      <c r="AL13" s="40"/>
      <c r="AM13" s="40"/>
      <c r="AN13" s="40"/>
      <c r="AO13" s="40"/>
      <c r="AP13" s="40"/>
      <c r="AQ13" s="40"/>
      <c r="AR13" s="40"/>
      <c r="AS13" s="40"/>
      <c r="AT13" s="40"/>
      <c r="AU13" s="40"/>
      <c r="AV13" s="40"/>
      <c r="AW13" s="40"/>
    </row>
    <row r="14" spans="2:49" s="91" customFormat="1" ht="24" customHeight="1" x14ac:dyDescent="0.25">
      <c r="B14" s="364"/>
      <c r="C14" s="394"/>
      <c r="D14" s="69"/>
      <c r="E14" s="69"/>
      <c r="F14" s="69"/>
      <c r="G14" s="69"/>
      <c r="H14" s="69"/>
      <c r="I14" s="69"/>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40"/>
      <c r="AQ14" s="40"/>
      <c r="AR14" s="40"/>
      <c r="AS14" s="40"/>
      <c r="AT14" s="40"/>
      <c r="AU14" s="40"/>
      <c r="AV14" s="40"/>
      <c r="AW14" s="40"/>
    </row>
    <row r="15" spans="2:49" s="91" customFormat="1" ht="28.5" customHeight="1" x14ac:dyDescent="0.25">
      <c r="B15" s="364" t="s">
        <v>24</v>
      </c>
      <c r="C15" s="390" t="s">
        <v>25</v>
      </c>
      <c r="D15" s="1287" t="s">
        <v>395</v>
      </c>
      <c r="E15" s="1287"/>
      <c r="F15" s="1287"/>
      <c r="G15" s="69"/>
      <c r="H15" s="69"/>
      <c r="I15" s="69"/>
      <c r="J15" s="69"/>
      <c r="K15" s="105"/>
      <c r="L15" s="105"/>
      <c r="M15" s="105"/>
      <c r="N15" s="105"/>
      <c r="O15" s="105"/>
      <c r="P15" s="105"/>
      <c r="Q15" s="105"/>
      <c r="R15" s="105"/>
      <c r="S15" s="69"/>
      <c r="T15" s="69"/>
      <c r="U15" s="69"/>
      <c r="V15" s="69"/>
      <c r="W15" s="69"/>
      <c r="X15" s="69"/>
      <c r="Y15" s="69"/>
      <c r="Z15" s="69"/>
      <c r="AA15" s="69"/>
      <c r="AB15" s="69"/>
      <c r="AC15" s="69"/>
      <c r="AD15" s="69"/>
      <c r="AE15" s="69"/>
      <c r="AF15" s="69"/>
      <c r="AG15" s="69"/>
      <c r="AH15" s="69"/>
      <c r="AI15" s="389"/>
      <c r="AJ15" s="408"/>
      <c r="AK15" s="408"/>
      <c r="AL15" s="105"/>
      <c r="AM15" s="105"/>
      <c r="AN15" s="105"/>
      <c r="AO15" s="105"/>
      <c r="AP15" s="105"/>
      <c r="AQ15" s="105"/>
      <c r="AR15" s="105"/>
      <c r="AS15" s="105"/>
      <c r="AT15" s="105"/>
      <c r="AU15" s="105"/>
      <c r="AV15" s="105"/>
      <c r="AW15" s="105"/>
    </row>
    <row r="16" spans="2:49" s="91" customFormat="1" ht="28.5" customHeight="1" x14ac:dyDescent="0.25">
      <c r="B16" s="364" t="s">
        <v>26</v>
      </c>
      <c r="C16" s="394" t="s">
        <v>27</v>
      </c>
      <c r="D16" s="1287"/>
      <c r="E16" s="1287"/>
      <c r="F16" s="1287"/>
      <c r="G16" s="69"/>
      <c r="H16" s="69"/>
      <c r="I16" s="69"/>
      <c r="J16" s="69"/>
      <c r="K16" s="105"/>
      <c r="L16" s="105"/>
      <c r="M16" s="105"/>
      <c r="N16" s="105"/>
      <c r="O16" s="105"/>
      <c r="P16" s="105"/>
      <c r="Q16" s="105"/>
      <c r="R16" s="105"/>
      <c r="S16" s="69"/>
      <c r="T16" s="69"/>
      <c r="U16" s="69"/>
      <c r="V16" s="69"/>
      <c r="W16" s="69"/>
      <c r="X16" s="69"/>
      <c r="Y16" s="69"/>
      <c r="Z16" s="69"/>
      <c r="AA16" s="69"/>
      <c r="AB16" s="69"/>
      <c r="AC16" s="69"/>
      <c r="AD16" s="69"/>
      <c r="AE16" s="69"/>
      <c r="AF16" s="69"/>
      <c r="AG16" s="69"/>
      <c r="AH16" s="69"/>
      <c r="AI16" s="389"/>
      <c r="AJ16" s="408"/>
      <c r="AK16" s="408"/>
      <c r="AL16" s="105"/>
      <c r="AM16" s="105"/>
      <c r="AN16" s="105"/>
      <c r="AO16" s="105"/>
      <c r="AP16" s="105"/>
      <c r="AQ16" s="105"/>
      <c r="AR16" s="105"/>
      <c r="AS16" s="105"/>
      <c r="AT16" s="105"/>
      <c r="AU16" s="105"/>
      <c r="AV16" s="105"/>
      <c r="AW16" s="105"/>
    </row>
    <row r="17" spans="2:49" s="91" customFormat="1" ht="28.5" customHeight="1" x14ac:dyDescent="0.25">
      <c r="B17" s="364"/>
      <c r="C17" s="394" t="s">
        <v>109</v>
      </c>
      <c r="D17" s="340"/>
      <c r="E17" s="340"/>
      <c r="F17" s="340"/>
      <c r="G17" s="69"/>
      <c r="H17" s="69"/>
      <c r="I17" s="69"/>
      <c r="J17" s="69"/>
      <c r="K17" s="340"/>
      <c r="L17" s="340"/>
      <c r="M17" s="340"/>
      <c r="N17" s="340"/>
      <c r="O17" s="340"/>
      <c r="P17" s="340"/>
      <c r="Q17" s="340"/>
      <c r="R17" s="340"/>
      <c r="S17" s="69"/>
      <c r="T17" s="69"/>
      <c r="U17" s="69"/>
      <c r="V17" s="69"/>
      <c r="W17" s="69"/>
      <c r="X17" s="69"/>
      <c r="Y17" s="69"/>
      <c r="Z17" s="69"/>
      <c r="AA17" s="69"/>
      <c r="AB17" s="69"/>
      <c r="AC17" s="69"/>
      <c r="AD17" s="69"/>
      <c r="AE17" s="69"/>
      <c r="AF17" s="69"/>
      <c r="AG17" s="69"/>
      <c r="AH17" s="69"/>
      <c r="AI17" s="389"/>
      <c r="AJ17" s="410"/>
      <c r="AK17" s="410"/>
      <c r="AL17" s="69"/>
      <c r="AM17" s="69"/>
      <c r="AN17" s="69"/>
      <c r="AO17" s="340"/>
      <c r="AP17" s="40"/>
      <c r="AQ17" s="40"/>
      <c r="AR17" s="40"/>
      <c r="AS17" s="40"/>
      <c r="AT17" s="40"/>
      <c r="AU17" s="40"/>
      <c r="AV17" s="40"/>
      <c r="AW17" s="40"/>
    </row>
    <row r="18" spans="2:49" s="91" customFormat="1" ht="28.5" customHeight="1" x14ac:dyDescent="0.25">
      <c r="B18" s="447"/>
      <c r="C18" s="453"/>
      <c r="D18" s="40"/>
      <c r="E18" s="40"/>
      <c r="F18" s="40"/>
      <c r="G18" s="40"/>
      <c r="H18" s="40"/>
      <c r="I18" s="40"/>
      <c r="J18" s="40"/>
      <c r="K18" s="40"/>
      <c r="L18" s="40"/>
      <c r="M18" s="40"/>
      <c r="N18" s="40"/>
      <c r="O18" s="40"/>
      <c r="P18" s="40"/>
      <c r="Q18" s="40"/>
      <c r="R18" s="40"/>
      <c r="S18" s="40"/>
      <c r="T18" s="40"/>
      <c r="U18" s="40"/>
      <c r="V18" s="40"/>
      <c r="W18" s="40"/>
      <c r="X18" s="40"/>
      <c r="Y18" s="40"/>
      <c r="Z18" s="40"/>
      <c r="AA18" s="40"/>
      <c r="AB18" s="40"/>
      <c r="AC18" s="40"/>
      <c r="AD18" s="40"/>
      <c r="AE18" s="40"/>
      <c r="AF18" s="40"/>
      <c r="AG18" s="40"/>
      <c r="AH18" s="40"/>
      <c r="AI18" s="411"/>
      <c r="AJ18" s="411"/>
      <c r="AK18" s="411"/>
      <c r="AL18" s="40"/>
      <c r="AM18" s="40"/>
      <c r="AN18" s="40"/>
      <c r="AO18" s="40"/>
      <c r="AP18" s="40"/>
      <c r="AQ18" s="40"/>
      <c r="AR18" s="40"/>
      <c r="AS18" s="40"/>
      <c r="AT18" s="40"/>
      <c r="AU18" s="40"/>
      <c r="AV18" s="40"/>
      <c r="AW18" s="40"/>
    </row>
    <row r="19" spans="2:49" s="91" customFormat="1" ht="54" customHeight="1" x14ac:dyDescent="0.25">
      <c r="B19" s="364" t="s">
        <v>28</v>
      </c>
      <c r="C19" s="394" t="s">
        <v>29</v>
      </c>
      <c r="D19" s="340"/>
      <c r="E19" s="340"/>
      <c r="F19" s="340"/>
      <c r="G19" s="69"/>
      <c r="H19" s="69"/>
      <c r="I19" s="69"/>
      <c r="J19" s="69"/>
      <c r="K19" s="340"/>
      <c r="L19" s="340"/>
      <c r="M19" s="340"/>
      <c r="N19" s="340"/>
      <c r="O19" s="340"/>
      <c r="P19" s="340"/>
      <c r="Q19" s="340"/>
      <c r="R19" s="340"/>
      <c r="S19" s="69"/>
      <c r="T19" s="69"/>
      <c r="U19" s="69"/>
      <c r="V19" s="69"/>
      <c r="W19" s="69"/>
      <c r="X19" s="69"/>
      <c r="Y19" s="69"/>
      <c r="Z19" s="69"/>
      <c r="AA19" s="69"/>
      <c r="AB19" s="69"/>
      <c r="AC19" s="69"/>
      <c r="AD19" s="69"/>
      <c r="AE19" s="69"/>
      <c r="AF19" s="69"/>
      <c r="AG19" s="69"/>
      <c r="AH19" s="69"/>
      <c r="AI19" s="389"/>
      <c r="AJ19" s="410"/>
      <c r="AK19" s="410"/>
      <c r="AL19" s="69"/>
      <c r="AM19" s="69"/>
      <c r="AN19" s="69"/>
      <c r="AO19" s="454">
        <f>SUM(AO20:AO49)</f>
        <v>317500000</v>
      </c>
      <c r="AP19" s="105"/>
      <c r="AQ19" s="105"/>
      <c r="AR19" s="105"/>
      <c r="AS19" s="105"/>
      <c r="AT19" s="105"/>
      <c r="AU19" s="105"/>
      <c r="AV19" s="105"/>
      <c r="AW19" s="105"/>
    </row>
    <row r="20" spans="2:49" s="91" customFormat="1" ht="54" customHeight="1" x14ac:dyDescent="0.25">
      <c r="B20" s="364"/>
      <c r="C20" s="394" t="s">
        <v>109</v>
      </c>
      <c r="D20" s="455" t="s">
        <v>132</v>
      </c>
      <c r="E20" s="455" t="s">
        <v>134</v>
      </c>
      <c r="F20" s="40"/>
      <c r="G20" s="71"/>
      <c r="H20" s="69"/>
      <c r="I20" s="69"/>
      <c r="J20" s="69"/>
      <c r="K20" s="456" t="s">
        <v>992</v>
      </c>
      <c r="L20" s="457" t="s">
        <v>883</v>
      </c>
      <c r="M20" s="40"/>
      <c r="N20" s="40"/>
      <c r="O20" s="470" t="s">
        <v>1849</v>
      </c>
      <c r="P20" s="456" t="s">
        <v>1850</v>
      </c>
      <c r="Q20" s="458" t="s">
        <v>1851</v>
      </c>
      <c r="R20" s="417"/>
      <c r="S20" s="417"/>
      <c r="T20" s="417"/>
      <c r="U20" s="417"/>
      <c r="V20" s="417"/>
      <c r="W20" s="417"/>
      <c r="X20" s="417"/>
      <c r="Y20" s="417"/>
      <c r="Z20" s="417"/>
      <c r="AA20" s="417"/>
      <c r="AB20" s="417"/>
      <c r="AC20" s="417"/>
      <c r="AD20" s="417"/>
      <c r="AE20" s="417"/>
      <c r="AF20" s="417"/>
      <c r="AG20" s="417"/>
      <c r="AH20" s="417"/>
      <c r="AI20" s="412"/>
      <c r="AJ20" s="459" t="s">
        <v>139</v>
      </c>
      <c r="AK20" s="460" t="s">
        <v>1001</v>
      </c>
      <c r="AL20" s="69"/>
      <c r="AM20" s="69"/>
      <c r="AN20" s="69"/>
      <c r="AO20" s="461">
        <v>5000000</v>
      </c>
      <c r="AP20" s="105"/>
      <c r="AQ20" s="105"/>
      <c r="AR20" s="105"/>
      <c r="AS20" s="105"/>
      <c r="AT20" s="105"/>
      <c r="AU20" s="105"/>
      <c r="AV20" s="105"/>
      <c r="AW20" s="105"/>
    </row>
    <row r="21" spans="2:49" s="91" customFormat="1" ht="54" customHeight="1" x14ac:dyDescent="0.25">
      <c r="B21" s="364"/>
      <c r="C21" s="394"/>
      <c r="D21" s="455" t="s">
        <v>132</v>
      </c>
      <c r="E21" s="455" t="s">
        <v>134</v>
      </c>
      <c r="F21" s="40"/>
      <c r="G21" s="71"/>
      <c r="H21" s="69"/>
      <c r="I21" s="69"/>
      <c r="J21" s="69"/>
      <c r="K21" s="456" t="s">
        <v>992</v>
      </c>
      <c r="L21" s="457" t="s">
        <v>883</v>
      </c>
      <c r="M21" s="40"/>
      <c r="N21" s="40"/>
      <c r="O21" s="470" t="s">
        <v>1852</v>
      </c>
      <c r="P21" s="456" t="s">
        <v>1853</v>
      </c>
      <c r="Q21" s="458" t="s">
        <v>1854</v>
      </c>
      <c r="R21" s="417"/>
      <c r="S21" s="417"/>
      <c r="T21" s="417"/>
      <c r="U21" s="417"/>
      <c r="V21" s="417"/>
      <c r="W21" s="417"/>
      <c r="X21" s="417"/>
      <c r="Y21" s="417"/>
      <c r="Z21" s="417"/>
      <c r="AA21" s="417"/>
      <c r="AB21" s="417"/>
      <c r="AC21" s="417"/>
      <c r="AD21" s="417"/>
      <c r="AE21" s="417"/>
      <c r="AF21" s="417"/>
      <c r="AG21" s="417"/>
      <c r="AH21" s="417"/>
      <c r="AI21" s="412"/>
      <c r="AJ21" s="459" t="s">
        <v>139</v>
      </c>
      <c r="AK21" s="460" t="s">
        <v>1001</v>
      </c>
      <c r="AL21" s="69"/>
      <c r="AM21" s="69"/>
      <c r="AN21" s="69"/>
      <c r="AO21" s="461">
        <v>5000000</v>
      </c>
      <c r="AP21" s="105"/>
      <c r="AQ21" s="105"/>
      <c r="AR21" s="105"/>
      <c r="AS21" s="105"/>
      <c r="AT21" s="105"/>
      <c r="AU21" s="105"/>
      <c r="AV21" s="105"/>
      <c r="AW21" s="105"/>
    </row>
    <row r="22" spans="2:49" s="91" customFormat="1" ht="54" customHeight="1" x14ac:dyDescent="0.25">
      <c r="B22" s="364"/>
      <c r="C22" s="394"/>
      <c r="D22" s="455" t="s">
        <v>132</v>
      </c>
      <c r="E22" s="455" t="s">
        <v>134</v>
      </c>
      <c r="F22" s="40"/>
      <c r="G22" s="71"/>
      <c r="H22" s="69"/>
      <c r="I22" s="69"/>
      <c r="J22" s="69"/>
      <c r="K22" s="456" t="s">
        <v>992</v>
      </c>
      <c r="L22" s="457" t="s">
        <v>883</v>
      </c>
      <c r="M22" s="40"/>
      <c r="N22" s="40"/>
      <c r="O22" s="470" t="s">
        <v>1855</v>
      </c>
      <c r="P22" s="456" t="s">
        <v>1856</v>
      </c>
      <c r="Q22" s="458" t="s">
        <v>1857</v>
      </c>
      <c r="R22" s="417"/>
      <c r="S22" s="417"/>
      <c r="T22" s="417"/>
      <c r="U22" s="417"/>
      <c r="V22" s="417"/>
      <c r="W22" s="417"/>
      <c r="X22" s="417"/>
      <c r="Y22" s="417"/>
      <c r="Z22" s="417"/>
      <c r="AA22" s="417"/>
      <c r="AB22" s="417"/>
      <c r="AC22" s="417"/>
      <c r="AD22" s="417"/>
      <c r="AE22" s="417"/>
      <c r="AF22" s="417"/>
      <c r="AG22" s="417"/>
      <c r="AH22" s="417"/>
      <c r="AI22" s="412"/>
      <c r="AJ22" s="459" t="s">
        <v>139</v>
      </c>
      <c r="AK22" s="460" t="s">
        <v>1001</v>
      </c>
      <c r="AL22" s="69"/>
      <c r="AM22" s="69"/>
      <c r="AN22" s="69"/>
      <c r="AO22" s="461">
        <v>5000000</v>
      </c>
      <c r="AP22" s="105"/>
      <c r="AQ22" s="105"/>
      <c r="AR22" s="105"/>
      <c r="AS22" s="105"/>
      <c r="AT22" s="105"/>
      <c r="AU22" s="105"/>
      <c r="AV22" s="105"/>
      <c r="AW22" s="105"/>
    </row>
    <row r="23" spans="2:49" s="91" customFormat="1" ht="54" customHeight="1" x14ac:dyDescent="0.25">
      <c r="B23" s="364"/>
      <c r="C23" s="394"/>
      <c r="D23" s="462" t="s">
        <v>132</v>
      </c>
      <c r="E23" s="462" t="s">
        <v>134</v>
      </c>
      <c r="F23" s="40"/>
      <c r="G23" s="71"/>
      <c r="H23" s="69"/>
      <c r="I23" s="69"/>
      <c r="J23" s="69"/>
      <c r="K23" s="463" t="s">
        <v>992</v>
      </c>
      <c r="L23" s="464" t="s">
        <v>883</v>
      </c>
      <c r="M23" s="40"/>
      <c r="N23" s="40"/>
      <c r="O23" s="471" t="s">
        <v>1858</v>
      </c>
      <c r="P23" s="463" t="s">
        <v>1859</v>
      </c>
      <c r="Q23" s="465" t="s">
        <v>1022</v>
      </c>
      <c r="R23" s="69"/>
      <c r="S23" s="69"/>
      <c r="T23" s="69"/>
      <c r="U23" s="69"/>
      <c r="V23" s="69"/>
      <c r="W23" s="69"/>
      <c r="X23" s="69"/>
      <c r="Y23" s="69"/>
      <c r="Z23" s="69"/>
      <c r="AA23" s="69"/>
      <c r="AB23" s="69"/>
      <c r="AC23" s="69"/>
      <c r="AD23" s="69"/>
      <c r="AE23" s="69"/>
      <c r="AF23" s="69"/>
      <c r="AG23" s="69"/>
      <c r="AH23" s="69"/>
      <c r="AI23" s="450"/>
      <c r="AJ23" s="466" t="s">
        <v>139</v>
      </c>
      <c r="AK23" s="467" t="s">
        <v>1001</v>
      </c>
      <c r="AL23" s="69"/>
      <c r="AM23" s="69"/>
      <c r="AN23" s="69"/>
      <c r="AO23" s="461">
        <v>5000000</v>
      </c>
      <c r="AP23" s="105"/>
      <c r="AQ23" s="105"/>
      <c r="AR23" s="105"/>
      <c r="AS23" s="105"/>
      <c r="AT23" s="105"/>
      <c r="AU23" s="105"/>
      <c r="AV23" s="105"/>
      <c r="AW23" s="105"/>
    </row>
    <row r="24" spans="2:49" s="91" customFormat="1" ht="54" customHeight="1" x14ac:dyDescent="0.25">
      <c r="B24" s="364"/>
      <c r="C24" s="394"/>
      <c r="D24" s="462" t="s">
        <v>132</v>
      </c>
      <c r="E24" s="462" t="s">
        <v>134</v>
      </c>
      <c r="F24" s="40"/>
      <c r="G24" s="71"/>
      <c r="H24" s="69"/>
      <c r="I24" s="69"/>
      <c r="J24" s="69"/>
      <c r="K24" s="463" t="s">
        <v>992</v>
      </c>
      <c r="L24" s="464" t="s">
        <v>883</v>
      </c>
      <c r="M24" s="40"/>
      <c r="N24" s="40"/>
      <c r="O24" s="471" t="s">
        <v>1860</v>
      </c>
      <c r="P24" s="463" t="s">
        <v>1861</v>
      </c>
      <c r="Q24" s="465" t="s">
        <v>1862</v>
      </c>
      <c r="R24" s="69"/>
      <c r="S24" s="69"/>
      <c r="T24" s="69"/>
      <c r="U24" s="69"/>
      <c r="V24" s="69"/>
      <c r="W24" s="69"/>
      <c r="X24" s="69"/>
      <c r="Y24" s="69"/>
      <c r="Z24" s="69"/>
      <c r="AA24" s="69"/>
      <c r="AB24" s="69"/>
      <c r="AC24" s="69"/>
      <c r="AD24" s="69"/>
      <c r="AE24" s="69"/>
      <c r="AF24" s="69"/>
      <c r="AG24" s="69"/>
      <c r="AH24" s="69"/>
      <c r="AI24" s="450"/>
      <c r="AJ24" s="466" t="s">
        <v>139</v>
      </c>
      <c r="AK24" s="467" t="s">
        <v>1001</v>
      </c>
      <c r="AL24" s="69"/>
      <c r="AM24" s="69"/>
      <c r="AN24" s="69"/>
      <c r="AO24" s="461">
        <v>5000000</v>
      </c>
      <c r="AP24" s="105"/>
      <c r="AQ24" s="105"/>
      <c r="AR24" s="105"/>
      <c r="AS24" s="105"/>
      <c r="AT24" s="105"/>
      <c r="AU24" s="105"/>
      <c r="AV24" s="105"/>
      <c r="AW24" s="105"/>
    </row>
    <row r="25" spans="2:49" s="91" customFormat="1" ht="54" customHeight="1" x14ac:dyDescent="0.25">
      <c r="B25" s="364"/>
      <c r="C25" s="394"/>
      <c r="D25" s="462" t="s">
        <v>132</v>
      </c>
      <c r="E25" s="462" t="s">
        <v>134</v>
      </c>
      <c r="F25" s="40"/>
      <c r="G25" s="71"/>
      <c r="H25" s="69"/>
      <c r="I25" s="69"/>
      <c r="J25" s="69"/>
      <c r="K25" s="463" t="s">
        <v>992</v>
      </c>
      <c r="L25" s="464" t="s">
        <v>883</v>
      </c>
      <c r="M25" s="40"/>
      <c r="N25" s="40"/>
      <c r="O25" s="471" t="s">
        <v>1863</v>
      </c>
      <c r="P25" s="463" t="s">
        <v>1864</v>
      </c>
      <c r="Q25" s="465" t="s">
        <v>1865</v>
      </c>
      <c r="R25" s="69"/>
      <c r="S25" s="69"/>
      <c r="T25" s="69"/>
      <c r="U25" s="69"/>
      <c r="V25" s="69"/>
      <c r="W25" s="69"/>
      <c r="X25" s="69"/>
      <c r="Y25" s="69"/>
      <c r="Z25" s="69"/>
      <c r="AA25" s="69"/>
      <c r="AB25" s="69"/>
      <c r="AC25" s="69"/>
      <c r="AD25" s="69"/>
      <c r="AE25" s="69"/>
      <c r="AF25" s="69"/>
      <c r="AG25" s="69"/>
      <c r="AH25" s="69"/>
      <c r="AI25" s="450"/>
      <c r="AJ25" s="466" t="s">
        <v>139</v>
      </c>
      <c r="AK25" s="467" t="s">
        <v>1001</v>
      </c>
      <c r="AL25" s="69"/>
      <c r="AM25" s="69"/>
      <c r="AN25" s="69"/>
      <c r="AO25" s="461">
        <v>5000000</v>
      </c>
      <c r="AP25" s="105"/>
      <c r="AQ25" s="105"/>
      <c r="AR25" s="105"/>
      <c r="AS25" s="105"/>
      <c r="AT25" s="105"/>
      <c r="AU25" s="105"/>
      <c r="AV25" s="105"/>
      <c r="AW25" s="105"/>
    </row>
    <row r="26" spans="2:49" s="91" customFormat="1" ht="54" customHeight="1" x14ac:dyDescent="0.25">
      <c r="B26" s="364"/>
      <c r="C26" s="394"/>
      <c r="D26" s="462" t="s">
        <v>132</v>
      </c>
      <c r="E26" s="462" t="s">
        <v>134</v>
      </c>
      <c r="F26" s="40"/>
      <c r="G26" s="71"/>
      <c r="H26" s="69"/>
      <c r="I26" s="69"/>
      <c r="J26" s="69"/>
      <c r="K26" s="463" t="s">
        <v>992</v>
      </c>
      <c r="L26" s="464" t="s">
        <v>883</v>
      </c>
      <c r="M26" s="40"/>
      <c r="N26" s="40"/>
      <c r="O26" s="471" t="s">
        <v>1866</v>
      </c>
      <c r="P26" s="463" t="s">
        <v>1867</v>
      </c>
      <c r="Q26" s="465" t="s">
        <v>1868</v>
      </c>
      <c r="R26" s="69"/>
      <c r="S26" s="69"/>
      <c r="T26" s="69"/>
      <c r="U26" s="69"/>
      <c r="V26" s="69"/>
      <c r="W26" s="69"/>
      <c r="X26" s="69"/>
      <c r="Y26" s="69"/>
      <c r="Z26" s="69"/>
      <c r="AA26" s="69"/>
      <c r="AB26" s="69"/>
      <c r="AC26" s="69"/>
      <c r="AD26" s="69"/>
      <c r="AE26" s="69"/>
      <c r="AF26" s="69"/>
      <c r="AG26" s="69"/>
      <c r="AH26" s="69"/>
      <c r="AI26" s="450"/>
      <c r="AJ26" s="466" t="s">
        <v>139</v>
      </c>
      <c r="AK26" s="467" t="s">
        <v>1001</v>
      </c>
      <c r="AL26" s="69"/>
      <c r="AM26" s="69"/>
      <c r="AN26" s="69"/>
      <c r="AO26" s="461">
        <v>5000000</v>
      </c>
      <c r="AP26" s="105"/>
      <c r="AQ26" s="105"/>
      <c r="AR26" s="105"/>
      <c r="AS26" s="105"/>
      <c r="AT26" s="105"/>
      <c r="AU26" s="105"/>
      <c r="AV26" s="105"/>
      <c r="AW26" s="105"/>
    </row>
    <row r="27" spans="2:49" s="91" customFormat="1" ht="54" customHeight="1" x14ac:dyDescent="0.25">
      <c r="B27" s="364"/>
      <c r="C27" s="394"/>
      <c r="D27" s="462" t="s">
        <v>132</v>
      </c>
      <c r="E27" s="462" t="s">
        <v>134</v>
      </c>
      <c r="F27" s="40"/>
      <c r="G27" s="71"/>
      <c r="H27" s="69"/>
      <c r="I27" s="69"/>
      <c r="J27" s="69"/>
      <c r="K27" s="463" t="s">
        <v>992</v>
      </c>
      <c r="L27" s="464" t="s">
        <v>883</v>
      </c>
      <c r="M27" s="40"/>
      <c r="N27" s="40"/>
      <c r="O27" s="471" t="s">
        <v>1869</v>
      </c>
      <c r="P27" s="463" t="s">
        <v>1870</v>
      </c>
      <c r="Q27" s="465" t="s">
        <v>1371</v>
      </c>
      <c r="R27" s="69"/>
      <c r="S27" s="69"/>
      <c r="T27" s="69"/>
      <c r="U27" s="69"/>
      <c r="V27" s="69"/>
      <c r="W27" s="69"/>
      <c r="X27" s="69"/>
      <c r="Y27" s="69"/>
      <c r="Z27" s="69"/>
      <c r="AA27" s="69"/>
      <c r="AB27" s="69"/>
      <c r="AC27" s="69"/>
      <c r="AD27" s="69"/>
      <c r="AE27" s="69"/>
      <c r="AF27" s="69"/>
      <c r="AG27" s="69"/>
      <c r="AH27" s="69"/>
      <c r="AI27" s="450"/>
      <c r="AJ27" s="466" t="s">
        <v>139</v>
      </c>
      <c r="AK27" s="467" t="s">
        <v>1001</v>
      </c>
      <c r="AL27" s="69"/>
      <c r="AM27" s="69"/>
      <c r="AN27" s="69"/>
      <c r="AO27" s="461">
        <v>5000000</v>
      </c>
      <c r="AP27" s="105"/>
      <c r="AQ27" s="105"/>
      <c r="AR27" s="105"/>
      <c r="AS27" s="105"/>
      <c r="AT27" s="105"/>
      <c r="AU27" s="105"/>
      <c r="AV27" s="105"/>
      <c r="AW27" s="105"/>
    </row>
    <row r="28" spans="2:49" s="91" customFormat="1" ht="54" customHeight="1" x14ac:dyDescent="0.25">
      <c r="B28" s="364"/>
      <c r="C28" s="394"/>
      <c r="D28" s="462" t="s">
        <v>132</v>
      </c>
      <c r="E28" s="462" t="s">
        <v>134</v>
      </c>
      <c r="F28" s="40"/>
      <c r="G28" s="71"/>
      <c r="H28" s="69"/>
      <c r="I28" s="69"/>
      <c r="J28" s="69"/>
      <c r="K28" s="463" t="s">
        <v>992</v>
      </c>
      <c r="L28" s="464" t="s">
        <v>883</v>
      </c>
      <c r="M28" s="40"/>
      <c r="N28" s="40"/>
      <c r="O28" s="471" t="s">
        <v>1871</v>
      </c>
      <c r="P28" s="463" t="s">
        <v>1872</v>
      </c>
      <c r="Q28" s="465" t="s">
        <v>1873</v>
      </c>
      <c r="R28" s="69"/>
      <c r="S28" s="69"/>
      <c r="T28" s="69"/>
      <c r="U28" s="69"/>
      <c r="V28" s="69"/>
      <c r="W28" s="69"/>
      <c r="X28" s="69"/>
      <c r="Y28" s="69"/>
      <c r="Z28" s="69"/>
      <c r="AA28" s="69"/>
      <c r="AB28" s="69"/>
      <c r="AC28" s="69"/>
      <c r="AD28" s="69"/>
      <c r="AE28" s="69"/>
      <c r="AF28" s="69"/>
      <c r="AG28" s="69"/>
      <c r="AH28" s="69"/>
      <c r="AI28" s="450"/>
      <c r="AJ28" s="466" t="s">
        <v>139</v>
      </c>
      <c r="AK28" s="467" t="s">
        <v>1001</v>
      </c>
      <c r="AL28" s="69"/>
      <c r="AM28" s="69"/>
      <c r="AN28" s="69"/>
      <c r="AO28" s="461">
        <v>5000000</v>
      </c>
      <c r="AP28" s="105"/>
      <c r="AQ28" s="105"/>
      <c r="AR28" s="105"/>
      <c r="AS28" s="105"/>
      <c r="AT28" s="105"/>
      <c r="AU28" s="105"/>
      <c r="AV28" s="105"/>
      <c r="AW28" s="105"/>
    </row>
    <row r="29" spans="2:49" s="91" customFormat="1" ht="54" customHeight="1" x14ac:dyDescent="0.25">
      <c r="B29" s="364"/>
      <c r="C29" s="394"/>
      <c r="D29" s="462" t="s">
        <v>132</v>
      </c>
      <c r="E29" s="462" t="s">
        <v>134</v>
      </c>
      <c r="F29" s="40"/>
      <c r="G29" s="71"/>
      <c r="H29" s="69"/>
      <c r="I29" s="69"/>
      <c r="J29" s="69"/>
      <c r="K29" s="463" t="s">
        <v>992</v>
      </c>
      <c r="L29" s="464" t="s">
        <v>883</v>
      </c>
      <c r="M29" s="40"/>
      <c r="N29" s="40"/>
      <c r="O29" s="471" t="s">
        <v>1874</v>
      </c>
      <c r="P29" s="463" t="s">
        <v>1875</v>
      </c>
      <c r="Q29" s="465" t="s">
        <v>1876</v>
      </c>
      <c r="R29" s="69"/>
      <c r="S29" s="69"/>
      <c r="T29" s="69"/>
      <c r="U29" s="69"/>
      <c r="V29" s="69"/>
      <c r="W29" s="69"/>
      <c r="X29" s="69"/>
      <c r="Y29" s="69"/>
      <c r="Z29" s="69"/>
      <c r="AA29" s="69"/>
      <c r="AB29" s="69"/>
      <c r="AC29" s="69"/>
      <c r="AD29" s="69"/>
      <c r="AE29" s="69"/>
      <c r="AF29" s="69"/>
      <c r="AG29" s="69"/>
      <c r="AH29" s="69"/>
      <c r="AI29" s="450"/>
      <c r="AJ29" s="466" t="s">
        <v>139</v>
      </c>
      <c r="AK29" s="467" t="s">
        <v>1001</v>
      </c>
      <c r="AL29" s="69"/>
      <c r="AM29" s="69"/>
      <c r="AN29" s="69"/>
      <c r="AO29" s="461">
        <v>5000000</v>
      </c>
      <c r="AP29" s="105"/>
      <c r="AQ29" s="105"/>
      <c r="AR29" s="105"/>
      <c r="AS29" s="105"/>
      <c r="AT29" s="105"/>
      <c r="AU29" s="105"/>
      <c r="AV29" s="105"/>
      <c r="AW29" s="105"/>
    </row>
    <row r="30" spans="2:49" s="91" customFormat="1" ht="54" customHeight="1" x14ac:dyDescent="0.25">
      <c r="B30" s="364"/>
      <c r="C30" s="394"/>
      <c r="D30" s="462" t="s">
        <v>132</v>
      </c>
      <c r="E30" s="462" t="s">
        <v>134</v>
      </c>
      <c r="F30" s="40"/>
      <c r="G30" s="71"/>
      <c r="H30" s="69"/>
      <c r="I30" s="69"/>
      <c r="J30" s="69"/>
      <c r="K30" s="463" t="s">
        <v>992</v>
      </c>
      <c r="L30" s="464" t="s">
        <v>883</v>
      </c>
      <c r="M30" s="40"/>
      <c r="N30" s="40"/>
      <c r="O30" s="471" t="s">
        <v>1877</v>
      </c>
      <c r="P30" s="463" t="s">
        <v>1878</v>
      </c>
      <c r="Q30" s="465" t="s">
        <v>1879</v>
      </c>
      <c r="R30" s="69"/>
      <c r="S30" s="69"/>
      <c r="T30" s="69"/>
      <c r="U30" s="69"/>
      <c r="V30" s="69"/>
      <c r="W30" s="69"/>
      <c r="X30" s="69"/>
      <c r="Y30" s="69"/>
      <c r="Z30" s="69"/>
      <c r="AA30" s="69"/>
      <c r="AB30" s="69"/>
      <c r="AC30" s="69"/>
      <c r="AD30" s="69"/>
      <c r="AE30" s="69"/>
      <c r="AF30" s="69"/>
      <c r="AG30" s="69"/>
      <c r="AH30" s="69"/>
      <c r="AI30" s="450"/>
      <c r="AJ30" s="466" t="s">
        <v>139</v>
      </c>
      <c r="AK30" s="467" t="s">
        <v>1001</v>
      </c>
      <c r="AL30" s="69"/>
      <c r="AM30" s="69"/>
      <c r="AN30" s="69"/>
      <c r="AO30" s="461">
        <v>5000000</v>
      </c>
      <c r="AP30" s="105"/>
      <c r="AQ30" s="105"/>
      <c r="AR30" s="105"/>
      <c r="AS30" s="105"/>
      <c r="AT30" s="105"/>
      <c r="AU30" s="105"/>
      <c r="AV30" s="105"/>
      <c r="AW30" s="105"/>
    </row>
    <row r="31" spans="2:49" s="91" customFormat="1" ht="54" customHeight="1" x14ac:dyDescent="0.25">
      <c r="B31" s="364"/>
      <c r="C31" s="394"/>
      <c r="D31" s="462" t="s">
        <v>132</v>
      </c>
      <c r="E31" s="462" t="s">
        <v>134</v>
      </c>
      <c r="F31" s="40"/>
      <c r="G31" s="71"/>
      <c r="H31" s="69"/>
      <c r="I31" s="69"/>
      <c r="J31" s="69"/>
      <c r="K31" s="463" t="s">
        <v>992</v>
      </c>
      <c r="L31" s="464" t="s">
        <v>883</v>
      </c>
      <c r="M31" s="40"/>
      <c r="N31" s="40"/>
      <c r="O31" s="471" t="s">
        <v>1880</v>
      </c>
      <c r="P31" s="463" t="s">
        <v>1881</v>
      </c>
      <c r="Q31" s="465" t="s">
        <v>1882</v>
      </c>
      <c r="R31" s="69"/>
      <c r="S31" s="69"/>
      <c r="T31" s="69"/>
      <c r="U31" s="69"/>
      <c r="V31" s="69"/>
      <c r="W31" s="69"/>
      <c r="X31" s="69"/>
      <c r="Y31" s="69"/>
      <c r="Z31" s="69"/>
      <c r="AA31" s="69"/>
      <c r="AB31" s="69"/>
      <c r="AC31" s="69"/>
      <c r="AD31" s="69"/>
      <c r="AE31" s="69"/>
      <c r="AF31" s="69"/>
      <c r="AG31" s="69"/>
      <c r="AH31" s="69"/>
      <c r="AI31" s="450"/>
      <c r="AJ31" s="466" t="s">
        <v>139</v>
      </c>
      <c r="AK31" s="467" t="s">
        <v>1001</v>
      </c>
      <c r="AL31" s="69"/>
      <c r="AM31" s="69"/>
      <c r="AN31" s="69"/>
      <c r="AO31" s="461">
        <v>5000000</v>
      </c>
      <c r="AP31" s="105"/>
      <c r="AQ31" s="105"/>
      <c r="AR31" s="105"/>
      <c r="AS31" s="105"/>
      <c r="AT31" s="105"/>
      <c r="AU31" s="105"/>
      <c r="AV31" s="105"/>
      <c r="AW31" s="105"/>
    </row>
    <row r="32" spans="2:49" s="91" customFormat="1" ht="54" customHeight="1" x14ac:dyDescent="0.25">
      <c r="B32" s="364"/>
      <c r="C32" s="394"/>
      <c r="D32" s="462" t="s">
        <v>132</v>
      </c>
      <c r="E32" s="462" t="s">
        <v>134</v>
      </c>
      <c r="F32" s="40"/>
      <c r="G32" s="71"/>
      <c r="H32" s="69"/>
      <c r="I32" s="69"/>
      <c r="J32" s="69"/>
      <c r="K32" s="463" t="s">
        <v>992</v>
      </c>
      <c r="L32" s="464" t="s">
        <v>883</v>
      </c>
      <c r="M32" s="40"/>
      <c r="N32" s="40"/>
      <c r="O32" s="471" t="s">
        <v>1883</v>
      </c>
      <c r="P32" s="463" t="s">
        <v>1884</v>
      </c>
      <c r="Q32" s="465" t="s">
        <v>1885</v>
      </c>
      <c r="R32" s="69"/>
      <c r="S32" s="69"/>
      <c r="T32" s="69"/>
      <c r="U32" s="69"/>
      <c r="V32" s="69"/>
      <c r="W32" s="69"/>
      <c r="X32" s="69"/>
      <c r="Y32" s="69"/>
      <c r="Z32" s="69"/>
      <c r="AA32" s="69"/>
      <c r="AB32" s="69"/>
      <c r="AC32" s="69"/>
      <c r="AD32" s="69"/>
      <c r="AE32" s="69"/>
      <c r="AF32" s="69"/>
      <c r="AG32" s="69"/>
      <c r="AH32" s="69"/>
      <c r="AI32" s="450"/>
      <c r="AJ32" s="466" t="s">
        <v>139</v>
      </c>
      <c r="AK32" s="467" t="s">
        <v>1001</v>
      </c>
      <c r="AL32" s="69"/>
      <c r="AM32" s="69"/>
      <c r="AN32" s="69"/>
      <c r="AO32" s="461">
        <v>5000000</v>
      </c>
      <c r="AP32" s="105"/>
      <c r="AQ32" s="105"/>
      <c r="AR32" s="105"/>
      <c r="AS32" s="105"/>
      <c r="AT32" s="105"/>
      <c r="AU32" s="105"/>
      <c r="AV32" s="105"/>
      <c r="AW32" s="105"/>
    </row>
    <row r="33" spans="2:49" s="91" customFormat="1" ht="54" customHeight="1" x14ac:dyDescent="0.25">
      <c r="B33" s="364"/>
      <c r="C33" s="394"/>
      <c r="D33" s="462" t="s">
        <v>132</v>
      </c>
      <c r="E33" s="462" t="s">
        <v>134</v>
      </c>
      <c r="F33" s="40"/>
      <c r="G33" s="71"/>
      <c r="H33" s="69"/>
      <c r="I33" s="69"/>
      <c r="J33" s="69"/>
      <c r="K33" s="463" t="s">
        <v>992</v>
      </c>
      <c r="L33" s="464" t="s">
        <v>883</v>
      </c>
      <c r="M33" s="40"/>
      <c r="N33" s="40"/>
      <c r="O33" s="471" t="s">
        <v>1886</v>
      </c>
      <c r="P33" s="463" t="s">
        <v>1887</v>
      </c>
      <c r="Q33" s="465" t="s">
        <v>1888</v>
      </c>
      <c r="R33" s="69"/>
      <c r="S33" s="69"/>
      <c r="T33" s="69"/>
      <c r="U33" s="69"/>
      <c r="V33" s="69"/>
      <c r="W33" s="69"/>
      <c r="X33" s="69"/>
      <c r="Y33" s="69"/>
      <c r="Z33" s="69"/>
      <c r="AA33" s="69"/>
      <c r="AB33" s="69"/>
      <c r="AC33" s="69"/>
      <c r="AD33" s="69"/>
      <c r="AE33" s="69"/>
      <c r="AF33" s="69"/>
      <c r="AG33" s="69"/>
      <c r="AH33" s="69"/>
      <c r="AI33" s="450"/>
      <c r="AJ33" s="466" t="s">
        <v>139</v>
      </c>
      <c r="AK33" s="467" t="s">
        <v>1001</v>
      </c>
      <c r="AL33" s="69"/>
      <c r="AM33" s="69"/>
      <c r="AN33" s="69"/>
      <c r="AO33" s="461">
        <v>5000000</v>
      </c>
      <c r="AP33" s="105"/>
      <c r="AQ33" s="105"/>
      <c r="AR33" s="105"/>
      <c r="AS33" s="105"/>
      <c r="AT33" s="105"/>
      <c r="AU33" s="105"/>
      <c r="AV33" s="105"/>
      <c r="AW33" s="105"/>
    </row>
    <row r="34" spans="2:49" s="91" customFormat="1" ht="54" customHeight="1" x14ac:dyDescent="0.25">
      <c r="B34" s="364"/>
      <c r="C34" s="394"/>
      <c r="D34" s="462" t="s">
        <v>132</v>
      </c>
      <c r="E34" s="462" t="s">
        <v>134</v>
      </c>
      <c r="F34" s="40"/>
      <c r="G34" s="71"/>
      <c r="H34" s="69"/>
      <c r="I34" s="69"/>
      <c r="J34" s="69"/>
      <c r="K34" s="463" t="s">
        <v>992</v>
      </c>
      <c r="L34" s="464" t="s">
        <v>883</v>
      </c>
      <c r="M34" s="40"/>
      <c r="N34" s="40"/>
      <c r="O34" s="471" t="s">
        <v>1889</v>
      </c>
      <c r="P34" s="463" t="s">
        <v>1890</v>
      </c>
      <c r="Q34" s="465" t="s">
        <v>1891</v>
      </c>
      <c r="R34" s="69"/>
      <c r="S34" s="69"/>
      <c r="T34" s="69"/>
      <c r="U34" s="69"/>
      <c r="V34" s="69"/>
      <c r="W34" s="69"/>
      <c r="X34" s="69"/>
      <c r="Y34" s="69"/>
      <c r="Z34" s="69"/>
      <c r="AA34" s="69"/>
      <c r="AB34" s="69"/>
      <c r="AC34" s="69"/>
      <c r="AD34" s="69"/>
      <c r="AE34" s="69"/>
      <c r="AF34" s="69"/>
      <c r="AG34" s="69"/>
      <c r="AH34" s="69"/>
      <c r="AI34" s="450"/>
      <c r="AJ34" s="466" t="s">
        <v>139</v>
      </c>
      <c r="AK34" s="467" t="s">
        <v>1001</v>
      </c>
      <c r="AL34" s="69"/>
      <c r="AM34" s="69"/>
      <c r="AN34" s="69"/>
      <c r="AO34" s="461">
        <v>5000000</v>
      </c>
      <c r="AP34" s="105"/>
      <c r="AQ34" s="105"/>
      <c r="AR34" s="105"/>
      <c r="AS34" s="105"/>
      <c r="AT34" s="105"/>
      <c r="AU34" s="105"/>
      <c r="AV34" s="105"/>
      <c r="AW34" s="105"/>
    </row>
    <row r="35" spans="2:49" s="91" customFormat="1" ht="54" customHeight="1" x14ac:dyDescent="0.25">
      <c r="B35" s="364"/>
      <c r="C35" s="394"/>
      <c r="D35" s="462" t="s">
        <v>132</v>
      </c>
      <c r="E35" s="462" t="s">
        <v>134</v>
      </c>
      <c r="F35" s="40"/>
      <c r="G35" s="71"/>
      <c r="H35" s="69"/>
      <c r="I35" s="69"/>
      <c r="J35" s="69"/>
      <c r="K35" s="463" t="s">
        <v>992</v>
      </c>
      <c r="L35" s="464" t="s">
        <v>883</v>
      </c>
      <c r="M35" s="40"/>
      <c r="N35" s="40"/>
      <c r="O35" s="471" t="s">
        <v>1892</v>
      </c>
      <c r="P35" s="463" t="s">
        <v>1893</v>
      </c>
      <c r="Q35" s="465" t="s">
        <v>1894</v>
      </c>
      <c r="R35" s="69"/>
      <c r="S35" s="69"/>
      <c r="T35" s="69"/>
      <c r="U35" s="69"/>
      <c r="V35" s="69"/>
      <c r="W35" s="69"/>
      <c r="X35" s="69"/>
      <c r="Y35" s="69"/>
      <c r="Z35" s="69"/>
      <c r="AA35" s="69"/>
      <c r="AB35" s="69"/>
      <c r="AC35" s="69"/>
      <c r="AD35" s="69"/>
      <c r="AE35" s="69"/>
      <c r="AF35" s="69"/>
      <c r="AG35" s="69"/>
      <c r="AH35" s="69"/>
      <c r="AI35" s="450"/>
      <c r="AJ35" s="466" t="s">
        <v>139</v>
      </c>
      <c r="AK35" s="467" t="s">
        <v>1001</v>
      </c>
      <c r="AL35" s="69"/>
      <c r="AM35" s="69"/>
      <c r="AN35" s="69"/>
      <c r="AO35" s="461">
        <v>5000000</v>
      </c>
      <c r="AP35" s="105"/>
      <c r="AQ35" s="105"/>
      <c r="AR35" s="105"/>
      <c r="AS35" s="105"/>
      <c r="AT35" s="105"/>
      <c r="AU35" s="105"/>
      <c r="AV35" s="105"/>
      <c r="AW35" s="105"/>
    </row>
    <row r="36" spans="2:49" s="91" customFormat="1" ht="54" customHeight="1" x14ac:dyDescent="0.25">
      <c r="B36" s="364"/>
      <c r="C36" s="394"/>
      <c r="D36" s="462" t="s">
        <v>132</v>
      </c>
      <c r="E36" s="462" t="s">
        <v>134</v>
      </c>
      <c r="F36" s="40"/>
      <c r="G36" s="71"/>
      <c r="H36" s="69"/>
      <c r="I36" s="69"/>
      <c r="J36" s="69"/>
      <c r="K36" s="463" t="s">
        <v>992</v>
      </c>
      <c r="L36" s="464" t="s">
        <v>883</v>
      </c>
      <c r="M36" s="40"/>
      <c r="N36" s="40"/>
      <c r="O36" s="471" t="s">
        <v>1895</v>
      </c>
      <c r="P36" s="463" t="s">
        <v>1896</v>
      </c>
      <c r="Q36" s="465" t="s">
        <v>1897</v>
      </c>
      <c r="R36" s="69"/>
      <c r="S36" s="69"/>
      <c r="T36" s="69"/>
      <c r="U36" s="69"/>
      <c r="V36" s="69"/>
      <c r="W36" s="69"/>
      <c r="X36" s="69"/>
      <c r="Y36" s="69"/>
      <c r="Z36" s="69"/>
      <c r="AA36" s="69"/>
      <c r="AB36" s="69"/>
      <c r="AC36" s="69"/>
      <c r="AD36" s="69"/>
      <c r="AE36" s="69"/>
      <c r="AF36" s="69"/>
      <c r="AG36" s="69"/>
      <c r="AH36" s="69"/>
      <c r="AI36" s="450"/>
      <c r="AJ36" s="466" t="s">
        <v>139</v>
      </c>
      <c r="AK36" s="467" t="s">
        <v>1001</v>
      </c>
      <c r="AL36" s="69"/>
      <c r="AM36" s="69"/>
      <c r="AN36" s="69"/>
      <c r="AO36" s="461">
        <v>5000000</v>
      </c>
      <c r="AP36" s="105"/>
      <c r="AQ36" s="105"/>
      <c r="AR36" s="105"/>
      <c r="AS36" s="105"/>
      <c r="AT36" s="105"/>
      <c r="AU36" s="105"/>
      <c r="AV36" s="105"/>
      <c r="AW36" s="105"/>
    </row>
    <row r="37" spans="2:49" s="91" customFormat="1" ht="54" customHeight="1" x14ac:dyDescent="0.25">
      <c r="B37" s="364"/>
      <c r="C37" s="394"/>
      <c r="D37" s="462" t="s">
        <v>132</v>
      </c>
      <c r="E37" s="462" t="s">
        <v>134</v>
      </c>
      <c r="F37" s="40"/>
      <c r="G37" s="71"/>
      <c r="H37" s="69"/>
      <c r="I37" s="69"/>
      <c r="J37" s="69"/>
      <c r="K37" s="463" t="s">
        <v>992</v>
      </c>
      <c r="L37" s="464" t="s">
        <v>883</v>
      </c>
      <c r="M37" s="40"/>
      <c r="N37" s="40"/>
      <c r="O37" s="471" t="s">
        <v>1898</v>
      </c>
      <c r="P37" s="463" t="s">
        <v>1899</v>
      </c>
      <c r="Q37" s="465" t="s">
        <v>1900</v>
      </c>
      <c r="R37" s="69"/>
      <c r="S37" s="69"/>
      <c r="T37" s="69"/>
      <c r="U37" s="69"/>
      <c r="V37" s="69"/>
      <c r="W37" s="69"/>
      <c r="X37" s="69"/>
      <c r="Y37" s="69"/>
      <c r="Z37" s="69"/>
      <c r="AA37" s="69"/>
      <c r="AB37" s="69"/>
      <c r="AC37" s="69"/>
      <c r="AD37" s="69"/>
      <c r="AE37" s="69"/>
      <c r="AF37" s="69"/>
      <c r="AG37" s="69"/>
      <c r="AH37" s="69"/>
      <c r="AI37" s="450"/>
      <c r="AJ37" s="466" t="s">
        <v>139</v>
      </c>
      <c r="AK37" s="467" t="s">
        <v>1001</v>
      </c>
      <c r="AL37" s="69"/>
      <c r="AM37" s="69"/>
      <c r="AN37" s="69"/>
      <c r="AO37" s="461">
        <v>5000000</v>
      </c>
      <c r="AP37" s="105"/>
      <c r="AQ37" s="105"/>
      <c r="AR37" s="105"/>
      <c r="AS37" s="105"/>
      <c r="AT37" s="105"/>
      <c r="AU37" s="105"/>
      <c r="AV37" s="105"/>
      <c r="AW37" s="105"/>
    </row>
    <row r="38" spans="2:49" s="91" customFormat="1" ht="54" customHeight="1" x14ac:dyDescent="0.25">
      <c r="B38" s="364"/>
      <c r="C38" s="394"/>
      <c r="D38" s="462" t="s">
        <v>132</v>
      </c>
      <c r="E38" s="462" t="s">
        <v>134</v>
      </c>
      <c r="F38" s="40"/>
      <c r="G38" s="71"/>
      <c r="H38" s="69"/>
      <c r="I38" s="69"/>
      <c r="J38" s="69"/>
      <c r="K38" s="463" t="s">
        <v>992</v>
      </c>
      <c r="L38" s="464" t="s">
        <v>883</v>
      </c>
      <c r="M38" s="40"/>
      <c r="N38" s="40"/>
      <c r="O38" s="471" t="s">
        <v>1901</v>
      </c>
      <c r="P38" s="463" t="s">
        <v>1902</v>
      </c>
      <c r="Q38" s="465" t="s">
        <v>1903</v>
      </c>
      <c r="R38" s="69"/>
      <c r="S38" s="69"/>
      <c r="T38" s="69"/>
      <c r="U38" s="69"/>
      <c r="V38" s="69"/>
      <c r="W38" s="69"/>
      <c r="X38" s="69"/>
      <c r="Y38" s="69"/>
      <c r="Z38" s="69"/>
      <c r="AA38" s="69"/>
      <c r="AB38" s="69"/>
      <c r="AC38" s="69"/>
      <c r="AD38" s="69"/>
      <c r="AE38" s="69"/>
      <c r="AF38" s="69"/>
      <c r="AG38" s="69"/>
      <c r="AH38" s="69"/>
      <c r="AI38" s="450"/>
      <c r="AJ38" s="466" t="s">
        <v>139</v>
      </c>
      <c r="AK38" s="467" t="s">
        <v>1001</v>
      </c>
      <c r="AL38" s="69"/>
      <c r="AM38" s="69"/>
      <c r="AN38" s="69"/>
      <c r="AO38" s="461">
        <v>5000000</v>
      </c>
      <c r="AP38" s="105"/>
      <c r="AQ38" s="105"/>
      <c r="AR38" s="105"/>
      <c r="AS38" s="105"/>
      <c r="AT38" s="105"/>
      <c r="AU38" s="105"/>
      <c r="AV38" s="105"/>
      <c r="AW38" s="105"/>
    </row>
    <row r="39" spans="2:49" s="91" customFormat="1" ht="54" customHeight="1" x14ac:dyDescent="0.25">
      <c r="B39" s="364"/>
      <c r="C39" s="394"/>
      <c r="D39" s="462" t="s">
        <v>132</v>
      </c>
      <c r="E39" s="462" t="s">
        <v>134</v>
      </c>
      <c r="F39" s="40"/>
      <c r="G39" s="71"/>
      <c r="H39" s="69"/>
      <c r="I39" s="69"/>
      <c r="J39" s="69"/>
      <c r="K39" s="463" t="s">
        <v>992</v>
      </c>
      <c r="L39" s="464" t="s">
        <v>883</v>
      </c>
      <c r="M39" s="40"/>
      <c r="N39" s="40"/>
      <c r="O39" s="471" t="s">
        <v>1904</v>
      </c>
      <c r="P39" s="463" t="s">
        <v>1905</v>
      </c>
      <c r="Q39" s="465" t="s">
        <v>1906</v>
      </c>
      <c r="R39" s="69"/>
      <c r="S39" s="69"/>
      <c r="T39" s="69"/>
      <c r="U39" s="69"/>
      <c r="V39" s="69"/>
      <c r="W39" s="69"/>
      <c r="X39" s="69"/>
      <c r="Y39" s="69"/>
      <c r="Z39" s="69"/>
      <c r="AA39" s="69"/>
      <c r="AB39" s="69"/>
      <c r="AC39" s="69"/>
      <c r="AD39" s="69"/>
      <c r="AE39" s="69"/>
      <c r="AF39" s="69"/>
      <c r="AG39" s="69"/>
      <c r="AH39" s="69"/>
      <c r="AI39" s="450"/>
      <c r="AJ39" s="466" t="s">
        <v>139</v>
      </c>
      <c r="AK39" s="467" t="s">
        <v>1001</v>
      </c>
      <c r="AL39" s="69"/>
      <c r="AM39" s="69"/>
      <c r="AN39" s="69"/>
      <c r="AO39" s="461">
        <v>5000000</v>
      </c>
      <c r="AP39" s="105"/>
      <c r="AQ39" s="105"/>
      <c r="AR39" s="105"/>
      <c r="AS39" s="105"/>
      <c r="AT39" s="105"/>
      <c r="AU39" s="105"/>
      <c r="AV39" s="105"/>
      <c r="AW39" s="105"/>
    </row>
    <row r="40" spans="2:49" s="91" customFormat="1" ht="54" customHeight="1" x14ac:dyDescent="0.25">
      <c r="B40" s="364"/>
      <c r="C40" s="394"/>
      <c r="D40" s="462" t="s">
        <v>132</v>
      </c>
      <c r="E40" s="462" t="s">
        <v>134</v>
      </c>
      <c r="F40" s="40"/>
      <c r="G40" s="71"/>
      <c r="H40" s="69"/>
      <c r="I40" s="69"/>
      <c r="J40" s="69"/>
      <c r="K40" s="463" t="s">
        <v>992</v>
      </c>
      <c r="L40" s="464" t="s">
        <v>883</v>
      </c>
      <c r="M40" s="40"/>
      <c r="N40" s="40"/>
      <c r="O40" s="471" t="s">
        <v>1907</v>
      </c>
      <c r="P40" s="463" t="s">
        <v>1908</v>
      </c>
      <c r="Q40" s="465" t="s">
        <v>1909</v>
      </c>
      <c r="R40" s="69"/>
      <c r="S40" s="69"/>
      <c r="T40" s="69"/>
      <c r="U40" s="69"/>
      <c r="V40" s="69"/>
      <c r="W40" s="69"/>
      <c r="X40" s="69"/>
      <c r="Y40" s="69"/>
      <c r="Z40" s="69"/>
      <c r="AA40" s="69"/>
      <c r="AB40" s="69"/>
      <c r="AC40" s="69"/>
      <c r="AD40" s="69"/>
      <c r="AE40" s="69"/>
      <c r="AF40" s="69"/>
      <c r="AG40" s="69"/>
      <c r="AH40" s="69"/>
      <c r="AI40" s="450"/>
      <c r="AJ40" s="466" t="s">
        <v>139</v>
      </c>
      <c r="AK40" s="467" t="s">
        <v>1001</v>
      </c>
      <c r="AL40" s="69"/>
      <c r="AM40" s="69"/>
      <c r="AN40" s="69"/>
      <c r="AO40" s="461">
        <v>5000000</v>
      </c>
      <c r="AP40" s="105"/>
      <c r="AQ40" s="105"/>
      <c r="AR40" s="105"/>
      <c r="AS40" s="105"/>
      <c r="AT40" s="105"/>
      <c r="AU40" s="105"/>
      <c r="AV40" s="105"/>
      <c r="AW40" s="105"/>
    </row>
    <row r="41" spans="2:49" s="91" customFormat="1" ht="54" customHeight="1" x14ac:dyDescent="0.25">
      <c r="B41" s="364"/>
      <c r="C41" s="394"/>
      <c r="D41" s="462" t="s">
        <v>132</v>
      </c>
      <c r="E41" s="462" t="s">
        <v>134</v>
      </c>
      <c r="F41" s="40"/>
      <c r="G41" s="71"/>
      <c r="H41" s="69"/>
      <c r="I41" s="69"/>
      <c r="J41" s="69"/>
      <c r="K41" s="463" t="s">
        <v>992</v>
      </c>
      <c r="L41" s="464" t="s">
        <v>883</v>
      </c>
      <c r="M41" s="40"/>
      <c r="N41" s="40"/>
      <c r="O41" s="471" t="s">
        <v>1910</v>
      </c>
      <c r="P41" s="463" t="s">
        <v>1911</v>
      </c>
      <c r="Q41" s="465" t="s">
        <v>1912</v>
      </c>
      <c r="R41" s="69"/>
      <c r="S41" s="69"/>
      <c r="T41" s="69"/>
      <c r="U41" s="69"/>
      <c r="V41" s="69"/>
      <c r="W41" s="69"/>
      <c r="X41" s="69"/>
      <c r="Y41" s="69"/>
      <c r="Z41" s="69"/>
      <c r="AA41" s="69"/>
      <c r="AB41" s="69"/>
      <c r="AC41" s="69"/>
      <c r="AD41" s="69"/>
      <c r="AE41" s="69"/>
      <c r="AF41" s="69"/>
      <c r="AG41" s="69"/>
      <c r="AH41" s="69"/>
      <c r="AI41" s="450"/>
      <c r="AJ41" s="466" t="s">
        <v>139</v>
      </c>
      <c r="AK41" s="467" t="s">
        <v>1001</v>
      </c>
      <c r="AL41" s="69"/>
      <c r="AM41" s="69"/>
      <c r="AN41" s="69"/>
      <c r="AO41" s="461">
        <v>5000000</v>
      </c>
      <c r="AP41" s="105"/>
      <c r="AQ41" s="105"/>
      <c r="AR41" s="105"/>
      <c r="AS41" s="105"/>
      <c r="AT41" s="105"/>
      <c r="AU41" s="105"/>
      <c r="AV41" s="105"/>
      <c r="AW41" s="105"/>
    </row>
    <row r="42" spans="2:49" s="91" customFormat="1" ht="54" customHeight="1" x14ac:dyDescent="0.25">
      <c r="B42" s="364"/>
      <c r="C42" s="394"/>
      <c r="D42" s="462" t="s">
        <v>132</v>
      </c>
      <c r="E42" s="462" t="s">
        <v>134</v>
      </c>
      <c r="F42" s="40"/>
      <c r="G42" s="71"/>
      <c r="H42" s="69"/>
      <c r="I42" s="69"/>
      <c r="J42" s="69"/>
      <c r="K42" s="463" t="s">
        <v>992</v>
      </c>
      <c r="L42" s="464" t="s">
        <v>883</v>
      </c>
      <c r="M42" s="40"/>
      <c r="N42" s="40"/>
      <c r="O42" s="471" t="s">
        <v>1913</v>
      </c>
      <c r="P42" s="463" t="s">
        <v>1914</v>
      </c>
      <c r="Q42" s="465" t="s">
        <v>1915</v>
      </c>
      <c r="R42" s="69"/>
      <c r="S42" s="69"/>
      <c r="T42" s="69"/>
      <c r="U42" s="69"/>
      <c r="V42" s="69"/>
      <c r="W42" s="69"/>
      <c r="X42" s="69"/>
      <c r="Y42" s="69"/>
      <c r="Z42" s="69"/>
      <c r="AA42" s="69"/>
      <c r="AB42" s="69"/>
      <c r="AC42" s="69"/>
      <c r="AD42" s="69"/>
      <c r="AE42" s="69"/>
      <c r="AF42" s="69"/>
      <c r="AG42" s="69"/>
      <c r="AH42" s="69"/>
      <c r="AI42" s="450"/>
      <c r="AJ42" s="466" t="s">
        <v>139</v>
      </c>
      <c r="AK42" s="467" t="s">
        <v>1001</v>
      </c>
      <c r="AL42" s="69"/>
      <c r="AM42" s="69"/>
      <c r="AN42" s="69"/>
      <c r="AO42" s="461">
        <v>5000000</v>
      </c>
      <c r="AP42" s="105"/>
      <c r="AQ42" s="105"/>
      <c r="AR42" s="105"/>
      <c r="AS42" s="105"/>
      <c r="AT42" s="105"/>
      <c r="AU42" s="105"/>
      <c r="AV42" s="105"/>
      <c r="AW42" s="105"/>
    </row>
    <row r="43" spans="2:49" s="91" customFormat="1" ht="54" customHeight="1" x14ac:dyDescent="0.25">
      <c r="B43" s="364"/>
      <c r="C43" s="394"/>
      <c r="D43" s="462" t="s">
        <v>132</v>
      </c>
      <c r="E43" s="462" t="s">
        <v>134</v>
      </c>
      <c r="F43" s="40"/>
      <c r="G43" s="71"/>
      <c r="H43" s="69"/>
      <c r="I43" s="69"/>
      <c r="J43" s="69"/>
      <c r="K43" s="463" t="s">
        <v>992</v>
      </c>
      <c r="L43" s="464" t="s">
        <v>883</v>
      </c>
      <c r="M43" s="40"/>
      <c r="N43" s="40"/>
      <c r="O43" s="471" t="s">
        <v>1916</v>
      </c>
      <c r="P43" s="463" t="s">
        <v>1893</v>
      </c>
      <c r="Q43" s="465" t="s">
        <v>1917</v>
      </c>
      <c r="R43" s="69"/>
      <c r="S43" s="69"/>
      <c r="T43" s="69"/>
      <c r="U43" s="69"/>
      <c r="V43" s="69"/>
      <c r="W43" s="69"/>
      <c r="X43" s="69"/>
      <c r="Y43" s="69"/>
      <c r="Z43" s="69"/>
      <c r="AA43" s="69"/>
      <c r="AB43" s="69"/>
      <c r="AC43" s="69"/>
      <c r="AD43" s="69"/>
      <c r="AE43" s="69"/>
      <c r="AF43" s="69"/>
      <c r="AG43" s="69"/>
      <c r="AH43" s="69"/>
      <c r="AI43" s="450"/>
      <c r="AJ43" s="466" t="s">
        <v>139</v>
      </c>
      <c r="AK43" s="467" t="s">
        <v>1001</v>
      </c>
      <c r="AL43" s="69"/>
      <c r="AM43" s="69"/>
      <c r="AN43" s="69"/>
      <c r="AO43" s="461">
        <v>5000000</v>
      </c>
      <c r="AP43" s="105"/>
      <c r="AQ43" s="105"/>
      <c r="AR43" s="105"/>
      <c r="AS43" s="105"/>
      <c r="AT43" s="105"/>
      <c r="AU43" s="105"/>
      <c r="AV43" s="105"/>
      <c r="AW43" s="105"/>
    </row>
    <row r="44" spans="2:49" s="91" customFormat="1" ht="54" customHeight="1" x14ac:dyDescent="0.25">
      <c r="B44" s="364"/>
      <c r="C44" s="394"/>
      <c r="D44" s="462" t="s">
        <v>132</v>
      </c>
      <c r="E44" s="462" t="s">
        <v>134</v>
      </c>
      <c r="F44" s="40"/>
      <c r="G44" s="71"/>
      <c r="H44" s="69"/>
      <c r="I44" s="69"/>
      <c r="J44" s="69"/>
      <c r="K44" s="463" t="s">
        <v>992</v>
      </c>
      <c r="L44" s="464" t="s">
        <v>883</v>
      </c>
      <c r="M44" s="40"/>
      <c r="N44" s="40"/>
      <c r="O44" s="471" t="s">
        <v>1918</v>
      </c>
      <c r="P44" s="463" t="s">
        <v>1919</v>
      </c>
      <c r="Q44" s="465" t="s">
        <v>1920</v>
      </c>
      <c r="R44" s="69"/>
      <c r="S44" s="69"/>
      <c r="T44" s="69"/>
      <c r="U44" s="69"/>
      <c r="V44" s="69"/>
      <c r="W44" s="69"/>
      <c r="X44" s="69"/>
      <c r="Y44" s="69"/>
      <c r="Z44" s="69"/>
      <c r="AA44" s="69"/>
      <c r="AB44" s="69"/>
      <c r="AC44" s="69"/>
      <c r="AD44" s="69"/>
      <c r="AE44" s="69"/>
      <c r="AF44" s="69"/>
      <c r="AG44" s="69"/>
      <c r="AH44" s="69"/>
      <c r="AI44" s="450"/>
      <c r="AJ44" s="466" t="s">
        <v>139</v>
      </c>
      <c r="AK44" s="467" t="s">
        <v>1001</v>
      </c>
      <c r="AL44" s="69"/>
      <c r="AM44" s="69"/>
      <c r="AN44" s="69"/>
      <c r="AO44" s="461">
        <v>5000000</v>
      </c>
      <c r="AP44" s="105"/>
      <c r="AQ44" s="105"/>
      <c r="AR44" s="105"/>
      <c r="AS44" s="105"/>
      <c r="AT44" s="105"/>
      <c r="AU44" s="105"/>
      <c r="AV44" s="105"/>
      <c r="AW44" s="105"/>
    </row>
    <row r="45" spans="2:49" s="91" customFormat="1" ht="54" customHeight="1" x14ac:dyDescent="0.25">
      <c r="B45" s="364"/>
      <c r="C45" s="394"/>
      <c r="D45" s="462" t="s">
        <v>132</v>
      </c>
      <c r="E45" s="462" t="s">
        <v>134</v>
      </c>
      <c r="F45" s="40"/>
      <c r="G45" s="71"/>
      <c r="H45" s="69"/>
      <c r="I45" s="69"/>
      <c r="J45" s="69"/>
      <c r="K45" s="463" t="s">
        <v>992</v>
      </c>
      <c r="L45" s="464" t="s">
        <v>883</v>
      </c>
      <c r="M45" s="40"/>
      <c r="N45" s="40"/>
      <c r="O45" s="471" t="s">
        <v>1921</v>
      </c>
      <c r="P45" s="463" t="s">
        <v>1922</v>
      </c>
      <c r="Q45" s="465" t="s">
        <v>1923</v>
      </c>
      <c r="R45" s="69"/>
      <c r="S45" s="69"/>
      <c r="T45" s="69"/>
      <c r="U45" s="69"/>
      <c r="V45" s="69"/>
      <c r="W45" s="69"/>
      <c r="X45" s="69"/>
      <c r="Y45" s="69"/>
      <c r="Z45" s="69"/>
      <c r="AA45" s="69"/>
      <c r="AB45" s="69"/>
      <c r="AC45" s="69"/>
      <c r="AD45" s="69"/>
      <c r="AE45" s="69"/>
      <c r="AF45" s="69"/>
      <c r="AG45" s="69"/>
      <c r="AH45" s="69"/>
      <c r="AI45" s="450"/>
      <c r="AJ45" s="466" t="s">
        <v>139</v>
      </c>
      <c r="AK45" s="467" t="s">
        <v>1001</v>
      </c>
      <c r="AL45" s="69"/>
      <c r="AM45" s="69"/>
      <c r="AN45" s="69"/>
      <c r="AO45" s="461">
        <v>5000000</v>
      </c>
      <c r="AP45" s="105"/>
      <c r="AQ45" s="105"/>
      <c r="AR45" s="105"/>
      <c r="AS45" s="105"/>
      <c r="AT45" s="105"/>
      <c r="AU45" s="105"/>
      <c r="AV45" s="105"/>
      <c r="AW45" s="105"/>
    </row>
    <row r="46" spans="2:49" s="91" customFormat="1" ht="54" customHeight="1" x14ac:dyDescent="0.25">
      <c r="B46" s="364"/>
      <c r="C46" s="394"/>
      <c r="D46" s="462" t="s">
        <v>132</v>
      </c>
      <c r="E46" s="462" t="s">
        <v>134</v>
      </c>
      <c r="F46" s="40"/>
      <c r="G46" s="69"/>
      <c r="H46" s="69"/>
      <c r="I46" s="69"/>
      <c r="J46" s="69"/>
      <c r="K46" s="463" t="s">
        <v>992</v>
      </c>
      <c r="L46" s="464" t="s">
        <v>883</v>
      </c>
      <c r="M46" s="40"/>
      <c r="N46" s="40"/>
      <c r="O46" s="471" t="s">
        <v>1924</v>
      </c>
      <c r="P46" s="463" t="s">
        <v>1925</v>
      </c>
      <c r="Q46" s="465" t="s">
        <v>1926</v>
      </c>
      <c r="R46" s="69"/>
      <c r="S46" s="69"/>
      <c r="T46" s="69"/>
      <c r="U46" s="69"/>
      <c r="V46" s="69"/>
      <c r="W46" s="69"/>
      <c r="X46" s="69"/>
      <c r="Y46" s="69"/>
      <c r="Z46" s="69"/>
      <c r="AA46" s="69"/>
      <c r="AB46" s="69"/>
      <c r="AC46" s="69"/>
      <c r="AD46" s="69"/>
      <c r="AE46" s="69"/>
      <c r="AF46" s="69"/>
      <c r="AG46" s="69"/>
      <c r="AH46" s="69"/>
      <c r="AI46" s="450"/>
      <c r="AJ46" s="466" t="s">
        <v>139</v>
      </c>
      <c r="AK46" s="467" t="s">
        <v>1001</v>
      </c>
      <c r="AL46" s="69"/>
      <c r="AM46" s="69"/>
      <c r="AN46" s="69"/>
      <c r="AO46" s="461">
        <v>5000000</v>
      </c>
      <c r="AP46" s="105"/>
      <c r="AQ46" s="105"/>
      <c r="AR46" s="105"/>
      <c r="AS46" s="105"/>
      <c r="AT46" s="105"/>
      <c r="AU46" s="105"/>
      <c r="AV46" s="105"/>
      <c r="AW46" s="105"/>
    </row>
    <row r="47" spans="2:49" s="91" customFormat="1" ht="54" customHeight="1" x14ac:dyDescent="0.25">
      <c r="B47" s="364"/>
      <c r="C47" s="394"/>
      <c r="D47" s="462" t="s">
        <v>132</v>
      </c>
      <c r="E47" s="462" t="s">
        <v>134</v>
      </c>
      <c r="F47" s="40"/>
      <c r="G47" s="69"/>
      <c r="H47" s="69"/>
      <c r="I47" s="69"/>
      <c r="J47" s="69"/>
      <c r="K47" s="463" t="s">
        <v>992</v>
      </c>
      <c r="L47" s="464" t="s">
        <v>883</v>
      </c>
      <c r="M47" s="40"/>
      <c r="N47" s="40"/>
      <c r="O47" s="471" t="s">
        <v>1927</v>
      </c>
      <c r="P47" s="463" t="s">
        <v>1928</v>
      </c>
      <c r="Q47" s="465" t="s">
        <v>1929</v>
      </c>
      <c r="R47" s="69"/>
      <c r="S47" s="69"/>
      <c r="T47" s="69"/>
      <c r="U47" s="69"/>
      <c r="V47" s="69"/>
      <c r="W47" s="69"/>
      <c r="X47" s="69"/>
      <c r="Y47" s="69"/>
      <c r="Z47" s="69"/>
      <c r="AA47" s="69"/>
      <c r="AB47" s="69"/>
      <c r="AC47" s="69"/>
      <c r="AD47" s="69"/>
      <c r="AE47" s="69"/>
      <c r="AF47" s="69"/>
      <c r="AG47" s="69"/>
      <c r="AH47" s="69"/>
      <c r="AI47" s="450"/>
      <c r="AJ47" s="466" t="s">
        <v>139</v>
      </c>
      <c r="AK47" s="467" t="s">
        <v>1001</v>
      </c>
      <c r="AL47" s="69"/>
      <c r="AM47" s="69"/>
      <c r="AN47" s="69"/>
      <c r="AO47" s="461">
        <v>5000000</v>
      </c>
      <c r="AP47" s="105"/>
      <c r="AQ47" s="105"/>
      <c r="AR47" s="105"/>
      <c r="AS47" s="105"/>
      <c r="AT47" s="105"/>
      <c r="AU47" s="105"/>
      <c r="AV47" s="105"/>
      <c r="AW47" s="105"/>
    </row>
    <row r="48" spans="2:49" s="91" customFormat="1" ht="54" customHeight="1" x14ac:dyDescent="0.25">
      <c r="B48" s="364"/>
      <c r="C48" s="394"/>
      <c r="D48" s="462" t="s">
        <v>133</v>
      </c>
      <c r="E48" s="462" t="s">
        <v>135</v>
      </c>
      <c r="F48" s="40"/>
      <c r="G48" s="69"/>
      <c r="H48" s="69"/>
      <c r="I48" s="69"/>
      <c r="J48" s="69"/>
      <c r="K48" s="463" t="s">
        <v>1347</v>
      </c>
      <c r="L48" s="464" t="s">
        <v>796</v>
      </c>
      <c r="M48" s="40"/>
      <c r="N48" s="40"/>
      <c r="O48" s="471" t="s">
        <v>1930</v>
      </c>
      <c r="P48" s="463" t="s">
        <v>1931</v>
      </c>
      <c r="Q48" s="465" t="s">
        <v>1932</v>
      </c>
      <c r="R48" s="69"/>
      <c r="S48" s="69"/>
      <c r="T48" s="69"/>
      <c r="U48" s="69"/>
      <c r="V48" s="69"/>
      <c r="W48" s="69"/>
      <c r="X48" s="69"/>
      <c r="Y48" s="69"/>
      <c r="Z48" s="69"/>
      <c r="AA48" s="69"/>
      <c r="AB48" s="69"/>
      <c r="AC48" s="69"/>
      <c r="AD48" s="69"/>
      <c r="AE48" s="69"/>
      <c r="AF48" s="69"/>
      <c r="AG48" s="69"/>
      <c r="AH48" s="69"/>
      <c r="AI48" s="450"/>
      <c r="AJ48" s="466" t="s">
        <v>139</v>
      </c>
      <c r="AK48" s="467" t="s">
        <v>1002</v>
      </c>
      <c r="AL48" s="69"/>
      <c r="AM48" s="69"/>
      <c r="AN48" s="69"/>
      <c r="AO48" s="461">
        <v>170000000</v>
      </c>
      <c r="AP48" s="105"/>
      <c r="AQ48" s="105"/>
      <c r="AR48" s="105"/>
      <c r="AS48" s="105"/>
      <c r="AT48" s="105"/>
      <c r="AU48" s="105"/>
      <c r="AV48" s="105"/>
      <c r="AW48" s="105"/>
    </row>
    <row r="49" spans="2:49" s="91" customFormat="1" ht="54" customHeight="1" x14ac:dyDescent="0.25">
      <c r="B49" s="364"/>
      <c r="C49" s="394"/>
      <c r="D49" s="462" t="s">
        <v>132</v>
      </c>
      <c r="E49" s="462" t="s">
        <v>134</v>
      </c>
      <c r="F49" s="40"/>
      <c r="G49" s="69"/>
      <c r="H49" s="69"/>
      <c r="I49" s="69"/>
      <c r="J49" s="69"/>
      <c r="K49" s="463" t="s">
        <v>994</v>
      </c>
      <c r="L49" s="464" t="s">
        <v>1848</v>
      </c>
      <c r="M49" s="40"/>
      <c r="N49" s="40"/>
      <c r="O49" s="471" t="s">
        <v>1933</v>
      </c>
      <c r="P49" s="463" t="s">
        <v>1934</v>
      </c>
      <c r="Q49" s="465" t="s">
        <v>1935</v>
      </c>
      <c r="R49" s="69"/>
      <c r="S49" s="69"/>
      <c r="T49" s="69"/>
      <c r="U49" s="69"/>
      <c r="V49" s="69"/>
      <c r="W49" s="69"/>
      <c r="X49" s="69"/>
      <c r="Y49" s="69"/>
      <c r="Z49" s="69"/>
      <c r="AA49" s="69"/>
      <c r="AB49" s="69"/>
      <c r="AC49" s="69"/>
      <c r="AD49" s="69"/>
      <c r="AE49" s="69"/>
      <c r="AF49" s="69"/>
      <c r="AG49" s="69"/>
      <c r="AH49" s="69"/>
      <c r="AI49" s="450"/>
      <c r="AJ49" s="466" t="s">
        <v>139</v>
      </c>
      <c r="AK49" s="467" t="s">
        <v>1002</v>
      </c>
      <c r="AL49" s="69"/>
      <c r="AM49" s="69"/>
      <c r="AN49" s="69"/>
      <c r="AO49" s="461">
        <v>7500000</v>
      </c>
      <c r="AP49" s="105"/>
      <c r="AQ49" s="105"/>
      <c r="AR49" s="105"/>
      <c r="AS49" s="105"/>
      <c r="AT49" s="105"/>
      <c r="AU49" s="105"/>
      <c r="AV49" s="105"/>
      <c r="AW49" s="105"/>
    </row>
    <row r="50" spans="2:49" s="91" customFormat="1" ht="36.75" customHeight="1" x14ac:dyDescent="0.25">
      <c r="B50" s="364" t="s">
        <v>30</v>
      </c>
      <c r="C50" s="394" t="s">
        <v>31</v>
      </c>
      <c r="D50" s="1287" t="s">
        <v>395</v>
      </c>
      <c r="E50" s="1287"/>
      <c r="F50" s="1287"/>
      <c r="G50" s="69"/>
      <c r="H50" s="69"/>
      <c r="I50" s="69"/>
      <c r="J50" s="69"/>
      <c r="K50" s="105"/>
      <c r="L50" s="105"/>
      <c r="M50" s="105"/>
      <c r="N50" s="105"/>
      <c r="O50" s="105"/>
      <c r="P50" s="105"/>
      <c r="Q50" s="105"/>
      <c r="R50" s="105"/>
      <c r="S50" s="105"/>
      <c r="T50" s="105"/>
      <c r="U50" s="105"/>
      <c r="V50" s="105"/>
      <c r="W50" s="105"/>
      <c r="X50" s="105"/>
      <c r="Y50" s="105"/>
      <c r="Z50" s="105"/>
      <c r="AA50" s="105"/>
      <c r="AB50" s="105"/>
      <c r="AC50" s="105"/>
      <c r="AD50" s="105"/>
      <c r="AE50" s="105"/>
      <c r="AF50" s="105"/>
      <c r="AG50" s="105"/>
      <c r="AH50" s="105"/>
      <c r="AI50" s="473"/>
      <c r="AJ50" s="474"/>
      <c r="AK50" s="408"/>
      <c r="AL50" s="105"/>
      <c r="AM50" s="105"/>
      <c r="AN50" s="105"/>
      <c r="AO50" s="105"/>
      <c r="AP50" s="105"/>
      <c r="AQ50" s="105"/>
      <c r="AR50" s="105"/>
      <c r="AS50" s="105"/>
      <c r="AT50" s="105"/>
      <c r="AU50" s="105"/>
      <c r="AV50" s="105"/>
      <c r="AW50" s="105"/>
    </row>
    <row r="51" spans="2:49" s="91" customFormat="1" ht="36.75" customHeight="1" x14ac:dyDescent="0.25">
      <c r="B51" s="364"/>
      <c r="C51" s="394" t="s">
        <v>109</v>
      </c>
      <c r="D51" s="1287"/>
      <c r="E51" s="1287"/>
      <c r="F51" s="1287"/>
      <c r="G51" s="69"/>
      <c r="H51" s="69"/>
      <c r="I51" s="69"/>
      <c r="J51" s="69"/>
      <c r="K51" s="475"/>
      <c r="L51" s="105"/>
      <c r="M51" s="105"/>
      <c r="N51" s="105"/>
      <c r="O51" s="105"/>
      <c r="P51" s="105"/>
      <c r="Q51" s="105"/>
      <c r="R51" s="105"/>
      <c r="S51" s="105"/>
      <c r="T51" s="105"/>
      <c r="U51" s="105"/>
      <c r="V51" s="105"/>
      <c r="W51" s="105"/>
      <c r="X51" s="105"/>
      <c r="Y51" s="105"/>
      <c r="Z51" s="105"/>
      <c r="AA51" s="105"/>
      <c r="AB51" s="105"/>
      <c r="AC51" s="105"/>
      <c r="AD51" s="105"/>
      <c r="AE51" s="105"/>
      <c r="AF51" s="105"/>
      <c r="AG51" s="105"/>
      <c r="AH51" s="105"/>
      <c r="AI51" s="473"/>
      <c r="AJ51" s="105"/>
      <c r="AK51" s="311"/>
      <c r="AL51" s="105"/>
      <c r="AM51" s="105"/>
      <c r="AN51" s="105"/>
      <c r="AO51" s="476"/>
      <c r="AP51" s="105"/>
      <c r="AQ51" s="105"/>
      <c r="AR51" s="105"/>
      <c r="AS51" s="105"/>
      <c r="AT51" s="105"/>
      <c r="AU51" s="105"/>
      <c r="AV51" s="105"/>
      <c r="AW51" s="105"/>
    </row>
    <row r="52" spans="2:49" s="91" customFormat="1" ht="36.75" customHeight="1" x14ac:dyDescent="0.25">
      <c r="B52" s="364"/>
      <c r="C52" s="394"/>
      <c r="D52" s="40"/>
      <c r="E52" s="40"/>
      <c r="F52" s="40"/>
      <c r="G52" s="40"/>
      <c r="H52" s="40"/>
      <c r="I52" s="40"/>
      <c r="J52" s="40"/>
      <c r="K52" s="38"/>
      <c r="L52" s="40"/>
      <c r="M52" s="40"/>
      <c r="N52" s="40"/>
      <c r="O52" s="40"/>
      <c r="P52" s="40"/>
      <c r="Q52" s="40"/>
      <c r="R52" s="40"/>
      <c r="S52" s="69"/>
      <c r="T52" s="69"/>
      <c r="U52" s="69"/>
      <c r="V52" s="69"/>
      <c r="W52" s="69"/>
      <c r="X52" s="69"/>
      <c r="Y52" s="69"/>
      <c r="Z52" s="69"/>
      <c r="AA52" s="69"/>
      <c r="AB52" s="69"/>
      <c r="AC52" s="69"/>
      <c r="AD52" s="69"/>
      <c r="AE52" s="69"/>
      <c r="AF52" s="69"/>
      <c r="AG52" s="69"/>
      <c r="AH52" s="69"/>
      <c r="AI52" s="377"/>
      <c r="AJ52" s="69"/>
      <c r="AK52" s="61"/>
      <c r="AL52" s="69"/>
      <c r="AM52" s="69"/>
      <c r="AN52" s="69"/>
      <c r="AO52" s="446"/>
      <c r="AP52" s="40"/>
      <c r="AQ52" s="40"/>
      <c r="AR52" s="40"/>
      <c r="AS52" s="40"/>
      <c r="AT52" s="40"/>
      <c r="AU52" s="40"/>
      <c r="AV52" s="40"/>
      <c r="AW52" s="40"/>
    </row>
    <row r="53" spans="2:49" s="91" customFormat="1" ht="36.75" customHeight="1" x14ac:dyDescent="0.25">
      <c r="B53" s="364"/>
      <c r="C53" s="394"/>
      <c r="D53" s="40"/>
      <c r="E53" s="40"/>
      <c r="F53" s="40"/>
      <c r="G53" s="40"/>
      <c r="H53" s="40"/>
      <c r="I53" s="40"/>
      <c r="J53" s="40"/>
      <c r="K53" s="38"/>
      <c r="L53" s="40"/>
      <c r="M53" s="40"/>
      <c r="N53" s="40"/>
      <c r="O53" s="40"/>
      <c r="P53" s="40"/>
      <c r="Q53" s="40"/>
      <c r="R53" s="40"/>
      <c r="S53" s="69"/>
      <c r="T53" s="69"/>
      <c r="U53" s="69"/>
      <c r="V53" s="69"/>
      <c r="W53" s="69"/>
      <c r="X53" s="69"/>
      <c r="Y53" s="69"/>
      <c r="Z53" s="69"/>
      <c r="AA53" s="69"/>
      <c r="AB53" s="69"/>
      <c r="AC53" s="69"/>
      <c r="AD53" s="69"/>
      <c r="AE53" s="69"/>
      <c r="AF53" s="69"/>
      <c r="AG53" s="69"/>
      <c r="AH53" s="69"/>
      <c r="AI53" s="377"/>
      <c r="AJ53" s="69"/>
      <c r="AK53" s="61"/>
      <c r="AL53" s="69"/>
      <c r="AM53" s="69"/>
      <c r="AN53" s="69"/>
      <c r="AO53" s="446"/>
      <c r="AP53" s="40"/>
      <c r="AQ53" s="40"/>
      <c r="AR53" s="40"/>
      <c r="AS53" s="40"/>
      <c r="AT53" s="40"/>
      <c r="AU53" s="40"/>
      <c r="AV53" s="40"/>
      <c r="AW53" s="40"/>
    </row>
    <row r="54" spans="2:49" s="91" customFormat="1" ht="36.75" customHeight="1" x14ac:dyDescent="0.25">
      <c r="B54" s="364" t="s">
        <v>32</v>
      </c>
      <c r="C54" s="394" t="s">
        <v>33</v>
      </c>
      <c r="D54" s="1282" t="s">
        <v>140</v>
      </c>
      <c r="E54" s="1283"/>
      <c r="F54" s="1284"/>
      <c r="G54" s="417"/>
      <c r="H54" s="417"/>
      <c r="I54" s="417"/>
      <c r="J54" s="417"/>
      <c r="K54" s="105"/>
      <c r="L54" s="105"/>
      <c r="M54" s="105"/>
      <c r="N54" s="105"/>
      <c r="O54" s="105"/>
      <c r="P54" s="105"/>
      <c r="Q54" s="105"/>
      <c r="R54" s="105"/>
      <c r="S54" s="69"/>
      <c r="T54" s="69"/>
      <c r="U54" s="69"/>
      <c r="V54" s="69"/>
      <c r="W54" s="69"/>
      <c r="X54" s="69"/>
      <c r="Y54" s="69"/>
      <c r="Z54" s="69"/>
      <c r="AA54" s="69"/>
      <c r="AB54" s="69"/>
      <c r="AC54" s="69"/>
      <c r="AD54" s="69"/>
      <c r="AE54" s="69"/>
      <c r="AF54" s="69"/>
      <c r="AG54" s="69"/>
      <c r="AH54" s="69"/>
      <c r="AI54" s="69"/>
      <c r="AJ54" s="408"/>
      <c r="AK54" s="408"/>
      <c r="AL54" s="105"/>
      <c r="AM54" s="105"/>
      <c r="AN54" s="105"/>
      <c r="AO54" s="105"/>
      <c r="AP54" s="105"/>
      <c r="AQ54" s="105"/>
      <c r="AR54" s="105"/>
      <c r="AS54" s="105"/>
      <c r="AT54" s="105"/>
      <c r="AU54" s="105"/>
      <c r="AV54" s="105"/>
      <c r="AW54" s="105"/>
    </row>
    <row r="55" spans="2:49" s="91" customFormat="1" ht="36.75" customHeight="1" x14ac:dyDescent="0.25">
      <c r="B55" s="364"/>
      <c r="C55" s="477" t="s">
        <v>109</v>
      </c>
      <c r="D55" s="1326"/>
      <c r="E55" s="1327"/>
      <c r="F55" s="1328"/>
      <c r="G55" s="424"/>
      <c r="H55" s="424"/>
      <c r="I55" s="424"/>
      <c r="J55" s="424"/>
      <c r="K55" s="105"/>
      <c r="L55" s="105"/>
      <c r="M55" s="105"/>
      <c r="N55" s="105"/>
      <c r="O55" s="105"/>
      <c r="P55" s="105"/>
      <c r="Q55" s="105"/>
      <c r="R55" s="105"/>
      <c r="S55" s="424"/>
      <c r="T55" s="424"/>
      <c r="U55" s="424"/>
      <c r="V55" s="424"/>
      <c r="W55" s="424"/>
      <c r="X55" s="424"/>
      <c r="Y55" s="424"/>
      <c r="Z55" s="424"/>
      <c r="AA55" s="424"/>
      <c r="AB55" s="424"/>
      <c r="AC55" s="424"/>
      <c r="AD55" s="424"/>
      <c r="AE55" s="424"/>
      <c r="AF55" s="424"/>
      <c r="AG55" s="424"/>
      <c r="AH55" s="424"/>
      <c r="AI55" s="424"/>
      <c r="AJ55" s="478"/>
      <c r="AK55" s="478"/>
      <c r="AL55" s="105"/>
      <c r="AM55" s="105"/>
      <c r="AN55" s="105"/>
      <c r="AO55" s="105"/>
      <c r="AP55" s="105"/>
      <c r="AQ55" s="105"/>
      <c r="AR55" s="105"/>
      <c r="AS55" s="105"/>
      <c r="AT55" s="105"/>
      <c r="AU55" s="105"/>
      <c r="AV55" s="105"/>
      <c r="AW55" s="105"/>
    </row>
    <row r="56" spans="2:49" s="91" customFormat="1" ht="36.75" customHeight="1" x14ac:dyDescent="0.25">
      <c r="B56" s="364"/>
      <c r="C56" s="394"/>
      <c r="D56" s="40"/>
      <c r="E56" s="40"/>
      <c r="F56" s="40"/>
      <c r="G56" s="40"/>
      <c r="H56" s="40"/>
      <c r="I56" s="40"/>
      <c r="J56" s="40"/>
      <c r="K56" s="40"/>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11"/>
      <c r="AK56" s="411"/>
      <c r="AL56" s="40"/>
      <c r="AM56" s="40"/>
      <c r="AN56" s="69"/>
      <c r="AO56" s="340"/>
      <c r="AP56" s="40"/>
      <c r="AQ56" s="40"/>
      <c r="AR56" s="40"/>
      <c r="AS56" s="40"/>
      <c r="AT56" s="40"/>
      <c r="AU56" s="40"/>
      <c r="AV56" s="40"/>
      <c r="AW56" s="40"/>
    </row>
    <row r="57" spans="2:49" s="91" customFormat="1" ht="33.75" customHeight="1" x14ac:dyDescent="0.25">
      <c r="B57" s="364" t="s">
        <v>34</v>
      </c>
      <c r="C57" s="416" t="s">
        <v>35</v>
      </c>
      <c r="D57" s="40"/>
      <c r="E57" s="40"/>
      <c r="F57" s="40"/>
      <c r="G57" s="40"/>
      <c r="H57" s="40"/>
      <c r="I57" s="40"/>
      <c r="J57" s="40"/>
      <c r="K57" s="40"/>
      <c r="L57" s="40"/>
      <c r="M57" s="40"/>
      <c r="N57" s="40"/>
      <c r="O57" s="40"/>
      <c r="P57" s="40"/>
      <c r="Q57" s="40"/>
      <c r="R57" s="40"/>
      <c r="S57" s="40"/>
      <c r="T57" s="40"/>
      <c r="U57" s="40"/>
      <c r="V57" s="40"/>
      <c r="W57" s="40"/>
      <c r="X57" s="40"/>
      <c r="Y57" s="40"/>
      <c r="Z57" s="40"/>
      <c r="AA57" s="40"/>
      <c r="AB57" s="40"/>
      <c r="AC57" s="40"/>
      <c r="AD57" s="40"/>
      <c r="AE57" s="40"/>
      <c r="AF57" s="40"/>
      <c r="AG57" s="40"/>
      <c r="AH57" s="40"/>
      <c r="AI57" s="40"/>
      <c r="AJ57" s="411"/>
      <c r="AK57" s="411"/>
      <c r="AL57" s="40"/>
      <c r="AM57" s="40"/>
      <c r="AN57" s="40"/>
      <c r="AO57" s="307">
        <f>SUM(AO58:AO278)</f>
        <v>155509000</v>
      </c>
      <c r="AP57" s="40"/>
      <c r="AQ57" s="40"/>
      <c r="AR57" s="40"/>
      <c r="AS57" s="40"/>
      <c r="AT57" s="40"/>
      <c r="AU57" s="40"/>
      <c r="AV57" s="40"/>
      <c r="AW57" s="40"/>
    </row>
    <row r="58" spans="2:49" s="91" customFormat="1" ht="33.75" customHeight="1" x14ac:dyDescent="0.25">
      <c r="B58" s="364"/>
      <c r="C58" s="394" t="s">
        <v>109</v>
      </c>
      <c r="D58" s="455" t="s">
        <v>182</v>
      </c>
      <c r="E58" s="455" t="s">
        <v>239</v>
      </c>
      <c r="F58" s="105"/>
      <c r="G58" s="417"/>
      <c r="H58" s="417"/>
      <c r="I58" s="417"/>
      <c r="J58" s="417"/>
      <c r="K58" s="456" t="s">
        <v>1427</v>
      </c>
      <c r="L58" s="105"/>
      <c r="M58" s="456" t="s">
        <v>362</v>
      </c>
      <c r="N58" s="105"/>
      <c r="O58" s="105"/>
      <c r="P58" s="105"/>
      <c r="Q58" s="105"/>
      <c r="R58" s="105"/>
      <c r="S58" s="417"/>
      <c r="T58" s="417"/>
      <c r="U58" s="417"/>
      <c r="V58" s="417"/>
      <c r="W58" s="417"/>
      <c r="X58" s="417"/>
      <c r="Y58" s="417"/>
      <c r="Z58" s="417"/>
      <c r="AA58" s="417"/>
      <c r="AB58" s="417"/>
      <c r="AC58" s="417"/>
      <c r="AD58" s="417"/>
      <c r="AE58" s="417"/>
      <c r="AF58" s="417"/>
      <c r="AG58" s="417"/>
      <c r="AH58" s="417"/>
      <c r="AI58" s="417"/>
      <c r="AJ58" s="459" t="s">
        <v>139</v>
      </c>
      <c r="AK58" s="460">
        <v>1970</v>
      </c>
      <c r="AL58" s="417"/>
      <c r="AM58" s="417"/>
      <c r="AN58" s="417"/>
      <c r="AO58" s="479">
        <v>1100000</v>
      </c>
      <c r="AP58" s="418"/>
      <c r="AQ58" s="418"/>
      <c r="AR58" s="418"/>
      <c r="AS58" s="418"/>
      <c r="AT58" s="418"/>
      <c r="AU58" s="418"/>
      <c r="AV58" s="418"/>
      <c r="AW58" s="418"/>
    </row>
    <row r="59" spans="2:49" s="91" customFormat="1" ht="33.75" customHeight="1" x14ac:dyDescent="0.25">
      <c r="B59" s="364"/>
      <c r="C59" s="394"/>
      <c r="D59" s="455" t="s">
        <v>182</v>
      </c>
      <c r="E59" s="455" t="s">
        <v>239</v>
      </c>
      <c r="F59" s="105"/>
      <c r="G59" s="417"/>
      <c r="H59" s="417"/>
      <c r="I59" s="417"/>
      <c r="J59" s="417"/>
      <c r="K59" s="456" t="s">
        <v>1427</v>
      </c>
      <c r="L59" s="105"/>
      <c r="M59" s="456" t="s">
        <v>362</v>
      </c>
      <c r="N59" s="105"/>
      <c r="O59" s="105"/>
      <c r="P59" s="105"/>
      <c r="Q59" s="105"/>
      <c r="R59" s="105"/>
      <c r="S59" s="417"/>
      <c r="T59" s="417"/>
      <c r="U59" s="417"/>
      <c r="V59" s="417"/>
      <c r="W59" s="417"/>
      <c r="X59" s="417"/>
      <c r="Y59" s="417"/>
      <c r="Z59" s="417"/>
      <c r="AA59" s="417"/>
      <c r="AB59" s="417"/>
      <c r="AC59" s="417"/>
      <c r="AD59" s="417"/>
      <c r="AE59" s="417"/>
      <c r="AF59" s="417"/>
      <c r="AG59" s="417"/>
      <c r="AH59" s="417"/>
      <c r="AI59" s="417"/>
      <c r="AJ59" s="459" t="s">
        <v>139</v>
      </c>
      <c r="AK59" s="460">
        <v>1980</v>
      </c>
      <c r="AL59" s="417"/>
      <c r="AM59" s="417"/>
      <c r="AN59" s="417"/>
      <c r="AO59" s="479">
        <v>1200000</v>
      </c>
      <c r="AP59" s="418"/>
      <c r="AQ59" s="418"/>
      <c r="AR59" s="418"/>
      <c r="AS59" s="418"/>
      <c r="AT59" s="418"/>
      <c r="AU59" s="418"/>
      <c r="AV59" s="418"/>
      <c r="AW59" s="418"/>
    </row>
    <row r="60" spans="2:49" s="91" customFormat="1" ht="33.75" customHeight="1" x14ac:dyDescent="0.25">
      <c r="B60" s="364"/>
      <c r="C60" s="394"/>
      <c r="D60" s="455" t="s">
        <v>184</v>
      </c>
      <c r="E60" s="455" t="s">
        <v>241</v>
      </c>
      <c r="F60" s="105"/>
      <c r="G60" s="417"/>
      <c r="H60" s="417"/>
      <c r="I60" s="417"/>
      <c r="J60" s="417"/>
      <c r="K60" s="456" t="s">
        <v>304</v>
      </c>
      <c r="L60" s="105"/>
      <c r="M60" s="456" t="s">
        <v>369</v>
      </c>
      <c r="N60" s="105"/>
      <c r="O60" s="105"/>
      <c r="P60" s="105"/>
      <c r="Q60" s="105"/>
      <c r="R60" s="105"/>
      <c r="S60" s="417"/>
      <c r="T60" s="417"/>
      <c r="U60" s="417"/>
      <c r="V60" s="417"/>
      <c r="W60" s="417"/>
      <c r="X60" s="417"/>
      <c r="Y60" s="417"/>
      <c r="Z60" s="417"/>
      <c r="AA60" s="417"/>
      <c r="AB60" s="417"/>
      <c r="AC60" s="417"/>
      <c r="AD60" s="417"/>
      <c r="AE60" s="417"/>
      <c r="AF60" s="417"/>
      <c r="AG60" s="417"/>
      <c r="AH60" s="417"/>
      <c r="AI60" s="417"/>
      <c r="AJ60" s="459" t="s">
        <v>139</v>
      </c>
      <c r="AK60" s="460">
        <v>1980</v>
      </c>
      <c r="AL60" s="417"/>
      <c r="AM60" s="417"/>
      <c r="AN60" s="417"/>
      <c r="AO60" s="479">
        <v>500000</v>
      </c>
      <c r="AP60" s="418"/>
      <c r="AQ60" s="418"/>
      <c r="AR60" s="418"/>
      <c r="AS60" s="418"/>
      <c r="AT60" s="418"/>
      <c r="AU60" s="418"/>
      <c r="AV60" s="418"/>
      <c r="AW60" s="418"/>
    </row>
    <row r="61" spans="2:49" s="91" customFormat="1" ht="33.75" customHeight="1" x14ac:dyDescent="0.25">
      <c r="B61" s="364"/>
      <c r="C61" s="394"/>
      <c r="D61" s="455" t="s">
        <v>182</v>
      </c>
      <c r="E61" s="455" t="s">
        <v>239</v>
      </c>
      <c r="F61" s="105"/>
      <c r="G61" s="417"/>
      <c r="H61" s="417"/>
      <c r="I61" s="417"/>
      <c r="J61" s="417"/>
      <c r="K61" s="456" t="s">
        <v>1427</v>
      </c>
      <c r="L61" s="105"/>
      <c r="M61" s="456" t="s">
        <v>362</v>
      </c>
      <c r="N61" s="105"/>
      <c r="O61" s="105"/>
      <c r="P61" s="105"/>
      <c r="Q61" s="105"/>
      <c r="R61" s="105"/>
      <c r="S61" s="417"/>
      <c r="T61" s="417"/>
      <c r="U61" s="417"/>
      <c r="V61" s="417"/>
      <c r="W61" s="417"/>
      <c r="X61" s="417"/>
      <c r="Y61" s="417"/>
      <c r="Z61" s="417"/>
      <c r="AA61" s="417"/>
      <c r="AB61" s="417"/>
      <c r="AC61" s="417"/>
      <c r="AD61" s="417"/>
      <c r="AE61" s="417"/>
      <c r="AF61" s="417"/>
      <c r="AG61" s="417"/>
      <c r="AH61" s="417"/>
      <c r="AI61" s="417"/>
      <c r="AJ61" s="459" t="s">
        <v>139</v>
      </c>
      <c r="AK61" s="460">
        <v>1980</v>
      </c>
      <c r="AL61" s="417"/>
      <c r="AM61" s="417"/>
      <c r="AN61" s="417"/>
      <c r="AO61" s="479">
        <v>1000000</v>
      </c>
      <c r="AP61" s="418"/>
      <c r="AQ61" s="418"/>
      <c r="AR61" s="418"/>
      <c r="AS61" s="418"/>
      <c r="AT61" s="418"/>
      <c r="AU61" s="418"/>
      <c r="AV61" s="418"/>
      <c r="AW61" s="418"/>
    </row>
    <row r="62" spans="2:49" s="91" customFormat="1" ht="33.75" customHeight="1" x14ac:dyDescent="0.25">
      <c r="B62" s="364"/>
      <c r="C62" s="394"/>
      <c r="D62" s="455" t="s">
        <v>1529</v>
      </c>
      <c r="E62" s="455" t="s">
        <v>1539</v>
      </c>
      <c r="F62" s="105"/>
      <c r="G62" s="417"/>
      <c r="H62" s="417"/>
      <c r="I62" s="417"/>
      <c r="J62" s="417"/>
      <c r="K62" s="456" t="s">
        <v>304</v>
      </c>
      <c r="L62" s="105"/>
      <c r="M62" s="456" t="s">
        <v>369</v>
      </c>
      <c r="N62" s="105"/>
      <c r="O62" s="105"/>
      <c r="P62" s="105"/>
      <c r="Q62" s="105"/>
      <c r="R62" s="105"/>
      <c r="S62" s="417"/>
      <c r="T62" s="417"/>
      <c r="U62" s="417"/>
      <c r="V62" s="417"/>
      <c r="W62" s="417"/>
      <c r="X62" s="417"/>
      <c r="Y62" s="417"/>
      <c r="Z62" s="417"/>
      <c r="AA62" s="417"/>
      <c r="AB62" s="417"/>
      <c r="AC62" s="417"/>
      <c r="AD62" s="417"/>
      <c r="AE62" s="417"/>
      <c r="AF62" s="417"/>
      <c r="AG62" s="417"/>
      <c r="AH62" s="417"/>
      <c r="AI62" s="417"/>
      <c r="AJ62" s="459" t="s">
        <v>1488</v>
      </c>
      <c r="AK62" s="460">
        <v>1980</v>
      </c>
      <c r="AL62" s="417"/>
      <c r="AM62" s="417"/>
      <c r="AN62" s="417"/>
      <c r="AO62" s="479">
        <v>280000</v>
      </c>
      <c r="AP62" s="418"/>
      <c r="AQ62" s="418"/>
      <c r="AR62" s="418"/>
      <c r="AS62" s="418"/>
      <c r="AT62" s="418"/>
      <c r="AU62" s="418"/>
      <c r="AV62" s="418"/>
      <c r="AW62" s="418"/>
    </row>
    <row r="63" spans="2:49" s="91" customFormat="1" ht="33.75" customHeight="1" x14ac:dyDescent="0.25">
      <c r="B63" s="364"/>
      <c r="C63" s="394"/>
      <c r="D63" s="455" t="s">
        <v>1531</v>
      </c>
      <c r="E63" s="455" t="s">
        <v>1541</v>
      </c>
      <c r="F63" s="105"/>
      <c r="G63" s="417"/>
      <c r="H63" s="417"/>
      <c r="I63" s="417"/>
      <c r="J63" s="417"/>
      <c r="K63" s="456" t="s">
        <v>304</v>
      </c>
      <c r="L63" s="105"/>
      <c r="M63" s="456" t="s">
        <v>369</v>
      </c>
      <c r="N63" s="105"/>
      <c r="O63" s="105"/>
      <c r="P63" s="105"/>
      <c r="Q63" s="105"/>
      <c r="R63" s="105"/>
      <c r="S63" s="417"/>
      <c r="T63" s="417"/>
      <c r="U63" s="417"/>
      <c r="V63" s="417"/>
      <c r="W63" s="417"/>
      <c r="X63" s="417"/>
      <c r="Y63" s="417"/>
      <c r="Z63" s="417"/>
      <c r="AA63" s="417"/>
      <c r="AB63" s="417"/>
      <c r="AC63" s="417"/>
      <c r="AD63" s="417"/>
      <c r="AE63" s="417"/>
      <c r="AF63" s="417"/>
      <c r="AG63" s="417"/>
      <c r="AH63" s="417"/>
      <c r="AI63" s="417"/>
      <c r="AJ63" s="459" t="s">
        <v>1488</v>
      </c>
      <c r="AK63" s="460">
        <v>1980</v>
      </c>
      <c r="AL63" s="417"/>
      <c r="AM63" s="417"/>
      <c r="AN63" s="417"/>
      <c r="AO63" s="479">
        <v>280000</v>
      </c>
      <c r="AP63" s="418"/>
      <c r="AQ63" s="418"/>
      <c r="AR63" s="418"/>
      <c r="AS63" s="418"/>
      <c r="AT63" s="418"/>
      <c r="AU63" s="418"/>
      <c r="AV63" s="418"/>
      <c r="AW63" s="418"/>
    </row>
    <row r="64" spans="2:49" s="91" customFormat="1" ht="33.75" customHeight="1" x14ac:dyDescent="0.25">
      <c r="B64" s="364"/>
      <c r="C64" s="394"/>
      <c r="D64" s="455" t="s">
        <v>184</v>
      </c>
      <c r="E64" s="455" t="s">
        <v>807</v>
      </c>
      <c r="F64" s="105"/>
      <c r="G64" s="417"/>
      <c r="H64" s="417"/>
      <c r="I64" s="417"/>
      <c r="J64" s="417"/>
      <c r="K64" s="456" t="s">
        <v>304</v>
      </c>
      <c r="L64" s="105"/>
      <c r="M64" s="456" t="s">
        <v>368</v>
      </c>
      <c r="N64" s="105"/>
      <c r="O64" s="105"/>
      <c r="P64" s="105"/>
      <c r="Q64" s="105"/>
      <c r="R64" s="105"/>
      <c r="S64" s="417"/>
      <c r="T64" s="417"/>
      <c r="U64" s="417"/>
      <c r="V64" s="417"/>
      <c r="W64" s="417"/>
      <c r="X64" s="417"/>
      <c r="Y64" s="417"/>
      <c r="Z64" s="417"/>
      <c r="AA64" s="417"/>
      <c r="AB64" s="417"/>
      <c r="AC64" s="417"/>
      <c r="AD64" s="417"/>
      <c r="AE64" s="417"/>
      <c r="AF64" s="417"/>
      <c r="AG64" s="417"/>
      <c r="AH64" s="417"/>
      <c r="AI64" s="417"/>
      <c r="AJ64" s="459" t="s">
        <v>139</v>
      </c>
      <c r="AK64" s="460">
        <v>1980</v>
      </c>
      <c r="AL64" s="417"/>
      <c r="AM64" s="417"/>
      <c r="AN64" s="417"/>
      <c r="AO64" s="479">
        <v>300000</v>
      </c>
      <c r="AP64" s="418"/>
      <c r="AQ64" s="418"/>
      <c r="AR64" s="418"/>
      <c r="AS64" s="418"/>
      <c r="AT64" s="418"/>
      <c r="AU64" s="418"/>
      <c r="AV64" s="418"/>
      <c r="AW64" s="418"/>
    </row>
    <row r="65" spans="2:49" s="91" customFormat="1" ht="33.75" customHeight="1" x14ac:dyDescent="0.25">
      <c r="B65" s="364"/>
      <c r="C65" s="394"/>
      <c r="D65" s="455" t="s">
        <v>184</v>
      </c>
      <c r="E65" s="455" t="s">
        <v>807</v>
      </c>
      <c r="F65" s="105"/>
      <c r="G65" s="417"/>
      <c r="H65" s="417"/>
      <c r="I65" s="417"/>
      <c r="J65" s="417"/>
      <c r="K65" s="456" t="s">
        <v>304</v>
      </c>
      <c r="L65" s="105"/>
      <c r="M65" s="456" t="s">
        <v>368</v>
      </c>
      <c r="N65" s="105"/>
      <c r="O65" s="105"/>
      <c r="P65" s="105"/>
      <c r="Q65" s="105"/>
      <c r="R65" s="105"/>
      <c r="S65" s="417"/>
      <c r="T65" s="417"/>
      <c r="U65" s="417"/>
      <c r="V65" s="417"/>
      <c r="W65" s="417"/>
      <c r="X65" s="417"/>
      <c r="Y65" s="417"/>
      <c r="Z65" s="417"/>
      <c r="AA65" s="417"/>
      <c r="AB65" s="417"/>
      <c r="AC65" s="417"/>
      <c r="AD65" s="417"/>
      <c r="AE65" s="417"/>
      <c r="AF65" s="417"/>
      <c r="AG65" s="417"/>
      <c r="AH65" s="417"/>
      <c r="AI65" s="417"/>
      <c r="AJ65" s="459" t="s">
        <v>139</v>
      </c>
      <c r="AK65" s="460">
        <v>1980</v>
      </c>
      <c r="AL65" s="417"/>
      <c r="AM65" s="417"/>
      <c r="AN65" s="417"/>
      <c r="AO65" s="479">
        <v>200000</v>
      </c>
      <c r="AP65" s="418"/>
      <c r="AQ65" s="418"/>
      <c r="AR65" s="418"/>
      <c r="AS65" s="418"/>
      <c r="AT65" s="418"/>
      <c r="AU65" s="418"/>
      <c r="AV65" s="418"/>
      <c r="AW65" s="418"/>
    </row>
    <row r="66" spans="2:49" s="91" customFormat="1" ht="33.75" customHeight="1" x14ac:dyDescent="0.25">
      <c r="B66" s="364"/>
      <c r="C66" s="394"/>
      <c r="D66" s="455" t="s">
        <v>183</v>
      </c>
      <c r="E66" s="455" t="s">
        <v>240</v>
      </c>
      <c r="F66" s="105"/>
      <c r="G66" s="417"/>
      <c r="H66" s="417"/>
      <c r="I66" s="417"/>
      <c r="J66" s="417"/>
      <c r="K66" s="456" t="s">
        <v>304</v>
      </c>
      <c r="L66" s="105"/>
      <c r="M66" s="456" t="s">
        <v>368</v>
      </c>
      <c r="N66" s="105"/>
      <c r="O66" s="105"/>
      <c r="P66" s="105"/>
      <c r="Q66" s="105"/>
      <c r="R66" s="105"/>
      <c r="S66" s="417"/>
      <c r="T66" s="417"/>
      <c r="U66" s="417"/>
      <c r="V66" s="417"/>
      <c r="W66" s="417"/>
      <c r="X66" s="417"/>
      <c r="Y66" s="417"/>
      <c r="Z66" s="417"/>
      <c r="AA66" s="417"/>
      <c r="AB66" s="417"/>
      <c r="AC66" s="417"/>
      <c r="AD66" s="417"/>
      <c r="AE66" s="417"/>
      <c r="AF66" s="417"/>
      <c r="AG66" s="417"/>
      <c r="AH66" s="417"/>
      <c r="AI66" s="417"/>
      <c r="AJ66" s="459" t="s">
        <v>139</v>
      </c>
      <c r="AK66" s="460">
        <v>1980</v>
      </c>
      <c r="AL66" s="417"/>
      <c r="AM66" s="417"/>
      <c r="AN66" s="417"/>
      <c r="AO66" s="479">
        <v>170000</v>
      </c>
      <c r="AP66" s="418"/>
      <c r="AQ66" s="418"/>
      <c r="AR66" s="418"/>
      <c r="AS66" s="418"/>
      <c r="AT66" s="418"/>
      <c r="AU66" s="418"/>
      <c r="AV66" s="418"/>
      <c r="AW66" s="418"/>
    </row>
    <row r="67" spans="2:49" s="91" customFormat="1" ht="33.75" customHeight="1" x14ac:dyDescent="0.25">
      <c r="B67" s="364"/>
      <c r="C67" s="394"/>
      <c r="D67" s="455" t="s">
        <v>1943</v>
      </c>
      <c r="E67" s="455" t="s">
        <v>1936</v>
      </c>
      <c r="F67" s="105"/>
      <c r="G67" s="417"/>
      <c r="H67" s="417"/>
      <c r="I67" s="417"/>
      <c r="J67" s="417"/>
      <c r="K67" s="456" t="s">
        <v>1951</v>
      </c>
      <c r="L67" s="105"/>
      <c r="M67" s="456" t="s">
        <v>378</v>
      </c>
      <c r="N67" s="105"/>
      <c r="O67" s="105"/>
      <c r="P67" s="105"/>
      <c r="Q67" s="105"/>
      <c r="R67" s="105"/>
      <c r="S67" s="417"/>
      <c r="T67" s="417"/>
      <c r="U67" s="417"/>
      <c r="V67" s="417"/>
      <c r="W67" s="417"/>
      <c r="X67" s="417"/>
      <c r="Y67" s="417"/>
      <c r="Z67" s="417"/>
      <c r="AA67" s="417"/>
      <c r="AB67" s="417"/>
      <c r="AC67" s="417"/>
      <c r="AD67" s="417"/>
      <c r="AE67" s="417"/>
      <c r="AF67" s="417"/>
      <c r="AG67" s="417"/>
      <c r="AH67" s="417"/>
      <c r="AI67" s="417"/>
      <c r="AJ67" s="459" t="s">
        <v>139</v>
      </c>
      <c r="AK67" s="460">
        <v>1982</v>
      </c>
      <c r="AL67" s="417"/>
      <c r="AM67" s="417"/>
      <c r="AN67" s="417"/>
      <c r="AO67" s="479">
        <v>1250000</v>
      </c>
      <c r="AP67" s="418"/>
      <c r="AQ67" s="418"/>
      <c r="AR67" s="418"/>
      <c r="AS67" s="418"/>
      <c r="AT67" s="418"/>
      <c r="AU67" s="418"/>
      <c r="AV67" s="418"/>
      <c r="AW67" s="418"/>
    </row>
    <row r="68" spans="2:49" s="91" customFormat="1" ht="33.75" customHeight="1" x14ac:dyDescent="0.25">
      <c r="B68" s="364"/>
      <c r="C68" s="394"/>
      <c r="D68" s="455" t="s">
        <v>188</v>
      </c>
      <c r="E68" s="455" t="s">
        <v>806</v>
      </c>
      <c r="F68" s="105"/>
      <c r="G68" s="417"/>
      <c r="H68" s="417"/>
      <c r="I68" s="417"/>
      <c r="J68" s="417"/>
      <c r="K68" s="456" t="s">
        <v>138</v>
      </c>
      <c r="L68" s="105"/>
      <c r="M68" s="456" t="s">
        <v>378</v>
      </c>
      <c r="N68" s="105"/>
      <c r="O68" s="105"/>
      <c r="P68" s="105"/>
      <c r="Q68" s="105"/>
      <c r="R68" s="105"/>
      <c r="S68" s="417"/>
      <c r="T68" s="417"/>
      <c r="U68" s="417"/>
      <c r="V68" s="417"/>
      <c r="W68" s="417"/>
      <c r="X68" s="417"/>
      <c r="Y68" s="417"/>
      <c r="Z68" s="417"/>
      <c r="AA68" s="417"/>
      <c r="AB68" s="417"/>
      <c r="AC68" s="417"/>
      <c r="AD68" s="417"/>
      <c r="AE68" s="417"/>
      <c r="AF68" s="417"/>
      <c r="AG68" s="417"/>
      <c r="AH68" s="417"/>
      <c r="AI68" s="417"/>
      <c r="AJ68" s="459" t="s">
        <v>139</v>
      </c>
      <c r="AK68" s="460">
        <v>1982</v>
      </c>
      <c r="AL68" s="417"/>
      <c r="AM68" s="417"/>
      <c r="AN68" s="417"/>
      <c r="AO68" s="479">
        <v>750000</v>
      </c>
      <c r="AP68" s="418"/>
      <c r="AQ68" s="418"/>
      <c r="AR68" s="418"/>
      <c r="AS68" s="418"/>
      <c r="AT68" s="418"/>
      <c r="AU68" s="418"/>
      <c r="AV68" s="418"/>
      <c r="AW68" s="418"/>
    </row>
    <row r="69" spans="2:49" s="91" customFormat="1" ht="33.75" customHeight="1" x14ac:dyDescent="0.25">
      <c r="B69" s="364"/>
      <c r="C69" s="394"/>
      <c r="D69" s="455" t="s">
        <v>181</v>
      </c>
      <c r="E69" s="455" t="s">
        <v>254</v>
      </c>
      <c r="F69" s="105"/>
      <c r="G69" s="417"/>
      <c r="H69" s="417"/>
      <c r="I69" s="417"/>
      <c r="J69" s="417"/>
      <c r="K69" s="456" t="s">
        <v>304</v>
      </c>
      <c r="L69" s="105"/>
      <c r="M69" s="456" t="s">
        <v>368</v>
      </c>
      <c r="N69" s="105"/>
      <c r="O69" s="105"/>
      <c r="P69" s="105"/>
      <c r="Q69" s="105"/>
      <c r="R69" s="105"/>
      <c r="S69" s="417"/>
      <c r="T69" s="417"/>
      <c r="U69" s="417"/>
      <c r="V69" s="417"/>
      <c r="W69" s="417"/>
      <c r="X69" s="417"/>
      <c r="Y69" s="417"/>
      <c r="Z69" s="417"/>
      <c r="AA69" s="417"/>
      <c r="AB69" s="417"/>
      <c r="AC69" s="417"/>
      <c r="AD69" s="417"/>
      <c r="AE69" s="417"/>
      <c r="AF69" s="417"/>
      <c r="AG69" s="417"/>
      <c r="AH69" s="417"/>
      <c r="AI69" s="417"/>
      <c r="AJ69" s="459" t="s">
        <v>139</v>
      </c>
      <c r="AK69" s="460">
        <v>1983</v>
      </c>
      <c r="AL69" s="417"/>
      <c r="AM69" s="417"/>
      <c r="AN69" s="417"/>
      <c r="AO69" s="479">
        <v>600000</v>
      </c>
      <c r="AP69" s="418"/>
      <c r="AQ69" s="418"/>
      <c r="AR69" s="418"/>
      <c r="AS69" s="418"/>
      <c r="AT69" s="418"/>
      <c r="AU69" s="418"/>
      <c r="AV69" s="418"/>
      <c r="AW69" s="418"/>
    </row>
    <row r="70" spans="2:49" s="91" customFormat="1" ht="33.75" customHeight="1" x14ac:dyDescent="0.25">
      <c r="B70" s="364"/>
      <c r="C70" s="394"/>
      <c r="D70" s="455" t="s">
        <v>188</v>
      </c>
      <c r="E70" s="455" t="s">
        <v>246</v>
      </c>
      <c r="F70" s="105"/>
      <c r="G70" s="417"/>
      <c r="H70" s="417"/>
      <c r="I70" s="417"/>
      <c r="J70" s="417"/>
      <c r="K70" s="456" t="s">
        <v>1952</v>
      </c>
      <c r="L70" s="105"/>
      <c r="M70" s="456" t="s">
        <v>1113</v>
      </c>
      <c r="N70" s="105"/>
      <c r="O70" s="105"/>
      <c r="P70" s="105"/>
      <c r="Q70" s="105"/>
      <c r="R70" s="105"/>
      <c r="S70" s="417"/>
      <c r="T70" s="417"/>
      <c r="U70" s="417"/>
      <c r="V70" s="417"/>
      <c r="W70" s="417"/>
      <c r="X70" s="417"/>
      <c r="Y70" s="417"/>
      <c r="Z70" s="417"/>
      <c r="AA70" s="417"/>
      <c r="AB70" s="417"/>
      <c r="AC70" s="417"/>
      <c r="AD70" s="417"/>
      <c r="AE70" s="417"/>
      <c r="AF70" s="417"/>
      <c r="AG70" s="417"/>
      <c r="AH70" s="417"/>
      <c r="AI70" s="417"/>
      <c r="AJ70" s="459" t="s">
        <v>139</v>
      </c>
      <c r="AK70" s="460">
        <v>1985</v>
      </c>
      <c r="AL70" s="417"/>
      <c r="AM70" s="417"/>
      <c r="AN70" s="417"/>
      <c r="AO70" s="479">
        <v>600000</v>
      </c>
      <c r="AP70" s="418"/>
      <c r="AQ70" s="418"/>
      <c r="AR70" s="418"/>
      <c r="AS70" s="418"/>
      <c r="AT70" s="418"/>
      <c r="AU70" s="418"/>
      <c r="AV70" s="418"/>
      <c r="AW70" s="418"/>
    </row>
    <row r="71" spans="2:49" s="91" customFormat="1" ht="33.75" customHeight="1" x14ac:dyDescent="0.25">
      <c r="B71" s="364"/>
      <c r="C71" s="394"/>
      <c r="D71" s="455" t="s">
        <v>188</v>
      </c>
      <c r="E71" s="455" t="s">
        <v>246</v>
      </c>
      <c r="F71" s="105"/>
      <c r="G71" s="417"/>
      <c r="H71" s="417"/>
      <c r="I71" s="417"/>
      <c r="J71" s="417"/>
      <c r="K71" s="456" t="s">
        <v>1953</v>
      </c>
      <c r="L71" s="105"/>
      <c r="M71" s="456" t="s">
        <v>378</v>
      </c>
      <c r="N71" s="105"/>
      <c r="O71" s="105"/>
      <c r="P71" s="105"/>
      <c r="Q71" s="105"/>
      <c r="R71" s="105"/>
      <c r="S71" s="417"/>
      <c r="T71" s="417"/>
      <c r="U71" s="417"/>
      <c r="V71" s="417"/>
      <c r="W71" s="417"/>
      <c r="X71" s="417"/>
      <c r="Y71" s="417"/>
      <c r="Z71" s="417"/>
      <c r="AA71" s="417"/>
      <c r="AB71" s="417"/>
      <c r="AC71" s="417"/>
      <c r="AD71" s="417"/>
      <c r="AE71" s="417"/>
      <c r="AF71" s="417"/>
      <c r="AG71" s="417"/>
      <c r="AH71" s="417"/>
      <c r="AI71" s="417"/>
      <c r="AJ71" s="459" t="s">
        <v>139</v>
      </c>
      <c r="AK71" s="460">
        <v>1985</v>
      </c>
      <c r="AL71" s="417"/>
      <c r="AM71" s="417"/>
      <c r="AN71" s="417"/>
      <c r="AO71" s="479">
        <v>375000</v>
      </c>
      <c r="AP71" s="418"/>
      <c r="AQ71" s="418"/>
      <c r="AR71" s="418"/>
      <c r="AS71" s="418"/>
      <c r="AT71" s="418"/>
      <c r="AU71" s="418"/>
      <c r="AV71" s="418"/>
      <c r="AW71" s="418"/>
    </row>
    <row r="72" spans="2:49" s="91" customFormat="1" ht="33.75" customHeight="1" x14ac:dyDescent="0.25">
      <c r="B72" s="364"/>
      <c r="C72" s="394"/>
      <c r="D72" s="455" t="s">
        <v>1409</v>
      </c>
      <c r="E72" s="455" t="s">
        <v>1937</v>
      </c>
      <c r="F72" s="105"/>
      <c r="G72" s="417"/>
      <c r="H72" s="417"/>
      <c r="I72" s="417"/>
      <c r="J72" s="417"/>
      <c r="K72" s="456" t="s">
        <v>304</v>
      </c>
      <c r="L72" s="105"/>
      <c r="M72" s="456" t="s">
        <v>368</v>
      </c>
      <c r="N72" s="105"/>
      <c r="O72" s="105"/>
      <c r="P72" s="105"/>
      <c r="Q72" s="105"/>
      <c r="R72" s="105"/>
      <c r="S72" s="417"/>
      <c r="T72" s="417"/>
      <c r="U72" s="417"/>
      <c r="V72" s="417"/>
      <c r="W72" s="417"/>
      <c r="X72" s="417"/>
      <c r="Y72" s="417"/>
      <c r="Z72" s="417"/>
      <c r="AA72" s="417"/>
      <c r="AB72" s="417"/>
      <c r="AC72" s="417"/>
      <c r="AD72" s="417"/>
      <c r="AE72" s="417"/>
      <c r="AF72" s="417"/>
      <c r="AG72" s="417"/>
      <c r="AH72" s="417"/>
      <c r="AI72" s="417"/>
      <c r="AJ72" s="459" t="s">
        <v>139</v>
      </c>
      <c r="AK72" s="460">
        <v>1985</v>
      </c>
      <c r="AL72" s="417"/>
      <c r="AM72" s="417"/>
      <c r="AN72" s="417"/>
      <c r="AO72" s="479">
        <v>600000</v>
      </c>
      <c r="AP72" s="418"/>
      <c r="AQ72" s="418"/>
      <c r="AR72" s="418"/>
      <c r="AS72" s="418"/>
      <c r="AT72" s="418"/>
      <c r="AU72" s="418"/>
      <c r="AV72" s="418"/>
      <c r="AW72" s="418"/>
    </row>
    <row r="73" spans="2:49" s="91" customFormat="1" ht="33.75" customHeight="1" x14ac:dyDescent="0.25">
      <c r="B73" s="364"/>
      <c r="C73" s="394"/>
      <c r="D73" s="455" t="s">
        <v>184</v>
      </c>
      <c r="E73" s="455" t="s">
        <v>241</v>
      </c>
      <c r="F73" s="105"/>
      <c r="G73" s="417"/>
      <c r="H73" s="417"/>
      <c r="I73" s="417"/>
      <c r="J73" s="417"/>
      <c r="K73" s="456" t="s">
        <v>304</v>
      </c>
      <c r="L73" s="105"/>
      <c r="M73" s="456" t="s">
        <v>368</v>
      </c>
      <c r="N73" s="105"/>
      <c r="O73" s="105"/>
      <c r="P73" s="105"/>
      <c r="Q73" s="105"/>
      <c r="R73" s="105"/>
      <c r="S73" s="417"/>
      <c r="T73" s="417"/>
      <c r="U73" s="417"/>
      <c r="V73" s="417"/>
      <c r="W73" s="417"/>
      <c r="X73" s="417"/>
      <c r="Y73" s="417"/>
      <c r="Z73" s="417"/>
      <c r="AA73" s="417"/>
      <c r="AB73" s="417"/>
      <c r="AC73" s="417"/>
      <c r="AD73" s="417"/>
      <c r="AE73" s="417"/>
      <c r="AF73" s="417"/>
      <c r="AG73" s="417"/>
      <c r="AH73" s="417"/>
      <c r="AI73" s="417"/>
      <c r="AJ73" s="459" t="s">
        <v>139</v>
      </c>
      <c r="AK73" s="460">
        <v>1985</v>
      </c>
      <c r="AL73" s="417"/>
      <c r="AM73" s="417"/>
      <c r="AN73" s="417"/>
      <c r="AO73" s="479">
        <v>500000</v>
      </c>
      <c r="AP73" s="418"/>
      <c r="AQ73" s="418"/>
      <c r="AR73" s="418"/>
      <c r="AS73" s="418"/>
      <c r="AT73" s="418"/>
      <c r="AU73" s="418"/>
      <c r="AV73" s="418"/>
      <c r="AW73" s="418"/>
    </row>
    <row r="74" spans="2:49" s="91" customFormat="1" ht="33.75" customHeight="1" x14ac:dyDescent="0.25">
      <c r="B74" s="364"/>
      <c r="C74" s="394"/>
      <c r="D74" s="455" t="s">
        <v>188</v>
      </c>
      <c r="E74" s="455" t="s">
        <v>246</v>
      </c>
      <c r="F74" s="105"/>
      <c r="G74" s="417"/>
      <c r="H74" s="417"/>
      <c r="I74" s="417"/>
      <c r="J74" s="417"/>
      <c r="K74" s="456" t="s">
        <v>1405</v>
      </c>
      <c r="L74" s="105"/>
      <c r="M74" s="456" t="s">
        <v>378</v>
      </c>
      <c r="N74" s="105"/>
      <c r="O74" s="105"/>
      <c r="P74" s="105"/>
      <c r="Q74" s="105"/>
      <c r="R74" s="105"/>
      <c r="S74" s="417"/>
      <c r="T74" s="417"/>
      <c r="U74" s="417"/>
      <c r="V74" s="417"/>
      <c r="W74" s="417"/>
      <c r="X74" s="417"/>
      <c r="Y74" s="417"/>
      <c r="Z74" s="417"/>
      <c r="AA74" s="417"/>
      <c r="AB74" s="417"/>
      <c r="AC74" s="417"/>
      <c r="AD74" s="417"/>
      <c r="AE74" s="417"/>
      <c r="AF74" s="417"/>
      <c r="AG74" s="417"/>
      <c r="AH74" s="417"/>
      <c r="AI74" s="417"/>
      <c r="AJ74" s="459" t="s">
        <v>139</v>
      </c>
      <c r="AK74" s="460">
        <v>1985</v>
      </c>
      <c r="AL74" s="417"/>
      <c r="AM74" s="417"/>
      <c r="AN74" s="417"/>
      <c r="AO74" s="479">
        <v>340000</v>
      </c>
      <c r="AP74" s="418"/>
      <c r="AQ74" s="418"/>
      <c r="AR74" s="418"/>
      <c r="AS74" s="418"/>
      <c r="AT74" s="418"/>
      <c r="AU74" s="418"/>
      <c r="AV74" s="418"/>
      <c r="AW74" s="418"/>
    </row>
    <row r="75" spans="2:49" s="91" customFormat="1" ht="33.75" customHeight="1" x14ac:dyDescent="0.25">
      <c r="B75" s="364"/>
      <c r="C75" s="394"/>
      <c r="D75" s="455" t="s">
        <v>188</v>
      </c>
      <c r="E75" s="455" t="s">
        <v>246</v>
      </c>
      <c r="F75" s="105"/>
      <c r="G75" s="417"/>
      <c r="H75" s="417"/>
      <c r="I75" s="417"/>
      <c r="J75" s="417"/>
      <c r="K75" s="456" t="s">
        <v>138</v>
      </c>
      <c r="L75" s="105"/>
      <c r="M75" s="456" t="s">
        <v>378</v>
      </c>
      <c r="N75" s="105"/>
      <c r="O75" s="105"/>
      <c r="P75" s="105"/>
      <c r="Q75" s="105"/>
      <c r="R75" s="105"/>
      <c r="S75" s="417"/>
      <c r="T75" s="417"/>
      <c r="U75" s="417"/>
      <c r="V75" s="417"/>
      <c r="W75" s="417"/>
      <c r="X75" s="417"/>
      <c r="Y75" s="417"/>
      <c r="Z75" s="417"/>
      <c r="AA75" s="417"/>
      <c r="AB75" s="417"/>
      <c r="AC75" s="417"/>
      <c r="AD75" s="417"/>
      <c r="AE75" s="417"/>
      <c r="AF75" s="417"/>
      <c r="AG75" s="417"/>
      <c r="AH75" s="417"/>
      <c r="AI75" s="417"/>
      <c r="AJ75" s="459" t="s">
        <v>139</v>
      </c>
      <c r="AK75" s="460">
        <v>1985</v>
      </c>
      <c r="AL75" s="417"/>
      <c r="AM75" s="417"/>
      <c r="AN75" s="417"/>
      <c r="AO75" s="479">
        <v>450000</v>
      </c>
      <c r="AP75" s="418"/>
      <c r="AQ75" s="418"/>
      <c r="AR75" s="418"/>
      <c r="AS75" s="418"/>
      <c r="AT75" s="418"/>
      <c r="AU75" s="418"/>
      <c r="AV75" s="418"/>
      <c r="AW75" s="418"/>
    </row>
    <row r="76" spans="2:49" s="91" customFormat="1" ht="33.75" customHeight="1" x14ac:dyDescent="0.25">
      <c r="B76" s="364"/>
      <c r="C76" s="394"/>
      <c r="D76" s="462" t="s">
        <v>184</v>
      </c>
      <c r="E76" s="462" t="s">
        <v>807</v>
      </c>
      <c r="F76" s="105"/>
      <c r="G76" s="69"/>
      <c r="H76" s="69"/>
      <c r="I76" s="69"/>
      <c r="J76" s="69"/>
      <c r="K76" s="463" t="s">
        <v>304</v>
      </c>
      <c r="L76" s="105" t="s">
        <v>1730</v>
      </c>
      <c r="M76" s="463" t="s">
        <v>369</v>
      </c>
      <c r="N76" s="105"/>
      <c r="O76" s="105"/>
      <c r="P76" s="105"/>
      <c r="Q76" s="105"/>
      <c r="R76" s="105"/>
      <c r="S76" s="69"/>
      <c r="T76" s="69"/>
      <c r="U76" s="69"/>
      <c r="V76" s="69"/>
      <c r="W76" s="69"/>
      <c r="X76" s="69"/>
      <c r="Y76" s="69"/>
      <c r="Z76" s="69"/>
      <c r="AA76" s="69"/>
      <c r="AB76" s="69"/>
      <c r="AC76" s="69"/>
      <c r="AD76" s="69"/>
      <c r="AE76" s="69"/>
      <c r="AF76" s="69"/>
      <c r="AG76" s="69"/>
      <c r="AH76" s="69"/>
      <c r="AI76" s="69"/>
      <c r="AJ76" s="466" t="s">
        <v>139</v>
      </c>
      <c r="AK76" s="467">
        <v>1985</v>
      </c>
      <c r="AL76" s="69"/>
      <c r="AM76" s="69"/>
      <c r="AN76" s="69"/>
      <c r="AO76" s="461">
        <v>300000</v>
      </c>
      <c r="AP76" s="105"/>
      <c r="AQ76" s="105"/>
      <c r="AR76" s="105"/>
      <c r="AS76" s="105"/>
      <c r="AT76" s="105"/>
      <c r="AU76" s="105"/>
      <c r="AV76" s="105"/>
      <c r="AW76" s="105"/>
    </row>
    <row r="77" spans="2:49" s="91" customFormat="1" ht="33.75" customHeight="1" x14ac:dyDescent="0.25">
      <c r="B77" s="364"/>
      <c r="C77" s="394"/>
      <c r="D77" s="462" t="s">
        <v>187</v>
      </c>
      <c r="E77" s="462" t="s">
        <v>245</v>
      </c>
      <c r="F77" s="105"/>
      <c r="G77" s="69"/>
      <c r="H77" s="69"/>
      <c r="I77" s="69"/>
      <c r="J77" s="69"/>
      <c r="K77" s="463" t="s">
        <v>304</v>
      </c>
      <c r="L77" s="105"/>
      <c r="M77" s="463" t="s">
        <v>369</v>
      </c>
      <c r="N77" s="105"/>
      <c r="O77" s="105"/>
      <c r="P77" s="105"/>
      <c r="Q77" s="105"/>
      <c r="R77" s="105"/>
      <c r="S77" s="69"/>
      <c r="T77" s="69"/>
      <c r="U77" s="69"/>
      <c r="V77" s="69"/>
      <c r="W77" s="69"/>
      <c r="X77" s="69"/>
      <c r="Y77" s="69"/>
      <c r="Z77" s="69"/>
      <c r="AA77" s="69"/>
      <c r="AB77" s="69"/>
      <c r="AC77" s="69"/>
      <c r="AD77" s="69"/>
      <c r="AE77" s="69"/>
      <c r="AF77" s="69"/>
      <c r="AG77" s="69"/>
      <c r="AH77" s="69"/>
      <c r="AI77" s="69"/>
      <c r="AJ77" s="466" t="s">
        <v>139</v>
      </c>
      <c r="AK77" s="467">
        <v>1985</v>
      </c>
      <c r="AL77" s="69"/>
      <c r="AM77" s="69"/>
      <c r="AN77" s="69"/>
      <c r="AO77" s="461">
        <v>280000</v>
      </c>
      <c r="AP77" s="105"/>
      <c r="AQ77" s="105"/>
      <c r="AR77" s="105"/>
      <c r="AS77" s="105"/>
      <c r="AT77" s="105"/>
      <c r="AU77" s="105"/>
      <c r="AV77" s="105"/>
      <c r="AW77" s="105"/>
    </row>
    <row r="78" spans="2:49" s="91" customFormat="1" ht="33.75" customHeight="1" x14ac:dyDescent="0.25">
      <c r="B78" s="364"/>
      <c r="C78" s="394"/>
      <c r="D78" s="462" t="s">
        <v>182</v>
      </c>
      <c r="E78" s="462" t="s">
        <v>239</v>
      </c>
      <c r="F78" s="105"/>
      <c r="G78" s="69"/>
      <c r="H78" s="69"/>
      <c r="I78" s="69"/>
      <c r="J78" s="69"/>
      <c r="K78" s="463" t="s">
        <v>314</v>
      </c>
      <c r="L78" s="105"/>
      <c r="M78" s="463" t="s">
        <v>362</v>
      </c>
      <c r="N78" s="105"/>
      <c r="O78" s="105"/>
      <c r="P78" s="105"/>
      <c r="Q78" s="105"/>
      <c r="R78" s="105"/>
      <c r="S78" s="69"/>
      <c r="T78" s="69"/>
      <c r="U78" s="69"/>
      <c r="V78" s="69"/>
      <c r="W78" s="69"/>
      <c r="X78" s="69"/>
      <c r="Y78" s="69"/>
      <c r="Z78" s="69"/>
      <c r="AA78" s="69"/>
      <c r="AB78" s="69"/>
      <c r="AC78" s="69"/>
      <c r="AD78" s="69"/>
      <c r="AE78" s="69"/>
      <c r="AF78" s="69"/>
      <c r="AG78" s="69"/>
      <c r="AH78" s="69"/>
      <c r="AI78" s="69"/>
      <c r="AJ78" s="466" t="s">
        <v>139</v>
      </c>
      <c r="AK78" s="467">
        <v>1986</v>
      </c>
      <c r="AL78" s="69"/>
      <c r="AM78" s="69"/>
      <c r="AN78" s="69"/>
      <c r="AO78" s="461">
        <v>910000</v>
      </c>
      <c r="AP78" s="105"/>
      <c r="AQ78" s="105"/>
      <c r="AR78" s="105"/>
      <c r="AS78" s="105"/>
      <c r="AT78" s="105"/>
      <c r="AU78" s="105"/>
      <c r="AV78" s="105"/>
      <c r="AW78" s="105"/>
    </row>
    <row r="79" spans="2:49" s="91" customFormat="1" ht="33.75" customHeight="1" x14ac:dyDescent="0.25">
      <c r="B79" s="364"/>
      <c r="C79" s="394"/>
      <c r="D79" s="462" t="s">
        <v>182</v>
      </c>
      <c r="E79" s="462" t="s">
        <v>239</v>
      </c>
      <c r="F79" s="105"/>
      <c r="G79" s="69"/>
      <c r="H79" s="69"/>
      <c r="I79" s="69"/>
      <c r="J79" s="69"/>
      <c r="K79" s="463" t="s">
        <v>314</v>
      </c>
      <c r="L79" s="105"/>
      <c r="M79" s="463" t="s">
        <v>362</v>
      </c>
      <c r="N79" s="105"/>
      <c r="O79" s="105"/>
      <c r="P79" s="105"/>
      <c r="Q79" s="105"/>
      <c r="R79" s="105"/>
      <c r="S79" s="69"/>
      <c r="T79" s="69"/>
      <c r="U79" s="69"/>
      <c r="V79" s="69"/>
      <c r="W79" s="69"/>
      <c r="X79" s="69"/>
      <c r="Y79" s="69"/>
      <c r="Z79" s="69"/>
      <c r="AA79" s="69"/>
      <c r="AB79" s="69"/>
      <c r="AC79" s="69"/>
      <c r="AD79" s="69"/>
      <c r="AE79" s="69"/>
      <c r="AF79" s="69"/>
      <c r="AG79" s="69"/>
      <c r="AH79" s="69"/>
      <c r="AI79" s="69"/>
      <c r="AJ79" s="466" t="s">
        <v>139</v>
      </c>
      <c r="AK79" s="467">
        <v>1989</v>
      </c>
      <c r="AL79" s="69"/>
      <c r="AM79" s="69"/>
      <c r="AN79" s="69"/>
      <c r="AO79" s="461">
        <v>650000</v>
      </c>
      <c r="AP79" s="105"/>
      <c r="AQ79" s="105"/>
      <c r="AR79" s="105"/>
      <c r="AS79" s="105"/>
      <c r="AT79" s="105"/>
      <c r="AU79" s="105"/>
      <c r="AV79" s="105"/>
      <c r="AW79" s="105"/>
    </row>
    <row r="80" spans="2:49" s="91" customFormat="1" ht="33.75" customHeight="1" x14ac:dyDescent="0.25">
      <c r="B80" s="364"/>
      <c r="C80" s="394"/>
      <c r="D80" s="462" t="s">
        <v>194</v>
      </c>
      <c r="E80" s="462" t="s">
        <v>253</v>
      </c>
      <c r="F80" s="105"/>
      <c r="G80" s="69"/>
      <c r="H80" s="69"/>
      <c r="I80" s="69"/>
      <c r="J80" s="69"/>
      <c r="K80" s="463" t="s">
        <v>304</v>
      </c>
      <c r="L80" s="105"/>
      <c r="M80" s="463" t="s">
        <v>369</v>
      </c>
      <c r="N80" s="105"/>
      <c r="O80" s="105"/>
      <c r="P80" s="105"/>
      <c r="Q80" s="105"/>
      <c r="R80" s="105"/>
      <c r="S80" s="69"/>
      <c r="T80" s="69"/>
      <c r="U80" s="69"/>
      <c r="V80" s="69"/>
      <c r="W80" s="69"/>
      <c r="X80" s="69"/>
      <c r="Y80" s="69"/>
      <c r="Z80" s="69"/>
      <c r="AA80" s="69"/>
      <c r="AB80" s="69"/>
      <c r="AC80" s="69"/>
      <c r="AD80" s="69"/>
      <c r="AE80" s="69"/>
      <c r="AF80" s="69"/>
      <c r="AG80" s="69"/>
      <c r="AH80" s="69"/>
      <c r="AI80" s="69"/>
      <c r="AJ80" s="466" t="s">
        <v>139</v>
      </c>
      <c r="AK80" s="467">
        <v>1990</v>
      </c>
      <c r="AL80" s="69"/>
      <c r="AM80" s="69"/>
      <c r="AN80" s="69"/>
      <c r="AO80" s="461">
        <v>240000</v>
      </c>
      <c r="AP80" s="105"/>
      <c r="AQ80" s="105"/>
      <c r="AR80" s="105"/>
      <c r="AS80" s="105"/>
      <c r="AT80" s="105"/>
      <c r="AU80" s="105"/>
      <c r="AV80" s="105"/>
      <c r="AW80" s="105"/>
    </row>
    <row r="81" spans="2:49" s="91" customFormat="1" ht="33.75" customHeight="1" x14ac:dyDescent="0.25">
      <c r="B81" s="364"/>
      <c r="C81" s="394"/>
      <c r="D81" s="462" t="s">
        <v>194</v>
      </c>
      <c r="E81" s="462" t="s">
        <v>253</v>
      </c>
      <c r="F81" s="105"/>
      <c r="G81" s="69"/>
      <c r="H81" s="69"/>
      <c r="I81" s="69"/>
      <c r="J81" s="69"/>
      <c r="K81" s="463" t="s">
        <v>304</v>
      </c>
      <c r="L81" s="105"/>
      <c r="M81" s="463" t="s">
        <v>369</v>
      </c>
      <c r="N81" s="105"/>
      <c r="O81" s="105"/>
      <c r="P81" s="105"/>
      <c r="Q81" s="105"/>
      <c r="R81" s="105"/>
      <c r="S81" s="69"/>
      <c r="T81" s="69"/>
      <c r="U81" s="69"/>
      <c r="V81" s="69"/>
      <c r="W81" s="69"/>
      <c r="X81" s="69"/>
      <c r="Y81" s="69"/>
      <c r="Z81" s="69"/>
      <c r="AA81" s="69"/>
      <c r="AB81" s="69"/>
      <c r="AC81" s="69"/>
      <c r="AD81" s="69"/>
      <c r="AE81" s="69"/>
      <c r="AF81" s="69"/>
      <c r="AG81" s="69"/>
      <c r="AH81" s="69"/>
      <c r="AI81" s="69"/>
      <c r="AJ81" s="466" t="s">
        <v>139</v>
      </c>
      <c r="AK81" s="467">
        <v>1990</v>
      </c>
      <c r="AL81" s="69"/>
      <c r="AM81" s="69"/>
      <c r="AN81" s="69"/>
      <c r="AO81" s="461">
        <v>360000</v>
      </c>
      <c r="AP81" s="105"/>
      <c r="AQ81" s="105"/>
      <c r="AR81" s="105"/>
      <c r="AS81" s="105"/>
      <c r="AT81" s="105"/>
      <c r="AU81" s="105"/>
      <c r="AV81" s="105"/>
      <c r="AW81" s="105"/>
    </row>
    <row r="82" spans="2:49" s="91" customFormat="1" ht="33.75" customHeight="1" x14ac:dyDescent="0.25">
      <c r="B82" s="364"/>
      <c r="C82" s="394"/>
      <c r="D82" s="462" t="s">
        <v>199</v>
      </c>
      <c r="E82" s="462" t="s">
        <v>259</v>
      </c>
      <c r="F82" s="105"/>
      <c r="G82" s="69"/>
      <c r="H82" s="69"/>
      <c r="I82" s="69"/>
      <c r="J82" s="69"/>
      <c r="K82" s="463" t="s">
        <v>318</v>
      </c>
      <c r="L82" s="105"/>
      <c r="M82" s="463" t="s">
        <v>365</v>
      </c>
      <c r="N82" s="105"/>
      <c r="O82" s="105"/>
      <c r="P82" s="105"/>
      <c r="Q82" s="105"/>
      <c r="R82" s="105"/>
      <c r="S82" s="69"/>
      <c r="T82" s="69"/>
      <c r="U82" s="69"/>
      <c r="V82" s="69"/>
      <c r="W82" s="69"/>
      <c r="X82" s="69"/>
      <c r="Y82" s="69"/>
      <c r="Z82" s="69"/>
      <c r="AA82" s="69"/>
      <c r="AB82" s="69"/>
      <c r="AC82" s="69"/>
      <c r="AD82" s="69"/>
      <c r="AE82" s="69"/>
      <c r="AF82" s="69"/>
      <c r="AG82" s="69"/>
      <c r="AH82" s="69"/>
      <c r="AI82" s="69"/>
      <c r="AJ82" s="466" t="s">
        <v>139</v>
      </c>
      <c r="AK82" s="467">
        <v>1990</v>
      </c>
      <c r="AL82" s="69"/>
      <c r="AM82" s="69"/>
      <c r="AN82" s="69"/>
      <c r="AO82" s="461">
        <v>1080000</v>
      </c>
      <c r="AP82" s="105"/>
      <c r="AQ82" s="105"/>
      <c r="AR82" s="105"/>
      <c r="AS82" s="105"/>
      <c r="AT82" s="105"/>
      <c r="AU82" s="105"/>
      <c r="AV82" s="105"/>
      <c r="AW82" s="105"/>
    </row>
    <row r="83" spans="2:49" s="91" customFormat="1" ht="33.75" customHeight="1" x14ac:dyDescent="0.25">
      <c r="B83" s="364"/>
      <c r="C83" s="394"/>
      <c r="D83" s="462" t="s">
        <v>175</v>
      </c>
      <c r="E83" s="462" t="s">
        <v>232</v>
      </c>
      <c r="F83" s="105"/>
      <c r="G83" s="69"/>
      <c r="H83" s="69"/>
      <c r="I83" s="69"/>
      <c r="J83" s="69"/>
      <c r="K83" s="463" t="s">
        <v>304</v>
      </c>
      <c r="L83" s="105"/>
      <c r="M83" s="463" t="s">
        <v>369</v>
      </c>
      <c r="N83" s="105"/>
      <c r="O83" s="105"/>
      <c r="P83" s="105"/>
      <c r="Q83" s="105"/>
      <c r="R83" s="105"/>
      <c r="S83" s="69"/>
      <c r="T83" s="69"/>
      <c r="U83" s="69"/>
      <c r="V83" s="69"/>
      <c r="W83" s="69"/>
      <c r="X83" s="69"/>
      <c r="Y83" s="69"/>
      <c r="Z83" s="69"/>
      <c r="AA83" s="69"/>
      <c r="AB83" s="69"/>
      <c r="AC83" s="69"/>
      <c r="AD83" s="69"/>
      <c r="AE83" s="69"/>
      <c r="AF83" s="69"/>
      <c r="AG83" s="69"/>
      <c r="AH83" s="69"/>
      <c r="AI83" s="69"/>
      <c r="AJ83" s="466" t="s">
        <v>139</v>
      </c>
      <c r="AK83" s="467">
        <v>1990</v>
      </c>
      <c r="AL83" s="69"/>
      <c r="AM83" s="69"/>
      <c r="AN83" s="69"/>
      <c r="AO83" s="461">
        <v>1170000</v>
      </c>
      <c r="AP83" s="105"/>
      <c r="AQ83" s="105"/>
      <c r="AR83" s="105"/>
      <c r="AS83" s="105"/>
      <c r="AT83" s="105"/>
      <c r="AU83" s="105"/>
      <c r="AV83" s="105"/>
      <c r="AW83" s="105"/>
    </row>
    <row r="84" spans="2:49" s="91" customFormat="1" ht="33.75" customHeight="1" x14ac:dyDescent="0.25">
      <c r="B84" s="364"/>
      <c r="C84" s="394"/>
      <c r="D84" s="462" t="s">
        <v>1409</v>
      </c>
      <c r="E84" s="462" t="s">
        <v>240</v>
      </c>
      <c r="F84" s="105"/>
      <c r="G84" s="69"/>
      <c r="H84" s="69"/>
      <c r="I84" s="69"/>
      <c r="J84" s="69"/>
      <c r="K84" s="463" t="s">
        <v>304</v>
      </c>
      <c r="L84" s="105"/>
      <c r="M84" s="463" t="s">
        <v>369</v>
      </c>
      <c r="N84" s="105"/>
      <c r="O84" s="105"/>
      <c r="P84" s="105"/>
      <c r="Q84" s="105"/>
      <c r="R84" s="105"/>
      <c r="S84" s="69"/>
      <c r="T84" s="69"/>
      <c r="U84" s="69"/>
      <c r="V84" s="69"/>
      <c r="W84" s="69"/>
      <c r="X84" s="69"/>
      <c r="Y84" s="69"/>
      <c r="Z84" s="69"/>
      <c r="AA84" s="69"/>
      <c r="AB84" s="69"/>
      <c r="AC84" s="69"/>
      <c r="AD84" s="69"/>
      <c r="AE84" s="69"/>
      <c r="AF84" s="69"/>
      <c r="AG84" s="69"/>
      <c r="AH84" s="69"/>
      <c r="AI84" s="69"/>
      <c r="AJ84" s="466" t="s">
        <v>139</v>
      </c>
      <c r="AK84" s="467">
        <v>1990</v>
      </c>
      <c r="AL84" s="69"/>
      <c r="AM84" s="69"/>
      <c r="AN84" s="69"/>
      <c r="AO84" s="461">
        <v>480000</v>
      </c>
      <c r="AP84" s="105"/>
      <c r="AQ84" s="105"/>
      <c r="AR84" s="105"/>
      <c r="AS84" s="105"/>
      <c r="AT84" s="105"/>
      <c r="AU84" s="105"/>
      <c r="AV84" s="105"/>
      <c r="AW84" s="105"/>
    </row>
    <row r="85" spans="2:49" s="91" customFormat="1" ht="33.75" customHeight="1" x14ac:dyDescent="0.25">
      <c r="B85" s="364"/>
      <c r="C85" s="394"/>
      <c r="D85" s="462" t="s">
        <v>182</v>
      </c>
      <c r="E85" s="462" t="s">
        <v>239</v>
      </c>
      <c r="F85" s="105"/>
      <c r="G85" s="69"/>
      <c r="H85" s="69"/>
      <c r="I85" s="69"/>
      <c r="J85" s="69"/>
      <c r="K85" s="463" t="s">
        <v>314</v>
      </c>
      <c r="L85" s="105"/>
      <c r="M85" s="463" t="s">
        <v>362</v>
      </c>
      <c r="N85" s="105"/>
      <c r="O85" s="105"/>
      <c r="P85" s="105"/>
      <c r="Q85" s="105"/>
      <c r="R85" s="105"/>
      <c r="S85" s="69"/>
      <c r="T85" s="69"/>
      <c r="U85" s="69"/>
      <c r="V85" s="69"/>
      <c r="W85" s="69"/>
      <c r="X85" s="69"/>
      <c r="Y85" s="69"/>
      <c r="Z85" s="69"/>
      <c r="AA85" s="69"/>
      <c r="AB85" s="69"/>
      <c r="AC85" s="69"/>
      <c r="AD85" s="69"/>
      <c r="AE85" s="69"/>
      <c r="AF85" s="69"/>
      <c r="AG85" s="69"/>
      <c r="AH85" s="69"/>
      <c r="AI85" s="69"/>
      <c r="AJ85" s="466" t="s">
        <v>139</v>
      </c>
      <c r="AK85" s="467">
        <v>1990</v>
      </c>
      <c r="AL85" s="69"/>
      <c r="AM85" s="69"/>
      <c r="AN85" s="69"/>
      <c r="AO85" s="461">
        <v>650000</v>
      </c>
      <c r="AP85" s="105"/>
      <c r="AQ85" s="105"/>
      <c r="AR85" s="105"/>
      <c r="AS85" s="105"/>
      <c r="AT85" s="105"/>
      <c r="AU85" s="105"/>
      <c r="AV85" s="105"/>
      <c r="AW85" s="105"/>
    </row>
    <row r="86" spans="2:49" s="91" customFormat="1" ht="33.75" customHeight="1" x14ac:dyDescent="0.25">
      <c r="B86" s="364"/>
      <c r="C86" s="394"/>
      <c r="D86" s="462" t="s">
        <v>1944</v>
      </c>
      <c r="E86" s="462" t="s">
        <v>1090</v>
      </c>
      <c r="F86" s="105"/>
      <c r="G86" s="69"/>
      <c r="H86" s="69"/>
      <c r="I86" s="69"/>
      <c r="J86" s="69"/>
      <c r="K86" s="463" t="s">
        <v>304</v>
      </c>
      <c r="L86" s="105"/>
      <c r="M86" s="463" t="s">
        <v>372</v>
      </c>
      <c r="N86" s="105"/>
      <c r="O86" s="105"/>
      <c r="P86" s="105"/>
      <c r="Q86" s="105"/>
      <c r="R86" s="105"/>
      <c r="S86" s="69"/>
      <c r="T86" s="69"/>
      <c r="U86" s="69"/>
      <c r="V86" s="69"/>
      <c r="W86" s="69"/>
      <c r="X86" s="69"/>
      <c r="Y86" s="69"/>
      <c r="Z86" s="69"/>
      <c r="AA86" s="69"/>
      <c r="AB86" s="69"/>
      <c r="AC86" s="69"/>
      <c r="AD86" s="69"/>
      <c r="AE86" s="69"/>
      <c r="AF86" s="69"/>
      <c r="AG86" s="69"/>
      <c r="AH86" s="69"/>
      <c r="AI86" s="69"/>
      <c r="AJ86" s="466" t="s">
        <v>139</v>
      </c>
      <c r="AK86" s="467">
        <v>1990</v>
      </c>
      <c r="AL86" s="69"/>
      <c r="AM86" s="69"/>
      <c r="AN86" s="69"/>
      <c r="AO86" s="461">
        <v>250000</v>
      </c>
      <c r="AP86" s="105"/>
      <c r="AQ86" s="105"/>
      <c r="AR86" s="105"/>
      <c r="AS86" s="105"/>
      <c r="AT86" s="105"/>
      <c r="AU86" s="105"/>
      <c r="AV86" s="105"/>
      <c r="AW86" s="105"/>
    </row>
    <row r="87" spans="2:49" s="91" customFormat="1" ht="33.75" customHeight="1" x14ac:dyDescent="0.25">
      <c r="B87" s="364"/>
      <c r="C87" s="394"/>
      <c r="D87" s="462" t="s">
        <v>1412</v>
      </c>
      <c r="E87" s="462" t="s">
        <v>1413</v>
      </c>
      <c r="F87" s="105"/>
      <c r="G87" s="69"/>
      <c r="H87" s="69"/>
      <c r="I87" s="69"/>
      <c r="J87" s="69"/>
      <c r="K87" s="463" t="s">
        <v>304</v>
      </c>
      <c r="L87" s="105"/>
      <c r="M87" s="463" t="s">
        <v>1114</v>
      </c>
      <c r="N87" s="105"/>
      <c r="O87" s="105"/>
      <c r="P87" s="105"/>
      <c r="Q87" s="105"/>
      <c r="R87" s="105"/>
      <c r="S87" s="69"/>
      <c r="T87" s="69"/>
      <c r="U87" s="69"/>
      <c r="V87" s="69"/>
      <c r="W87" s="69"/>
      <c r="X87" s="69"/>
      <c r="Y87" s="69"/>
      <c r="Z87" s="69"/>
      <c r="AA87" s="69"/>
      <c r="AB87" s="69"/>
      <c r="AC87" s="69"/>
      <c r="AD87" s="69"/>
      <c r="AE87" s="69"/>
      <c r="AF87" s="69"/>
      <c r="AG87" s="69"/>
      <c r="AH87" s="69"/>
      <c r="AI87" s="69"/>
      <c r="AJ87" s="466" t="s">
        <v>139</v>
      </c>
      <c r="AK87" s="467">
        <v>1990</v>
      </c>
      <c r="AL87" s="69"/>
      <c r="AM87" s="69"/>
      <c r="AN87" s="69"/>
      <c r="AO87" s="461">
        <v>210000</v>
      </c>
      <c r="AP87" s="105"/>
      <c r="AQ87" s="105"/>
      <c r="AR87" s="105"/>
      <c r="AS87" s="105"/>
      <c r="AT87" s="105"/>
      <c r="AU87" s="105"/>
      <c r="AV87" s="105"/>
      <c r="AW87" s="105"/>
    </row>
    <row r="88" spans="2:49" s="91" customFormat="1" ht="33.75" customHeight="1" x14ac:dyDescent="0.25">
      <c r="B88" s="364"/>
      <c r="C88" s="394"/>
      <c r="D88" s="462" t="s">
        <v>199</v>
      </c>
      <c r="E88" s="462" t="s">
        <v>259</v>
      </c>
      <c r="F88" s="105"/>
      <c r="G88" s="69"/>
      <c r="H88" s="69"/>
      <c r="I88" s="69"/>
      <c r="J88" s="69"/>
      <c r="K88" s="463" t="s">
        <v>318</v>
      </c>
      <c r="L88" s="105"/>
      <c r="M88" s="463" t="s">
        <v>365</v>
      </c>
      <c r="N88" s="105"/>
      <c r="O88" s="105"/>
      <c r="P88" s="105"/>
      <c r="Q88" s="105"/>
      <c r="R88" s="105"/>
      <c r="S88" s="69"/>
      <c r="T88" s="69"/>
      <c r="U88" s="69"/>
      <c r="V88" s="69"/>
      <c r="W88" s="69"/>
      <c r="X88" s="69"/>
      <c r="Y88" s="69"/>
      <c r="Z88" s="69"/>
      <c r="AA88" s="69"/>
      <c r="AB88" s="69"/>
      <c r="AC88" s="69"/>
      <c r="AD88" s="69"/>
      <c r="AE88" s="69"/>
      <c r="AF88" s="69"/>
      <c r="AG88" s="69"/>
      <c r="AH88" s="69"/>
      <c r="AI88" s="69"/>
      <c r="AJ88" s="466" t="s">
        <v>139</v>
      </c>
      <c r="AK88" s="467">
        <v>1990</v>
      </c>
      <c r="AL88" s="69"/>
      <c r="AM88" s="69"/>
      <c r="AN88" s="69"/>
      <c r="AO88" s="461">
        <v>420000</v>
      </c>
      <c r="AP88" s="105"/>
      <c r="AQ88" s="105"/>
      <c r="AR88" s="105"/>
      <c r="AS88" s="105"/>
      <c r="AT88" s="105"/>
      <c r="AU88" s="105"/>
      <c r="AV88" s="105"/>
      <c r="AW88" s="105"/>
    </row>
    <row r="89" spans="2:49" s="91" customFormat="1" ht="33.75" customHeight="1" x14ac:dyDescent="0.25">
      <c r="B89" s="364"/>
      <c r="C89" s="394"/>
      <c r="D89" s="462" t="s">
        <v>183</v>
      </c>
      <c r="E89" s="462" t="s">
        <v>240</v>
      </c>
      <c r="F89" s="105"/>
      <c r="G89" s="69"/>
      <c r="H89" s="69"/>
      <c r="I89" s="69"/>
      <c r="J89" s="69"/>
      <c r="K89" s="463" t="s">
        <v>304</v>
      </c>
      <c r="L89" s="105"/>
      <c r="M89" s="463" t="s">
        <v>368</v>
      </c>
      <c r="N89" s="105"/>
      <c r="O89" s="105"/>
      <c r="P89" s="105"/>
      <c r="Q89" s="105"/>
      <c r="R89" s="105"/>
      <c r="S89" s="69"/>
      <c r="T89" s="69"/>
      <c r="U89" s="69"/>
      <c r="V89" s="69"/>
      <c r="W89" s="69"/>
      <c r="X89" s="69"/>
      <c r="Y89" s="69"/>
      <c r="Z89" s="69"/>
      <c r="AA89" s="69"/>
      <c r="AB89" s="69"/>
      <c r="AC89" s="69"/>
      <c r="AD89" s="69"/>
      <c r="AE89" s="69"/>
      <c r="AF89" s="69"/>
      <c r="AG89" s="69"/>
      <c r="AH89" s="69"/>
      <c r="AI89" s="69"/>
      <c r="AJ89" s="466" t="s">
        <v>139</v>
      </c>
      <c r="AK89" s="467">
        <v>1990</v>
      </c>
      <c r="AL89" s="69"/>
      <c r="AM89" s="69"/>
      <c r="AN89" s="69"/>
      <c r="AO89" s="461">
        <v>2380000</v>
      </c>
      <c r="AP89" s="105"/>
      <c r="AQ89" s="105"/>
      <c r="AR89" s="105"/>
      <c r="AS89" s="105"/>
      <c r="AT89" s="105"/>
      <c r="AU89" s="105"/>
      <c r="AV89" s="105"/>
      <c r="AW89" s="105"/>
    </row>
    <row r="90" spans="2:49" s="91" customFormat="1" ht="33.75" customHeight="1" x14ac:dyDescent="0.25">
      <c r="B90" s="364"/>
      <c r="C90" s="394"/>
      <c r="D90" s="462" t="s">
        <v>182</v>
      </c>
      <c r="E90" s="462" t="s">
        <v>239</v>
      </c>
      <c r="F90" s="105"/>
      <c r="G90" s="69"/>
      <c r="H90" s="69"/>
      <c r="I90" s="69"/>
      <c r="J90" s="69"/>
      <c r="K90" s="463" t="s">
        <v>314</v>
      </c>
      <c r="L90" s="105"/>
      <c r="M90" s="463" t="s">
        <v>362</v>
      </c>
      <c r="N90" s="105"/>
      <c r="O90" s="105"/>
      <c r="P90" s="105"/>
      <c r="Q90" s="105"/>
      <c r="R90" s="105"/>
      <c r="S90" s="69"/>
      <c r="T90" s="69"/>
      <c r="U90" s="69"/>
      <c r="V90" s="69"/>
      <c r="W90" s="69"/>
      <c r="X90" s="69"/>
      <c r="Y90" s="69"/>
      <c r="Z90" s="69"/>
      <c r="AA90" s="69"/>
      <c r="AB90" s="69"/>
      <c r="AC90" s="69"/>
      <c r="AD90" s="69"/>
      <c r="AE90" s="69"/>
      <c r="AF90" s="69"/>
      <c r="AG90" s="69"/>
      <c r="AH90" s="69"/>
      <c r="AI90" s="69"/>
      <c r="AJ90" s="466" t="s">
        <v>139</v>
      </c>
      <c r="AK90" s="467">
        <v>1990</v>
      </c>
      <c r="AL90" s="69"/>
      <c r="AM90" s="69"/>
      <c r="AN90" s="69"/>
      <c r="AO90" s="461">
        <v>520000</v>
      </c>
      <c r="AP90" s="105"/>
      <c r="AQ90" s="105"/>
      <c r="AR90" s="105"/>
      <c r="AS90" s="105"/>
      <c r="AT90" s="105"/>
      <c r="AU90" s="105"/>
      <c r="AV90" s="105"/>
      <c r="AW90" s="105"/>
    </row>
    <row r="91" spans="2:49" s="91" customFormat="1" ht="33.75" customHeight="1" x14ac:dyDescent="0.25">
      <c r="B91" s="364"/>
      <c r="C91" s="394"/>
      <c r="D91" s="462" t="s">
        <v>184</v>
      </c>
      <c r="E91" s="462" t="s">
        <v>807</v>
      </c>
      <c r="F91" s="105"/>
      <c r="G91" s="69"/>
      <c r="H91" s="69"/>
      <c r="I91" s="69"/>
      <c r="J91" s="69"/>
      <c r="K91" s="463" t="s">
        <v>304</v>
      </c>
      <c r="L91" s="105"/>
      <c r="M91" s="463" t="s">
        <v>368</v>
      </c>
      <c r="N91" s="105"/>
      <c r="O91" s="105"/>
      <c r="P91" s="105"/>
      <c r="Q91" s="105"/>
      <c r="R91" s="105"/>
      <c r="S91" s="69"/>
      <c r="T91" s="69"/>
      <c r="U91" s="69"/>
      <c r="V91" s="69"/>
      <c r="W91" s="69"/>
      <c r="X91" s="69"/>
      <c r="Y91" s="69"/>
      <c r="Z91" s="69"/>
      <c r="AA91" s="69"/>
      <c r="AB91" s="69"/>
      <c r="AC91" s="69"/>
      <c r="AD91" s="69"/>
      <c r="AE91" s="69"/>
      <c r="AF91" s="69"/>
      <c r="AG91" s="69"/>
      <c r="AH91" s="69"/>
      <c r="AI91" s="69"/>
      <c r="AJ91" s="466" t="s">
        <v>139</v>
      </c>
      <c r="AK91" s="467">
        <v>1990</v>
      </c>
      <c r="AL91" s="69"/>
      <c r="AM91" s="69"/>
      <c r="AN91" s="69"/>
      <c r="AO91" s="461">
        <v>450000</v>
      </c>
      <c r="AP91" s="105"/>
      <c r="AQ91" s="105"/>
      <c r="AR91" s="105"/>
      <c r="AS91" s="105"/>
      <c r="AT91" s="105"/>
      <c r="AU91" s="105"/>
      <c r="AV91" s="105"/>
      <c r="AW91" s="105"/>
    </row>
    <row r="92" spans="2:49" s="91" customFormat="1" ht="33.75" customHeight="1" x14ac:dyDescent="0.25">
      <c r="B92" s="364"/>
      <c r="C92" s="394"/>
      <c r="D92" s="462" t="s">
        <v>175</v>
      </c>
      <c r="E92" s="462" t="s">
        <v>232</v>
      </c>
      <c r="F92" s="105"/>
      <c r="G92" s="69"/>
      <c r="H92" s="69"/>
      <c r="I92" s="69"/>
      <c r="J92" s="69"/>
      <c r="K92" s="463" t="s">
        <v>304</v>
      </c>
      <c r="L92" s="105"/>
      <c r="M92" s="463" t="s">
        <v>369</v>
      </c>
      <c r="N92" s="105"/>
      <c r="O92" s="105"/>
      <c r="P92" s="105"/>
      <c r="Q92" s="105"/>
      <c r="R92" s="105"/>
      <c r="S92" s="69"/>
      <c r="T92" s="69"/>
      <c r="U92" s="69"/>
      <c r="V92" s="69"/>
      <c r="W92" s="69"/>
      <c r="X92" s="69"/>
      <c r="Y92" s="69"/>
      <c r="Z92" s="69"/>
      <c r="AA92" s="69"/>
      <c r="AB92" s="69"/>
      <c r="AC92" s="69"/>
      <c r="AD92" s="69"/>
      <c r="AE92" s="69"/>
      <c r="AF92" s="69"/>
      <c r="AG92" s="69"/>
      <c r="AH92" s="69"/>
      <c r="AI92" s="69"/>
      <c r="AJ92" s="466" t="s">
        <v>139</v>
      </c>
      <c r="AK92" s="467">
        <v>1992</v>
      </c>
      <c r="AL92" s="69"/>
      <c r="AM92" s="69"/>
      <c r="AN92" s="69"/>
      <c r="AO92" s="461">
        <v>828750</v>
      </c>
      <c r="AP92" s="105"/>
      <c r="AQ92" s="105"/>
      <c r="AR92" s="105"/>
      <c r="AS92" s="105"/>
      <c r="AT92" s="105"/>
      <c r="AU92" s="105"/>
      <c r="AV92" s="105"/>
      <c r="AW92" s="105"/>
    </row>
    <row r="93" spans="2:49" s="91" customFormat="1" ht="33.75" customHeight="1" x14ac:dyDescent="0.25">
      <c r="B93" s="364"/>
      <c r="C93" s="394"/>
      <c r="D93" s="462" t="s">
        <v>1081</v>
      </c>
      <c r="E93" s="462" t="s">
        <v>1094</v>
      </c>
      <c r="F93" s="105"/>
      <c r="G93" s="69"/>
      <c r="H93" s="69"/>
      <c r="I93" s="69"/>
      <c r="J93" s="69"/>
      <c r="K93" s="463" t="s">
        <v>304</v>
      </c>
      <c r="L93" s="105"/>
      <c r="M93" s="463" t="s">
        <v>1114</v>
      </c>
      <c r="N93" s="105"/>
      <c r="O93" s="105"/>
      <c r="P93" s="105"/>
      <c r="Q93" s="105"/>
      <c r="R93" s="105"/>
      <c r="S93" s="69"/>
      <c r="T93" s="69"/>
      <c r="U93" s="69"/>
      <c r="V93" s="69"/>
      <c r="W93" s="69"/>
      <c r="X93" s="69"/>
      <c r="Y93" s="69"/>
      <c r="Z93" s="69"/>
      <c r="AA93" s="69"/>
      <c r="AB93" s="69"/>
      <c r="AC93" s="69"/>
      <c r="AD93" s="69"/>
      <c r="AE93" s="69"/>
      <c r="AF93" s="69"/>
      <c r="AG93" s="69"/>
      <c r="AH93" s="69"/>
      <c r="AI93" s="69"/>
      <c r="AJ93" s="466" t="s">
        <v>139</v>
      </c>
      <c r="AK93" s="467">
        <v>1992</v>
      </c>
      <c r="AL93" s="69"/>
      <c r="AM93" s="69"/>
      <c r="AN93" s="69"/>
      <c r="AO93" s="461">
        <v>325000</v>
      </c>
      <c r="AP93" s="105"/>
      <c r="AQ93" s="105"/>
      <c r="AR93" s="105"/>
      <c r="AS93" s="105"/>
      <c r="AT93" s="105"/>
      <c r="AU93" s="105"/>
      <c r="AV93" s="105"/>
      <c r="AW93" s="105"/>
    </row>
    <row r="94" spans="2:49" s="91" customFormat="1" ht="33.75" customHeight="1" x14ac:dyDescent="0.25">
      <c r="B94" s="364"/>
      <c r="C94" s="394"/>
      <c r="D94" s="462" t="s">
        <v>183</v>
      </c>
      <c r="E94" s="462" t="s">
        <v>240</v>
      </c>
      <c r="F94" s="105"/>
      <c r="G94" s="69"/>
      <c r="H94" s="69"/>
      <c r="I94" s="69"/>
      <c r="J94" s="69"/>
      <c r="K94" s="463" t="s">
        <v>304</v>
      </c>
      <c r="L94" s="105"/>
      <c r="M94" s="463" t="s">
        <v>368</v>
      </c>
      <c r="N94" s="105"/>
      <c r="O94" s="105"/>
      <c r="P94" s="105"/>
      <c r="Q94" s="105"/>
      <c r="R94" s="105"/>
      <c r="S94" s="69"/>
      <c r="T94" s="69"/>
      <c r="U94" s="69"/>
      <c r="V94" s="69"/>
      <c r="W94" s="69"/>
      <c r="X94" s="69"/>
      <c r="Y94" s="69"/>
      <c r="Z94" s="69"/>
      <c r="AA94" s="69"/>
      <c r="AB94" s="69"/>
      <c r="AC94" s="69"/>
      <c r="AD94" s="69"/>
      <c r="AE94" s="69"/>
      <c r="AF94" s="69"/>
      <c r="AG94" s="69"/>
      <c r="AH94" s="69"/>
      <c r="AI94" s="69"/>
      <c r="AJ94" s="466" t="s">
        <v>139</v>
      </c>
      <c r="AK94" s="467">
        <v>1992</v>
      </c>
      <c r="AL94" s="69"/>
      <c r="AM94" s="69"/>
      <c r="AN94" s="69"/>
      <c r="AO94" s="461">
        <v>1785000</v>
      </c>
      <c r="AP94" s="105"/>
      <c r="AQ94" s="105"/>
      <c r="AR94" s="105"/>
      <c r="AS94" s="105"/>
      <c r="AT94" s="105"/>
      <c r="AU94" s="105"/>
      <c r="AV94" s="105"/>
      <c r="AW94" s="105"/>
    </row>
    <row r="95" spans="2:49" s="91" customFormat="1" ht="33.75" customHeight="1" x14ac:dyDescent="0.25">
      <c r="B95" s="364"/>
      <c r="C95" s="394"/>
      <c r="D95" s="462" t="s">
        <v>1409</v>
      </c>
      <c r="E95" s="462" t="s">
        <v>240</v>
      </c>
      <c r="F95" s="105"/>
      <c r="G95" s="69"/>
      <c r="H95" s="69"/>
      <c r="I95" s="69"/>
      <c r="J95" s="69"/>
      <c r="K95" s="463" t="s">
        <v>304</v>
      </c>
      <c r="L95" s="105"/>
      <c r="M95" s="463" t="s">
        <v>369</v>
      </c>
      <c r="N95" s="105"/>
      <c r="O95" s="105"/>
      <c r="P95" s="105"/>
      <c r="Q95" s="105"/>
      <c r="R95" s="105"/>
      <c r="S95" s="69"/>
      <c r="T95" s="69"/>
      <c r="U95" s="69"/>
      <c r="V95" s="69"/>
      <c r="W95" s="69"/>
      <c r="X95" s="69"/>
      <c r="Y95" s="69"/>
      <c r="Z95" s="69"/>
      <c r="AA95" s="69"/>
      <c r="AB95" s="69"/>
      <c r="AC95" s="69"/>
      <c r="AD95" s="69"/>
      <c r="AE95" s="69"/>
      <c r="AF95" s="69"/>
      <c r="AG95" s="69"/>
      <c r="AH95" s="69"/>
      <c r="AI95" s="69"/>
      <c r="AJ95" s="466" t="s">
        <v>139</v>
      </c>
      <c r="AK95" s="467">
        <v>1992</v>
      </c>
      <c r="AL95" s="69"/>
      <c r="AM95" s="69"/>
      <c r="AN95" s="69"/>
      <c r="AO95" s="461">
        <v>130000</v>
      </c>
      <c r="AP95" s="105"/>
      <c r="AQ95" s="105"/>
      <c r="AR95" s="105"/>
      <c r="AS95" s="105"/>
      <c r="AT95" s="105"/>
      <c r="AU95" s="105"/>
      <c r="AV95" s="105"/>
      <c r="AW95" s="105"/>
    </row>
    <row r="96" spans="2:49" s="91" customFormat="1" ht="33.75" customHeight="1" x14ac:dyDescent="0.25">
      <c r="B96" s="364"/>
      <c r="C96" s="394"/>
      <c r="D96" s="462" t="s">
        <v>175</v>
      </c>
      <c r="E96" s="462" t="s">
        <v>232</v>
      </c>
      <c r="F96" s="105"/>
      <c r="G96" s="69"/>
      <c r="H96" s="69"/>
      <c r="I96" s="69"/>
      <c r="J96" s="69"/>
      <c r="K96" s="463" t="s">
        <v>304</v>
      </c>
      <c r="L96" s="105"/>
      <c r="M96" s="463" t="s">
        <v>369</v>
      </c>
      <c r="N96" s="105"/>
      <c r="O96" s="105"/>
      <c r="P96" s="105"/>
      <c r="Q96" s="105"/>
      <c r="R96" s="105"/>
      <c r="S96" s="69"/>
      <c r="T96" s="69"/>
      <c r="U96" s="69"/>
      <c r="V96" s="69"/>
      <c r="W96" s="69"/>
      <c r="X96" s="69"/>
      <c r="Y96" s="69"/>
      <c r="Z96" s="69"/>
      <c r="AA96" s="69"/>
      <c r="AB96" s="69"/>
      <c r="AC96" s="69"/>
      <c r="AD96" s="69"/>
      <c r="AE96" s="69"/>
      <c r="AF96" s="69"/>
      <c r="AG96" s="69"/>
      <c r="AH96" s="69"/>
      <c r="AI96" s="69"/>
      <c r="AJ96" s="466" t="s">
        <v>139</v>
      </c>
      <c r="AK96" s="467">
        <v>1992</v>
      </c>
      <c r="AL96" s="69"/>
      <c r="AM96" s="69"/>
      <c r="AN96" s="69"/>
      <c r="AO96" s="461">
        <v>1120000</v>
      </c>
      <c r="AP96" s="105"/>
      <c r="AQ96" s="105"/>
      <c r="AR96" s="105"/>
      <c r="AS96" s="105"/>
      <c r="AT96" s="105"/>
      <c r="AU96" s="105"/>
      <c r="AV96" s="105"/>
      <c r="AW96" s="105"/>
    </row>
    <row r="97" spans="2:49" s="91" customFormat="1" ht="33.75" customHeight="1" x14ac:dyDescent="0.25">
      <c r="B97" s="364"/>
      <c r="C97" s="394"/>
      <c r="D97" s="462" t="s">
        <v>183</v>
      </c>
      <c r="E97" s="462" t="s">
        <v>240</v>
      </c>
      <c r="F97" s="105"/>
      <c r="G97" s="69"/>
      <c r="H97" s="69"/>
      <c r="I97" s="69"/>
      <c r="J97" s="69"/>
      <c r="K97" s="463" t="s">
        <v>304</v>
      </c>
      <c r="L97" s="105"/>
      <c r="M97" s="463" t="s">
        <v>368</v>
      </c>
      <c r="N97" s="105"/>
      <c r="O97" s="105"/>
      <c r="P97" s="105"/>
      <c r="Q97" s="105"/>
      <c r="R97" s="105"/>
      <c r="S97" s="69"/>
      <c r="T97" s="69"/>
      <c r="U97" s="69"/>
      <c r="V97" s="69"/>
      <c r="W97" s="69"/>
      <c r="X97" s="69"/>
      <c r="Y97" s="69"/>
      <c r="Z97" s="69"/>
      <c r="AA97" s="69"/>
      <c r="AB97" s="69"/>
      <c r="AC97" s="69"/>
      <c r="AD97" s="69"/>
      <c r="AE97" s="69"/>
      <c r="AF97" s="69"/>
      <c r="AG97" s="69"/>
      <c r="AH97" s="69"/>
      <c r="AI97" s="69"/>
      <c r="AJ97" s="466" t="s">
        <v>139</v>
      </c>
      <c r="AK97" s="467">
        <v>1992</v>
      </c>
      <c r="AL97" s="69"/>
      <c r="AM97" s="69"/>
      <c r="AN97" s="69"/>
      <c r="AO97" s="461">
        <v>340000</v>
      </c>
      <c r="AP97" s="105"/>
      <c r="AQ97" s="105"/>
      <c r="AR97" s="105"/>
      <c r="AS97" s="105"/>
      <c r="AT97" s="105"/>
      <c r="AU97" s="105"/>
      <c r="AV97" s="105"/>
      <c r="AW97" s="105"/>
    </row>
    <row r="98" spans="2:49" s="91" customFormat="1" ht="33.75" customHeight="1" x14ac:dyDescent="0.25">
      <c r="B98" s="364"/>
      <c r="C98" s="394"/>
      <c r="D98" s="462" t="s">
        <v>188</v>
      </c>
      <c r="E98" s="462" t="s">
        <v>246</v>
      </c>
      <c r="F98" s="105"/>
      <c r="G98" s="69"/>
      <c r="H98" s="69"/>
      <c r="I98" s="69"/>
      <c r="J98" s="69"/>
      <c r="K98" s="463" t="s">
        <v>1405</v>
      </c>
      <c r="L98" s="105"/>
      <c r="M98" s="463" t="s">
        <v>378</v>
      </c>
      <c r="N98" s="105"/>
      <c r="O98" s="105"/>
      <c r="P98" s="105"/>
      <c r="Q98" s="105"/>
      <c r="R98" s="105"/>
      <c r="S98" s="69"/>
      <c r="T98" s="69"/>
      <c r="U98" s="69"/>
      <c r="V98" s="69"/>
      <c r="W98" s="69"/>
      <c r="X98" s="69"/>
      <c r="Y98" s="69"/>
      <c r="Z98" s="69"/>
      <c r="AA98" s="69"/>
      <c r="AB98" s="69"/>
      <c r="AC98" s="69"/>
      <c r="AD98" s="69"/>
      <c r="AE98" s="69"/>
      <c r="AF98" s="69"/>
      <c r="AG98" s="69"/>
      <c r="AH98" s="69"/>
      <c r="AI98" s="69"/>
      <c r="AJ98" s="466" t="s">
        <v>139</v>
      </c>
      <c r="AK98" s="467">
        <v>1992</v>
      </c>
      <c r="AL98" s="69"/>
      <c r="AM98" s="69"/>
      <c r="AN98" s="69"/>
      <c r="AO98" s="461">
        <v>255000</v>
      </c>
      <c r="AP98" s="105"/>
      <c r="AQ98" s="105"/>
      <c r="AR98" s="105"/>
      <c r="AS98" s="105"/>
      <c r="AT98" s="105"/>
      <c r="AU98" s="105"/>
      <c r="AV98" s="105"/>
      <c r="AW98" s="105"/>
    </row>
    <row r="99" spans="2:49" s="91" customFormat="1" ht="33.75" customHeight="1" x14ac:dyDescent="0.25">
      <c r="B99" s="364"/>
      <c r="C99" s="394"/>
      <c r="D99" s="462" t="s">
        <v>205</v>
      </c>
      <c r="E99" s="462" t="s">
        <v>268</v>
      </c>
      <c r="F99" s="105"/>
      <c r="G99" s="69"/>
      <c r="H99" s="69"/>
      <c r="I99" s="69"/>
      <c r="J99" s="69"/>
      <c r="K99" s="463" t="s">
        <v>304</v>
      </c>
      <c r="L99" s="105"/>
      <c r="M99" s="463" t="s">
        <v>369</v>
      </c>
      <c r="N99" s="105"/>
      <c r="O99" s="105"/>
      <c r="P99" s="105"/>
      <c r="Q99" s="105"/>
      <c r="R99" s="105"/>
      <c r="S99" s="69"/>
      <c r="T99" s="69"/>
      <c r="U99" s="69"/>
      <c r="V99" s="69"/>
      <c r="W99" s="69"/>
      <c r="X99" s="69"/>
      <c r="Y99" s="69"/>
      <c r="Z99" s="69"/>
      <c r="AA99" s="69"/>
      <c r="AB99" s="69"/>
      <c r="AC99" s="69"/>
      <c r="AD99" s="69"/>
      <c r="AE99" s="69"/>
      <c r="AF99" s="69"/>
      <c r="AG99" s="69"/>
      <c r="AH99" s="69"/>
      <c r="AI99" s="69"/>
      <c r="AJ99" s="466" t="s">
        <v>139</v>
      </c>
      <c r="AK99" s="467">
        <v>1995</v>
      </c>
      <c r="AL99" s="69"/>
      <c r="AM99" s="69"/>
      <c r="AN99" s="69"/>
      <c r="AO99" s="461">
        <v>175000</v>
      </c>
      <c r="AP99" s="105"/>
      <c r="AQ99" s="105"/>
      <c r="AR99" s="105"/>
      <c r="AS99" s="105"/>
      <c r="AT99" s="105"/>
      <c r="AU99" s="105"/>
      <c r="AV99" s="105"/>
      <c r="AW99" s="105"/>
    </row>
    <row r="100" spans="2:49" s="91" customFormat="1" ht="33.75" customHeight="1" x14ac:dyDescent="0.25">
      <c r="B100" s="364"/>
      <c r="C100" s="394"/>
      <c r="D100" s="462" t="s">
        <v>188</v>
      </c>
      <c r="E100" s="462" t="s">
        <v>246</v>
      </c>
      <c r="F100" s="105"/>
      <c r="G100" s="69"/>
      <c r="H100" s="69"/>
      <c r="I100" s="69"/>
      <c r="J100" s="69"/>
      <c r="K100" s="463" t="s">
        <v>1954</v>
      </c>
      <c r="L100" s="105"/>
      <c r="M100" s="463" t="s">
        <v>378</v>
      </c>
      <c r="N100" s="105"/>
      <c r="O100" s="105"/>
      <c r="P100" s="105"/>
      <c r="Q100" s="105"/>
      <c r="R100" s="105"/>
      <c r="S100" s="69"/>
      <c r="T100" s="69"/>
      <c r="U100" s="69"/>
      <c r="V100" s="69"/>
      <c r="W100" s="69"/>
      <c r="X100" s="69"/>
      <c r="Y100" s="69"/>
      <c r="Z100" s="69"/>
      <c r="AA100" s="69"/>
      <c r="AB100" s="69"/>
      <c r="AC100" s="69"/>
      <c r="AD100" s="69"/>
      <c r="AE100" s="69"/>
      <c r="AF100" s="69"/>
      <c r="AG100" s="69"/>
      <c r="AH100" s="69"/>
      <c r="AI100" s="69"/>
      <c r="AJ100" s="466" t="s">
        <v>139</v>
      </c>
      <c r="AK100" s="467">
        <v>1995</v>
      </c>
      <c r="AL100" s="69"/>
      <c r="AM100" s="69"/>
      <c r="AN100" s="69"/>
      <c r="AO100" s="461">
        <v>425000</v>
      </c>
      <c r="AP100" s="105"/>
      <c r="AQ100" s="105"/>
      <c r="AR100" s="105"/>
      <c r="AS100" s="105"/>
      <c r="AT100" s="105"/>
      <c r="AU100" s="105"/>
      <c r="AV100" s="105"/>
      <c r="AW100" s="105"/>
    </row>
    <row r="101" spans="2:49" s="91" customFormat="1" ht="33.75" customHeight="1" x14ac:dyDescent="0.25">
      <c r="B101" s="364"/>
      <c r="C101" s="394"/>
      <c r="D101" s="462" t="s">
        <v>182</v>
      </c>
      <c r="E101" s="462" t="s">
        <v>239</v>
      </c>
      <c r="F101" s="105"/>
      <c r="G101" s="69"/>
      <c r="H101" s="69"/>
      <c r="I101" s="69"/>
      <c r="J101" s="69"/>
      <c r="K101" s="463" t="s">
        <v>1427</v>
      </c>
      <c r="L101" s="105"/>
      <c r="M101" s="463" t="s">
        <v>362</v>
      </c>
      <c r="N101" s="105"/>
      <c r="O101" s="105"/>
      <c r="P101" s="105"/>
      <c r="Q101" s="105"/>
      <c r="R101" s="105"/>
      <c r="S101" s="69"/>
      <c r="T101" s="69"/>
      <c r="U101" s="69"/>
      <c r="V101" s="69"/>
      <c r="W101" s="69"/>
      <c r="X101" s="69"/>
      <c r="Y101" s="69"/>
      <c r="Z101" s="69"/>
      <c r="AA101" s="69"/>
      <c r="AB101" s="69"/>
      <c r="AC101" s="69"/>
      <c r="AD101" s="69"/>
      <c r="AE101" s="69"/>
      <c r="AF101" s="69"/>
      <c r="AG101" s="69"/>
      <c r="AH101" s="69"/>
      <c r="AI101" s="69"/>
      <c r="AJ101" s="466" t="s">
        <v>139</v>
      </c>
      <c r="AK101" s="467">
        <v>1995</v>
      </c>
      <c r="AL101" s="69"/>
      <c r="AM101" s="69"/>
      <c r="AN101" s="69"/>
      <c r="AO101" s="461">
        <v>1000000</v>
      </c>
      <c r="AP101" s="105"/>
      <c r="AQ101" s="105"/>
      <c r="AR101" s="105"/>
      <c r="AS101" s="105"/>
      <c r="AT101" s="105"/>
      <c r="AU101" s="105"/>
      <c r="AV101" s="105"/>
      <c r="AW101" s="105"/>
    </row>
    <row r="102" spans="2:49" s="91" customFormat="1" ht="33.75" customHeight="1" x14ac:dyDescent="0.25">
      <c r="B102" s="364"/>
      <c r="C102" s="394"/>
      <c r="D102" s="462" t="s">
        <v>183</v>
      </c>
      <c r="E102" s="462" t="s">
        <v>240</v>
      </c>
      <c r="F102" s="105"/>
      <c r="G102" s="69"/>
      <c r="H102" s="69"/>
      <c r="I102" s="69"/>
      <c r="J102" s="69"/>
      <c r="K102" s="463" t="s">
        <v>304</v>
      </c>
      <c r="L102" s="105"/>
      <c r="M102" s="463" t="s">
        <v>368</v>
      </c>
      <c r="N102" s="105"/>
      <c r="O102" s="105"/>
      <c r="P102" s="105"/>
      <c r="Q102" s="105"/>
      <c r="R102" s="105"/>
      <c r="S102" s="69"/>
      <c r="T102" s="69"/>
      <c r="U102" s="69"/>
      <c r="V102" s="69"/>
      <c r="W102" s="69"/>
      <c r="X102" s="69"/>
      <c r="Y102" s="69"/>
      <c r="Z102" s="69"/>
      <c r="AA102" s="69"/>
      <c r="AB102" s="69"/>
      <c r="AC102" s="69"/>
      <c r="AD102" s="69"/>
      <c r="AE102" s="69"/>
      <c r="AF102" s="69"/>
      <c r="AG102" s="69"/>
      <c r="AH102" s="69"/>
      <c r="AI102" s="69"/>
      <c r="AJ102" s="466" t="s">
        <v>139</v>
      </c>
      <c r="AK102" s="467">
        <v>1996</v>
      </c>
      <c r="AL102" s="69"/>
      <c r="AM102" s="69"/>
      <c r="AN102" s="69"/>
      <c r="AO102" s="461">
        <v>812500</v>
      </c>
      <c r="AP102" s="105"/>
      <c r="AQ102" s="105"/>
      <c r="AR102" s="105"/>
      <c r="AS102" s="105"/>
      <c r="AT102" s="105"/>
      <c r="AU102" s="105"/>
      <c r="AV102" s="105"/>
      <c r="AW102" s="105"/>
    </row>
    <row r="103" spans="2:49" s="91" customFormat="1" ht="33.75" customHeight="1" x14ac:dyDescent="0.25">
      <c r="B103" s="364"/>
      <c r="C103" s="394"/>
      <c r="D103" s="462" t="s">
        <v>1088</v>
      </c>
      <c r="E103" s="462" t="s">
        <v>269</v>
      </c>
      <c r="F103" s="105"/>
      <c r="G103" s="69"/>
      <c r="H103" s="69"/>
      <c r="I103" s="69"/>
      <c r="J103" s="69"/>
      <c r="K103" s="463" t="s">
        <v>304</v>
      </c>
      <c r="L103" s="105"/>
      <c r="M103" s="463" t="s">
        <v>368</v>
      </c>
      <c r="N103" s="105"/>
      <c r="O103" s="105"/>
      <c r="P103" s="105"/>
      <c r="Q103" s="105"/>
      <c r="R103" s="105"/>
      <c r="S103" s="69"/>
      <c r="T103" s="69"/>
      <c r="U103" s="69"/>
      <c r="V103" s="69"/>
      <c r="W103" s="69"/>
      <c r="X103" s="69"/>
      <c r="Y103" s="69"/>
      <c r="Z103" s="69"/>
      <c r="AA103" s="69"/>
      <c r="AB103" s="69"/>
      <c r="AC103" s="69"/>
      <c r="AD103" s="69"/>
      <c r="AE103" s="69"/>
      <c r="AF103" s="69"/>
      <c r="AG103" s="69"/>
      <c r="AH103" s="69"/>
      <c r="AI103" s="69"/>
      <c r="AJ103" s="466" t="s">
        <v>139</v>
      </c>
      <c r="AK103" s="467">
        <v>1996</v>
      </c>
      <c r="AL103" s="69"/>
      <c r="AM103" s="69"/>
      <c r="AN103" s="69"/>
      <c r="AO103" s="461">
        <v>260000</v>
      </c>
      <c r="AP103" s="105"/>
      <c r="AQ103" s="105"/>
      <c r="AR103" s="105"/>
      <c r="AS103" s="105"/>
      <c r="AT103" s="105"/>
      <c r="AU103" s="105"/>
      <c r="AV103" s="105"/>
      <c r="AW103" s="105"/>
    </row>
    <row r="104" spans="2:49" s="91" customFormat="1" ht="33.75" customHeight="1" x14ac:dyDescent="0.25">
      <c r="B104" s="364"/>
      <c r="C104" s="394"/>
      <c r="D104" s="462" t="s">
        <v>196</v>
      </c>
      <c r="E104" s="462" t="s">
        <v>255</v>
      </c>
      <c r="F104" s="105"/>
      <c r="G104" s="69"/>
      <c r="H104" s="69"/>
      <c r="I104" s="69"/>
      <c r="J104" s="69"/>
      <c r="K104" s="463" t="s">
        <v>304</v>
      </c>
      <c r="L104" s="105"/>
      <c r="M104" s="463" t="s">
        <v>373</v>
      </c>
      <c r="N104" s="105"/>
      <c r="O104" s="105"/>
      <c r="P104" s="105"/>
      <c r="Q104" s="105"/>
      <c r="R104" s="105"/>
      <c r="S104" s="69"/>
      <c r="T104" s="69"/>
      <c r="U104" s="69"/>
      <c r="V104" s="69"/>
      <c r="W104" s="69"/>
      <c r="X104" s="69"/>
      <c r="Y104" s="69"/>
      <c r="Z104" s="69"/>
      <c r="AA104" s="69"/>
      <c r="AB104" s="69"/>
      <c r="AC104" s="69"/>
      <c r="AD104" s="69"/>
      <c r="AE104" s="69"/>
      <c r="AF104" s="69"/>
      <c r="AG104" s="69"/>
      <c r="AH104" s="69"/>
      <c r="AI104" s="69"/>
      <c r="AJ104" s="466" t="s">
        <v>139</v>
      </c>
      <c r="AK104" s="467">
        <v>1996</v>
      </c>
      <c r="AL104" s="69"/>
      <c r="AM104" s="69"/>
      <c r="AN104" s="69"/>
      <c r="AO104" s="461">
        <v>2470000</v>
      </c>
      <c r="AP104" s="105"/>
      <c r="AQ104" s="105"/>
      <c r="AR104" s="105"/>
      <c r="AS104" s="105"/>
      <c r="AT104" s="105"/>
      <c r="AU104" s="105"/>
      <c r="AV104" s="105"/>
      <c r="AW104" s="105"/>
    </row>
    <row r="105" spans="2:49" s="91" customFormat="1" ht="33.75" customHeight="1" x14ac:dyDescent="0.25">
      <c r="B105" s="364"/>
      <c r="C105" s="394"/>
      <c r="D105" s="462" t="s">
        <v>188</v>
      </c>
      <c r="E105" s="462" t="s">
        <v>246</v>
      </c>
      <c r="F105" s="105"/>
      <c r="G105" s="69"/>
      <c r="H105" s="69"/>
      <c r="I105" s="69"/>
      <c r="J105" s="69"/>
      <c r="K105" s="463" t="s">
        <v>1405</v>
      </c>
      <c r="L105" s="105"/>
      <c r="M105" s="463" t="s">
        <v>378</v>
      </c>
      <c r="N105" s="105"/>
      <c r="O105" s="105"/>
      <c r="P105" s="105"/>
      <c r="Q105" s="105"/>
      <c r="R105" s="105"/>
      <c r="S105" s="69"/>
      <c r="T105" s="69"/>
      <c r="U105" s="69"/>
      <c r="V105" s="69"/>
      <c r="W105" s="69"/>
      <c r="X105" s="69"/>
      <c r="Y105" s="69"/>
      <c r="Z105" s="69"/>
      <c r="AA105" s="69"/>
      <c r="AB105" s="69"/>
      <c r="AC105" s="69"/>
      <c r="AD105" s="69"/>
      <c r="AE105" s="69"/>
      <c r="AF105" s="69"/>
      <c r="AG105" s="69"/>
      <c r="AH105" s="69"/>
      <c r="AI105" s="69"/>
      <c r="AJ105" s="466" t="s">
        <v>139</v>
      </c>
      <c r="AK105" s="467">
        <v>1996</v>
      </c>
      <c r="AL105" s="69"/>
      <c r="AM105" s="69"/>
      <c r="AN105" s="69"/>
      <c r="AO105" s="461">
        <v>425000</v>
      </c>
      <c r="AP105" s="105"/>
      <c r="AQ105" s="105"/>
      <c r="AR105" s="105"/>
      <c r="AS105" s="105"/>
      <c r="AT105" s="105"/>
      <c r="AU105" s="105"/>
      <c r="AV105" s="105"/>
      <c r="AW105" s="105"/>
    </row>
    <row r="106" spans="2:49" s="91" customFormat="1" ht="33.75" customHeight="1" x14ac:dyDescent="0.25">
      <c r="B106" s="364"/>
      <c r="C106" s="394"/>
      <c r="D106" s="462" t="s">
        <v>194</v>
      </c>
      <c r="E106" s="462" t="s">
        <v>253</v>
      </c>
      <c r="F106" s="105"/>
      <c r="G106" s="69"/>
      <c r="H106" s="69"/>
      <c r="I106" s="69"/>
      <c r="J106" s="69"/>
      <c r="K106" s="463" t="s">
        <v>304</v>
      </c>
      <c r="L106" s="105"/>
      <c r="M106" s="463" t="s">
        <v>368</v>
      </c>
      <c r="N106" s="105"/>
      <c r="O106" s="105"/>
      <c r="P106" s="105"/>
      <c r="Q106" s="105"/>
      <c r="R106" s="105"/>
      <c r="S106" s="69"/>
      <c r="T106" s="69"/>
      <c r="U106" s="69"/>
      <c r="V106" s="69"/>
      <c r="W106" s="69"/>
      <c r="X106" s="69"/>
      <c r="Y106" s="69"/>
      <c r="Z106" s="69"/>
      <c r="AA106" s="69"/>
      <c r="AB106" s="69"/>
      <c r="AC106" s="69"/>
      <c r="AD106" s="69"/>
      <c r="AE106" s="69"/>
      <c r="AF106" s="69"/>
      <c r="AG106" s="69"/>
      <c r="AH106" s="69"/>
      <c r="AI106" s="69"/>
      <c r="AJ106" s="466" t="s">
        <v>139</v>
      </c>
      <c r="AK106" s="467">
        <v>1996</v>
      </c>
      <c r="AL106" s="69"/>
      <c r="AM106" s="69"/>
      <c r="AN106" s="69"/>
      <c r="AO106" s="461">
        <v>480000</v>
      </c>
      <c r="AP106" s="105"/>
      <c r="AQ106" s="105"/>
      <c r="AR106" s="105"/>
      <c r="AS106" s="105"/>
      <c r="AT106" s="105"/>
      <c r="AU106" s="105"/>
      <c r="AV106" s="105"/>
      <c r="AW106" s="105"/>
    </row>
    <row r="107" spans="2:49" s="91" customFormat="1" ht="33.75" customHeight="1" x14ac:dyDescent="0.25">
      <c r="B107" s="364"/>
      <c r="C107" s="394"/>
      <c r="D107" s="462" t="s">
        <v>1412</v>
      </c>
      <c r="E107" s="462" t="s">
        <v>1413</v>
      </c>
      <c r="F107" s="105"/>
      <c r="G107" s="69"/>
      <c r="H107" s="69"/>
      <c r="I107" s="69"/>
      <c r="J107" s="69"/>
      <c r="K107" s="463" t="s">
        <v>304</v>
      </c>
      <c r="L107" s="105"/>
      <c r="M107" s="463" t="s">
        <v>1114</v>
      </c>
      <c r="N107" s="105"/>
      <c r="O107" s="105"/>
      <c r="P107" s="105"/>
      <c r="Q107" s="105"/>
      <c r="R107" s="105"/>
      <c r="S107" s="69"/>
      <c r="T107" s="69"/>
      <c r="U107" s="69"/>
      <c r="V107" s="69"/>
      <c r="W107" s="69"/>
      <c r="X107" s="69"/>
      <c r="Y107" s="69"/>
      <c r="Z107" s="69"/>
      <c r="AA107" s="69"/>
      <c r="AB107" s="69"/>
      <c r="AC107" s="69"/>
      <c r="AD107" s="69"/>
      <c r="AE107" s="69"/>
      <c r="AF107" s="69"/>
      <c r="AG107" s="69"/>
      <c r="AH107" s="69"/>
      <c r="AI107" s="69"/>
      <c r="AJ107" s="466" t="s">
        <v>1488</v>
      </c>
      <c r="AK107" s="467">
        <v>1996</v>
      </c>
      <c r="AL107" s="69"/>
      <c r="AM107" s="69"/>
      <c r="AN107" s="69"/>
      <c r="AO107" s="461">
        <v>75000</v>
      </c>
      <c r="AP107" s="105"/>
      <c r="AQ107" s="105"/>
      <c r="AR107" s="105"/>
      <c r="AS107" s="105"/>
      <c r="AT107" s="105"/>
      <c r="AU107" s="105"/>
      <c r="AV107" s="105"/>
      <c r="AW107" s="105"/>
    </row>
    <row r="108" spans="2:49" s="91" customFormat="1" ht="33.75" customHeight="1" x14ac:dyDescent="0.25">
      <c r="B108" s="364"/>
      <c r="C108" s="394"/>
      <c r="D108" s="462" t="s">
        <v>1420</v>
      </c>
      <c r="E108" s="462" t="s">
        <v>1421</v>
      </c>
      <c r="F108" s="105"/>
      <c r="G108" s="69"/>
      <c r="H108" s="69"/>
      <c r="I108" s="69"/>
      <c r="J108" s="69"/>
      <c r="K108" s="463" t="s">
        <v>304</v>
      </c>
      <c r="L108" s="105"/>
      <c r="M108" s="463" t="s">
        <v>377</v>
      </c>
      <c r="N108" s="105"/>
      <c r="O108" s="105"/>
      <c r="P108" s="105"/>
      <c r="Q108" s="105"/>
      <c r="R108" s="105"/>
      <c r="S108" s="69"/>
      <c r="T108" s="69"/>
      <c r="U108" s="69"/>
      <c r="V108" s="69"/>
      <c r="W108" s="69"/>
      <c r="X108" s="69"/>
      <c r="Y108" s="69"/>
      <c r="Z108" s="69"/>
      <c r="AA108" s="69"/>
      <c r="AB108" s="69"/>
      <c r="AC108" s="69"/>
      <c r="AD108" s="69"/>
      <c r="AE108" s="69"/>
      <c r="AF108" s="69"/>
      <c r="AG108" s="69"/>
      <c r="AH108" s="69"/>
      <c r="AI108" s="69"/>
      <c r="AJ108" s="466" t="s">
        <v>139</v>
      </c>
      <c r="AK108" s="467">
        <v>1996</v>
      </c>
      <c r="AL108" s="69"/>
      <c r="AM108" s="69"/>
      <c r="AN108" s="69"/>
      <c r="AO108" s="461">
        <v>60000</v>
      </c>
      <c r="AP108" s="105"/>
      <c r="AQ108" s="105"/>
      <c r="AR108" s="105"/>
      <c r="AS108" s="105"/>
      <c r="AT108" s="105"/>
      <c r="AU108" s="105"/>
      <c r="AV108" s="105"/>
      <c r="AW108" s="105"/>
    </row>
    <row r="109" spans="2:49" s="91" customFormat="1" ht="33.75" customHeight="1" x14ac:dyDescent="0.25">
      <c r="B109" s="364"/>
      <c r="C109" s="394"/>
      <c r="D109" s="462" t="s">
        <v>183</v>
      </c>
      <c r="E109" s="462" t="s">
        <v>252</v>
      </c>
      <c r="F109" s="105"/>
      <c r="G109" s="69"/>
      <c r="H109" s="69"/>
      <c r="I109" s="69"/>
      <c r="J109" s="69"/>
      <c r="K109" s="463" t="s">
        <v>304</v>
      </c>
      <c r="L109" s="105"/>
      <c r="M109" s="463" t="s">
        <v>369</v>
      </c>
      <c r="N109" s="105"/>
      <c r="O109" s="105"/>
      <c r="P109" s="105"/>
      <c r="Q109" s="105"/>
      <c r="R109" s="105"/>
      <c r="S109" s="69"/>
      <c r="T109" s="69"/>
      <c r="U109" s="69"/>
      <c r="V109" s="69"/>
      <c r="W109" s="69"/>
      <c r="X109" s="69"/>
      <c r="Y109" s="69"/>
      <c r="Z109" s="69"/>
      <c r="AA109" s="69"/>
      <c r="AB109" s="69"/>
      <c r="AC109" s="69"/>
      <c r="AD109" s="69"/>
      <c r="AE109" s="69"/>
      <c r="AF109" s="69"/>
      <c r="AG109" s="69"/>
      <c r="AH109" s="69"/>
      <c r="AI109" s="69"/>
      <c r="AJ109" s="466" t="s">
        <v>139</v>
      </c>
      <c r="AK109" s="467">
        <v>1997</v>
      </c>
      <c r="AL109" s="69"/>
      <c r="AM109" s="69"/>
      <c r="AN109" s="69"/>
      <c r="AO109" s="461">
        <v>2762500</v>
      </c>
      <c r="AP109" s="105"/>
      <c r="AQ109" s="105"/>
      <c r="AR109" s="105"/>
      <c r="AS109" s="105"/>
      <c r="AT109" s="105"/>
      <c r="AU109" s="105"/>
      <c r="AV109" s="105"/>
      <c r="AW109" s="105"/>
    </row>
    <row r="110" spans="2:49" s="91" customFormat="1" ht="33.75" customHeight="1" x14ac:dyDescent="0.25">
      <c r="B110" s="364"/>
      <c r="C110" s="394"/>
      <c r="D110" s="462" t="s">
        <v>1415</v>
      </c>
      <c r="E110" s="462" t="s">
        <v>232</v>
      </c>
      <c r="F110" s="105"/>
      <c r="G110" s="69"/>
      <c r="H110" s="69"/>
      <c r="I110" s="69"/>
      <c r="J110" s="69"/>
      <c r="K110" s="463" t="s">
        <v>304</v>
      </c>
      <c r="L110" s="105"/>
      <c r="M110" s="463" t="s">
        <v>369</v>
      </c>
      <c r="N110" s="105"/>
      <c r="O110" s="105"/>
      <c r="P110" s="105"/>
      <c r="Q110" s="105"/>
      <c r="R110" s="105"/>
      <c r="S110" s="69"/>
      <c r="T110" s="69"/>
      <c r="U110" s="69"/>
      <c r="V110" s="69"/>
      <c r="W110" s="69"/>
      <c r="X110" s="69"/>
      <c r="Y110" s="69"/>
      <c r="Z110" s="69"/>
      <c r="AA110" s="69"/>
      <c r="AB110" s="69"/>
      <c r="AC110" s="69"/>
      <c r="AD110" s="69"/>
      <c r="AE110" s="69"/>
      <c r="AF110" s="69"/>
      <c r="AG110" s="69"/>
      <c r="AH110" s="69"/>
      <c r="AI110" s="69"/>
      <c r="AJ110" s="466" t="s">
        <v>139</v>
      </c>
      <c r="AK110" s="467">
        <v>1997</v>
      </c>
      <c r="AL110" s="69"/>
      <c r="AM110" s="69"/>
      <c r="AN110" s="69"/>
      <c r="AO110" s="461">
        <v>1462500</v>
      </c>
      <c r="AP110" s="105"/>
      <c r="AQ110" s="105"/>
      <c r="AR110" s="105"/>
      <c r="AS110" s="105"/>
      <c r="AT110" s="105"/>
      <c r="AU110" s="105"/>
      <c r="AV110" s="105"/>
      <c r="AW110" s="105"/>
    </row>
    <row r="111" spans="2:49" s="91" customFormat="1" ht="33.75" customHeight="1" x14ac:dyDescent="0.25">
      <c r="B111" s="364"/>
      <c r="C111" s="394"/>
      <c r="D111" s="462" t="s">
        <v>1409</v>
      </c>
      <c r="E111" s="462" t="s">
        <v>240</v>
      </c>
      <c r="F111" s="105"/>
      <c r="G111" s="69"/>
      <c r="H111" s="69"/>
      <c r="I111" s="69"/>
      <c r="J111" s="69"/>
      <c r="K111" s="463" t="s">
        <v>304</v>
      </c>
      <c r="L111" s="105"/>
      <c r="M111" s="463" t="s">
        <v>369</v>
      </c>
      <c r="N111" s="105"/>
      <c r="O111" s="105"/>
      <c r="P111" s="105"/>
      <c r="Q111" s="105"/>
      <c r="R111" s="105"/>
      <c r="S111" s="69"/>
      <c r="T111" s="69"/>
      <c r="U111" s="69"/>
      <c r="V111" s="69"/>
      <c r="W111" s="69"/>
      <c r="X111" s="69"/>
      <c r="Y111" s="69"/>
      <c r="Z111" s="69"/>
      <c r="AA111" s="69"/>
      <c r="AB111" s="69"/>
      <c r="AC111" s="69"/>
      <c r="AD111" s="69"/>
      <c r="AE111" s="69"/>
      <c r="AF111" s="69"/>
      <c r="AG111" s="69"/>
      <c r="AH111" s="69"/>
      <c r="AI111" s="69"/>
      <c r="AJ111" s="466" t="s">
        <v>139</v>
      </c>
      <c r="AK111" s="467">
        <v>1997</v>
      </c>
      <c r="AL111" s="69"/>
      <c r="AM111" s="69"/>
      <c r="AN111" s="69"/>
      <c r="AO111" s="461">
        <v>390000</v>
      </c>
      <c r="AP111" s="105"/>
      <c r="AQ111" s="105"/>
      <c r="AR111" s="105"/>
      <c r="AS111" s="105"/>
      <c r="AT111" s="105"/>
      <c r="AU111" s="105"/>
      <c r="AV111" s="105"/>
      <c r="AW111" s="105"/>
    </row>
    <row r="112" spans="2:49" s="91" customFormat="1" ht="33.75" customHeight="1" x14ac:dyDescent="0.25">
      <c r="B112" s="364"/>
      <c r="C112" s="394"/>
      <c r="D112" s="462" t="s">
        <v>187</v>
      </c>
      <c r="E112" s="462" t="s">
        <v>245</v>
      </c>
      <c r="F112" s="105"/>
      <c r="G112" s="69"/>
      <c r="H112" s="69"/>
      <c r="I112" s="69"/>
      <c r="J112" s="69"/>
      <c r="K112" s="463" t="s">
        <v>304</v>
      </c>
      <c r="L112" s="105"/>
      <c r="M112" s="463" t="s">
        <v>360</v>
      </c>
      <c r="N112" s="105"/>
      <c r="O112" s="105"/>
      <c r="P112" s="105"/>
      <c r="Q112" s="105"/>
      <c r="R112" s="105"/>
      <c r="S112" s="69"/>
      <c r="T112" s="69"/>
      <c r="U112" s="69"/>
      <c r="V112" s="69"/>
      <c r="W112" s="69"/>
      <c r="X112" s="69"/>
      <c r="Y112" s="69"/>
      <c r="Z112" s="69"/>
      <c r="AA112" s="69"/>
      <c r="AB112" s="69"/>
      <c r="AC112" s="69"/>
      <c r="AD112" s="69"/>
      <c r="AE112" s="69"/>
      <c r="AF112" s="69"/>
      <c r="AG112" s="69"/>
      <c r="AH112" s="69"/>
      <c r="AI112" s="69"/>
      <c r="AJ112" s="466" t="s">
        <v>139</v>
      </c>
      <c r="AK112" s="467">
        <v>1997</v>
      </c>
      <c r="AL112" s="69"/>
      <c r="AM112" s="69"/>
      <c r="AN112" s="69"/>
      <c r="AO112" s="461">
        <v>280000</v>
      </c>
      <c r="AP112" s="105"/>
      <c r="AQ112" s="105"/>
      <c r="AR112" s="105"/>
      <c r="AS112" s="105"/>
      <c r="AT112" s="105"/>
      <c r="AU112" s="105"/>
      <c r="AV112" s="105"/>
      <c r="AW112" s="105"/>
    </row>
    <row r="113" spans="2:49" s="91" customFormat="1" ht="33.75" customHeight="1" x14ac:dyDescent="0.25">
      <c r="B113" s="364"/>
      <c r="C113" s="394"/>
      <c r="D113" s="462" t="s">
        <v>184</v>
      </c>
      <c r="E113" s="462" t="s">
        <v>241</v>
      </c>
      <c r="F113" s="105"/>
      <c r="G113" s="69"/>
      <c r="H113" s="69"/>
      <c r="I113" s="69"/>
      <c r="J113" s="69"/>
      <c r="K113" s="463" t="s">
        <v>304</v>
      </c>
      <c r="L113" s="105"/>
      <c r="M113" s="463" t="s">
        <v>369</v>
      </c>
      <c r="N113" s="105"/>
      <c r="O113" s="105"/>
      <c r="P113" s="105"/>
      <c r="Q113" s="105"/>
      <c r="R113" s="105"/>
      <c r="S113" s="69"/>
      <c r="T113" s="69"/>
      <c r="U113" s="69"/>
      <c r="V113" s="69"/>
      <c r="W113" s="69"/>
      <c r="X113" s="69"/>
      <c r="Y113" s="69"/>
      <c r="Z113" s="69"/>
      <c r="AA113" s="69"/>
      <c r="AB113" s="69"/>
      <c r="AC113" s="69"/>
      <c r="AD113" s="69"/>
      <c r="AE113" s="69"/>
      <c r="AF113" s="69"/>
      <c r="AG113" s="69"/>
      <c r="AH113" s="69"/>
      <c r="AI113" s="69"/>
      <c r="AJ113" s="466" t="s">
        <v>139</v>
      </c>
      <c r="AK113" s="467">
        <v>1998</v>
      </c>
      <c r="AL113" s="69"/>
      <c r="AM113" s="69"/>
      <c r="AN113" s="69"/>
      <c r="AO113" s="461">
        <v>600000</v>
      </c>
      <c r="AP113" s="105"/>
      <c r="AQ113" s="105"/>
      <c r="AR113" s="105"/>
      <c r="AS113" s="105"/>
      <c r="AT113" s="105"/>
      <c r="AU113" s="105"/>
      <c r="AV113" s="105"/>
      <c r="AW113" s="105"/>
    </row>
    <row r="114" spans="2:49" s="91" customFormat="1" ht="33.75" customHeight="1" x14ac:dyDescent="0.25">
      <c r="B114" s="364"/>
      <c r="C114" s="394"/>
      <c r="D114" s="462" t="s">
        <v>175</v>
      </c>
      <c r="E114" s="462" t="s">
        <v>232</v>
      </c>
      <c r="F114" s="105"/>
      <c r="G114" s="69"/>
      <c r="H114" s="69"/>
      <c r="I114" s="69"/>
      <c r="J114" s="69"/>
      <c r="K114" s="463" t="s">
        <v>304</v>
      </c>
      <c r="L114" s="105"/>
      <c r="M114" s="463" t="s">
        <v>369</v>
      </c>
      <c r="N114" s="105"/>
      <c r="O114" s="105"/>
      <c r="P114" s="105"/>
      <c r="Q114" s="105"/>
      <c r="R114" s="105"/>
      <c r="S114" s="69"/>
      <c r="T114" s="69"/>
      <c r="U114" s="69"/>
      <c r="V114" s="69"/>
      <c r="W114" s="69"/>
      <c r="X114" s="69"/>
      <c r="Y114" s="69"/>
      <c r="Z114" s="69"/>
      <c r="AA114" s="69"/>
      <c r="AB114" s="69"/>
      <c r="AC114" s="69"/>
      <c r="AD114" s="69"/>
      <c r="AE114" s="69"/>
      <c r="AF114" s="69"/>
      <c r="AG114" s="69"/>
      <c r="AH114" s="69"/>
      <c r="AI114" s="69"/>
      <c r="AJ114" s="466" t="s">
        <v>139</v>
      </c>
      <c r="AK114" s="467">
        <v>1998</v>
      </c>
      <c r="AL114" s="69"/>
      <c r="AM114" s="69"/>
      <c r="AN114" s="69"/>
      <c r="AO114" s="461">
        <v>225000</v>
      </c>
      <c r="AP114" s="105"/>
      <c r="AQ114" s="105"/>
      <c r="AR114" s="105"/>
      <c r="AS114" s="105"/>
      <c r="AT114" s="105"/>
      <c r="AU114" s="105"/>
      <c r="AV114" s="105"/>
      <c r="AW114" s="105"/>
    </row>
    <row r="115" spans="2:49" s="91" customFormat="1" ht="33.75" customHeight="1" x14ac:dyDescent="0.25">
      <c r="B115" s="364"/>
      <c r="C115" s="394"/>
      <c r="D115" s="462" t="s">
        <v>1412</v>
      </c>
      <c r="E115" s="462" t="s">
        <v>1413</v>
      </c>
      <c r="F115" s="105"/>
      <c r="G115" s="69"/>
      <c r="H115" s="69"/>
      <c r="I115" s="69"/>
      <c r="J115" s="69"/>
      <c r="K115" s="463" t="s">
        <v>304</v>
      </c>
      <c r="L115" s="105"/>
      <c r="M115" s="463" t="s">
        <v>1114</v>
      </c>
      <c r="N115" s="105"/>
      <c r="O115" s="105"/>
      <c r="P115" s="105"/>
      <c r="Q115" s="105"/>
      <c r="R115" s="105"/>
      <c r="S115" s="69"/>
      <c r="T115" s="69"/>
      <c r="U115" s="69"/>
      <c r="V115" s="69"/>
      <c r="W115" s="69"/>
      <c r="X115" s="69"/>
      <c r="Y115" s="69"/>
      <c r="Z115" s="69"/>
      <c r="AA115" s="69"/>
      <c r="AB115" s="69"/>
      <c r="AC115" s="69"/>
      <c r="AD115" s="69"/>
      <c r="AE115" s="69"/>
      <c r="AF115" s="69"/>
      <c r="AG115" s="69"/>
      <c r="AH115" s="69"/>
      <c r="AI115" s="69"/>
      <c r="AJ115" s="466" t="s">
        <v>139</v>
      </c>
      <c r="AK115" s="467">
        <v>1998</v>
      </c>
      <c r="AL115" s="69"/>
      <c r="AM115" s="69"/>
      <c r="AN115" s="69"/>
      <c r="AO115" s="461">
        <v>250000</v>
      </c>
      <c r="AP115" s="105"/>
      <c r="AQ115" s="105"/>
      <c r="AR115" s="105"/>
      <c r="AS115" s="105"/>
      <c r="AT115" s="105"/>
      <c r="AU115" s="105"/>
      <c r="AV115" s="105"/>
      <c r="AW115" s="105"/>
    </row>
    <row r="116" spans="2:49" s="91" customFormat="1" ht="33.75" customHeight="1" x14ac:dyDescent="0.25">
      <c r="B116" s="364"/>
      <c r="C116" s="394"/>
      <c r="D116" s="462" t="s">
        <v>184</v>
      </c>
      <c r="E116" s="462" t="s">
        <v>807</v>
      </c>
      <c r="F116" s="105"/>
      <c r="G116" s="69"/>
      <c r="H116" s="69"/>
      <c r="I116" s="69"/>
      <c r="J116" s="69"/>
      <c r="K116" s="463" t="s">
        <v>304</v>
      </c>
      <c r="L116" s="105"/>
      <c r="M116" s="463" t="s">
        <v>372</v>
      </c>
      <c r="N116" s="105"/>
      <c r="O116" s="105"/>
      <c r="P116" s="105"/>
      <c r="Q116" s="105"/>
      <c r="R116" s="105"/>
      <c r="S116" s="69"/>
      <c r="T116" s="69"/>
      <c r="U116" s="69"/>
      <c r="V116" s="69"/>
      <c r="W116" s="69"/>
      <c r="X116" s="69"/>
      <c r="Y116" s="69"/>
      <c r="Z116" s="69"/>
      <c r="AA116" s="69"/>
      <c r="AB116" s="69"/>
      <c r="AC116" s="69"/>
      <c r="AD116" s="69"/>
      <c r="AE116" s="69"/>
      <c r="AF116" s="69"/>
      <c r="AG116" s="69"/>
      <c r="AH116" s="69"/>
      <c r="AI116" s="69"/>
      <c r="AJ116" s="466" t="s">
        <v>138</v>
      </c>
      <c r="AK116" s="467">
        <v>1998</v>
      </c>
      <c r="AL116" s="69"/>
      <c r="AM116" s="69"/>
      <c r="AN116" s="69"/>
      <c r="AO116" s="461">
        <v>1470000</v>
      </c>
      <c r="AP116" s="105"/>
      <c r="AQ116" s="105"/>
      <c r="AR116" s="105"/>
      <c r="AS116" s="105"/>
      <c r="AT116" s="105"/>
      <c r="AU116" s="105"/>
      <c r="AV116" s="105"/>
      <c r="AW116" s="105"/>
    </row>
    <row r="117" spans="2:49" s="91" customFormat="1" ht="33.75" customHeight="1" x14ac:dyDescent="0.25">
      <c r="B117" s="364"/>
      <c r="C117" s="394"/>
      <c r="D117" s="462" t="s">
        <v>183</v>
      </c>
      <c r="E117" s="462" t="s">
        <v>240</v>
      </c>
      <c r="F117" s="105"/>
      <c r="G117" s="69"/>
      <c r="H117" s="69"/>
      <c r="I117" s="69"/>
      <c r="J117" s="69"/>
      <c r="K117" s="463" t="s">
        <v>304</v>
      </c>
      <c r="L117" s="105"/>
      <c r="M117" s="463" t="s">
        <v>368</v>
      </c>
      <c r="N117" s="105"/>
      <c r="O117" s="105"/>
      <c r="P117" s="105"/>
      <c r="Q117" s="105"/>
      <c r="R117" s="105"/>
      <c r="S117" s="69"/>
      <c r="T117" s="69"/>
      <c r="U117" s="69"/>
      <c r="V117" s="69"/>
      <c r="W117" s="69"/>
      <c r="X117" s="69"/>
      <c r="Y117" s="69"/>
      <c r="Z117" s="69"/>
      <c r="AA117" s="69"/>
      <c r="AB117" s="69"/>
      <c r="AC117" s="69"/>
      <c r="AD117" s="69"/>
      <c r="AE117" s="69"/>
      <c r="AF117" s="69"/>
      <c r="AG117" s="69"/>
      <c r="AH117" s="69"/>
      <c r="AI117" s="69"/>
      <c r="AJ117" s="466" t="s">
        <v>138</v>
      </c>
      <c r="AK117" s="467">
        <v>1998</v>
      </c>
      <c r="AL117" s="69"/>
      <c r="AM117" s="69"/>
      <c r="AN117" s="69"/>
      <c r="AO117" s="461">
        <v>637500</v>
      </c>
      <c r="AP117" s="105"/>
      <c r="AQ117" s="105"/>
      <c r="AR117" s="105"/>
      <c r="AS117" s="105"/>
      <c r="AT117" s="105"/>
      <c r="AU117" s="105"/>
      <c r="AV117" s="105"/>
      <c r="AW117" s="105"/>
    </row>
    <row r="118" spans="2:49" s="91" customFormat="1" ht="33.75" customHeight="1" x14ac:dyDescent="0.25">
      <c r="B118" s="364"/>
      <c r="C118" s="394"/>
      <c r="D118" s="462" t="s">
        <v>826</v>
      </c>
      <c r="E118" s="462" t="s">
        <v>807</v>
      </c>
      <c r="F118" s="105"/>
      <c r="G118" s="69"/>
      <c r="H118" s="69"/>
      <c r="I118" s="69"/>
      <c r="J118" s="69"/>
      <c r="K118" s="463" t="s">
        <v>304</v>
      </c>
      <c r="L118" s="105"/>
      <c r="M118" s="463" t="s">
        <v>362</v>
      </c>
      <c r="N118" s="105"/>
      <c r="O118" s="105"/>
      <c r="P118" s="105"/>
      <c r="Q118" s="105"/>
      <c r="R118" s="105"/>
      <c r="S118" s="69"/>
      <c r="T118" s="69"/>
      <c r="U118" s="69"/>
      <c r="V118" s="69"/>
      <c r="W118" s="69"/>
      <c r="X118" s="69"/>
      <c r="Y118" s="69"/>
      <c r="Z118" s="69"/>
      <c r="AA118" s="69"/>
      <c r="AB118" s="69"/>
      <c r="AC118" s="69"/>
      <c r="AD118" s="69"/>
      <c r="AE118" s="69"/>
      <c r="AF118" s="69"/>
      <c r="AG118" s="69"/>
      <c r="AH118" s="69"/>
      <c r="AI118" s="69"/>
      <c r="AJ118" s="466" t="s">
        <v>139</v>
      </c>
      <c r="AK118" s="467">
        <v>1998</v>
      </c>
      <c r="AL118" s="69"/>
      <c r="AM118" s="69"/>
      <c r="AN118" s="69"/>
      <c r="AO118" s="461">
        <v>825000</v>
      </c>
      <c r="AP118" s="105"/>
      <c r="AQ118" s="105"/>
      <c r="AR118" s="105"/>
      <c r="AS118" s="105"/>
      <c r="AT118" s="105"/>
      <c r="AU118" s="105"/>
      <c r="AV118" s="105"/>
      <c r="AW118" s="105"/>
    </row>
    <row r="119" spans="2:49" s="91" customFormat="1" ht="33.75" customHeight="1" x14ac:dyDescent="0.25">
      <c r="B119" s="364"/>
      <c r="C119" s="394"/>
      <c r="D119" s="462" t="s">
        <v>184</v>
      </c>
      <c r="E119" s="462" t="s">
        <v>807</v>
      </c>
      <c r="F119" s="105"/>
      <c r="G119" s="69"/>
      <c r="H119" s="69"/>
      <c r="I119" s="69"/>
      <c r="J119" s="69"/>
      <c r="K119" s="463" t="s">
        <v>304</v>
      </c>
      <c r="L119" s="105"/>
      <c r="M119" s="463" t="s">
        <v>372</v>
      </c>
      <c r="N119" s="105"/>
      <c r="O119" s="105"/>
      <c r="P119" s="105"/>
      <c r="Q119" s="105"/>
      <c r="R119" s="105"/>
      <c r="S119" s="69"/>
      <c r="T119" s="69"/>
      <c r="U119" s="69"/>
      <c r="V119" s="69"/>
      <c r="W119" s="69"/>
      <c r="X119" s="69"/>
      <c r="Y119" s="69"/>
      <c r="Z119" s="69"/>
      <c r="AA119" s="69"/>
      <c r="AB119" s="69"/>
      <c r="AC119" s="69"/>
      <c r="AD119" s="69"/>
      <c r="AE119" s="69"/>
      <c r="AF119" s="69"/>
      <c r="AG119" s="69"/>
      <c r="AH119" s="69"/>
      <c r="AI119" s="69"/>
      <c r="AJ119" s="466" t="s">
        <v>139</v>
      </c>
      <c r="AK119" s="467">
        <v>1998</v>
      </c>
      <c r="AL119" s="69"/>
      <c r="AM119" s="69"/>
      <c r="AN119" s="69"/>
      <c r="AO119" s="461">
        <v>150000</v>
      </c>
      <c r="AP119" s="105"/>
      <c r="AQ119" s="105"/>
      <c r="AR119" s="105"/>
      <c r="AS119" s="105"/>
      <c r="AT119" s="105"/>
      <c r="AU119" s="105"/>
      <c r="AV119" s="105"/>
      <c r="AW119" s="105"/>
    </row>
    <row r="120" spans="2:49" s="91" customFormat="1" ht="33.75" customHeight="1" x14ac:dyDescent="0.25">
      <c r="B120" s="364"/>
      <c r="C120" s="394"/>
      <c r="D120" s="462" t="s">
        <v>183</v>
      </c>
      <c r="E120" s="462" t="s">
        <v>240</v>
      </c>
      <c r="F120" s="105"/>
      <c r="G120" s="69"/>
      <c r="H120" s="69"/>
      <c r="I120" s="69"/>
      <c r="J120" s="69"/>
      <c r="K120" s="463" t="s">
        <v>304</v>
      </c>
      <c r="L120" s="105"/>
      <c r="M120" s="463" t="s">
        <v>368</v>
      </c>
      <c r="N120" s="105"/>
      <c r="O120" s="105"/>
      <c r="P120" s="105"/>
      <c r="Q120" s="105"/>
      <c r="R120" s="105"/>
      <c r="S120" s="69"/>
      <c r="T120" s="69"/>
      <c r="U120" s="69"/>
      <c r="V120" s="69"/>
      <c r="W120" s="69"/>
      <c r="X120" s="69"/>
      <c r="Y120" s="69"/>
      <c r="Z120" s="69"/>
      <c r="AA120" s="69"/>
      <c r="AB120" s="69"/>
      <c r="AC120" s="69"/>
      <c r="AD120" s="69"/>
      <c r="AE120" s="69"/>
      <c r="AF120" s="69"/>
      <c r="AG120" s="69"/>
      <c r="AH120" s="69"/>
      <c r="AI120" s="69"/>
      <c r="AJ120" s="466" t="s">
        <v>139</v>
      </c>
      <c r="AK120" s="467">
        <v>1998</v>
      </c>
      <c r="AL120" s="69"/>
      <c r="AM120" s="69"/>
      <c r="AN120" s="69"/>
      <c r="AO120" s="461">
        <v>1275000</v>
      </c>
      <c r="AP120" s="105"/>
      <c r="AQ120" s="105"/>
      <c r="AR120" s="105"/>
      <c r="AS120" s="105"/>
      <c r="AT120" s="105"/>
      <c r="AU120" s="105"/>
      <c r="AV120" s="105"/>
      <c r="AW120" s="105"/>
    </row>
    <row r="121" spans="2:49" s="91" customFormat="1" ht="33.75" customHeight="1" x14ac:dyDescent="0.25">
      <c r="B121" s="364"/>
      <c r="C121" s="394"/>
      <c r="D121" s="462" t="s">
        <v>188</v>
      </c>
      <c r="E121" s="462" t="s">
        <v>246</v>
      </c>
      <c r="F121" s="105"/>
      <c r="G121" s="69"/>
      <c r="H121" s="69"/>
      <c r="I121" s="69"/>
      <c r="J121" s="69"/>
      <c r="K121" s="463" t="s">
        <v>138</v>
      </c>
      <c r="L121" s="105"/>
      <c r="M121" s="463" t="s">
        <v>1113</v>
      </c>
      <c r="N121" s="105"/>
      <c r="O121" s="105"/>
      <c r="P121" s="105"/>
      <c r="Q121" s="105"/>
      <c r="R121" s="105"/>
      <c r="S121" s="69"/>
      <c r="T121" s="69"/>
      <c r="U121" s="69"/>
      <c r="V121" s="69"/>
      <c r="W121" s="69"/>
      <c r="X121" s="69"/>
      <c r="Y121" s="69"/>
      <c r="Z121" s="69"/>
      <c r="AA121" s="69"/>
      <c r="AB121" s="69"/>
      <c r="AC121" s="69"/>
      <c r="AD121" s="69"/>
      <c r="AE121" s="69"/>
      <c r="AF121" s="69"/>
      <c r="AG121" s="69"/>
      <c r="AH121" s="69"/>
      <c r="AI121" s="69"/>
      <c r="AJ121" s="466" t="s">
        <v>139</v>
      </c>
      <c r="AK121" s="467">
        <v>1999</v>
      </c>
      <c r="AL121" s="69"/>
      <c r="AM121" s="69"/>
      <c r="AN121" s="69"/>
      <c r="AO121" s="461">
        <v>300000</v>
      </c>
      <c r="AP121" s="105"/>
      <c r="AQ121" s="105"/>
      <c r="AR121" s="105"/>
      <c r="AS121" s="105"/>
      <c r="AT121" s="105"/>
      <c r="AU121" s="105"/>
      <c r="AV121" s="105"/>
      <c r="AW121" s="105"/>
    </row>
    <row r="122" spans="2:49" s="91" customFormat="1" ht="33.75" customHeight="1" x14ac:dyDescent="0.25">
      <c r="B122" s="364"/>
      <c r="C122" s="394"/>
      <c r="D122" s="462" t="s">
        <v>179</v>
      </c>
      <c r="E122" s="462" t="s">
        <v>236</v>
      </c>
      <c r="F122" s="105"/>
      <c r="G122" s="69"/>
      <c r="H122" s="69"/>
      <c r="I122" s="69"/>
      <c r="J122" s="69"/>
      <c r="K122" s="463" t="s">
        <v>1955</v>
      </c>
      <c r="L122" s="105"/>
      <c r="M122" s="463" t="s">
        <v>363</v>
      </c>
      <c r="N122" s="105"/>
      <c r="O122" s="105"/>
      <c r="P122" s="105"/>
      <c r="Q122" s="105"/>
      <c r="R122" s="105"/>
      <c r="S122" s="69"/>
      <c r="T122" s="69"/>
      <c r="U122" s="69"/>
      <c r="V122" s="69"/>
      <c r="W122" s="69"/>
      <c r="X122" s="69"/>
      <c r="Y122" s="69"/>
      <c r="Z122" s="69"/>
      <c r="AA122" s="69"/>
      <c r="AB122" s="69"/>
      <c r="AC122" s="69"/>
      <c r="AD122" s="69"/>
      <c r="AE122" s="69"/>
      <c r="AF122" s="69"/>
      <c r="AG122" s="69"/>
      <c r="AH122" s="69"/>
      <c r="AI122" s="69"/>
      <c r="AJ122" s="466" t="s">
        <v>139</v>
      </c>
      <c r="AK122" s="467">
        <v>1999</v>
      </c>
      <c r="AL122" s="69"/>
      <c r="AM122" s="69"/>
      <c r="AN122" s="69"/>
      <c r="AO122" s="461">
        <v>340000</v>
      </c>
      <c r="AP122" s="105"/>
      <c r="AQ122" s="105"/>
      <c r="AR122" s="105"/>
      <c r="AS122" s="105"/>
      <c r="AT122" s="105"/>
      <c r="AU122" s="105"/>
      <c r="AV122" s="105"/>
      <c r="AW122" s="105"/>
    </row>
    <row r="123" spans="2:49" s="91" customFormat="1" ht="33.75" customHeight="1" x14ac:dyDescent="0.25">
      <c r="B123" s="364"/>
      <c r="C123" s="394"/>
      <c r="D123" s="462" t="s">
        <v>1409</v>
      </c>
      <c r="E123" s="462" t="s">
        <v>240</v>
      </c>
      <c r="F123" s="105"/>
      <c r="G123" s="69"/>
      <c r="H123" s="69"/>
      <c r="I123" s="69"/>
      <c r="J123" s="69"/>
      <c r="K123" s="463" t="s">
        <v>304</v>
      </c>
      <c r="L123" s="105"/>
      <c r="M123" s="463" t="s">
        <v>368</v>
      </c>
      <c r="N123" s="105"/>
      <c r="O123" s="105"/>
      <c r="P123" s="105"/>
      <c r="Q123" s="105"/>
      <c r="R123" s="105"/>
      <c r="S123" s="69"/>
      <c r="T123" s="69"/>
      <c r="U123" s="69"/>
      <c r="V123" s="69"/>
      <c r="W123" s="69"/>
      <c r="X123" s="69"/>
      <c r="Y123" s="69"/>
      <c r="Z123" s="69"/>
      <c r="AA123" s="69"/>
      <c r="AB123" s="69"/>
      <c r="AC123" s="69"/>
      <c r="AD123" s="69"/>
      <c r="AE123" s="69"/>
      <c r="AF123" s="69"/>
      <c r="AG123" s="69"/>
      <c r="AH123" s="69"/>
      <c r="AI123" s="69"/>
      <c r="AJ123" s="466" t="s">
        <v>139</v>
      </c>
      <c r="AK123" s="467">
        <v>1999</v>
      </c>
      <c r="AL123" s="69"/>
      <c r="AM123" s="69"/>
      <c r="AN123" s="69"/>
      <c r="AO123" s="461">
        <v>240000</v>
      </c>
      <c r="AP123" s="105"/>
      <c r="AQ123" s="105"/>
      <c r="AR123" s="105"/>
      <c r="AS123" s="105"/>
      <c r="AT123" s="105"/>
      <c r="AU123" s="105"/>
      <c r="AV123" s="105"/>
      <c r="AW123" s="105"/>
    </row>
    <row r="124" spans="2:49" s="91" customFormat="1" ht="33.75" customHeight="1" x14ac:dyDescent="0.25">
      <c r="B124" s="364"/>
      <c r="C124" s="394"/>
      <c r="D124" s="462" t="s">
        <v>183</v>
      </c>
      <c r="E124" s="462" t="s">
        <v>240</v>
      </c>
      <c r="F124" s="105"/>
      <c r="G124" s="69"/>
      <c r="H124" s="69"/>
      <c r="I124" s="69"/>
      <c r="J124" s="69"/>
      <c r="K124" s="463" t="s">
        <v>304</v>
      </c>
      <c r="L124" s="105"/>
      <c r="M124" s="463" t="s">
        <v>369</v>
      </c>
      <c r="N124" s="105"/>
      <c r="O124" s="105"/>
      <c r="P124" s="105"/>
      <c r="Q124" s="105"/>
      <c r="R124" s="105"/>
      <c r="S124" s="69"/>
      <c r="T124" s="69"/>
      <c r="U124" s="69"/>
      <c r="V124" s="69"/>
      <c r="W124" s="69"/>
      <c r="X124" s="69"/>
      <c r="Y124" s="69"/>
      <c r="Z124" s="69"/>
      <c r="AA124" s="69"/>
      <c r="AB124" s="69"/>
      <c r="AC124" s="69"/>
      <c r="AD124" s="69"/>
      <c r="AE124" s="69"/>
      <c r="AF124" s="69"/>
      <c r="AG124" s="69"/>
      <c r="AH124" s="69"/>
      <c r="AI124" s="69"/>
      <c r="AJ124" s="466" t="s">
        <v>139</v>
      </c>
      <c r="AK124" s="467">
        <v>2000</v>
      </c>
      <c r="AL124" s="69"/>
      <c r="AM124" s="69"/>
      <c r="AN124" s="69"/>
      <c r="AO124" s="461">
        <v>1530000</v>
      </c>
      <c r="AP124" s="105"/>
      <c r="AQ124" s="105"/>
      <c r="AR124" s="105"/>
      <c r="AS124" s="105"/>
      <c r="AT124" s="105"/>
      <c r="AU124" s="105"/>
      <c r="AV124" s="105"/>
      <c r="AW124" s="105"/>
    </row>
    <row r="125" spans="2:49" s="91" customFormat="1" ht="33.75" customHeight="1" x14ac:dyDescent="0.25">
      <c r="B125" s="364"/>
      <c r="C125" s="394"/>
      <c r="D125" s="462" t="s">
        <v>1082</v>
      </c>
      <c r="E125" s="462" t="s">
        <v>1097</v>
      </c>
      <c r="F125" s="105"/>
      <c r="G125" s="69"/>
      <c r="H125" s="69"/>
      <c r="I125" s="69"/>
      <c r="J125" s="69"/>
      <c r="K125" s="463" t="s">
        <v>304</v>
      </c>
      <c r="L125" s="105"/>
      <c r="M125" s="463" t="s">
        <v>369</v>
      </c>
      <c r="N125" s="105"/>
      <c r="O125" s="105"/>
      <c r="P125" s="105"/>
      <c r="Q125" s="105"/>
      <c r="R125" s="105"/>
      <c r="S125" s="69"/>
      <c r="T125" s="69"/>
      <c r="U125" s="69"/>
      <c r="V125" s="69"/>
      <c r="W125" s="69"/>
      <c r="X125" s="69"/>
      <c r="Y125" s="69"/>
      <c r="Z125" s="69"/>
      <c r="AA125" s="69"/>
      <c r="AB125" s="69"/>
      <c r="AC125" s="69"/>
      <c r="AD125" s="69"/>
      <c r="AE125" s="69"/>
      <c r="AF125" s="69"/>
      <c r="AG125" s="69"/>
      <c r="AH125" s="69"/>
      <c r="AI125" s="69"/>
      <c r="AJ125" s="466" t="s">
        <v>139</v>
      </c>
      <c r="AK125" s="467">
        <v>2000</v>
      </c>
      <c r="AL125" s="69"/>
      <c r="AM125" s="69"/>
      <c r="AN125" s="69"/>
      <c r="AO125" s="461">
        <v>135000</v>
      </c>
      <c r="AP125" s="105"/>
      <c r="AQ125" s="105"/>
      <c r="AR125" s="105"/>
      <c r="AS125" s="105"/>
      <c r="AT125" s="105"/>
      <c r="AU125" s="105"/>
      <c r="AV125" s="105"/>
      <c r="AW125" s="105"/>
    </row>
    <row r="126" spans="2:49" s="91" customFormat="1" ht="33.75" customHeight="1" x14ac:dyDescent="0.25">
      <c r="B126" s="364"/>
      <c r="C126" s="394"/>
      <c r="D126" s="462" t="s">
        <v>175</v>
      </c>
      <c r="E126" s="462" t="s">
        <v>1097</v>
      </c>
      <c r="F126" s="105"/>
      <c r="G126" s="69"/>
      <c r="H126" s="69"/>
      <c r="I126" s="69"/>
      <c r="J126" s="69"/>
      <c r="K126" s="463" t="s">
        <v>304</v>
      </c>
      <c r="L126" s="105"/>
      <c r="M126" s="463" t="s">
        <v>369</v>
      </c>
      <c r="N126" s="105"/>
      <c r="O126" s="105"/>
      <c r="P126" s="105"/>
      <c r="Q126" s="105"/>
      <c r="R126" s="105"/>
      <c r="S126" s="69"/>
      <c r="T126" s="69"/>
      <c r="U126" s="69"/>
      <c r="V126" s="69"/>
      <c r="W126" s="69"/>
      <c r="X126" s="69"/>
      <c r="Y126" s="69"/>
      <c r="Z126" s="69"/>
      <c r="AA126" s="69"/>
      <c r="AB126" s="69"/>
      <c r="AC126" s="69"/>
      <c r="AD126" s="69"/>
      <c r="AE126" s="69"/>
      <c r="AF126" s="69"/>
      <c r="AG126" s="69"/>
      <c r="AH126" s="69"/>
      <c r="AI126" s="69"/>
      <c r="AJ126" s="466" t="s">
        <v>139</v>
      </c>
      <c r="AK126" s="467">
        <v>2000</v>
      </c>
      <c r="AL126" s="69"/>
      <c r="AM126" s="69"/>
      <c r="AN126" s="69"/>
      <c r="AO126" s="461">
        <v>315000</v>
      </c>
      <c r="AP126" s="105"/>
      <c r="AQ126" s="105"/>
      <c r="AR126" s="105"/>
      <c r="AS126" s="105"/>
      <c r="AT126" s="105"/>
      <c r="AU126" s="105"/>
      <c r="AV126" s="105"/>
      <c r="AW126" s="105"/>
    </row>
    <row r="127" spans="2:49" s="91" customFormat="1" ht="33.75" customHeight="1" x14ac:dyDescent="0.25">
      <c r="B127" s="364"/>
      <c r="C127" s="394"/>
      <c r="D127" s="462" t="s">
        <v>182</v>
      </c>
      <c r="E127" s="462" t="s">
        <v>239</v>
      </c>
      <c r="F127" s="105"/>
      <c r="G127" s="69"/>
      <c r="H127" s="69"/>
      <c r="I127" s="69"/>
      <c r="J127" s="69"/>
      <c r="K127" s="463" t="s">
        <v>1427</v>
      </c>
      <c r="L127" s="105"/>
      <c r="M127" s="463" t="s">
        <v>362</v>
      </c>
      <c r="N127" s="105"/>
      <c r="O127" s="105"/>
      <c r="P127" s="105"/>
      <c r="Q127" s="105"/>
      <c r="R127" s="105"/>
      <c r="S127" s="69"/>
      <c r="T127" s="69"/>
      <c r="U127" s="69"/>
      <c r="V127" s="69"/>
      <c r="W127" s="69"/>
      <c r="X127" s="69"/>
      <c r="Y127" s="69"/>
      <c r="Z127" s="69"/>
      <c r="AA127" s="69"/>
      <c r="AB127" s="69"/>
      <c r="AC127" s="69"/>
      <c r="AD127" s="69"/>
      <c r="AE127" s="69"/>
      <c r="AF127" s="69"/>
      <c r="AG127" s="69"/>
      <c r="AH127" s="69"/>
      <c r="AI127" s="69"/>
      <c r="AJ127" s="466" t="s">
        <v>139</v>
      </c>
      <c r="AK127" s="467">
        <v>2000</v>
      </c>
      <c r="AL127" s="69"/>
      <c r="AM127" s="69"/>
      <c r="AN127" s="69"/>
      <c r="AO127" s="461">
        <v>1000000</v>
      </c>
      <c r="AP127" s="105"/>
      <c r="AQ127" s="105"/>
      <c r="AR127" s="105"/>
      <c r="AS127" s="105"/>
      <c r="AT127" s="105"/>
      <c r="AU127" s="105"/>
      <c r="AV127" s="105"/>
      <c r="AW127" s="105"/>
    </row>
    <row r="128" spans="2:49" s="91" customFormat="1" ht="33.75" customHeight="1" x14ac:dyDescent="0.25">
      <c r="B128" s="364"/>
      <c r="C128" s="394"/>
      <c r="D128" s="462" t="s">
        <v>1412</v>
      </c>
      <c r="E128" s="462" t="s">
        <v>1413</v>
      </c>
      <c r="F128" s="105"/>
      <c r="G128" s="69"/>
      <c r="H128" s="69"/>
      <c r="I128" s="69"/>
      <c r="J128" s="69"/>
      <c r="K128" s="463" t="s">
        <v>304</v>
      </c>
      <c r="L128" s="105"/>
      <c r="M128" s="463" t="s">
        <v>1114</v>
      </c>
      <c r="N128" s="105"/>
      <c r="O128" s="105"/>
      <c r="P128" s="105"/>
      <c r="Q128" s="105"/>
      <c r="R128" s="105"/>
      <c r="S128" s="69"/>
      <c r="T128" s="69"/>
      <c r="U128" s="69"/>
      <c r="V128" s="69"/>
      <c r="W128" s="69"/>
      <c r="X128" s="69"/>
      <c r="Y128" s="69"/>
      <c r="Z128" s="69"/>
      <c r="AA128" s="69"/>
      <c r="AB128" s="69"/>
      <c r="AC128" s="69"/>
      <c r="AD128" s="69"/>
      <c r="AE128" s="69"/>
      <c r="AF128" s="69"/>
      <c r="AG128" s="69"/>
      <c r="AH128" s="69"/>
      <c r="AI128" s="69"/>
      <c r="AJ128" s="466" t="s">
        <v>139</v>
      </c>
      <c r="AK128" s="467">
        <v>2000</v>
      </c>
      <c r="AL128" s="69"/>
      <c r="AM128" s="69"/>
      <c r="AN128" s="69"/>
      <c r="AO128" s="461">
        <v>845000</v>
      </c>
      <c r="AP128" s="105"/>
      <c r="AQ128" s="105"/>
      <c r="AR128" s="105"/>
      <c r="AS128" s="105"/>
      <c r="AT128" s="105"/>
      <c r="AU128" s="105"/>
      <c r="AV128" s="105"/>
      <c r="AW128" s="105"/>
    </row>
    <row r="129" spans="2:49" s="91" customFormat="1" ht="33.75" customHeight="1" x14ac:dyDescent="0.25">
      <c r="B129" s="364"/>
      <c r="C129" s="394"/>
      <c r="D129" s="462" t="s">
        <v>197</v>
      </c>
      <c r="E129" s="462" t="s">
        <v>257</v>
      </c>
      <c r="F129" s="105"/>
      <c r="G129" s="69"/>
      <c r="H129" s="69"/>
      <c r="I129" s="69"/>
      <c r="J129" s="69"/>
      <c r="K129" s="463" t="s">
        <v>1956</v>
      </c>
      <c r="L129" s="105"/>
      <c r="M129" s="463" t="s">
        <v>376</v>
      </c>
      <c r="N129" s="105"/>
      <c r="O129" s="105"/>
      <c r="P129" s="105"/>
      <c r="Q129" s="105"/>
      <c r="R129" s="105"/>
      <c r="S129" s="69"/>
      <c r="T129" s="69"/>
      <c r="U129" s="69"/>
      <c r="V129" s="69"/>
      <c r="W129" s="69"/>
      <c r="X129" s="69"/>
      <c r="Y129" s="69"/>
      <c r="Z129" s="69"/>
      <c r="AA129" s="69"/>
      <c r="AB129" s="69"/>
      <c r="AC129" s="69"/>
      <c r="AD129" s="69"/>
      <c r="AE129" s="69"/>
      <c r="AF129" s="69"/>
      <c r="AG129" s="69"/>
      <c r="AH129" s="69"/>
      <c r="AI129" s="69"/>
      <c r="AJ129" s="466" t="s">
        <v>139</v>
      </c>
      <c r="AK129" s="467">
        <v>2000</v>
      </c>
      <c r="AL129" s="69"/>
      <c r="AM129" s="69"/>
      <c r="AN129" s="69"/>
      <c r="AO129" s="461">
        <v>105000</v>
      </c>
      <c r="AP129" s="105"/>
      <c r="AQ129" s="105"/>
      <c r="AR129" s="105"/>
      <c r="AS129" s="105"/>
      <c r="AT129" s="105"/>
      <c r="AU129" s="105"/>
      <c r="AV129" s="105"/>
      <c r="AW129" s="105"/>
    </row>
    <row r="130" spans="2:49" s="91" customFormat="1" ht="33.75" customHeight="1" x14ac:dyDescent="0.25">
      <c r="B130" s="364"/>
      <c r="C130" s="394"/>
      <c r="D130" s="462" t="s">
        <v>183</v>
      </c>
      <c r="E130" s="462" t="s">
        <v>240</v>
      </c>
      <c r="F130" s="105"/>
      <c r="G130" s="69"/>
      <c r="H130" s="69"/>
      <c r="I130" s="69"/>
      <c r="J130" s="69"/>
      <c r="K130" s="463" t="s">
        <v>304</v>
      </c>
      <c r="L130" s="105"/>
      <c r="M130" s="463" t="s">
        <v>368</v>
      </c>
      <c r="N130" s="105"/>
      <c r="O130" s="105"/>
      <c r="P130" s="105"/>
      <c r="Q130" s="105"/>
      <c r="R130" s="105"/>
      <c r="S130" s="69"/>
      <c r="T130" s="69"/>
      <c r="U130" s="69"/>
      <c r="V130" s="69"/>
      <c r="W130" s="69"/>
      <c r="X130" s="69"/>
      <c r="Y130" s="69"/>
      <c r="Z130" s="69"/>
      <c r="AA130" s="69"/>
      <c r="AB130" s="69"/>
      <c r="AC130" s="69"/>
      <c r="AD130" s="69"/>
      <c r="AE130" s="69"/>
      <c r="AF130" s="69"/>
      <c r="AG130" s="69"/>
      <c r="AH130" s="69"/>
      <c r="AI130" s="69"/>
      <c r="AJ130" s="466" t="s">
        <v>139</v>
      </c>
      <c r="AK130" s="467">
        <v>2000</v>
      </c>
      <c r="AL130" s="69"/>
      <c r="AM130" s="69"/>
      <c r="AN130" s="69"/>
      <c r="AO130" s="461">
        <v>1105000</v>
      </c>
      <c r="AP130" s="105"/>
      <c r="AQ130" s="105"/>
      <c r="AR130" s="105"/>
      <c r="AS130" s="105"/>
      <c r="AT130" s="105"/>
      <c r="AU130" s="105"/>
      <c r="AV130" s="105"/>
      <c r="AW130" s="105"/>
    </row>
    <row r="131" spans="2:49" s="91" customFormat="1" ht="33.75" customHeight="1" x14ac:dyDescent="0.25">
      <c r="B131" s="364"/>
      <c r="C131" s="394"/>
      <c r="D131" s="462" t="s">
        <v>188</v>
      </c>
      <c r="E131" s="462" t="s">
        <v>806</v>
      </c>
      <c r="F131" s="105"/>
      <c r="G131" s="69"/>
      <c r="H131" s="69"/>
      <c r="I131" s="69"/>
      <c r="J131" s="69"/>
      <c r="K131" s="463" t="s">
        <v>1405</v>
      </c>
      <c r="L131" s="105"/>
      <c r="M131" s="463" t="s">
        <v>361</v>
      </c>
      <c r="N131" s="105"/>
      <c r="O131" s="105"/>
      <c r="P131" s="105"/>
      <c r="Q131" s="105"/>
      <c r="R131" s="105"/>
      <c r="S131" s="69"/>
      <c r="T131" s="69"/>
      <c r="U131" s="69"/>
      <c r="V131" s="69"/>
      <c r="W131" s="69"/>
      <c r="X131" s="69"/>
      <c r="Y131" s="69"/>
      <c r="Z131" s="69"/>
      <c r="AA131" s="69"/>
      <c r="AB131" s="69"/>
      <c r="AC131" s="69"/>
      <c r="AD131" s="69"/>
      <c r="AE131" s="69"/>
      <c r="AF131" s="69"/>
      <c r="AG131" s="69"/>
      <c r="AH131" s="69"/>
      <c r="AI131" s="69"/>
      <c r="AJ131" s="466" t="s">
        <v>139</v>
      </c>
      <c r="AK131" s="467">
        <v>2000</v>
      </c>
      <c r="AL131" s="69"/>
      <c r="AM131" s="69"/>
      <c r="AN131" s="69"/>
      <c r="AO131" s="461">
        <v>1125000</v>
      </c>
      <c r="AP131" s="105"/>
      <c r="AQ131" s="105"/>
      <c r="AR131" s="105"/>
      <c r="AS131" s="105"/>
      <c r="AT131" s="105"/>
      <c r="AU131" s="105"/>
      <c r="AV131" s="105"/>
      <c r="AW131" s="105"/>
    </row>
    <row r="132" spans="2:49" s="91" customFormat="1" ht="33.75" customHeight="1" x14ac:dyDescent="0.25">
      <c r="B132" s="364"/>
      <c r="C132" s="394"/>
      <c r="D132" s="462" t="s">
        <v>199</v>
      </c>
      <c r="E132" s="462" t="s">
        <v>259</v>
      </c>
      <c r="F132" s="105"/>
      <c r="G132" s="69"/>
      <c r="H132" s="69"/>
      <c r="I132" s="69"/>
      <c r="J132" s="69"/>
      <c r="K132" s="463" t="s">
        <v>336</v>
      </c>
      <c r="L132" s="105"/>
      <c r="M132" s="463" t="s">
        <v>365</v>
      </c>
      <c r="N132" s="105"/>
      <c r="O132" s="105"/>
      <c r="P132" s="105"/>
      <c r="Q132" s="105"/>
      <c r="R132" s="105"/>
      <c r="S132" s="69"/>
      <c r="T132" s="69"/>
      <c r="U132" s="69"/>
      <c r="V132" s="69"/>
      <c r="W132" s="69"/>
      <c r="X132" s="69"/>
      <c r="Y132" s="69"/>
      <c r="Z132" s="69"/>
      <c r="AA132" s="69"/>
      <c r="AB132" s="69"/>
      <c r="AC132" s="69"/>
      <c r="AD132" s="69"/>
      <c r="AE132" s="69"/>
      <c r="AF132" s="69"/>
      <c r="AG132" s="69"/>
      <c r="AH132" s="69"/>
      <c r="AI132" s="69"/>
      <c r="AJ132" s="466" t="s">
        <v>139</v>
      </c>
      <c r="AK132" s="467">
        <v>2000</v>
      </c>
      <c r="AL132" s="69"/>
      <c r="AM132" s="69"/>
      <c r="AN132" s="69"/>
      <c r="AO132" s="461">
        <v>315000</v>
      </c>
      <c r="AP132" s="105"/>
      <c r="AQ132" s="105"/>
      <c r="AR132" s="105"/>
      <c r="AS132" s="105"/>
      <c r="AT132" s="105"/>
      <c r="AU132" s="105"/>
      <c r="AV132" s="105"/>
      <c r="AW132" s="105"/>
    </row>
    <row r="133" spans="2:49" s="91" customFormat="1" ht="33.75" customHeight="1" x14ac:dyDescent="0.25">
      <c r="B133" s="364"/>
      <c r="C133" s="394"/>
      <c r="D133" s="462" t="s">
        <v>1409</v>
      </c>
      <c r="E133" s="462" t="s">
        <v>240</v>
      </c>
      <c r="F133" s="105"/>
      <c r="G133" s="69"/>
      <c r="H133" s="69"/>
      <c r="I133" s="69"/>
      <c r="J133" s="69"/>
      <c r="K133" s="463" t="s">
        <v>304</v>
      </c>
      <c r="L133" s="105"/>
      <c r="M133" s="463" t="s">
        <v>369</v>
      </c>
      <c r="N133" s="105"/>
      <c r="O133" s="105"/>
      <c r="P133" s="105"/>
      <c r="Q133" s="105"/>
      <c r="R133" s="105"/>
      <c r="S133" s="69"/>
      <c r="T133" s="69"/>
      <c r="U133" s="69"/>
      <c r="V133" s="69"/>
      <c r="W133" s="69"/>
      <c r="X133" s="69"/>
      <c r="Y133" s="69"/>
      <c r="Z133" s="69"/>
      <c r="AA133" s="69"/>
      <c r="AB133" s="69"/>
      <c r="AC133" s="69"/>
      <c r="AD133" s="69"/>
      <c r="AE133" s="69"/>
      <c r="AF133" s="69"/>
      <c r="AG133" s="69"/>
      <c r="AH133" s="69"/>
      <c r="AI133" s="69"/>
      <c r="AJ133" s="466" t="s">
        <v>139</v>
      </c>
      <c r="AK133" s="467">
        <v>2000</v>
      </c>
      <c r="AL133" s="69"/>
      <c r="AM133" s="69"/>
      <c r="AN133" s="69"/>
      <c r="AO133" s="461">
        <v>70000</v>
      </c>
      <c r="AP133" s="105"/>
      <c r="AQ133" s="105"/>
      <c r="AR133" s="105"/>
      <c r="AS133" s="105"/>
      <c r="AT133" s="105"/>
      <c r="AU133" s="105"/>
      <c r="AV133" s="105"/>
      <c r="AW133" s="105"/>
    </row>
    <row r="134" spans="2:49" s="91" customFormat="1" ht="33.75" customHeight="1" x14ac:dyDescent="0.25">
      <c r="B134" s="364"/>
      <c r="C134" s="394"/>
      <c r="D134" s="462" t="s">
        <v>1420</v>
      </c>
      <c r="E134" s="462" t="s">
        <v>1421</v>
      </c>
      <c r="F134" s="105"/>
      <c r="G134" s="69"/>
      <c r="H134" s="69"/>
      <c r="I134" s="69"/>
      <c r="J134" s="69"/>
      <c r="K134" s="463" t="s">
        <v>304</v>
      </c>
      <c r="L134" s="105"/>
      <c r="M134" s="463" t="s">
        <v>1114</v>
      </c>
      <c r="N134" s="105"/>
      <c r="O134" s="105"/>
      <c r="P134" s="105"/>
      <c r="Q134" s="105"/>
      <c r="R134" s="105"/>
      <c r="S134" s="69"/>
      <c r="T134" s="69"/>
      <c r="U134" s="69"/>
      <c r="V134" s="69"/>
      <c r="W134" s="69"/>
      <c r="X134" s="69"/>
      <c r="Y134" s="69"/>
      <c r="Z134" s="69"/>
      <c r="AA134" s="69"/>
      <c r="AB134" s="69"/>
      <c r="AC134" s="69"/>
      <c r="AD134" s="69"/>
      <c r="AE134" s="69"/>
      <c r="AF134" s="69"/>
      <c r="AG134" s="69"/>
      <c r="AH134" s="69"/>
      <c r="AI134" s="69"/>
      <c r="AJ134" s="466" t="s">
        <v>139</v>
      </c>
      <c r="AK134" s="467">
        <v>2000</v>
      </c>
      <c r="AL134" s="69"/>
      <c r="AM134" s="69"/>
      <c r="AN134" s="69"/>
      <c r="AO134" s="461">
        <v>175000</v>
      </c>
      <c r="AP134" s="105"/>
      <c r="AQ134" s="105"/>
      <c r="AR134" s="105"/>
      <c r="AS134" s="105"/>
      <c r="AT134" s="105"/>
      <c r="AU134" s="105"/>
      <c r="AV134" s="105"/>
      <c r="AW134" s="105"/>
    </row>
    <row r="135" spans="2:49" s="91" customFormat="1" ht="33.75" customHeight="1" x14ac:dyDescent="0.25">
      <c r="B135" s="364"/>
      <c r="C135" s="394"/>
      <c r="D135" s="462" t="s">
        <v>184</v>
      </c>
      <c r="E135" s="462" t="s">
        <v>241</v>
      </c>
      <c r="F135" s="105"/>
      <c r="G135" s="69"/>
      <c r="H135" s="69"/>
      <c r="I135" s="69"/>
      <c r="J135" s="69"/>
      <c r="K135" s="463" t="s">
        <v>304</v>
      </c>
      <c r="L135" s="105"/>
      <c r="M135" s="463" t="s">
        <v>368</v>
      </c>
      <c r="N135" s="105"/>
      <c r="O135" s="105"/>
      <c r="P135" s="105"/>
      <c r="Q135" s="105"/>
      <c r="R135" s="105"/>
      <c r="S135" s="69"/>
      <c r="T135" s="69"/>
      <c r="U135" s="69"/>
      <c r="V135" s="69"/>
      <c r="W135" s="69"/>
      <c r="X135" s="69"/>
      <c r="Y135" s="69"/>
      <c r="Z135" s="69"/>
      <c r="AA135" s="69"/>
      <c r="AB135" s="69"/>
      <c r="AC135" s="69"/>
      <c r="AD135" s="69"/>
      <c r="AE135" s="69"/>
      <c r="AF135" s="69"/>
      <c r="AG135" s="69"/>
      <c r="AH135" s="69"/>
      <c r="AI135" s="69"/>
      <c r="AJ135" s="466" t="s">
        <v>139</v>
      </c>
      <c r="AK135" s="467">
        <v>2000</v>
      </c>
      <c r="AL135" s="69"/>
      <c r="AM135" s="69"/>
      <c r="AN135" s="69"/>
      <c r="AO135" s="461">
        <v>600000</v>
      </c>
      <c r="AP135" s="105"/>
      <c r="AQ135" s="105"/>
      <c r="AR135" s="105"/>
      <c r="AS135" s="105"/>
      <c r="AT135" s="105"/>
      <c r="AU135" s="105"/>
      <c r="AV135" s="105"/>
      <c r="AW135" s="105"/>
    </row>
    <row r="136" spans="2:49" s="91" customFormat="1" ht="33.75" customHeight="1" x14ac:dyDescent="0.25">
      <c r="B136" s="364"/>
      <c r="C136" s="394"/>
      <c r="D136" s="462" t="s">
        <v>184</v>
      </c>
      <c r="E136" s="462" t="s">
        <v>241</v>
      </c>
      <c r="F136" s="105"/>
      <c r="G136" s="69"/>
      <c r="H136" s="69"/>
      <c r="I136" s="69"/>
      <c r="J136" s="69"/>
      <c r="K136" s="463" t="s">
        <v>304</v>
      </c>
      <c r="L136" s="105"/>
      <c r="M136" s="463" t="s">
        <v>368</v>
      </c>
      <c r="N136" s="105"/>
      <c r="O136" s="105"/>
      <c r="P136" s="105"/>
      <c r="Q136" s="105"/>
      <c r="R136" s="105"/>
      <c r="S136" s="69"/>
      <c r="T136" s="69"/>
      <c r="U136" s="69"/>
      <c r="V136" s="69"/>
      <c r="W136" s="69"/>
      <c r="X136" s="69"/>
      <c r="Y136" s="69"/>
      <c r="Z136" s="69"/>
      <c r="AA136" s="69"/>
      <c r="AB136" s="69"/>
      <c r="AC136" s="69"/>
      <c r="AD136" s="69"/>
      <c r="AE136" s="69"/>
      <c r="AF136" s="69"/>
      <c r="AG136" s="69"/>
      <c r="AH136" s="69"/>
      <c r="AI136" s="69"/>
      <c r="AJ136" s="466" t="s">
        <v>139</v>
      </c>
      <c r="AK136" s="467">
        <v>2000</v>
      </c>
      <c r="AL136" s="69"/>
      <c r="AM136" s="69"/>
      <c r="AN136" s="69"/>
      <c r="AO136" s="461">
        <v>600000</v>
      </c>
      <c r="AP136" s="105"/>
      <c r="AQ136" s="105"/>
      <c r="AR136" s="105"/>
      <c r="AS136" s="105"/>
      <c r="AT136" s="105"/>
      <c r="AU136" s="105"/>
      <c r="AV136" s="105"/>
      <c r="AW136" s="105"/>
    </row>
    <row r="137" spans="2:49" s="91" customFormat="1" ht="33.75" customHeight="1" x14ac:dyDescent="0.25">
      <c r="B137" s="364"/>
      <c r="C137" s="394"/>
      <c r="D137" s="462" t="s">
        <v>199</v>
      </c>
      <c r="E137" s="462" t="s">
        <v>259</v>
      </c>
      <c r="F137" s="105"/>
      <c r="G137" s="69"/>
      <c r="H137" s="69"/>
      <c r="I137" s="69"/>
      <c r="J137" s="69"/>
      <c r="K137" s="463" t="s">
        <v>1957</v>
      </c>
      <c r="L137" s="105"/>
      <c r="M137" s="463" t="s">
        <v>365</v>
      </c>
      <c r="N137" s="105"/>
      <c r="O137" s="105"/>
      <c r="P137" s="105"/>
      <c r="Q137" s="105"/>
      <c r="R137" s="105"/>
      <c r="S137" s="69"/>
      <c r="T137" s="69"/>
      <c r="U137" s="69"/>
      <c r="V137" s="69"/>
      <c r="W137" s="69"/>
      <c r="X137" s="69"/>
      <c r="Y137" s="69"/>
      <c r="Z137" s="69"/>
      <c r="AA137" s="69"/>
      <c r="AB137" s="69"/>
      <c r="AC137" s="69"/>
      <c r="AD137" s="69"/>
      <c r="AE137" s="69"/>
      <c r="AF137" s="69"/>
      <c r="AG137" s="69"/>
      <c r="AH137" s="69"/>
      <c r="AI137" s="69"/>
      <c r="AJ137" s="466" t="s">
        <v>139</v>
      </c>
      <c r="AK137" s="467">
        <v>2000</v>
      </c>
      <c r="AL137" s="69"/>
      <c r="AM137" s="69"/>
      <c r="AN137" s="69"/>
      <c r="AO137" s="461">
        <v>126000</v>
      </c>
      <c r="AP137" s="105"/>
      <c r="AQ137" s="105"/>
      <c r="AR137" s="105"/>
      <c r="AS137" s="105"/>
      <c r="AT137" s="105"/>
      <c r="AU137" s="105"/>
      <c r="AV137" s="105"/>
      <c r="AW137" s="105"/>
    </row>
    <row r="138" spans="2:49" s="91" customFormat="1" ht="33.75" customHeight="1" x14ac:dyDescent="0.25">
      <c r="B138" s="364"/>
      <c r="C138" s="394"/>
      <c r="D138" s="462" t="s">
        <v>1501</v>
      </c>
      <c r="E138" s="462" t="s">
        <v>1100</v>
      </c>
      <c r="F138" s="105"/>
      <c r="G138" s="69"/>
      <c r="H138" s="69"/>
      <c r="I138" s="69"/>
      <c r="J138" s="69"/>
      <c r="K138" s="463" t="s">
        <v>1086</v>
      </c>
      <c r="L138" s="105"/>
      <c r="M138" s="463" t="s">
        <v>361</v>
      </c>
      <c r="N138" s="105"/>
      <c r="O138" s="105"/>
      <c r="P138" s="105"/>
      <c r="Q138" s="105"/>
      <c r="R138" s="105"/>
      <c r="S138" s="69"/>
      <c r="T138" s="69"/>
      <c r="U138" s="69"/>
      <c r="V138" s="69"/>
      <c r="W138" s="69"/>
      <c r="X138" s="69"/>
      <c r="Y138" s="69"/>
      <c r="Z138" s="69"/>
      <c r="AA138" s="69"/>
      <c r="AB138" s="69"/>
      <c r="AC138" s="69"/>
      <c r="AD138" s="69"/>
      <c r="AE138" s="69"/>
      <c r="AF138" s="69"/>
      <c r="AG138" s="69"/>
      <c r="AH138" s="69"/>
      <c r="AI138" s="69"/>
      <c r="AJ138" s="466" t="s">
        <v>139</v>
      </c>
      <c r="AK138" s="467">
        <v>2000</v>
      </c>
      <c r="AL138" s="69"/>
      <c r="AM138" s="69"/>
      <c r="AN138" s="69"/>
      <c r="AO138" s="461">
        <v>560000</v>
      </c>
      <c r="AP138" s="105"/>
      <c r="AQ138" s="105"/>
      <c r="AR138" s="105"/>
      <c r="AS138" s="105"/>
      <c r="AT138" s="105"/>
      <c r="AU138" s="105"/>
      <c r="AV138" s="105"/>
      <c r="AW138" s="105"/>
    </row>
    <row r="139" spans="2:49" s="91" customFormat="1" ht="33.75" customHeight="1" x14ac:dyDescent="0.25">
      <c r="B139" s="364"/>
      <c r="C139" s="394"/>
      <c r="D139" s="462" t="s">
        <v>182</v>
      </c>
      <c r="E139" s="462" t="s">
        <v>239</v>
      </c>
      <c r="F139" s="105"/>
      <c r="G139" s="69"/>
      <c r="H139" s="69"/>
      <c r="I139" s="69"/>
      <c r="J139" s="69"/>
      <c r="K139" s="463" t="s">
        <v>1427</v>
      </c>
      <c r="L139" s="105"/>
      <c r="M139" s="463" t="s">
        <v>362</v>
      </c>
      <c r="N139" s="105"/>
      <c r="O139" s="105"/>
      <c r="P139" s="105"/>
      <c r="Q139" s="105"/>
      <c r="R139" s="105"/>
      <c r="S139" s="69"/>
      <c r="T139" s="69"/>
      <c r="U139" s="69"/>
      <c r="V139" s="69"/>
      <c r="W139" s="69"/>
      <c r="X139" s="69"/>
      <c r="Y139" s="69"/>
      <c r="Z139" s="69"/>
      <c r="AA139" s="69"/>
      <c r="AB139" s="69"/>
      <c r="AC139" s="69"/>
      <c r="AD139" s="69"/>
      <c r="AE139" s="69"/>
      <c r="AF139" s="69"/>
      <c r="AG139" s="69"/>
      <c r="AH139" s="69"/>
      <c r="AI139" s="69"/>
      <c r="AJ139" s="466" t="s">
        <v>139</v>
      </c>
      <c r="AK139" s="467">
        <v>2000</v>
      </c>
      <c r="AL139" s="69"/>
      <c r="AM139" s="69"/>
      <c r="AN139" s="69"/>
      <c r="AO139" s="461">
        <v>600000</v>
      </c>
      <c r="AP139" s="105"/>
      <c r="AQ139" s="105"/>
      <c r="AR139" s="105"/>
      <c r="AS139" s="105"/>
      <c r="AT139" s="105"/>
      <c r="AU139" s="105"/>
      <c r="AV139" s="105"/>
      <c r="AW139" s="105"/>
    </row>
    <row r="140" spans="2:49" s="91" customFormat="1" ht="33.75" customHeight="1" x14ac:dyDescent="0.25">
      <c r="B140" s="364"/>
      <c r="C140" s="394"/>
      <c r="D140" s="462" t="s">
        <v>1420</v>
      </c>
      <c r="E140" s="462" t="s">
        <v>1421</v>
      </c>
      <c r="F140" s="105"/>
      <c r="G140" s="69"/>
      <c r="H140" s="69"/>
      <c r="I140" s="69"/>
      <c r="J140" s="69"/>
      <c r="K140" s="463" t="s">
        <v>304</v>
      </c>
      <c r="L140" s="105"/>
      <c r="M140" s="463" t="s">
        <v>377</v>
      </c>
      <c r="N140" s="105"/>
      <c r="O140" s="105"/>
      <c r="P140" s="105"/>
      <c r="Q140" s="105"/>
      <c r="R140" s="105"/>
      <c r="S140" s="69"/>
      <c r="T140" s="69"/>
      <c r="U140" s="69"/>
      <c r="V140" s="69"/>
      <c r="W140" s="69"/>
      <c r="X140" s="69"/>
      <c r="Y140" s="69"/>
      <c r="Z140" s="69"/>
      <c r="AA140" s="69"/>
      <c r="AB140" s="69"/>
      <c r="AC140" s="69"/>
      <c r="AD140" s="69"/>
      <c r="AE140" s="69"/>
      <c r="AF140" s="69"/>
      <c r="AG140" s="69"/>
      <c r="AH140" s="69"/>
      <c r="AI140" s="69"/>
      <c r="AJ140" s="466" t="s">
        <v>139</v>
      </c>
      <c r="AK140" s="467">
        <v>2001</v>
      </c>
      <c r="AL140" s="69"/>
      <c r="AM140" s="69"/>
      <c r="AN140" s="69"/>
      <c r="AO140" s="461">
        <v>70000</v>
      </c>
      <c r="AP140" s="105"/>
      <c r="AQ140" s="105"/>
      <c r="AR140" s="105"/>
      <c r="AS140" s="105"/>
      <c r="AT140" s="105"/>
      <c r="AU140" s="105"/>
      <c r="AV140" s="105"/>
      <c r="AW140" s="105"/>
    </row>
    <row r="141" spans="2:49" s="91" customFormat="1" ht="33.75" customHeight="1" x14ac:dyDescent="0.25">
      <c r="B141" s="364"/>
      <c r="C141" s="394"/>
      <c r="D141" s="462" t="s">
        <v>184</v>
      </c>
      <c r="E141" s="462" t="s">
        <v>241</v>
      </c>
      <c r="F141" s="105"/>
      <c r="G141" s="69"/>
      <c r="H141" s="69"/>
      <c r="I141" s="69"/>
      <c r="J141" s="69"/>
      <c r="K141" s="463" t="s">
        <v>304</v>
      </c>
      <c r="L141" s="105"/>
      <c r="M141" s="463" t="s">
        <v>368</v>
      </c>
      <c r="N141" s="105"/>
      <c r="O141" s="105"/>
      <c r="P141" s="105"/>
      <c r="Q141" s="105"/>
      <c r="R141" s="105"/>
      <c r="S141" s="69"/>
      <c r="T141" s="69"/>
      <c r="U141" s="69"/>
      <c r="V141" s="69"/>
      <c r="W141" s="69"/>
      <c r="X141" s="69"/>
      <c r="Y141" s="69"/>
      <c r="Z141" s="69"/>
      <c r="AA141" s="69"/>
      <c r="AB141" s="69"/>
      <c r="AC141" s="69"/>
      <c r="AD141" s="69"/>
      <c r="AE141" s="69"/>
      <c r="AF141" s="69"/>
      <c r="AG141" s="69"/>
      <c r="AH141" s="69"/>
      <c r="AI141" s="69"/>
      <c r="AJ141" s="466" t="s">
        <v>139</v>
      </c>
      <c r="AK141" s="467">
        <v>2001</v>
      </c>
      <c r="AL141" s="69"/>
      <c r="AM141" s="69"/>
      <c r="AN141" s="69"/>
      <c r="AO141" s="461">
        <v>1400000</v>
      </c>
      <c r="AP141" s="105"/>
      <c r="AQ141" s="105"/>
      <c r="AR141" s="105"/>
      <c r="AS141" s="105"/>
      <c r="AT141" s="105"/>
      <c r="AU141" s="105"/>
      <c r="AV141" s="105"/>
      <c r="AW141" s="105"/>
    </row>
    <row r="142" spans="2:49" s="91" customFormat="1" ht="33.75" customHeight="1" x14ac:dyDescent="0.25">
      <c r="B142" s="364"/>
      <c r="C142" s="394"/>
      <c r="D142" s="462" t="s">
        <v>1079</v>
      </c>
      <c r="E142" s="462" t="s">
        <v>1092</v>
      </c>
      <c r="F142" s="105"/>
      <c r="G142" s="69"/>
      <c r="H142" s="69"/>
      <c r="I142" s="69"/>
      <c r="J142" s="69"/>
      <c r="K142" s="463" t="s">
        <v>304</v>
      </c>
      <c r="L142" s="105"/>
      <c r="M142" s="463" t="s">
        <v>369</v>
      </c>
      <c r="N142" s="105"/>
      <c r="O142" s="105"/>
      <c r="P142" s="105"/>
      <c r="Q142" s="105"/>
      <c r="R142" s="105"/>
      <c r="S142" s="69"/>
      <c r="T142" s="69"/>
      <c r="U142" s="69"/>
      <c r="V142" s="69"/>
      <c r="W142" s="69"/>
      <c r="X142" s="69"/>
      <c r="Y142" s="69"/>
      <c r="Z142" s="69"/>
      <c r="AA142" s="69"/>
      <c r="AB142" s="69"/>
      <c r="AC142" s="69"/>
      <c r="AD142" s="69"/>
      <c r="AE142" s="69"/>
      <c r="AF142" s="69"/>
      <c r="AG142" s="69"/>
      <c r="AH142" s="69"/>
      <c r="AI142" s="69"/>
      <c r="AJ142" s="466" t="s">
        <v>139</v>
      </c>
      <c r="AK142" s="467">
        <v>2001</v>
      </c>
      <c r="AL142" s="69"/>
      <c r="AM142" s="69"/>
      <c r="AN142" s="69"/>
      <c r="AO142" s="461">
        <v>252000</v>
      </c>
      <c r="AP142" s="105"/>
      <c r="AQ142" s="105"/>
      <c r="AR142" s="105"/>
      <c r="AS142" s="105"/>
      <c r="AT142" s="105"/>
      <c r="AU142" s="105"/>
      <c r="AV142" s="105"/>
      <c r="AW142" s="105"/>
    </row>
    <row r="143" spans="2:49" s="91" customFormat="1" ht="33.75" customHeight="1" x14ac:dyDescent="0.25">
      <c r="B143" s="364"/>
      <c r="C143" s="394"/>
      <c r="D143" s="462" t="s">
        <v>1412</v>
      </c>
      <c r="E143" s="462" t="s">
        <v>1413</v>
      </c>
      <c r="F143" s="105"/>
      <c r="G143" s="69"/>
      <c r="H143" s="69"/>
      <c r="I143" s="69"/>
      <c r="J143" s="69"/>
      <c r="K143" s="463" t="s">
        <v>304</v>
      </c>
      <c r="L143" s="105"/>
      <c r="M143" s="463" t="s">
        <v>1114</v>
      </c>
      <c r="N143" s="105"/>
      <c r="O143" s="105"/>
      <c r="P143" s="105"/>
      <c r="Q143" s="105"/>
      <c r="R143" s="105"/>
      <c r="S143" s="69"/>
      <c r="T143" s="69"/>
      <c r="U143" s="69"/>
      <c r="V143" s="69"/>
      <c r="W143" s="69"/>
      <c r="X143" s="69"/>
      <c r="Y143" s="69"/>
      <c r="Z143" s="69"/>
      <c r="AA143" s="69"/>
      <c r="AB143" s="69"/>
      <c r="AC143" s="69"/>
      <c r="AD143" s="69"/>
      <c r="AE143" s="69"/>
      <c r="AF143" s="69"/>
      <c r="AG143" s="69"/>
      <c r="AH143" s="69"/>
      <c r="AI143" s="69"/>
      <c r="AJ143" s="466" t="s">
        <v>139</v>
      </c>
      <c r="AK143" s="467">
        <v>2001</v>
      </c>
      <c r="AL143" s="69"/>
      <c r="AM143" s="69"/>
      <c r="AN143" s="69"/>
      <c r="AO143" s="461">
        <v>60000</v>
      </c>
      <c r="AP143" s="105"/>
      <c r="AQ143" s="105"/>
      <c r="AR143" s="105"/>
      <c r="AS143" s="105"/>
      <c r="AT143" s="105"/>
      <c r="AU143" s="105"/>
      <c r="AV143" s="105"/>
      <c r="AW143" s="105"/>
    </row>
    <row r="144" spans="2:49" s="91" customFormat="1" ht="33.75" customHeight="1" x14ac:dyDescent="0.25">
      <c r="B144" s="364"/>
      <c r="C144" s="394"/>
      <c r="D144" s="462" t="s">
        <v>183</v>
      </c>
      <c r="E144" s="462" t="s">
        <v>1539</v>
      </c>
      <c r="F144" s="105"/>
      <c r="G144" s="69"/>
      <c r="H144" s="69"/>
      <c r="I144" s="69"/>
      <c r="J144" s="69"/>
      <c r="K144" s="463" t="s">
        <v>304</v>
      </c>
      <c r="L144" s="105"/>
      <c r="M144" s="463" t="s">
        <v>369</v>
      </c>
      <c r="N144" s="105"/>
      <c r="O144" s="105"/>
      <c r="P144" s="105"/>
      <c r="Q144" s="105"/>
      <c r="R144" s="105"/>
      <c r="S144" s="69"/>
      <c r="T144" s="69"/>
      <c r="U144" s="69"/>
      <c r="V144" s="69"/>
      <c r="W144" s="69"/>
      <c r="X144" s="69"/>
      <c r="Y144" s="69"/>
      <c r="Z144" s="69"/>
      <c r="AA144" s="69"/>
      <c r="AB144" s="69"/>
      <c r="AC144" s="69"/>
      <c r="AD144" s="69"/>
      <c r="AE144" s="69"/>
      <c r="AF144" s="69"/>
      <c r="AG144" s="69"/>
      <c r="AH144" s="69"/>
      <c r="AI144" s="69"/>
      <c r="AJ144" s="466" t="s">
        <v>139</v>
      </c>
      <c r="AK144" s="467">
        <v>2001</v>
      </c>
      <c r="AL144" s="69"/>
      <c r="AM144" s="69"/>
      <c r="AN144" s="69"/>
      <c r="AO144" s="461">
        <v>595000</v>
      </c>
      <c r="AP144" s="105"/>
      <c r="AQ144" s="105"/>
      <c r="AR144" s="105"/>
      <c r="AS144" s="105"/>
      <c r="AT144" s="105"/>
      <c r="AU144" s="105"/>
      <c r="AV144" s="105"/>
      <c r="AW144" s="105"/>
    </row>
    <row r="145" spans="2:49" s="91" customFormat="1" ht="33.75" customHeight="1" x14ac:dyDescent="0.25">
      <c r="B145" s="364"/>
      <c r="C145" s="394"/>
      <c r="D145" s="462" t="s">
        <v>181</v>
      </c>
      <c r="E145" s="462" t="s">
        <v>254</v>
      </c>
      <c r="F145" s="105"/>
      <c r="G145" s="69"/>
      <c r="H145" s="69"/>
      <c r="I145" s="69"/>
      <c r="J145" s="69"/>
      <c r="K145" s="463" t="s">
        <v>304</v>
      </c>
      <c r="L145" s="105"/>
      <c r="M145" s="463" t="s">
        <v>368</v>
      </c>
      <c r="N145" s="105"/>
      <c r="O145" s="105"/>
      <c r="P145" s="105"/>
      <c r="Q145" s="105"/>
      <c r="R145" s="105"/>
      <c r="S145" s="69"/>
      <c r="T145" s="69"/>
      <c r="U145" s="69"/>
      <c r="V145" s="69"/>
      <c r="W145" s="69"/>
      <c r="X145" s="69"/>
      <c r="Y145" s="69"/>
      <c r="Z145" s="69"/>
      <c r="AA145" s="69"/>
      <c r="AB145" s="69"/>
      <c r="AC145" s="69"/>
      <c r="AD145" s="69"/>
      <c r="AE145" s="69"/>
      <c r="AF145" s="69"/>
      <c r="AG145" s="69"/>
      <c r="AH145" s="69"/>
      <c r="AI145" s="69"/>
      <c r="AJ145" s="466" t="s">
        <v>139</v>
      </c>
      <c r="AK145" s="467">
        <v>2001</v>
      </c>
      <c r="AL145" s="69"/>
      <c r="AM145" s="69"/>
      <c r="AN145" s="69"/>
      <c r="AO145" s="461">
        <v>700000</v>
      </c>
      <c r="AP145" s="105"/>
      <c r="AQ145" s="105"/>
      <c r="AR145" s="105"/>
      <c r="AS145" s="105"/>
      <c r="AT145" s="105"/>
      <c r="AU145" s="105"/>
      <c r="AV145" s="105"/>
      <c r="AW145" s="105"/>
    </row>
    <row r="146" spans="2:49" s="91" customFormat="1" ht="33.75" customHeight="1" x14ac:dyDescent="0.25">
      <c r="B146" s="364"/>
      <c r="C146" s="394"/>
      <c r="D146" s="462" t="s">
        <v>184</v>
      </c>
      <c r="E146" s="462" t="s">
        <v>241</v>
      </c>
      <c r="F146" s="105"/>
      <c r="G146" s="69"/>
      <c r="H146" s="69"/>
      <c r="I146" s="69"/>
      <c r="J146" s="69"/>
      <c r="K146" s="463" t="s">
        <v>304</v>
      </c>
      <c r="L146" s="105"/>
      <c r="M146" s="463" t="s">
        <v>368</v>
      </c>
      <c r="N146" s="105"/>
      <c r="O146" s="105"/>
      <c r="P146" s="105"/>
      <c r="Q146" s="105"/>
      <c r="R146" s="105"/>
      <c r="S146" s="69"/>
      <c r="T146" s="69"/>
      <c r="U146" s="69"/>
      <c r="V146" s="69"/>
      <c r="W146" s="69"/>
      <c r="X146" s="69"/>
      <c r="Y146" s="69"/>
      <c r="Z146" s="69"/>
      <c r="AA146" s="69"/>
      <c r="AB146" s="69"/>
      <c r="AC146" s="69"/>
      <c r="AD146" s="69"/>
      <c r="AE146" s="69"/>
      <c r="AF146" s="69"/>
      <c r="AG146" s="69"/>
      <c r="AH146" s="69"/>
      <c r="AI146" s="69"/>
      <c r="AJ146" s="466" t="s">
        <v>139</v>
      </c>
      <c r="AK146" s="467">
        <v>2001</v>
      </c>
      <c r="AL146" s="69"/>
      <c r="AM146" s="69"/>
      <c r="AN146" s="69"/>
      <c r="AO146" s="461">
        <v>600000</v>
      </c>
      <c r="AP146" s="105"/>
      <c r="AQ146" s="105"/>
      <c r="AR146" s="105"/>
      <c r="AS146" s="105"/>
      <c r="AT146" s="105"/>
      <c r="AU146" s="105"/>
      <c r="AV146" s="105"/>
      <c r="AW146" s="105"/>
    </row>
    <row r="147" spans="2:49" s="91" customFormat="1" ht="33.75" customHeight="1" x14ac:dyDescent="0.25">
      <c r="B147" s="364"/>
      <c r="C147" s="394"/>
      <c r="D147" s="462" t="s">
        <v>1409</v>
      </c>
      <c r="E147" s="462" t="s">
        <v>240</v>
      </c>
      <c r="F147" s="105"/>
      <c r="G147" s="69"/>
      <c r="H147" s="69"/>
      <c r="I147" s="69"/>
      <c r="J147" s="69"/>
      <c r="K147" s="463" t="s">
        <v>304</v>
      </c>
      <c r="L147" s="105"/>
      <c r="M147" s="463" t="s">
        <v>369</v>
      </c>
      <c r="N147" s="105"/>
      <c r="O147" s="105"/>
      <c r="P147" s="105"/>
      <c r="Q147" s="105"/>
      <c r="R147" s="105"/>
      <c r="S147" s="69"/>
      <c r="T147" s="69"/>
      <c r="U147" s="69"/>
      <c r="V147" s="69"/>
      <c r="W147" s="69"/>
      <c r="X147" s="69"/>
      <c r="Y147" s="69"/>
      <c r="Z147" s="69"/>
      <c r="AA147" s="69"/>
      <c r="AB147" s="69"/>
      <c r="AC147" s="69"/>
      <c r="AD147" s="69"/>
      <c r="AE147" s="69"/>
      <c r="AF147" s="69"/>
      <c r="AG147" s="69"/>
      <c r="AH147" s="69"/>
      <c r="AI147" s="69"/>
      <c r="AJ147" s="466" t="s">
        <v>1488</v>
      </c>
      <c r="AK147" s="467">
        <v>2001</v>
      </c>
      <c r="AL147" s="69"/>
      <c r="AM147" s="69"/>
      <c r="AN147" s="69"/>
      <c r="AO147" s="461">
        <v>780000</v>
      </c>
      <c r="AP147" s="105"/>
      <c r="AQ147" s="105"/>
      <c r="AR147" s="105"/>
      <c r="AS147" s="105"/>
      <c r="AT147" s="105"/>
      <c r="AU147" s="105"/>
      <c r="AV147" s="105"/>
      <c r="AW147" s="105"/>
    </row>
    <row r="148" spans="2:49" s="91" customFormat="1" ht="33.75" customHeight="1" x14ac:dyDescent="0.25">
      <c r="B148" s="364"/>
      <c r="C148" s="394"/>
      <c r="D148" s="462" t="s">
        <v>1409</v>
      </c>
      <c r="E148" s="462" t="s">
        <v>240</v>
      </c>
      <c r="F148" s="105"/>
      <c r="G148" s="69"/>
      <c r="H148" s="69"/>
      <c r="I148" s="69"/>
      <c r="J148" s="69"/>
      <c r="K148" s="463" t="s">
        <v>304</v>
      </c>
      <c r="L148" s="105"/>
      <c r="M148" s="463" t="s">
        <v>369</v>
      </c>
      <c r="N148" s="105"/>
      <c r="O148" s="105"/>
      <c r="P148" s="105"/>
      <c r="Q148" s="105"/>
      <c r="R148" s="105"/>
      <c r="S148" s="69"/>
      <c r="T148" s="69"/>
      <c r="U148" s="69"/>
      <c r="V148" s="69"/>
      <c r="W148" s="69"/>
      <c r="X148" s="69"/>
      <c r="Y148" s="69"/>
      <c r="Z148" s="69"/>
      <c r="AA148" s="69"/>
      <c r="AB148" s="69"/>
      <c r="AC148" s="69"/>
      <c r="AD148" s="69"/>
      <c r="AE148" s="69"/>
      <c r="AF148" s="69"/>
      <c r="AG148" s="69"/>
      <c r="AH148" s="69"/>
      <c r="AI148" s="69"/>
      <c r="AJ148" s="466" t="s">
        <v>139</v>
      </c>
      <c r="AK148" s="467">
        <v>2001</v>
      </c>
      <c r="AL148" s="69"/>
      <c r="AM148" s="69"/>
      <c r="AN148" s="69"/>
      <c r="AO148" s="461">
        <v>260000</v>
      </c>
      <c r="AP148" s="105"/>
      <c r="AQ148" s="105"/>
      <c r="AR148" s="105"/>
      <c r="AS148" s="105"/>
      <c r="AT148" s="105"/>
      <c r="AU148" s="105"/>
      <c r="AV148" s="105"/>
      <c r="AW148" s="105"/>
    </row>
    <row r="149" spans="2:49" s="91" customFormat="1" ht="33.75" customHeight="1" x14ac:dyDescent="0.25">
      <c r="B149" s="364"/>
      <c r="C149" s="394"/>
      <c r="D149" s="462" t="s">
        <v>182</v>
      </c>
      <c r="E149" s="462" t="s">
        <v>239</v>
      </c>
      <c r="F149" s="105"/>
      <c r="G149" s="69"/>
      <c r="H149" s="69"/>
      <c r="I149" s="69"/>
      <c r="J149" s="69"/>
      <c r="K149" s="463" t="s">
        <v>1427</v>
      </c>
      <c r="L149" s="105"/>
      <c r="M149" s="463" t="s">
        <v>362</v>
      </c>
      <c r="N149" s="105"/>
      <c r="O149" s="105"/>
      <c r="P149" s="105"/>
      <c r="Q149" s="105"/>
      <c r="R149" s="105"/>
      <c r="S149" s="69"/>
      <c r="T149" s="69"/>
      <c r="U149" s="69"/>
      <c r="V149" s="69"/>
      <c r="W149" s="69"/>
      <c r="X149" s="69"/>
      <c r="Y149" s="69"/>
      <c r="Z149" s="69"/>
      <c r="AA149" s="69"/>
      <c r="AB149" s="69"/>
      <c r="AC149" s="69"/>
      <c r="AD149" s="69"/>
      <c r="AE149" s="69"/>
      <c r="AF149" s="69"/>
      <c r="AG149" s="69"/>
      <c r="AH149" s="69"/>
      <c r="AI149" s="69"/>
      <c r="AJ149" s="466" t="s">
        <v>139</v>
      </c>
      <c r="AK149" s="467">
        <v>2001</v>
      </c>
      <c r="AL149" s="69"/>
      <c r="AM149" s="69"/>
      <c r="AN149" s="69"/>
      <c r="AO149" s="461">
        <v>1000000</v>
      </c>
      <c r="AP149" s="105"/>
      <c r="AQ149" s="105"/>
      <c r="AR149" s="105"/>
      <c r="AS149" s="105"/>
      <c r="AT149" s="105"/>
      <c r="AU149" s="105"/>
      <c r="AV149" s="105"/>
      <c r="AW149" s="105"/>
    </row>
    <row r="150" spans="2:49" s="91" customFormat="1" ht="33.75" customHeight="1" x14ac:dyDescent="0.25">
      <c r="B150" s="364"/>
      <c r="C150" s="394"/>
      <c r="D150" s="462" t="s">
        <v>188</v>
      </c>
      <c r="E150" s="462" t="s">
        <v>246</v>
      </c>
      <c r="F150" s="105"/>
      <c r="G150" s="69"/>
      <c r="H150" s="69"/>
      <c r="I150" s="69"/>
      <c r="J150" s="69"/>
      <c r="K150" s="463" t="s">
        <v>1405</v>
      </c>
      <c r="L150" s="105"/>
      <c r="M150" s="463" t="s">
        <v>378</v>
      </c>
      <c r="N150" s="105"/>
      <c r="O150" s="105"/>
      <c r="P150" s="105"/>
      <c r="Q150" s="105"/>
      <c r="R150" s="105"/>
      <c r="S150" s="69"/>
      <c r="T150" s="69"/>
      <c r="U150" s="69"/>
      <c r="V150" s="69"/>
      <c r="W150" s="69"/>
      <c r="X150" s="69"/>
      <c r="Y150" s="69"/>
      <c r="Z150" s="69"/>
      <c r="AA150" s="69"/>
      <c r="AB150" s="69"/>
      <c r="AC150" s="69"/>
      <c r="AD150" s="69"/>
      <c r="AE150" s="69"/>
      <c r="AF150" s="69"/>
      <c r="AG150" s="69"/>
      <c r="AH150" s="69"/>
      <c r="AI150" s="69"/>
      <c r="AJ150" s="466" t="s">
        <v>139</v>
      </c>
      <c r="AK150" s="467">
        <v>2002</v>
      </c>
      <c r="AL150" s="69"/>
      <c r="AM150" s="69"/>
      <c r="AN150" s="69"/>
      <c r="AO150" s="461">
        <v>212500</v>
      </c>
      <c r="AP150" s="105"/>
      <c r="AQ150" s="105"/>
      <c r="AR150" s="105"/>
      <c r="AS150" s="105"/>
      <c r="AT150" s="105"/>
      <c r="AU150" s="105"/>
      <c r="AV150" s="105"/>
      <c r="AW150" s="105"/>
    </row>
    <row r="151" spans="2:49" s="91" customFormat="1" ht="33.75" customHeight="1" x14ac:dyDescent="0.25">
      <c r="B151" s="364"/>
      <c r="C151" s="394"/>
      <c r="D151" s="462" t="s">
        <v>199</v>
      </c>
      <c r="E151" s="462" t="s">
        <v>232</v>
      </c>
      <c r="F151" s="105"/>
      <c r="G151" s="69"/>
      <c r="H151" s="69"/>
      <c r="I151" s="69"/>
      <c r="J151" s="69"/>
      <c r="K151" s="463" t="s">
        <v>318</v>
      </c>
      <c r="L151" s="105"/>
      <c r="M151" s="463" t="s">
        <v>365</v>
      </c>
      <c r="N151" s="105"/>
      <c r="O151" s="105"/>
      <c r="P151" s="105"/>
      <c r="Q151" s="105"/>
      <c r="R151" s="105"/>
      <c r="S151" s="69"/>
      <c r="T151" s="69"/>
      <c r="U151" s="69"/>
      <c r="V151" s="69"/>
      <c r="W151" s="69"/>
      <c r="X151" s="69"/>
      <c r="Y151" s="69"/>
      <c r="Z151" s="69"/>
      <c r="AA151" s="69"/>
      <c r="AB151" s="69"/>
      <c r="AC151" s="69"/>
      <c r="AD151" s="69"/>
      <c r="AE151" s="69"/>
      <c r="AF151" s="69"/>
      <c r="AG151" s="69"/>
      <c r="AH151" s="69"/>
      <c r="AI151" s="69"/>
      <c r="AJ151" s="466" t="s">
        <v>139</v>
      </c>
      <c r="AK151" s="467">
        <v>2002</v>
      </c>
      <c r="AL151" s="69"/>
      <c r="AM151" s="69"/>
      <c r="AN151" s="69"/>
      <c r="AO151" s="461">
        <v>99000</v>
      </c>
      <c r="AP151" s="105"/>
      <c r="AQ151" s="105"/>
      <c r="AR151" s="105"/>
      <c r="AS151" s="105"/>
      <c r="AT151" s="105"/>
      <c r="AU151" s="105"/>
      <c r="AV151" s="105"/>
      <c r="AW151" s="105"/>
    </row>
    <row r="152" spans="2:49" s="91" customFormat="1" ht="33.75" customHeight="1" x14ac:dyDescent="0.25">
      <c r="B152" s="364"/>
      <c r="C152" s="394"/>
      <c r="D152" s="462" t="s">
        <v>1081</v>
      </c>
      <c r="E152" s="462" t="s">
        <v>1421</v>
      </c>
      <c r="F152" s="105"/>
      <c r="G152" s="69"/>
      <c r="H152" s="69"/>
      <c r="I152" s="69"/>
      <c r="J152" s="69"/>
      <c r="K152" s="463" t="s">
        <v>304</v>
      </c>
      <c r="L152" s="105"/>
      <c r="M152" s="463" t="s">
        <v>1114</v>
      </c>
      <c r="N152" s="105"/>
      <c r="O152" s="105"/>
      <c r="P152" s="105"/>
      <c r="Q152" s="105"/>
      <c r="R152" s="105"/>
      <c r="S152" s="69"/>
      <c r="T152" s="69"/>
      <c r="U152" s="69"/>
      <c r="V152" s="69"/>
      <c r="W152" s="69"/>
      <c r="X152" s="69"/>
      <c r="Y152" s="69"/>
      <c r="Z152" s="69"/>
      <c r="AA152" s="69"/>
      <c r="AB152" s="69"/>
      <c r="AC152" s="69"/>
      <c r="AD152" s="69"/>
      <c r="AE152" s="69"/>
      <c r="AF152" s="69"/>
      <c r="AG152" s="69"/>
      <c r="AH152" s="69"/>
      <c r="AI152" s="69"/>
      <c r="AJ152" s="466" t="s">
        <v>139</v>
      </c>
      <c r="AK152" s="467">
        <v>2002</v>
      </c>
      <c r="AL152" s="69"/>
      <c r="AM152" s="69"/>
      <c r="AN152" s="69"/>
      <c r="AO152" s="461">
        <v>450000</v>
      </c>
      <c r="AP152" s="105"/>
      <c r="AQ152" s="105"/>
      <c r="AR152" s="105"/>
      <c r="AS152" s="105"/>
      <c r="AT152" s="105"/>
      <c r="AU152" s="105"/>
      <c r="AV152" s="105"/>
      <c r="AW152" s="105"/>
    </row>
    <row r="153" spans="2:49" s="91" customFormat="1" ht="33.75" customHeight="1" x14ac:dyDescent="0.25">
      <c r="B153" s="364"/>
      <c r="C153" s="394"/>
      <c r="D153" s="462" t="s">
        <v>199</v>
      </c>
      <c r="E153" s="462" t="s">
        <v>232</v>
      </c>
      <c r="F153" s="105"/>
      <c r="G153" s="69"/>
      <c r="H153" s="69"/>
      <c r="I153" s="69"/>
      <c r="J153" s="69"/>
      <c r="K153" s="463" t="s">
        <v>318</v>
      </c>
      <c r="L153" s="105"/>
      <c r="M153" s="463" t="s">
        <v>365</v>
      </c>
      <c r="N153" s="105"/>
      <c r="O153" s="105"/>
      <c r="P153" s="105"/>
      <c r="Q153" s="105"/>
      <c r="R153" s="105"/>
      <c r="S153" s="69"/>
      <c r="T153" s="69"/>
      <c r="U153" s="69"/>
      <c r="V153" s="69"/>
      <c r="W153" s="69"/>
      <c r="X153" s="69"/>
      <c r="Y153" s="69"/>
      <c r="Z153" s="69"/>
      <c r="AA153" s="69"/>
      <c r="AB153" s="69"/>
      <c r="AC153" s="69"/>
      <c r="AD153" s="69"/>
      <c r="AE153" s="69"/>
      <c r="AF153" s="69"/>
      <c r="AG153" s="69"/>
      <c r="AH153" s="69"/>
      <c r="AI153" s="69"/>
      <c r="AJ153" s="466" t="s">
        <v>139</v>
      </c>
      <c r="AK153" s="467">
        <v>2002</v>
      </c>
      <c r="AL153" s="69"/>
      <c r="AM153" s="69"/>
      <c r="AN153" s="69"/>
      <c r="AO153" s="461">
        <v>136500</v>
      </c>
      <c r="AP153" s="105"/>
      <c r="AQ153" s="105"/>
      <c r="AR153" s="105"/>
      <c r="AS153" s="105"/>
      <c r="AT153" s="105"/>
      <c r="AU153" s="105"/>
      <c r="AV153" s="105"/>
      <c r="AW153" s="105"/>
    </row>
    <row r="154" spans="2:49" s="91" customFormat="1" ht="33.75" customHeight="1" x14ac:dyDescent="0.25">
      <c r="B154" s="364"/>
      <c r="C154" s="394"/>
      <c r="D154" s="462" t="s">
        <v>199</v>
      </c>
      <c r="E154" s="462" t="s">
        <v>232</v>
      </c>
      <c r="F154" s="105"/>
      <c r="G154" s="69"/>
      <c r="H154" s="69"/>
      <c r="I154" s="69"/>
      <c r="J154" s="69"/>
      <c r="K154" s="463" t="s">
        <v>318</v>
      </c>
      <c r="L154" s="105"/>
      <c r="M154" s="463" t="s">
        <v>365</v>
      </c>
      <c r="N154" s="105"/>
      <c r="O154" s="105"/>
      <c r="P154" s="105"/>
      <c r="Q154" s="105"/>
      <c r="R154" s="105"/>
      <c r="S154" s="69"/>
      <c r="T154" s="69"/>
      <c r="U154" s="69"/>
      <c r="V154" s="69"/>
      <c r="W154" s="69"/>
      <c r="X154" s="69"/>
      <c r="Y154" s="69"/>
      <c r="Z154" s="69"/>
      <c r="AA154" s="69"/>
      <c r="AB154" s="69"/>
      <c r="AC154" s="69"/>
      <c r="AD154" s="69"/>
      <c r="AE154" s="69"/>
      <c r="AF154" s="69"/>
      <c r="AG154" s="69"/>
      <c r="AH154" s="69"/>
      <c r="AI154" s="69"/>
      <c r="AJ154" s="466" t="s">
        <v>139</v>
      </c>
      <c r="AK154" s="467">
        <v>2002</v>
      </c>
      <c r="AL154" s="69"/>
      <c r="AM154" s="69"/>
      <c r="AN154" s="69"/>
      <c r="AO154" s="461">
        <v>21000</v>
      </c>
      <c r="AP154" s="105"/>
      <c r="AQ154" s="105"/>
      <c r="AR154" s="105"/>
      <c r="AS154" s="105"/>
      <c r="AT154" s="105"/>
      <c r="AU154" s="105"/>
      <c r="AV154" s="105"/>
      <c r="AW154" s="105"/>
    </row>
    <row r="155" spans="2:49" s="91" customFormat="1" ht="33.75" customHeight="1" x14ac:dyDescent="0.25">
      <c r="B155" s="364"/>
      <c r="C155" s="394"/>
      <c r="D155" s="462" t="s">
        <v>183</v>
      </c>
      <c r="E155" s="462" t="s">
        <v>240</v>
      </c>
      <c r="F155" s="105"/>
      <c r="G155" s="69"/>
      <c r="H155" s="69"/>
      <c r="I155" s="69"/>
      <c r="J155" s="69"/>
      <c r="K155" s="463" t="s">
        <v>304</v>
      </c>
      <c r="L155" s="105"/>
      <c r="M155" s="463" t="s">
        <v>377</v>
      </c>
      <c r="N155" s="105"/>
      <c r="O155" s="105"/>
      <c r="P155" s="105"/>
      <c r="Q155" s="105"/>
      <c r="R155" s="105"/>
      <c r="S155" s="69"/>
      <c r="T155" s="69"/>
      <c r="U155" s="69"/>
      <c r="V155" s="69"/>
      <c r="W155" s="69"/>
      <c r="X155" s="69"/>
      <c r="Y155" s="69"/>
      <c r="Z155" s="69"/>
      <c r="AA155" s="69"/>
      <c r="AB155" s="69"/>
      <c r="AC155" s="69"/>
      <c r="AD155" s="69"/>
      <c r="AE155" s="69"/>
      <c r="AF155" s="69"/>
      <c r="AG155" s="69"/>
      <c r="AH155" s="69"/>
      <c r="AI155" s="69"/>
      <c r="AJ155" s="466" t="s">
        <v>139</v>
      </c>
      <c r="AK155" s="467">
        <v>2002</v>
      </c>
      <c r="AL155" s="69"/>
      <c r="AM155" s="69"/>
      <c r="AN155" s="69"/>
      <c r="AO155" s="461">
        <v>595000</v>
      </c>
      <c r="AP155" s="105"/>
      <c r="AQ155" s="105"/>
      <c r="AR155" s="105"/>
      <c r="AS155" s="105"/>
      <c r="AT155" s="105"/>
      <c r="AU155" s="105"/>
      <c r="AV155" s="105"/>
      <c r="AW155" s="105"/>
    </row>
    <row r="156" spans="2:49" s="91" customFormat="1" ht="33.75" customHeight="1" x14ac:dyDescent="0.25">
      <c r="B156" s="364"/>
      <c r="C156" s="394"/>
      <c r="D156" s="462" t="s">
        <v>199</v>
      </c>
      <c r="E156" s="462" t="s">
        <v>232</v>
      </c>
      <c r="F156" s="105"/>
      <c r="G156" s="69"/>
      <c r="H156" s="69"/>
      <c r="I156" s="69"/>
      <c r="J156" s="69"/>
      <c r="K156" s="463" t="s">
        <v>318</v>
      </c>
      <c r="L156" s="105"/>
      <c r="M156" s="463" t="s">
        <v>365</v>
      </c>
      <c r="N156" s="105"/>
      <c r="O156" s="105"/>
      <c r="P156" s="105"/>
      <c r="Q156" s="105"/>
      <c r="R156" s="105"/>
      <c r="S156" s="69"/>
      <c r="T156" s="69"/>
      <c r="U156" s="69"/>
      <c r="V156" s="69"/>
      <c r="W156" s="69"/>
      <c r="X156" s="69"/>
      <c r="Y156" s="69"/>
      <c r="Z156" s="69"/>
      <c r="AA156" s="69"/>
      <c r="AB156" s="69"/>
      <c r="AC156" s="69"/>
      <c r="AD156" s="69"/>
      <c r="AE156" s="69"/>
      <c r="AF156" s="69"/>
      <c r="AG156" s="69"/>
      <c r="AH156" s="69"/>
      <c r="AI156" s="69"/>
      <c r="AJ156" s="466" t="s">
        <v>139</v>
      </c>
      <c r="AK156" s="467">
        <v>2002</v>
      </c>
      <c r="AL156" s="69"/>
      <c r="AM156" s="69"/>
      <c r="AN156" s="69"/>
      <c r="AO156" s="461">
        <v>105000</v>
      </c>
      <c r="AP156" s="105"/>
      <c r="AQ156" s="105"/>
      <c r="AR156" s="105"/>
      <c r="AS156" s="105"/>
      <c r="AT156" s="105"/>
      <c r="AU156" s="105"/>
      <c r="AV156" s="105"/>
      <c r="AW156" s="105"/>
    </row>
    <row r="157" spans="2:49" s="91" customFormat="1" ht="33.75" customHeight="1" x14ac:dyDescent="0.25">
      <c r="B157" s="364"/>
      <c r="C157" s="394"/>
      <c r="D157" s="462" t="s">
        <v>175</v>
      </c>
      <c r="E157" s="462" t="s">
        <v>232</v>
      </c>
      <c r="F157" s="105"/>
      <c r="G157" s="69"/>
      <c r="H157" s="69"/>
      <c r="I157" s="69"/>
      <c r="J157" s="69"/>
      <c r="K157" s="463" t="s">
        <v>304</v>
      </c>
      <c r="L157" s="105"/>
      <c r="M157" s="463" t="s">
        <v>369</v>
      </c>
      <c r="N157" s="105"/>
      <c r="O157" s="105"/>
      <c r="P157" s="105"/>
      <c r="Q157" s="105"/>
      <c r="R157" s="105"/>
      <c r="S157" s="69"/>
      <c r="T157" s="69"/>
      <c r="U157" s="69"/>
      <c r="V157" s="69"/>
      <c r="W157" s="69"/>
      <c r="X157" s="69"/>
      <c r="Y157" s="69"/>
      <c r="Z157" s="69"/>
      <c r="AA157" s="69"/>
      <c r="AB157" s="69"/>
      <c r="AC157" s="69"/>
      <c r="AD157" s="69"/>
      <c r="AE157" s="69"/>
      <c r="AF157" s="69"/>
      <c r="AG157" s="69"/>
      <c r="AH157" s="69"/>
      <c r="AI157" s="69"/>
      <c r="AJ157" s="466" t="s">
        <v>139</v>
      </c>
      <c r="AK157" s="467">
        <v>2002</v>
      </c>
      <c r="AL157" s="69"/>
      <c r="AM157" s="69"/>
      <c r="AN157" s="69"/>
      <c r="AO157" s="461">
        <v>135000</v>
      </c>
      <c r="AP157" s="105"/>
      <c r="AQ157" s="105"/>
      <c r="AR157" s="105"/>
      <c r="AS157" s="105"/>
      <c r="AT157" s="105"/>
      <c r="AU157" s="105"/>
      <c r="AV157" s="105"/>
      <c r="AW157" s="105"/>
    </row>
    <row r="158" spans="2:49" s="91" customFormat="1" ht="33.75" customHeight="1" x14ac:dyDescent="0.25">
      <c r="B158" s="364"/>
      <c r="C158" s="394"/>
      <c r="D158" s="462" t="s">
        <v>1420</v>
      </c>
      <c r="E158" s="462" t="s">
        <v>1421</v>
      </c>
      <c r="F158" s="105"/>
      <c r="G158" s="69"/>
      <c r="H158" s="69"/>
      <c r="I158" s="69"/>
      <c r="J158" s="69"/>
      <c r="K158" s="463" t="s">
        <v>304</v>
      </c>
      <c r="L158" s="105"/>
      <c r="M158" s="463" t="s">
        <v>377</v>
      </c>
      <c r="N158" s="105"/>
      <c r="O158" s="105"/>
      <c r="P158" s="105"/>
      <c r="Q158" s="105"/>
      <c r="R158" s="105"/>
      <c r="S158" s="69"/>
      <c r="T158" s="69"/>
      <c r="U158" s="69"/>
      <c r="V158" s="69"/>
      <c r="W158" s="69"/>
      <c r="X158" s="69"/>
      <c r="Y158" s="69"/>
      <c r="Z158" s="69"/>
      <c r="AA158" s="69"/>
      <c r="AB158" s="69"/>
      <c r="AC158" s="69"/>
      <c r="AD158" s="69"/>
      <c r="AE158" s="69"/>
      <c r="AF158" s="69"/>
      <c r="AG158" s="69"/>
      <c r="AH158" s="69"/>
      <c r="AI158" s="69"/>
      <c r="AJ158" s="466" t="s">
        <v>139</v>
      </c>
      <c r="AK158" s="467">
        <v>2002</v>
      </c>
      <c r="AL158" s="69"/>
      <c r="AM158" s="69"/>
      <c r="AN158" s="69"/>
      <c r="AO158" s="461">
        <v>70000</v>
      </c>
      <c r="AP158" s="105"/>
      <c r="AQ158" s="105"/>
      <c r="AR158" s="105"/>
      <c r="AS158" s="105"/>
      <c r="AT158" s="105"/>
      <c r="AU158" s="105"/>
      <c r="AV158" s="105"/>
      <c r="AW158" s="105"/>
    </row>
    <row r="159" spans="2:49" s="91" customFormat="1" ht="33.75" customHeight="1" x14ac:dyDescent="0.25">
      <c r="B159" s="364"/>
      <c r="C159" s="394"/>
      <c r="D159" s="462" t="s">
        <v>199</v>
      </c>
      <c r="E159" s="462" t="s">
        <v>232</v>
      </c>
      <c r="F159" s="105"/>
      <c r="G159" s="69"/>
      <c r="H159" s="69"/>
      <c r="I159" s="69"/>
      <c r="J159" s="69"/>
      <c r="K159" s="463" t="s">
        <v>318</v>
      </c>
      <c r="L159" s="105"/>
      <c r="M159" s="463" t="s">
        <v>365</v>
      </c>
      <c r="N159" s="105"/>
      <c r="O159" s="105"/>
      <c r="P159" s="105"/>
      <c r="Q159" s="105"/>
      <c r="R159" s="105"/>
      <c r="S159" s="69"/>
      <c r="T159" s="69"/>
      <c r="U159" s="69"/>
      <c r="V159" s="69"/>
      <c r="W159" s="69"/>
      <c r="X159" s="69"/>
      <c r="Y159" s="69"/>
      <c r="Z159" s="69"/>
      <c r="AA159" s="69"/>
      <c r="AB159" s="69"/>
      <c r="AC159" s="69"/>
      <c r="AD159" s="69"/>
      <c r="AE159" s="69"/>
      <c r="AF159" s="69"/>
      <c r="AG159" s="69"/>
      <c r="AH159" s="69"/>
      <c r="AI159" s="69"/>
      <c r="AJ159" s="466" t="s">
        <v>139</v>
      </c>
      <c r="AK159" s="467">
        <v>2002</v>
      </c>
      <c r="AL159" s="69"/>
      <c r="AM159" s="69"/>
      <c r="AN159" s="69"/>
      <c r="AO159" s="461">
        <v>84000</v>
      </c>
      <c r="AP159" s="105"/>
      <c r="AQ159" s="105"/>
      <c r="AR159" s="105"/>
      <c r="AS159" s="105"/>
      <c r="AT159" s="105"/>
      <c r="AU159" s="105"/>
      <c r="AV159" s="105"/>
      <c r="AW159" s="105"/>
    </row>
    <row r="160" spans="2:49" s="91" customFormat="1" ht="33.75" customHeight="1" x14ac:dyDescent="0.25">
      <c r="B160" s="364"/>
      <c r="C160" s="394"/>
      <c r="D160" s="462" t="s">
        <v>1412</v>
      </c>
      <c r="E160" s="462" t="s">
        <v>1413</v>
      </c>
      <c r="F160" s="105"/>
      <c r="G160" s="69"/>
      <c r="H160" s="69"/>
      <c r="I160" s="69"/>
      <c r="J160" s="69"/>
      <c r="K160" s="463" t="s">
        <v>304</v>
      </c>
      <c r="L160" s="105"/>
      <c r="M160" s="463" t="s">
        <v>1114</v>
      </c>
      <c r="N160" s="105"/>
      <c r="O160" s="105"/>
      <c r="P160" s="105"/>
      <c r="Q160" s="105"/>
      <c r="R160" s="105"/>
      <c r="S160" s="69"/>
      <c r="T160" s="69"/>
      <c r="U160" s="69"/>
      <c r="V160" s="69"/>
      <c r="W160" s="69"/>
      <c r="X160" s="69"/>
      <c r="Y160" s="69"/>
      <c r="Z160" s="69"/>
      <c r="AA160" s="69"/>
      <c r="AB160" s="69"/>
      <c r="AC160" s="69"/>
      <c r="AD160" s="69"/>
      <c r="AE160" s="69"/>
      <c r="AF160" s="69"/>
      <c r="AG160" s="69"/>
      <c r="AH160" s="69"/>
      <c r="AI160" s="69"/>
      <c r="AJ160" s="466" t="s">
        <v>139</v>
      </c>
      <c r="AK160" s="467">
        <v>2002</v>
      </c>
      <c r="AL160" s="69"/>
      <c r="AM160" s="69"/>
      <c r="AN160" s="69"/>
      <c r="AO160" s="461">
        <v>70000</v>
      </c>
      <c r="AP160" s="105"/>
      <c r="AQ160" s="105"/>
      <c r="AR160" s="105"/>
      <c r="AS160" s="105"/>
      <c r="AT160" s="105"/>
      <c r="AU160" s="105"/>
      <c r="AV160" s="105"/>
      <c r="AW160" s="105"/>
    </row>
    <row r="161" spans="2:49" s="91" customFormat="1" ht="33.75" customHeight="1" x14ac:dyDescent="0.25">
      <c r="B161" s="364"/>
      <c r="C161" s="394"/>
      <c r="D161" s="462" t="s">
        <v>1412</v>
      </c>
      <c r="E161" s="462" t="s">
        <v>1413</v>
      </c>
      <c r="F161" s="105"/>
      <c r="G161" s="69"/>
      <c r="H161" s="69"/>
      <c r="I161" s="69"/>
      <c r="J161" s="69"/>
      <c r="K161" s="463" t="s">
        <v>304</v>
      </c>
      <c r="L161" s="105"/>
      <c r="M161" s="463" t="s">
        <v>1114</v>
      </c>
      <c r="N161" s="105"/>
      <c r="O161" s="105"/>
      <c r="P161" s="105"/>
      <c r="Q161" s="105"/>
      <c r="R161" s="105"/>
      <c r="S161" s="69"/>
      <c r="T161" s="69"/>
      <c r="U161" s="69"/>
      <c r="V161" s="69"/>
      <c r="W161" s="69"/>
      <c r="X161" s="69"/>
      <c r="Y161" s="69"/>
      <c r="Z161" s="69"/>
      <c r="AA161" s="69"/>
      <c r="AB161" s="69"/>
      <c r="AC161" s="69"/>
      <c r="AD161" s="69"/>
      <c r="AE161" s="69"/>
      <c r="AF161" s="69"/>
      <c r="AG161" s="69"/>
      <c r="AH161" s="69"/>
      <c r="AI161" s="69"/>
      <c r="AJ161" s="466" t="s">
        <v>139</v>
      </c>
      <c r="AK161" s="467">
        <v>2002</v>
      </c>
      <c r="AL161" s="69"/>
      <c r="AM161" s="69"/>
      <c r="AN161" s="69"/>
      <c r="AO161" s="461">
        <v>70000</v>
      </c>
      <c r="AP161" s="105"/>
      <c r="AQ161" s="105"/>
      <c r="AR161" s="105"/>
      <c r="AS161" s="105"/>
      <c r="AT161" s="105"/>
      <c r="AU161" s="105"/>
      <c r="AV161" s="105"/>
      <c r="AW161" s="105"/>
    </row>
    <row r="162" spans="2:49" s="91" customFormat="1" ht="33.75" customHeight="1" x14ac:dyDescent="0.25">
      <c r="B162" s="364"/>
      <c r="C162" s="394"/>
      <c r="D162" s="462" t="s">
        <v>1412</v>
      </c>
      <c r="E162" s="462" t="s">
        <v>1413</v>
      </c>
      <c r="F162" s="105"/>
      <c r="G162" s="69"/>
      <c r="H162" s="69"/>
      <c r="I162" s="69"/>
      <c r="J162" s="69"/>
      <c r="K162" s="463" t="s">
        <v>304</v>
      </c>
      <c r="L162" s="105"/>
      <c r="M162" s="463" t="s">
        <v>1114</v>
      </c>
      <c r="N162" s="105"/>
      <c r="O162" s="105"/>
      <c r="P162" s="105"/>
      <c r="Q162" s="105"/>
      <c r="R162" s="105"/>
      <c r="S162" s="69"/>
      <c r="T162" s="69"/>
      <c r="U162" s="69"/>
      <c r="V162" s="69"/>
      <c r="W162" s="69"/>
      <c r="X162" s="69"/>
      <c r="Y162" s="69"/>
      <c r="Z162" s="69"/>
      <c r="AA162" s="69"/>
      <c r="AB162" s="69"/>
      <c r="AC162" s="69"/>
      <c r="AD162" s="69"/>
      <c r="AE162" s="69"/>
      <c r="AF162" s="69"/>
      <c r="AG162" s="69"/>
      <c r="AH162" s="69"/>
      <c r="AI162" s="69"/>
      <c r="AJ162" s="466" t="s">
        <v>139</v>
      </c>
      <c r="AK162" s="467">
        <v>2002</v>
      </c>
      <c r="AL162" s="69"/>
      <c r="AM162" s="69"/>
      <c r="AN162" s="69"/>
      <c r="AO162" s="461">
        <v>70000</v>
      </c>
      <c r="AP162" s="105"/>
      <c r="AQ162" s="105"/>
      <c r="AR162" s="105"/>
      <c r="AS162" s="105"/>
      <c r="AT162" s="105"/>
      <c r="AU162" s="105"/>
      <c r="AV162" s="105"/>
      <c r="AW162" s="105"/>
    </row>
    <row r="163" spans="2:49" s="91" customFormat="1" ht="33.75" customHeight="1" x14ac:dyDescent="0.25">
      <c r="B163" s="364"/>
      <c r="C163" s="394"/>
      <c r="D163" s="462" t="s">
        <v>199</v>
      </c>
      <c r="E163" s="462" t="s">
        <v>259</v>
      </c>
      <c r="F163" s="105"/>
      <c r="G163" s="69"/>
      <c r="H163" s="69"/>
      <c r="I163" s="69"/>
      <c r="J163" s="69"/>
      <c r="K163" s="463" t="s">
        <v>318</v>
      </c>
      <c r="L163" s="105"/>
      <c r="M163" s="463" t="s">
        <v>365</v>
      </c>
      <c r="N163" s="105"/>
      <c r="O163" s="105"/>
      <c r="P163" s="105"/>
      <c r="Q163" s="105"/>
      <c r="R163" s="105"/>
      <c r="S163" s="69"/>
      <c r="T163" s="69"/>
      <c r="U163" s="69"/>
      <c r="V163" s="69"/>
      <c r="W163" s="69"/>
      <c r="X163" s="69"/>
      <c r="Y163" s="69"/>
      <c r="Z163" s="69"/>
      <c r="AA163" s="69"/>
      <c r="AB163" s="69"/>
      <c r="AC163" s="69"/>
      <c r="AD163" s="69"/>
      <c r="AE163" s="69"/>
      <c r="AF163" s="69"/>
      <c r="AG163" s="69"/>
      <c r="AH163" s="69"/>
      <c r="AI163" s="69"/>
      <c r="AJ163" s="466" t="s">
        <v>1488</v>
      </c>
      <c r="AK163" s="467">
        <v>2002</v>
      </c>
      <c r="AL163" s="69"/>
      <c r="AM163" s="69"/>
      <c r="AN163" s="69"/>
      <c r="AO163" s="461">
        <v>357000</v>
      </c>
      <c r="AP163" s="105"/>
      <c r="AQ163" s="105"/>
      <c r="AR163" s="105"/>
      <c r="AS163" s="105"/>
      <c r="AT163" s="105"/>
      <c r="AU163" s="105"/>
      <c r="AV163" s="105"/>
      <c r="AW163" s="105"/>
    </row>
    <row r="164" spans="2:49" s="91" customFormat="1" ht="33.75" customHeight="1" x14ac:dyDescent="0.25">
      <c r="B164" s="364"/>
      <c r="C164" s="394"/>
      <c r="D164" s="462" t="s">
        <v>199</v>
      </c>
      <c r="E164" s="462" t="s">
        <v>259</v>
      </c>
      <c r="F164" s="105"/>
      <c r="G164" s="69"/>
      <c r="H164" s="69"/>
      <c r="I164" s="69"/>
      <c r="J164" s="69"/>
      <c r="K164" s="463" t="s">
        <v>318</v>
      </c>
      <c r="L164" s="105"/>
      <c r="M164" s="463" t="s">
        <v>365</v>
      </c>
      <c r="N164" s="105"/>
      <c r="O164" s="105"/>
      <c r="P164" s="105"/>
      <c r="Q164" s="105"/>
      <c r="R164" s="105"/>
      <c r="S164" s="69"/>
      <c r="T164" s="69"/>
      <c r="U164" s="69"/>
      <c r="V164" s="69"/>
      <c r="W164" s="69"/>
      <c r="X164" s="69"/>
      <c r="Y164" s="69"/>
      <c r="Z164" s="69"/>
      <c r="AA164" s="69"/>
      <c r="AB164" s="69"/>
      <c r="AC164" s="69"/>
      <c r="AD164" s="69"/>
      <c r="AE164" s="69"/>
      <c r="AF164" s="69"/>
      <c r="AG164" s="69"/>
      <c r="AH164" s="69"/>
      <c r="AI164" s="69"/>
      <c r="AJ164" s="466" t="s">
        <v>139</v>
      </c>
      <c r="AK164" s="467">
        <v>2002</v>
      </c>
      <c r="AL164" s="69"/>
      <c r="AM164" s="69"/>
      <c r="AN164" s="69"/>
      <c r="AO164" s="461">
        <v>42000</v>
      </c>
      <c r="AP164" s="105"/>
      <c r="AQ164" s="105"/>
      <c r="AR164" s="105"/>
      <c r="AS164" s="105"/>
      <c r="AT164" s="105"/>
      <c r="AU164" s="105"/>
      <c r="AV164" s="105"/>
      <c r="AW164" s="105"/>
    </row>
    <row r="165" spans="2:49" s="91" customFormat="1" ht="33.75" customHeight="1" x14ac:dyDescent="0.25">
      <c r="B165" s="364"/>
      <c r="C165" s="394"/>
      <c r="D165" s="462" t="s">
        <v>199</v>
      </c>
      <c r="E165" s="462" t="s">
        <v>259</v>
      </c>
      <c r="F165" s="105"/>
      <c r="G165" s="69"/>
      <c r="H165" s="69"/>
      <c r="I165" s="69"/>
      <c r="J165" s="69"/>
      <c r="K165" s="463" t="s">
        <v>318</v>
      </c>
      <c r="L165" s="105"/>
      <c r="M165" s="463" t="s">
        <v>365</v>
      </c>
      <c r="N165" s="105"/>
      <c r="O165" s="105"/>
      <c r="P165" s="105"/>
      <c r="Q165" s="105"/>
      <c r="R165" s="105"/>
      <c r="S165" s="69"/>
      <c r="T165" s="69"/>
      <c r="U165" s="69"/>
      <c r="V165" s="69"/>
      <c r="W165" s="69"/>
      <c r="X165" s="69"/>
      <c r="Y165" s="69"/>
      <c r="Z165" s="69"/>
      <c r="AA165" s="69"/>
      <c r="AB165" s="69"/>
      <c r="AC165" s="69"/>
      <c r="AD165" s="69"/>
      <c r="AE165" s="69"/>
      <c r="AF165" s="69"/>
      <c r="AG165" s="69"/>
      <c r="AH165" s="69"/>
      <c r="AI165" s="69"/>
      <c r="AJ165" s="466" t="s">
        <v>139</v>
      </c>
      <c r="AK165" s="467">
        <v>2002</v>
      </c>
      <c r="AL165" s="69"/>
      <c r="AM165" s="69"/>
      <c r="AN165" s="69"/>
      <c r="AO165" s="461">
        <v>84000</v>
      </c>
      <c r="AP165" s="105"/>
      <c r="AQ165" s="105"/>
      <c r="AR165" s="105"/>
      <c r="AS165" s="105"/>
      <c r="AT165" s="105"/>
      <c r="AU165" s="105"/>
      <c r="AV165" s="105"/>
      <c r="AW165" s="105"/>
    </row>
    <row r="166" spans="2:49" s="91" customFormat="1" ht="33.75" customHeight="1" x14ac:dyDescent="0.25">
      <c r="B166" s="364"/>
      <c r="C166" s="394"/>
      <c r="D166" s="462" t="s">
        <v>184</v>
      </c>
      <c r="E166" s="462" t="s">
        <v>241</v>
      </c>
      <c r="F166" s="105"/>
      <c r="G166" s="69"/>
      <c r="H166" s="69"/>
      <c r="I166" s="69"/>
      <c r="J166" s="69"/>
      <c r="K166" s="463" t="s">
        <v>304</v>
      </c>
      <c r="L166" s="105"/>
      <c r="M166" s="463" t="s">
        <v>369</v>
      </c>
      <c r="N166" s="105"/>
      <c r="O166" s="105"/>
      <c r="P166" s="105"/>
      <c r="Q166" s="105"/>
      <c r="R166" s="105"/>
      <c r="S166" s="69"/>
      <c r="T166" s="69"/>
      <c r="U166" s="69"/>
      <c r="V166" s="69"/>
      <c r="W166" s="69"/>
      <c r="X166" s="69"/>
      <c r="Y166" s="69"/>
      <c r="Z166" s="69"/>
      <c r="AA166" s="69"/>
      <c r="AB166" s="69"/>
      <c r="AC166" s="69"/>
      <c r="AD166" s="69"/>
      <c r="AE166" s="69"/>
      <c r="AF166" s="69"/>
      <c r="AG166" s="69"/>
      <c r="AH166" s="69"/>
      <c r="AI166" s="69"/>
      <c r="AJ166" s="466" t="s">
        <v>139</v>
      </c>
      <c r="AK166" s="467">
        <v>2002</v>
      </c>
      <c r="AL166" s="69"/>
      <c r="AM166" s="69"/>
      <c r="AN166" s="69"/>
      <c r="AO166" s="461">
        <v>700000</v>
      </c>
      <c r="AP166" s="105"/>
      <c r="AQ166" s="105"/>
      <c r="AR166" s="105"/>
      <c r="AS166" s="105"/>
      <c r="AT166" s="105"/>
      <c r="AU166" s="105"/>
      <c r="AV166" s="105"/>
      <c r="AW166" s="105"/>
    </row>
    <row r="167" spans="2:49" s="91" customFormat="1" ht="33.75" customHeight="1" x14ac:dyDescent="0.25">
      <c r="B167" s="364"/>
      <c r="C167" s="394"/>
      <c r="D167" s="462" t="s">
        <v>199</v>
      </c>
      <c r="E167" s="462" t="s">
        <v>259</v>
      </c>
      <c r="F167" s="105"/>
      <c r="G167" s="69"/>
      <c r="H167" s="69"/>
      <c r="I167" s="69"/>
      <c r="J167" s="69"/>
      <c r="K167" s="463" t="s">
        <v>318</v>
      </c>
      <c r="L167" s="105"/>
      <c r="M167" s="463" t="s">
        <v>365</v>
      </c>
      <c r="N167" s="105"/>
      <c r="O167" s="105"/>
      <c r="P167" s="105"/>
      <c r="Q167" s="105"/>
      <c r="R167" s="105"/>
      <c r="S167" s="69"/>
      <c r="T167" s="69"/>
      <c r="U167" s="69"/>
      <c r="V167" s="69"/>
      <c r="W167" s="69"/>
      <c r="X167" s="69"/>
      <c r="Y167" s="69"/>
      <c r="Z167" s="69"/>
      <c r="AA167" s="69"/>
      <c r="AB167" s="69"/>
      <c r="AC167" s="69"/>
      <c r="AD167" s="69"/>
      <c r="AE167" s="69"/>
      <c r="AF167" s="69"/>
      <c r="AG167" s="69"/>
      <c r="AH167" s="69"/>
      <c r="AI167" s="69"/>
      <c r="AJ167" s="466" t="s">
        <v>139</v>
      </c>
      <c r="AK167" s="467">
        <v>2002</v>
      </c>
      <c r="AL167" s="69"/>
      <c r="AM167" s="69"/>
      <c r="AN167" s="69"/>
      <c r="AO167" s="461">
        <v>21000</v>
      </c>
      <c r="AP167" s="105"/>
      <c r="AQ167" s="105"/>
      <c r="AR167" s="105"/>
      <c r="AS167" s="105"/>
      <c r="AT167" s="105"/>
      <c r="AU167" s="105"/>
      <c r="AV167" s="105"/>
      <c r="AW167" s="105"/>
    </row>
    <row r="168" spans="2:49" s="91" customFormat="1" ht="33.75" customHeight="1" x14ac:dyDescent="0.25">
      <c r="B168" s="364"/>
      <c r="C168" s="394"/>
      <c r="D168" s="462" t="s">
        <v>184</v>
      </c>
      <c r="E168" s="462" t="s">
        <v>241</v>
      </c>
      <c r="F168" s="105"/>
      <c r="G168" s="69"/>
      <c r="H168" s="69"/>
      <c r="I168" s="69"/>
      <c r="J168" s="69"/>
      <c r="K168" s="463" t="s">
        <v>304</v>
      </c>
      <c r="L168" s="105"/>
      <c r="M168" s="463" t="s">
        <v>368</v>
      </c>
      <c r="N168" s="105"/>
      <c r="O168" s="105"/>
      <c r="P168" s="105"/>
      <c r="Q168" s="105"/>
      <c r="R168" s="105"/>
      <c r="S168" s="69"/>
      <c r="T168" s="69"/>
      <c r="U168" s="69"/>
      <c r="V168" s="69"/>
      <c r="W168" s="69"/>
      <c r="X168" s="69"/>
      <c r="Y168" s="69"/>
      <c r="Z168" s="69"/>
      <c r="AA168" s="69"/>
      <c r="AB168" s="69"/>
      <c r="AC168" s="69"/>
      <c r="AD168" s="69"/>
      <c r="AE168" s="69"/>
      <c r="AF168" s="69"/>
      <c r="AG168" s="69"/>
      <c r="AH168" s="69"/>
      <c r="AI168" s="69"/>
      <c r="AJ168" s="466" t="s">
        <v>139</v>
      </c>
      <c r="AK168" s="467">
        <v>2002</v>
      </c>
      <c r="AL168" s="69"/>
      <c r="AM168" s="69"/>
      <c r="AN168" s="69"/>
      <c r="AO168" s="461">
        <v>1400000</v>
      </c>
      <c r="AP168" s="105"/>
      <c r="AQ168" s="105"/>
      <c r="AR168" s="105"/>
      <c r="AS168" s="105"/>
      <c r="AT168" s="105"/>
      <c r="AU168" s="105"/>
      <c r="AV168" s="105"/>
      <c r="AW168" s="105"/>
    </row>
    <row r="169" spans="2:49" s="91" customFormat="1" ht="33.75" customHeight="1" x14ac:dyDescent="0.25">
      <c r="B169" s="364"/>
      <c r="C169" s="394"/>
      <c r="D169" s="462" t="s">
        <v>1081</v>
      </c>
      <c r="E169" s="462" t="s">
        <v>1413</v>
      </c>
      <c r="F169" s="105"/>
      <c r="G169" s="69"/>
      <c r="H169" s="69"/>
      <c r="I169" s="69"/>
      <c r="J169" s="69"/>
      <c r="K169" s="463" t="s">
        <v>304</v>
      </c>
      <c r="L169" s="105"/>
      <c r="M169" s="463" t="s">
        <v>1114</v>
      </c>
      <c r="N169" s="105"/>
      <c r="O169" s="105"/>
      <c r="P169" s="105"/>
      <c r="Q169" s="105"/>
      <c r="R169" s="105"/>
      <c r="S169" s="69"/>
      <c r="T169" s="69"/>
      <c r="U169" s="69"/>
      <c r="V169" s="69"/>
      <c r="W169" s="69"/>
      <c r="X169" s="69"/>
      <c r="Y169" s="69"/>
      <c r="Z169" s="69"/>
      <c r="AA169" s="69"/>
      <c r="AB169" s="69"/>
      <c r="AC169" s="69"/>
      <c r="AD169" s="69"/>
      <c r="AE169" s="69"/>
      <c r="AF169" s="69"/>
      <c r="AG169" s="69"/>
      <c r="AH169" s="69"/>
      <c r="AI169" s="69"/>
      <c r="AJ169" s="466" t="s">
        <v>139</v>
      </c>
      <c r="AK169" s="467">
        <v>2002</v>
      </c>
      <c r="AL169" s="69"/>
      <c r="AM169" s="69"/>
      <c r="AN169" s="69"/>
      <c r="AO169" s="461">
        <v>162500</v>
      </c>
      <c r="AP169" s="105"/>
      <c r="AQ169" s="105"/>
      <c r="AR169" s="105"/>
      <c r="AS169" s="105"/>
      <c r="AT169" s="105"/>
      <c r="AU169" s="105"/>
      <c r="AV169" s="105"/>
      <c r="AW169" s="105"/>
    </row>
    <row r="170" spans="2:49" s="91" customFormat="1" ht="33.75" customHeight="1" x14ac:dyDescent="0.25">
      <c r="B170" s="364"/>
      <c r="C170" s="394"/>
      <c r="D170" s="462" t="s">
        <v>183</v>
      </c>
      <c r="E170" s="462" t="s">
        <v>240</v>
      </c>
      <c r="F170" s="105"/>
      <c r="G170" s="69"/>
      <c r="H170" s="69"/>
      <c r="I170" s="69"/>
      <c r="J170" s="69"/>
      <c r="K170" s="463" t="s">
        <v>304</v>
      </c>
      <c r="L170" s="105"/>
      <c r="M170" s="463" t="s">
        <v>368</v>
      </c>
      <c r="N170" s="105"/>
      <c r="O170" s="105"/>
      <c r="P170" s="105"/>
      <c r="Q170" s="105"/>
      <c r="R170" s="105"/>
      <c r="S170" s="69"/>
      <c r="T170" s="69"/>
      <c r="U170" s="69"/>
      <c r="V170" s="69"/>
      <c r="W170" s="69"/>
      <c r="X170" s="69"/>
      <c r="Y170" s="69"/>
      <c r="Z170" s="69"/>
      <c r="AA170" s="69"/>
      <c r="AB170" s="69"/>
      <c r="AC170" s="69"/>
      <c r="AD170" s="69"/>
      <c r="AE170" s="69"/>
      <c r="AF170" s="69"/>
      <c r="AG170" s="69"/>
      <c r="AH170" s="69"/>
      <c r="AI170" s="69"/>
      <c r="AJ170" s="466" t="s">
        <v>139</v>
      </c>
      <c r="AK170" s="467">
        <v>2002</v>
      </c>
      <c r="AL170" s="69"/>
      <c r="AM170" s="69"/>
      <c r="AN170" s="69"/>
      <c r="AO170" s="461">
        <v>340000</v>
      </c>
      <c r="AP170" s="105"/>
      <c r="AQ170" s="105"/>
      <c r="AR170" s="105"/>
      <c r="AS170" s="105"/>
      <c r="AT170" s="105"/>
      <c r="AU170" s="105"/>
      <c r="AV170" s="105"/>
      <c r="AW170" s="105"/>
    </row>
    <row r="171" spans="2:49" s="91" customFormat="1" ht="33.75" customHeight="1" x14ac:dyDescent="0.25">
      <c r="B171" s="364"/>
      <c r="C171" s="394"/>
      <c r="D171" s="462" t="s">
        <v>182</v>
      </c>
      <c r="E171" s="462" t="s">
        <v>239</v>
      </c>
      <c r="F171" s="105"/>
      <c r="G171" s="69"/>
      <c r="H171" s="69"/>
      <c r="I171" s="69"/>
      <c r="J171" s="69"/>
      <c r="K171" s="463" t="s">
        <v>317</v>
      </c>
      <c r="L171" s="105"/>
      <c r="M171" s="463" t="s">
        <v>362</v>
      </c>
      <c r="N171" s="105"/>
      <c r="O171" s="105"/>
      <c r="P171" s="105"/>
      <c r="Q171" s="105"/>
      <c r="R171" s="105"/>
      <c r="S171" s="69"/>
      <c r="T171" s="69"/>
      <c r="U171" s="69"/>
      <c r="V171" s="69"/>
      <c r="W171" s="69"/>
      <c r="X171" s="69"/>
      <c r="Y171" s="69"/>
      <c r="Z171" s="69"/>
      <c r="AA171" s="69"/>
      <c r="AB171" s="69"/>
      <c r="AC171" s="69"/>
      <c r="AD171" s="69"/>
      <c r="AE171" s="69"/>
      <c r="AF171" s="69"/>
      <c r="AG171" s="69"/>
      <c r="AH171" s="69"/>
      <c r="AI171" s="69"/>
      <c r="AJ171" s="466" t="s">
        <v>139</v>
      </c>
      <c r="AK171" s="467">
        <v>2002</v>
      </c>
      <c r="AL171" s="69"/>
      <c r="AM171" s="69"/>
      <c r="AN171" s="69"/>
      <c r="AO171" s="461">
        <v>1200000</v>
      </c>
      <c r="AP171" s="105"/>
      <c r="AQ171" s="105"/>
      <c r="AR171" s="105"/>
      <c r="AS171" s="105"/>
      <c r="AT171" s="105"/>
      <c r="AU171" s="105"/>
      <c r="AV171" s="105"/>
      <c r="AW171" s="105"/>
    </row>
    <row r="172" spans="2:49" s="91" customFormat="1" ht="33.75" customHeight="1" x14ac:dyDescent="0.25">
      <c r="B172" s="364"/>
      <c r="C172" s="394"/>
      <c r="D172" s="462" t="s">
        <v>183</v>
      </c>
      <c r="E172" s="462" t="s">
        <v>240</v>
      </c>
      <c r="F172" s="105"/>
      <c r="G172" s="69"/>
      <c r="H172" s="69"/>
      <c r="I172" s="69"/>
      <c r="J172" s="69"/>
      <c r="K172" s="463" t="s">
        <v>304</v>
      </c>
      <c r="L172" s="105"/>
      <c r="M172" s="463" t="s">
        <v>368</v>
      </c>
      <c r="N172" s="105"/>
      <c r="O172" s="105"/>
      <c r="P172" s="105"/>
      <c r="Q172" s="105"/>
      <c r="R172" s="105"/>
      <c r="S172" s="69"/>
      <c r="T172" s="69"/>
      <c r="U172" s="69"/>
      <c r="V172" s="69"/>
      <c r="W172" s="69"/>
      <c r="X172" s="69"/>
      <c r="Y172" s="69"/>
      <c r="Z172" s="69"/>
      <c r="AA172" s="69"/>
      <c r="AB172" s="69"/>
      <c r="AC172" s="69"/>
      <c r="AD172" s="69"/>
      <c r="AE172" s="69"/>
      <c r="AF172" s="69"/>
      <c r="AG172" s="69"/>
      <c r="AH172" s="69"/>
      <c r="AI172" s="69"/>
      <c r="AJ172" s="466" t="s">
        <v>139</v>
      </c>
      <c r="AK172" s="467">
        <v>2003</v>
      </c>
      <c r="AL172" s="69"/>
      <c r="AM172" s="69"/>
      <c r="AN172" s="69"/>
      <c r="AO172" s="461">
        <v>1785000</v>
      </c>
      <c r="AP172" s="105"/>
      <c r="AQ172" s="105"/>
      <c r="AR172" s="105"/>
      <c r="AS172" s="105"/>
      <c r="AT172" s="105"/>
      <c r="AU172" s="105"/>
      <c r="AV172" s="105"/>
      <c r="AW172" s="105"/>
    </row>
    <row r="173" spans="2:49" s="91" customFormat="1" ht="33.75" customHeight="1" x14ac:dyDescent="0.25">
      <c r="B173" s="364"/>
      <c r="C173" s="394"/>
      <c r="D173" s="462" t="s">
        <v>188</v>
      </c>
      <c r="E173" s="462" t="s">
        <v>246</v>
      </c>
      <c r="F173" s="105"/>
      <c r="G173" s="69"/>
      <c r="H173" s="69"/>
      <c r="I173" s="69"/>
      <c r="J173" s="69"/>
      <c r="K173" s="463" t="s">
        <v>1546</v>
      </c>
      <c r="L173" s="105"/>
      <c r="M173" s="463" t="s">
        <v>378</v>
      </c>
      <c r="N173" s="105"/>
      <c r="O173" s="105"/>
      <c r="P173" s="105"/>
      <c r="Q173" s="105"/>
      <c r="R173" s="105"/>
      <c r="S173" s="69"/>
      <c r="T173" s="69"/>
      <c r="U173" s="69"/>
      <c r="V173" s="69"/>
      <c r="W173" s="69"/>
      <c r="X173" s="69"/>
      <c r="Y173" s="69"/>
      <c r="Z173" s="69"/>
      <c r="AA173" s="69"/>
      <c r="AB173" s="69"/>
      <c r="AC173" s="69"/>
      <c r="AD173" s="69"/>
      <c r="AE173" s="69"/>
      <c r="AF173" s="69"/>
      <c r="AG173" s="69"/>
      <c r="AH173" s="69"/>
      <c r="AI173" s="69"/>
      <c r="AJ173" s="466" t="s">
        <v>139</v>
      </c>
      <c r="AK173" s="467">
        <v>2003</v>
      </c>
      <c r="AL173" s="69"/>
      <c r="AM173" s="69"/>
      <c r="AN173" s="69"/>
      <c r="AO173" s="461">
        <v>1050000</v>
      </c>
      <c r="AP173" s="105"/>
      <c r="AQ173" s="105"/>
      <c r="AR173" s="105"/>
      <c r="AS173" s="105"/>
      <c r="AT173" s="105"/>
      <c r="AU173" s="105"/>
      <c r="AV173" s="105"/>
      <c r="AW173" s="105"/>
    </row>
    <row r="174" spans="2:49" s="91" customFormat="1" ht="33.75" customHeight="1" x14ac:dyDescent="0.25">
      <c r="B174" s="364"/>
      <c r="C174" s="394"/>
      <c r="D174" s="462" t="s">
        <v>183</v>
      </c>
      <c r="E174" s="462" t="s">
        <v>240</v>
      </c>
      <c r="F174" s="105"/>
      <c r="G174" s="69"/>
      <c r="H174" s="69"/>
      <c r="I174" s="69"/>
      <c r="J174" s="69"/>
      <c r="K174" s="463" t="s">
        <v>304</v>
      </c>
      <c r="L174" s="105"/>
      <c r="M174" s="463" t="s">
        <v>369</v>
      </c>
      <c r="N174" s="105"/>
      <c r="O174" s="105"/>
      <c r="P174" s="105"/>
      <c r="Q174" s="105"/>
      <c r="R174" s="105"/>
      <c r="S174" s="69"/>
      <c r="T174" s="69"/>
      <c r="U174" s="69"/>
      <c r="V174" s="69"/>
      <c r="W174" s="69"/>
      <c r="X174" s="69"/>
      <c r="Y174" s="69"/>
      <c r="Z174" s="69"/>
      <c r="AA174" s="69"/>
      <c r="AB174" s="69"/>
      <c r="AC174" s="69"/>
      <c r="AD174" s="69"/>
      <c r="AE174" s="69"/>
      <c r="AF174" s="69"/>
      <c r="AG174" s="69"/>
      <c r="AH174" s="69"/>
      <c r="AI174" s="69"/>
      <c r="AJ174" s="466" t="s">
        <v>139</v>
      </c>
      <c r="AK174" s="467">
        <v>2003</v>
      </c>
      <c r="AL174" s="69"/>
      <c r="AM174" s="69"/>
      <c r="AN174" s="69"/>
      <c r="AO174" s="461">
        <v>5950000</v>
      </c>
      <c r="AP174" s="105"/>
      <c r="AQ174" s="105"/>
      <c r="AR174" s="105"/>
      <c r="AS174" s="105"/>
      <c r="AT174" s="105"/>
      <c r="AU174" s="105"/>
      <c r="AV174" s="105"/>
      <c r="AW174" s="105"/>
    </row>
    <row r="175" spans="2:49" s="91" customFormat="1" ht="33.75" customHeight="1" x14ac:dyDescent="0.25">
      <c r="B175" s="364"/>
      <c r="C175" s="394"/>
      <c r="D175" s="462" t="s">
        <v>199</v>
      </c>
      <c r="E175" s="462" t="s">
        <v>259</v>
      </c>
      <c r="F175" s="105"/>
      <c r="G175" s="69"/>
      <c r="H175" s="69"/>
      <c r="I175" s="69"/>
      <c r="J175" s="69"/>
      <c r="K175" s="463" t="s">
        <v>318</v>
      </c>
      <c r="L175" s="105"/>
      <c r="M175" s="463" t="s">
        <v>365</v>
      </c>
      <c r="N175" s="105"/>
      <c r="O175" s="105"/>
      <c r="P175" s="105"/>
      <c r="Q175" s="105"/>
      <c r="R175" s="105"/>
      <c r="S175" s="69"/>
      <c r="T175" s="69"/>
      <c r="U175" s="69"/>
      <c r="V175" s="69"/>
      <c r="W175" s="69"/>
      <c r="X175" s="69"/>
      <c r="Y175" s="69"/>
      <c r="Z175" s="69"/>
      <c r="AA175" s="69"/>
      <c r="AB175" s="69"/>
      <c r="AC175" s="69"/>
      <c r="AD175" s="69"/>
      <c r="AE175" s="69"/>
      <c r="AF175" s="69"/>
      <c r="AG175" s="69"/>
      <c r="AH175" s="69"/>
      <c r="AI175" s="69"/>
      <c r="AJ175" s="466" t="s">
        <v>139</v>
      </c>
      <c r="AK175" s="467">
        <v>2003</v>
      </c>
      <c r="AL175" s="69"/>
      <c r="AM175" s="69"/>
      <c r="AN175" s="69"/>
      <c r="AO175" s="461">
        <v>315000</v>
      </c>
      <c r="AP175" s="105"/>
      <c r="AQ175" s="105"/>
      <c r="AR175" s="105"/>
      <c r="AS175" s="105"/>
      <c r="AT175" s="105"/>
      <c r="AU175" s="105"/>
      <c r="AV175" s="105"/>
      <c r="AW175" s="105"/>
    </row>
    <row r="176" spans="2:49" s="91" customFormat="1" ht="33.75" customHeight="1" x14ac:dyDescent="0.25">
      <c r="B176" s="364"/>
      <c r="C176" s="394"/>
      <c r="D176" s="462" t="s">
        <v>184</v>
      </c>
      <c r="E176" s="462" t="s">
        <v>241</v>
      </c>
      <c r="F176" s="105"/>
      <c r="G176" s="69"/>
      <c r="H176" s="69"/>
      <c r="I176" s="69"/>
      <c r="J176" s="69"/>
      <c r="K176" s="463" t="s">
        <v>304</v>
      </c>
      <c r="L176" s="105"/>
      <c r="M176" s="463" t="s">
        <v>369</v>
      </c>
      <c r="N176" s="105"/>
      <c r="O176" s="105"/>
      <c r="P176" s="105"/>
      <c r="Q176" s="105"/>
      <c r="R176" s="105"/>
      <c r="S176" s="69"/>
      <c r="T176" s="69"/>
      <c r="U176" s="69"/>
      <c r="V176" s="69"/>
      <c r="W176" s="69"/>
      <c r="X176" s="69"/>
      <c r="Y176" s="69"/>
      <c r="Z176" s="69"/>
      <c r="AA176" s="69"/>
      <c r="AB176" s="69"/>
      <c r="AC176" s="69"/>
      <c r="AD176" s="69"/>
      <c r="AE176" s="69"/>
      <c r="AF176" s="69"/>
      <c r="AG176" s="69"/>
      <c r="AH176" s="69"/>
      <c r="AI176" s="69"/>
      <c r="AJ176" s="466" t="s">
        <v>139</v>
      </c>
      <c r="AK176" s="467">
        <v>2003</v>
      </c>
      <c r="AL176" s="69"/>
      <c r="AM176" s="69"/>
      <c r="AN176" s="69"/>
      <c r="AO176" s="461">
        <v>1400000</v>
      </c>
      <c r="AP176" s="105"/>
      <c r="AQ176" s="105"/>
      <c r="AR176" s="105"/>
      <c r="AS176" s="105"/>
      <c r="AT176" s="105"/>
      <c r="AU176" s="105"/>
      <c r="AV176" s="105"/>
      <c r="AW176" s="105"/>
    </row>
    <row r="177" spans="2:49" s="91" customFormat="1" ht="33.75" customHeight="1" x14ac:dyDescent="0.25">
      <c r="B177" s="364"/>
      <c r="C177" s="394"/>
      <c r="D177" s="462" t="s">
        <v>199</v>
      </c>
      <c r="E177" s="462" t="s">
        <v>259</v>
      </c>
      <c r="F177" s="105"/>
      <c r="G177" s="69"/>
      <c r="H177" s="69"/>
      <c r="I177" s="69"/>
      <c r="J177" s="69"/>
      <c r="K177" s="463" t="s">
        <v>318</v>
      </c>
      <c r="L177" s="105"/>
      <c r="M177" s="463" t="s">
        <v>365</v>
      </c>
      <c r="N177" s="105"/>
      <c r="O177" s="105"/>
      <c r="P177" s="105"/>
      <c r="Q177" s="105"/>
      <c r="R177" s="105"/>
      <c r="S177" s="69"/>
      <c r="T177" s="69"/>
      <c r="U177" s="69"/>
      <c r="V177" s="69"/>
      <c r="W177" s="69"/>
      <c r="X177" s="69"/>
      <c r="Y177" s="69"/>
      <c r="Z177" s="69"/>
      <c r="AA177" s="69"/>
      <c r="AB177" s="69"/>
      <c r="AC177" s="69"/>
      <c r="AD177" s="69"/>
      <c r="AE177" s="69"/>
      <c r="AF177" s="69"/>
      <c r="AG177" s="69"/>
      <c r="AH177" s="69"/>
      <c r="AI177" s="69"/>
      <c r="AJ177" s="466" t="s">
        <v>139</v>
      </c>
      <c r="AK177" s="467">
        <v>2003</v>
      </c>
      <c r="AL177" s="69"/>
      <c r="AM177" s="69"/>
      <c r="AN177" s="69"/>
      <c r="AO177" s="461">
        <v>97500</v>
      </c>
      <c r="AP177" s="105"/>
      <c r="AQ177" s="105"/>
      <c r="AR177" s="105"/>
      <c r="AS177" s="105"/>
      <c r="AT177" s="105"/>
      <c r="AU177" s="105"/>
      <c r="AV177" s="105"/>
      <c r="AW177" s="105"/>
    </row>
    <row r="178" spans="2:49" s="91" customFormat="1" ht="33.75" customHeight="1" x14ac:dyDescent="0.25">
      <c r="B178" s="364"/>
      <c r="C178" s="477"/>
      <c r="D178" s="480" t="s">
        <v>1420</v>
      </c>
      <c r="E178" s="480" t="s">
        <v>1421</v>
      </c>
      <c r="F178" s="481"/>
      <c r="G178" s="424"/>
      <c r="H178" s="424"/>
      <c r="I178" s="424"/>
      <c r="J178" s="424"/>
      <c r="K178" s="482" t="s">
        <v>304</v>
      </c>
      <c r="L178" s="105"/>
      <c r="M178" s="482" t="s">
        <v>1114</v>
      </c>
      <c r="N178" s="481"/>
      <c r="O178" s="481"/>
      <c r="P178" s="481"/>
      <c r="Q178" s="481"/>
      <c r="R178" s="481"/>
      <c r="S178" s="424"/>
      <c r="T178" s="424"/>
      <c r="U178" s="424"/>
      <c r="V178" s="424"/>
      <c r="W178" s="424"/>
      <c r="X178" s="424"/>
      <c r="Y178" s="424"/>
      <c r="Z178" s="424"/>
      <c r="AA178" s="424"/>
      <c r="AB178" s="424"/>
      <c r="AC178" s="424"/>
      <c r="AD178" s="424"/>
      <c r="AE178" s="424"/>
      <c r="AF178" s="424"/>
      <c r="AG178" s="424"/>
      <c r="AH178" s="424"/>
      <c r="AI178" s="424"/>
      <c r="AJ178" s="483" t="s">
        <v>139</v>
      </c>
      <c r="AK178" s="484">
        <v>2003</v>
      </c>
      <c r="AL178" s="424"/>
      <c r="AM178" s="424"/>
      <c r="AN178" s="424"/>
      <c r="AO178" s="485">
        <v>525000</v>
      </c>
      <c r="AP178" s="481"/>
      <c r="AQ178" s="481"/>
      <c r="AR178" s="481"/>
      <c r="AS178" s="481"/>
      <c r="AT178" s="481"/>
      <c r="AU178" s="481"/>
      <c r="AV178" s="481"/>
      <c r="AW178" s="481"/>
    </row>
    <row r="179" spans="2:49" s="91" customFormat="1" ht="33.75" customHeight="1" x14ac:dyDescent="0.25">
      <c r="B179" s="364"/>
      <c r="C179" s="477"/>
      <c r="D179" s="480" t="s">
        <v>183</v>
      </c>
      <c r="E179" s="480" t="s">
        <v>240</v>
      </c>
      <c r="F179" s="481"/>
      <c r="G179" s="424"/>
      <c r="H179" s="424"/>
      <c r="I179" s="424"/>
      <c r="J179" s="424"/>
      <c r="K179" s="482" t="s">
        <v>304</v>
      </c>
      <c r="L179" s="105"/>
      <c r="M179" s="482" t="s">
        <v>368</v>
      </c>
      <c r="N179" s="481"/>
      <c r="O179" s="481"/>
      <c r="P179" s="481"/>
      <c r="Q179" s="481"/>
      <c r="R179" s="481"/>
      <c r="S179" s="424"/>
      <c r="T179" s="424"/>
      <c r="U179" s="424"/>
      <c r="V179" s="424"/>
      <c r="W179" s="424"/>
      <c r="X179" s="424"/>
      <c r="Y179" s="424"/>
      <c r="Z179" s="424"/>
      <c r="AA179" s="424"/>
      <c r="AB179" s="424"/>
      <c r="AC179" s="424"/>
      <c r="AD179" s="424"/>
      <c r="AE179" s="424"/>
      <c r="AF179" s="424"/>
      <c r="AG179" s="424"/>
      <c r="AH179" s="424"/>
      <c r="AI179" s="424"/>
      <c r="AJ179" s="483" t="s">
        <v>139</v>
      </c>
      <c r="AK179" s="484">
        <v>2003</v>
      </c>
      <c r="AL179" s="424"/>
      <c r="AM179" s="424"/>
      <c r="AN179" s="424"/>
      <c r="AO179" s="485">
        <v>595000</v>
      </c>
      <c r="AP179" s="481"/>
      <c r="AQ179" s="481"/>
      <c r="AR179" s="481"/>
      <c r="AS179" s="481"/>
      <c r="AT179" s="481"/>
      <c r="AU179" s="481"/>
      <c r="AV179" s="481"/>
      <c r="AW179" s="481"/>
    </row>
    <row r="180" spans="2:49" s="91" customFormat="1" ht="33.75" customHeight="1" x14ac:dyDescent="0.25">
      <c r="B180" s="364"/>
      <c r="C180" s="477"/>
      <c r="D180" s="480" t="s">
        <v>199</v>
      </c>
      <c r="E180" s="480" t="s">
        <v>259</v>
      </c>
      <c r="F180" s="481"/>
      <c r="G180" s="424"/>
      <c r="H180" s="424"/>
      <c r="I180" s="424"/>
      <c r="J180" s="424"/>
      <c r="K180" s="482" t="s">
        <v>336</v>
      </c>
      <c r="L180" s="105"/>
      <c r="M180" s="482" t="s">
        <v>365</v>
      </c>
      <c r="N180" s="481"/>
      <c r="O180" s="481"/>
      <c r="P180" s="481"/>
      <c r="Q180" s="481"/>
      <c r="R180" s="481"/>
      <c r="S180" s="424"/>
      <c r="T180" s="424"/>
      <c r="U180" s="424"/>
      <c r="V180" s="424"/>
      <c r="W180" s="424"/>
      <c r="X180" s="424"/>
      <c r="Y180" s="424"/>
      <c r="Z180" s="424"/>
      <c r="AA180" s="424"/>
      <c r="AB180" s="424"/>
      <c r="AC180" s="424"/>
      <c r="AD180" s="424"/>
      <c r="AE180" s="424"/>
      <c r="AF180" s="424"/>
      <c r="AG180" s="424"/>
      <c r="AH180" s="424"/>
      <c r="AI180" s="424"/>
      <c r="AJ180" s="483" t="s">
        <v>139</v>
      </c>
      <c r="AK180" s="484">
        <v>2003</v>
      </c>
      <c r="AL180" s="424"/>
      <c r="AM180" s="424"/>
      <c r="AN180" s="424"/>
      <c r="AO180" s="485">
        <v>294000</v>
      </c>
      <c r="AP180" s="481"/>
      <c r="AQ180" s="481"/>
      <c r="AR180" s="481"/>
      <c r="AS180" s="481"/>
      <c r="AT180" s="481"/>
      <c r="AU180" s="481"/>
      <c r="AV180" s="481"/>
      <c r="AW180" s="481"/>
    </row>
    <row r="181" spans="2:49" s="91" customFormat="1" ht="33.75" customHeight="1" x14ac:dyDescent="0.25">
      <c r="B181" s="364"/>
      <c r="C181" s="477"/>
      <c r="D181" s="480" t="s">
        <v>182</v>
      </c>
      <c r="E181" s="480" t="s">
        <v>239</v>
      </c>
      <c r="F181" s="481"/>
      <c r="G181" s="424"/>
      <c r="H181" s="424"/>
      <c r="I181" s="424"/>
      <c r="J181" s="424"/>
      <c r="K181" s="482" t="s">
        <v>314</v>
      </c>
      <c r="L181" s="105"/>
      <c r="M181" s="482" t="s">
        <v>362</v>
      </c>
      <c r="N181" s="481"/>
      <c r="O181" s="481"/>
      <c r="P181" s="481"/>
      <c r="Q181" s="481"/>
      <c r="R181" s="481"/>
      <c r="S181" s="424"/>
      <c r="T181" s="424"/>
      <c r="U181" s="424"/>
      <c r="V181" s="424"/>
      <c r="W181" s="424"/>
      <c r="X181" s="424"/>
      <c r="Y181" s="424"/>
      <c r="Z181" s="424"/>
      <c r="AA181" s="424"/>
      <c r="AB181" s="424"/>
      <c r="AC181" s="424"/>
      <c r="AD181" s="424"/>
      <c r="AE181" s="424"/>
      <c r="AF181" s="424"/>
      <c r="AG181" s="424"/>
      <c r="AH181" s="424"/>
      <c r="AI181" s="424"/>
      <c r="AJ181" s="483" t="s">
        <v>139</v>
      </c>
      <c r="AK181" s="484">
        <v>2003</v>
      </c>
      <c r="AL181" s="424"/>
      <c r="AM181" s="424"/>
      <c r="AN181" s="424"/>
      <c r="AO181" s="485">
        <v>845000</v>
      </c>
      <c r="AP181" s="481"/>
      <c r="AQ181" s="481"/>
      <c r="AR181" s="481"/>
      <c r="AS181" s="481"/>
      <c r="AT181" s="481"/>
      <c r="AU181" s="481"/>
      <c r="AV181" s="481"/>
      <c r="AW181" s="481"/>
    </row>
    <row r="182" spans="2:49" s="91" customFormat="1" ht="33.75" customHeight="1" x14ac:dyDescent="0.25">
      <c r="B182" s="364"/>
      <c r="C182" s="477"/>
      <c r="D182" s="480" t="s">
        <v>199</v>
      </c>
      <c r="E182" s="480" t="s">
        <v>259</v>
      </c>
      <c r="F182" s="481"/>
      <c r="G182" s="424"/>
      <c r="H182" s="424"/>
      <c r="I182" s="424"/>
      <c r="J182" s="424"/>
      <c r="K182" s="482" t="s">
        <v>318</v>
      </c>
      <c r="L182" s="105"/>
      <c r="M182" s="482" t="s">
        <v>365</v>
      </c>
      <c r="N182" s="481"/>
      <c r="O182" s="481"/>
      <c r="P182" s="481"/>
      <c r="Q182" s="481"/>
      <c r="R182" s="481"/>
      <c r="S182" s="424"/>
      <c r="T182" s="424"/>
      <c r="U182" s="424"/>
      <c r="V182" s="424"/>
      <c r="W182" s="424"/>
      <c r="X182" s="424"/>
      <c r="Y182" s="424"/>
      <c r="Z182" s="424"/>
      <c r="AA182" s="424"/>
      <c r="AB182" s="424"/>
      <c r="AC182" s="424"/>
      <c r="AD182" s="424"/>
      <c r="AE182" s="424"/>
      <c r="AF182" s="424"/>
      <c r="AG182" s="424"/>
      <c r="AH182" s="424"/>
      <c r="AI182" s="424"/>
      <c r="AJ182" s="483" t="s">
        <v>139</v>
      </c>
      <c r="AK182" s="484">
        <v>2003</v>
      </c>
      <c r="AL182" s="424"/>
      <c r="AM182" s="424"/>
      <c r="AN182" s="424"/>
      <c r="AO182" s="485">
        <v>42000</v>
      </c>
      <c r="AP182" s="481"/>
      <c r="AQ182" s="481"/>
      <c r="AR182" s="481"/>
      <c r="AS182" s="481"/>
      <c r="AT182" s="481"/>
      <c r="AU182" s="481"/>
      <c r="AV182" s="481"/>
      <c r="AW182" s="481"/>
    </row>
    <row r="183" spans="2:49" s="91" customFormat="1" ht="33.75" customHeight="1" x14ac:dyDescent="0.25">
      <c r="B183" s="364"/>
      <c r="C183" s="477"/>
      <c r="D183" s="480" t="s">
        <v>1415</v>
      </c>
      <c r="E183" s="480" t="s">
        <v>232</v>
      </c>
      <c r="F183" s="481"/>
      <c r="G183" s="424"/>
      <c r="H183" s="424"/>
      <c r="I183" s="424"/>
      <c r="J183" s="424"/>
      <c r="K183" s="482" t="s">
        <v>304</v>
      </c>
      <c r="L183" s="105"/>
      <c r="M183" s="482" t="s">
        <v>369</v>
      </c>
      <c r="N183" s="481"/>
      <c r="O183" s="481"/>
      <c r="P183" s="481"/>
      <c r="Q183" s="481"/>
      <c r="R183" s="481"/>
      <c r="S183" s="424"/>
      <c r="T183" s="424"/>
      <c r="U183" s="424"/>
      <c r="V183" s="424"/>
      <c r="W183" s="424"/>
      <c r="X183" s="424"/>
      <c r="Y183" s="424"/>
      <c r="Z183" s="424"/>
      <c r="AA183" s="424"/>
      <c r="AB183" s="424"/>
      <c r="AC183" s="424"/>
      <c r="AD183" s="424"/>
      <c r="AE183" s="424"/>
      <c r="AF183" s="424"/>
      <c r="AG183" s="424"/>
      <c r="AH183" s="424"/>
      <c r="AI183" s="424"/>
      <c r="AJ183" s="483" t="s">
        <v>139</v>
      </c>
      <c r="AK183" s="484">
        <v>2003</v>
      </c>
      <c r="AL183" s="424"/>
      <c r="AM183" s="424"/>
      <c r="AN183" s="424"/>
      <c r="AO183" s="485">
        <v>157500</v>
      </c>
      <c r="AP183" s="481"/>
      <c r="AQ183" s="481"/>
      <c r="AR183" s="481"/>
      <c r="AS183" s="481"/>
      <c r="AT183" s="481"/>
      <c r="AU183" s="481"/>
      <c r="AV183" s="481"/>
      <c r="AW183" s="481"/>
    </row>
    <row r="184" spans="2:49" s="91" customFormat="1" ht="33.75" customHeight="1" x14ac:dyDescent="0.25">
      <c r="B184" s="364"/>
      <c r="C184" s="477"/>
      <c r="D184" s="480" t="s">
        <v>1409</v>
      </c>
      <c r="E184" s="480" t="s">
        <v>240</v>
      </c>
      <c r="F184" s="481"/>
      <c r="G184" s="424"/>
      <c r="H184" s="424"/>
      <c r="I184" s="424"/>
      <c r="J184" s="424"/>
      <c r="K184" s="482" t="s">
        <v>304</v>
      </c>
      <c r="L184" s="105"/>
      <c r="M184" s="482" t="s">
        <v>369</v>
      </c>
      <c r="N184" s="481"/>
      <c r="O184" s="481"/>
      <c r="P184" s="481"/>
      <c r="Q184" s="481"/>
      <c r="R184" s="481"/>
      <c r="S184" s="424"/>
      <c r="T184" s="424"/>
      <c r="U184" s="424"/>
      <c r="V184" s="424"/>
      <c r="W184" s="424"/>
      <c r="X184" s="424"/>
      <c r="Y184" s="424"/>
      <c r="Z184" s="424"/>
      <c r="AA184" s="424"/>
      <c r="AB184" s="424"/>
      <c r="AC184" s="424"/>
      <c r="AD184" s="424"/>
      <c r="AE184" s="424"/>
      <c r="AF184" s="424"/>
      <c r="AG184" s="424"/>
      <c r="AH184" s="424"/>
      <c r="AI184" s="424"/>
      <c r="AJ184" s="483" t="s">
        <v>139</v>
      </c>
      <c r="AK184" s="484">
        <v>2003</v>
      </c>
      <c r="AL184" s="424"/>
      <c r="AM184" s="424"/>
      <c r="AN184" s="424"/>
      <c r="AO184" s="485">
        <v>140000</v>
      </c>
      <c r="AP184" s="481"/>
      <c r="AQ184" s="481"/>
      <c r="AR184" s="481"/>
      <c r="AS184" s="481"/>
      <c r="AT184" s="481"/>
      <c r="AU184" s="481"/>
      <c r="AV184" s="481"/>
      <c r="AW184" s="481"/>
    </row>
    <row r="185" spans="2:49" s="91" customFormat="1" ht="33.75" customHeight="1" x14ac:dyDescent="0.25">
      <c r="B185" s="364"/>
      <c r="C185" s="477"/>
      <c r="D185" s="480" t="s">
        <v>1415</v>
      </c>
      <c r="E185" s="480" t="s">
        <v>232</v>
      </c>
      <c r="F185" s="481"/>
      <c r="G185" s="424"/>
      <c r="H185" s="424"/>
      <c r="I185" s="424"/>
      <c r="J185" s="424"/>
      <c r="K185" s="482" t="s">
        <v>304</v>
      </c>
      <c r="L185" s="105"/>
      <c r="M185" s="482" t="s">
        <v>369</v>
      </c>
      <c r="N185" s="481"/>
      <c r="O185" s="481"/>
      <c r="P185" s="481"/>
      <c r="Q185" s="481"/>
      <c r="R185" s="481"/>
      <c r="S185" s="424"/>
      <c r="T185" s="424"/>
      <c r="U185" s="424"/>
      <c r="V185" s="424"/>
      <c r="W185" s="424"/>
      <c r="X185" s="424"/>
      <c r="Y185" s="424"/>
      <c r="Z185" s="424"/>
      <c r="AA185" s="424"/>
      <c r="AB185" s="424"/>
      <c r="AC185" s="424"/>
      <c r="AD185" s="424"/>
      <c r="AE185" s="424"/>
      <c r="AF185" s="424"/>
      <c r="AG185" s="424"/>
      <c r="AH185" s="424"/>
      <c r="AI185" s="424"/>
      <c r="AJ185" s="483" t="s">
        <v>139</v>
      </c>
      <c r="AK185" s="484">
        <v>2003</v>
      </c>
      <c r="AL185" s="424"/>
      <c r="AM185" s="424"/>
      <c r="AN185" s="424"/>
      <c r="AO185" s="485">
        <v>420000</v>
      </c>
      <c r="AP185" s="481"/>
      <c r="AQ185" s="481"/>
      <c r="AR185" s="481"/>
      <c r="AS185" s="481"/>
      <c r="AT185" s="481"/>
      <c r="AU185" s="481"/>
      <c r="AV185" s="481"/>
      <c r="AW185" s="481"/>
    </row>
    <row r="186" spans="2:49" s="91" customFormat="1" ht="33.75" customHeight="1" x14ac:dyDescent="0.25">
      <c r="B186" s="364"/>
      <c r="C186" s="477"/>
      <c r="D186" s="480" t="s">
        <v>1409</v>
      </c>
      <c r="E186" s="480" t="s">
        <v>240</v>
      </c>
      <c r="F186" s="481"/>
      <c r="G186" s="424"/>
      <c r="H186" s="424"/>
      <c r="I186" s="424"/>
      <c r="J186" s="424"/>
      <c r="K186" s="482" t="s">
        <v>304</v>
      </c>
      <c r="L186" s="105"/>
      <c r="M186" s="482" t="s">
        <v>369</v>
      </c>
      <c r="N186" s="481"/>
      <c r="O186" s="481"/>
      <c r="P186" s="481"/>
      <c r="Q186" s="481"/>
      <c r="R186" s="481"/>
      <c r="S186" s="424"/>
      <c r="T186" s="424"/>
      <c r="U186" s="424"/>
      <c r="V186" s="424"/>
      <c r="W186" s="424"/>
      <c r="X186" s="424"/>
      <c r="Y186" s="424"/>
      <c r="Z186" s="424"/>
      <c r="AA186" s="424"/>
      <c r="AB186" s="424"/>
      <c r="AC186" s="424"/>
      <c r="AD186" s="424"/>
      <c r="AE186" s="424"/>
      <c r="AF186" s="424"/>
      <c r="AG186" s="424"/>
      <c r="AH186" s="424"/>
      <c r="AI186" s="424"/>
      <c r="AJ186" s="483" t="s">
        <v>139</v>
      </c>
      <c r="AK186" s="484">
        <v>2003</v>
      </c>
      <c r="AL186" s="424"/>
      <c r="AM186" s="424"/>
      <c r="AN186" s="424"/>
      <c r="AO186" s="485">
        <v>140000</v>
      </c>
      <c r="AP186" s="481"/>
      <c r="AQ186" s="481"/>
      <c r="AR186" s="481"/>
      <c r="AS186" s="481"/>
      <c r="AT186" s="481"/>
      <c r="AU186" s="481"/>
      <c r="AV186" s="481"/>
      <c r="AW186" s="481"/>
    </row>
    <row r="187" spans="2:49" s="91" customFormat="1" ht="33.75" customHeight="1" x14ac:dyDescent="0.25">
      <c r="B187" s="364"/>
      <c r="C187" s="477"/>
      <c r="D187" s="480" t="s">
        <v>199</v>
      </c>
      <c r="E187" s="480" t="s">
        <v>259</v>
      </c>
      <c r="F187" s="481"/>
      <c r="G187" s="424"/>
      <c r="H187" s="424"/>
      <c r="I187" s="424"/>
      <c r="J187" s="424"/>
      <c r="K187" s="482" t="s">
        <v>318</v>
      </c>
      <c r="L187" s="105"/>
      <c r="M187" s="482" t="s">
        <v>365</v>
      </c>
      <c r="N187" s="481"/>
      <c r="O187" s="481"/>
      <c r="P187" s="481"/>
      <c r="Q187" s="481"/>
      <c r="R187" s="481"/>
      <c r="S187" s="424"/>
      <c r="T187" s="424"/>
      <c r="U187" s="424"/>
      <c r="V187" s="424"/>
      <c r="W187" s="424"/>
      <c r="X187" s="424"/>
      <c r="Y187" s="424"/>
      <c r="Z187" s="424"/>
      <c r="AA187" s="424"/>
      <c r="AB187" s="424"/>
      <c r="AC187" s="424"/>
      <c r="AD187" s="424"/>
      <c r="AE187" s="424"/>
      <c r="AF187" s="424"/>
      <c r="AG187" s="424"/>
      <c r="AH187" s="424"/>
      <c r="AI187" s="424"/>
      <c r="AJ187" s="483" t="s">
        <v>139</v>
      </c>
      <c r="AK187" s="484">
        <v>2003</v>
      </c>
      <c r="AL187" s="424"/>
      <c r="AM187" s="424"/>
      <c r="AN187" s="424"/>
      <c r="AO187" s="485">
        <v>147000</v>
      </c>
      <c r="AP187" s="481"/>
      <c r="AQ187" s="481"/>
      <c r="AR187" s="481"/>
      <c r="AS187" s="481"/>
      <c r="AT187" s="481"/>
      <c r="AU187" s="481"/>
      <c r="AV187" s="481"/>
      <c r="AW187" s="481"/>
    </row>
    <row r="188" spans="2:49" s="91" customFormat="1" ht="33.75" customHeight="1" x14ac:dyDescent="0.25">
      <c r="B188" s="364"/>
      <c r="C188" s="477"/>
      <c r="D188" s="480" t="s">
        <v>183</v>
      </c>
      <c r="E188" s="480" t="s">
        <v>240</v>
      </c>
      <c r="F188" s="481"/>
      <c r="G188" s="424"/>
      <c r="H188" s="424"/>
      <c r="I188" s="424"/>
      <c r="J188" s="424"/>
      <c r="K188" s="482" t="s">
        <v>304</v>
      </c>
      <c r="L188" s="105"/>
      <c r="M188" s="482" t="s">
        <v>368</v>
      </c>
      <c r="N188" s="481"/>
      <c r="O188" s="481"/>
      <c r="P188" s="481"/>
      <c r="Q188" s="481"/>
      <c r="R188" s="481"/>
      <c r="S188" s="424"/>
      <c r="T188" s="424"/>
      <c r="U188" s="424"/>
      <c r="V188" s="424"/>
      <c r="W188" s="424"/>
      <c r="X188" s="424"/>
      <c r="Y188" s="424"/>
      <c r="Z188" s="424"/>
      <c r="AA188" s="424"/>
      <c r="AB188" s="424"/>
      <c r="AC188" s="424"/>
      <c r="AD188" s="424"/>
      <c r="AE188" s="424"/>
      <c r="AF188" s="424"/>
      <c r="AG188" s="424"/>
      <c r="AH188" s="424"/>
      <c r="AI188" s="424"/>
      <c r="AJ188" s="483" t="s">
        <v>139</v>
      </c>
      <c r="AK188" s="484">
        <v>2003</v>
      </c>
      <c r="AL188" s="424"/>
      <c r="AM188" s="424"/>
      <c r="AN188" s="424"/>
      <c r="AO188" s="485">
        <v>637500</v>
      </c>
      <c r="AP188" s="481"/>
      <c r="AQ188" s="481"/>
      <c r="AR188" s="481"/>
      <c r="AS188" s="481"/>
      <c r="AT188" s="481"/>
      <c r="AU188" s="481"/>
      <c r="AV188" s="481"/>
      <c r="AW188" s="481"/>
    </row>
    <row r="189" spans="2:49" s="91" customFormat="1" ht="33.75" customHeight="1" x14ac:dyDescent="0.25">
      <c r="B189" s="364"/>
      <c r="C189" s="477"/>
      <c r="D189" s="480" t="s">
        <v>183</v>
      </c>
      <c r="E189" s="480" t="s">
        <v>240</v>
      </c>
      <c r="F189" s="481"/>
      <c r="G189" s="424"/>
      <c r="H189" s="424"/>
      <c r="I189" s="424"/>
      <c r="J189" s="424"/>
      <c r="K189" s="482" t="s">
        <v>304</v>
      </c>
      <c r="L189" s="105"/>
      <c r="M189" s="482" t="s">
        <v>369</v>
      </c>
      <c r="N189" s="481"/>
      <c r="O189" s="481"/>
      <c r="P189" s="481"/>
      <c r="Q189" s="481"/>
      <c r="R189" s="481"/>
      <c r="S189" s="424"/>
      <c r="T189" s="424"/>
      <c r="U189" s="424"/>
      <c r="V189" s="424"/>
      <c r="W189" s="424"/>
      <c r="X189" s="424"/>
      <c r="Y189" s="424"/>
      <c r="Z189" s="424"/>
      <c r="AA189" s="424"/>
      <c r="AB189" s="424"/>
      <c r="AC189" s="424"/>
      <c r="AD189" s="424"/>
      <c r="AE189" s="424"/>
      <c r="AF189" s="424"/>
      <c r="AG189" s="424"/>
      <c r="AH189" s="424"/>
      <c r="AI189" s="424"/>
      <c r="AJ189" s="483" t="s">
        <v>139</v>
      </c>
      <c r="AK189" s="484">
        <v>2004</v>
      </c>
      <c r="AL189" s="424"/>
      <c r="AM189" s="424"/>
      <c r="AN189" s="424"/>
      <c r="AO189" s="485">
        <v>1105000</v>
      </c>
      <c r="AP189" s="481"/>
      <c r="AQ189" s="481"/>
      <c r="AR189" s="481"/>
      <c r="AS189" s="481"/>
      <c r="AT189" s="481"/>
      <c r="AU189" s="481"/>
      <c r="AV189" s="481"/>
      <c r="AW189" s="481"/>
    </row>
    <row r="190" spans="2:49" s="91" customFormat="1" ht="33.75" customHeight="1" x14ac:dyDescent="0.25">
      <c r="B190" s="364"/>
      <c r="C190" s="477"/>
      <c r="D190" s="480" t="s">
        <v>199</v>
      </c>
      <c r="E190" s="480" t="s">
        <v>259</v>
      </c>
      <c r="F190" s="481"/>
      <c r="G190" s="424"/>
      <c r="H190" s="424"/>
      <c r="I190" s="424"/>
      <c r="J190" s="424"/>
      <c r="K190" s="482" t="s">
        <v>318</v>
      </c>
      <c r="L190" s="105"/>
      <c r="M190" s="482" t="s">
        <v>365</v>
      </c>
      <c r="N190" s="481"/>
      <c r="O190" s="481"/>
      <c r="P190" s="481"/>
      <c r="Q190" s="481"/>
      <c r="R190" s="481"/>
      <c r="S190" s="424"/>
      <c r="T190" s="424"/>
      <c r="U190" s="424"/>
      <c r="V190" s="424"/>
      <c r="W190" s="424"/>
      <c r="X190" s="424"/>
      <c r="Y190" s="424"/>
      <c r="Z190" s="424"/>
      <c r="AA190" s="424"/>
      <c r="AB190" s="424"/>
      <c r="AC190" s="424"/>
      <c r="AD190" s="424"/>
      <c r="AE190" s="424"/>
      <c r="AF190" s="424"/>
      <c r="AG190" s="424"/>
      <c r="AH190" s="424"/>
      <c r="AI190" s="424"/>
      <c r="AJ190" s="483" t="s">
        <v>139</v>
      </c>
      <c r="AK190" s="484">
        <v>2004</v>
      </c>
      <c r="AL190" s="424"/>
      <c r="AM190" s="424"/>
      <c r="AN190" s="424"/>
      <c r="AO190" s="485">
        <v>390000</v>
      </c>
      <c r="AP190" s="481"/>
      <c r="AQ190" s="481"/>
      <c r="AR190" s="481"/>
      <c r="AS190" s="481"/>
      <c r="AT190" s="481"/>
      <c r="AU190" s="481"/>
      <c r="AV190" s="481"/>
      <c r="AW190" s="481"/>
    </row>
    <row r="191" spans="2:49" s="91" customFormat="1" ht="33.75" customHeight="1" x14ac:dyDescent="0.25">
      <c r="B191" s="364"/>
      <c r="C191" s="477"/>
      <c r="D191" s="480" t="s">
        <v>1420</v>
      </c>
      <c r="E191" s="480" t="s">
        <v>1421</v>
      </c>
      <c r="F191" s="481"/>
      <c r="G191" s="424"/>
      <c r="H191" s="424"/>
      <c r="I191" s="424"/>
      <c r="J191" s="424"/>
      <c r="K191" s="482" t="s">
        <v>304</v>
      </c>
      <c r="L191" s="105"/>
      <c r="M191" s="482" t="s">
        <v>368</v>
      </c>
      <c r="N191" s="481"/>
      <c r="O191" s="481"/>
      <c r="P191" s="481"/>
      <c r="Q191" s="481"/>
      <c r="R191" s="481"/>
      <c r="S191" s="424"/>
      <c r="T191" s="424"/>
      <c r="U191" s="424"/>
      <c r="V191" s="424"/>
      <c r="W191" s="424"/>
      <c r="X191" s="424"/>
      <c r="Y191" s="424"/>
      <c r="Z191" s="424"/>
      <c r="AA191" s="424"/>
      <c r="AB191" s="424"/>
      <c r="AC191" s="424"/>
      <c r="AD191" s="424"/>
      <c r="AE191" s="424"/>
      <c r="AF191" s="424"/>
      <c r="AG191" s="424"/>
      <c r="AH191" s="424"/>
      <c r="AI191" s="424"/>
      <c r="AJ191" s="483" t="s">
        <v>139</v>
      </c>
      <c r="AK191" s="484">
        <v>2004</v>
      </c>
      <c r="AL191" s="424"/>
      <c r="AM191" s="424"/>
      <c r="AN191" s="424"/>
      <c r="AO191" s="485">
        <v>195000</v>
      </c>
      <c r="AP191" s="481"/>
      <c r="AQ191" s="481"/>
      <c r="AR191" s="481"/>
      <c r="AS191" s="481"/>
      <c r="AT191" s="481"/>
      <c r="AU191" s="481"/>
      <c r="AV191" s="481"/>
      <c r="AW191" s="481"/>
    </row>
    <row r="192" spans="2:49" s="91" customFormat="1" ht="33.75" customHeight="1" x14ac:dyDescent="0.25">
      <c r="B192" s="364"/>
      <c r="C192" s="477"/>
      <c r="D192" s="480" t="s">
        <v>1409</v>
      </c>
      <c r="E192" s="480" t="s">
        <v>240</v>
      </c>
      <c r="F192" s="481"/>
      <c r="G192" s="424"/>
      <c r="H192" s="424"/>
      <c r="I192" s="424"/>
      <c r="J192" s="424"/>
      <c r="K192" s="482" t="s">
        <v>304</v>
      </c>
      <c r="L192" s="105"/>
      <c r="M192" s="482" t="s">
        <v>369</v>
      </c>
      <c r="N192" s="481"/>
      <c r="O192" s="481"/>
      <c r="P192" s="481"/>
      <c r="Q192" s="481"/>
      <c r="R192" s="481"/>
      <c r="S192" s="424"/>
      <c r="T192" s="424"/>
      <c r="U192" s="424"/>
      <c r="V192" s="424"/>
      <c r="W192" s="424"/>
      <c r="X192" s="424"/>
      <c r="Y192" s="424"/>
      <c r="Z192" s="424"/>
      <c r="AA192" s="424"/>
      <c r="AB192" s="424"/>
      <c r="AC192" s="424"/>
      <c r="AD192" s="424"/>
      <c r="AE192" s="424"/>
      <c r="AF192" s="424"/>
      <c r="AG192" s="424"/>
      <c r="AH192" s="424"/>
      <c r="AI192" s="424"/>
      <c r="AJ192" s="483" t="s">
        <v>139</v>
      </c>
      <c r="AK192" s="484">
        <v>2004</v>
      </c>
      <c r="AL192" s="424"/>
      <c r="AM192" s="424"/>
      <c r="AN192" s="424"/>
      <c r="AO192" s="485">
        <v>560000</v>
      </c>
      <c r="AP192" s="481"/>
      <c r="AQ192" s="481"/>
      <c r="AR192" s="481"/>
      <c r="AS192" s="481"/>
      <c r="AT192" s="481"/>
      <c r="AU192" s="481"/>
      <c r="AV192" s="481"/>
      <c r="AW192" s="481"/>
    </row>
    <row r="193" spans="2:49" s="91" customFormat="1" ht="33.75" customHeight="1" x14ac:dyDescent="0.25">
      <c r="B193" s="364"/>
      <c r="C193" s="477"/>
      <c r="D193" s="480" t="s">
        <v>1420</v>
      </c>
      <c r="E193" s="480" t="s">
        <v>1421</v>
      </c>
      <c r="F193" s="481"/>
      <c r="G193" s="424"/>
      <c r="H193" s="424"/>
      <c r="I193" s="424"/>
      <c r="J193" s="424"/>
      <c r="K193" s="482" t="s">
        <v>304</v>
      </c>
      <c r="L193" s="105"/>
      <c r="M193" s="482" t="s">
        <v>1114</v>
      </c>
      <c r="N193" s="481"/>
      <c r="O193" s="481"/>
      <c r="P193" s="481"/>
      <c r="Q193" s="481"/>
      <c r="R193" s="481"/>
      <c r="S193" s="424"/>
      <c r="T193" s="424"/>
      <c r="U193" s="424"/>
      <c r="V193" s="424"/>
      <c r="W193" s="424"/>
      <c r="X193" s="424"/>
      <c r="Y193" s="424"/>
      <c r="Z193" s="424"/>
      <c r="AA193" s="424"/>
      <c r="AB193" s="424"/>
      <c r="AC193" s="424"/>
      <c r="AD193" s="424"/>
      <c r="AE193" s="424"/>
      <c r="AF193" s="424"/>
      <c r="AG193" s="424"/>
      <c r="AH193" s="424"/>
      <c r="AI193" s="424"/>
      <c r="AJ193" s="483" t="s">
        <v>139</v>
      </c>
      <c r="AK193" s="484">
        <v>2004</v>
      </c>
      <c r="AL193" s="424"/>
      <c r="AM193" s="424"/>
      <c r="AN193" s="424"/>
      <c r="AO193" s="485">
        <v>175000</v>
      </c>
      <c r="AP193" s="481"/>
      <c r="AQ193" s="481"/>
      <c r="AR193" s="481"/>
      <c r="AS193" s="481"/>
      <c r="AT193" s="481"/>
      <c r="AU193" s="481"/>
      <c r="AV193" s="481"/>
      <c r="AW193" s="481"/>
    </row>
    <row r="194" spans="2:49" s="91" customFormat="1" ht="33.75" customHeight="1" x14ac:dyDescent="0.25">
      <c r="B194" s="364"/>
      <c r="C194" s="477"/>
      <c r="D194" s="480" t="s">
        <v>1420</v>
      </c>
      <c r="E194" s="480" t="s">
        <v>1421</v>
      </c>
      <c r="F194" s="481"/>
      <c r="G194" s="424"/>
      <c r="H194" s="424"/>
      <c r="I194" s="424"/>
      <c r="J194" s="424"/>
      <c r="K194" s="482" t="s">
        <v>304</v>
      </c>
      <c r="L194" s="105"/>
      <c r="M194" s="482" t="s">
        <v>1114</v>
      </c>
      <c r="N194" s="481"/>
      <c r="O194" s="481"/>
      <c r="P194" s="481"/>
      <c r="Q194" s="481"/>
      <c r="R194" s="481"/>
      <c r="S194" s="424"/>
      <c r="T194" s="424"/>
      <c r="U194" s="424"/>
      <c r="V194" s="424"/>
      <c r="W194" s="424"/>
      <c r="X194" s="424"/>
      <c r="Y194" s="424"/>
      <c r="Z194" s="424"/>
      <c r="AA194" s="424"/>
      <c r="AB194" s="424"/>
      <c r="AC194" s="424"/>
      <c r="AD194" s="424"/>
      <c r="AE194" s="424"/>
      <c r="AF194" s="424"/>
      <c r="AG194" s="424"/>
      <c r="AH194" s="424"/>
      <c r="AI194" s="424"/>
      <c r="AJ194" s="483" t="s">
        <v>139</v>
      </c>
      <c r="AK194" s="484">
        <v>2004</v>
      </c>
      <c r="AL194" s="424"/>
      <c r="AM194" s="424"/>
      <c r="AN194" s="424"/>
      <c r="AO194" s="485">
        <v>525000</v>
      </c>
      <c r="AP194" s="481"/>
      <c r="AQ194" s="481"/>
      <c r="AR194" s="481"/>
      <c r="AS194" s="481"/>
      <c r="AT194" s="481"/>
      <c r="AU194" s="481"/>
      <c r="AV194" s="481"/>
      <c r="AW194" s="481"/>
    </row>
    <row r="195" spans="2:49" s="91" customFormat="1" ht="33.75" customHeight="1" x14ac:dyDescent="0.25">
      <c r="B195" s="364"/>
      <c r="C195" s="477"/>
      <c r="D195" s="480" t="s">
        <v>1412</v>
      </c>
      <c r="E195" s="480" t="s">
        <v>1413</v>
      </c>
      <c r="F195" s="481"/>
      <c r="G195" s="424"/>
      <c r="H195" s="424"/>
      <c r="I195" s="424"/>
      <c r="J195" s="424"/>
      <c r="K195" s="482" t="s">
        <v>304</v>
      </c>
      <c r="L195" s="105"/>
      <c r="M195" s="482" t="s">
        <v>1114</v>
      </c>
      <c r="N195" s="481"/>
      <c r="O195" s="481"/>
      <c r="P195" s="481"/>
      <c r="Q195" s="481"/>
      <c r="R195" s="481"/>
      <c r="S195" s="424"/>
      <c r="T195" s="424"/>
      <c r="U195" s="424"/>
      <c r="V195" s="424"/>
      <c r="W195" s="424"/>
      <c r="X195" s="424"/>
      <c r="Y195" s="424"/>
      <c r="Z195" s="424"/>
      <c r="AA195" s="424"/>
      <c r="AB195" s="424"/>
      <c r="AC195" s="424"/>
      <c r="AD195" s="424"/>
      <c r="AE195" s="424"/>
      <c r="AF195" s="424"/>
      <c r="AG195" s="424"/>
      <c r="AH195" s="424"/>
      <c r="AI195" s="424"/>
      <c r="AJ195" s="483" t="s">
        <v>139</v>
      </c>
      <c r="AK195" s="484">
        <v>2004</v>
      </c>
      <c r="AL195" s="424"/>
      <c r="AM195" s="424"/>
      <c r="AN195" s="424"/>
      <c r="AO195" s="485">
        <v>225000</v>
      </c>
      <c r="AP195" s="481"/>
      <c r="AQ195" s="481"/>
      <c r="AR195" s="481"/>
      <c r="AS195" s="481"/>
      <c r="AT195" s="481"/>
      <c r="AU195" s="481"/>
      <c r="AV195" s="481"/>
      <c r="AW195" s="481"/>
    </row>
    <row r="196" spans="2:49" s="91" customFormat="1" ht="33.75" customHeight="1" x14ac:dyDescent="0.25">
      <c r="B196" s="364"/>
      <c r="C196" s="477"/>
      <c r="D196" s="480" t="s">
        <v>188</v>
      </c>
      <c r="E196" s="480" t="s">
        <v>246</v>
      </c>
      <c r="F196" s="481"/>
      <c r="G196" s="424"/>
      <c r="H196" s="424"/>
      <c r="I196" s="424"/>
      <c r="J196" s="424"/>
      <c r="K196" s="482" t="s">
        <v>138</v>
      </c>
      <c r="L196" s="105"/>
      <c r="M196" s="482" t="s">
        <v>378</v>
      </c>
      <c r="N196" s="481"/>
      <c r="O196" s="481"/>
      <c r="P196" s="481"/>
      <c r="Q196" s="481"/>
      <c r="R196" s="481"/>
      <c r="S196" s="424"/>
      <c r="T196" s="424"/>
      <c r="U196" s="424"/>
      <c r="V196" s="424"/>
      <c r="W196" s="424"/>
      <c r="X196" s="424"/>
      <c r="Y196" s="424"/>
      <c r="Z196" s="424"/>
      <c r="AA196" s="424"/>
      <c r="AB196" s="424"/>
      <c r="AC196" s="424"/>
      <c r="AD196" s="424"/>
      <c r="AE196" s="424"/>
      <c r="AF196" s="424"/>
      <c r="AG196" s="424"/>
      <c r="AH196" s="424"/>
      <c r="AI196" s="424"/>
      <c r="AJ196" s="483" t="s">
        <v>139</v>
      </c>
      <c r="AK196" s="484">
        <v>2004</v>
      </c>
      <c r="AL196" s="424"/>
      <c r="AM196" s="424"/>
      <c r="AN196" s="424"/>
      <c r="AO196" s="485">
        <v>1125000</v>
      </c>
      <c r="AP196" s="481"/>
      <c r="AQ196" s="481"/>
      <c r="AR196" s="481"/>
      <c r="AS196" s="481"/>
      <c r="AT196" s="481"/>
      <c r="AU196" s="481"/>
      <c r="AV196" s="481"/>
      <c r="AW196" s="481"/>
    </row>
    <row r="197" spans="2:49" s="91" customFormat="1" ht="33.75" customHeight="1" x14ac:dyDescent="0.25">
      <c r="B197" s="364"/>
      <c r="C197" s="477"/>
      <c r="D197" s="480" t="s">
        <v>197</v>
      </c>
      <c r="E197" s="480" t="s">
        <v>257</v>
      </c>
      <c r="F197" s="481"/>
      <c r="G197" s="424"/>
      <c r="H197" s="424"/>
      <c r="I197" s="424"/>
      <c r="J197" s="424"/>
      <c r="K197" s="482" t="s">
        <v>138</v>
      </c>
      <c r="L197" s="105"/>
      <c r="M197" s="482" t="s">
        <v>376</v>
      </c>
      <c r="N197" s="481"/>
      <c r="O197" s="481"/>
      <c r="P197" s="481"/>
      <c r="Q197" s="481"/>
      <c r="R197" s="481"/>
      <c r="S197" s="424"/>
      <c r="T197" s="424"/>
      <c r="U197" s="424"/>
      <c r="V197" s="424"/>
      <c r="W197" s="424"/>
      <c r="X197" s="424"/>
      <c r="Y197" s="424"/>
      <c r="Z197" s="424"/>
      <c r="AA197" s="424"/>
      <c r="AB197" s="424"/>
      <c r="AC197" s="424"/>
      <c r="AD197" s="424"/>
      <c r="AE197" s="424"/>
      <c r="AF197" s="424"/>
      <c r="AG197" s="424"/>
      <c r="AH197" s="424"/>
      <c r="AI197" s="424"/>
      <c r="AJ197" s="483" t="s">
        <v>139</v>
      </c>
      <c r="AK197" s="484">
        <v>2004</v>
      </c>
      <c r="AL197" s="424"/>
      <c r="AM197" s="424"/>
      <c r="AN197" s="424"/>
      <c r="AO197" s="485">
        <v>75000</v>
      </c>
      <c r="AP197" s="481"/>
      <c r="AQ197" s="481"/>
      <c r="AR197" s="481"/>
      <c r="AS197" s="481"/>
      <c r="AT197" s="481"/>
      <c r="AU197" s="481"/>
      <c r="AV197" s="481"/>
      <c r="AW197" s="481"/>
    </row>
    <row r="198" spans="2:49" s="91" customFormat="1" ht="33.75" customHeight="1" x14ac:dyDescent="0.25">
      <c r="B198" s="364"/>
      <c r="C198" s="477"/>
      <c r="D198" s="480" t="s">
        <v>183</v>
      </c>
      <c r="E198" s="480" t="s">
        <v>240</v>
      </c>
      <c r="F198" s="481"/>
      <c r="G198" s="424"/>
      <c r="H198" s="424"/>
      <c r="I198" s="424"/>
      <c r="J198" s="424"/>
      <c r="K198" s="482" t="s">
        <v>304</v>
      </c>
      <c r="L198" s="105"/>
      <c r="M198" s="482" t="s">
        <v>368</v>
      </c>
      <c r="N198" s="481"/>
      <c r="O198" s="481"/>
      <c r="P198" s="481"/>
      <c r="Q198" s="481"/>
      <c r="R198" s="481"/>
      <c r="S198" s="424"/>
      <c r="T198" s="424"/>
      <c r="U198" s="424"/>
      <c r="V198" s="424"/>
      <c r="W198" s="424"/>
      <c r="X198" s="424"/>
      <c r="Y198" s="424"/>
      <c r="Z198" s="424"/>
      <c r="AA198" s="424"/>
      <c r="AB198" s="424"/>
      <c r="AC198" s="424"/>
      <c r="AD198" s="424"/>
      <c r="AE198" s="424"/>
      <c r="AF198" s="424"/>
      <c r="AG198" s="424"/>
      <c r="AH198" s="424"/>
      <c r="AI198" s="424"/>
      <c r="AJ198" s="483" t="s">
        <v>139</v>
      </c>
      <c r="AK198" s="484">
        <v>2004</v>
      </c>
      <c r="AL198" s="424"/>
      <c r="AM198" s="424"/>
      <c r="AN198" s="424"/>
      <c r="AO198" s="485">
        <v>595000</v>
      </c>
      <c r="AP198" s="481"/>
      <c r="AQ198" s="481"/>
      <c r="AR198" s="481"/>
      <c r="AS198" s="481"/>
      <c r="AT198" s="481"/>
      <c r="AU198" s="481"/>
      <c r="AV198" s="481"/>
      <c r="AW198" s="481"/>
    </row>
    <row r="199" spans="2:49" s="91" customFormat="1" ht="33.75" customHeight="1" x14ac:dyDescent="0.25">
      <c r="B199" s="364"/>
      <c r="C199" s="477"/>
      <c r="D199" s="480" t="s">
        <v>1081</v>
      </c>
      <c r="E199" s="480" t="s">
        <v>1094</v>
      </c>
      <c r="F199" s="481"/>
      <c r="G199" s="424"/>
      <c r="H199" s="424"/>
      <c r="I199" s="424"/>
      <c r="J199" s="424"/>
      <c r="K199" s="482" t="s">
        <v>304</v>
      </c>
      <c r="L199" s="105"/>
      <c r="M199" s="482" t="s">
        <v>1114</v>
      </c>
      <c r="N199" s="481"/>
      <c r="O199" s="481"/>
      <c r="P199" s="481"/>
      <c r="Q199" s="481"/>
      <c r="R199" s="481"/>
      <c r="S199" s="424"/>
      <c r="T199" s="424"/>
      <c r="U199" s="424"/>
      <c r="V199" s="424"/>
      <c r="W199" s="424"/>
      <c r="X199" s="424"/>
      <c r="Y199" s="424"/>
      <c r="Z199" s="424"/>
      <c r="AA199" s="424"/>
      <c r="AB199" s="424"/>
      <c r="AC199" s="424"/>
      <c r="AD199" s="424"/>
      <c r="AE199" s="424"/>
      <c r="AF199" s="424"/>
      <c r="AG199" s="424"/>
      <c r="AH199" s="424"/>
      <c r="AI199" s="424"/>
      <c r="AJ199" s="483" t="s">
        <v>139</v>
      </c>
      <c r="AK199" s="484">
        <v>2004</v>
      </c>
      <c r="AL199" s="424"/>
      <c r="AM199" s="424"/>
      <c r="AN199" s="424"/>
      <c r="AO199" s="485">
        <v>175000</v>
      </c>
      <c r="AP199" s="481"/>
      <c r="AQ199" s="481"/>
      <c r="AR199" s="481"/>
      <c r="AS199" s="481"/>
      <c r="AT199" s="481"/>
      <c r="AU199" s="481"/>
      <c r="AV199" s="481"/>
      <c r="AW199" s="481"/>
    </row>
    <row r="200" spans="2:49" s="91" customFormat="1" ht="33.75" customHeight="1" x14ac:dyDescent="0.25">
      <c r="B200" s="364"/>
      <c r="C200" s="477"/>
      <c r="D200" s="480" t="s">
        <v>1945</v>
      </c>
      <c r="E200" s="480" t="s">
        <v>1938</v>
      </c>
      <c r="F200" s="481"/>
      <c r="G200" s="424"/>
      <c r="H200" s="424"/>
      <c r="I200" s="424"/>
      <c r="J200" s="424"/>
      <c r="K200" s="482" t="s">
        <v>304</v>
      </c>
      <c r="L200" s="105"/>
      <c r="M200" s="482" t="s">
        <v>369</v>
      </c>
      <c r="N200" s="481"/>
      <c r="O200" s="481"/>
      <c r="P200" s="481"/>
      <c r="Q200" s="481"/>
      <c r="R200" s="481"/>
      <c r="S200" s="424"/>
      <c r="T200" s="424"/>
      <c r="U200" s="424"/>
      <c r="V200" s="424"/>
      <c r="W200" s="424"/>
      <c r="X200" s="424"/>
      <c r="Y200" s="424"/>
      <c r="Z200" s="424"/>
      <c r="AA200" s="424"/>
      <c r="AB200" s="424"/>
      <c r="AC200" s="424"/>
      <c r="AD200" s="424"/>
      <c r="AE200" s="424"/>
      <c r="AF200" s="424"/>
      <c r="AG200" s="424"/>
      <c r="AH200" s="424"/>
      <c r="AI200" s="424"/>
      <c r="AJ200" s="483" t="s">
        <v>139</v>
      </c>
      <c r="AK200" s="484">
        <v>2004</v>
      </c>
      <c r="AL200" s="424"/>
      <c r="AM200" s="424"/>
      <c r="AN200" s="424"/>
      <c r="AO200" s="485">
        <v>37500</v>
      </c>
      <c r="AP200" s="481"/>
      <c r="AQ200" s="481"/>
      <c r="AR200" s="481"/>
      <c r="AS200" s="481"/>
      <c r="AT200" s="481"/>
      <c r="AU200" s="481"/>
      <c r="AV200" s="481"/>
      <c r="AW200" s="481"/>
    </row>
    <row r="201" spans="2:49" s="91" customFormat="1" ht="33.75" customHeight="1" x14ac:dyDescent="0.25">
      <c r="B201" s="364"/>
      <c r="C201" s="477"/>
      <c r="D201" s="480" t="s">
        <v>1946</v>
      </c>
      <c r="E201" s="480" t="s">
        <v>1939</v>
      </c>
      <c r="F201" s="481"/>
      <c r="G201" s="424"/>
      <c r="H201" s="424"/>
      <c r="I201" s="424"/>
      <c r="J201" s="424"/>
      <c r="K201" s="482" t="s">
        <v>138</v>
      </c>
      <c r="L201" s="105"/>
      <c r="M201" s="482" t="s">
        <v>365</v>
      </c>
      <c r="N201" s="481"/>
      <c r="O201" s="481"/>
      <c r="P201" s="481"/>
      <c r="Q201" s="481"/>
      <c r="R201" s="481"/>
      <c r="S201" s="424"/>
      <c r="T201" s="424"/>
      <c r="U201" s="424"/>
      <c r="V201" s="424"/>
      <c r="W201" s="424"/>
      <c r="X201" s="424"/>
      <c r="Y201" s="424"/>
      <c r="Z201" s="424"/>
      <c r="AA201" s="424"/>
      <c r="AB201" s="424"/>
      <c r="AC201" s="424"/>
      <c r="AD201" s="424"/>
      <c r="AE201" s="424"/>
      <c r="AF201" s="424"/>
      <c r="AG201" s="424"/>
      <c r="AH201" s="424"/>
      <c r="AI201" s="424"/>
      <c r="AJ201" s="483" t="s">
        <v>139</v>
      </c>
      <c r="AK201" s="484">
        <v>2004</v>
      </c>
      <c r="AL201" s="424"/>
      <c r="AM201" s="424"/>
      <c r="AN201" s="424"/>
      <c r="AO201" s="485">
        <v>70000</v>
      </c>
      <c r="AP201" s="481"/>
      <c r="AQ201" s="481"/>
      <c r="AR201" s="481"/>
      <c r="AS201" s="481"/>
      <c r="AT201" s="481"/>
      <c r="AU201" s="481"/>
      <c r="AV201" s="481"/>
      <c r="AW201" s="481"/>
    </row>
    <row r="202" spans="2:49" s="91" customFormat="1" ht="33.75" customHeight="1" x14ac:dyDescent="0.25">
      <c r="B202" s="364"/>
      <c r="C202" s="477"/>
      <c r="D202" s="480" t="s">
        <v>209</v>
      </c>
      <c r="E202" s="480" t="s">
        <v>272</v>
      </c>
      <c r="F202" s="481"/>
      <c r="G202" s="424"/>
      <c r="H202" s="424"/>
      <c r="I202" s="424"/>
      <c r="J202" s="424"/>
      <c r="K202" s="482" t="s">
        <v>1542</v>
      </c>
      <c r="L202" s="105"/>
      <c r="M202" s="482" t="s">
        <v>360</v>
      </c>
      <c r="N202" s="481"/>
      <c r="O202" s="481"/>
      <c r="P202" s="481"/>
      <c r="Q202" s="481"/>
      <c r="R202" s="481"/>
      <c r="S202" s="424"/>
      <c r="T202" s="424"/>
      <c r="U202" s="424"/>
      <c r="V202" s="424"/>
      <c r="W202" s="424"/>
      <c r="X202" s="424"/>
      <c r="Y202" s="424"/>
      <c r="Z202" s="424"/>
      <c r="AA202" s="424"/>
      <c r="AB202" s="424"/>
      <c r="AC202" s="424"/>
      <c r="AD202" s="424"/>
      <c r="AE202" s="424"/>
      <c r="AF202" s="424"/>
      <c r="AG202" s="424"/>
      <c r="AH202" s="424"/>
      <c r="AI202" s="424"/>
      <c r="AJ202" s="483" t="s">
        <v>139</v>
      </c>
      <c r="AK202" s="484">
        <v>2004</v>
      </c>
      <c r="AL202" s="424"/>
      <c r="AM202" s="424"/>
      <c r="AN202" s="424"/>
      <c r="AO202" s="485">
        <v>245000</v>
      </c>
      <c r="AP202" s="481"/>
      <c r="AQ202" s="481"/>
      <c r="AR202" s="481"/>
      <c r="AS202" s="481"/>
      <c r="AT202" s="481"/>
      <c r="AU202" s="481"/>
      <c r="AV202" s="481"/>
      <c r="AW202" s="481"/>
    </row>
    <row r="203" spans="2:49" s="91" customFormat="1" ht="33.75" customHeight="1" x14ac:dyDescent="0.25">
      <c r="B203" s="364"/>
      <c r="C203" s="477"/>
      <c r="D203" s="480" t="s">
        <v>182</v>
      </c>
      <c r="E203" s="480" t="s">
        <v>239</v>
      </c>
      <c r="F203" s="481"/>
      <c r="G203" s="424"/>
      <c r="H203" s="424"/>
      <c r="I203" s="424"/>
      <c r="J203" s="424"/>
      <c r="K203" s="482" t="s">
        <v>317</v>
      </c>
      <c r="L203" s="105"/>
      <c r="M203" s="482" t="s">
        <v>362</v>
      </c>
      <c r="N203" s="481"/>
      <c r="O203" s="481"/>
      <c r="P203" s="481"/>
      <c r="Q203" s="481"/>
      <c r="R203" s="481"/>
      <c r="S203" s="424"/>
      <c r="T203" s="424"/>
      <c r="U203" s="424"/>
      <c r="V203" s="424"/>
      <c r="W203" s="424"/>
      <c r="X203" s="424"/>
      <c r="Y203" s="424"/>
      <c r="Z203" s="424"/>
      <c r="AA203" s="424"/>
      <c r="AB203" s="424"/>
      <c r="AC203" s="424"/>
      <c r="AD203" s="424"/>
      <c r="AE203" s="424"/>
      <c r="AF203" s="424"/>
      <c r="AG203" s="424"/>
      <c r="AH203" s="424"/>
      <c r="AI203" s="424"/>
      <c r="AJ203" s="483" t="s">
        <v>139</v>
      </c>
      <c r="AK203" s="484">
        <v>2004</v>
      </c>
      <c r="AL203" s="424"/>
      <c r="AM203" s="424"/>
      <c r="AN203" s="424"/>
      <c r="AO203" s="485">
        <v>300000</v>
      </c>
      <c r="AP203" s="481"/>
      <c r="AQ203" s="481"/>
      <c r="AR203" s="481"/>
      <c r="AS203" s="481"/>
      <c r="AT203" s="481"/>
      <c r="AU203" s="481"/>
      <c r="AV203" s="481"/>
      <c r="AW203" s="481"/>
    </row>
    <row r="204" spans="2:49" s="91" customFormat="1" ht="33.75" customHeight="1" x14ac:dyDescent="0.25">
      <c r="B204" s="364"/>
      <c r="C204" s="477"/>
      <c r="D204" s="480" t="s">
        <v>1081</v>
      </c>
      <c r="E204" s="480" t="s">
        <v>1094</v>
      </c>
      <c r="F204" s="481"/>
      <c r="G204" s="424"/>
      <c r="H204" s="424"/>
      <c r="I204" s="424"/>
      <c r="J204" s="424"/>
      <c r="K204" s="482" t="s">
        <v>304</v>
      </c>
      <c r="L204" s="105"/>
      <c r="M204" s="482" t="s">
        <v>1114</v>
      </c>
      <c r="N204" s="481"/>
      <c r="O204" s="481"/>
      <c r="P204" s="481"/>
      <c r="Q204" s="481"/>
      <c r="R204" s="481"/>
      <c r="S204" s="424"/>
      <c r="T204" s="424"/>
      <c r="U204" s="424"/>
      <c r="V204" s="424"/>
      <c r="W204" s="424"/>
      <c r="X204" s="424"/>
      <c r="Y204" s="424"/>
      <c r="Z204" s="424"/>
      <c r="AA204" s="424"/>
      <c r="AB204" s="424"/>
      <c r="AC204" s="424"/>
      <c r="AD204" s="424"/>
      <c r="AE204" s="424"/>
      <c r="AF204" s="424"/>
      <c r="AG204" s="424"/>
      <c r="AH204" s="424"/>
      <c r="AI204" s="424"/>
      <c r="AJ204" s="483" t="s">
        <v>139</v>
      </c>
      <c r="AK204" s="484">
        <v>2004</v>
      </c>
      <c r="AL204" s="424"/>
      <c r="AM204" s="424"/>
      <c r="AN204" s="424"/>
      <c r="AO204" s="485">
        <v>50000</v>
      </c>
      <c r="AP204" s="481"/>
      <c r="AQ204" s="481"/>
      <c r="AR204" s="481"/>
      <c r="AS204" s="481"/>
      <c r="AT204" s="481"/>
      <c r="AU204" s="481"/>
      <c r="AV204" s="481"/>
      <c r="AW204" s="481"/>
    </row>
    <row r="205" spans="2:49" s="91" customFormat="1" ht="33.75" customHeight="1" x14ac:dyDescent="0.25">
      <c r="B205" s="364"/>
      <c r="C205" s="477"/>
      <c r="D205" s="480" t="s">
        <v>1946</v>
      </c>
      <c r="E205" s="480" t="s">
        <v>1939</v>
      </c>
      <c r="F205" s="481"/>
      <c r="G205" s="424"/>
      <c r="H205" s="424"/>
      <c r="I205" s="424"/>
      <c r="J205" s="424"/>
      <c r="K205" s="482" t="s">
        <v>138</v>
      </c>
      <c r="L205" s="105"/>
      <c r="M205" s="482" t="s">
        <v>365</v>
      </c>
      <c r="N205" s="481"/>
      <c r="O205" s="481"/>
      <c r="P205" s="481"/>
      <c r="Q205" s="481"/>
      <c r="R205" s="481"/>
      <c r="S205" s="424"/>
      <c r="T205" s="424"/>
      <c r="U205" s="424"/>
      <c r="V205" s="424"/>
      <c r="W205" s="424"/>
      <c r="X205" s="424"/>
      <c r="Y205" s="424"/>
      <c r="Z205" s="424"/>
      <c r="AA205" s="424"/>
      <c r="AB205" s="424"/>
      <c r="AC205" s="424"/>
      <c r="AD205" s="424"/>
      <c r="AE205" s="424"/>
      <c r="AF205" s="424"/>
      <c r="AG205" s="424"/>
      <c r="AH205" s="424"/>
      <c r="AI205" s="424"/>
      <c r="AJ205" s="483" t="s">
        <v>139</v>
      </c>
      <c r="AK205" s="484">
        <v>2004</v>
      </c>
      <c r="AL205" s="424"/>
      <c r="AM205" s="424"/>
      <c r="AN205" s="424"/>
      <c r="AO205" s="485">
        <v>20000</v>
      </c>
      <c r="AP205" s="481"/>
      <c r="AQ205" s="481"/>
      <c r="AR205" s="481"/>
      <c r="AS205" s="481"/>
      <c r="AT205" s="481"/>
      <c r="AU205" s="481"/>
      <c r="AV205" s="481"/>
      <c r="AW205" s="481"/>
    </row>
    <row r="206" spans="2:49" s="91" customFormat="1" ht="33.75" customHeight="1" x14ac:dyDescent="0.25">
      <c r="B206" s="364"/>
      <c r="C206" s="477"/>
      <c r="D206" s="480" t="s">
        <v>183</v>
      </c>
      <c r="E206" s="480" t="s">
        <v>240</v>
      </c>
      <c r="F206" s="481"/>
      <c r="G206" s="424"/>
      <c r="H206" s="424"/>
      <c r="I206" s="424"/>
      <c r="J206" s="424"/>
      <c r="K206" s="482" t="s">
        <v>313</v>
      </c>
      <c r="L206" s="105"/>
      <c r="M206" s="482" t="s">
        <v>364</v>
      </c>
      <c r="N206" s="481"/>
      <c r="O206" s="481"/>
      <c r="P206" s="481"/>
      <c r="Q206" s="481"/>
      <c r="R206" s="481"/>
      <c r="S206" s="424"/>
      <c r="T206" s="424"/>
      <c r="U206" s="424"/>
      <c r="V206" s="424"/>
      <c r="W206" s="424"/>
      <c r="X206" s="424"/>
      <c r="Y206" s="424"/>
      <c r="Z206" s="424"/>
      <c r="AA206" s="424"/>
      <c r="AB206" s="424"/>
      <c r="AC206" s="424"/>
      <c r="AD206" s="424"/>
      <c r="AE206" s="424"/>
      <c r="AF206" s="424"/>
      <c r="AG206" s="424"/>
      <c r="AH206" s="424"/>
      <c r="AI206" s="424"/>
      <c r="AJ206" s="483" t="s">
        <v>139</v>
      </c>
      <c r="AK206" s="484">
        <v>2004</v>
      </c>
      <c r="AL206" s="424"/>
      <c r="AM206" s="424"/>
      <c r="AN206" s="424"/>
      <c r="AO206" s="485">
        <v>80000</v>
      </c>
      <c r="AP206" s="481"/>
      <c r="AQ206" s="481"/>
      <c r="AR206" s="481"/>
      <c r="AS206" s="481"/>
      <c r="AT206" s="481"/>
      <c r="AU206" s="481"/>
      <c r="AV206" s="481"/>
      <c r="AW206" s="481"/>
    </row>
    <row r="207" spans="2:49" s="91" customFormat="1" ht="33.75" customHeight="1" x14ac:dyDescent="0.25">
      <c r="B207" s="364"/>
      <c r="C207" s="477"/>
      <c r="D207" s="480" t="s">
        <v>182</v>
      </c>
      <c r="E207" s="480" t="s">
        <v>239</v>
      </c>
      <c r="F207" s="481"/>
      <c r="G207" s="424"/>
      <c r="H207" s="424"/>
      <c r="I207" s="424"/>
      <c r="J207" s="424"/>
      <c r="K207" s="482" t="s">
        <v>317</v>
      </c>
      <c r="L207" s="105"/>
      <c r="M207" s="482" t="s">
        <v>362</v>
      </c>
      <c r="N207" s="481"/>
      <c r="O207" s="481"/>
      <c r="P207" s="481"/>
      <c r="Q207" s="481"/>
      <c r="R207" s="481"/>
      <c r="S207" s="424"/>
      <c r="T207" s="424"/>
      <c r="U207" s="424"/>
      <c r="V207" s="424"/>
      <c r="W207" s="424"/>
      <c r="X207" s="424"/>
      <c r="Y207" s="424"/>
      <c r="Z207" s="424"/>
      <c r="AA207" s="424"/>
      <c r="AB207" s="424"/>
      <c r="AC207" s="424"/>
      <c r="AD207" s="424"/>
      <c r="AE207" s="424"/>
      <c r="AF207" s="424"/>
      <c r="AG207" s="424"/>
      <c r="AH207" s="424"/>
      <c r="AI207" s="424"/>
      <c r="AJ207" s="483" t="s">
        <v>139</v>
      </c>
      <c r="AK207" s="484">
        <v>2004</v>
      </c>
      <c r="AL207" s="424"/>
      <c r="AM207" s="424"/>
      <c r="AN207" s="424"/>
      <c r="AO207" s="485">
        <v>1125000</v>
      </c>
      <c r="AP207" s="481"/>
      <c r="AQ207" s="481"/>
      <c r="AR207" s="481"/>
      <c r="AS207" s="481"/>
      <c r="AT207" s="481"/>
      <c r="AU207" s="481"/>
      <c r="AV207" s="481"/>
      <c r="AW207" s="481"/>
    </row>
    <row r="208" spans="2:49" s="91" customFormat="1" ht="33.75" customHeight="1" x14ac:dyDescent="0.25">
      <c r="B208" s="364"/>
      <c r="C208" s="477"/>
      <c r="D208" s="480" t="s">
        <v>183</v>
      </c>
      <c r="E208" s="480" t="s">
        <v>240</v>
      </c>
      <c r="F208" s="481"/>
      <c r="G208" s="424"/>
      <c r="H208" s="424"/>
      <c r="I208" s="424"/>
      <c r="J208" s="424"/>
      <c r="K208" s="482" t="s">
        <v>304</v>
      </c>
      <c r="L208" s="105"/>
      <c r="M208" s="482" t="s">
        <v>368</v>
      </c>
      <c r="N208" s="481"/>
      <c r="O208" s="481"/>
      <c r="P208" s="481"/>
      <c r="Q208" s="481"/>
      <c r="R208" s="481"/>
      <c r="S208" s="424"/>
      <c r="T208" s="424"/>
      <c r="U208" s="424"/>
      <c r="V208" s="424"/>
      <c r="W208" s="424"/>
      <c r="X208" s="424"/>
      <c r="Y208" s="424"/>
      <c r="Z208" s="424"/>
      <c r="AA208" s="424"/>
      <c r="AB208" s="424"/>
      <c r="AC208" s="424"/>
      <c r="AD208" s="424"/>
      <c r="AE208" s="424"/>
      <c r="AF208" s="424"/>
      <c r="AG208" s="424"/>
      <c r="AH208" s="424"/>
      <c r="AI208" s="424"/>
      <c r="AJ208" s="483" t="s">
        <v>139</v>
      </c>
      <c r="AK208" s="484">
        <v>2004</v>
      </c>
      <c r="AL208" s="424"/>
      <c r="AM208" s="424"/>
      <c r="AN208" s="424"/>
      <c r="AO208" s="485">
        <v>595000</v>
      </c>
      <c r="AP208" s="481"/>
      <c r="AQ208" s="481"/>
      <c r="AR208" s="481"/>
      <c r="AS208" s="481"/>
      <c r="AT208" s="481"/>
      <c r="AU208" s="481"/>
      <c r="AV208" s="481"/>
      <c r="AW208" s="481"/>
    </row>
    <row r="209" spans="2:49" s="91" customFormat="1" ht="33.75" customHeight="1" x14ac:dyDescent="0.25">
      <c r="B209" s="364"/>
      <c r="C209" s="477"/>
      <c r="D209" s="480" t="s">
        <v>187</v>
      </c>
      <c r="E209" s="480" t="s">
        <v>245</v>
      </c>
      <c r="F209" s="481"/>
      <c r="G209" s="424"/>
      <c r="H209" s="424"/>
      <c r="I209" s="424"/>
      <c r="J209" s="424"/>
      <c r="K209" s="482" t="s">
        <v>304</v>
      </c>
      <c r="L209" s="105"/>
      <c r="M209" s="482" t="s">
        <v>370</v>
      </c>
      <c r="N209" s="481"/>
      <c r="O209" s="481"/>
      <c r="P209" s="481"/>
      <c r="Q209" s="481"/>
      <c r="R209" s="481"/>
      <c r="S209" s="424"/>
      <c r="T209" s="424"/>
      <c r="U209" s="424"/>
      <c r="V209" s="424"/>
      <c r="W209" s="424"/>
      <c r="X209" s="424"/>
      <c r="Y209" s="424"/>
      <c r="Z209" s="424"/>
      <c r="AA209" s="424"/>
      <c r="AB209" s="424"/>
      <c r="AC209" s="424"/>
      <c r="AD209" s="424"/>
      <c r="AE209" s="424"/>
      <c r="AF209" s="424"/>
      <c r="AG209" s="424"/>
      <c r="AH209" s="424"/>
      <c r="AI209" s="424"/>
      <c r="AJ209" s="483" t="s">
        <v>139</v>
      </c>
      <c r="AK209" s="484">
        <v>2004</v>
      </c>
      <c r="AL209" s="424"/>
      <c r="AM209" s="424"/>
      <c r="AN209" s="424"/>
      <c r="AO209" s="485">
        <v>140000</v>
      </c>
      <c r="AP209" s="481"/>
      <c r="AQ209" s="481"/>
      <c r="AR209" s="481"/>
      <c r="AS209" s="481"/>
      <c r="AT209" s="481"/>
      <c r="AU209" s="481"/>
      <c r="AV209" s="481"/>
      <c r="AW209" s="481"/>
    </row>
    <row r="210" spans="2:49" s="91" customFormat="1" ht="33.75" customHeight="1" x14ac:dyDescent="0.25">
      <c r="B210" s="364"/>
      <c r="C210" s="477"/>
      <c r="D210" s="480" t="s">
        <v>199</v>
      </c>
      <c r="E210" s="480" t="s">
        <v>259</v>
      </c>
      <c r="F210" s="481"/>
      <c r="G210" s="424"/>
      <c r="H210" s="424"/>
      <c r="I210" s="424"/>
      <c r="J210" s="424"/>
      <c r="K210" s="482" t="s">
        <v>1958</v>
      </c>
      <c r="L210" s="105"/>
      <c r="M210" s="482" t="s">
        <v>365</v>
      </c>
      <c r="N210" s="481"/>
      <c r="O210" s="481"/>
      <c r="P210" s="481"/>
      <c r="Q210" s="481"/>
      <c r="R210" s="481"/>
      <c r="S210" s="424"/>
      <c r="T210" s="424"/>
      <c r="U210" s="424"/>
      <c r="V210" s="424"/>
      <c r="W210" s="424"/>
      <c r="X210" s="424"/>
      <c r="Y210" s="424"/>
      <c r="Z210" s="424"/>
      <c r="AA210" s="424"/>
      <c r="AB210" s="424"/>
      <c r="AC210" s="424"/>
      <c r="AD210" s="424"/>
      <c r="AE210" s="424"/>
      <c r="AF210" s="424"/>
      <c r="AG210" s="424"/>
      <c r="AH210" s="424"/>
      <c r="AI210" s="424"/>
      <c r="AJ210" s="483" t="s">
        <v>139</v>
      </c>
      <c r="AK210" s="484">
        <v>2005</v>
      </c>
      <c r="AL210" s="424"/>
      <c r="AM210" s="424"/>
      <c r="AN210" s="424"/>
      <c r="AO210" s="485">
        <v>525000</v>
      </c>
      <c r="AP210" s="481"/>
      <c r="AQ210" s="481"/>
      <c r="AR210" s="481"/>
      <c r="AS210" s="481"/>
      <c r="AT210" s="481"/>
      <c r="AU210" s="481"/>
      <c r="AV210" s="481"/>
      <c r="AW210" s="481"/>
    </row>
    <row r="211" spans="2:49" s="91" customFormat="1" ht="33.75" customHeight="1" x14ac:dyDescent="0.25">
      <c r="B211" s="364"/>
      <c r="C211" s="477"/>
      <c r="D211" s="480" t="s">
        <v>199</v>
      </c>
      <c r="E211" s="480" t="s">
        <v>259</v>
      </c>
      <c r="F211" s="481"/>
      <c r="G211" s="424"/>
      <c r="H211" s="424"/>
      <c r="I211" s="424"/>
      <c r="J211" s="424"/>
      <c r="K211" s="482" t="s">
        <v>336</v>
      </c>
      <c r="L211" s="105"/>
      <c r="M211" s="482" t="s">
        <v>365</v>
      </c>
      <c r="N211" s="481"/>
      <c r="O211" s="481"/>
      <c r="P211" s="481"/>
      <c r="Q211" s="481"/>
      <c r="R211" s="481"/>
      <c r="S211" s="424"/>
      <c r="T211" s="424"/>
      <c r="U211" s="424"/>
      <c r="V211" s="424"/>
      <c r="W211" s="424"/>
      <c r="X211" s="424"/>
      <c r="Y211" s="424"/>
      <c r="Z211" s="424"/>
      <c r="AA211" s="424"/>
      <c r="AB211" s="424"/>
      <c r="AC211" s="424"/>
      <c r="AD211" s="424"/>
      <c r="AE211" s="424"/>
      <c r="AF211" s="424"/>
      <c r="AG211" s="424"/>
      <c r="AH211" s="424"/>
      <c r="AI211" s="424"/>
      <c r="AJ211" s="483" t="s">
        <v>139</v>
      </c>
      <c r="AK211" s="484">
        <v>2005</v>
      </c>
      <c r="AL211" s="424"/>
      <c r="AM211" s="424"/>
      <c r="AN211" s="424"/>
      <c r="AO211" s="485">
        <v>630000</v>
      </c>
      <c r="AP211" s="481"/>
      <c r="AQ211" s="481"/>
      <c r="AR211" s="481"/>
      <c r="AS211" s="481"/>
      <c r="AT211" s="481"/>
      <c r="AU211" s="481"/>
      <c r="AV211" s="481"/>
      <c r="AW211" s="481"/>
    </row>
    <row r="212" spans="2:49" s="91" customFormat="1" ht="33.75" customHeight="1" x14ac:dyDescent="0.25">
      <c r="B212" s="364"/>
      <c r="C212" s="477"/>
      <c r="D212" s="480" t="s">
        <v>199</v>
      </c>
      <c r="E212" s="480" t="s">
        <v>232</v>
      </c>
      <c r="F212" s="481"/>
      <c r="G212" s="424"/>
      <c r="H212" s="424"/>
      <c r="I212" s="424"/>
      <c r="J212" s="424"/>
      <c r="K212" s="482" t="s">
        <v>318</v>
      </c>
      <c r="L212" s="105"/>
      <c r="M212" s="482" t="s">
        <v>365</v>
      </c>
      <c r="N212" s="481"/>
      <c r="O212" s="481"/>
      <c r="P212" s="481"/>
      <c r="Q212" s="481"/>
      <c r="R212" s="481"/>
      <c r="S212" s="424"/>
      <c r="T212" s="424"/>
      <c r="U212" s="424"/>
      <c r="V212" s="424"/>
      <c r="W212" s="424"/>
      <c r="X212" s="424"/>
      <c r="Y212" s="424"/>
      <c r="Z212" s="424"/>
      <c r="AA212" s="424"/>
      <c r="AB212" s="424"/>
      <c r="AC212" s="424"/>
      <c r="AD212" s="424"/>
      <c r="AE212" s="424"/>
      <c r="AF212" s="424"/>
      <c r="AG212" s="424"/>
      <c r="AH212" s="424"/>
      <c r="AI212" s="424"/>
      <c r="AJ212" s="483" t="s">
        <v>139</v>
      </c>
      <c r="AK212" s="484">
        <v>2005</v>
      </c>
      <c r="AL212" s="424"/>
      <c r="AM212" s="424"/>
      <c r="AN212" s="424"/>
      <c r="AO212" s="485">
        <v>231000</v>
      </c>
      <c r="AP212" s="481"/>
      <c r="AQ212" s="481"/>
      <c r="AR212" s="481"/>
      <c r="AS212" s="481"/>
      <c r="AT212" s="481"/>
      <c r="AU212" s="481"/>
      <c r="AV212" s="481"/>
      <c r="AW212" s="481"/>
    </row>
    <row r="213" spans="2:49" s="91" customFormat="1" ht="33.75" customHeight="1" x14ac:dyDescent="0.25">
      <c r="B213" s="364"/>
      <c r="C213" s="477"/>
      <c r="D213" s="480" t="s">
        <v>183</v>
      </c>
      <c r="E213" s="480" t="s">
        <v>240</v>
      </c>
      <c r="F213" s="481"/>
      <c r="G213" s="424"/>
      <c r="H213" s="424"/>
      <c r="I213" s="424"/>
      <c r="J213" s="424"/>
      <c r="K213" s="482" t="s">
        <v>304</v>
      </c>
      <c r="L213" s="105"/>
      <c r="M213" s="482" t="s">
        <v>366</v>
      </c>
      <c r="N213" s="481"/>
      <c r="O213" s="481"/>
      <c r="P213" s="481"/>
      <c r="Q213" s="481"/>
      <c r="R213" s="481"/>
      <c r="S213" s="424"/>
      <c r="T213" s="424"/>
      <c r="U213" s="424"/>
      <c r="V213" s="424"/>
      <c r="W213" s="424"/>
      <c r="X213" s="424"/>
      <c r="Y213" s="424"/>
      <c r="Z213" s="424"/>
      <c r="AA213" s="424"/>
      <c r="AB213" s="424"/>
      <c r="AC213" s="424"/>
      <c r="AD213" s="424"/>
      <c r="AE213" s="424"/>
      <c r="AF213" s="424"/>
      <c r="AG213" s="424"/>
      <c r="AH213" s="424"/>
      <c r="AI213" s="424"/>
      <c r="AJ213" s="483" t="s">
        <v>139</v>
      </c>
      <c r="AK213" s="484">
        <v>2005</v>
      </c>
      <c r="AL213" s="424"/>
      <c r="AM213" s="424"/>
      <c r="AN213" s="424"/>
      <c r="AO213" s="485">
        <v>945000</v>
      </c>
      <c r="AP213" s="481"/>
      <c r="AQ213" s="481"/>
      <c r="AR213" s="481"/>
      <c r="AS213" s="481"/>
      <c r="AT213" s="481"/>
      <c r="AU213" s="481"/>
      <c r="AV213" s="481"/>
      <c r="AW213" s="481"/>
    </row>
    <row r="214" spans="2:49" s="91" customFormat="1" ht="33.75" customHeight="1" x14ac:dyDescent="0.25">
      <c r="B214" s="364"/>
      <c r="C214" s="477"/>
      <c r="D214" s="480" t="s">
        <v>209</v>
      </c>
      <c r="E214" s="480" t="s">
        <v>272</v>
      </c>
      <c r="F214" s="481"/>
      <c r="G214" s="424"/>
      <c r="H214" s="424"/>
      <c r="I214" s="424"/>
      <c r="J214" s="424"/>
      <c r="K214" s="482" t="s">
        <v>299</v>
      </c>
      <c r="L214" s="105"/>
      <c r="M214" s="482" t="s">
        <v>360</v>
      </c>
      <c r="N214" s="481"/>
      <c r="O214" s="481"/>
      <c r="P214" s="481"/>
      <c r="Q214" s="481"/>
      <c r="R214" s="481"/>
      <c r="S214" s="424"/>
      <c r="T214" s="424"/>
      <c r="U214" s="424"/>
      <c r="V214" s="424"/>
      <c r="W214" s="424"/>
      <c r="X214" s="424"/>
      <c r="Y214" s="424"/>
      <c r="Z214" s="424"/>
      <c r="AA214" s="424"/>
      <c r="AB214" s="424"/>
      <c r="AC214" s="424"/>
      <c r="AD214" s="424"/>
      <c r="AE214" s="424"/>
      <c r="AF214" s="424"/>
      <c r="AG214" s="424"/>
      <c r="AH214" s="424"/>
      <c r="AI214" s="424"/>
      <c r="AJ214" s="483" t="s">
        <v>139</v>
      </c>
      <c r="AK214" s="484">
        <v>2005</v>
      </c>
      <c r="AL214" s="424"/>
      <c r="AM214" s="424"/>
      <c r="AN214" s="424"/>
      <c r="AO214" s="485">
        <v>245000</v>
      </c>
      <c r="AP214" s="481"/>
      <c r="AQ214" s="481"/>
      <c r="AR214" s="481"/>
      <c r="AS214" s="481"/>
      <c r="AT214" s="481"/>
      <c r="AU214" s="481"/>
      <c r="AV214" s="481"/>
      <c r="AW214" s="481"/>
    </row>
    <row r="215" spans="2:49" s="91" customFormat="1" ht="33.75" customHeight="1" x14ac:dyDescent="0.25">
      <c r="B215" s="364"/>
      <c r="C215" s="477"/>
      <c r="D215" s="480" t="s">
        <v>187</v>
      </c>
      <c r="E215" s="480" t="s">
        <v>245</v>
      </c>
      <c r="F215" s="481"/>
      <c r="G215" s="424"/>
      <c r="H215" s="424"/>
      <c r="I215" s="424"/>
      <c r="J215" s="424"/>
      <c r="K215" s="482" t="s">
        <v>304</v>
      </c>
      <c r="L215" s="105"/>
      <c r="M215" s="482" t="s">
        <v>370</v>
      </c>
      <c r="N215" s="481"/>
      <c r="O215" s="481"/>
      <c r="P215" s="481"/>
      <c r="Q215" s="481"/>
      <c r="R215" s="481"/>
      <c r="S215" s="424"/>
      <c r="T215" s="424"/>
      <c r="U215" s="424"/>
      <c r="V215" s="424"/>
      <c r="W215" s="424"/>
      <c r="X215" s="424"/>
      <c r="Y215" s="424"/>
      <c r="Z215" s="424"/>
      <c r="AA215" s="424"/>
      <c r="AB215" s="424"/>
      <c r="AC215" s="424"/>
      <c r="AD215" s="424"/>
      <c r="AE215" s="424"/>
      <c r="AF215" s="424"/>
      <c r="AG215" s="424"/>
      <c r="AH215" s="424"/>
      <c r="AI215" s="424"/>
      <c r="AJ215" s="483" t="s">
        <v>139</v>
      </c>
      <c r="AK215" s="484">
        <v>2005</v>
      </c>
      <c r="AL215" s="424"/>
      <c r="AM215" s="424"/>
      <c r="AN215" s="424"/>
      <c r="AO215" s="485">
        <v>175000</v>
      </c>
      <c r="AP215" s="481"/>
      <c r="AQ215" s="481"/>
      <c r="AR215" s="481"/>
      <c r="AS215" s="481"/>
      <c r="AT215" s="481"/>
      <c r="AU215" s="481"/>
      <c r="AV215" s="481"/>
      <c r="AW215" s="481"/>
    </row>
    <row r="216" spans="2:49" s="91" customFormat="1" ht="33.75" customHeight="1" x14ac:dyDescent="0.25">
      <c r="B216" s="364"/>
      <c r="C216" s="477"/>
      <c r="D216" s="480" t="s">
        <v>181</v>
      </c>
      <c r="E216" s="480" t="s">
        <v>254</v>
      </c>
      <c r="F216" s="481"/>
      <c r="G216" s="424"/>
      <c r="H216" s="424"/>
      <c r="I216" s="424"/>
      <c r="J216" s="424"/>
      <c r="K216" s="482" t="s">
        <v>304</v>
      </c>
      <c r="L216" s="105"/>
      <c r="M216" s="482" t="s">
        <v>368</v>
      </c>
      <c r="N216" s="481"/>
      <c r="O216" s="481"/>
      <c r="P216" s="481"/>
      <c r="Q216" s="481"/>
      <c r="R216" s="481"/>
      <c r="S216" s="424"/>
      <c r="T216" s="424"/>
      <c r="U216" s="424"/>
      <c r="V216" s="424"/>
      <c r="W216" s="424"/>
      <c r="X216" s="424"/>
      <c r="Y216" s="424"/>
      <c r="Z216" s="424"/>
      <c r="AA216" s="424"/>
      <c r="AB216" s="424"/>
      <c r="AC216" s="424"/>
      <c r="AD216" s="424"/>
      <c r="AE216" s="424"/>
      <c r="AF216" s="424"/>
      <c r="AG216" s="424"/>
      <c r="AH216" s="424"/>
      <c r="AI216" s="424"/>
      <c r="AJ216" s="483" t="s">
        <v>139</v>
      </c>
      <c r="AK216" s="484">
        <v>2005</v>
      </c>
      <c r="AL216" s="424"/>
      <c r="AM216" s="424"/>
      <c r="AN216" s="424"/>
      <c r="AO216" s="485">
        <v>700000</v>
      </c>
      <c r="AP216" s="481"/>
      <c r="AQ216" s="481"/>
      <c r="AR216" s="481"/>
      <c r="AS216" s="481"/>
      <c r="AT216" s="481"/>
      <c r="AU216" s="481"/>
      <c r="AV216" s="481"/>
      <c r="AW216" s="481"/>
    </row>
    <row r="217" spans="2:49" s="91" customFormat="1" ht="33.75" customHeight="1" x14ac:dyDescent="0.25">
      <c r="B217" s="364"/>
      <c r="C217" s="477"/>
      <c r="D217" s="480" t="s">
        <v>1409</v>
      </c>
      <c r="E217" s="480" t="s">
        <v>240</v>
      </c>
      <c r="F217" s="481"/>
      <c r="G217" s="424"/>
      <c r="H217" s="424"/>
      <c r="I217" s="424"/>
      <c r="J217" s="424"/>
      <c r="K217" s="482" t="s">
        <v>304</v>
      </c>
      <c r="L217" s="105"/>
      <c r="M217" s="482" t="s">
        <v>368</v>
      </c>
      <c r="N217" s="481"/>
      <c r="O217" s="481"/>
      <c r="P217" s="481"/>
      <c r="Q217" s="481"/>
      <c r="R217" s="481"/>
      <c r="S217" s="424"/>
      <c r="T217" s="424"/>
      <c r="U217" s="424"/>
      <c r="V217" s="424"/>
      <c r="W217" s="424"/>
      <c r="X217" s="424"/>
      <c r="Y217" s="424"/>
      <c r="Z217" s="424"/>
      <c r="AA217" s="424"/>
      <c r="AB217" s="424"/>
      <c r="AC217" s="424"/>
      <c r="AD217" s="424"/>
      <c r="AE217" s="424"/>
      <c r="AF217" s="424"/>
      <c r="AG217" s="424"/>
      <c r="AH217" s="424"/>
      <c r="AI217" s="424"/>
      <c r="AJ217" s="483" t="s">
        <v>139</v>
      </c>
      <c r="AK217" s="484">
        <v>2005</v>
      </c>
      <c r="AL217" s="424"/>
      <c r="AM217" s="424"/>
      <c r="AN217" s="424"/>
      <c r="AO217" s="485">
        <v>140000</v>
      </c>
      <c r="AP217" s="481"/>
      <c r="AQ217" s="481"/>
      <c r="AR217" s="481"/>
      <c r="AS217" s="481"/>
      <c r="AT217" s="481"/>
      <c r="AU217" s="481"/>
      <c r="AV217" s="481"/>
      <c r="AW217" s="481"/>
    </row>
    <row r="218" spans="2:49" s="91" customFormat="1" ht="33.75" customHeight="1" x14ac:dyDescent="0.25">
      <c r="B218" s="364"/>
      <c r="C218" s="477"/>
      <c r="D218" s="480" t="s">
        <v>209</v>
      </c>
      <c r="E218" s="480" t="s">
        <v>272</v>
      </c>
      <c r="F218" s="481"/>
      <c r="G218" s="424"/>
      <c r="H218" s="424"/>
      <c r="I218" s="424"/>
      <c r="J218" s="424"/>
      <c r="K218" s="482" t="s">
        <v>299</v>
      </c>
      <c r="L218" s="105"/>
      <c r="M218" s="482" t="s">
        <v>360</v>
      </c>
      <c r="N218" s="481"/>
      <c r="O218" s="481"/>
      <c r="P218" s="481"/>
      <c r="Q218" s="481"/>
      <c r="R218" s="481"/>
      <c r="S218" s="424"/>
      <c r="T218" s="424"/>
      <c r="U218" s="424"/>
      <c r="V218" s="424"/>
      <c r="W218" s="424"/>
      <c r="X218" s="424"/>
      <c r="Y218" s="424"/>
      <c r="Z218" s="424"/>
      <c r="AA218" s="424"/>
      <c r="AB218" s="424"/>
      <c r="AC218" s="424"/>
      <c r="AD218" s="424"/>
      <c r="AE218" s="424"/>
      <c r="AF218" s="424"/>
      <c r="AG218" s="424"/>
      <c r="AH218" s="424"/>
      <c r="AI218" s="424"/>
      <c r="AJ218" s="483" t="s">
        <v>139</v>
      </c>
      <c r="AK218" s="484">
        <v>2005</v>
      </c>
      <c r="AL218" s="424"/>
      <c r="AM218" s="424"/>
      <c r="AN218" s="424"/>
      <c r="AO218" s="485">
        <v>245000</v>
      </c>
      <c r="AP218" s="481"/>
      <c r="AQ218" s="481"/>
      <c r="AR218" s="481"/>
      <c r="AS218" s="481"/>
      <c r="AT218" s="481"/>
      <c r="AU218" s="481"/>
      <c r="AV218" s="481"/>
      <c r="AW218" s="481"/>
    </row>
    <row r="219" spans="2:49" s="91" customFormat="1" ht="33.75" customHeight="1" x14ac:dyDescent="0.25">
      <c r="B219" s="364"/>
      <c r="C219" s="477"/>
      <c r="D219" s="480" t="s">
        <v>188</v>
      </c>
      <c r="E219" s="480" t="s">
        <v>246</v>
      </c>
      <c r="F219" s="481"/>
      <c r="G219" s="424"/>
      <c r="H219" s="424"/>
      <c r="I219" s="424"/>
      <c r="J219" s="424"/>
      <c r="K219" s="482" t="s">
        <v>1405</v>
      </c>
      <c r="L219" s="105"/>
      <c r="M219" s="482" t="s">
        <v>378</v>
      </c>
      <c r="N219" s="481"/>
      <c r="O219" s="481"/>
      <c r="P219" s="481"/>
      <c r="Q219" s="481"/>
      <c r="R219" s="481"/>
      <c r="S219" s="424"/>
      <c r="T219" s="424"/>
      <c r="U219" s="424"/>
      <c r="V219" s="424"/>
      <c r="W219" s="424"/>
      <c r="X219" s="424"/>
      <c r="Y219" s="424"/>
      <c r="Z219" s="424"/>
      <c r="AA219" s="424"/>
      <c r="AB219" s="424"/>
      <c r="AC219" s="424"/>
      <c r="AD219" s="424"/>
      <c r="AE219" s="424"/>
      <c r="AF219" s="424"/>
      <c r="AG219" s="424"/>
      <c r="AH219" s="424"/>
      <c r="AI219" s="424"/>
      <c r="AJ219" s="483" t="s">
        <v>139</v>
      </c>
      <c r="AK219" s="484">
        <v>2005</v>
      </c>
      <c r="AL219" s="424"/>
      <c r="AM219" s="424"/>
      <c r="AN219" s="424"/>
      <c r="AO219" s="485">
        <v>425000</v>
      </c>
      <c r="AP219" s="481"/>
      <c r="AQ219" s="481"/>
      <c r="AR219" s="481"/>
      <c r="AS219" s="481"/>
      <c r="AT219" s="481"/>
      <c r="AU219" s="481"/>
      <c r="AV219" s="481"/>
      <c r="AW219" s="481"/>
    </row>
    <row r="220" spans="2:49" s="91" customFormat="1" ht="33.75" customHeight="1" x14ac:dyDescent="0.25">
      <c r="B220" s="364"/>
      <c r="C220" s="477"/>
      <c r="D220" s="480" t="s">
        <v>183</v>
      </c>
      <c r="E220" s="480" t="s">
        <v>240</v>
      </c>
      <c r="F220" s="481"/>
      <c r="G220" s="424"/>
      <c r="H220" s="424"/>
      <c r="I220" s="424"/>
      <c r="J220" s="424"/>
      <c r="K220" s="482" t="s">
        <v>304</v>
      </c>
      <c r="L220" s="105"/>
      <c r="M220" s="482" t="s">
        <v>368</v>
      </c>
      <c r="N220" s="481"/>
      <c r="O220" s="481"/>
      <c r="P220" s="481"/>
      <c r="Q220" s="481"/>
      <c r="R220" s="481"/>
      <c r="S220" s="424"/>
      <c r="T220" s="424"/>
      <c r="U220" s="424"/>
      <c r="V220" s="424"/>
      <c r="W220" s="424"/>
      <c r="X220" s="424"/>
      <c r="Y220" s="424"/>
      <c r="Z220" s="424"/>
      <c r="AA220" s="424"/>
      <c r="AB220" s="424"/>
      <c r="AC220" s="424"/>
      <c r="AD220" s="424"/>
      <c r="AE220" s="424"/>
      <c r="AF220" s="424"/>
      <c r="AG220" s="424"/>
      <c r="AH220" s="424"/>
      <c r="AI220" s="424"/>
      <c r="AJ220" s="483" t="s">
        <v>139</v>
      </c>
      <c r="AK220" s="484">
        <v>2005</v>
      </c>
      <c r="AL220" s="424"/>
      <c r="AM220" s="424"/>
      <c r="AN220" s="424"/>
      <c r="AO220" s="485">
        <v>1190000</v>
      </c>
      <c r="AP220" s="481"/>
      <c r="AQ220" s="481"/>
      <c r="AR220" s="481"/>
      <c r="AS220" s="481"/>
      <c r="AT220" s="481"/>
      <c r="AU220" s="481"/>
      <c r="AV220" s="481"/>
      <c r="AW220" s="481"/>
    </row>
    <row r="221" spans="2:49" s="91" customFormat="1" ht="33.75" customHeight="1" x14ac:dyDescent="0.25">
      <c r="B221" s="364"/>
      <c r="C221" s="477"/>
      <c r="D221" s="480" t="s">
        <v>209</v>
      </c>
      <c r="E221" s="480" t="s">
        <v>272</v>
      </c>
      <c r="F221" s="481"/>
      <c r="G221" s="424"/>
      <c r="H221" s="424"/>
      <c r="I221" s="424"/>
      <c r="J221" s="424"/>
      <c r="K221" s="482" t="s">
        <v>299</v>
      </c>
      <c r="L221" s="105"/>
      <c r="M221" s="482" t="s">
        <v>360</v>
      </c>
      <c r="N221" s="481"/>
      <c r="O221" s="481"/>
      <c r="P221" s="481"/>
      <c r="Q221" s="481"/>
      <c r="R221" s="481"/>
      <c r="S221" s="424"/>
      <c r="T221" s="424"/>
      <c r="U221" s="424"/>
      <c r="V221" s="424"/>
      <c r="W221" s="424"/>
      <c r="X221" s="424"/>
      <c r="Y221" s="424"/>
      <c r="Z221" s="424"/>
      <c r="AA221" s="424"/>
      <c r="AB221" s="424"/>
      <c r="AC221" s="424"/>
      <c r="AD221" s="424"/>
      <c r="AE221" s="424"/>
      <c r="AF221" s="424"/>
      <c r="AG221" s="424"/>
      <c r="AH221" s="424"/>
      <c r="AI221" s="424"/>
      <c r="AJ221" s="483" t="s">
        <v>139</v>
      </c>
      <c r="AK221" s="484">
        <v>2005</v>
      </c>
      <c r="AL221" s="424"/>
      <c r="AM221" s="424"/>
      <c r="AN221" s="424"/>
      <c r="AO221" s="485">
        <v>787500</v>
      </c>
      <c r="AP221" s="481"/>
      <c r="AQ221" s="481"/>
      <c r="AR221" s="481"/>
      <c r="AS221" s="481"/>
      <c r="AT221" s="481"/>
      <c r="AU221" s="481"/>
      <c r="AV221" s="481"/>
      <c r="AW221" s="481"/>
    </row>
    <row r="222" spans="2:49" s="91" customFormat="1" ht="33.75" customHeight="1" x14ac:dyDescent="0.25">
      <c r="B222" s="364"/>
      <c r="C222" s="477"/>
      <c r="D222" s="480" t="s">
        <v>199</v>
      </c>
      <c r="E222" s="480" t="s">
        <v>259</v>
      </c>
      <c r="F222" s="481"/>
      <c r="G222" s="424"/>
      <c r="H222" s="424"/>
      <c r="I222" s="424"/>
      <c r="J222" s="424"/>
      <c r="K222" s="482" t="s">
        <v>318</v>
      </c>
      <c r="L222" s="105"/>
      <c r="M222" s="482" t="s">
        <v>365</v>
      </c>
      <c r="N222" s="481"/>
      <c r="O222" s="481"/>
      <c r="P222" s="481"/>
      <c r="Q222" s="481"/>
      <c r="R222" s="481"/>
      <c r="S222" s="424"/>
      <c r="T222" s="424"/>
      <c r="U222" s="424"/>
      <c r="V222" s="424"/>
      <c r="W222" s="424"/>
      <c r="X222" s="424"/>
      <c r="Y222" s="424"/>
      <c r="Z222" s="424"/>
      <c r="AA222" s="424"/>
      <c r="AB222" s="424"/>
      <c r="AC222" s="424"/>
      <c r="AD222" s="424"/>
      <c r="AE222" s="424"/>
      <c r="AF222" s="424"/>
      <c r="AG222" s="424"/>
      <c r="AH222" s="424"/>
      <c r="AI222" s="424"/>
      <c r="AJ222" s="483" t="s">
        <v>139</v>
      </c>
      <c r="AK222" s="484">
        <v>2005</v>
      </c>
      <c r="AL222" s="424"/>
      <c r="AM222" s="424"/>
      <c r="AN222" s="424"/>
      <c r="AO222" s="485">
        <v>399000</v>
      </c>
      <c r="AP222" s="481"/>
      <c r="AQ222" s="481"/>
      <c r="AR222" s="481"/>
      <c r="AS222" s="481"/>
      <c r="AT222" s="481"/>
      <c r="AU222" s="481"/>
      <c r="AV222" s="481"/>
      <c r="AW222" s="481"/>
    </row>
    <row r="223" spans="2:49" s="91" customFormat="1" ht="33.75" customHeight="1" x14ac:dyDescent="0.25">
      <c r="B223" s="364"/>
      <c r="C223" s="477"/>
      <c r="D223" s="480" t="s">
        <v>1409</v>
      </c>
      <c r="E223" s="480" t="s">
        <v>240</v>
      </c>
      <c r="F223" s="481"/>
      <c r="G223" s="424"/>
      <c r="H223" s="424"/>
      <c r="I223" s="424"/>
      <c r="J223" s="424"/>
      <c r="K223" s="482" t="s">
        <v>304</v>
      </c>
      <c r="L223" s="105"/>
      <c r="M223" s="482" t="s">
        <v>369</v>
      </c>
      <c r="N223" s="481"/>
      <c r="O223" s="481"/>
      <c r="P223" s="481"/>
      <c r="Q223" s="481"/>
      <c r="R223" s="481"/>
      <c r="S223" s="424"/>
      <c r="T223" s="424"/>
      <c r="U223" s="424"/>
      <c r="V223" s="424"/>
      <c r="W223" s="424"/>
      <c r="X223" s="424"/>
      <c r="Y223" s="424"/>
      <c r="Z223" s="424"/>
      <c r="AA223" s="424"/>
      <c r="AB223" s="424"/>
      <c r="AC223" s="424"/>
      <c r="AD223" s="424"/>
      <c r="AE223" s="424"/>
      <c r="AF223" s="424"/>
      <c r="AG223" s="424"/>
      <c r="AH223" s="424"/>
      <c r="AI223" s="424"/>
      <c r="AJ223" s="483" t="s">
        <v>139</v>
      </c>
      <c r="AK223" s="484">
        <v>2005</v>
      </c>
      <c r="AL223" s="424"/>
      <c r="AM223" s="424"/>
      <c r="AN223" s="424"/>
      <c r="AO223" s="485">
        <v>420000</v>
      </c>
      <c r="AP223" s="481"/>
      <c r="AQ223" s="481"/>
      <c r="AR223" s="481"/>
      <c r="AS223" s="481"/>
      <c r="AT223" s="481"/>
      <c r="AU223" s="481"/>
      <c r="AV223" s="481"/>
      <c r="AW223" s="481"/>
    </row>
    <row r="224" spans="2:49" s="91" customFormat="1" ht="33.75" customHeight="1" x14ac:dyDescent="0.25">
      <c r="B224" s="364"/>
      <c r="C224" s="477"/>
      <c r="D224" s="480" t="s">
        <v>183</v>
      </c>
      <c r="E224" s="480" t="s">
        <v>240</v>
      </c>
      <c r="F224" s="481"/>
      <c r="G224" s="424"/>
      <c r="H224" s="424"/>
      <c r="I224" s="424"/>
      <c r="J224" s="424"/>
      <c r="K224" s="482" t="s">
        <v>304</v>
      </c>
      <c r="L224" s="105"/>
      <c r="M224" s="482" t="s">
        <v>377</v>
      </c>
      <c r="N224" s="481"/>
      <c r="O224" s="481"/>
      <c r="P224" s="481"/>
      <c r="Q224" s="481"/>
      <c r="R224" s="481"/>
      <c r="S224" s="424"/>
      <c r="T224" s="424"/>
      <c r="U224" s="424"/>
      <c r="V224" s="424"/>
      <c r="W224" s="424"/>
      <c r="X224" s="424"/>
      <c r="Y224" s="424"/>
      <c r="Z224" s="424"/>
      <c r="AA224" s="424"/>
      <c r="AB224" s="424"/>
      <c r="AC224" s="424"/>
      <c r="AD224" s="424"/>
      <c r="AE224" s="424"/>
      <c r="AF224" s="424"/>
      <c r="AG224" s="424"/>
      <c r="AH224" s="424"/>
      <c r="AI224" s="424"/>
      <c r="AJ224" s="483" t="s">
        <v>139</v>
      </c>
      <c r="AK224" s="484">
        <v>2005</v>
      </c>
      <c r="AL224" s="424"/>
      <c r="AM224" s="424"/>
      <c r="AN224" s="424"/>
      <c r="AO224" s="485">
        <v>595000</v>
      </c>
      <c r="AP224" s="481"/>
      <c r="AQ224" s="481"/>
      <c r="AR224" s="481"/>
      <c r="AS224" s="481"/>
      <c r="AT224" s="481"/>
      <c r="AU224" s="481"/>
      <c r="AV224" s="481"/>
      <c r="AW224" s="481"/>
    </row>
    <row r="225" spans="2:49" s="91" customFormat="1" ht="33.75" customHeight="1" x14ac:dyDescent="0.25">
      <c r="B225" s="364"/>
      <c r="C225" s="477"/>
      <c r="D225" s="480" t="s">
        <v>184</v>
      </c>
      <c r="E225" s="480" t="s">
        <v>241</v>
      </c>
      <c r="F225" s="481"/>
      <c r="G225" s="424"/>
      <c r="H225" s="424"/>
      <c r="I225" s="424"/>
      <c r="J225" s="424"/>
      <c r="K225" s="482" t="s">
        <v>304</v>
      </c>
      <c r="L225" s="105"/>
      <c r="M225" s="482" t="s">
        <v>368</v>
      </c>
      <c r="N225" s="481"/>
      <c r="O225" s="481"/>
      <c r="P225" s="481"/>
      <c r="Q225" s="481"/>
      <c r="R225" s="481"/>
      <c r="S225" s="424"/>
      <c r="T225" s="424"/>
      <c r="U225" s="424"/>
      <c r="V225" s="424"/>
      <c r="W225" s="424"/>
      <c r="X225" s="424"/>
      <c r="Y225" s="424"/>
      <c r="Z225" s="424"/>
      <c r="AA225" s="424"/>
      <c r="AB225" s="424"/>
      <c r="AC225" s="424"/>
      <c r="AD225" s="424"/>
      <c r="AE225" s="424"/>
      <c r="AF225" s="424"/>
      <c r="AG225" s="424"/>
      <c r="AH225" s="424"/>
      <c r="AI225" s="424"/>
      <c r="AJ225" s="483" t="s">
        <v>139</v>
      </c>
      <c r="AK225" s="484">
        <v>2005</v>
      </c>
      <c r="AL225" s="424"/>
      <c r="AM225" s="424"/>
      <c r="AN225" s="424"/>
      <c r="AO225" s="485">
        <v>750000</v>
      </c>
      <c r="AP225" s="481"/>
      <c r="AQ225" s="481"/>
      <c r="AR225" s="481"/>
      <c r="AS225" s="481"/>
      <c r="AT225" s="481"/>
      <c r="AU225" s="481"/>
      <c r="AV225" s="481"/>
      <c r="AW225" s="481"/>
    </row>
    <row r="226" spans="2:49" s="91" customFormat="1" ht="33.75" customHeight="1" x14ac:dyDescent="0.25">
      <c r="B226" s="364"/>
      <c r="C226" s="477"/>
      <c r="D226" s="480" t="s">
        <v>188</v>
      </c>
      <c r="E226" s="480" t="s">
        <v>246</v>
      </c>
      <c r="F226" s="481"/>
      <c r="G226" s="424"/>
      <c r="H226" s="424"/>
      <c r="I226" s="424"/>
      <c r="J226" s="424"/>
      <c r="K226" s="482" t="s">
        <v>138</v>
      </c>
      <c r="L226" s="105"/>
      <c r="M226" s="482" t="s">
        <v>378</v>
      </c>
      <c r="N226" s="481"/>
      <c r="O226" s="481"/>
      <c r="P226" s="481"/>
      <c r="Q226" s="481"/>
      <c r="R226" s="481"/>
      <c r="S226" s="424"/>
      <c r="T226" s="424"/>
      <c r="U226" s="424"/>
      <c r="V226" s="424"/>
      <c r="W226" s="424"/>
      <c r="X226" s="424"/>
      <c r="Y226" s="424"/>
      <c r="Z226" s="424"/>
      <c r="AA226" s="424"/>
      <c r="AB226" s="424"/>
      <c r="AC226" s="424"/>
      <c r="AD226" s="424"/>
      <c r="AE226" s="424"/>
      <c r="AF226" s="424"/>
      <c r="AG226" s="424"/>
      <c r="AH226" s="424"/>
      <c r="AI226" s="424"/>
      <c r="AJ226" s="483" t="s">
        <v>139</v>
      </c>
      <c r="AK226" s="484">
        <v>2005</v>
      </c>
      <c r="AL226" s="424"/>
      <c r="AM226" s="424"/>
      <c r="AN226" s="424"/>
      <c r="AO226" s="485">
        <v>1050000</v>
      </c>
      <c r="AP226" s="481"/>
      <c r="AQ226" s="481"/>
      <c r="AR226" s="481"/>
      <c r="AS226" s="481"/>
      <c r="AT226" s="481"/>
      <c r="AU226" s="481"/>
      <c r="AV226" s="481"/>
      <c r="AW226" s="481"/>
    </row>
    <row r="227" spans="2:49" s="91" customFormat="1" ht="33.75" customHeight="1" x14ac:dyDescent="0.25">
      <c r="B227" s="364"/>
      <c r="C227" s="477"/>
      <c r="D227" s="480" t="s">
        <v>188</v>
      </c>
      <c r="E227" s="480" t="s">
        <v>246</v>
      </c>
      <c r="F227" s="481"/>
      <c r="G227" s="424"/>
      <c r="H227" s="424"/>
      <c r="I227" s="424"/>
      <c r="J227" s="424"/>
      <c r="K227" s="482" t="s">
        <v>1405</v>
      </c>
      <c r="L227" s="105"/>
      <c r="M227" s="482" t="s">
        <v>1113</v>
      </c>
      <c r="N227" s="481"/>
      <c r="O227" s="481"/>
      <c r="P227" s="481"/>
      <c r="Q227" s="481"/>
      <c r="R227" s="481"/>
      <c r="S227" s="424"/>
      <c r="T227" s="424"/>
      <c r="U227" s="424"/>
      <c r="V227" s="424"/>
      <c r="W227" s="424"/>
      <c r="X227" s="424"/>
      <c r="Y227" s="424"/>
      <c r="Z227" s="424"/>
      <c r="AA227" s="424"/>
      <c r="AB227" s="424"/>
      <c r="AC227" s="424"/>
      <c r="AD227" s="424"/>
      <c r="AE227" s="424"/>
      <c r="AF227" s="424"/>
      <c r="AG227" s="424"/>
      <c r="AH227" s="424"/>
      <c r="AI227" s="424"/>
      <c r="AJ227" s="483" t="s">
        <v>139</v>
      </c>
      <c r="AK227" s="484">
        <v>2005</v>
      </c>
      <c r="AL227" s="424"/>
      <c r="AM227" s="424"/>
      <c r="AN227" s="424"/>
      <c r="AO227" s="485">
        <v>1050000</v>
      </c>
      <c r="AP227" s="481"/>
      <c r="AQ227" s="481"/>
      <c r="AR227" s="481"/>
      <c r="AS227" s="481"/>
      <c r="AT227" s="481"/>
      <c r="AU227" s="481"/>
      <c r="AV227" s="481"/>
      <c r="AW227" s="481"/>
    </row>
    <row r="228" spans="2:49" s="91" customFormat="1" ht="33.75" customHeight="1" x14ac:dyDescent="0.25">
      <c r="B228" s="364"/>
      <c r="C228" s="477"/>
      <c r="D228" s="480" t="s">
        <v>1527</v>
      </c>
      <c r="E228" s="480" t="s">
        <v>1538</v>
      </c>
      <c r="F228" s="481"/>
      <c r="G228" s="424"/>
      <c r="H228" s="424"/>
      <c r="I228" s="424"/>
      <c r="J228" s="424"/>
      <c r="K228" s="482" t="s">
        <v>1543</v>
      </c>
      <c r="L228" s="105"/>
      <c r="M228" s="482" t="s">
        <v>376</v>
      </c>
      <c r="N228" s="481"/>
      <c r="O228" s="481"/>
      <c r="P228" s="481"/>
      <c r="Q228" s="481"/>
      <c r="R228" s="481"/>
      <c r="S228" s="424"/>
      <c r="T228" s="424"/>
      <c r="U228" s="424"/>
      <c r="V228" s="424"/>
      <c r="W228" s="424"/>
      <c r="X228" s="424"/>
      <c r="Y228" s="424"/>
      <c r="Z228" s="424"/>
      <c r="AA228" s="424"/>
      <c r="AB228" s="424"/>
      <c r="AC228" s="424"/>
      <c r="AD228" s="424"/>
      <c r="AE228" s="424"/>
      <c r="AF228" s="424"/>
      <c r="AG228" s="424"/>
      <c r="AH228" s="424"/>
      <c r="AI228" s="424"/>
      <c r="AJ228" s="483" t="s">
        <v>139</v>
      </c>
      <c r="AK228" s="484">
        <v>2005</v>
      </c>
      <c r="AL228" s="424"/>
      <c r="AM228" s="424"/>
      <c r="AN228" s="424"/>
      <c r="AO228" s="485">
        <v>49000</v>
      </c>
      <c r="AP228" s="481"/>
      <c r="AQ228" s="481"/>
      <c r="AR228" s="481"/>
      <c r="AS228" s="481"/>
      <c r="AT228" s="481"/>
      <c r="AU228" s="481"/>
      <c r="AV228" s="481"/>
      <c r="AW228" s="481"/>
    </row>
    <row r="229" spans="2:49" s="91" customFormat="1" ht="33.75" customHeight="1" x14ac:dyDescent="0.25">
      <c r="B229" s="364"/>
      <c r="C229" s="477"/>
      <c r="D229" s="480" t="s">
        <v>183</v>
      </c>
      <c r="E229" s="480" t="s">
        <v>240</v>
      </c>
      <c r="F229" s="481"/>
      <c r="G229" s="424"/>
      <c r="H229" s="424"/>
      <c r="I229" s="424"/>
      <c r="J229" s="424"/>
      <c r="K229" s="482" t="s">
        <v>304</v>
      </c>
      <c r="L229" s="105"/>
      <c r="M229" s="482" t="s">
        <v>368</v>
      </c>
      <c r="N229" s="481"/>
      <c r="O229" s="481"/>
      <c r="P229" s="481"/>
      <c r="Q229" s="481"/>
      <c r="R229" s="481"/>
      <c r="S229" s="424"/>
      <c r="T229" s="424"/>
      <c r="U229" s="424"/>
      <c r="V229" s="424"/>
      <c r="W229" s="424"/>
      <c r="X229" s="424"/>
      <c r="Y229" s="424"/>
      <c r="Z229" s="424"/>
      <c r="AA229" s="424"/>
      <c r="AB229" s="424"/>
      <c r="AC229" s="424"/>
      <c r="AD229" s="424"/>
      <c r="AE229" s="424"/>
      <c r="AF229" s="424"/>
      <c r="AG229" s="424"/>
      <c r="AH229" s="424"/>
      <c r="AI229" s="424"/>
      <c r="AJ229" s="483" t="s">
        <v>139</v>
      </c>
      <c r="AK229" s="484">
        <v>2005</v>
      </c>
      <c r="AL229" s="424"/>
      <c r="AM229" s="424"/>
      <c r="AN229" s="424"/>
      <c r="AO229" s="485">
        <v>637500</v>
      </c>
      <c r="AP229" s="481"/>
      <c r="AQ229" s="481"/>
      <c r="AR229" s="481"/>
      <c r="AS229" s="481"/>
      <c r="AT229" s="481"/>
      <c r="AU229" s="481"/>
      <c r="AV229" s="481"/>
      <c r="AW229" s="481"/>
    </row>
    <row r="230" spans="2:49" s="91" customFormat="1" ht="33.75" customHeight="1" x14ac:dyDescent="0.25">
      <c r="B230" s="364"/>
      <c r="C230" s="477"/>
      <c r="D230" s="480" t="s">
        <v>188</v>
      </c>
      <c r="E230" s="480" t="s">
        <v>246</v>
      </c>
      <c r="F230" s="481"/>
      <c r="G230" s="424"/>
      <c r="H230" s="424"/>
      <c r="I230" s="424"/>
      <c r="J230" s="424"/>
      <c r="K230" s="482" t="s">
        <v>1405</v>
      </c>
      <c r="L230" s="105"/>
      <c r="M230" s="482" t="s">
        <v>378</v>
      </c>
      <c r="N230" s="481"/>
      <c r="O230" s="481"/>
      <c r="P230" s="481"/>
      <c r="Q230" s="481"/>
      <c r="R230" s="481"/>
      <c r="S230" s="424"/>
      <c r="T230" s="424"/>
      <c r="U230" s="424"/>
      <c r="V230" s="424"/>
      <c r="W230" s="424"/>
      <c r="X230" s="424"/>
      <c r="Y230" s="424"/>
      <c r="Z230" s="424"/>
      <c r="AA230" s="424"/>
      <c r="AB230" s="424"/>
      <c r="AC230" s="424"/>
      <c r="AD230" s="424"/>
      <c r="AE230" s="424"/>
      <c r="AF230" s="424"/>
      <c r="AG230" s="424"/>
      <c r="AH230" s="424"/>
      <c r="AI230" s="424"/>
      <c r="AJ230" s="483" t="s">
        <v>139</v>
      </c>
      <c r="AK230" s="484">
        <v>2005</v>
      </c>
      <c r="AL230" s="424"/>
      <c r="AM230" s="424"/>
      <c r="AN230" s="424"/>
      <c r="AO230" s="485">
        <v>637500</v>
      </c>
      <c r="AP230" s="481"/>
      <c r="AQ230" s="481"/>
      <c r="AR230" s="481"/>
      <c r="AS230" s="481"/>
      <c r="AT230" s="481"/>
      <c r="AU230" s="481"/>
      <c r="AV230" s="481"/>
      <c r="AW230" s="481"/>
    </row>
    <row r="231" spans="2:49" s="91" customFormat="1" ht="33.75" customHeight="1" x14ac:dyDescent="0.25">
      <c r="B231" s="364"/>
      <c r="C231" s="477"/>
      <c r="D231" s="480" t="s">
        <v>1947</v>
      </c>
      <c r="E231" s="480" t="s">
        <v>261</v>
      </c>
      <c r="F231" s="481"/>
      <c r="G231" s="424"/>
      <c r="H231" s="424"/>
      <c r="I231" s="424"/>
      <c r="J231" s="424"/>
      <c r="K231" s="482" t="s">
        <v>304</v>
      </c>
      <c r="L231" s="105"/>
      <c r="M231" s="482" t="s">
        <v>368</v>
      </c>
      <c r="N231" s="481"/>
      <c r="O231" s="481"/>
      <c r="P231" s="481"/>
      <c r="Q231" s="481"/>
      <c r="R231" s="481"/>
      <c r="S231" s="424"/>
      <c r="T231" s="424"/>
      <c r="U231" s="424"/>
      <c r="V231" s="424"/>
      <c r="W231" s="424"/>
      <c r="X231" s="424"/>
      <c r="Y231" s="424"/>
      <c r="Z231" s="424"/>
      <c r="AA231" s="424"/>
      <c r="AB231" s="424"/>
      <c r="AC231" s="424"/>
      <c r="AD231" s="424"/>
      <c r="AE231" s="424"/>
      <c r="AF231" s="424"/>
      <c r="AG231" s="424"/>
      <c r="AH231" s="424"/>
      <c r="AI231" s="424"/>
      <c r="AJ231" s="483" t="s">
        <v>139</v>
      </c>
      <c r="AK231" s="484">
        <v>2005</v>
      </c>
      <c r="AL231" s="424"/>
      <c r="AM231" s="424"/>
      <c r="AN231" s="424"/>
      <c r="AO231" s="485">
        <v>400000</v>
      </c>
      <c r="AP231" s="481"/>
      <c r="AQ231" s="481"/>
      <c r="AR231" s="481"/>
      <c r="AS231" s="481"/>
      <c r="AT231" s="481"/>
      <c r="AU231" s="481"/>
      <c r="AV231" s="481"/>
      <c r="AW231" s="481"/>
    </row>
    <row r="232" spans="2:49" s="91" customFormat="1" ht="33.75" customHeight="1" x14ac:dyDescent="0.25">
      <c r="B232" s="364"/>
      <c r="C232" s="477"/>
      <c r="D232" s="480" t="s">
        <v>199</v>
      </c>
      <c r="E232" s="480" t="s">
        <v>259</v>
      </c>
      <c r="F232" s="481"/>
      <c r="G232" s="424"/>
      <c r="H232" s="424"/>
      <c r="I232" s="424"/>
      <c r="J232" s="424"/>
      <c r="K232" s="482" t="s">
        <v>1959</v>
      </c>
      <c r="L232" s="105"/>
      <c r="M232" s="482" t="s">
        <v>365</v>
      </c>
      <c r="N232" s="481"/>
      <c r="O232" s="481"/>
      <c r="P232" s="481"/>
      <c r="Q232" s="481"/>
      <c r="R232" s="481"/>
      <c r="S232" s="424"/>
      <c r="T232" s="424"/>
      <c r="U232" s="424"/>
      <c r="V232" s="424"/>
      <c r="W232" s="424"/>
      <c r="X232" s="424"/>
      <c r="Y232" s="424"/>
      <c r="Z232" s="424"/>
      <c r="AA232" s="424"/>
      <c r="AB232" s="424"/>
      <c r="AC232" s="424"/>
      <c r="AD232" s="424"/>
      <c r="AE232" s="424"/>
      <c r="AF232" s="424"/>
      <c r="AG232" s="424"/>
      <c r="AH232" s="424"/>
      <c r="AI232" s="424"/>
      <c r="AJ232" s="483" t="s">
        <v>139</v>
      </c>
      <c r="AK232" s="484">
        <v>2005</v>
      </c>
      <c r="AL232" s="424"/>
      <c r="AM232" s="424"/>
      <c r="AN232" s="424"/>
      <c r="AO232" s="485">
        <v>98000</v>
      </c>
      <c r="AP232" s="481"/>
      <c r="AQ232" s="481"/>
      <c r="AR232" s="481"/>
      <c r="AS232" s="481"/>
      <c r="AT232" s="481"/>
      <c r="AU232" s="481"/>
      <c r="AV232" s="481"/>
      <c r="AW232" s="481"/>
    </row>
    <row r="233" spans="2:49" s="91" customFormat="1" ht="33.75" customHeight="1" x14ac:dyDescent="0.25">
      <c r="B233" s="364"/>
      <c r="C233" s="477"/>
      <c r="D233" s="480" t="s">
        <v>1948</v>
      </c>
      <c r="E233" s="480" t="s">
        <v>253</v>
      </c>
      <c r="F233" s="481"/>
      <c r="G233" s="424"/>
      <c r="H233" s="424"/>
      <c r="I233" s="424"/>
      <c r="J233" s="424"/>
      <c r="K233" s="482" t="s">
        <v>306</v>
      </c>
      <c r="L233" s="105"/>
      <c r="M233" s="482" t="s">
        <v>364</v>
      </c>
      <c r="N233" s="481"/>
      <c r="O233" s="481"/>
      <c r="P233" s="481"/>
      <c r="Q233" s="481"/>
      <c r="R233" s="481"/>
      <c r="S233" s="424"/>
      <c r="T233" s="424"/>
      <c r="U233" s="424"/>
      <c r="V233" s="424"/>
      <c r="W233" s="424"/>
      <c r="X233" s="424"/>
      <c r="Y233" s="424"/>
      <c r="Z233" s="424"/>
      <c r="AA233" s="424"/>
      <c r="AB233" s="424"/>
      <c r="AC233" s="424"/>
      <c r="AD233" s="424"/>
      <c r="AE233" s="424"/>
      <c r="AF233" s="424"/>
      <c r="AG233" s="424"/>
      <c r="AH233" s="424"/>
      <c r="AI233" s="424"/>
      <c r="AJ233" s="483" t="s">
        <v>139</v>
      </c>
      <c r="AK233" s="484">
        <v>2005</v>
      </c>
      <c r="AL233" s="424"/>
      <c r="AM233" s="424"/>
      <c r="AN233" s="424"/>
      <c r="AO233" s="485">
        <v>480000</v>
      </c>
      <c r="AP233" s="481"/>
      <c r="AQ233" s="481"/>
      <c r="AR233" s="481"/>
      <c r="AS233" s="481"/>
      <c r="AT233" s="481"/>
      <c r="AU233" s="481"/>
      <c r="AV233" s="481"/>
      <c r="AW233" s="481"/>
    </row>
    <row r="234" spans="2:49" s="91" customFormat="1" ht="33.75" customHeight="1" x14ac:dyDescent="0.25">
      <c r="B234" s="364"/>
      <c r="C234" s="477"/>
      <c r="D234" s="480" t="s">
        <v>187</v>
      </c>
      <c r="E234" s="480" t="s">
        <v>245</v>
      </c>
      <c r="F234" s="481"/>
      <c r="G234" s="424"/>
      <c r="H234" s="424"/>
      <c r="I234" s="424"/>
      <c r="J234" s="424"/>
      <c r="K234" s="482" t="s">
        <v>338</v>
      </c>
      <c r="L234" s="105"/>
      <c r="M234" s="482" t="s">
        <v>360</v>
      </c>
      <c r="N234" s="481"/>
      <c r="O234" s="481"/>
      <c r="P234" s="481"/>
      <c r="Q234" s="481"/>
      <c r="R234" s="481"/>
      <c r="S234" s="424"/>
      <c r="T234" s="424"/>
      <c r="U234" s="424"/>
      <c r="V234" s="424"/>
      <c r="W234" s="424"/>
      <c r="X234" s="424"/>
      <c r="Y234" s="424"/>
      <c r="Z234" s="424"/>
      <c r="AA234" s="424"/>
      <c r="AB234" s="424"/>
      <c r="AC234" s="424"/>
      <c r="AD234" s="424"/>
      <c r="AE234" s="424"/>
      <c r="AF234" s="424"/>
      <c r="AG234" s="424"/>
      <c r="AH234" s="424"/>
      <c r="AI234" s="424"/>
      <c r="AJ234" s="483" t="s">
        <v>139</v>
      </c>
      <c r="AK234" s="484">
        <v>2005</v>
      </c>
      <c r="AL234" s="424"/>
      <c r="AM234" s="424"/>
      <c r="AN234" s="424"/>
      <c r="AO234" s="485">
        <v>520000</v>
      </c>
      <c r="AP234" s="481"/>
      <c r="AQ234" s="481"/>
      <c r="AR234" s="481"/>
      <c r="AS234" s="481"/>
      <c r="AT234" s="481"/>
      <c r="AU234" s="481"/>
      <c r="AV234" s="481"/>
      <c r="AW234" s="481"/>
    </row>
    <row r="235" spans="2:49" s="91" customFormat="1" ht="33.75" customHeight="1" x14ac:dyDescent="0.25">
      <c r="B235" s="364"/>
      <c r="C235" s="477"/>
      <c r="D235" s="480" t="s">
        <v>182</v>
      </c>
      <c r="E235" s="480" t="s">
        <v>239</v>
      </c>
      <c r="F235" s="481"/>
      <c r="G235" s="424"/>
      <c r="H235" s="424"/>
      <c r="I235" s="424"/>
      <c r="J235" s="424"/>
      <c r="K235" s="482" t="s">
        <v>308</v>
      </c>
      <c r="L235" s="105"/>
      <c r="M235" s="482" t="s">
        <v>362</v>
      </c>
      <c r="N235" s="481"/>
      <c r="O235" s="481"/>
      <c r="P235" s="481"/>
      <c r="Q235" s="481"/>
      <c r="R235" s="481"/>
      <c r="S235" s="424"/>
      <c r="T235" s="424"/>
      <c r="U235" s="424"/>
      <c r="V235" s="424"/>
      <c r="W235" s="424"/>
      <c r="X235" s="424"/>
      <c r="Y235" s="424"/>
      <c r="Z235" s="424"/>
      <c r="AA235" s="424"/>
      <c r="AB235" s="424"/>
      <c r="AC235" s="424"/>
      <c r="AD235" s="424"/>
      <c r="AE235" s="424"/>
      <c r="AF235" s="424"/>
      <c r="AG235" s="424"/>
      <c r="AH235" s="424"/>
      <c r="AI235" s="424"/>
      <c r="AJ235" s="483" t="s">
        <v>139</v>
      </c>
      <c r="AK235" s="484">
        <v>2005</v>
      </c>
      <c r="AL235" s="424"/>
      <c r="AM235" s="424"/>
      <c r="AN235" s="424"/>
      <c r="AO235" s="485">
        <v>1040000</v>
      </c>
      <c r="AP235" s="481"/>
      <c r="AQ235" s="481"/>
      <c r="AR235" s="481"/>
      <c r="AS235" s="481"/>
      <c r="AT235" s="481"/>
      <c r="AU235" s="481"/>
      <c r="AV235" s="481"/>
      <c r="AW235" s="481"/>
    </row>
    <row r="236" spans="2:49" s="91" customFormat="1" ht="33.75" customHeight="1" x14ac:dyDescent="0.25">
      <c r="B236" s="364"/>
      <c r="C236" s="477"/>
      <c r="D236" s="480" t="s">
        <v>195</v>
      </c>
      <c r="E236" s="480" t="s">
        <v>232</v>
      </c>
      <c r="F236" s="481"/>
      <c r="G236" s="424"/>
      <c r="H236" s="424"/>
      <c r="I236" s="424"/>
      <c r="J236" s="424"/>
      <c r="K236" s="482" t="s">
        <v>299</v>
      </c>
      <c r="L236" s="105"/>
      <c r="M236" s="482" t="s">
        <v>360</v>
      </c>
      <c r="N236" s="481"/>
      <c r="O236" s="481"/>
      <c r="P236" s="481"/>
      <c r="Q236" s="481"/>
      <c r="R236" s="481"/>
      <c r="S236" s="424"/>
      <c r="T236" s="424"/>
      <c r="U236" s="424"/>
      <c r="V236" s="424"/>
      <c r="W236" s="424"/>
      <c r="X236" s="424"/>
      <c r="Y236" s="424"/>
      <c r="Z236" s="424"/>
      <c r="AA236" s="424"/>
      <c r="AB236" s="424"/>
      <c r="AC236" s="424"/>
      <c r="AD236" s="424"/>
      <c r="AE236" s="424"/>
      <c r="AF236" s="424"/>
      <c r="AG236" s="424"/>
      <c r="AH236" s="424"/>
      <c r="AI236" s="424"/>
      <c r="AJ236" s="483" t="s">
        <v>139</v>
      </c>
      <c r="AK236" s="484">
        <v>2005</v>
      </c>
      <c r="AL236" s="424"/>
      <c r="AM236" s="424"/>
      <c r="AN236" s="424"/>
      <c r="AO236" s="485">
        <v>560000</v>
      </c>
      <c r="AP236" s="481"/>
      <c r="AQ236" s="481"/>
      <c r="AR236" s="481"/>
      <c r="AS236" s="481"/>
      <c r="AT236" s="481"/>
      <c r="AU236" s="481"/>
      <c r="AV236" s="481"/>
      <c r="AW236" s="481"/>
    </row>
    <row r="237" spans="2:49" s="91" customFormat="1" ht="33.75" customHeight="1" x14ac:dyDescent="0.25">
      <c r="B237" s="364"/>
      <c r="C237" s="477"/>
      <c r="D237" s="480" t="s">
        <v>187</v>
      </c>
      <c r="E237" s="480" t="s">
        <v>245</v>
      </c>
      <c r="F237" s="481"/>
      <c r="G237" s="424"/>
      <c r="H237" s="424"/>
      <c r="I237" s="424"/>
      <c r="J237" s="424"/>
      <c r="K237" s="482" t="s">
        <v>338</v>
      </c>
      <c r="L237" s="105"/>
      <c r="M237" s="482" t="s">
        <v>360</v>
      </c>
      <c r="N237" s="481"/>
      <c r="O237" s="481"/>
      <c r="P237" s="481"/>
      <c r="Q237" s="481"/>
      <c r="R237" s="481"/>
      <c r="S237" s="424"/>
      <c r="T237" s="424"/>
      <c r="U237" s="424"/>
      <c r="V237" s="424"/>
      <c r="W237" s="424"/>
      <c r="X237" s="424"/>
      <c r="Y237" s="424"/>
      <c r="Z237" s="424"/>
      <c r="AA237" s="424"/>
      <c r="AB237" s="424"/>
      <c r="AC237" s="424"/>
      <c r="AD237" s="424"/>
      <c r="AE237" s="424"/>
      <c r="AF237" s="424"/>
      <c r="AG237" s="424"/>
      <c r="AH237" s="424"/>
      <c r="AI237" s="424"/>
      <c r="AJ237" s="483" t="s">
        <v>139</v>
      </c>
      <c r="AK237" s="484">
        <v>2005</v>
      </c>
      <c r="AL237" s="424"/>
      <c r="AM237" s="424"/>
      <c r="AN237" s="424"/>
      <c r="AO237" s="485">
        <v>130000</v>
      </c>
      <c r="AP237" s="481"/>
      <c r="AQ237" s="481"/>
      <c r="AR237" s="481"/>
      <c r="AS237" s="481"/>
      <c r="AT237" s="481"/>
      <c r="AU237" s="481"/>
      <c r="AV237" s="481"/>
      <c r="AW237" s="481"/>
    </row>
    <row r="238" spans="2:49" s="91" customFormat="1" ht="33.75" customHeight="1" x14ac:dyDescent="0.25">
      <c r="B238" s="364"/>
      <c r="C238" s="477"/>
      <c r="D238" s="480" t="s">
        <v>196</v>
      </c>
      <c r="E238" s="480" t="s">
        <v>255</v>
      </c>
      <c r="F238" s="481"/>
      <c r="G238" s="424"/>
      <c r="H238" s="424"/>
      <c r="I238" s="424"/>
      <c r="J238" s="424"/>
      <c r="K238" s="482" t="s">
        <v>304</v>
      </c>
      <c r="L238" s="105"/>
      <c r="M238" s="482" t="s">
        <v>373</v>
      </c>
      <c r="N238" s="481"/>
      <c r="O238" s="481"/>
      <c r="P238" s="481"/>
      <c r="Q238" s="481"/>
      <c r="R238" s="481"/>
      <c r="S238" s="424"/>
      <c r="T238" s="424"/>
      <c r="U238" s="424"/>
      <c r="V238" s="424"/>
      <c r="W238" s="424"/>
      <c r="X238" s="424"/>
      <c r="Y238" s="424"/>
      <c r="Z238" s="424"/>
      <c r="AA238" s="424"/>
      <c r="AB238" s="424"/>
      <c r="AC238" s="424"/>
      <c r="AD238" s="424"/>
      <c r="AE238" s="424"/>
      <c r="AF238" s="424"/>
      <c r="AG238" s="424"/>
      <c r="AH238" s="424"/>
      <c r="AI238" s="424"/>
      <c r="AJ238" s="483" t="s">
        <v>139</v>
      </c>
      <c r="AK238" s="484">
        <v>2005</v>
      </c>
      <c r="AL238" s="424"/>
      <c r="AM238" s="424"/>
      <c r="AN238" s="424"/>
      <c r="AO238" s="485">
        <v>2800000</v>
      </c>
      <c r="AP238" s="481"/>
      <c r="AQ238" s="481"/>
      <c r="AR238" s="481"/>
      <c r="AS238" s="481"/>
      <c r="AT238" s="481"/>
      <c r="AU238" s="481"/>
      <c r="AV238" s="481"/>
      <c r="AW238" s="481"/>
    </row>
    <row r="239" spans="2:49" s="91" customFormat="1" ht="33.75" customHeight="1" x14ac:dyDescent="0.25">
      <c r="B239" s="364"/>
      <c r="C239" s="477"/>
      <c r="D239" s="480" t="s">
        <v>201</v>
      </c>
      <c r="E239" s="480" t="s">
        <v>262</v>
      </c>
      <c r="F239" s="481"/>
      <c r="G239" s="424"/>
      <c r="H239" s="424"/>
      <c r="I239" s="424"/>
      <c r="J239" s="424"/>
      <c r="K239" s="482" t="s">
        <v>304</v>
      </c>
      <c r="L239" s="105"/>
      <c r="M239" s="482" t="s">
        <v>367</v>
      </c>
      <c r="N239" s="481"/>
      <c r="O239" s="481"/>
      <c r="P239" s="481"/>
      <c r="Q239" s="481"/>
      <c r="R239" s="481"/>
      <c r="S239" s="424"/>
      <c r="T239" s="424"/>
      <c r="U239" s="424"/>
      <c r="V239" s="424"/>
      <c r="W239" s="424"/>
      <c r="X239" s="424"/>
      <c r="Y239" s="424"/>
      <c r="Z239" s="424"/>
      <c r="AA239" s="424"/>
      <c r="AB239" s="424"/>
      <c r="AC239" s="424"/>
      <c r="AD239" s="424"/>
      <c r="AE239" s="424"/>
      <c r="AF239" s="424"/>
      <c r="AG239" s="424"/>
      <c r="AH239" s="424"/>
      <c r="AI239" s="424"/>
      <c r="AJ239" s="483" t="s">
        <v>139</v>
      </c>
      <c r="AK239" s="484">
        <v>2005</v>
      </c>
      <c r="AL239" s="424"/>
      <c r="AM239" s="424"/>
      <c r="AN239" s="424"/>
      <c r="AO239" s="485">
        <v>80000</v>
      </c>
      <c r="AP239" s="481"/>
      <c r="AQ239" s="481"/>
      <c r="AR239" s="481"/>
      <c r="AS239" s="481"/>
      <c r="AT239" s="481"/>
      <c r="AU239" s="481"/>
      <c r="AV239" s="481"/>
      <c r="AW239" s="481"/>
    </row>
    <row r="240" spans="2:49" s="91" customFormat="1" ht="33.75" customHeight="1" x14ac:dyDescent="0.25">
      <c r="B240" s="364"/>
      <c r="C240" s="477"/>
      <c r="D240" s="480" t="s">
        <v>182</v>
      </c>
      <c r="E240" s="480" t="s">
        <v>239</v>
      </c>
      <c r="F240" s="481"/>
      <c r="G240" s="424"/>
      <c r="H240" s="424"/>
      <c r="I240" s="424"/>
      <c r="J240" s="424"/>
      <c r="K240" s="482" t="s">
        <v>317</v>
      </c>
      <c r="L240" s="105"/>
      <c r="M240" s="482" t="s">
        <v>362</v>
      </c>
      <c r="N240" s="481"/>
      <c r="O240" s="481"/>
      <c r="P240" s="481"/>
      <c r="Q240" s="481"/>
      <c r="R240" s="481"/>
      <c r="S240" s="424"/>
      <c r="T240" s="424"/>
      <c r="U240" s="424"/>
      <c r="V240" s="424"/>
      <c r="W240" s="424"/>
      <c r="X240" s="424"/>
      <c r="Y240" s="424"/>
      <c r="Z240" s="424"/>
      <c r="AA240" s="424"/>
      <c r="AB240" s="424"/>
      <c r="AC240" s="424"/>
      <c r="AD240" s="424"/>
      <c r="AE240" s="424"/>
      <c r="AF240" s="424"/>
      <c r="AG240" s="424"/>
      <c r="AH240" s="424"/>
      <c r="AI240" s="424"/>
      <c r="AJ240" s="483" t="s">
        <v>139</v>
      </c>
      <c r="AK240" s="484">
        <v>2005</v>
      </c>
      <c r="AL240" s="424"/>
      <c r="AM240" s="424"/>
      <c r="AN240" s="424"/>
      <c r="AO240" s="485">
        <v>1125000</v>
      </c>
      <c r="AP240" s="481"/>
      <c r="AQ240" s="481"/>
      <c r="AR240" s="481"/>
      <c r="AS240" s="481"/>
      <c r="AT240" s="481"/>
      <c r="AU240" s="481"/>
      <c r="AV240" s="481"/>
      <c r="AW240" s="481"/>
    </row>
    <row r="241" spans="2:49" s="91" customFormat="1" ht="33.75" customHeight="1" x14ac:dyDescent="0.25">
      <c r="B241" s="364"/>
      <c r="C241" s="477"/>
      <c r="D241" s="480" t="s">
        <v>199</v>
      </c>
      <c r="E241" s="480" t="s">
        <v>259</v>
      </c>
      <c r="F241" s="481"/>
      <c r="G241" s="424"/>
      <c r="H241" s="424"/>
      <c r="I241" s="424"/>
      <c r="J241" s="424"/>
      <c r="K241" s="482" t="s">
        <v>318</v>
      </c>
      <c r="L241" s="105"/>
      <c r="M241" s="482" t="s">
        <v>365</v>
      </c>
      <c r="N241" s="481"/>
      <c r="O241" s="481"/>
      <c r="P241" s="481"/>
      <c r="Q241" s="481"/>
      <c r="R241" s="481"/>
      <c r="S241" s="424"/>
      <c r="T241" s="424"/>
      <c r="U241" s="424"/>
      <c r="V241" s="424"/>
      <c r="W241" s="424"/>
      <c r="X241" s="424"/>
      <c r="Y241" s="424"/>
      <c r="Z241" s="424"/>
      <c r="AA241" s="424"/>
      <c r="AB241" s="424"/>
      <c r="AC241" s="424"/>
      <c r="AD241" s="424"/>
      <c r="AE241" s="424"/>
      <c r="AF241" s="424"/>
      <c r="AG241" s="424"/>
      <c r="AH241" s="424"/>
      <c r="AI241" s="424"/>
      <c r="AJ241" s="483" t="s">
        <v>139</v>
      </c>
      <c r="AK241" s="484">
        <v>2006</v>
      </c>
      <c r="AL241" s="424"/>
      <c r="AM241" s="424"/>
      <c r="AN241" s="424"/>
      <c r="AO241" s="485">
        <v>510000</v>
      </c>
      <c r="AP241" s="481"/>
      <c r="AQ241" s="481"/>
      <c r="AR241" s="481"/>
      <c r="AS241" s="481"/>
      <c r="AT241" s="481"/>
      <c r="AU241" s="481"/>
      <c r="AV241" s="481"/>
      <c r="AW241" s="481"/>
    </row>
    <row r="242" spans="2:49" s="91" customFormat="1" ht="33.75" customHeight="1" x14ac:dyDescent="0.25">
      <c r="B242" s="364"/>
      <c r="C242" s="477"/>
      <c r="D242" s="480" t="s">
        <v>188</v>
      </c>
      <c r="E242" s="480" t="s">
        <v>246</v>
      </c>
      <c r="F242" s="481"/>
      <c r="G242" s="424"/>
      <c r="H242" s="424"/>
      <c r="I242" s="424"/>
      <c r="J242" s="424"/>
      <c r="K242" s="482" t="s">
        <v>1405</v>
      </c>
      <c r="L242" s="105"/>
      <c r="M242" s="482" t="s">
        <v>378</v>
      </c>
      <c r="N242" s="481"/>
      <c r="O242" s="481"/>
      <c r="P242" s="481"/>
      <c r="Q242" s="481"/>
      <c r="R242" s="481"/>
      <c r="S242" s="424"/>
      <c r="T242" s="424"/>
      <c r="U242" s="424"/>
      <c r="V242" s="424"/>
      <c r="W242" s="424"/>
      <c r="X242" s="424"/>
      <c r="Y242" s="424"/>
      <c r="Z242" s="424"/>
      <c r="AA242" s="424"/>
      <c r="AB242" s="424"/>
      <c r="AC242" s="424"/>
      <c r="AD242" s="424"/>
      <c r="AE242" s="424"/>
      <c r="AF242" s="424"/>
      <c r="AG242" s="424"/>
      <c r="AH242" s="424"/>
      <c r="AI242" s="424"/>
      <c r="AJ242" s="483" t="s">
        <v>139</v>
      </c>
      <c r="AK242" s="484">
        <v>2006</v>
      </c>
      <c r="AL242" s="424"/>
      <c r="AM242" s="424"/>
      <c r="AN242" s="424"/>
      <c r="AO242" s="485">
        <v>1275000</v>
      </c>
      <c r="AP242" s="481"/>
      <c r="AQ242" s="481"/>
      <c r="AR242" s="481"/>
      <c r="AS242" s="481"/>
      <c r="AT242" s="481"/>
      <c r="AU242" s="481"/>
      <c r="AV242" s="481"/>
      <c r="AW242" s="481"/>
    </row>
    <row r="243" spans="2:49" s="91" customFormat="1" ht="33.75" customHeight="1" x14ac:dyDescent="0.25">
      <c r="B243" s="364"/>
      <c r="C243" s="477"/>
      <c r="D243" s="480" t="s">
        <v>194</v>
      </c>
      <c r="E243" s="480" t="s">
        <v>253</v>
      </c>
      <c r="F243" s="481"/>
      <c r="G243" s="424"/>
      <c r="H243" s="424"/>
      <c r="I243" s="424"/>
      <c r="J243" s="424"/>
      <c r="K243" s="482" t="s">
        <v>304</v>
      </c>
      <c r="L243" s="105"/>
      <c r="M243" s="482" t="s">
        <v>364</v>
      </c>
      <c r="N243" s="481"/>
      <c r="O243" s="481"/>
      <c r="P243" s="481"/>
      <c r="Q243" s="481"/>
      <c r="R243" s="481"/>
      <c r="S243" s="424"/>
      <c r="T243" s="424"/>
      <c r="U243" s="424"/>
      <c r="V243" s="424"/>
      <c r="W243" s="424"/>
      <c r="X243" s="424"/>
      <c r="Y243" s="424"/>
      <c r="Z243" s="424"/>
      <c r="AA243" s="424"/>
      <c r="AB243" s="424"/>
      <c r="AC243" s="424"/>
      <c r="AD243" s="424"/>
      <c r="AE243" s="424"/>
      <c r="AF243" s="424"/>
      <c r="AG243" s="424"/>
      <c r="AH243" s="424"/>
      <c r="AI243" s="424"/>
      <c r="AJ243" s="483" t="s">
        <v>139</v>
      </c>
      <c r="AK243" s="484">
        <v>2006</v>
      </c>
      <c r="AL243" s="424"/>
      <c r="AM243" s="424"/>
      <c r="AN243" s="424"/>
      <c r="AO243" s="485">
        <v>640000</v>
      </c>
      <c r="AP243" s="481"/>
      <c r="AQ243" s="481"/>
      <c r="AR243" s="481"/>
      <c r="AS243" s="481"/>
      <c r="AT243" s="481"/>
      <c r="AU243" s="481"/>
      <c r="AV243" s="481"/>
      <c r="AW243" s="481"/>
    </row>
    <row r="244" spans="2:49" s="91" customFormat="1" ht="33.75" customHeight="1" x14ac:dyDescent="0.25">
      <c r="B244" s="364"/>
      <c r="C244" s="477"/>
      <c r="D244" s="480" t="s">
        <v>187</v>
      </c>
      <c r="E244" s="480" t="s">
        <v>245</v>
      </c>
      <c r="F244" s="481"/>
      <c r="G244" s="424"/>
      <c r="H244" s="424"/>
      <c r="I244" s="424"/>
      <c r="J244" s="424"/>
      <c r="K244" s="482" t="s">
        <v>304</v>
      </c>
      <c r="L244" s="105"/>
      <c r="M244" s="482" t="s">
        <v>360</v>
      </c>
      <c r="N244" s="481"/>
      <c r="O244" s="481"/>
      <c r="P244" s="481"/>
      <c r="Q244" s="481"/>
      <c r="R244" s="481"/>
      <c r="S244" s="424"/>
      <c r="T244" s="424"/>
      <c r="U244" s="424"/>
      <c r="V244" s="424"/>
      <c r="W244" s="424"/>
      <c r="X244" s="424"/>
      <c r="Y244" s="424"/>
      <c r="Z244" s="424"/>
      <c r="AA244" s="424"/>
      <c r="AB244" s="424"/>
      <c r="AC244" s="424"/>
      <c r="AD244" s="424"/>
      <c r="AE244" s="424"/>
      <c r="AF244" s="424"/>
      <c r="AG244" s="424"/>
      <c r="AH244" s="424"/>
      <c r="AI244" s="424"/>
      <c r="AJ244" s="483" t="s">
        <v>139</v>
      </c>
      <c r="AK244" s="484">
        <v>2006</v>
      </c>
      <c r="AL244" s="424"/>
      <c r="AM244" s="424"/>
      <c r="AN244" s="424"/>
      <c r="AO244" s="485">
        <v>560000</v>
      </c>
      <c r="AP244" s="481"/>
      <c r="AQ244" s="481"/>
      <c r="AR244" s="481"/>
      <c r="AS244" s="481"/>
      <c r="AT244" s="481"/>
      <c r="AU244" s="481"/>
      <c r="AV244" s="481"/>
      <c r="AW244" s="481"/>
    </row>
    <row r="245" spans="2:49" s="91" customFormat="1" ht="33.75" customHeight="1" x14ac:dyDescent="0.25">
      <c r="B245" s="364"/>
      <c r="C245" s="477"/>
      <c r="D245" s="480" t="s">
        <v>175</v>
      </c>
      <c r="E245" s="480" t="s">
        <v>232</v>
      </c>
      <c r="F245" s="481"/>
      <c r="G245" s="424"/>
      <c r="H245" s="424"/>
      <c r="I245" s="424"/>
      <c r="J245" s="424"/>
      <c r="K245" s="482" t="s">
        <v>299</v>
      </c>
      <c r="L245" s="105"/>
      <c r="M245" s="482" t="s">
        <v>360</v>
      </c>
      <c r="N245" s="481"/>
      <c r="O245" s="481"/>
      <c r="P245" s="481"/>
      <c r="Q245" s="481"/>
      <c r="R245" s="481"/>
      <c r="S245" s="424"/>
      <c r="T245" s="424"/>
      <c r="U245" s="424"/>
      <c r="V245" s="424"/>
      <c r="W245" s="424"/>
      <c r="X245" s="424"/>
      <c r="Y245" s="424"/>
      <c r="Z245" s="424"/>
      <c r="AA245" s="424"/>
      <c r="AB245" s="424"/>
      <c r="AC245" s="424"/>
      <c r="AD245" s="424"/>
      <c r="AE245" s="424"/>
      <c r="AF245" s="424"/>
      <c r="AG245" s="424"/>
      <c r="AH245" s="424"/>
      <c r="AI245" s="424"/>
      <c r="AJ245" s="483" t="s">
        <v>139</v>
      </c>
      <c r="AK245" s="484">
        <v>2006</v>
      </c>
      <c r="AL245" s="424"/>
      <c r="AM245" s="424"/>
      <c r="AN245" s="424"/>
      <c r="AO245" s="485">
        <v>2800000</v>
      </c>
      <c r="AP245" s="481"/>
      <c r="AQ245" s="481"/>
      <c r="AR245" s="481"/>
      <c r="AS245" s="481"/>
      <c r="AT245" s="481"/>
      <c r="AU245" s="481"/>
      <c r="AV245" s="481"/>
      <c r="AW245" s="481"/>
    </row>
    <row r="246" spans="2:49" s="91" customFormat="1" ht="33.75" customHeight="1" x14ac:dyDescent="0.25">
      <c r="B246" s="364"/>
      <c r="C246" s="477"/>
      <c r="D246" s="480" t="s">
        <v>1420</v>
      </c>
      <c r="E246" s="480" t="s">
        <v>1421</v>
      </c>
      <c r="F246" s="481"/>
      <c r="G246" s="424"/>
      <c r="H246" s="424"/>
      <c r="I246" s="424"/>
      <c r="J246" s="424"/>
      <c r="K246" s="482" t="s">
        <v>304</v>
      </c>
      <c r="L246" s="105"/>
      <c r="M246" s="482" t="s">
        <v>368</v>
      </c>
      <c r="N246" s="481"/>
      <c r="O246" s="481"/>
      <c r="P246" s="481"/>
      <c r="Q246" s="481"/>
      <c r="R246" s="481"/>
      <c r="S246" s="424"/>
      <c r="T246" s="424"/>
      <c r="U246" s="424"/>
      <c r="V246" s="424"/>
      <c r="W246" s="424"/>
      <c r="X246" s="424"/>
      <c r="Y246" s="424"/>
      <c r="Z246" s="424"/>
      <c r="AA246" s="424"/>
      <c r="AB246" s="424"/>
      <c r="AC246" s="424"/>
      <c r="AD246" s="424"/>
      <c r="AE246" s="424"/>
      <c r="AF246" s="424"/>
      <c r="AG246" s="424"/>
      <c r="AH246" s="424"/>
      <c r="AI246" s="424"/>
      <c r="AJ246" s="483" t="s">
        <v>139</v>
      </c>
      <c r="AK246" s="484">
        <v>2006</v>
      </c>
      <c r="AL246" s="424"/>
      <c r="AM246" s="424"/>
      <c r="AN246" s="424"/>
      <c r="AO246" s="485">
        <v>160000</v>
      </c>
      <c r="AP246" s="481"/>
      <c r="AQ246" s="481"/>
      <c r="AR246" s="481"/>
      <c r="AS246" s="481"/>
      <c r="AT246" s="481"/>
      <c r="AU246" s="481"/>
      <c r="AV246" s="481"/>
      <c r="AW246" s="481"/>
    </row>
    <row r="247" spans="2:49" s="91" customFormat="1" ht="33.75" customHeight="1" x14ac:dyDescent="0.25">
      <c r="B247" s="364"/>
      <c r="C247" s="477"/>
      <c r="D247" s="480" t="s">
        <v>188</v>
      </c>
      <c r="E247" s="480" t="s">
        <v>246</v>
      </c>
      <c r="F247" s="481"/>
      <c r="G247" s="424"/>
      <c r="H247" s="424"/>
      <c r="I247" s="424"/>
      <c r="J247" s="424"/>
      <c r="K247" s="482" t="s">
        <v>1405</v>
      </c>
      <c r="L247" s="105"/>
      <c r="M247" s="482" t="s">
        <v>1113</v>
      </c>
      <c r="N247" s="481"/>
      <c r="O247" s="481"/>
      <c r="P247" s="481"/>
      <c r="Q247" s="481"/>
      <c r="R247" s="481"/>
      <c r="S247" s="424"/>
      <c r="T247" s="424"/>
      <c r="U247" s="424"/>
      <c r="V247" s="424"/>
      <c r="W247" s="424"/>
      <c r="X247" s="424"/>
      <c r="Y247" s="424"/>
      <c r="Z247" s="424"/>
      <c r="AA247" s="424"/>
      <c r="AB247" s="424"/>
      <c r="AC247" s="424"/>
      <c r="AD247" s="424"/>
      <c r="AE247" s="424"/>
      <c r="AF247" s="424"/>
      <c r="AG247" s="424"/>
      <c r="AH247" s="424"/>
      <c r="AI247" s="424"/>
      <c r="AJ247" s="483" t="s">
        <v>139</v>
      </c>
      <c r="AK247" s="484">
        <v>2006</v>
      </c>
      <c r="AL247" s="424"/>
      <c r="AM247" s="424"/>
      <c r="AN247" s="424"/>
      <c r="AO247" s="485">
        <v>1125000</v>
      </c>
      <c r="AP247" s="481"/>
      <c r="AQ247" s="481"/>
      <c r="AR247" s="481"/>
      <c r="AS247" s="481"/>
      <c r="AT247" s="481"/>
      <c r="AU247" s="481"/>
      <c r="AV247" s="481"/>
      <c r="AW247" s="481"/>
    </row>
    <row r="248" spans="2:49" s="91" customFormat="1" ht="33.75" customHeight="1" x14ac:dyDescent="0.25">
      <c r="B248" s="364"/>
      <c r="C248" s="477"/>
      <c r="D248" s="480" t="s">
        <v>199</v>
      </c>
      <c r="E248" s="480" t="s">
        <v>259</v>
      </c>
      <c r="F248" s="481"/>
      <c r="G248" s="424"/>
      <c r="H248" s="424"/>
      <c r="I248" s="424"/>
      <c r="J248" s="424"/>
      <c r="K248" s="482" t="s">
        <v>336</v>
      </c>
      <c r="L248" s="105"/>
      <c r="M248" s="482" t="s">
        <v>365</v>
      </c>
      <c r="N248" s="481"/>
      <c r="O248" s="481"/>
      <c r="P248" s="481"/>
      <c r="Q248" s="481"/>
      <c r="R248" s="481"/>
      <c r="S248" s="424"/>
      <c r="T248" s="424"/>
      <c r="U248" s="424"/>
      <c r="V248" s="424"/>
      <c r="W248" s="424"/>
      <c r="X248" s="424"/>
      <c r="Y248" s="424"/>
      <c r="Z248" s="424"/>
      <c r="AA248" s="424"/>
      <c r="AB248" s="424"/>
      <c r="AC248" s="424"/>
      <c r="AD248" s="424"/>
      <c r="AE248" s="424"/>
      <c r="AF248" s="424"/>
      <c r="AG248" s="424"/>
      <c r="AH248" s="424"/>
      <c r="AI248" s="424"/>
      <c r="AJ248" s="483" t="s">
        <v>139</v>
      </c>
      <c r="AK248" s="484">
        <v>2006</v>
      </c>
      <c r="AL248" s="424"/>
      <c r="AM248" s="424"/>
      <c r="AN248" s="424"/>
      <c r="AO248" s="485">
        <v>393750</v>
      </c>
      <c r="AP248" s="481"/>
      <c r="AQ248" s="481"/>
      <c r="AR248" s="481"/>
      <c r="AS248" s="481"/>
      <c r="AT248" s="481"/>
      <c r="AU248" s="481"/>
      <c r="AV248" s="481"/>
      <c r="AW248" s="481"/>
    </row>
    <row r="249" spans="2:49" s="91" customFormat="1" ht="33.75" customHeight="1" x14ac:dyDescent="0.25">
      <c r="B249" s="364"/>
      <c r="C249" s="477"/>
      <c r="D249" s="480" t="s">
        <v>181</v>
      </c>
      <c r="E249" s="480" t="s">
        <v>254</v>
      </c>
      <c r="F249" s="481"/>
      <c r="G249" s="424"/>
      <c r="H249" s="424"/>
      <c r="I249" s="424"/>
      <c r="J249" s="424"/>
      <c r="K249" s="482" t="s">
        <v>304</v>
      </c>
      <c r="L249" s="105"/>
      <c r="M249" s="482" t="s">
        <v>368</v>
      </c>
      <c r="N249" s="481"/>
      <c r="O249" s="481"/>
      <c r="P249" s="481"/>
      <c r="Q249" s="481"/>
      <c r="R249" s="481"/>
      <c r="S249" s="424"/>
      <c r="T249" s="424"/>
      <c r="U249" s="424"/>
      <c r="V249" s="424"/>
      <c r="W249" s="424"/>
      <c r="X249" s="424"/>
      <c r="Y249" s="424"/>
      <c r="Z249" s="424"/>
      <c r="AA249" s="424"/>
      <c r="AB249" s="424"/>
      <c r="AC249" s="424"/>
      <c r="AD249" s="424"/>
      <c r="AE249" s="424"/>
      <c r="AF249" s="424"/>
      <c r="AG249" s="424"/>
      <c r="AH249" s="424"/>
      <c r="AI249" s="424"/>
      <c r="AJ249" s="483" t="s">
        <v>139</v>
      </c>
      <c r="AK249" s="484">
        <v>2006</v>
      </c>
      <c r="AL249" s="424"/>
      <c r="AM249" s="424"/>
      <c r="AN249" s="424"/>
      <c r="AO249" s="485">
        <v>700000</v>
      </c>
      <c r="AP249" s="481"/>
      <c r="AQ249" s="481"/>
      <c r="AR249" s="481"/>
      <c r="AS249" s="481"/>
      <c r="AT249" s="481"/>
      <c r="AU249" s="481"/>
      <c r="AV249" s="481"/>
      <c r="AW249" s="481"/>
    </row>
    <row r="250" spans="2:49" s="91" customFormat="1" ht="33.75" customHeight="1" x14ac:dyDescent="0.25">
      <c r="B250" s="364"/>
      <c r="C250" s="477"/>
      <c r="D250" s="480" t="s">
        <v>188</v>
      </c>
      <c r="E250" s="480" t="s">
        <v>246</v>
      </c>
      <c r="F250" s="481"/>
      <c r="G250" s="424"/>
      <c r="H250" s="424"/>
      <c r="I250" s="424"/>
      <c r="J250" s="424"/>
      <c r="K250" s="482" t="s">
        <v>1405</v>
      </c>
      <c r="L250" s="105"/>
      <c r="M250" s="482" t="s">
        <v>378</v>
      </c>
      <c r="N250" s="481"/>
      <c r="O250" s="481"/>
      <c r="P250" s="481"/>
      <c r="Q250" s="481"/>
      <c r="R250" s="481"/>
      <c r="S250" s="424"/>
      <c r="T250" s="424"/>
      <c r="U250" s="424"/>
      <c r="V250" s="424"/>
      <c r="W250" s="424"/>
      <c r="X250" s="424"/>
      <c r="Y250" s="424"/>
      <c r="Z250" s="424"/>
      <c r="AA250" s="424"/>
      <c r="AB250" s="424"/>
      <c r="AC250" s="424"/>
      <c r="AD250" s="424"/>
      <c r="AE250" s="424"/>
      <c r="AF250" s="424"/>
      <c r="AG250" s="424"/>
      <c r="AH250" s="424"/>
      <c r="AI250" s="424"/>
      <c r="AJ250" s="483" t="s">
        <v>139</v>
      </c>
      <c r="AK250" s="484">
        <v>2006</v>
      </c>
      <c r="AL250" s="424"/>
      <c r="AM250" s="424"/>
      <c r="AN250" s="424"/>
      <c r="AO250" s="485">
        <v>1050000</v>
      </c>
      <c r="AP250" s="481"/>
      <c r="AQ250" s="481"/>
      <c r="AR250" s="481"/>
      <c r="AS250" s="481"/>
      <c r="AT250" s="481"/>
      <c r="AU250" s="481"/>
      <c r="AV250" s="481"/>
      <c r="AW250" s="481"/>
    </row>
    <row r="251" spans="2:49" s="91" customFormat="1" ht="33.75" customHeight="1" x14ac:dyDescent="0.25">
      <c r="B251" s="364"/>
      <c r="C251" s="477"/>
      <c r="D251" s="480" t="s">
        <v>1949</v>
      </c>
      <c r="E251" s="480" t="s">
        <v>1940</v>
      </c>
      <c r="F251" s="481"/>
      <c r="G251" s="424"/>
      <c r="H251" s="424"/>
      <c r="I251" s="424"/>
      <c r="J251" s="424"/>
      <c r="K251" s="482" t="s">
        <v>304</v>
      </c>
      <c r="L251" s="105"/>
      <c r="M251" s="482" t="s">
        <v>365</v>
      </c>
      <c r="N251" s="481"/>
      <c r="O251" s="481"/>
      <c r="P251" s="481"/>
      <c r="Q251" s="481"/>
      <c r="R251" s="481"/>
      <c r="S251" s="424"/>
      <c r="T251" s="424"/>
      <c r="U251" s="424"/>
      <c r="V251" s="424"/>
      <c r="W251" s="424"/>
      <c r="X251" s="424"/>
      <c r="Y251" s="424"/>
      <c r="Z251" s="424"/>
      <c r="AA251" s="424"/>
      <c r="AB251" s="424"/>
      <c r="AC251" s="424"/>
      <c r="AD251" s="424"/>
      <c r="AE251" s="424"/>
      <c r="AF251" s="424"/>
      <c r="AG251" s="424"/>
      <c r="AH251" s="424"/>
      <c r="AI251" s="424"/>
      <c r="AJ251" s="483" t="s">
        <v>139</v>
      </c>
      <c r="AK251" s="484">
        <v>2006</v>
      </c>
      <c r="AL251" s="424"/>
      <c r="AM251" s="424"/>
      <c r="AN251" s="424"/>
      <c r="AO251" s="485">
        <v>97500</v>
      </c>
      <c r="AP251" s="481"/>
      <c r="AQ251" s="481"/>
      <c r="AR251" s="481"/>
      <c r="AS251" s="481"/>
      <c r="AT251" s="481"/>
      <c r="AU251" s="481"/>
      <c r="AV251" s="481"/>
      <c r="AW251" s="481"/>
    </row>
    <row r="252" spans="2:49" s="91" customFormat="1" ht="33.75" customHeight="1" x14ac:dyDescent="0.25">
      <c r="B252" s="364"/>
      <c r="C252" s="477"/>
      <c r="D252" s="480" t="s">
        <v>1079</v>
      </c>
      <c r="E252" s="480" t="s">
        <v>1092</v>
      </c>
      <c r="F252" s="481"/>
      <c r="G252" s="424"/>
      <c r="H252" s="424"/>
      <c r="I252" s="424"/>
      <c r="J252" s="424"/>
      <c r="K252" s="482" t="s">
        <v>304</v>
      </c>
      <c r="L252" s="105"/>
      <c r="M252" s="482" t="s">
        <v>369</v>
      </c>
      <c r="N252" s="481"/>
      <c r="O252" s="481"/>
      <c r="P252" s="481"/>
      <c r="Q252" s="481"/>
      <c r="R252" s="481"/>
      <c r="S252" s="424"/>
      <c r="T252" s="424"/>
      <c r="U252" s="424"/>
      <c r="V252" s="424"/>
      <c r="W252" s="424"/>
      <c r="X252" s="424"/>
      <c r="Y252" s="424"/>
      <c r="Z252" s="424"/>
      <c r="AA252" s="424"/>
      <c r="AB252" s="424"/>
      <c r="AC252" s="424"/>
      <c r="AD252" s="424"/>
      <c r="AE252" s="424"/>
      <c r="AF252" s="424"/>
      <c r="AG252" s="424"/>
      <c r="AH252" s="424"/>
      <c r="AI252" s="424"/>
      <c r="AJ252" s="483" t="s">
        <v>139</v>
      </c>
      <c r="AK252" s="484">
        <v>2006</v>
      </c>
      <c r="AL252" s="424"/>
      <c r="AM252" s="424"/>
      <c r="AN252" s="424"/>
      <c r="AO252" s="485">
        <v>26250000</v>
      </c>
      <c r="AP252" s="481"/>
      <c r="AQ252" s="481"/>
      <c r="AR252" s="481"/>
      <c r="AS252" s="481"/>
      <c r="AT252" s="481"/>
      <c r="AU252" s="481"/>
      <c r="AV252" s="481"/>
      <c r="AW252" s="481"/>
    </row>
    <row r="253" spans="2:49" s="91" customFormat="1" ht="33.75" customHeight="1" x14ac:dyDescent="0.25">
      <c r="B253" s="364"/>
      <c r="C253" s="477"/>
      <c r="D253" s="480" t="s">
        <v>1950</v>
      </c>
      <c r="E253" s="480" t="s">
        <v>1941</v>
      </c>
      <c r="F253" s="481"/>
      <c r="G253" s="424"/>
      <c r="H253" s="424"/>
      <c r="I253" s="424"/>
      <c r="J253" s="424"/>
      <c r="K253" s="482" t="s">
        <v>1960</v>
      </c>
      <c r="L253" s="105"/>
      <c r="M253" s="482" t="s">
        <v>365</v>
      </c>
      <c r="N253" s="481"/>
      <c r="O253" s="481"/>
      <c r="P253" s="481"/>
      <c r="Q253" s="481"/>
      <c r="R253" s="481"/>
      <c r="S253" s="424"/>
      <c r="T253" s="424"/>
      <c r="U253" s="424"/>
      <c r="V253" s="424"/>
      <c r="W253" s="424"/>
      <c r="X253" s="424"/>
      <c r="Y253" s="424"/>
      <c r="Z253" s="424"/>
      <c r="AA253" s="424"/>
      <c r="AB253" s="424"/>
      <c r="AC253" s="424"/>
      <c r="AD253" s="424"/>
      <c r="AE253" s="424"/>
      <c r="AF253" s="424"/>
      <c r="AG253" s="424"/>
      <c r="AH253" s="424"/>
      <c r="AI253" s="424"/>
      <c r="AJ253" s="483" t="s">
        <v>139</v>
      </c>
      <c r="AK253" s="484">
        <v>2006</v>
      </c>
      <c r="AL253" s="424"/>
      <c r="AM253" s="424"/>
      <c r="AN253" s="424"/>
      <c r="AO253" s="485">
        <v>70000</v>
      </c>
      <c r="AP253" s="481"/>
      <c r="AQ253" s="481"/>
      <c r="AR253" s="481"/>
      <c r="AS253" s="481"/>
      <c r="AT253" s="481"/>
      <c r="AU253" s="481"/>
      <c r="AV253" s="481"/>
      <c r="AW253" s="481"/>
    </row>
    <row r="254" spans="2:49" s="91" customFormat="1" ht="33.75" customHeight="1" x14ac:dyDescent="0.25">
      <c r="B254" s="364"/>
      <c r="C254" s="477"/>
      <c r="D254" s="480" t="s">
        <v>189</v>
      </c>
      <c r="E254" s="480" t="s">
        <v>247</v>
      </c>
      <c r="F254" s="481"/>
      <c r="G254" s="424"/>
      <c r="H254" s="424"/>
      <c r="I254" s="424"/>
      <c r="J254" s="424"/>
      <c r="K254" s="482" t="s">
        <v>1961</v>
      </c>
      <c r="L254" s="105"/>
      <c r="M254" s="482" t="s">
        <v>378</v>
      </c>
      <c r="N254" s="481"/>
      <c r="O254" s="481"/>
      <c r="P254" s="481"/>
      <c r="Q254" s="481"/>
      <c r="R254" s="481"/>
      <c r="S254" s="424"/>
      <c r="T254" s="424"/>
      <c r="U254" s="424"/>
      <c r="V254" s="424"/>
      <c r="W254" s="424"/>
      <c r="X254" s="424"/>
      <c r="Y254" s="424"/>
      <c r="Z254" s="424"/>
      <c r="AA254" s="424"/>
      <c r="AB254" s="424"/>
      <c r="AC254" s="424"/>
      <c r="AD254" s="424"/>
      <c r="AE254" s="424"/>
      <c r="AF254" s="424"/>
      <c r="AG254" s="424"/>
      <c r="AH254" s="424"/>
      <c r="AI254" s="424"/>
      <c r="AJ254" s="483" t="s">
        <v>139</v>
      </c>
      <c r="AK254" s="484">
        <v>2006</v>
      </c>
      <c r="AL254" s="424"/>
      <c r="AM254" s="424"/>
      <c r="AN254" s="424"/>
      <c r="AO254" s="485">
        <v>122500</v>
      </c>
      <c r="AP254" s="481"/>
      <c r="AQ254" s="481"/>
      <c r="AR254" s="481"/>
      <c r="AS254" s="481"/>
      <c r="AT254" s="481"/>
      <c r="AU254" s="481"/>
      <c r="AV254" s="481"/>
      <c r="AW254" s="481"/>
    </row>
    <row r="255" spans="2:49" s="91" customFormat="1" ht="33.75" customHeight="1" x14ac:dyDescent="0.25">
      <c r="B255" s="364"/>
      <c r="C255" s="477"/>
      <c r="D255" s="480" t="s">
        <v>204</v>
      </c>
      <c r="E255" s="480" t="s">
        <v>267</v>
      </c>
      <c r="F255" s="481"/>
      <c r="G255" s="424"/>
      <c r="H255" s="424"/>
      <c r="I255" s="424"/>
      <c r="J255" s="424"/>
      <c r="K255" s="482" t="s">
        <v>1549</v>
      </c>
      <c r="L255" s="105"/>
      <c r="M255" s="482" t="s">
        <v>361</v>
      </c>
      <c r="N255" s="481"/>
      <c r="O255" s="481"/>
      <c r="P255" s="481"/>
      <c r="Q255" s="481"/>
      <c r="R255" s="481"/>
      <c r="S255" s="424"/>
      <c r="T255" s="424"/>
      <c r="U255" s="424"/>
      <c r="V255" s="424"/>
      <c r="W255" s="424"/>
      <c r="X255" s="424"/>
      <c r="Y255" s="424"/>
      <c r="Z255" s="424"/>
      <c r="AA255" s="424"/>
      <c r="AB255" s="424"/>
      <c r="AC255" s="424"/>
      <c r="AD255" s="424"/>
      <c r="AE255" s="424"/>
      <c r="AF255" s="424"/>
      <c r="AG255" s="424"/>
      <c r="AH255" s="424"/>
      <c r="AI255" s="424"/>
      <c r="AJ255" s="483" t="s">
        <v>139</v>
      </c>
      <c r="AK255" s="484">
        <v>2006</v>
      </c>
      <c r="AL255" s="424"/>
      <c r="AM255" s="424"/>
      <c r="AN255" s="424"/>
      <c r="AO255" s="485">
        <v>700000</v>
      </c>
      <c r="AP255" s="481"/>
      <c r="AQ255" s="481"/>
      <c r="AR255" s="481"/>
      <c r="AS255" s="481"/>
      <c r="AT255" s="481"/>
      <c r="AU255" s="481"/>
      <c r="AV255" s="481"/>
      <c r="AW255" s="481"/>
    </row>
    <row r="256" spans="2:49" s="91" customFormat="1" ht="33.75" customHeight="1" x14ac:dyDescent="0.25">
      <c r="B256" s="364"/>
      <c r="C256" s="477"/>
      <c r="D256" s="480" t="s">
        <v>1536</v>
      </c>
      <c r="E256" s="480" t="s">
        <v>1942</v>
      </c>
      <c r="F256" s="481"/>
      <c r="G256" s="424"/>
      <c r="H256" s="424"/>
      <c r="I256" s="424"/>
      <c r="J256" s="424"/>
      <c r="K256" s="482" t="s">
        <v>1549</v>
      </c>
      <c r="L256" s="105"/>
      <c r="M256" s="482" t="s">
        <v>361</v>
      </c>
      <c r="N256" s="481"/>
      <c r="O256" s="481"/>
      <c r="P256" s="481"/>
      <c r="Q256" s="481"/>
      <c r="R256" s="481"/>
      <c r="S256" s="424"/>
      <c r="T256" s="424"/>
      <c r="U256" s="424"/>
      <c r="V256" s="424"/>
      <c r="W256" s="424"/>
      <c r="X256" s="424"/>
      <c r="Y256" s="424"/>
      <c r="Z256" s="424"/>
      <c r="AA256" s="424"/>
      <c r="AB256" s="424"/>
      <c r="AC256" s="424"/>
      <c r="AD256" s="424"/>
      <c r="AE256" s="424"/>
      <c r="AF256" s="424"/>
      <c r="AG256" s="424"/>
      <c r="AH256" s="424"/>
      <c r="AI256" s="424"/>
      <c r="AJ256" s="483" t="s">
        <v>139</v>
      </c>
      <c r="AK256" s="484">
        <v>2006</v>
      </c>
      <c r="AL256" s="424"/>
      <c r="AM256" s="424"/>
      <c r="AN256" s="424"/>
      <c r="AO256" s="485">
        <v>104000</v>
      </c>
      <c r="AP256" s="481"/>
      <c r="AQ256" s="481"/>
      <c r="AR256" s="481"/>
      <c r="AS256" s="481"/>
      <c r="AT256" s="481"/>
      <c r="AU256" s="481"/>
      <c r="AV256" s="481"/>
      <c r="AW256" s="481"/>
    </row>
    <row r="257" spans="2:49" s="91" customFormat="1" ht="33.75" customHeight="1" x14ac:dyDescent="0.25">
      <c r="B257" s="364"/>
      <c r="C257" s="477"/>
      <c r="D257" s="480" t="s">
        <v>196</v>
      </c>
      <c r="E257" s="480" t="s">
        <v>255</v>
      </c>
      <c r="F257" s="481"/>
      <c r="G257" s="424"/>
      <c r="H257" s="424"/>
      <c r="I257" s="424"/>
      <c r="J257" s="424"/>
      <c r="K257" s="482" t="s">
        <v>1962</v>
      </c>
      <c r="L257" s="105"/>
      <c r="M257" s="482" t="s">
        <v>373</v>
      </c>
      <c r="N257" s="481"/>
      <c r="O257" s="481"/>
      <c r="P257" s="481"/>
      <c r="Q257" s="481"/>
      <c r="R257" s="481"/>
      <c r="S257" s="424"/>
      <c r="T257" s="424"/>
      <c r="U257" s="424"/>
      <c r="V257" s="424"/>
      <c r="W257" s="424"/>
      <c r="X257" s="424"/>
      <c r="Y257" s="424"/>
      <c r="Z257" s="424"/>
      <c r="AA257" s="424"/>
      <c r="AB257" s="424"/>
      <c r="AC257" s="424"/>
      <c r="AD257" s="424"/>
      <c r="AE257" s="424"/>
      <c r="AF257" s="424"/>
      <c r="AG257" s="424"/>
      <c r="AH257" s="424"/>
      <c r="AI257" s="424"/>
      <c r="AJ257" s="483" t="s">
        <v>139</v>
      </c>
      <c r="AK257" s="484">
        <v>2006</v>
      </c>
      <c r="AL257" s="424"/>
      <c r="AM257" s="424"/>
      <c r="AN257" s="424"/>
      <c r="AO257" s="485">
        <v>2800000</v>
      </c>
      <c r="AP257" s="481"/>
      <c r="AQ257" s="481"/>
      <c r="AR257" s="481"/>
      <c r="AS257" s="481"/>
      <c r="AT257" s="481"/>
      <c r="AU257" s="481"/>
      <c r="AV257" s="481"/>
      <c r="AW257" s="481"/>
    </row>
    <row r="258" spans="2:49" s="91" customFormat="1" ht="33.75" customHeight="1" x14ac:dyDescent="0.25">
      <c r="B258" s="364"/>
      <c r="C258" s="477"/>
      <c r="D258" s="480" t="s">
        <v>1528</v>
      </c>
      <c r="E258" s="480" t="s">
        <v>1537</v>
      </c>
      <c r="F258" s="481"/>
      <c r="G258" s="424"/>
      <c r="H258" s="424"/>
      <c r="I258" s="424"/>
      <c r="J258" s="424"/>
      <c r="K258" s="482" t="s">
        <v>1503</v>
      </c>
      <c r="L258" s="105"/>
      <c r="M258" s="482" t="s">
        <v>361</v>
      </c>
      <c r="N258" s="481"/>
      <c r="O258" s="481"/>
      <c r="P258" s="481"/>
      <c r="Q258" s="481"/>
      <c r="R258" s="481"/>
      <c r="S258" s="424"/>
      <c r="T258" s="424"/>
      <c r="U258" s="424"/>
      <c r="V258" s="424"/>
      <c r="W258" s="424"/>
      <c r="X258" s="424"/>
      <c r="Y258" s="424"/>
      <c r="Z258" s="424"/>
      <c r="AA258" s="424"/>
      <c r="AB258" s="424"/>
      <c r="AC258" s="424"/>
      <c r="AD258" s="424"/>
      <c r="AE258" s="424"/>
      <c r="AF258" s="424"/>
      <c r="AG258" s="424"/>
      <c r="AH258" s="424"/>
      <c r="AI258" s="424"/>
      <c r="AJ258" s="483" t="s">
        <v>139</v>
      </c>
      <c r="AK258" s="484">
        <v>2006</v>
      </c>
      <c r="AL258" s="424"/>
      <c r="AM258" s="424"/>
      <c r="AN258" s="424"/>
      <c r="AO258" s="485">
        <v>480000</v>
      </c>
      <c r="AP258" s="481"/>
      <c r="AQ258" s="481"/>
      <c r="AR258" s="481"/>
      <c r="AS258" s="481"/>
      <c r="AT258" s="481"/>
      <c r="AU258" s="481"/>
      <c r="AV258" s="481"/>
      <c r="AW258" s="481"/>
    </row>
    <row r="259" spans="2:49" s="91" customFormat="1" ht="33.75" customHeight="1" x14ac:dyDescent="0.25">
      <c r="B259" s="364"/>
      <c r="C259" s="477"/>
      <c r="D259" s="480" t="s">
        <v>183</v>
      </c>
      <c r="E259" s="480" t="s">
        <v>240</v>
      </c>
      <c r="F259" s="481"/>
      <c r="G259" s="424"/>
      <c r="H259" s="424"/>
      <c r="I259" s="424"/>
      <c r="J259" s="424"/>
      <c r="K259" s="482" t="s">
        <v>306</v>
      </c>
      <c r="L259" s="105"/>
      <c r="M259" s="482" t="s">
        <v>364</v>
      </c>
      <c r="N259" s="481"/>
      <c r="O259" s="481"/>
      <c r="P259" s="481"/>
      <c r="Q259" s="481"/>
      <c r="R259" s="481"/>
      <c r="S259" s="424"/>
      <c r="T259" s="424"/>
      <c r="U259" s="424"/>
      <c r="V259" s="424"/>
      <c r="W259" s="424"/>
      <c r="X259" s="424"/>
      <c r="Y259" s="424"/>
      <c r="Z259" s="424"/>
      <c r="AA259" s="424"/>
      <c r="AB259" s="424"/>
      <c r="AC259" s="424"/>
      <c r="AD259" s="424"/>
      <c r="AE259" s="424"/>
      <c r="AF259" s="424"/>
      <c r="AG259" s="424"/>
      <c r="AH259" s="424"/>
      <c r="AI259" s="424"/>
      <c r="AJ259" s="483" t="s">
        <v>139</v>
      </c>
      <c r="AK259" s="484">
        <v>2006</v>
      </c>
      <c r="AL259" s="424"/>
      <c r="AM259" s="424"/>
      <c r="AN259" s="424"/>
      <c r="AO259" s="485">
        <v>80000</v>
      </c>
      <c r="AP259" s="481"/>
      <c r="AQ259" s="481"/>
      <c r="AR259" s="481"/>
      <c r="AS259" s="481"/>
      <c r="AT259" s="481"/>
      <c r="AU259" s="481"/>
      <c r="AV259" s="481"/>
      <c r="AW259" s="481"/>
    </row>
    <row r="260" spans="2:49" s="91" customFormat="1" ht="33.75" customHeight="1" x14ac:dyDescent="0.25">
      <c r="B260" s="364"/>
      <c r="C260" s="477"/>
      <c r="D260" s="480" t="s">
        <v>187</v>
      </c>
      <c r="E260" s="480" t="s">
        <v>245</v>
      </c>
      <c r="F260" s="481"/>
      <c r="G260" s="424"/>
      <c r="H260" s="424"/>
      <c r="I260" s="424"/>
      <c r="J260" s="424"/>
      <c r="K260" s="482" t="s">
        <v>304</v>
      </c>
      <c r="L260" s="105"/>
      <c r="M260" s="482" t="s">
        <v>370</v>
      </c>
      <c r="N260" s="481"/>
      <c r="O260" s="481"/>
      <c r="P260" s="481"/>
      <c r="Q260" s="481"/>
      <c r="R260" s="481"/>
      <c r="S260" s="424"/>
      <c r="T260" s="424"/>
      <c r="U260" s="424"/>
      <c r="V260" s="424"/>
      <c r="W260" s="424"/>
      <c r="X260" s="424"/>
      <c r="Y260" s="424"/>
      <c r="Z260" s="424"/>
      <c r="AA260" s="424"/>
      <c r="AB260" s="424"/>
      <c r="AC260" s="424"/>
      <c r="AD260" s="424"/>
      <c r="AE260" s="424"/>
      <c r="AF260" s="424"/>
      <c r="AG260" s="424"/>
      <c r="AH260" s="424"/>
      <c r="AI260" s="424"/>
      <c r="AJ260" s="483" t="s">
        <v>139</v>
      </c>
      <c r="AK260" s="484">
        <v>2006</v>
      </c>
      <c r="AL260" s="424"/>
      <c r="AM260" s="424"/>
      <c r="AN260" s="424"/>
      <c r="AO260" s="485">
        <v>525000</v>
      </c>
      <c r="AP260" s="481"/>
      <c r="AQ260" s="481"/>
      <c r="AR260" s="481"/>
      <c r="AS260" s="481"/>
      <c r="AT260" s="481"/>
      <c r="AU260" s="481"/>
      <c r="AV260" s="481"/>
      <c r="AW260" s="481"/>
    </row>
    <row r="261" spans="2:49" s="91" customFormat="1" ht="33.75" customHeight="1" x14ac:dyDescent="0.25">
      <c r="B261" s="364"/>
      <c r="C261" s="477"/>
      <c r="D261" s="480" t="s">
        <v>175</v>
      </c>
      <c r="E261" s="480" t="s">
        <v>1406</v>
      </c>
      <c r="F261" s="481"/>
      <c r="G261" s="424"/>
      <c r="H261" s="424"/>
      <c r="I261" s="424"/>
      <c r="J261" s="424"/>
      <c r="K261" s="482" t="s">
        <v>299</v>
      </c>
      <c r="L261" s="105"/>
      <c r="M261" s="482" t="s">
        <v>360</v>
      </c>
      <c r="N261" s="481"/>
      <c r="O261" s="481"/>
      <c r="P261" s="481"/>
      <c r="Q261" s="481"/>
      <c r="R261" s="481"/>
      <c r="S261" s="424"/>
      <c r="T261" s="424"/>
      <c r="U261" s="424"/>
      <c r="V261" s="424"/>
      <c r="W261" s="424"/>
      <c r="X261" s="424"/>
      <c r="Y261" s="424"/>
      <c r="Z261" s="424"/>
      <c r="AA261" s="424"/>
      <c r="AB261" s="424"/>
      <c r="AC261" s="424"/>
      <c r="AD261" s="424"/>
      <c r="AE261" s="424"/>
      <c r="AF261" s="424"/>
      <c r="AG261" s="424"/>
      <c r="AH261" s="424"/>
      <c r="AI261" s="424"/>
      <c r="AJ261" s="483" t="s">
        <v>139</v>
      </c>
      <c r="AK261" s="484">
        <v>2006</v>
      </c>
      <c r="AL261" s="424"/>
      <c r="AM261" s="424"/>
      <c r="AN261" s="424"/>
      <c r="AO261" s="485">
        <v>262500</v>
      </c>
      <c r="AP261" s="481"/>
      <c r="AQ261" s="481"/>
      <c r="AR261" s="481"/>
      <c r="AS261" s="481"/>
      <c r="AT261" s="481"/>
      <c r="AU261" s="481"/>
      <c r="AV261" s="481"/>
      <c r="AW261" s="481"/>
    </row>
    <row r="262" spans="2:49" s="91" customFormat="1" ht="33.75" customHeight="1" x14ac:dyDescent="0.25">
      <c r="B262" s="364"/>
      <c r="C262" s="477"/>
      <c r="D262" s="480" t="s">
        <v>183</v>
      </c>
      <c r="E262" s="480" t="s">
        <v>240</v>
      </c>
      <c r="F262" s="481"/>
      <c r="G262" s="424"/>
      <c r="H262" s="424"/>
      <c r="I262" s="424"/>
      <c r="J262" s="424"/>
      <c r="K262" s="482" t="s">
        <v>306</v>
      </c>
      <c r="L262" s="105"/>
      <c r="M262" s="482" t="s">
        <v>364</v>
      </c>
      <c r="N262" s="481"/>
      <c r="O262" s="481"/>
      <c r="P262" s="481"/>
      <c r="Q262" s="481"/>
      <c r="R262" s="481"/>
      <c r="S262" s="424"/>
      <c r="T262" s="424"/>
      <c r="U262" s="424"/>
      <c r="V262" s="424"/>
      <c r="W262" s="424"/>
      <c r="X262" s="424"/>
      <c r="Y262" s="424"/>
      <c r="Z262" s="424"/>
      <c r="AA262" s="424"/>
      <c r="AB262" s="424"/>
      <c r="AC262" s="424"/>
      <c r="AD262" s="424"/>
      <c r="AE262" s="424"/>
      <c r="AF262" s="424"/>
      <c r="AG262" s="424"/>
      <c r="AH262" s="424"/>
      <c r="AI262" s="424"/>
      <c r="AJ262" s="483" t="s">
        <v>139</v>
      </c>
      <c r="AK262" s="484">
        <v>2006</v>
      </c>
      <c r="AL262" s="424"/>
      <c r="AM262" s="424"/>
      <c r="AN262" s="424"/>
      <c r="AO262" s="485">
        <v>300000</v>
      </c>
      <c r="AP262" s="481"/>
      <c r="AQ262" s="481"/>
      <c r="AR262" s="481"/>
      <c r="AS262" s="481"/>
      <c r="AT262" s="481"/>
      <c r="AU262" s="481"/>
      <c r="AV262" s="481"/>
      <c r="AW262" s="481"/>
    </row>
    <row r="263" spans="2:49" s="91" customFormat="1" ht="33.75" customHeight="1" x14ac:dyDescent="0.25">
      <c r="B263" s="364"/>
      <c r="C263" s="477"/>
      <c r="D263" s="480" t="s">
        <v>183</v>
      </c>
      <c r="E263" s="480" t="s">
        <v>240</v>
      </c>
      <c r="F263" s="481"/>
      <c r="G263" s="424"/>
      <c r="H263" s="424"/>
      <c r="I263" s="424"/>
      <c r="J263" s="424"/>
      <c r="K263" s="482" t="s">
        <v>306</v>
      </c>
      <c r="L263" s="105"/>
      <c r="M263" s="482" t="s">
        <v>364</v>
      </c>
      <c r="N263" s="481"/>
      <c r="O263" s="481"/>
      <c r="P263" s="481"/>
      <c r="Q263" s="481"/>
      <c r="R263" s="481"/>
      <c r="S263" s="424"/>
      <c r="T263" s="424"/>
      <c r="U263" s="424"/>
      <c r="V263" s="424"/>
      <c r="W263" s="424"/>
      <c r="X263" s="424"/>
      <c r="Y263" s="424"/>
      <c r="Z263" s="424"/>
      <c r="AA263" s="424"/>
      <c r="AB263" s="424"/>
      <c r="AC263" s="424"/>
      <c r="AD263" s="424"/>
      <c r="AE263" s="424"/>
      <c r="AF263" s="424"/>
      <c r="AG263" s="424"/>
      <c r="AH263" s="424"/>
      <c r="AI263" s="424"/>
      <c r="AJ263" s="483" t="s">
        <v>139</v>
      </c>
      <c r="AK263" s="484">
        <v>2006</v>
      </c>
      <c r="AL263" s="424"/>
      <c r="AM263" s="424"/>
      <c r="AN263" s="424"/>
      <c r="AO263" s="485">
        <v>160000</v>
      </c>
      <c r="AP263" s="481"/>
      <c r="AQ263" s="481"/>
      <c r="AR263" s="481"/>
      <c r="AS263" s="481"/>
      <c r="AT263" s="481"/>
      <c r="AU263" s="481"/>
      <c r="AV263" s="481"/>
      <c r="AW263" s="481"/>
    </row>
    <row r="264" spans="2:49" s="91" customFormat="1" ht="33.75" customHeight="1" x14ac:dyDescent="0.25">
      <c r="B264" s="364"/>
      <c r="C264" s="477"/>
      <c r="D264" s="480" t="s">
        <v>175</v>
      </c>
      <c r="E264" s="480" t="s">
        <v>1406</v>
      </c>
      <c r="F264" s="481"/>
      <c r="G264" s="424"/>
      <c r="H264" s="424"/>
      <c r="I264" s="424"/>
      <c r="J264" s="424"/>
      <c r="K264" s="482" t="s">
        <v>299</v>
      </c>
      <c r="L264" s="105"/>
      <c r="M264" s="482" t="s">
        <v>360</v>
      </c>
      <c r="N264" s="481"/>
      <c r="O264" s="481"/>
      <c r="P264" s="481"/>
      <c r="Q264" s="481"/>
      <c r="R264" s="481"/>
      <c r="S264" s="424"/>
      <c r="T264" s="424"/>
      <c r="U264" s="424"/>
      <c r="V264" s="424"/>
      <c r="W264" s="424"/>
      <c r="X264" s="424"/>
      <c r="Y264" s="424"/>
      <c r="Z264" s="424"/>
      <c r="AA264" s="424"/>
      <c r="AB264" s="424"/>
      <c r="AC264" s="424"/>
      <c r="AD264" s="424"/>
      <c r="AE264" s="424"/>
      <c r="AF264" s="424"/>
      <c r="AG264" s="424"/>
      <c r="AH264" s="424"/>
      <c r="AI264" s="424"/>
      <c r="AJ264" s="483" t="s">
        <v>139</v>
      </c>
      <c r="AK264" s="484">
        <v>2006</v>
      </c>
      <c r="AL264" s="424"/>
      <c r="AM264" s="424"/>
      <c r="AN264" s="424"/>
      <c r="AO264" s="485">
        <v>525000</v>
      </c>
      <c r="AP264" s="481"/>
      <c r="AQ264" s="481"/>
      <c r="AR264" s="481"/>
      <c r="AS264" s="481"/>
      <c r="AT264" s="481"/>
      <c r="AU264" s="481"/>
      <c r="AV264" s="481"/>
      <c r="AW264" s="481"/>
    </row>
    <row r="265" spans="2:49" s="91" customFormat="1" ht="33.75" customHeight="1" x14ac:dyDescent="0.25">
      <c r="B265" s="364"/>
      <c r="C265" s="477"/>
      <c r="D265" s="480" t="s">
        <v>188</v>
      </c>
      <c r="E265" s="480" t="s">
        <v>246</v>
      </c>
      <c r="F265" s="481"/>
      <c r="G265" s="424"/>
      <c r="H265" s="424"/>
      <c r="I265" s="424"/>
      <c r="J265" s="424"/>
      <c r="K265" s="482" t="s">
        <v>1405</v>
      </c>
      <c r="L265" s="105"/>
      <c r="M265" s="482" t="s">
        <v>378</v>
      </c>
      <c r="N265" s="481"/>
      <c r="O265" s="481"/>
      <c r="P265" s="481"/>
      <c r="Q265" s="481"/>
      <c r="R265" s="481"/>
      <c r="S265" s="424"/>
      <c r="T265" s="424"/>
      <c r="U265" s="424"/>
      <c r="V265" s="424"/>
      <c r="W265" s="424"/>
      <c r="X265" s="424"/>
      <c r="Y265" s="424"/>
      <c r="Z265" s="424"/>
      <c r="AA265" s="424"/>
      <c r="AB265" s="424"/>
      <c r="AC265" s="424"/>
      <c r="AD265" s="424"/>
      <c r="AE265" s="424"/>
      <c r="AF265" s="424"/>
      <c r="AG265" s="424"/>
      <c r="AH265" s="424"/>
      <c r="AI265" s="424"/>
      <c r="AJ265" s="483" t="s">
        <v>139</v>
      </c>
      <c r="AK265" s="484">
        <v>2006</v>
      </c>
      <c r="AL265" s="424"/>
      <c r="AM265" s="424"/>
      <c r="AN265" s="424"/>
      <c r="AO265" s="485">
        <v>637500</v>
      </c>
      <c r="AP265" s="481"/>
      <c r="AQ265" s="481"/>
      <c r="AR265" s="481"/>
      <c r="AS265" s="481"/>
      <c r="AT265" s="481"/>
      <c r="AU265" s="481"/>
      <c r="AV265" s="481"/>
      <c r="AW265" s="481"/>
    </row>
    <row r="266" spans="2:49" s="91" customFormat="1" ht="33.75" customHeight="1" x14ac:dyDescent="0.25">
      <c r="B266" s="364"/>
      <c r="C266" s="477"/>
      <c r="D266" s="480" t="s">
        <v>184</v>
      </c>
      <c r="E266" s="480" t="s">
        <v>807</v>
      </c>
      <c r="F266" s="481"/>
      <c r="G266" s="424"/>
      <c r="H266" s="424"/>
      <c r="I266" s="424"/>
      <c r="J266" s="424"/>
      <c r="K266" s="482" t="s">
        <v>304</v>
      </c>
      <c r="L266" s="105"/>
      <c r="M266" s="482" t="s">
        <v>364</v>
      </c>
      <c r="N266" s="481"/>
      <c r="O266" s="481"/>
      <c r="P266" s="481"/>
      <c r="Q266" s="481"/>
      <c r="R266" s="481"/>
      <c r="S266" s="424"/>
      <c r="T266" s="424"/>
      <c r="U266" s="424"/>
      <c r="V266" s="424"/>
      <c r="W266" s="424"/>
      <c r="X266" s="424"/>
      <c r="Y266" s="424"/>
      <c r="Z266" s="424"/>
      <c r="AA266" s="424"/>
      <c r="AB266" s="424"/>
      <c r="AC266" s="424"/>
      <c r="AD266" s="424"/>
      <c r="AE266" s="424"/>
      <c r="AF266" s="424"/>
      <c r="AG266" s="424"/>
      <c r="AH266" s="424"/>
      <c r="AI266" s="424"/>
      <c r="AJ266" s="483" t="s">
        <v>139</v>
      </c>
      <c r="AK266" s="484">
        <v>2006</v>
      </c>
      <c r="AL266" s="424"/>
      <c r="AM266" s="424"/>
      <c r="AN266" s="424"/>
      <c r="AO266" s="485">
        <v>825000</v>
      </c>
      <c r="AP266" s="481"/>
      <c r="AQ266" s="481"/>
      <c r="AR266" s="481"/>
      <c r="AS266" s="481"/>
      <c r="AT266" s="481"/>
      <c r="AU266" s="481"/>
      <c r="AV266" s="481"/>
      <c r="AW266" s="481"/>
    </row>
    <row r="267" spans="2:49" s="91" customFormat="1" ht="33.75" customHeight="1" x14ac:dyDescent="0.25">
      <c r="B267" s="364"/>
      <c r="C267" s="477"/>
      <c r="D267" s="480" t="s">
        <v>175</v>
      </c>
      <c r="E267" s="480" t="s">
        <v>1406</v>
      </c>
      <c r="F267" s="481"/>
      <c r="G267" s="424"/>
      <c r="H267" s="424"/>
      <c r="I267" s="424"/>
      <c r="J267" s="424"/>
      <c r="K267" s="482" t="s">
        <v>299</v>
      </c>
      <c r="L267" s="105"/>
      <c r="M267" s="482" t="s">
        <v>360</v>
      </c>
      <c r="N267" s="481"/>
      <c r="O267" s="481"/>
      <c r="P267" s="481"/>
      <c r="Q267" s="481"/>
      <c r="R267" s="481"/>
      <c r="S267" s="424"/>
      <c r="T267" s="424"/>
      <c r="U267" s="424"/>
      <c r="V267" s="424"/>
      <c r="W267" s="424"/>
      <c r="X267" s="424"/>
      <c r="Y267" s="424"/>
      <c r="Z267" s="424"/>
      <c r="AA267" s="424"/>
      <c r="AB267" s="424"/>
      <c r="AC267" s="424"/>
      <c r="AD267" s="424"/>
      <c r="AE267" s="424"/>
      <c r="AF267" s="424"/>
      <c r="AG267" s="424"/>
      <c r="AH267" s="424"/>
      <c r="AI267" s="424"/>
      <c r="AJ267" s="483" t="s">
        <v>139</v>
      </c>
      <c r="AK267" s="484">
        <v>2006</v>
      </c>
      <c r="AL267" s="424"/>
      <c r="AM267" s="424"/>
      <c r="AN267" s="424"/>
      <c r="AO267" s="485">
        <v>262500</v>
      </c>
      <c r="AP267" s="481"/>
      <c r="AQ267" s="481"/>
      <c r="AR267" s="481"/>
      <c r="AS267" s="481"/>
      <c r="AT267" s="481"/>
      <c r="AU267" s="481"/>
      <c r="AV267" s="481"/>
      <c r="AW267" s="481"/>
    </row>
    <row r="268" spans="2:49" s="91" customFormat="1" ht="33.75" customHeight="1" x14ac:dyDescent="0.25">
      <c r="B268" s="364"/>
      <c r="C268" s="477"/>
      <c r="D268" s="480" t="s">
        <v>183</v>
      </c>
      <c r="E268" s="480" t="s">
        <v>240</v>
      </c>
      <c r="F268" s="481"/>
      <c r="G268" s="424"/>
      <c r="H268" s="424"/>
      <c r="I268" s="424"/>
      <c r="J268" s="424"/>
      <c r="K268" s="482" t="s">
        <v>306</v>
      </c>
      <c r="L268" s="105"/>
      <c r="M268" s="482" t="s">
        <v>364</v>
      </c>
      <c r="N268" s="481"/>
      <c r="O268" s="481"/>
      <c r="P268" s="481"/>
      <c r="Q268" s="481"/>
      <c r="R268" s="481"/>
      <c r="S268" s="424"/>
      <c r="T268" s="424"/>
      <c r="U268" s="424"/>
      <c r="V268" s="424"/>
      <c r="W268" s="424"/>
      <c r="X268" s="424"/>
      <c r="Y268" s="424"/>
      <c r="Z268" s="424"/>
      <c r="AA268" s="424"/>
      <c r="AB268" s="424"/>
      <c r="AC268" s="424"/>
      <c r="AD268" s="424"/>
      <c r="AE268" s="424"/>
      <c r="AF268" s="424"/>
      <c r="AG268" s="424"/>
      <c r="AH268" s="424"/>
      <c r="AI268" s="424"/>
      <c r="AJ268" s="483" t="s">
        <v>139</v>
      </c>
      <c r="AK268" s="484">
        <v>2006</v>
      </c>
      <c r="AL268" s="424"/>
      <c r="AM268" s="424"/>
      <c r="AN268" s="424"/>
      <c r="AO268" s="485">
        <v>840000</v>
      </c>
      <c r="AP268" s="481"/>
      <c r="AQ268" s="481"/>
      <c r="AR268" s="481"/>
      <c r="AS268" s="481"/>
      <c r="AT268" s="481"/>
      <c r="AU268" s="481"/>
      <c r="AV268" s="481"/>
      <c r="AW268" s="481"/>
    </row>
    <row r="269" spans="2:49" s="91" customFormat="1" ht="33.75" customHeight="1" x14ac:dyDescent="0.25">
      <c r="B269" s="364"/>
      <c r="C269" s="477"/>
      <c r="D269" s="480" t="s">
        <v>175</v>
      </c>
      <c r="E269" s="480" t="s">
        <v>259</v>
      </c>
      <c r="F269" s="481"/>
      <c r="G269" s="424"/>
      <c r="H269" s="424"/>
      <c r="I269" s="424"/>
      <c r="J269" s="424"/>
      <c r="K269" s="482" t="s">
        <v>304</v>
      </c>
      <c r="L269" s="105"/>
      <c r="M269" s="482" t="s">
        <v>370</v>
      </c>
      <c r="N269" s="481"/>
      <c r="O269" s="481"/>
      <c r="P269" s="481"/>
      <c r="Q269" s="481"/>
      <c r="R269" s="481"/>
      <c r="S269" s="424"/>
      <c r="T269" s="424"/>
      <c r="U269" s="424"/>
      <c r="V269" s="424"/>
      <c r="W269" s="424"/>
      <c r="X269" s="424"/>
      <c r="Y269" s="424"/>
      <c r="Z269" s="424"/>
      <c r="AA269" s="424"/>
      <c r="AB269" s="424"/>
      <c r="AC269" s="424"/>
      <c r="AD269" s="424"/>
      <c r="AE269" s="424"/>
      <c r="AF269" s="424"/>
      <c r="AG269" s="424"/>
      <c r="AH269" s="424"/>
      <c r="AI269" s="424"/>
      <c r="AJ269" s="483" t="s">
        <v>139</v>
      </c>
      <c r="AK269" s="484">
        <v>2006</v>
      </c>
      <c r="AL269" s="424"/>
      <c r="AM269" s="424"/>
      <c r="AN269" s="424"/>
      <c r="AO269" s="485">
        <v>225000</v>
      </c>
      <c r="AP269" s="481"/>
      <c r="AQ269" s="481"/>
      <c r="AR269" s="481"/>
      <c r="AS269" s="481"/>
      <c r="AT269" s="481"/>
      <c r="AU269" s="481"/>
      <c r="AV269" s="481"/>
      <c r="AW269" s="481"/>
    </row>
    <row r="270" spans="2:49" s="91" customFormat="1" ht="33.75" customHeight="1" x14ac:dyDescent="0.25">
      <c r="B270" s="364"/>
      <c r="C270" s="477"/>
      <c r="D270" s="480" t="s">
        <v>175</v>
      </c>
      <c r="E270" s="480" t="s">
        <v>1406</v>
      </c>
      <c r="F270" s="481"/>
      <c r="G270" s="424"/>
      <c r="H270" s="424"/>
      <c r="I270" s="424"/>
      <c r="J270" s="424"/>
      <c r="K270" s="482" t="s">
        <v>299</v>
      </c>
      <c r="L270" s="105"/>
      <c r="M270" s="482" t="s">
        <v>360</v>
      </c>
      <c r="N270" s="481"/>
      <c r="O270" s="481"/>
      <c r="P270" s="481"/>
      <c r="Q270" s="481"/>
      <c r="R270" s="481"/>
      <c r="S270" s="424"/>
      <c r="T270" s="424"/>
      <c r="U270" s="424"/>
      <c r="V270" s="424"/>
      <c r="W270" s="424"/>
      <c r="X270" s="424"/>
      <c r="Y270" s="424"/>
      <c r="Z270" s="424"/>
      <c r="AA270" s="424"/>
      <c r="AB270" s="424"/>
      <c r="AC270" s="424"/>
      <c r="AD270" s="424"/>
      <c r="AE270" s="424"/>
      <c r="AF270" s="424"/>
      <c r="AG270" s="424"/>
      <c r="AH270" s="424"/>
      <c r="AI270" s="424"/>
      <c r="AJ270" s="483" t="s">
        <v>139</v>
      </c>
      <c r="AK270" s="484">
        <v>2006</v>
      </c>
      <c r="AL270" s="424"/>
      <c r="AM270" s="424"/>
      <c r="AN270" s="424"/>
      <c r="AO270" s="485">
        <v>262500</v>
      </c>
      <c r="AP270" s="481"/>
      <c r="AQ270" s="481"/>
      <c r="AR270" s="481"/>
      <c r="AS270" s="481"/>
      <c r="AT270" s="481"/>
      <c r="AU270" s="481"/>
      <c r="AV270" s="481"/>
      <c r="AW270" s="481"/>
    </row>
    <row r="271" spans="2:49" s="91" customFormat="1" ht="33.75" customHeight="1" x14ac:dyDescent="0.25">
      <c r="B271" s="364"/>
      <c r="C271" s="477"/>
      <c r="D271" s="480" t="s">
        <v>1083</v>
      </c>
      <c r="E271" s="480" t="s">
        <v>233</v>
      </c>
      <c r="F271" s="481"/>
      <c r="G271" s="424"/>
      <c r="H271" s="424"/>
      <c r="I271" s="424"/>
      <c r="J271" s="424"/>
      <c r="K271" s="482" t="s">
        <v>300</v>
      </c>
      <c r="L271" s="105"/>
      <c r="M271" s="482" t="s">
        <v>363</v>
      </c>
      <c r="N271" s="481"/>
      <c r="O271" s="481"/>
      <c r="P271" s="481"/>
      <c r="Q271" s="481"/>
      <c r="R271" s="481"/>
      <c r="S271" s="424"/>
      <c r="T271" s="424"/>
      <c r="U271" s="424"/>
      <c r="V271" s="424"/>
      <c r="W271" s="424"/>
      <c r="X271" s="424"/>
      <c r="Y271" s="424"/>
      <c r="Z271" s="424"/>
      <c r="AA271" s="424"/>
      <c r="AB271" s="424"/>
      <c r="AC271" s="424"/>
      <c r="AD271" s="424"/>
      <c r="AE271" s="424"/>
      <c r="AF271" s="424"/>
      <c r="AG271" s="424"/>
      <c r="AH271" s="424"/>
      <c r="AI271" s="424"/>
      <c r="AJ271" s="483" t="s">
        <v>139</v>
      </c>
      <c r="AK271" s="484">
        <v>2006</v>
      </c>
      <c r="AL271" s="424"/>
      <c r="AM271" s="424"/>
      <c r="AN271" s="424"/>
      <c r="AO271" s="485">
        <v>700000</v>
      </c>
      <c r="AP271" s="481"/>
      <c r="AQ271" s="481"/>
      <c r="AR271" s="481"/>
      <c r="AS271" s="481"/>
      <c r="AT271" s="481"/>
      <c r="AU271" s="481"/>
      <c r="AV271" s="481"/>
      <c r="AW271" s="481"/>
    </row>
    <row r="272" spans="2:49" s="91" customFormat="1" ht="33.75" customHeight="1" x14ac:dyDescent="0.25">
      <c r="B272" s="364"/>
      <c r="C272" s="477"/>
      <c r="D272" s="480" t="s">
        <v>177</v>
      </c>
      <c r="E272" s="480" t="s">
        <v>271</v>
      </c>
      <c r="F272" s="481"/>
      <c r="G272" s="424"/>
      <c r="H272" s="424"/>
      <c r="I272" s="424"/>
      <c r="J272" s="424"/>
      <c r="K272" s="482" t="s">
        <v>328</v>
      </c>
      <c r="L272" s="105"/>
      <c r="M272" s="482" t="s">
        <v>362</v>
      </c>
      <c r="N272" s="481"/>
      <c r="O272" s="481"/>
      <c r="P272" s="481"/>
      <c r="Q272" s="481"/>
      <c r="R272" s="481"/>
      <c r="S272" s="424"/>
      <c r="T272" s="424"/>
      <c r="U272" s="424"/>
      <c r="V272" s="424"/>
      <c r="W272" s="424"/>
      <c r="X272" s="424"/>
      <c r="Y272" s="424"/>
      <c r="Z272" s="424"/>
      <c r="AA272" s="424"/>
      <c r="AB272" s="424"/>
      <c r="AC272" s="424"/>
      <c r="AD272" s="424"/>
      <c r="AE272" s="424"/>
      <c r="AF272" s="424"/>
      <c r="AG272" s="424"/>
      <c r="AH272" s="424"/>
      <c r="AI272" s="424"/>
      <c r="AJ272" s="483" t="s">
        <v>139</v>
      </c>
      <c r="AK272" s="484">
        <v>2006</v>
      </c>
      <c r="AL272" s="424"/>
      <c r="AM272" s="424"/>
      <c r="AN272" s="424"/>
      <c r="AO272" s="485">
        <v>2400000</v>
      </c>
      <c r="AP272" s="481"/>
      <c r="AQ272" s="481"/>
      <c r="AR272" s="481"/>
      <c r="AS272" s="481"/>
      <c r="AT272" s="481"/>
      <c r="AU272" s="481"/>
      <c r="AV272" s="481"/>
      <c r="AW272" s="481"/>
    </row>
    <row r="273" spans="2:49" s="91" customFormat="1" ht="33.75" customHeight="1" x14ac:dyDescent="0.25">
      <c r="B273" s="364"/>
      <c r="C273" s="477"/>
      <c r="D273" s="480" t="s">
        <v>186</v>
      </c>
      <c r="E273" s="480" t="s">
        <v>243</v>
      </c>
      <c r="F273" s="481"/>
      <c r="G273" s="424"/>
      <c r="H273" s="424"/>
      <c r="I273" s="424"/>
      <c r="J273" s="424"/>
      <c r="K273" s="482" t="s">
        <v>309</v>
      </c>
      <c r="L273" s="105"/>
      <c r="M273" s="482" t="s">
        <v>361</v>
      </c>
      <c r="N273" s="481"/>
      <c r="O273" s="481"/>
      <c r="P273" s="481"/>
      <c r="Q273" s="481"/>
      <c r="R273" s="481"/>
      <c r="S273" s="424"/>
      <c r="T273" s="424"/>
      <c r="U273" s="424"/>
      <c r="V273" s="424"/>
      <c r="W273" s="424"/>
      <c r="X273" s="424"/>
      <c r="Y273" s="424"/>
      <c r="Z273" s="424"/>
      <c r="AA273" s="424"/>
      <c r="AB273" s="424"/>
      <c r="AC273" s="424"/>
      <c r="AD273" s="424"/>
      <c r="AE273" s="424"/>
      <c r="AF273" s="424"/>
      <c r="AG273" s="424"/>
      <c r="AH273" s="424"/>
      <c r="AI273" s="424"/>
      <c r="AJ273" s="483" t="s">
        <v>139</v>
      </c>
      <c r="AK273" s="484">
        <v>2006</v>
      </c>
      <c r="AL273" s="424"/>
      <c r="AM273" s="424"/>
      <c r="AN273" s="424"/>
      <c r="AO273" s="485">
        <v>450000</v>
      </c>
      <c r="AP273" s="481"/>
      <c r="AQ273" s="481"/>
      <c r="AR273" s="481"/>
      <c r="AS273" s="481"/>
      <c r="AT273" s="481"/>
      <c r="AU273" s="481"/>
      <c r="AV273" s="481"/>
      <c r="AW273" s="481"/>
    </row>
    <row r="274" spans="2:49" s="91" customFormat="1" ht="33.75" customHeight="1" x14ac:dyDescent="0.25">
      <c r="B274" s="364"/>
      <c r="C274" s="477"/>
      <c r="D274" s="480" t="s">
        <v>204</v>
      </c>
      <c r="E274" s="480" t="s">
        <v>267</v>
      </c>
      <c r="F274" s="481"/>
      <c r="G274" s="424"/>
      <c r="H274" s="424"/>
      <c r="I274" s="424"/>
      <c r="J274" s="424"/>
      <c r="K274" s="482" t="s">
        <v>332</v>
      </c>
      <c r="L274" s="105"/>
      <c r="M274" s="482" t="s">
        <v>361</v>
      </c>
      <c r="N274" s="481"/>
      <c r="O274" s="481"/>
      <c r="P274" s="481"/>
      <c r="Q274" s="481"/>
      <c r="R274" s="481"/>
      <c r="S274" s="424"/>
      <c r="T274" s="424"/>
      <c r="U274" s="424"/>
      <c r="V274" s="424"/>
      <c r="W274" s="424"/>
      <c r="X274" s="424"/>
      <c r="Y274" s="424"/>
      <c r="Z274" s="424"/>
      <c r="AA274" s="424"/>
      <c r="AB274" s="424"/>
      <c r="AC274" s="424"/>
      <c r="AD274" s="424"/>
      <c r="AE274" s="424"/>
      <c r="AF274" s="424"/>
      <c r="AG274" s="424"/>
      <c r="AH274" s="424"/>
      <c r="AI274" s="424"/>
      <c r="AJ274" s="483" t="s">
        <v>139</v>
      </c>
      <c r="AK274" s="484">
        <v>2006</v>
      </c>
      <c r="AL274" s="424"/>
      <c r="AM274" s="424"/>
      <c r="AN274" s="424"/>
      <c r="AO274" s="485">
        <v>700000</v>
      </c>
      <c r="AP274" s="481"/>
      <c r="AQ274" s="481"/>
      <c r="AR274" s="481"/>
      <c r="AS274" s="481"/>
      <c r="AT274" s="481"/>
      <c r="AU274" s="481"/>
      <c r="AV274" s="481"/>
      <c r="AW274" s="481"/>
    </row>
    <row r="275" spans="2:49" s="91" customFormat="1" ht="33.75" customHeight="1" x14ac:dyDescent="0.25">
      <c r="B275" s="364"/>
      <c r="C275" s="477"/>
      <c r="D275" s="480" t="s">
        <v>189</v>
      </c>
      <c r="E275" s="480" t="s">
        <v>251</v>
      </c>
      <c r="F275" s="481"/>
      <c r="G275" s="424"/>
      <c r="H275" s="424"/>
      <c r="I275" s="424"/>
      <c r="J275" s="424"/>
      <c r="K275" s="482" t="s">
        <v>1963</v>
      </c>
      <c r="L275" s="105"/>
      <c r="M275" s="482" t="s">
        <v>378</v>
      </c>
      <c r="N275" s="481"/>
      <c r="O275" s="481"/>
      <c r="P275" s="481"/>
      <c r="Q275" s="481"/>
      <c r="R275" s="481"/>
      <c r="S275" s="424"/>
      <c r="T275" s="424"/>
      <c r="U275" s="424"/>
      <c r="V275" s="424"/>
      <c r="W275" s="424"/>
      <c r="X275" s="424"/>
      <c r="Y275" s="424"/>
      <c r="Z275" s="424"/>
      <c r="AA275" s="424"/>
      <c r="AB275" s="424"/>
      <c r="AC275" s="424"/>
      <c r="AD275" s="424"/>
      <c r="AE275" s="424"/>
      <c r="AF275" s="424"/>
      <c r="AG275" s="424"/>
      <c r="AH275" s="424"/>
      <c r="AI275" s="424"/>
      <c r="AJ275" s="483" t="s">
        <v>139</v>
      </c>
      <c r="AK275" s="484">
        <v>2006</v>
      </c>
      <c r="AL275" s="424"/>
      <c r="AM275" s="424"/>
      <c r="AN275" s="424"/>
      <c r="AO275" s="485">
        <v>87500</v>
      </c>
      <c r="AP275" s="481"/>
      <c r="AQ275" s="481"/>
      <c r="AR275" s="481"/>
      <c r="AS275" s="481"/>
      <c r="AT275" s="481"/>
      <c r="AU275" s="481"/>
      <c r="AV275" s="481"/>
      <c r="AW275" s="481"/>
    </row>
    <row r="276" spans="2:49" s="91" customFormat="1" ht="33.75" customHeight="1" x14ac:dyDescent="0.25">
      <c r="B276" s="364"/>
      <c r="C276" s="477"/>
      <c r="D276" s="480" t="s">
        <v>183</v>
      </c>
      <c r="E276" s="480" t="s">
        <v>240</v>
      </c>
      <c r="F276" s="481"/>
      <c r="G276" s="424"/>
      <c r="H276" s="424"/>
      <c r="I276" s="424"/>
      <c r="J276" s="424"/>
      <c r="K276" s="482" t="s">
        <v>306</v>
      </c>
      <c r="L276" s="105"/>
      <c r="M276" s="482" t="s">
        <v>364</v>
      </c>
      <c r="N276" s="481"/>
      <c r="O276" s="481"/>
      <c r="P276" s="481"/>
      <c r="Q276" s="481"/>
      <c r="R276" s="481"/>
      <c r="S276" s="424"/>
      <c r="T276" s="424"/>
      <c r="U276" s="424"/>
      <c r="V276" s="424"/>
      <c r="W276" s="424"/>
      <c r="X276" s="424"/>
      <c r="Y276" s="424"/>
      <c r="Z276" s="424"/>
      <c r="AA276" s="424"/>
      <c r="AB276" s="424"/>
      <c r="AC276" s="424"/>
      <c r="AD276" s="424"/>
      <c r="AE276" s="424"/>
      <c r="AF276" s="424"/>
      <c r="AG276" s="424"/>
      <c r="AH276" s="424"/>
      <c r="AI276" s="424"/>
      <c r="AJ276" s="483" t="s">
        <v>139</v>
      </c>
      <c r="AK276" s="484">
        <v>2006</v>
      </c>
      <c r="AL276" s="424"/>
      <c r="AM276" s="424"/>
      <c r="AN276" s="424"/>
      <c r="AO276" s="485">
        <v>280000</v>
      </c>
      <c r="AP276" s="481"/>
      <c r="AQ276" s="481"/>
      <c r="AR276" s="481"/>
      <c r="AS276" s="481"/>
      <c r="AT276" s="481"/>
      <c r="AU276" s="481"/>
      <c r="AV276" s="481"/>
      <c r="AW276" s="481"/>
    </row>
    <row r="277" spans="2:49" s="91" customFormat="1" ht="33.75" customHeight="1" x14ac:dyDescent="0.25">
      <c r="B277" s="364"/>
      <c r="C277" s="477"/>
      <c r="D277" s="480" t="s">
        <v>175</v>
      </c>
      <c r="E277" s="480" t="s">
        <v>259</v>
      </c>
      <c r="F277" s="481"/>
      <c r="G277" s="424"/>
      <c r="H277" s="424"/>
      <c r="I277" s="424"/>
      <c r="J277" s="424"/>
      <c r="K277" s="482" t="s">
        <v>304</v>
      </c>
      <c r="L277" s="105"/>
      <c r="M277" s="482" t="s">
        <v>370</v>
      </c>
      <c r="N277" s="481"/>
      <c r="O277" s="481"/>
      <c r="P277" s="481"/>
      <c r="Q277" s="481"/>
      <c r="R277" s="481"/>
      <c r="S277" s="424"/>
      <c r="T277" s="424"/>
      <c r="U277" s="424"/>
      <c r="V277" s="424"/>
      <c r="W277" s="424"/>
      <c r="X277" s="424"/>
      <c r="Y277" s="424"/>
      <c r="Z277" s="424"/>
      <c r="AA277" s="424"/>
      <c r="AB277" s="424"/>
      <c r="AC277" s="424"/>
      <c r="AD277" s="424"/>
      <c r="AE277" s="424"/>
      <c r="AF277" s="424"/>
      <c r="AG277" s="424"/>
      <c r="AH277" s="424"/>
      <c r="AI277" s="424"/>
      <c r="AJ277" s="483" t="s">
        <v>139</v>
      </c>
      <c r="AK277" s="484">
        <v>2006</v>
      </c>
      <c r="AL277" s="424"/>
      <c r="AM277" s="424"/>
      <c r="AN277" s="424"/>
      <c r="AO277" s="485">
        <v>112500</v>
      </c>
      <c r="AP277" s="481"/>
      <c r="AQ277" s="481"/>
      <c r="AR277" s="481"/>
      <c r="AS277" s="481"/>
      <c r="AT277" s="481"/>
      <c r="AU277" s="481"/>
      <c r="AV277" s="481"/>
      <c r="AW277" s="481"/>
    </row>
    <row r="278" spans="2:49" s="91" customFormat="1" ht="33.75" customHeight="1" x14ac:dyDescent="0.25">
      <c r="B278" s="364"/>
      <c r="C278" s="394"/>
      <c r="D278" s="462" t="s">
        <v>175</v>
      </c>
      <c r="E278" s="462" t="s">
        <v>1406</v>
      </c>
      <c r="F278" s="105"/>
      <c r="G278" s="69"/>
      <c r="H278" s="69"/>
      <c r="I278" s="69"/>
      <c r="J278" s="69"/>
      <c r="K278" s="463" t="s">
        <v>299</v>
      </c>
      <c r="L278" s="105"/>
      <c r="M278" s="463" t="s">
        <v>360</v>
      </c>
      <c r="N278" s="105"/>
      <c r="O278" s="105"/>
      <c r="P278" s="105"/>
      <c r="Q278" s="105"/>
      <c r="R278" s="105"/>
      <c r="S278" s="69"/>
      <c r="T278" s="69"/>
      <c r="U278" s="69"/>
      <c r="V278" s="69"/>
      <c r="W278" s="69"/>
      <c r="X278" s="69"/>
      <c r="Y278" s="69"/>
      <c r="Z278" s="69"/>
      <c r="AA278" s="69"/>
      <c r="AB278" s="69"/>
      <c r="AC278" s="69"/>
      <c r="AD278" s="69"/>
      <c r="AE278" s="69"/>
      <c r="AF278" s="69"/>
      <c r="AG278" s="69"/>
      <c r="AH278" s="69"/>
      <c r="AI278" s="69"/>
      <c r="AJ278" s="466" t="s">
        <v>139</v>
      </c>
      <c r="AK278" s="467">
        <v>2006</v>
      </c>
      <c r="AL278" s="69"/>
      <c r="AM278" s="69"/>
      <c r="AN278" s="69"/>
      <c r="AO278" s="461">
        <v>262500</v>
      </c>
      <c r="AP278" s="105"/>
      <c r="AQ278" s="105"/>
      <c r="AR278" s="105"/>
      <c r="AS278" s="105"/>
      <c r="AT278" s="105"/>
      <c r="AU278" s="105"/>
      <c r="AV278" s="105"/>
      <c r="AW278" s="105"/>
    </row>
    <row r="279" spans="2:49" s="91" customFormat="1" ht="38.25" customHeight="1" x14ac:dyDescent="0.25">
      <c r="B279" s="403" t="s">
        <v>36</v>
      </c>
      <c r="C279" s="416" t="s">
        <v>37</v>
      </c>
      <c r="D279" s="333"/>
      <c r="E279" s="333"/>
      <c r="F279" s="505"/>
      <c r="G279" s="417"/>
      <c r="H279" s="417"/>
      <c r="I279" s="417"/>
      <c r="J279" s="417"/>
      <c r="K279" s="105"/>
      <c r="L279" s="105"/>
      <c r="M279" s="105"/>
      <c r="N279" s="105"/>
      <c r="O279" s="105"/>
      <c r="P279" s="105"/>
      <c r="Q279" s="105"/>
      <c r="R279" s="105"/>
      <c r="S279" s="417"/>
      <c r="T279" s="417"/>
      <c r="U279" s="417"/>
      <c r="V279" s="417"/>
      <c r="W279" s="417"/>
      <c r="X279" s="417"/>
      <c r="Y279" s="417"/>
      <c r="Z279" s="417"/>
      <c r="AA279" s="417"/>
      <c r="AB279" s="417"/>
      <c r="AC279" s="417"/>
      <c r="AD279" s="417"/>
      <c r="AE279" s="417"/>
      <c r="AF279" s="417"/>
      <c r="AG279" s="417"/>
      <c r="AH279" s="417"/>
      <c r="AI279" s="417"/>
      <c r="AJ279" s="411"/>
      <c r="AK279" s="411"/>
      <c r="AL279" s="40"/>
      <c r="AM279" s="40"/>
      <c r="AN279" s="40"/>
      <c r="AO279" s="506">
        <f>AO280</f>
        <v>280000</v>
      </c>
      <c r="AP279" s="418"/>
      <c r="AQ279" s="418"/>
      <c r="AR279" s="418"/>
      <c r="AS279" s="418"/>
      <c r="AT279" s="418"/>
      <c r="AU279" s="418"/>
      <c r="AV279" s="418"/>
      <c r="AW279" s="418"/>
    </row>
    <row r="280" spans="2:49" s="91" customFormat="1" ht="38.25" customHeight="1" x14ac:dyDescent="0.25">
      <c r="B280" s="364"/>
      <c r="C280" s="394" t="s">
        <v>109</v>
      </c>
      <c r="D280" s="40" t="s">
        <v>382</v>
      </c>
      <c r="E280" s="40" t="s">
        <v>386</v>
      </c>
      <c r="F280" s="40"/>
      <c r="G280" s="69"/>
      <c r="H280" s="69"/>
      <c r="I280" s="69"/>
      <c r="J280" s="69"/>
      <c r="K280" s="105"/>
      <c r="L280" s="105"/>
      <c r="M280" s="105"/>
      <c r="N280" s="105"/>
      <c r="O280" s="105"/>
      <c r="P280" s="105"/>
      <c r="Q280" s="105"/>
      <c r="R280" s="105"/>
      <c r="S280" s="69"/>
      <c r="T280" s="69"/>
      <c r="U280" s="69"/>
      <c r="V280" s="69"/>
      <c r="W280" s="69"/>
      <c r="X280" s="69"/>
      <c r="Y280" s="69"/>
      <c r="Z280" s="69"/>
      <c r="AA280" s="69"/>
      <c r="AB280" s="69"/>
      <c r="AC280" s="69"/>
      <c r="AD280" s="69"/>
      <c r="AE280" s="69"/>
      <c r="AF280" s="69"/>
      <c r="AG280" s="69"/>
      <c r="AH280" s="69"/>
      <c r="AI280" s="69"/>
      <c r="AJ280" s="411" t="s">
        <v>139</v>
      </c>
      <c r="AK280" s="411" t="s">
        <v>1001</v>
      </c>
      <c r="AL280" s="40"/>
      <c r="AM280" s="40"/>
      <c r="AN280" s="40"/>
      <c r="AO280" s="507">
        <v>280000</v>
      </c>
      <c r="AP280" s="105"/>
      <c r="AQ280" s="105"/>
      <c r="AR280" s="105"/>
      <c r="AS280" s="105"/>
      <c r="AT280" s="105"/>
      <c r="AU280" s="105"/>
      <c r="AV280" s="105"/>
      <c r="AW280" s="105"/>
    </row>
    <row r="281" spans="2:49" s="91" customFormat="1" ht="38.25" customHeight="1" x14ac:dyDescent="0.25">
      <c r="B281" s="364"/>
      <c r="C281" s="394"/>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11"/>
      <c r="AK281" s="411"/>
      <c r="AL281" s="40"/>
      <c r="AM281" s="40"/>
      <c r="AN281" s="40"/>
      <c r="AO281" s="40"/>
      <c r="AP281" s="40"/>
      <c r="AQ281" s="40"/>
      <c r="AR281" s="40"/>
      <c r="AS281" s="40"/>
      <c r="AT281" s="40"/>
      <c r="AU281" s="40"/>
      <c r="AV281" s="40"/>
      <c r="AW281" s="40"/>
    </row>
    <row r="282" spans="2:49" s="91" customFormat="1" ht="38.25" customHeight="1" x14ac:dyDescent="0.25">
      <c r="B282" s="364" t="s">
        <v>38</v>
      </c>
      <c r="C282" s="394" t="s">
        <v>39</v>
      </c>
      <c r="D282" s="1287" t="s">
        <v>395</v>
      </c>
      <c r="E282" s="1287"/>
      <c r="F282" s="1287"/>
      <c r="G282" s="69"/>
      <c r="H282" s="69"/>
      <c r="I282" s="69"/>
      <c r="J282" s="69"/>
      <c r="K282" s="105"/>
      <c r="L282" s="105"/>
      <c r="M282" s="105"/>
      <c r="N282" s="105"/>
      <c r="O282" s="105"/>
      <c r="P282" s="105"/>
      <c r="Q282" s="105"/>
      <c r="R282" s="105"/>
      <c r="S282" s="69"/>
      <c r="T282" s="69"/>
      <c r="U282" s="69"/>
      <c r="V282" s="69"/>
      <c r="W282" s="69"/>
      <c r="X282" s="69"/>
      <c r="Y282" s="69"/>
      <c r="Z282" s="69"/>
      <c r="AA282" s="69"/>
      <c r="AB282" s="69"/>
      <c r="AC282" s="69"/>
      <c r="AD282" s="69"/>
      <c r="AE282" s="69"/>
      <c r="AF282" s="69"/>
      <c r="AG282" s="69"/>
      <c r="AH282" s="69"/>
      <c r="AI282" s="69"/>
      <c r="AJ282" s="408"/>
      <c r="AK282" s="408"/>
      <c r="AL282" s="105"/>
      <c r="AM282" s="105"/>
      <c r="AN282" s="105"/>
      <c r="AO282" s="105"/>
      <c r="AP282" s="105"/>
      <c r="AQ282" s="105"/>
      <c r="AR282" s="105"/>
      <c r="AS282" s="105"/>
      <c r="AT282" s="105"/>
      <c r="AU282" s="105"/>
      <c r="AV282" s="105"/>
      <c r="AW282" s="105"/>
    </row>
    <row r="283" spans="2:49" s="91" customFormat="1" ht="38.25" customHeight="1" x14ac:dyDescent="0.25">
      <c r="B283" s="364"/>
      <c r="C283" s="394" t="s">
        <v>109</v>
      </c>
      <c r="D283" s="1287"/>
      <c r="E283" s="1287"/>
      <c r="F283" s="1287"/>
      <c r="G283" s="69"/>
      <c r="H283" s="69"/>
      <c r="I283" s="69"/>
      <c r="J283" s="69"/>
      <c r="K283" s="105"/>
      <c r="L283" s="105"/>
      <c r="M283" s="105"/>
      <c r="N283" s="105"/>
      <c r="O283" s="105"/>
      <c r="P283" s="105"/>
      <c r="Q283" s="105"/>
      <c r="R283" s="105"/>
      <c r="S283" s="69"/>
      <c r="T283" s="69"/>
      <c r="U283" s="69"/>
      <c r="V283" s="69"/>
      <c r="W283" s="69"/>
      <c r="X283" s="69"/>
      <c r="Y283" s="69"/>
      <c r="Z283" s="69"/>
      <c r="AA283" s="69"/>
      <c r="AB283" s="69"/>
      <c r="AC283" s="69"/>
      <c r="AD283" s="69"/>
      <c r="AE283" s="69"/>
      <c r="AF283" s="69"/>
      <c r="AG283" s="69"/>
      <c r="AH283" s="69"/>
      <c r="AI283" s="69"/>
      <c r="AJ283" s="408"/>
      <c r="AK283" s="408"/>
      <c r="AL283" s="105"/>
      <c r="AM283" s="105"/>
      <c r="AN283" s="105"/>
      <c r="AO283" s="105"/>
      <c r="AP283" s="105"/>
      <c r="AQ283" s="105"/>
      <c r="AR283" s="105"/>
      <c r="AS283" s="105"/>
      <c r="AT283" s="105"/>
      <c r="AU283" s="105"/>
      <c r="AV283" s="105"/>
      <c r="AW283" s="105"/>
    </row>
    <row r="284" spans="2:49" s="91" customFormat="1" ht="38.25" customHeight="1" x14ac:dyDescent="0.25">
      <c r="B284" s="447"/>
      <c r="C284" s="453"/>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11"/>
      <c r="AK284" s="411"/>
      <c r="AL284" s="40"/>
      <c r="AM284" s="40"/>
      <c r="AN284" s="40"/>
      <c r="AO284" s="40"/>
      <c r="AP284" s="40"/>
      <c r="AQ284" s="40"/>
      <c r="AR284" s="40"/>
      <c r="AS284" s="40"/>
      <c r="AT284" s="40"/>
      <c r="AU284" s="40"/>
      <c r="AV284" s="40"/>
      <c r="AW284" s="40"/>
    </row>
    <row r="285" spans="2:49" s="91" customFormat="1" ht="38.25" customHeight="1" x14ac:dyDescent="0.25">
      <c r="B285" s="364" t="s">
        <v>40</v>
      </c>
      <c r="C285" s="394" t="s">
        <v>41</v>
      </c>
      <c r="D285" s="1287" t="s">
        <v>395</v>
      </c>
      <c r="E285" s="1287"/>
      <c r="F285" s="1287"/>
      <c r="G285" s="69"/>
      <c r="H285" s="69"/>
      <c r="I285" s="69"/>
      <c r="J285" s="69"/>
      <c r="K285" s="105"/>
      <c r="L285" s="105"/>
      <c r="M285" s="105"/>
      <c r="N285" s="105"/>
      <c r="O285" s="105"/>
      <c r="P285" s="105"/>
      <c r="Q285" s="105"/>
      <c r="R285" s="105"/>
      <c r="S285" s="69"/>
      <c r="T285" s="69"/>
      <c r="U285" s="69"/>
      <c r="V285" s="69"/>
      <c r="W285" s="69"/>
      <c r="X285" s="69"/>
      <c r="Y285" s="69"/>
      <c r="Z285" s="69"/>
      <c r="AA285" s="69"/>
      <c r="AB285" s="69"/>
      <c r="AC285" s="69"/>
      <c r="AD285" s="69"/>
      <c r="AE285" s="69"/>
      <c r="AF285" s="69"/>
      <c r="AG285" s="69"/>
      <c r="AH285" s="69"/>
      <c r="AI285" s="69"/>
      <c r="AJ285" s="408"/>
      <c r="AK285" s="408"/>
      <c r="AL285" s="105"/>
      <c r="AM285" s="105"/>
      <c r="AN285" s="105"/>
      <c r="AO285" s="105"/>
      <c r="AP285" s="105"/>
      <c r="AQ285" s="105"/>
      <c r="AR285" s="105"/>
      <c r="AS285" s="105"/>
      <c r="AT285" s="105"/>
      <c r="AU285" s="105"/>
      <c r="AV285" s="105"/>
      <c r="AW285" s="105"/>
    </row>
    <row r="286" spans="2:49" s="91" customFormat="1" ht="38.25" customHeight="1" x14ac:dyDescent="0.25">
      <c r="B286" s="364"/>
      <c r="C286" s="394" t="s">
        <v>109</v>
      </c>
      <c r="D286" s="1287"/>
      <c r="E286" s="1287"/>
      <c r="F286" s="1287"/>
      <c r="G286" s="69"/>
      <c r="H286" s="69"/>
      <c r="I286" s="69"/>
      <c r="J286" s="69"/>
      <c r="K286" s="105"/>
      <c r="L286" s="105"/>
      <c r="M286" s="105"/>
      <c r="N286" s="105"/>
      <c r="O286" s="105"/>
      <c r="P286" s="105"/>
      <c r="Q286" s="105"/>
      <c r="R286" s="105"/>
      <c r="S286" s="69"/>
      <c r="T286" s="69"/>
      <c r="U286" s="69"/>
      <c r="V286" s="69"/>
      <c r="W286" s="69"/>
      <c r="X286" s="69"/>
      <c r="Y286" s="69"/>
      <c r="Z286" s="69"/>
      <c r="AA286" s="69"/>
      <c r="AB286" s="69"/>
      <c r="AC286" s="69"/>
      <c r="AD286" s="69"/>
      <c r="AE286" s="69"/>
      <c r="AF286" s="69"/>
      <c r="AG286" s="69"/>
      <c r="AH286" s="69"/>
      <c r="AI286" s="69"/>
      <c r="AJ286" s="408"/>
      <c r="AK286" s="408"/>
      <c r="AL286" s="105"/>
      <c r="AM286" s="105"/>
      <c r="AN286" s="105"/>
      <c r="AO286" s="105"/>
      <c r="AP286" s="105"/>
      <c r="AQ286" s="105"/>
      <c r="AR286" s="105"/>
      <c r="AS286" s="105"/>
      <c r="AT286" s="105"/>
      <c r="AU286" s="105"/>
      <c r="AV286" s="105"/>
      <c r="AW286" s="105"/>
    </row>
    <row r="287" spans="2:49" s="91" customFormat="1" ht="38.25" customHeight="1" x14ac:dyDescent="0.25">
      <c r="B287" s="447"/>
      <c r="C287" s="453"/>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11"/>
      <c r="AK287" s="411"/>
      <c r="AL287" s="40"/>
      <c r="AM287" s="40"/>
      <c r="AN287" s="40"/>
      <c r="AO287" s="40"/>
      <c r="AP287" s="40"/>
      <c r="AQ287" s="40"/>
      <c r="AR287" s="40"/>
      <c r="AS287" s="40"/>
      <c r="AT287" s="40"/>
      <c r="AU287" s="40"/>
      <c r="AV287" s="40"/>
      <c r="AW287" s="40"/>
    </row>
    <row r="288" spans="2:49" s="91" customFormat="1" ht="38.25" customHeight="1" x14ac:dyDescent="0.25">
      <c r="B288" s="364" t="s">
        <v>42</v>
      </c>
      <c r="C288" s="394" t="s">
        <v>43</v>
      </c>
      <c r="D288" s="1287" t="s">
        <v>395</v>
      </c>
      <c r="E288" s="1287"/>
      <c r="F288" s="1287"/>
      <c r="G288" s="69"/>
      <c r="H288" s="69"/>
      <c r="I288" s="69"/>
      <c r="J288" s="69"/>
      <c r="K288" s="105"/>
      <c r="L288" s="105"/>
      <c r="M288" s="105"/>
      <c r="N288" s="105"/>
      <c r="O288" s="105"/>
      <c r="P288" s="105"/>
      <c r="Q288" s="105"/>
      <c r="R288" s="105"/>
      <c r="S288" s="69"/>
      <c r="T288" s="69"/>
      <c r="U288" s="69"/>
      <c r="V288" s="69"/>
      <c r="W288" s="69"/>
      <c r="X288" s="69"/>
      <c r="Y288" s="69"/>
      <c r="Z288" s="69"/>
      <c r="AA288" s="69"/>
      <c r="AB288" s="69"/>
      <c r="AC288" s="69"/>
      <c r="AD288" s="69"/>
      <c r="AE288" s="69"/>
      <c r="AF288" s="69"/>
      <c r="AG288" s="69"/>
      <c r="AH288" s="69"/>
      <c r="AI288" s="69"/>
      <c r="AJ288" s="408"/>
      <c r="AK288" s="408"/>
      <c r="AL288" s="105"/>
      <c r="AM288" s="105"/>
      <c r="AN288" s="105"/>
      <c r="AO288" s="105"/>
      <c r="AP288" s="105"/>
      <c r="AQ288" s="105"/>
      <c r="AR288" s="105"/>
      <c r="AS288" s="105"/>
      <c r="AT288" s="105"/>
      <c r="AU288" s="105"/>
      <c r="AV288" s="105"/>
      <c r="AW288" s="105"/>
    </row>
    <row r="289" spans="2:49" s="91" customFormat="1" ht="38.25" customHeight="1" x14ac:dyDescent="0.25">
      <c r="B289" s="364"/>
      <c r="C289" s="394" t="s">
        <v>109</v>
      </c>
      <c r="D289" s="1287"/>
      <c r="E289" s="1287"/>
      <c r="F289" s="1287"/>
      <c r="G289" s="69"/>
      <c r="H289" s="69"/>
      <c r="I289" s="69"/>
      <c r="J289" s="69"/>
      <c r="K289" s="105"/>
      <c r="L289" s="105"/>
      <c r="M289" s="105"/>
      <c r="N289" s="105"/>
      <c r="O289" s="105"/>
      <c r="P289" s="105"/>
      <c r="Q289" s="105"/>
      <c r="R289" s="105"/>
      <c r="S289" s="69"/>
      <c r="T289" s="69"/>
      <c r="U289" s="69"/>
      <c r="V289" s="69"/>
      <c r="W289" s="69"/>
      <c r="X289" s="69"/>
      <c r="Y289" s="69"/>
      <c r="Z289" s="69"/>
      <c r="AA289" s="69"/>
      <c r="AB289" s="69"/>
      <c r="AC289" s="69"/>
      <c r="AD289" s="69"/>
      <c r="AE289" s="69"/>
      <c r="AF289" s="69"/>
      <c r="AG289" s="69"/>
      <c r="AH289" s="69"/>
      <c r="AI289" s="69"/>
      <c r="AJ289" s="408"/>
      <c r="AK289" s="408"/>
      <c r="AL289" s="105"/>
      <c r="AM289" s="105"/>
      <c r="AN289" s="105"/>
      <c r="AO289" s="105"/>
      <c r="AP289" s="105"/>
      <c r="AQ289" s="105"/>
      <c r="AR289" s="105"/>
      <c r="AS289" s="105"/>
      <c r="AT289" s="105"/>
      <c r="AU289" s="105"/>
      <c r="AV289" s="105"/>
      <c r="AW289" s="105"/>
    </row>
    <row r="290" spans="2:49" s="91" customFormat="1" ht="38.25" customHeight="1" x14ac:dyDescent="0.25">
      <c r="B290" s="447"/>
      <c r="C290" s="453"/>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11"/>
      <c r="AK290" s="411"/>
      <c r="AL290" s="40"/>
      <c r="AM290" s="40"/>
      <c r="AN290" s="40"/>
      <c r="AO290" s="40"/>
      <c r="AP290" s="40"/>
      <c r="AQ290" s="40"/>
      <c r="AR290" s="40"/>
      <c r="AS290" s="40"/>
      <c r="AT290" s="40"/>
      <c r="AU290" s="40"/>
      <c r="AV290" s="40"/>
      <c r="AW290" s="40"/>
    </row>
    <row r="291" spans="2:49" s="91" customFormat="1" ht="38.25" customHeight="1" x14ac:dyDescent="0.25">
      <c r="B291" s="364" t="s">
        <v>44</v>
      </c>
      <c r="C291" s="394" t="s">
        <v>45</v>
      </c>
      <c r="D291" s="1287" t="s">
        <v>395</v>
      </c>
      <c r="E291" s="1287"/>
      <c r="F291" s="1287"/>
      <c r="G291" s="69"/>
      <c r="H291" s="69"/>
      <c r="I291" s="69"/>
      <c r="J291" s="69"/>
      <c r="K291" s="105"/>
      <c r="L291" s="105"/>
      <c r="M291" s="105"/>
      <c r="N291" s="105"/>
      <c r="O291" s="105"/>
      <c r="P291" s="105"/>
      <c r="Q291" s="105"/>
      <c r="R291" s="105"/>
      <c r="S291" s="69"/>
      <c r="T291" s="69"/>
      <c r="U291" s="69"/>
      <c r="V291" s="69"/>
      <c r="W291" s="69"/>
      <c r="X291" s="69"/>
      <c r="Y291" s="69"/>
      <c r="Z291" s="69"/>
      <c r="AA291" s="69"/>
      <c r="AB291" s="69"/>
      <c r="AC291" s="69"/>
      <c r="AD291" s="69"/>
      <c r="AE291" s="69"/>
      <c r="AF291" s="69"/>
      <c r="AG291" s="69"/>
      <c r="AH291" s="69"/>
      <c r="AI291" s="69"/>
      <c r="AJ291" s="408"/>
      <c r="AK291" s="408"/>
      <c r="AL291" s="105"/>
      <c r="AM291" s="105"/>
      <c r="AN291" s="105"/>
      <c r="AO291" s="105"/>
      <c r="AP291" s="105"/>
      <c r="AQ291" s="105"/>
      <c r="AR291" s="105"/>
      <c r="AS291" s="105"/>
      <c r="AT291" s="105"/>
      <c r="AU291" s="105"/>
      <c r="AV291" s="105"/>
      <c r="AW291" s="105"/>
    </row>
    <row r="292" spans="2:49" s="91" customFormat="1" ht="38.25" customHeight="1" x14ac:dyDescent="0.25">
      <c r="B292" s="364"/>
      <c r="C292" s="394" t="s">
        <v>109</v>
      </c>
      <c r="D292" s="1287"/>
      <c r="E292" s="1287"/>
      <c r="F292" s="1287"/>
      <c r="G292" s="69"/>
      <c r="H292" s="69"/>
      <c r="I292" s="69"/>
      <c r="J292" s="69"/>
      <c r="K292" s="105"/>
      <c r="L292" s="105"/>
      <c r="M292" s="105"/>
      <c r="N292" s="105"/>
      <c r="O292" s="105"/>
      <c r="P292" s="105"/>
      <c r="Q292" s="105"/>
      <c r="R292" s="105"/>
      <c r="S292" s="69"/>
      <c r="T292" s="69"/>
      <c r="U292" s="69"/>
      <c r="V292" s="69"/>
      <c r="W292" s="69"/>
      <c r="X292" s="69"/>
      <c r="Y292" s="69"/>
      <c r="Z292" s="69"/>
      <c r="AA292" s="69"/>
      <c r="AB292" s="69"/>
      <c r="AC292" s="69"/>
      <c r="AD292" s="69"/>
      <c r="AE292" s="69"/>
      <c r="AF292" s="69"/>
      <c r="AG292" s="69"/>
      <c r="AH292" s="69"/>
      <c r="AI292" s="69"/>
      <c r="AJ292" s="408"/>
      <c r="AK292" s="408"/>
      <c r="AL292" s="105"/>
      <c r="AM292" s="105"/>
      <c r="AN292" s="105"/>
      <c r="AO292" s="105"/>
      <c r="AP292" s="105"/>
      <c r="AQ292" s="105"/>
      <c r="AR292" s="105"/>
      <c r="AS292" s="105"/>
      <c r="AT292" s="105"/>
      <c r="AU292" s="105"/>
      <c r="AV292" s="105"/>
      <c r="AW292" s="105"/>
    </row>
    <row r="293" spans="2:49" s="91" customFormat="1" ht="38.25" customHeight="1" x14ac:dyDescent="0.25">
      <c r="B293" s="447"/>
      <c r="C293" s="448"/>
      <c r="D293" s="492"/>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row>
    <row r="294" spans="2:49" ht="31.5" customHeight="1" x14ac:dyDescent="0.2">
      <c r="B294" s="364" t="s">
        <v>46</v>
      </c>
      <c r="C294" s="380" t="s">
        <v>47</v>
      </c>
      <c r="D294" s="438"/>
      <c r="E294" s="444"/>
      <c r="F294" s="445"/>
      <c r="G294" s="439"/>
      <c r="H294" s="440"/>
      <c r="I294" s="440"/>
      <c r="J294" s="441"/>
      <c r="K294" s="438"/>
      <c r="L294" s="438"/>
      <c r="M294" s="438"/>
      <c r="N294" s="438"/>
      <c r="O294" s="438"/>
      <c r="P294" s="438"/>
      <c r="Q294" s="438"/>
      <c r="R294" s="438"/>
      <c r="S294" s="439"/>
      <c r="T294" s="440"/>
      <c r="U294" s="441"/>
      <c r="V294" s="439"/>
      <c r="W294" s="440"/>
      <c r="X294" s="441"/>
      <c r="Y294" s="438"/>
      <c r="Z294" s="438"/>
      <c r="AA294" s="438"/>
      <c r="AB294" s="438"/>
      <c r="AC294" s="438"/>
      <c r="AD294" s="438"/>
      <c r="AE294" s="438"/>
      <c r="AF294" s="438"/>
      <c r="AG294" s="438"/>
      <c r="AH294" s="438"/>
      <c r="AI294" s="442"/>
      <c r="AJ294" s="442"/>
      <c r="AK294" s="438"/>
      <c r="AL294" s="438"/>
      <c r="AM294" s="438"/>
      <c r="AN294" s="438"/>
      <c r="AO294" s="442"/>
      <c r="AP294" s="442"/>
      <c r="AQ294" s="442"/>
      <c r="AR294" s="442"/>
      <c r="AS294" s="442"/>
      <c r="AT294" s="442"/>
      <c r="AU294" s="442"/>
      <c r="AV294" s="442"/>
      <c r="AW294" s="442"/>
    </row>
    <row r="295" spans="2:49" s="91" customFormat="1" ht="48.75" customHeight="1" x14ac:dyDescent="0.25">
      <c r="B295" s="364" t="s">
        <v>48</v>
      </c>
      <c r="C295" s="379" t="s">
        <v>49</v>
      </c>
      <c r="D295" s="37"/>
      <c r="E295" s="37"/>
      <c r="F295" s="37"/>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313">
        <f>SUM(AO296:AO324)</f>
        <v>1966846550</v>
      </c>
      <c r="AP295" s="40"/>
      <c r="AQ295" s="40"/>
      <c r="AR295" s="40"/>
      <c r="AS295" s="40"/>
      <c r="AT295" s="40"/>
      <c r="AU295" s="40"/>
      <c r="AV295" s="40"/>
      <c r="AW295" s="40"/>
    </row>
    <row r="296" spans="2:49" s="91" customFormat="1" ht="48.75" customHeight="1" x14ac:dyDescent="0.25">
      <c r="B296" s="364"/>
      <c r="C296" s="394" t="s">
        <v>110</v>
      </c>
      <c r="D296" s="499" t="s">
        <v>1964</v>
      </c>
      <c r="E296" s="499" t="s">
        <v>403</v>
      </c>
      <c r="F296" s="40"/>
      <c r="G296" s="499" t="s">
        <v>1138</v>
      </c>
      <c r="H296" s="105"/>
      <c r="I296" s="105"/>
      <c r="J296" s="105"/>
      <c r="K296" s="418"/>
      <c r="L296" s="418"/>
      <c r="M296" s="418"/>
      <c r="N296" s="418"/>
      <c r="O296" s="418"/>
      <c r="P296" s="418"/>
      <c r="Q296" s="418"/>
      <c r="R296" s="418"/>
      <c r="S296" s="105"/>
      <c r="T296" s="418"/>
      <c r="U296" s="494">
        <v>42</v>
      </c>
      <c r="V296" s="105"/>
      <c r="W296" s="105"/>
      <c r="X296" s="493"/>
      <c r="Y296" s="417"/>
      <c r="Z296" s="417"/>
      <c r="AA296" s="417"/>
      <c r="AB296" s="417"/>
      <c r="AC296" s="417"/>
      <c r="AD296" s="417"/>
      <c r="AE296" s="417"/>
      <c r="AF296" s="417"/>
      <c r="AG296" s="417"/>
      <c r="AH296" s="417"/>
      <c r="AI296" s="432"/>
      <c r="AJ296" s="494" t="s">
        <v>139</v>
      </c>
      <c r="AK296" s="417"/>
      <c r="AL296" s="417"/>
      <c r="AM296" s="417"/>
      <c r="AN296" s="417"/>
      <c r="AO296" s="495">
        <v>32583600</v>
      </c>
      <c r="AP296" s="418"/>
      <c r="AQ296" s="418"/>
      <c r="AR296" s="418"/>
      <c r="AS296" s="498" t="s">
        <v>2031</v>
      </c>
      <c r="AT296" s="418"/>
      <c r="AU296" s="418"/>
      <c r="AV296" s="418"/>
      <c r="AW296" s="418"/>
    </row>
    <row r="297" spans="2:49" s="91" customFormat="1" ht="48.75" customHeight="1" x14ac:dyDescent="0.25">
      <c r="B297" s="364"/>
      <c r="C297" s="394"/>
      <c r="D297" s="500" t="s">
        <v>1965</v>
      </c>
      <c r="E297" s="500" t="s">
        <v>403</v>
      </c>
      <c r="F297" s="40"/>
      <c r="G297" s="500" t="s">
        <v>1138</v>
      </c>
      <c r="H297" s="105"/>
      <c r="I297" s="105"/>
      <c r="J297" s="105"/>
      <c r="K297" s="105"/>
      <c r="L297" s="105"/>
      <c r="M297" s="105"/>
      <c r="N297" s="105"/>
      <c r="O297" s="105"/>
      <c r="P297" s="105"/>
      <c r="Q297" s="105"/>
      <c r="R297" s="105"/>
      <c r="S297" s="105"/>
      <c r="T297" s="105"/>
      <c r="U297" s="71">
        <v>96</v>
      </c>
      <c r="V297" s="105"/>
      <c r="W297" s="105"/>
      <c r="X297" s="468"/>
      <c r="Y297" s="69"/>
      <c r="Z297" s="69"/>
      <c r="AA297" s="69"/>
      <c r="AB297" s="69"/>
      <c r="AC297" s="69"/>
      <c r="AD297" s="69"/>
      <c r="AE297" s="69"/>
      <c r="AF297" s="69"/>
      <c r="AG297" s="69"/>
      <c r="AH297" s="69"/>
      <c r="AI297" s="61"/>
      <c r="AJ297" s="71" t="s">
        <v>139</v>
      </c>
      <c r="AK297" s="69"/>
      <c r="AL297" s="69"/>
      <c r="AM297" s="69"/>
      <c r="AN297" s="69"/>
      <c r="AO297" s="469">
        <v>74476800</v>
      </c>
      <c r="AP297" s="105"/>
      <c r="AQ297" s="105"/>
      <c r="AR297" s="105"/>
      <c r="AS297" s="497" t="s">
        <v>1994</v>
      </c>
      <c r="AT297" s="105"/>
      <c r="AU297" s="105"/>
      <c r="AV297" s="105"/>
      <c r="AW297" s="105"/>
    </row>
    <row r="298" spans="2:49" s="91" customFormat="1" ht="48.75" customHeight="1" x14ac:dyDescent="0.25">
      <c r="B298" s="364"/>
      <c r="C298" s="394"/>
      <c r="D298" s="500" t="s">
        <v>1966</v>
      </c>
      <c r="E298" s="500" t="s">
        <v>403</v>
      </c>
      <c r="F298" s="40"/>
      <c r="G298" s="500" t="s">
        <v>1138</v>
      </c>
      <c r="H298" s="105"/>
      <c r="I298" s="105"/>
      <c r="J298" s="105"/>
      <c r="K298" s="105"/>
      <c r="L298" s="105"/>
      <c r="M298" s="105"/>
      <c r="N298" s="105"/>
      <c r="O298" s="105"/>
      <c r="P298" s="105"/>
      <c r="Q298" s="105"/>
      <c r="R298" s="105"/>
      <c r="S298" s="105"/>
      <c r="T298" s="105"/>
      <c r="U298" s="71">
        <v>96</v>
      </c>
      <c r="V298" s="105"/>
      <c r="W298" s="105"/>
      <c r="X298" s="468"/>
      <c r="Y298" s="69"/>
      <c r="Z298" s="69"/>
      <c r="AA298" s="69"/>
      <c r="AB298" s="69"/>
      <c r="AC298" s="69"/>
      <c r="AD298" s="69"/>
      <c r="AE298" s="69"/>
      <c r="AF298" s="69"/>
      <c r="AG298" s="69"/>
      <c r="AH298" s="69"/>
      <c r="AI298" s="61"/>
      <c r="AJ298" s="71" t="s">
        <v>139</v>
      </c>
      <c r="AK298" s="69"/>
      <c r="AL298" s="69"/>
      <c r="AM298" s="69"/>
      <c r="AN298" s="69"/>
      <c r="AO298" s="469">
        <v>74476800</v>
      </c>
      <c r="AP298" s="105"/>
      <c r="AQ298" s="105"/>
      <c r="AR298" s="105"/>
      <c r="AS298" s="498" t="s">
        <v>1995</v>
      </c>
      <c r="AT298" s="105"/>
      <c r="AU298" s="105"/>
      <c r="AV298" s="105"/>
      <c r="AW298" s="105"/>
    </row>
    <row r="299" spans="2:49" s="91" customFormat="1" ht="48.75" customHeight="1" x14ac:dyDescent="0.25">
      <c r="B299" s="364"/>
      <c r="C299" s="394"/>
      <c r="D299" s="500" t="s">
        <v>1967</v>
      </c>
      <c r="E299" s="500" t="s">
        <v>403</v>
      </c>
      <c r="F299" s="40"/>
      <c r="G299" s="500" t="s">
        <v>1138</v>
      </c>
      <c r="H299" s="105"/>
      <c r="I299" s="105"/>
      <c r="J299" s="105"/>
      <c r="K299" s="105"/>
      <c r="L299" s="105"/>
      <c r="M299" s="105"/>
      <c r="N299" s="105"/>
      <c r="O299" s="105"/>
      <c r="P299" s="105"/>
      <c r="Q299" s="105"/>
      <c r="R299" s="105"/>
      <c r="S299" s="105"/>
      <c r="T299" s="105"/>
      <c r="U299" s="71">
        <v>120</v>
      </c>
      <c r="V299" s="105"/>
      <c r="W299" s="105"/>
      <c r="X299" s="468"/>
      <c r="Y299" s="69"/>
      <c r="Z299" s="69"/>
      <c r="AA299" s="69"/>
      <c r="AB299" s="69"/>
      <c r="AC299" s="69"/>
      <c r="AD299" s="69"/>
      <c r="AE299" s="69"/>
      <c r="AF299" s="69"/>
      <c r="AG299" s="69"/>
      <c r="AH299" s="69"/>
      <c r="AI299" s="61"/>
      <c r="AJ299" s="71" t="s">
        <v>139</v>
      </c>
      <c r="AK299" s="69"/>
      <c r="AL299" s="69"/>
      <c r="AM299" s="69"/>
      <c r="AN299" s="69"/>
      <c r="AO299" s="469">
        <v>93096000</v>
      </c>
      <c r="AP299" s="105"/>
      <c r="AQ299" s="105"/>
      <c r="AR299" s="105"/>
      <c r="AS299" s="498" t="s">
        <v>1996</v>
      </c>
      <c r="AT299" s="105"/>
      <c r="AU299" s="105"/>
      <c r="AV299" s="105"/>
      <c r="AW299" s="105"/>
    </row>
    <row r="300" spans="2:49" s="91" customFormat="1" ht="48.75" customHeight="1" x14ac:dyDescent="0.25">
      <c r="B300" s="364"/>
      <c r="C300" s="394"/>
      <c r="D300" s="500" t="s">
        <v>1968</v>
      </c>
      <c r="E300" s="500" t="s">
        <v>403</v>
      </c>
      <c r="F300" s="40"/>
      <c r="G300" s="500" t="s">
        <v>1138</v>
      </c>
      <c r="H300" s="105"/>
      <c r="I300" s="105"/>
      <c r="J300" s="105"/>
      <c r="K300" s="105"/>
      <c r="L300" s="105"/>
      <c r="M300" s="105"/>
      <c r="N300" s="105"/>
      <c r="O300" s="105"/>
      <c r="P300" s="105"/>
      <c r="Q300" s="105"/>
      <c r="R300" s="105"/>
      <c r="S300" s="105"/>
      <c r="T300" s="105"/>
      <c r="U300" s="71">
        <v>144</v>
      </c>
      <c r="V300" s="105"/>
      <c r="W300" s="105"/>
      <c r="X300" s="468"/>
      <c r="Y300" s="69"/>
      <c r="Z300" s="69"/>
      <c r="AA300" s="69"/>
      <c r="AB300" s="69"/>
      <c r="AC300" s="69"/>
      <c r="AD300" s="69"/>
      <c r="AE300" s="69"/>
      <c r="AF300" s="69"/>
      <c r="AG300" s="69"/>
      <c r="AH300" s="69"/>
      <c r="AI300" s="61"/>
      <c r="AJ300" s="71" t="s">
        <v>139</v>
      </c>
      <c r="AK300" s="69"/>
      <c r="AL300" s="69"/>
      <c r="AM300" s="69"/>
      <c r="AN300" s="69"/>
      <c r="AO300" s="469">
        <v>111715200</v>
      </c>
      <c r="AP300" s="105"/>
      <c r="AQ300" s="105"/>
      <c r="AR300" s="105"/>
      <c r="AS300" s="498" t="s">
        <v>1997</v>
      </c>
      <c r="AT300" s="105"/>
      <c r="AU300" s="105"/>
      <c r="AV300" s="105"/>
      <c r="AW300" s="105"/>
    </row>
    <row r="301" spans="2:49" s="91" customFormat="1" ht="48.75" customHeight="1" x14ac:dyDescent="0.25">
      <c r="B301" s="364"/>
      <c r="C301" s="394"/>
      <c r="D301" s="500" t="s">
        <v>1969</v>
      </c>
      <c r="E301" s="500" t="s">
        <v>403</v>
      </c>
      <c r="F301" s="40"/>
      <c r="G301" s="500" t="s">
        <v>1138</v>
      </c>
      <c r="H301" s="105"/>
      <c r="I301" s="105"/>
      <c r="J301" s="105"/>
      <c r="K301" s="105"/>
      <c r="L301" s="105"/>
      <c r="M301" s="105"/>
      <c r="N301" s="105"/>
      <c r="O301" s="105"/>
      <c r="P301" s="105"/>
      <c r="Q301" s="105"/>
      <c r="R301" s="105"/>
      <c r="S301" s="105"/>
      <c r="T301" s="105"/>
      <c r="U301" s="71">
        <v>56</v>
      </c>
      <c r="V301" s="105"/>
      <c r="W301" s="105"/>
      <c r="X301" s="468"/>
      <c r="Y301" s="69"/>
      <c r="Z301" s="69"/>
      <c r="AA301" s="69"/>
      <c r="AB301" s="69"/>
      <c r="AC301" s="69"/>
      <c r="AD301" s="69"/>
      <c r="AE301" s="69"/>
      <c r="AF301" s="69"/>
      <c r="AG301" s="69"/>
      <c r="AH301" s="69"/>
      <c r="AI301" s="61"/>
      <c r="AJ301" s="71" t="s">
        <v>139</v>
      </c>
      <c r="AK301" s="69"/>
      <c r="AL301" s="69"/>
      <c r="AM301" s="69"/>
      <c r="AN301" s="69"/>
      <c r="AO301" s="469">
        <v>43444800</v>
      </c>
      <c r="AP301" s="105"/>
      <c r="AQ301" s="105"/>
      <c r="AR301" s="105"/>
      <c r="AS301" s="498" t="s">
        <v>1998</v>
      </c>
      <c r="AT301" s="105"/>
      <c r="AU301" s="105"/>
      <c r="AV301" s="105"/>
      <c r="AW301" s="105"/>
    </row>
    <row r="302" spans="2:49" s="91" customFormat="1" ht="48.75" customHeight="1" x14ac:dyDescent="0.25">
      <c r="B302" s="364"/>
      <c r="C302" s="394"/>
      <c r="D302" s="500" t="s">
        <v>1970</v>
      </c>
      <c r="E302" s="500" t="s">
        <v>403</v>
      </c>
      <c r="F302" s="40"/>
      <c r="G302" s="500" t="s">
        <v>1138</v>
      </c>
      <c r="H302" s="105"/>
      <c r="I302" s="105"/>
      <c r="J302" s="105"/>
      <c r="K302" s="105"/>
      <c r="L302" s="105"/>
      <c r="M302" s="105"/>
      <c r="N302" s="105"/>
      <c r="O302" s="105"/>
      <c r="P302" s="105"/>
      <c r="Q302" s="105"/>
      <c r="R302" s="105"/>
      <c r="S302" s="105"/>
      <c r="T302" s="105"/>
      <c r="U302" s="71">
        <v>63</v>
      </c>
      <c r="V302" s="105"/>
      <c r="W302" s="105"/>
      <c r="X302" s="468"/>
      <c r="Y302" s="69"/>
      <c r="Z302" s="69"/>
      <c r="AA302" s="69"/>
      <c r="AB302" s="69"/>
      <c r="AC302" s="69"/>
      <c r="AD302" s="69"/>
      <c r="AE302" s="69"/>
      <c r="AF302" s="69"/>
      <c r="AG302" s="69"/>
      <c r="AH302" s="69"/>
      <c r="AI302" s="61"/>
      <c r="AJ302" s="71" t="s">
        <v>139</v>
      </c>
      <c r="AK302" s="69"/>
      <c r="AL302" s="69"/>
      <c r="AM302" s="69"/>
      <c r="AN302" s="69"/>
      <c r="AO302" s="469">
        <v>48875400</v>
      </c>
      <c r="AP302" s="105"/>
      <c r="AQ302" s="105"/>
      <c r="AR302" s="105"/>
      <c r="AS302" s="498" t="s">
        <v>1999</v>
      </c>
      <c r="AT302" s="105"/>
      <c r="AU302" s="105"/>
      <c r="AV302" s="105"/>
      <c r="AW302" s="105"/>
    </row>
    <row r="303" spans="2:49" s="91" customFormat="1" ht="48.75" customHeight="1" x14ac:dyDescent="0.25">
      <c r="B303" s="364"/>
      <c r="C303" s="394"/>
      <c r="D303" s="500" t="s">
        <v>1971</v>
      </c>
      <c r="E303" s="500" t="s">
        <v>403</v>
      </c>
      <c r="F303" s="40"/>
      <c r="G303" s="500" t="s">
        <v>1138</v>
      </c>
      <c r="H303" s="105"/>
      <c r="I303" s="105"/>
      <c r="J303" s="105"/>
      <c r="K303" s="105"/>
      <c r="L303" s="105"/>
      <c r="M303" s="105"/>
      <c r="N303" s="105"/>
      <c r="O303" s="105"/>
      <c r="P303" s="105"/>
      <c r="Q303" s="105"/>
      <c r="R303" s="105"/>
      <c r="S303" s="105"/>
      <c r="T303" s="105"/>
      <c r="U303" s="71">
        <v>56</v>
      </c>
      <c r="V303" s="105"/>
      <c r="W303" s="105"/>
      <c r="X303" s="468"/>
      <c r="Y303" s="69"/>
      <c r="Z303" s="69"/>
      <c r="AA303" s="69"/>
      <c r="AB303" s="69"/>
      <c r="AC303" s="69"/>
      <c r="AD303" s="69"/>
      <c r="AE303" s="69"/>
      <c r="AF303" s="69"/>
      <c r="AG303" s="69"/>
      <c r="AH303" s="69"/>
      <c r="AI303" s="61"/>
      <c r="AJ303" s="71" t="s">
        <v>139</v>
      </c>
      <c r="AK303" s="69"/>
      <c r="AL303" s="69"/>
      <c r="AM303" s="69"/>
      <c r="AN303" s="69"/>
      <c r="AO303" s="469">
        <v>43444800</v>
      </c>
      <c r="AP303" s="105"/>
      <c r="AQ303" s="105"/>
      <c r="AR303" s="105"/>
      <c r="AS303" s="498" t="s">
        <v>2000</v>
      </c>
      <c r="AT303" s="105"/>
      <c r="AU303" s="105"/>
      <c r="AV303" s="105"/>
      <c r="AW303" s="105"/>
    </row>
    <row r="304" spans="2:49" s="91" customFormat="1" ht="48.75" customHeight="1" x14ac:dyDescent="0.25">
      <c r="B304" s="364"/>
      <c r="D304" s="500" t="s">
        <v>1972</v>
      </c>
      <c r="E304" s="500" t="s">
        <v>403</v>
      </c>
      <c r="F304" s="40"/>
      <c r="G304" s="500" t="s">
        <v>1138</v>
      </c>
      <c r="H304" s="105"/>
      <c r="I304" s="105"/>
      <c r="J304" s="105"/>
      <c r="K304" s="105"/>
      <c r="L304" s="105"/>
      <c r="M304" s="105"/>
      <c r="N304" s="105"/>
      <c r="O304" s="105"/>
      <c r="P304" s="105"/>
      <c r="Q304" s="105"/>
      <c r="R304" s="105"/>
      <c r="S304" s="105"/>
      <c r="T304" s="105"/>
      <c r="U304" s="71">
        <v>96</v>
      </c>
      <c r="V304" s="105"/>
      <c r="W304" s="105"/>
      <c r="X304" s="468"/>
      <c r="Y304" s="69"/>
      <c r="Z304" s="69"/>
      <c r="AA304" s="69"/>
      <c r="AB304" s="69"/>
      <c r="AC304" s="69"/>
      <c r="AD304" s="69"/>
      <c r="AE304" s="69"/>
      <c r="AF304" s="69"/>
      <c r="AG304" s="69"/>
      <c r="AH304" s="69"/>
      <c r="AI304" s="61"/>
      <c r="AJ304" s="71" t="s">
        <v>139</v>
      </c>
      <c r="AK304" s="69"/>
      <c r="AL304" s="69"/>
      <c r="AM304" s="69"/>
      <c r="AN304" s="69"/>
      <c r="AO304" s="469">
        <v>74476800</v>
      </c>
      <c r="AP304" s="105"/>
      <c r="AQ304" s="105"/>
      <c r="AR304" s="105"/>
      <c r="AS304" s="498" t="s">
        <v>2001</v>
      </c>
      <c r="AT304" s="105"/>
      <c r="AU304" s="105"/>
      <c r="AV304" s="105"/>
      <c r="AW304" s="105"/>
    </row>
    <row r="305" spans="2:49" s="91" customFormat="1" ht="48.75" customHeight="1" x14ac:dyDescent="0.25">
      <c r="B305" s="364"/>
      <c r="C305" s="69"/>
      <c r="D305" s="500" t="s">
        <v>1973</v>
      </c>
      <c r="E305" s="500" t="s">
        <v>403</v>
      </c>
      <c r="F305" s="40"/>
      <c r="G305" s="500" t="s">
        <v>1138</v>
      </c>
      <c r="H305" s="105"/>
      <c r="I305" s="105"/>
      <c r="J305" s="105"/>
      <c r="K305" s="105"/>
      <c r="L305" s="105"/>
      <c r="M305" s="105"/>
      <c r="N305" s="105"/>
      <c r="O305" s="105"/>
      <c r="P305" s="105"/>
      <c r="Q305" s="105"/>
      <c r="R305" s="105"/>
      <c r="S305" s="105"/>
      <c r="T305" s="105"/>
      <c r="U305" s="71">
        <v>56</v>
      </c>
      <c r="V305" s="105"/>
      <c r="W305" s="105"/>
      <c r="X305" s="468"/>
      <c r="Y305" s="69"/>
      <c r="Z305" s="69"/>
      <c r="AA305" s="69"/>
      <c r="AB305" s="69"/>
      <c r="AC305" s="69"/>
      <c r="AD305" s="69"/>
      <c r="AE305" s="69"/>
      <c r="AF305" s="69"/>
      <c r="AG305" s="69"/>
      <c r="AH305" s="69"/>
      <c r="AI305" s="61"/>
      <c r="AJ305" s="71" t="s">
        <v>139</v>
      </c>
      <c r="AK305" s="69"/>
      <c r="AL305" s="69"/>
      <c r="AM305" s="69"/>
      <c r="AN305" s="69"/>
      <c r="AO305" s="469">
        <v>43444800</v>
      </c>
      <c r="AP305" s="105"/>
      <c r="AQ305" s="105"/>
      <c r="AR305" s="105"/>
      <c r="AS305" s="498" t="s">
        <v>2002</v>
      </c>
      <c r="AT305" s="105"/>
      <c r="AU305" s="105"/>
      <c r="AV305" s="105"/>
      <c r="AW305" s="105"/>
    </row>
    <row r="306" spans="2:49" s="91" customFormat="1" ht="48.75" customHeight="1" x14ac:dyDescent="0.25">
      <c r="B306" s="364"/>
      <c r="C306" s="69"/>
      <c r="D306" s="500" t="s">
        <v>1974</v>
      </c>
      <c r="E306" s="500" t="s">
        <v>403</v>
      </c>
      <c r="F306" s="40"/>
      <c r="G306" s="500" t="s">
        <v>1138</v>
      </c>
      <c r="H306" s="105"/>
      <c r="I306" s="105"/>
      <c r="J306" s="105"/>
      <c r="K306" s="105"/>
      <c r="L306" s="105"/>
      <c r="M306" s="105"/>
      <c r="N306" s="105"/>
      <c r="O306" s="105"/>
      <c r="P306" s="105"/>
      <c r="Q306" s="105"/>
      <c r="R306" s="105"/>
      <c r="S306" s="105"/>
      <c r="T306" s="105"/>
      <c r="U306" s="71">
        <v>63</v>
      </c>
      <c r="V306" s="105"/>
      <c r="W306" s="105"/>
      <c r="X306" s="468"/>
      <c r="Y306" s="69"/>
      <c r="Z306" s="69"/>
      <c r="AA306" s="69"/>
      <c r="AB306" s="69"/>
      <c r="AC306" s="69"/>
      <c r="AD306" s="69"/>
      <c r="AE306" s="69"/>
      <c r="AF306" s="69"/>
      <c r="AG306" s="69"/>
      <c r="AH306" s="69"/>
      <c r="AI306" s="61"/>
      <c r="AJ306" s="71" t="s">
        <v>139</v>
      </c>
      <c r="AK306" s="69"/>
      <c r="AL306" s="69"/>
      <c r="AM306" s="69"/>
      <c r="AN306" s="69"/>
      <c r="AO306" s="469">
        <v>52948350</v>
      </c>
      <c r="AP306" s="105"/>
      <c r="AQ306" s="105"/>
      <c r="AR306" s="105"/>
      <c r="AS306" s="498" t="s">
        <v>2003</v>
      </c>
      <c r="AT306" s="105"/>
      <c r="AU306" s="105"/>
      <c r="AV306" s="105"/>
      <c r="AW306" s="105"/>
    </row>
    <row r="307" spans="2:49" s="91" customFormat="1" ht="48.75" customHeight="1" x14ac:dyDescent="0.25">
      <c r="B307" s="364"/>
      <c r="C307" s="69"/>
      <c r="D307" s="500" t="s">
        <v>1975</v>
      </c>
      <c r="E307" s="500" t="s">
        <v>403</v>
      </c>
      <c r="F307" s="40"/>
      <c r="G307" s="500" t="s">
        <v>405</v>
      </c>
      <c r="H307" s="105"/>
      <c r="I307" s="105"/>
      <c r="J307" s="105"/>
      <c r="K307" s="105"/>
      <c r="L307" s="105"/>
      <c r="M307" s="105"/>
      <c r="N307" s="105"/>
      <c r="O307" s="105"/>
      <c r="P307" s="105"/>
      <c r="Q307" s="105"/>
      <c r="R307" s="105"/>
      <c r="S307" s="105"/>
      <c r="T307" s="105"/>
      <c r="U307" s="71">
        <v>48</v>
      </c>
      <c r="V307" s="105"/>
      <c r="W307" s="105"/>
      <c r="X307" s="468"/>
      <c r="Y307" s="69"/>
      <c r="Z307" s="69"/>
      <c r="AA307" s="69"/>
      <c r="AB307" s="69"/>
      <c r="AC307" s="69"/>
      <c r="AD307" s="69"/>
      <c r="AE307" s="69"/>
      <c r="AF307" s="69"/>
      <c r="AG307" s="69"/>
      <c r="AH307" s="69"/>
      <c r="AI307" s="61"/>
      <c r="AJ307" s="71" t="s">
        <v>139</v>
      </c>
      <c r="AK307" s="69"/>
      <c r="AL307" s="69"/>
      <c r="AM307" s="69"/>
      <c r="AN307" s="69"/>
      <c r="AO307" s="469">
        <v>31032000</v>
      </c>
      <c r="AP307" s="105"/>
      <c r="AQ307" s="105"/>
      <c r="AR307" s="105"/>
      <c r="AS307" s="498" t="s">
        <v>2004</v>
      </c>
      <c r="AT307" s="105"/>
      <c r="AU307" s="105"/>
      <c r="AV307" s="105"/>
      <c r="AW307" s="105"/>
    </row>
    <row r="308" spans="2:49" s="91" customFormat="1" ht="48.75" customHeight="1" x14ac:dyDescent="0.25">
      <c r="B308" s="364"/>
      <c r="C308" s="69"/>
      <c r="D308" s="500" t="s">
        <v>1976</v>
      </c>
      <c r="E308" s="500" t="s">
        <v>403</v>
      </c>
      <c r="F308" s="40"/>
      <c r="G308" s="500" t="s">
        <v>1138</v>
      </c>
      <c r="H308" s="105"/>
      <c r="I308" s="105"/>
      <c r="J308" s="105"/>
      <c r="K308" s="105"/>
      <c r="L308" s="105"/>
      <c r="M308" s="105"/>
      <c r="N308" s="105"/>
      <c r="O308" s="105"/>
      <c r="P308" s="105"/>
      <c r="Q308" s="105"/>
      <c r="R308" s="105"/>
      <c r="S308" s="105"/>
      <c r="T308" s="105"/>
      <c r="U308" s="71">
        <v>54</v>
      </c>
      <c r="V308" s="105"/>
      <c r="W308" s="105"/>
      <c r="X308" s="468"/>
      <c r="Y308" s="69"/>
      <c r="Z308" s="69"/>
      <c r="AA308" s="69"/>
      <c r="AB308" s="69"/>
      <c r="AC308" s="69"/>
      <c r="AD308" s="69"/>
      <c r="AE308" s="69"/>
      <c r="AF308" s="69"/>
      <c r="AG308" s="69"/>
      <c r="AH308" s="69"/>
      <c r="AI308" s="61"/>
      <c r="AJ308" s="71" t="s">
        <v>139</v>
      </c>
      <c r="AK308" s="69"/>
      <c r="AL308" s="69"/>
      <c r="AM308" s="69"/>
      <c r="AN308" s="69"/>
      <c r="AO308" s="469">
        <v>45384300</v>
      </c>
      <c r="AP308" s="105"/>
      <c r="AQ308" s="105"/>
      <c r="AR308" s="105"/>
      <c r="AS308" s="498" t="s">
        <v>2005</v>
      </c>
      <c r="AT308" s="105"/>
      <c r="AU308" s="105"/>
      <c r="AV308" s="105"/>
      <c r="AW308" s="105"/>
    </row>
    <row r="309" spans="2:49" s="91" customFormat="1" ht="48.75" customHeight="1" x14ac:dyDescent="0.25">
      <c r="B309" s="364"/>
      <c r="C309" s="69"/>
      <c r="D309" s="500" t="s">
        <v>1977</v>
      </c>
      <c r="E309" s="500" t="s">
        <v>403</v>
      </c>
      <c r="F309" s="40"/>
      <c r="G309" s="500" t="s">
        <v>1138</v>
      </c>
      <c r="H309" s="105"/>
      <c r="I309" s="105"/>
      <c r="J309" s="105"/>
      <c r="K309" s="105"/>
      <c r="L309" s="105"/>
      <c r="M309" s="105"/>
      <c r="N309" s="105"/>
      <c r="O309" s="105"/>
      <c r="P309" s="105"/>
      <c r="Q309" s="105"/>
      <c r="R309" s="105"/>
      <c r="S309" s="105"/>
      <c r="T309" s="105"/>
      <c r="U309" s="71">
        <v>42</v>
      </c>
      <c r="V309" s="105"/>
      <c r="W309" s="105"/>
      <c r="X309" s="468"/>
      <c r="Y309" s="69"/>
      <c r="Z309" s="69"/>
      <c r="AA309" s="69"/>
      <c r="AB309" s="69"/>
      <c r="AC309" s="69"/>
      <c r="AD309" s="69"/>
      <c r="AE309" s="69"/>
      <c r="AF309" s="69"/>
      <c r="AG309" s="69"/>
      <c r="AH309" s="69"/>
      <c r="AI309" s="61"/>
      <c r="AJ309" s="71" t="s">
        <v>139</v>
      </c>
      <c r="AK309" s="69"/>
      <c r="AL309" s="69"/>
      <c r="AM309" s="69"/>
      <c r="AN309" s="69"/>
      <c r="AO309" s="469">
        <v>39690000</v>
      </c>
      <c r="AP309" s="105"/>
      <c r="AQ309" s="105"/>
      <c r="AR309" s="105"/>
      <c r="AS309" s="498" t="s">
        <v>2006</v>
      </c>
      <c r="AT309" s="105"/>
      <c r="AU309" s="105"/>
      <c r="AV309" s="105"/>
      <c r="AW309" s="105"/>
    </row>
    <row r="310" spans="2:49" s="91" customFormat="1" ht="48.75" customHeight="1" x14ac:dyDescent="0.25">
      <c r="B310" s="364"/>
      <c r="C310" s="69"/>
      <c r="D310" s="500" t="s">
        <v>1978</v>
      </c>
      <c r="E310" s="500" t="s">
        <v>403</v>
      </c>
      <c r="F310" s="40"/>
      <c r="G310" s="500" t="s">
        <v>405</v>
      </c>
      <c r="H310" s="105"/>
      <c r="I310" s="105"/>
      <c r="J310" s="105"/>
      <c r="K310" s="105"/>
      <c r="L310" s="105"/>
      <c r="M310" s="105"/>
      <c r="N310" s="105"/>
      <c r="O310" s="105"/>
      <c r="P310" s="105"/>
      <c r="Q310" s="105"/>
      <c r="R310" s="105"/>
      <c r="S310" s="105"/>
      <c r="T310" s="105"/>
      <c r="U310" s="71">
        <v>117</v>
      </c>
      <c r="V310" s="105"/>
      <c r="W310" s="105"/>
      <c r="X310" s="468"/>
      <c r="Y310" s="69"/>
      <c r="Z310" s="69"/>
      <c r="AA310" s="69"/>
      <c r="AB310" s="69"/>
      <c r="AC310" s="69"/>
      <c r="AD310" s="69"/>
      <c r="AE310" s="69"/>
      <c r="AF310" s="69"/>
      <c r="AG310" s="69"/>
      <c r="AH310" s="69"/>
      <c r="AI310" s="61"/>
      <c r="AJ310" s="71" t="s">
        <v>139</v>
      </c>
      <c r="AK310" s="69"/>
      <c r="AL310" s="69"/>
      <c r="AM310" s="69"/>
      <c r="AN310" s="69"/>
      <c r="AO310" s="469">
        <v>105896700</v>
      </c>
      <c r="AP310" s="105"/>
      <c r="AQ310" s="105"/>
      <c r="AR310" s="105"/>
      <c r="AS310" s="498" t="s">
        <v>2007</v>
      </c>
      <c r="AT310" s="105"/>
      <c r="AU310" s="105"/>
      <c r="AV310" s="105"/>
      <c r="AW310" s="105"/>
    </row>
    <row r="311" spans="2:49" s="91" customFormat="1" ht="48.75" customHeight="1" x14ac:dyDescent="0.25">
      <c r="B311" s="364"/>
      <c r="C311" s="69"/>
      <c r="D311" s="500" t="s">
        <v>1979</v>
      </c>
      <c r="E311" s="500" t="s">
        <v>403</v>
      </c>
      <c r="F311" s="40"/>
      <c r="G311" s="500" t="s">
        <v>405</v>
      </c>
      <c r="H311" s="105"/>
      <c r="I311" s="105"/>
      <c r="J311" s="105"/>
      <c r="K311" s="105"/>
      <c r="L311" s="105"/>
      <c r="M311" s="105"/>
      <c r="N311" s="105"/>
      <c r="O311" s="105"/>
      <c r="P311" s="105"/>
      <c r="Q311" s="105"/>
      <c r="R311" s="105"/>
      <c r="S311" s="105"/>
      <c r="T311" s="105"/>
      <c r="U311" s="71">
        <v>100</v>
      </c>
      <c r="V311" s="105"/>
      <c r="W311" s="105"/>
      <c r="X311" s="468"/>
      <c r="Y311" s="69"/>
      <c r="Z311" s="69"/>
      <c r="AA311" s="69"/>
      <c r="AB311" s="69"/>
      <c r="AC311" s="69"/>
      <c r="AD311" s="69"/>
      <c r="AE311" s="69"/>
      <c r="AF311" s="69"/>
      <c r="AG311" s="69"/>
      <c r="AH311" s="69"/>
      <c r="AI311" s="61"/>
      <c r="AJ311" s="71" t="s">
        <v>139</v>
      </c>
      <c r="AK311" s="69"/>
      <c r="AL311" s="69"/>
      <c r="AM311" s="69"/>
      <c r="AN311" s="69"/>
      <c r="AO311" s="469">
        <v>96975000</v>
      </c>
      <c r="AP311" s="105"/>
      <c r="AQ311" s="105"/>
      <c r="AR311" s="105"/>
      <c r="AS311" s="498" t="s">
        <v>2008</v>
      </c>
      <c r="AT311" s="105"/>
      <c r="AU311" s="105"/>
      <c r="AV311" s="105"/>
      <c r="AW311" s="105"/>
    </row>
    <row r="312" spans="2:49" s="91" customFormat="1" ht="48.75" customHeight="1" x14ac:dyDescent="0.25">
      <c r="B312" s="364"/>
      <c r="C312" s="69"/>
      <c r="D312" s="500" t="s">
        <v>1980</v>
      </c>
      <c r="E312" s="500" t="s">
        <v>403</v>
      </c>
      <c r="F312" s="40"/>
      <c r="G312" s="500" t="s">
        <v>1138</v>
      </c>
      <c r="H312" s="105"/>
      <c r="I312" s="105"/>
      <c r="J312" s="105"/>
      <c r="K312" s="105"/>
      <c r="L312" s="105"/>
      <c r="M312" s="105"/>
      <c r="N312" s="105"/>
      <c r="O312" s="105"/>
      <c r="P312" s="105"/>
      <c r="Q312" s="105"/>
      <c r="R312" s="105"/>
      <c r="S312" s="105"/>
      <c r="T312" s="105"/>
      <c r="U312" s="71">
        <v>48</v>
      </c>
      <c r="V312" s="105"/>
      <c r="W312" s="105"/>
      <c r="X312" s="468"/>
      <c r="Y312" s="69"/>
      <c r="Z312" s="69"/>
      <c r="AA312" s="69"/>
      <c r="AB312" s="69"/>
      <c r="AC312" s="69"/>
      <c r="AD312" s="69"/>
      <c r="AE312" s="69"/>
      <c r="AF312" s="69"/>
      <c r="AG312" s="69"/>
      <c r="AH312" s="69"/>
      <c r="AI312" s="61"/>
      <c r="AJ312" s="71" t="s">
        <v>139</v>
      </c>
      <c r="AK312" s="69"/>
      <c r="AL312" s="69"/>
      <c r="AM312" s="69"/>
      <c r="AN312" s="69"/>
      <c r="AO312" s="469">
        <v>35251200</v>
      </c>
      <c r="AP312" s="105"/>
      <c r="AQ312" s="105"/>
      <c r="AR312" s="105"/>
      <c r="AS312" s="498" t="s">
        <v>2009</v>
      </c>
      <c r="AT312" s="105"/>
      <c r="AU312" s="105"/>
      <c r="AV312" s="105"/>
      <c r="AW312" s="105"/>
    </row>
    <row r="313" spans="2:49" s="91" customFormat="1" ht="48.75" customHeight="1" x14ac:dyDescent="0.25">
      <c r="B313" s="364"/>
      <c r="C313" s="69"/>
      <c r="D313" s="500" t="s">
        <v>1981</v>
      </c>
      <c r="E313" s="500" t="s">
        <v>403</v>
      </c>
      <c r="F313" s="40"/>
      <c r="G313" s="500" t="s">
        <v>1138</v>
      </c>
      <c r="H313" s="105"/>
      <c r="I313" s="105"/>
      <c r="J313" s="105"/>
      <c r="K313" s="105"/>
      <c r="L313" s="105"/>
      <c r="M313" s="105"/>
      <c r="N313" s="105"/>
      <c r="O313" s="105"/>
      <c r="P313" s="105"/>
      <c r="Q313" s="105"/>
      <c r="R313" s="105"/>
      <c r="S313" s="105"/>
      <c r="T313" s="105"/>
      <c r="U313" s="71">
        <v>36</v>
      </c>
      <c r="V313" s="105"/>
      <c r="W313" s="105"/>
      <c r="X313" s="468"/>
      <c r="Y313" s="69"/>
      <c r="Z313" s="69"/>
      <c r="AA313" s="69"/>
      <c r="AB313" s="69"/>
      <c r="AC313" s="69"/>
      <c r="AD313" s="69"/>
      <c r="AE313" s="69"/>
      <c r="AF313" s="69"/>
      <c r="AG313" s="69"/>
      <c r="AH313" s="69"/>
      <c r="AI313" s="61"/>
      <c r="AJ313" s="71" t="s">
        <v>139</v>
      </c>
      <c r="AK313" s="69"/>
      <c r="AL313" s="69"/>
      <c r="AM313" s="69"/>
      <c r="AN313" s="69"/>
      <c r="AO313" s="469">
        <v>22032000</v>
      </c>
      <c r="AP313" s="105"/>
      <c r="AQ313" s="105"/>
      <c r="AR313" s="105"/>
      <c r="AS313" s="498" t="s">
        <v>2010</v>
      </c>
      <c r="AT313" s="105"/>
      <c r="AU313" s="105"/>
      <c r="AV313" s="105"/>
      <c r="AW313" s="105"/>
    </row>
    <row r="314" spans="2:49" s="91" customFormat="1" ht="48.75" customHeight="1" x14ac:dyDescent="0.25">
      <c r="B314" s="364"/>
      <c r="C314" s="69"/>
      <c r="D314" s="500" t="s">
        <v>1982</v>
      </c>
      <c r="E314" s="500" t="s">
        <v>403</v>
      </c>
      <c r="F314" s="40"/>
      <c r="G314" s="500" t="s">
        <v>1138</v>
      </c>
      <c r="H314" s="105"/>
      <c r="I314" s="105"/>
      <c r="J314" s="105"/>
      <c r="K314" s="105"/>
      <c r="L314" s="105"/>
      <c r="M314" s="105"/>
      <c r="N314" s="105"/>
      <c r="O314" s="105"/>
      <c r="P314" s="105"/>
      <c r="Q314" s="105"/>
      <c r="R314" s="105"/>
      <c r="S314" s="105"/>
      <c r="T314" s="105"/>
      <c r="U314" s="71">
        <v>48</v>
      </c>
      <c r="V314" s="105"/>
      <c r="W314" s="105"/>
      <c r="X314" s="468"/>
      <c r="Y314" s="69"/>
      <c r="Z314" s="69"/>
      <c r="AA314" s="69"/>
      <c r="AB314" s="69"/>
      <c r="AC314" s="69"/>
      <c r="AD314" s="69"/>
      <c r="AE314" s="69"/>
      <c r="AF314" s="69"/>
      <c r="AG314" s="69"/>
      <c r="AH314" s="69"/>
      <c r="AI314" s="61"/>
      <c r="AJ314" s="71" t="s">
        <v>139</v>
      </c>
      <c r="AK314" s="69"/>
      <c r="AL314" s="69"/>
      <c r="AM314" s="69"/>
      <c r="AN314" s="69"/>
      <c r="AO314" s="469">
        <v>31032000</v>
      </c>
      <c r="AP314" s="105"/>
      <c r="AQ314" s="105"/>
      <c r="AR314" s="105"/>
      <c r="AS314" s="498" t="s">
        <v>2011</v>
      </c>
      <c r="AT314" s="105"/>
      <c r="AU314" s="105"/>
      <c r="AV314" s="105"/>
      <c r="AW314" s="105"/>
    </row>
    <row r="315" spans="2:49" s="91" customFormat="1" ht="48.75" customHeight="1" x14ac:dyDescent="0.25">
      <c r="B315" s="364"/>
      <c r="C315" s="69"/>
      <c r="D315" s="500" t="s">
        <v>1983</v>
      </c>
      <c r="E315" s="500" t="s">
        <v>403</v>
      </c>
      <c r="F315" s="40"/>
      <c r="G315" s="500" t="s">
        <v>405</v>
      </c>
      <c r="H315" s="105"/>
      <c r="I315" s="105"/>
      <c r="J315" s="105"/>
      <c r="K315" s="105"/>
      <c r="L315" s="105"/>
      <c r="M315" s="105"/>
      <c r="N315" s="105"/>
      <c r="O315" s="105"/>
      <c r="P315" s="105"/>
      <c r="Q315" s="105"/>
      <c r="R315" s="105"/>
      <c r="S315" s="105"/>
      <c r="T315" s="105"/>
      <c r="U315" s="71">
        <v>35</v>
      </c>
      <c r="V315" s="105"/>
      <c r="W315" s="105"/>
      <c r="X315" s="468"/>
      <c r="Y315" s="69"/>
      <c r="Z315" s="69"/>
      <c r="AA315" s="69"/>
      <c r="AB315" s="69"/>
      <c r="AC315" s="69"/>
      <c r="AD315" s="69"/>
      <c r="AE315" s="69"/>
      <c r="AF315" s="69"/>
      <c r="AG315" s="69"/>
      <c r="AH315" s="69"/>
      <c r="AI315" s="61"/>
      <c r="AJ315" s="71" t="s">
        <v>139</v>
      </c>
      <c r="AK315" s="69"/>
      <c r="AL315" s="69"/>
      <c r="AM315" s="69"/>
      <c r="AN315" s="69"/>
      <c r="AO315" s="469">
        <v>25704000</v>
      </c>
      <c r="AP315" s="105"/>
      <c r="AQ315" s="105"/>
      <c r="AR315" s="105"/>
      <c r="AS315" s="498" t="s">
        <v>2010</v>
      </c>
      <c r="AT315" s="105"/>
      <c r="AU315" s="105"/>
      <c r="AV315" s="105"/>
      <c r="AW315" s="105"/>
    </row>
    <row r="316" spans="2:49" s="91" customFormat="1" ht="48.75" customHeight="1" x14ac:dyDescent="0.25">
      <c r="B316" s="364"/>
      <c r="C316" s="69"/>
      <c r="D316" s="500" t="s">
        <v>1984</v>
      </c>
      <c r="E316" s="500" t="s">
        <v>403</v>
      </c>
      <c r="F316" s="40"/>
      <c r="G316" s="500" t="s">
        <v>1138</v>
      </c>
      <c r="H316" s="105"/>
      <c r="I316" s="105"/>
      <c r="J316" s="105"/>
      <c r="K316" s="105"/>
      <c r="L316" s="105"/>
      <c r="M316" s="105"/>
      <c r="N316" s="105"/>
      <c r="O316" s="105"/>
      <c r="P316" s="105"/>
      <c r="Q316" s="105"/>
      <c r="R316" s="105"/>
      <c r="S316" s="105"/>
      <c r="T316" s="105"/>
      <c r="U316" s="71">
        <v>48</v>
      </c>
      <c r="V316" s="105"/>
      <c r="W316" s="105"/>
      <c r="X316" s="468"/>
      <c r="Y316" s="69"/>
      <c r="Z316" s="69"/>
      <c r="AA316" s="69"/>
      <c r="AB316" s="69"/>
      <c r="AC316" s="69"/>
      <c r="AD316" s="69"/>
      <c r="AE316" s="69"/>
      <c r="AF316" s="69"/>
      <c r="AG316" s="69"/>
      <c r="AH316" s="69"/>
      <c r="AI316" s="61"/>
      <c r="AJ316" s="71" t="s">
        <v>139</v>
      </c>
      <c r="AK316" s="69"/>
      <c r="AL316" s="69"/>
      <c r="AM316" s="69"/>
      <c r="AN316" s="69"/>
      <c r="AO316" s="469">
        <v>37440000</v>
      </c>
      <c r="AP316" s="105"/>
      <c r="AQ316" s="105"/>
      <c r="AR316" s="105"/>
      <c r="AS316" s="498" t="s">
        <v>2012</v>
      </c>
      <c r="AT316" s="105"/>
      <c r="AU316" s="105"/>
      <c r="AV316" s="105"/>
      <c r="AW316" s="105"/>
    </row>
    <row r="317" spans="2:49" s="91" customFormat="1" ht="48.75" customHeight="1" x14ac:dyDescent="0.25">
      <c r="B317" s="364"/>
      <c r="C317" s="69"/>
      <c r="D317" s="500" t="s">
        <v>1985</v>
      </c>
      <c r="E317" s="500" t="s">
        <v>403</v>
      </c>
      <c r="F317" s="40"/>
      <c r="G317" s="500" t="s">
        <v>405</v>
      </c>
      <c r="H317" s="105"/>
      <c r="I317" s="105"/>
      <c r="J317" s="105"/>
      <c r="K317" s="105"/>
      <c r="L317" s="105"/>
      <c r="M317" s="105"/>
      <c r="N317" s="105"/>
      <c r="O317" s="105"/>
      <c r="P317" s="105"/>
      <c r="Q317" s="105"/>
      <c r="R317" s="105"/>
      <c r="S317" s="105"/>
      <c r="T317" s="105"/>
      <c r="U317" s="71">
        <v>167</v>
      </c>
      <c r="V317" s="105"/>
      <c r="W317" s="105"/>
      <c r="X317" s="468"/>
      <c r="Y317" s="69"/>
      <c r="Z317" s="69"/>
      <c r="AA317" s="69"/>
      <c r="AB317" s="69"/>
      <c r="AC317" s="69"/>
      <c r="AD317" s="69"/>
      <c r="AE317" s="69"/>
      <c r="AF317" s="69"/>
      <c r="AG317" s="69"/>
      <c r="AH317" s="69"/>
      <c r="AI317" s="61"/>
      <c r="AJ317" s="71" t="s">
        <v>139</v>
      </c>
      <c r="AK317" s="69"/>
      <c r="AL317" s="69"/>
      <c r="AM317" s="69"/>
      <c r="AN317" s="69"/>
      <c r="AO317" s="469">
        <v>107965500</v>
      </c>
      <c r="AP317" s="105"/>
      <c r="AQ317" s="105"/>
      <c r="AR317" s="105"/>
      <c r="AS317" s="498" t="s">
        <v>2013</v>
      </c>
      <c r="AT317" s="105"/>
      <c r="AU317" s="105"/>
      <c r="AV317" s="105"/>
      <c r="AW317" s="105"/>
    </row>
    <row r="318" spans="2:49" s="91" customFormat="1" ht="48.75" customHeight="1" x14ac:dyDescent="0.25">
      <c r="B318" s="364"/>
      <c r="C318" s="69"/>
      <c r="D318" s="500" t="s">
        <v>1986</v>
      </c>
      <c r="E318" s="500" t="s">
        <v>403</v>
      </c>
      <c r="F318" s="40"/>
      <c r="G318" s="500" t="s">
        <v>405</v>
      </c>
      <c r="H318" s="105"/>
      <c r="I318" s="105"/>
      <c r="J318" s="105"/>
      <c r="K318" s="105"/>
      <c r="L318" s="105"/>
      <c r="M318" s="105"/>
      <c r="N318" s="105"/>
      <c r="O318" s="105"/>
      <c r="P318" s="105"/>
      <c r="Q318" s="105"/>
      <c r="R318" s="105"/>
      <c r="S318" s="105"/>
      <c r="T318" s="105"/>
      <c r="U318" s="71">
        <v>72</v>
      </c>
      <c r="V318" s="105"/>
      <c r="W318" s="105"/>
      <c r="X318" s="468"/>
      <c r="Y318" s="69"/>
      <c r="Z318" s="69"/>
      <c r="AA318" s="69"/>
      <c r="AB318" s="69"/>
      <c r="AC318" s="69"/>
      <c r="AD318" s="69"/>
      <c r="AE318" s="69"/>
      <c r="AF318" s="69"/>
      <c r="AG318" s="69"/>
      <c r="AH318" s="69"/>
      <c r="AI318" s="61"/>
      <c r="AJ318" s="71" t="s">
        <v>139</v>
      </c>
      <c r="AK318" s="69"/>
      <c r="AL318" s="69"/>
      <c r="AM318" s="69"/>
      <c r="AN318" s="69"/>
      <c r="AO318" s="469">
        <v>65167200</v>
      </c>
      <c r="AP318" s="105"/>
      <c r="AQ318" s="105"/>
      <c r="AR318" s="105"/>
      <c r="AS318" s="498" t="s">
        <v>2014</v>
      </c>
      <c r="AT318" s="105"/>
      <c r="AU318" s="105"/>
      <c r="AV318" s="105"/>
      <c r="AW318" s="105"/>
    </row>
    <row r="319" spans="2:49" s="91" customFormat="1" ht="48.75" customHeight="1" x14ac:dyDescent="0.25">
      <c r="B319" s="364"/>
      <c r="C319" s="69"/>
      <c r="D319" s="500" t="s">
        <v>1987</v>
      </c>
      <c r="E319" s="500" t="s">
        <v>403</v>
      </c>
      <c r="F319" s="40"/>
      <c r="G319" s="500" t="s">
        <v>405</v>
      </c>
      <c r="H319" s="105"/>
      <c r="I319" s="105"/>
      <c r="J319" s="105"/>
      <c r="K319" s="105"/>
      <c r="L319" s="105"/>
      <c r="M319" s="105"/>
      <c r="N319" s="105"/>
      <c r="O319" s="105"/>
      <c r="P319" s="105"/>
      <c r="Q319" s="105"/>
      <c r="R319" s="105"/>
      <c r="S319" s="105"/>
      <c r="T319" s="105"/>
      <c r="U319" s="71">
        <v>81</v>
      </c>
      <c r="V319" s="105"/>
      <c r="W319" s="105"/>
      <c r="X319" s="468"/>
      <c r="Y319" s="69"/>
      <c r="Z319" s="69"/>
      <c r="AA319" s="69"/>
      <c r="AB319" s="69"/>
      <c r="AC319" s="69"/>
      <c r="AD319" s="69"/>
      <c r="AE319" s="69"/>
      <c r="AF319" s="69"/>
      <c r="AG319" s="69"/>
      <c r="AH319" s="69"/>
      <c r="AI319" s="61"/>
      <c r="AJ319" s="71" t="s">
        <v>1488</v>
      </c>
      <c r="AK319" s="69"/>
      <c r="AL319" s="69"/>
      <c r="AM319" s="69"/>
      <c r="AN319" s="69"/>
      <c r="AO319" s="469">
        <v>68040000</v>
      </c>
      <c r="AP319" s="105"/>
      <c r="AQ319" s="105"/>
      <c r="AR319" s="105"/>
      <c r="AS319" s="498" t="s">
        <v>2014</v>
      </c>
      <c r="AT319" s="105"/>
      <c r="AU319" s="105"/>
      <c r="AV319" s="105"/>
      <c r="AW319" s="105"/>
    </row>
    <row r="320" spans="2:49" s="91" customFormat="1" ht="48.75" customHeight="1" x14ac:dyDescent="0.25">
      <c r="B320" s="364"/>
      <c r="C320" s="69"/>
      <c r="D320" s="500" t="s">
        <v>1988</v>
      </c>
      <c r="E320" s="500" t="s">
        <v>403</v>
      </c>
      <c r="F320" s="40"/>
      <c r="G320" s="500" t="s">
        <v>2020</v>
      </c>
      <c r="H320" s="105"/>
      <c r="I320" s="105"/>
      <c r="J320" s="105"/>
      <c r="K320" s="105"/>
      <c r="L320" s="105"/>
      <c r="M320" s="105"/>
      <c r="N320" s="105"/>
      <c r="O320" s="105"/>
      <c r="P320" s="105"/>
      <c r="Q320" s="105"/>
      <c r="R320" s="105"/>
      <c r="S320" s="105"/>
      <c r="T320" s="105"/>
      <c r="U320" s="71">
        <v>38</v>
      </c>
      <c r="V320" s="105"/>
      <c r="W320" s="105"/>
      <c r="X320" s="468"/>
      <c r="Y320" s="69"/>
      <c r="Z320" s="69"/>
      <c r="AA320" s="69"/>
      <c r="AB320" s="69"/>
      <c r="AC320" s="69"/>
      <c r="AD320" s="69"/>
      <c r="AE320" s="69"/>
      <c r="AF320" s="69"/>
      <c r="AG320" s="69"/>
      <c r="AH320" s="69"/>
      <c r="AI320" s="61"/>
      <c r="AJ320" s="71" t="s">
        <v>139</v>
      </c>
      <c r="AK320" s="69"/>
      <c r="AL320" s="69"/>
      <c r="AM320" s="69"/>
      <c r="AN320" s="69"/>
      <c r="AO320" s="469">
        <v>34580000</v>
      </c>
      <c r="AP320" s="105"/>
      <c r="AQ320" s="105"/>
      <c r="AR320" s="105"/>
      <c r="AS320" s="498" t="s">
        <v>2015</v>
      </c>
      <c r="AT320" s="105"/>
      <c r="AU320" s="105"/>
      <c r="AV320" s="105"/>
      <c r="AW320" s="105"/>
    </row>
    <row r="321" spans="2:49" s="91" customFormat="1" ht="48.75" customHeight="1" x14ac:dyDescent="0.25">
      <c r="B321" s="364"/>
      <c r="C321" s="69"/>
      <c r="D321" s="500" t="s">
        <v>1989</v>
      </c>
      <c r="E321" s="500" t="s">
        <v>403</v>
      </c>
      <c r="F321" s="40"/>
      <c r="G321" s="500" t="s">
        <v>1138</v>
      </c>
      <c r="H321" s="105"/>
      <c r="I321" s="105"/>
      <c r="J321" s="105"/>
      <c r="K321" s="105"/>
      <c r="L321" s="105"/>
      <c r="M321" s="105"/>
      <c r="N321" s="105"/>
      <c r="O321" s="105"/>
      <c r="P321" s="105"/>
      <c r="Q321" s="105"/>
      <c r="R321" s="105"/>
      <c r="S321" s="105"/>
      <c r="T321" s="105"/>
      <c r="U321" s="71">
        <v>42</v>
      </c>
      <c r="V321" s="105"/>
      <c r="W321" s="105"/>
      <c r="X321" s="468"/>
      <c r="Y321" s="69"/>
      <c r="Z321" s="69"/>
      <c r="AA321" s="69"/>
      <c r="AB321" s="69"/>
      <c r="AC321" s="69"/>
      <c r="AD321" s="69"/>
      <c r="AE321" s="69"/>
      <c r="AF321" s="69"/>
      <c r="AG321" s="69"/>
      <c r="AH321" s="69"/>
      <c r="AI321" s="61"/>
      <c r="AJ321" s="71" t="s">
        <v>139</v>
      </c>
      <c r="AK321" s="69"/>
      <c r="AL321" s="69"/>
      <c r="AM321" s="69"/>
      <c r="AN321" s="69"/>
      <c r="AO321" s="469">
        <v>35298900</v>
      </c>
      <c r="AP321" s="105"/>
      <c r="AQ321" s="105"/>
      <c r="AR321" s="105"/>
      <c r="AS321" s="498" t="s">
        <v>2016</v>
      </c>
      <c r="AT321" s="105"/>
      <c r="AU321" s="105"/>
      <c r="AV321" s="105"/>
      <c r="AW321" s="105"/>
    </row>
    <row r="322" spans="2:49" s="91" customFormat="1" ht="48.75" customHeight="1" x14ac:dyDescent="0.25">
      <c r="B322" s="364"/>
      <c r="C322" s="69"/>
      <c r="D322" s="500" t="s">
        <v>1990</v>
      </c>
      <c r="E322" s="500" t="s">
        <v>403</v>
      </c>
      <c r="F322" s="40"/>
      <c r="G322" s="500" t="s">
        <v>405</v>
      </c>
      <c r="H322" s="105"/>
      <c r="I322" s="105"/>
      <c r="J322" s="105"/>
      <c r="K322" s="105"/>
      <c r="L322" s="105"/>
      <c r="M322" s="105"/>
      <c r="N322" s="105"/>
      <c r="O322" s="105"/>
      <c r="P322" s="105"/>
      <c r="Q322" s="105"/>
      <c r="R322" s="105"/>
      <c r="S322" s="105"/>
      <c r="T322" s="105"/>
      <c r="U322" s="71">
        <v>100</v>
      </c>
      <c r="V322" s="105"/>
      <c r="W322" s="105"/>
      <c r="X322" s="468"/>
      <c r="Y322" s="69"/>
      <c r="Z322" s="69"/>
      <c r="AA322" s="69"/>
      <c r="AB322" s="69"/>
      <c r="AC322" s="69"/>
      <c r="AD322" s="69"/>
      <c r="AE322" s="69"/>
      <c r="AF322" s="69"/>
      <c r="AG322" s="69"/>
      <c r="AH322" s="69"/>
      <c r="AI322" s="61"/>
      <c r="AJ322" s="71" t="s">
        <v>139</v>
      </c>
      <c r="AK322" s="69"/>
      <c r="AL322" s="69"/>
      <c r="AM322" s="69"/>
      <c r="AN322" s="69"/>
      <c r="AO322" s="469">
        <v>51720000</v>
      </c>
      <c r="AP322" s="105"/>
      <c r="AQ322" s="105"/>
      <c r="AR322" s="105"/>
      <c r="AS322" s="498" t="s">
        <v>2017</v>
      </c>
      <c r="AT322" s="105"/>
      <c r="AU322" s="105"/>
      <c r="AV322" s="105"/>
      <c r="AW322" s="105"/>
    </row>
    <row r="323" spans="2:49" s="91" customFormat="1" ht="48.75" customHeight="1" x14ac:dyDescent="0.25">
      <c r="B323" s="364"/>
      <c r="C323" s="69"/>
      <c r="D323" s="500" t="s">
        <v>1991</v>
      </c>
      <c r="E323" s="500" t="s">
        <v>403</v>
      </c>
      <c r="F323" s="40"/>
      <c r="G323" s="500" t="s">
        <v>405</v>
      </c>
      <c r="H323" s="105"/>
      <c r="I323" s="105"/>
      <c r="J323" s="105"/>
      <c r="K323" s="105"/>
      <c r="L323" s="105"/>
      <c r="M323" s="105"/>
      <c r="N323" s="105"/>
      <c r="O323" s="105"/>
      <c r="P323" s="105"/>
      <c r="Q323" s="105"/>
      <c r="R323" s="105"/>
      <c r="S323" s="105"/>
      <c r="T323" s="105"/>
      <c r="U323" s="71">
        <v>108</v>
      </c>
      <c r="V323" s="105"/>
      <c r="W323" s="105"/>
      <c r="X323" s="468"/>
      <c r="Y323" s="69"/>
      <c r="Z323" s="69"/>
      <c r="AA323" s="69"/>
      <c r="AB323" s="69"/>
      <c r="AC323" s="69"/>
      <c r="AD323" s="69"/>
      <c r="AE323" s="69"/>
      <c r="AF323" s="69"/>
      <c r="AG323" s="69"/>
      <c r="AH323" s="69"/>
      <c r="AI323" s="61"/>
      <c r="AJ323" s="71" t="s">
        <v>139</v>
      </c>
      <c r="AK323" s="69"/>
      <c r="AL323" s="69"/>
      <c r="AM323" s="69"/>
      <c r="AN323" s="69"/>
      <c r="AO323" s="469">
        <v>97750800</v>
      </c>
      <c r="AP323" s="105"/>
      <c r="AQ323" s="105"/>
      <c r="AR323" s="105"/>
      <c r="AS323" s="498" t="s">
        <v>2018</v>
      </c>
      <c r="AT323" s="105"/>
      <c r="AU323" s="105"/>
      <c r="AV323" s="105"/>
      <c r="AW323" s="105"/>
    </row>
    <row r="324" spans="2:49" s="91" customFormat="1" ht="48.75" customHeight="1" x14ac:dyDescent="0.25">
      <c r="B324" s="364"/>
      <c r="C324" s="69"/>
      <c r="D324" s="500" t="s">
        <v>1992</v>
      </c>
      <c r="E324" s="500" t="s">
        <v>1993</v>
      </c>
      <c r="F324" s="40"/>
      <c r="G324" s="500" t="s">
        <v>1138</v>
      </c>
      <c r="H324" s="105"/>
      <c r="I324" s="105"/>
      <c r="J324" s="105"/>
      <c r="K324" s="105"/>
      <c r="L324" s="105"/>
      <c r="M324" s="105"/>
      <c r="N324" s="105"/>
      <c r="O324" s="105"/>
      <c r="P324" s="105"/>
      <c r="Q324" s="105"/>
      <c r="R324" s="105"/>
      <c r="S324" s="105"/>
      <c r="T324" s="105"/>
      <c r="U324" s="71">
        <v>408</v>
      </c>
      <c r="V324" s="105"/>
      <c r="W324" s="105"/>
      <c r="X324" s="468"/>
      <c r="Y324" s="69"/>
      <c r="Z324" s="69"/>
      <c r="AA324" s="69"/>
      <c r="AB324" s="69"/>
      <c r="AC324" s="69"/>
      <c r="AD324" s="69"/>
      <c r="AE324" s="69"/>
      <c r="AF324" s="69"/>
      <c r="AG324" s="69"/>
      <c r="AH324" s="69"/>
      <c r="AI324" s="61"/>
      <c r="AJ324" s="71" t="s">
        <v>139</v>
      </c>
      <c r="AK324" s="69"/>
      <c r="AL324" s="69"/>
      <c r="AM324" s="69"/>
      <c r="AN324" s="69"/>
      <c r="AO324" s="501">
        <v>342903600</v>
      </c>
      <c r="AP324" s="105"/>
      <c r="AQ324" s="105"/>
      <c r="AR324" s="105"/>
      <c r="AS324" s="498" t="s">
        <v>2019</v>
      </c>
      <c r="AT324" s="105"/>
      <c r="AU324" s="105"/>
      <c r="AV324" s="105"/>
      <c r="AW324" s="105"/>
    </row>
    <row r="325" spans="2:49" s="91" customFormat="1" ht="39" customHeight="1" x14ac:dyDescent="0.25">
      <c r="B325" s="364" t="s">
        <v>50</v>
      </c>
      <c r="C325" s="379" t="s">
        <v>51</v>
      </c>
      <c r="D325" s="1287" t="s">
        <v>395</v>
      </c>
      <c r="E325" s="1287"/>
      <c r="F325" s="1287"/>
      <c r="G325" s="105"/>
      <c r="H325" s="105"/>
      <c r="I325" s="105"/>
      <c r="J325" s="105"/>
      <c r="K325" s="105"/>
      <c r="L325" s="105"/>
      <c r="M325" s="105"/>
      <c r="N325" s="105"/>
      <c r="O325" s="105"/>
      <c r="P325" s="105"/>
      <c r="Q325" s="105"/>
      <c r="R325" s="105"/>
      <c r="S325" s="105"/>
      <c r="T325" s="105"/>
      <c r="U325" s="105"/>
      <c r="V325" s="105"/>
      <c r="W325" s="105"/>
      <c r="X325" s="105"/>
      <c r="Y325" s="105"/>
      <c r="Z325" s="105"/>
      <c r="AA325" s="105"/>
      <c r="AB325" s="105"/>
      <c r="AC325" s="105"/>
      <c r="AD325" s="105"/>
      <c r="AE325" s="105"/>
      <c r="AF325" s="105"/>
      <c r="AG325" s="105"/>
      <c r="AH325" s="105"/>
      <c r="AI325" s="105"/>
      <c r="AJ325" s="105"/>
      <c r="AK325" s="105"/>
      <c r="AL325" s="105"/>
      <c r="AM325" s="105"/>
      <c r="AN325" s="105"/>
      <c r="AO325" s="105"/>
      <c r="AP325" s="105"/>
      <c r="AQ325" s="105"/>
      <c r="AR325" s="105"/>
      <c r="AS325" s="105"/>
      <c r="AT325" s="105"/>
      <c r="AU325" s="105"/>
      <c r="AV325" s="105"/>
      <c r="AW325" s="105"/>
    </row>
    <row r="326" spans="2:49" s="91" customFormat="1" ht="39" customHeight="1" x14ac:dyDescent="0.25">
      <c r="B326" s="364"/>
      <c r="C326" s="394" t="s">
        <v>110</v>
      </c>
      <c r="D326" s="1287"/>
      <c r="E326" s="1287"/>
      <c r="F326" s="1287"/>
      <c r="G326" s="105"/>
      <c r="H326" s="105"/>
      <c r="I326" s="105"/>
      <c r="J326" s="105"/>
      <c r="K326" s="105"/>
      <c r="L326" s="105"/>
      <c r="M326" s="105"/>
      <c r="N326" s="105"/>
      <c r="O326" s="105"/>
      <c r="P326" s="105"/>
      <c r="Q326" s="105"/>
      <c r="R326" s="105"/>
      <c r="S326" s="105"/>
      <c r="T326" s="105"/>
      <c r="U326" s="105"/>
      <c r="V326" s="105"/>
      <c r="W326" s="105"/>
      <c r="X326" s="105"/>
      <c r="Y326" s="105"/>
      <c r="Z326" s="105"/>
      <c r="AA326" s="105"/>
      <c r="AB326" s="105"/>
      <c r="AC326" s="105"/>
      <c r="AD326" s="105"/>
      <c r="AE326" s="105"/>
      <c r="AF326" s="105"/>
      <c r="AG326" s="105"/>
      <c r="AH326" s="105"/>
      <c r="AI326" s="105"/>
      <c r="AJ326" s="105"/>
      <c r="AK326" s="105"/>
      <c r="AL326" s="105"/>
      <c r="AM326" s="105"/>
      <c r="AN326" s="105"/>
      <c r="AO326" s="105"/>
      <c r="AP326" s="105"/>
      <c r="AQ326" s="105"/>
      <c r="AR326" s="105"/>
      <c r="AS326" s="105"/>
      <c r="AT326" s="105"/>
      <c r="AU326" s="105"/>
      <c r="AV326" s="105"/>
      <c r="AW326" s="105"/>
    </row>
    <row r="327" spans="2:49" s="91" customFormat="1" x14ac:dyDescent="0.25">
      <c r="B327" s="447"/>
      <c r="C327" s="448"/>
      <c r="D327" s="37"/>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row>
    <row r="328" spans="2:49" ht="30" x14ac:dyDescent="0.2">
      <c r="B328" s="364" t="s">
        <v>52</v>
      </c>
      <c r="C328" s="380" t="s">
        <v>53</v>
      </c>
      <c r="D328" s="66"/>
      <c r="E328" s="35"/>
      <c r="F328" s="35"/>
      <c r="G328" s="332"/>
      <c r="H328" s="332"/>
      <c r="I328" s="332"/>
      <c r="J328" s="332"/>
      <c r="K328" s="66"/>
      <c r="L328" s="66"/>
      <c r="M328" s="66"/>
      <c r="N328" s="66"/>
      <c r="O328" s="66"/>
      <c r="P328" s="66"/>
      <c r="Q328" s="66"/>
      <c r="R328" s="66"/>
      <c r="S328" s="332"/>
      <c r="T328" s="332"/>
      <c r="U328" s="66"/>
      <c r="V328" s="332"/>
      <c r="W328" s="332"/>
      <c r="X328" s="332"/>
      <c r="Y328" s="66"/>
      <c r="Z328" s="66"/>
      <c r="AA328" s="66"/>
      <c r="AB328" s="66"/>
      <c r="AC328" s="66"/>
      <c r="AD328" s="66"/>
      <c r="AE328" s="66"/>
      <c r="AF328" s="66"/>
      <c r="AG328" s="332"/>
      <c r="AH328" s="332"/>
      <c r="AI328" s="332"/>
      <c r="AJ328" s="332"/>
      <c r="AK328" s="66"/>
      <c r="AL328" s="66"/>
      <c r="AM328" s="66"/>
      <c r="AN328" s="66"/>
      <c r="AO328" s="332"/>
      <c r="AP328" s="332"/>
      <c r="AQ328" s="332"/>
      <c r="AR328" s="332"/>
      <c r="AS328" s="332"/>
      <c r="AT328" s="332"/>
      <c r="AU328" s="332"/>
      <c r="AV328" s="332"/>
      <c r="AW328" s="332"/>
    </row>
    <row r="329" spans="2:49" s="91" customFormat="1" ht="31.5" customHeight="1" x14ac:dyDescent="0.25">
      <c r="B329" s="364" t="s">
        <v>54</v>
      </c>
      <c r="C329" s="379" t="s">
        <v>55</v>
      </c>
      <c r="D329" s="1287" t="s">
        <v>395</v>
      </c>
      <c r="E329" s="1287"/>
      <c r="F329" s="1287"/>
      <c r="G329" s="105"/>
      <c r="H329" s="105"/>
      <c r="I329" s="105"/>
      <c r="J329" s="105"/>
      <c r="K329" s="40"/>
      <c r="L329" s="40"/>
      <c r="M329" s="40"/>
      <c r="N329" s="40"/>
      <c r="O329" s="40"/>
      <c r="P329" s="40"/>
      <c r="Q329" s="40"/>
      <c r="R329" s="40"/>
      <c r="S329" s="105"/>
      <c r="T329" s="105"/>
      <c r="U329" s="105"/>
      <c r="V329" s="105"/>
      <c r="W329" s="105"/>
      <c r="X329" s="105"/>
      <c r="Y329" s="105"/>
      <c r="Z329" s="105"/>
      <c r="AA329" s="105"/>
      <c r="AB329" s="105"/>
      <c r="AC329" s="105"/>
      <c r="AD329" s="105"/>
      <c r="AE329" s="105"/>
      <c r="AF329" s="105"/>
      <c r="AG329" s="105"/>
      <c r="AH329" s="105"/>
      <c r="AI329" s="105"/>
      <c r="AJ329" s="105"/>
      <c r="AK329" s="105"/>
      <c r="AL329" s="105"/>
      <c r="AM329" s="105"/>
      <c r="AN329" s="105"/>
      <c r="AO329" s="105"/>
      <c r="AP329" s="105"/>
      <c r="AQ329" s="105"/>
      <c r="AR329" s="105"/>
      <c r="AS329" s="105"/>
      <c r="AT329" s="105"/>
      <c r="AU329" s="105"/>
      <c r="AV329" s="105"/>
      <c r="AW329" s="105"/>
    </row>
    <row r="330" spans="2:49" s="91" customFormat="1" ht="31.5" customHeight="1" x14ac:dyDescent="0.25">
      <c r="B330" s="364"/>
      <c r="C330" s="394" t="s">
        <v>111</v>
      </c>
      <c r="D330" s="1287"/>
      <c r="E330" s="1287"/>
      <c r="F330" s="1287"/>
      <c r="G330" s="105"/>
      <c r="H330" s="105"/>
      <c r="I330" s="105"/>
      <c r="J330" s="105"/>
      <c r="K330" s="40"/>
      <c r="L330" s="40"/>
      <c r="M330" s="40"/>
      <c r="N330" s="40"/>
      <c r="O330" s="40"/>
      <c r="P330" s="40"/>
      <c r="Q330" s="40"/>
      <c r="R330" s="40"/>
      <c r="S330" s="105"/>
      <c r="T330" s="105"/>
      <c r="U330" s="105"/>
      <c r="V330" s="105"/>
      <c r="W330" s="105"/>
      <c r="X330" s="105"/>
      <c r="Y330" s="105"/>
      <c r="Z330" s="105"/>
      <c r="AA330" s="105"/>
      <c r="AB330" s="105"/>
      <c r="AC330" s="105"/>
      <c r="AD330" s="105"/>
      <c r="AE330" s="105"/>
      <c r="AF330" s="105"/>
      <c r="AG330" s="105"/>
      <c r="AH330" s="105"/>
      <c r="AI330" s="105"/>
      <c r="AJ330" s="105"/>
      <c r="AK330" s="105"/>
      <c r="AL330" s="105"/>
      <c r="AM330" s="105"/>
      <c r="AN330" s="105"/>
      <c r="AO330" s="105"/>
      <c r="AP330" s="105"/>
      <c r="AQ330" s="105"/>
      <c r="AR330" s="105"/>
      <c r="AS330" s="105"/>
      <c r="AT330" s="105"/>
      <c r="AU330" s="105"/>
      <c r="AV330" s="105"/>
      <c r="AW330" s="105"/>
    </row>
    <row r="331" spans="2:49" s="91" customFormat="1" ht="31.5" customHeight="1" x14ac:dyDescent="0.25">
      <c r="B331" s="364"/>
      <c r="C331" s="379"/>
      <c r="D331" s="37"/>
      <c r="E331" s="37"/>
      <c r="F331" s="37"/>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row>
    <row r="332" spans="2:49" s="91" customFormat="1" ht="31.5" customHeight="1" x14ac:dyDescent="0.25">
      <c r="B332" s="364" t="s">
        <v>56</v>
      </c>
      <c r="C332" s="379" t="s">
        <v>57</v>
      </c>
      <c r="D332" s="1399" t="s">
        <v>395</v>
      </c>
      <c r="E332" s="1400"/>
      <c r="F332" s="1401"/>
      <c r="G332" s="105"/>
      <c r="H332" s="105"/>
      <c r="I332" s="105"/>
      <c r="J332" s="105"/>
      <c r="K332" s="40"/>
      <c r="L332" s="40"/>
      <c r="M332" s="40"/>
      <c r="N332" s="40"/>
      <c r="O332" s="40"/>
      <c r="P332" s="40"/>
      <c r="Q332" s="40"/>
      <c r="R332" s="40"/>
      <c r="S332" s="105"/>
      <c r="T332" s="105"/>
      <c r="U332" s="105"/>
      <c r="V332" s="105"/>
      <c r="W332" s="105"/>
      <c r="X332" s="105"/>
      <c r="Y332" s="105"/>
      <c r="Z332" s="105"/>
      <c r="AA332" s="105"/>
      <c r="AB332" s="105"/>
      <c r="AC332" s="105"/>
      <c r="AD332" s="105"/>
      <c r="AE332" s="105"/>
      <c r="AF332" s="105"/>
      <c r="AG332" s="105"/>
      <c r="AH332" s="105"/>
      <c r="AI332" s="105"/>
      <c r="AJ332" s="105"/>
      <c r="AK332" s="105"/>
      <c r="AL332" s="105"/>
      <c r="AM332" s="105"/>
      <c r="AN332" s="105"/>
      <c r="AO332" s="105"/>
      <c r="AP332" s="105"/>
      <c r="AQ332" s="105"/>
      <c r="AR332" s="105"/>
      <c r="AS332" s="105"/>
      <c r="AT332" s="105"/>
      <c r="AU332" s="105"/>
      <c r="AV332" s="105"/>
      <c r="AW332" s="105"/>
    </row>
    <row r="333" spans="2:49" s="91" customFormat="1" ht="31.5" customHeight="1" x14ac:dyDescent="0.25">
      <c r="B333" s="364"/>
      <c r="C333" s="394" t="s">
        <v>111</v>
      </c>
      <c r="D333" s="1405"/>
      <c r="E333" s="1406"/>
      <c r="F333" s="1407"/>
      <c r="G333" s="105"/>
      <c r="H333" s="105"/>
      <c r="I333" s="105"/>
      <c r="J333" s="105"/>
      <c r="K333" s="40"/>
      <c r="L333" s="40"/>
      <c r="M333" s="40"/>
      <c r="N333" s="40"/>
      <c r="O333" s="40"/>
      <c r="P333" s="40"/>
      <c r="Q333" s="40"/>
      <c r="R333" s="40"/>
      <c r="S333" s="105"/>
      <c r="T333" s="105"/>
      <c r="U333" s="105"/>
      <c r="V333" s="105"/>
      <c r="W333" s="105"/>
      <c r="X333" s="105"/>
      <c r="Y333" s="105"/>
      <c r="Z333" s="105"/>
      <c r="AA333" s="105"/>
      <c r="AB333" s="105"/>
      <c r="AC333" s="105"/>
      <c r="AD333" s="105"/>
      <c r="AE333" s="105"/>
      <c r="AF333" s="105"/>
      <c r="AG333" s="105"/>
      <c r="AH333" s="105"/>
      <c r="AI333" s="105"/>
      <c r="AJ333" s="105"/>
      <c r="AK333" s="105"/>
      <c r="AL333" s="105"/>
      <c r="AM333" s="105"/>
      <c r="AN333" s="105"/>
      <c r="AO333" s="105"/>
      <c r="AP333" s="105"/>
      <c r="AQ333" s="105"/>
      <c r="AR333" s="105"/>
      <c r="AS333" s="105"/>
      <c r="AT333" s="105"/>
      <c r="AU333" s="105"/>
      <c r="AV333" s="105"/>
      <c r="AW333" s="105"/>
    </row>
    <row r="334" spans="2:49" s="91" customFormat="1" ht="31.5" customHeight="1" x14ac:dyDescent="0.25">
      <c r="B334" s="364"/>
      <c r="C334" s="379"/>
      <c r="D334" s="37"/>
      <c r="E334" s="37"/>
      <c r="F334" s="37"/>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row>
    <row r="335" spans="2:49" s="91" customFormat="1" ht="31.5" customHeight="1" x14ac:dyDescent="0.25">
      <c r="B335" s="364" t="s">
        <v>58</v>
      </c>
      <c r="C335" s="379" t="s">
        <v>59</v>
      </c>
      <c r="D335" s="1287" t="s">
        <v>395</v>
      </c>
      <c r="E335" s="1287"/>
      <c r="F335" s="1287"/>
      <c r="G335" s="105"/>
      <c r="H335" s="105"/>
      <c r="I335" s="105"/>
      <c r="J335" s="105"/>
      <c r="K335" s="40"/>
      <c r="L335" s="40"/>
      <c r="M335" s="40"/>
      <c r="N335" s="40"/>
      <c r="O335" s="40"/>
      <c r="P335" s="40"/>
      <c r="Q335" s="40"/>
      <c r="R335" s="40"/>
      <c r="S335" s="105"/>
      <c r="T335" s="105"/>
      <c r="U335" s="105"/>
      <c r="V335" s="105"/>
      <c r="W335" s="105"/>
      <c r="X335" s="105"/>
      <c r="Y335" s="105"/>
      <c r="Z335" s="105"/>
      <c r="AA335" s="105"/>
      <c r="AB335" s="105"/>
      <c r="AC335" s="105"/>
      <c r="AD335" s="105"/>
      <c r="AE335" s="105"/>
      <c r="AF335" s="105"/>
      <c r="AG335" s="105"/>
      <c r="AH335" s="105"/>
      <c r="AI335" s="105"/>
      <c r="AJ335" s="105"/>
      <c r="AK335" s="105"/>
      <c r="AL335" s="105"/>
      <c r="AM335" s="105"/>
      <c r="AN335" s="105"/>
      <c r="AO335" s="105"/>
      <c r="AP335" s="105"/>
      <c r="AQ335" s="105"/>
      <c r="AR335" s="105"/>
      <c r="AS335" s="105"/>
      <c r="AT335" s="105"/>
      <c r="AU335" s="105"/>
      <c r="AV335" s="105"/>
      <c r="AW335" s="105"/>
    </row>
    <row r="336" spans="2:49" s="91" customFormat="1" ht="31.5" customHeight="1" x14ac:dyDescent="0.25">
      <c r="B336" s="364"/>
      <c r="C336" s="394" t="s">
        <v>111</v>
      </c>
      <c r="D336" s="1287"/>
      <c r="E336" s="1287"/>
      <c r="F336" s="1287"/>
      <c r="G336" s="105"/>
      <c r="H336" s="105"/>
      <c r="I336" s="105"/>
      <c r="J336" s="105"/>
      <c r="K336" s="40"/>
      <c r="L336" s="40"/>
      <c r="M336" s="40"/>
      <c r="N336" s="40"/>
      <c r="O336" s="40"/>
      <c r="P336" s="40"/>
      <c r="Q336" s="40"/>
      <c r="R336" s="40"/>
      <c r="S336" s="105"/>
      <c r="T336" s="105"/>
      <c r="U336" s="105"/>
      <c r="V336" s="105"/>
      <c r="W336" s="105"/>
      <c r="X336" s="105"/>
      <c r="Y336" s="105"/>
      <c r="Z336" s="105"/>
      <c r="AA336" s="105"/>
      <c r="AB336" s="105"/>
      <c r="AC336" s="105"/>
      <c r="AD336" s="105"/>
      <c r="AE336" s="105"/>
      <c r="AF336" s="105"/>
      <c r="AG336" s="105"/>
      <c r="AH336" s="105"/>
      <c r="AI336" s="105"/>
      <c r="AJ336" s="105"/>
      <c r="AK336" s="105"/>
      <c r="AL336" s="105"/>
      <c r="AM336" s="105"/>
      <c r="AN336" s="105"/>
      <c r="AO336" s="105"/>
      <c r="AP336" s="105"/>
      <c r="AQ336" s="105"/>
      <c r="AR336" s="105"/>
      <c r="AS336" s="105"/>
      <c r="AT336" s="105"/>
      <c r="AU336" s="105"/>
      <c r="AV336" s="105"/>
      <c r="AW336" s="105"/>
    </row>
    <row r="337" spans="2:49" s="91" customFormat="1" ht="31.5" customHeight="1" x14ac:dyDescent="0.25">
      <c r="B337" s="364"/>
      <c r="C337" s="379"/>
      <c r="D337" s="37"/>
      <c r="E337" s="37"/>
      <c r="F337" s="37"/>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row>
    <row r="338" spans="2:49" s="91" customFormat="1" ht="31.5" customHeight="1" x14ac:dyDescent="0.25">
      <c r="B338" s="364" t="s">
        <v>60</v>
      </c>
      <c r="C338" s="379" t="s">
        <v>61</v>
      </c>
      <c r="D338" s="1287" t="s">
        <v>395</v>
      </c>
      <c r="E338" s="1287"/>
      <c r="F338" s="1287"/>
      <c r="G338" s="105"/>
      <c r="H338" s="105"/>
      <c r="I338" s="105"/>
      <c r="J338" s="105"/>
      <c r="K338" s="40"/>
      <c r="L338" s="40"/>
      <c r="M338" s="40"/>
      <c r="N338" s="40"/>
      <c r="O338" s="40"/>
      <c r="P338" s="40"/>
      <c r="Q338" s="40"/>
      <c r="R338" s="40"/>
      <c r="S338" s="105"/>
      <c r="T338" s="105"/>
      <c r="U338" s="105"/>
      <c r="V338" s="105"/>
      <c r="W338" s="105"/>
      <c r="X338" s="105"/>
      <c r="Y338" s="105"/>
      <c r="Z338" s="105"/>
      <c r="AA338" s="105"/>
      <c r="AB338" s="105"/>
      <c r="AC338" s="105"/>
      <c r="AD338" s="105"/>
      <c r="AE338" s="105"/>
      <c r="AF338" s="105"/>
      <c r="AG338" s="105"/>
      <c r="AH338" s="105"/>
      <c r="AI338" s="105"/>
      <c r="AJ338" s="105"/>
      <c r="AK338" s="105"/>
      <c r="AL338" s="105"/>
      <c r="AM338" s="105"/>
      <c r="AN338" s="105"/>
      <c r="AO338" s="105"/>
      <c r="AP338" s="105"/>
      <c r="AQ338" s="105"/>
      <c r="AR338" s="105"/>
      <c r="AS338" s="105"/>
      <c r="AT338" s="105"/>
      <c r="AU338" s="105"/>
      <c r="AV338" s="105"/>
      <c r="AW338" s="105"/>
    </row>
    <row r="339" spans="2:49" s="91" customFormat="1" ht="31.5" customHeight="1" x14ac:dyDescent="0.25">
      <c r="B339" s="364"/>
      <c r="C339" s="394" t="s">
        <v>111</v>
      </c>
      <c r="D339" s="1287"/>
      <c r="E339" s="1287"/>
      <c r="F339" s="1287"/>
      <c r="G339" s="105"/>
      <c r="H339" s="105"/>
      <c r="I339" s="105"/>
      <c r="J339" s="105"/>
      <c r="K339" s="40"/>
      <c r="L339" s="40"/>
      <c r="M339" s="40"/>
      <c r="N339" s="40"/>
      <c r="O339" s="40"/>
      <c r="P339" s="40"/>
      <c r="Q339" s="40"/>
      <c r="R339" s="40"/>
      <c r="S339" s="105"/>
      <c r="T339" s="105"/>
      <c r="U339" s="105"/>
      <c r="V339" s="105"/>
      <c r="W339" s="105"/>
      <c r="X339" s="105"/>
      <c r="Y339" s="105"/>
      <c r="Z339" s="105"/>
      <c r="AA339" s="105"/>
      <c r="AB339" s="105"/>
      <c r="AC339" s="105"/>
      <c r="AD339" s="105"/>
      <c r="AE339" s="105"/>
      <c r="AF339" s="105"/>
      <c r="AG339" s="105"/>
      <c r="AH339" s="105"/>
      <c r="AI339" s="105"/>
      <c r="AJ339" s="105"/>
      <c r="AK339" s="105"/>
      <c r="AL339" s="105"/>
      <c r="AM339" s="105"/>
      <c r="AN339" s="105"/>
      <c r="AO339" s="105"/>
      <c r="AP339" s="105"/>
      <c r="AQ339" s="105"/>
      <c r="AR339" s="105"/>
      <c r="AS339" s="105"/>
      <c r="AT339" s="105"/>
      <c r="AU339" s="105"/>
      <c r="AV339" s="105"/>
      <c r="AW339" s="105"/>
    </row>
    <row r="340" spans="2:49" s="91" customFormat="1" ht="31.5" customHeight="1" x14ac:dyDescent="0.25">
      <c r="B340" s="364"/>
      <c r="C340" s="379"/>
      <c r="D340" s="37"/>
      <c r="E340" s="37"/>
      <c r="F340" s="37"/>
      <c r="G340" s="69"/>
      <c r="H340" s="69"/>
      <c r="I340" s="69"/>
      <c r="J340" s="69"/>
      <c r="K340" s="40"/>
      <c r="L340" s="40"/>
      <c r="M340" s="40"/>
      <c r="N340" s="40"/>
      <c r="O340" s="40"/>
      <c r="P340" s="40"/>
      <c r="Q340" s="40"/>
      <c r="R340" s="40"/>
      <c r="S340" s="40"/>
      <c r="T340" s="40"/>
      <c r="U340" s="69"/>
      <c r="V340" s="69"/>
      <c r="W340" s="69"/>
      <c r="X340" s="69"/>
      <c r="Y340" s="69"/>
      <c r="Z340" s="69"/>
      <c r="AA340" s="69"/>
      <c r="AB340" s="69"/>
      <c r="AC340" s="69"/>
      <c r="AD340" s="69"/>
      <c r="AE340" s="69"/>
      <c r="AF340" s="69"/>
      <c r="AG340" s="69"/>
      <c r="AH340" s="69"/>
      <c r="AI340" s="69"/>
      <c r="AJ340" s="69"/>
      <c r="AK340" s="69"/>
      <c r="AL340" s="69"/>
      <c r="AM340" s="69"/>
      <c r="AN340" s="69"/>
      <c r="AO340" s="443"/>
      <c r="AP340" s="40"/>
      <c r="AQ340" s="40"/>
      <c r="AR340" s="40"/>
      <c r="AS340" s="40"/>
      <c r="AT340" s="40"/>
      <c r="AU340" s="40"/>
      <c r="AV340" s="40"/>
      <c r="AW340" s="40"/>
    </row>
    <row r="341" spans="2:49" s="91" customFormat="1" ht="30" customHeight="1" x14ac:dyDescent="0.25">
      <c r="B341" s="364" t="s">
        <v>62</v>
      </c>
      <c r="C341" s="380" t="s">
        <v>63</v>
      </c>
      <c r="D341" s="37"/>
      <c r="E341" s="37"/>
      <c r="F341" s="37"/>
      <c r="G341" s="69"/>
      <c r="H341" s="69"/>
      <c r="I341" s="69"/>
      <c r="J341" s="69"/>
      <c r="K341" s="69"/>
      <c r="L341" s="69"/>
      <c r="M341" s="69"/>
      <c r="N341" s="69"/>
      <c r="O341" s="69"/>
      <c r="P341" s="69"/>
      <c r="Q341" s="69"/>
      <c r="R341" s="69"/>
      <c r="S341" s="69"/>
      <c r="T341" s="69"/>
      <c r="U341" s="69"/>
      <c r="V341" s="69"/>
      <c r="W341" s="69"/>
      <c r="X341" s="69"/>
      <c r="Y341" s="40"/>
      <c r="Z341" s="40"/>
      <c r="AA341" s="40"/>
      <c r="AB341" s="40"/>
      <c r="AC341" s="40"/>
      <c r="AD341" s="40"/>
      <c r="AE341" s="40"/>
      <c r="AF341" s="69"/>
      <c r="AG341" s="69"/>
      <c r="AH341" s="69"/>
      <c r="AI341" s="69"/>
      <c r="AJ341" s="40"/>
      <c r="AK341" s="40"/>
      <c r="AL341" s="40"/>
      <c r="AM341" s="40"/>
      <c r="AN341" s="40"/>
      <c r="AO341" s="40"/>
      <c r="AP341" s="40"/>
      <c r="AQ341" s="40"/>
      <c r="AR341" s="40"/>
      <c r="AS341" s="40"/>
      <c r="AT341" s="40"/>
      <c r="AU341" s="40"/>
      <c r="AV341" s="40"/>
      <c r="AW341" s="40"/>
    </row>
    <row r="342" spans="2:49" s="91" customFormat="1" ht="30" customHeight="1" x14ac:dyDescent="0.25">
      <c r="B342" s="364" t="s">
        <v>64</v>
      </c>
      <c r="C342" s="379" t="s">
        <v>65</v>
      </c>
      <c r="D342" s="1287" t="s">
        <v>395</v>
      </c>
      <c r="E342" s="1287"/>
      <c r="F342" s="1287"/>
      <c r="G342" s="69"/>
      <c r="H342" s="69"/>
      <c r="I342" s="69"/>
      <c r="J342" s="69"/>
      <c r="K342" s="69"/>
      <c r="L342" s="69"/>
      <c r="M342" s="69"/>
      <c r="N342" s="69"/>
      <c r="O342" s="69"/>
      <c r="P342" s="69"/>
      <c r="Q342" s="69"/>
      <c r="R342" s="69"/>
      <c r="S342" s="69"/>
      <c r="T342" s="69"/>
      <c r="U342" s="69"/>
      <c r="V342" s="69"/>
      <c r="W342" s="69"/>
      <c r="X342" s="69"/>
      <c r="Y342" s="105"/>
      <c r="Z342" s="105"/>
      <c r="AA342" s="105"/>
      <c r="AB342" s="105"/>
      <c r="AC342" s="105"/>
      <c r="AD342" s="105"/>
      <c r="AE342" s="105"/>
      <c r="AF342" s="69"/>
      <c r="AG342" s="69"/>
      <c r="AH342" s="69"/>
      <c r="AI342" s="69"/>
      <c r="AJ342" s="105"/>
      <c r="AK342" s="105"/>
      <c r="AL342" s="105"/>
      <c r="AM342" s="105"/>
      <c r="AN342" s="105"/>
      <c r="AO342" s="105"/>
      <c r="AP342" s="105"/>
      <c r="AQ342" s="105"/>
      <c r="AR342" s="105"/>
      <c r="AS342" s="105"/>
      <c r="AT342" s="105"/>
      <c r="AU342" s="105"/>
      <c r="AV342" s="105"/>
      <c r="AW342" s="105"/>
    </row>
    <row r="343" spans="2:49" s="91" customFormat="1" ht="30" customHeight="1" x14ac:dyDescent="0.25">
      <c r="B343" s="364"/>
      <c r="C343" s="394" t="s">
        <v>112</v>
      </c>
      <c r="D343" s="1287"/>
      <c r="E343" s="1287"/>
      <c r="F343" s="1287"/>
      <c r="G343" s="69"/>
      <c r="H343" s="69"/>
      <c r="I343" s="69"/>
      <c r="J343" s="69"/>
      <c r="K343" s="69"/>
      <c r="L343" s="69"/>
      <c r="M343" s="69"/>
      <c r="N343" s="69"/>
      <c r="O343" s="69"/>
      <c r="P343" s="69"/>
      <c r="Q343" s="69"/>
      <c r="R343" s="69"/>
      <c r="S343" s="69"/>
      <c r="T343" s="69"/>
      <c r="U343" s="69"/>
      <c r="V343" s="69"/>
      <c r="W343" s="69"/>
      <c r="X343" s="69"/>
      <c r="Y343" s="105"/>
      <c r="Z343" s="105"/>
      <c r="AA343" s="105"/>
      <c r="AB343" s="105"/>
      <c r="AC343" s="105"/>
      <c r="AD343" s="105"/>
      <c r="AE343" s="105"/>
      <c r="AF343" s="69"/>
      <c r="AG343" s="69"/>
      <c r="AH343" s="69"/>
      <c r="AI343" s="69"/>
      <c r="AJ343" s="105"/>
      <c r="AK343" s="105"/>
      <c r="AL343" s="105"/>
      <c r="AM343" s="105"/>
      <c r="AN343" s="105"/>
      <c r="AO343" s="105"/>
      <c r="AP343" s="105"/>
      <c r="AQ343" s="105"/>
      <c r="AR343" s="105"/>
      <c r="AS343" s="105"/>
      <c r="AT343" s="105"/>
      <c r="AU343" s="105"/>
      <c r="AV343" s="105"/>
      <c r="AW343" s="105"/>
    </row>
    <row r="344" spans="2:49" s="91" customFormat="1" ht="30" customHeight="1" x14ac:dyDescent="0.25">
      <c r="B344" s="364"/>
      <c r="C344" s="379"/>
      <c r="D344" s="37"/>
      <c r="E344" s="37"/>
      <c r="F344" s="37"/>
      <c r="G344" s="69"/>
      <c r="H344" s="69"/>
      <c r="I344" s="69"/>
      <c r="J344" s="69"/>
      <c r="K344" s="69"/>
      <c r="L344" s="69"/>
      <c r="M344" s="69"/>
      <c r="N344" s="69"/>
      <c r="O344" s="69"/>
      <c r="P344" s="69"/>
      <c r="Q344" s="69"/>
      <c r="R344" s="69"/>
      <c r="S344" s="69"/>
      <c r="T344" s="69"/>
      <c r="U344" s="69"/>
      <c r="V344" s="69"/>
      <c r="W344" s="69"/>
      <c r="X344" s="69"/>
      <c r="Y344" s="40"/>
      <c r="Z344" s="40"/>
      <c r="AA344" s="40"/>
      <c r="AB344" s="40"/>
      <c r="AC344" s="40"/>
      <c r="AD344" s="40"/>
      <c r="AE344" s="40"/>
      <c r="AF344" s="69"/>
      <c r="AG344" s="69"/>
      <c r="AH344" s="69"/>
      <c r="AI344" s="69"/>
      <c r="AJ344" s="40"/>
      <c r="AK344" s="40"/>
      <c r="AL344" s="40"/>
      <c r="AM344" s="40"/>
      <c r="AN344" s="40"/>
      <c r="AO344" s="40"/>
      <c r="AP344" s="40"/>
      <c r="AQ344" s="40"/>
      <c r="AR344" s="40"/>
      <c r="AS344" s="40"/>
      <c r="AT344" s="40"/>
      <c r="AU344" s="40"/>
      <c r="AV344" s="40"/>
      <c r="AW344" s="40"/>
    </row>
    <row r="345" spans="2:49" s="91" customFormat="1" ht="30" customHeight="1" x14ac:dyDescent="0.25">
      <c r="B345" s="364" t="s">
        <v>66</v>
      </c>
      <c r="C345" s="379" t="s">
        <v>67</v>
      </c>
      <c r="D345" s="1287" t="s">
        <v>395</v>
      </c>
      <c r="E345" s="1287"/>
      <c r="F345" s="1287"/>
      <c r="G345" s="69"/>
      <c r="H345" s="69"/>
      <c r="I345" s="69"/>
      <c r="J345" s="69"/>
      <c r="K345" s="69"/>
      <c r="L345" s="69"/>
      <c r="M345" s="69"/>
      <c r="N345" s="69"/>
      <c r="O345" s="69"/>
      <c r="P345" s="69"/>
      <c r="Q345" s="69"/>
      <c r="R345" s="69"/>
      <c r="S345" s="69"/>
      <c r="T345" s="69"/>
      <c r="U345" s="69"/>
      <c r="V345" s="69"/>
      <c r="W345" s="69"/>
      <c r="X345" s="69"/>
      <c r="Y345" s="105"/>
      <c r="Z345" s="105"/>
      <c r="AA345" s="105"/>
      <c r="AB345" s="105"/>
      <c r="AC345" s="105"/>
      <c r="AD345" s="105"/>
      <c r="AE345" s="105"/>
      <c r="AF345" s="69"/>
      <c r="AG345" s="69"/>
      <c r="AH345" s="69"/>
      <c r="AI345" s="69"/>
      <c r="AJ345" s="105"/>
      <c r="AK345" s="105"/>
      <c r="AL345" s="105"/>
      <c r="AM345" s="105"/>
      <c r="AN345" s="105"/>
      <c r="AO345" s="105"/>
      <c r="AP345" s="105"/>
      <c r="AQ345" s="105"/>
      <c r="AR345" s="105"/>
      <c r="AS345" s="105"/>
      <c r="AT345" s="105"/>
      <c r="AU345" s="105"/>
      <c r="AV345" s="105"/>
      <c r="AW345" s="105"/>
    </row>
    <row r="346" spans="2:49" s="91" customFormat="1" ht="30" customHeight="1" x14ac:dyDescent="0.25">
      <c r="B346" s="364"/>
      <c r="C346" s="394" t="s">
        <v>112</v>
      </c>
      <c r="D346" s="1287"/>
      <c r="E346" s="1287"/>
      <c r="F346" s="1287"/>
      <c r="G346" s="69"/>
      <c r="H346" s="69"/>
      <c r="I346" s="69"/>
      <c r="J346" s="69"/>
      <c r="K346" s="69"/>
      <c r="L346" s="69"/>
      <c r="M346" s="69"/>
      <c r="N346" s="69"/>
      <c r="O346" s="69"/>
      <c r="P346" s="69"/>
      <c r="Q346" s="69"/>
      <c r="R346" s="69"/>
      <c r="S346" s="69"/>
      <c r="T346" s="69"/>
      <c r="U346" s="69"/>
      <c r="V346" s="69"/>
      <c r="W346" s="69"/>
      <c r="X346" s="69"/>
      <c r="Y346" s="105"/>
      <c r="Z346" s="105"/>
      <c r="AA346" s="105"/>
      <c r="AB346" s="105"/>
      <c r="AC346" s="105"/>
      <c r="AD346" s="105"/>
      <c r="AE346" s="105"/>
      <c r="AF346" s="69"/>
      <c r="AG346" s="69"/>
      <c r="AH346" s="69"/>
      <c r="AI346" s="69"/>
      <c r="AJ346" s="105"/>
      <c r="AK346" s="105"/>
      <c r="AL346" s="105"/>
      <c r="AM346" s="105"/>
      <c r="AN346" s="105"/>
      <c r="AO346" s="105"/>
      <c r="AP346" s="105"/>
      <c r="AQ346" s="105"/>
      <c r="AR346" s="105"/>
      <c r="AS346" s="105"/>
      <c r="AT346" s="105"/>
      <c r="AU346" s="105"/>
      <c r="AV346" s="105"/>
      <c r="AW346" s="105"/>
    </row>
    <row r="347" spans="2:49" s="91" customFormat="1" ht="30" customHeight="1" x14ac:dyDescent="0.25">
      <c r="B347" s="364"/>
      <c r="C347" s="379"/>
      <c r="D347" s="37"/>
      <c r="E347" s="37"/>
      <c r="F347" s="37"/>
      <c r="G347" s="69"/>
      <c r="H347" s="69"/>
      <c r="I347" s="69"/>
      <c r="J347" s="69"/>
      <c r="K347" s="69"/>
      <c r="L347" s="69"/>
      <c r="M347" s="69"/>
      <c r="N347" s="69"/>
      <c r="O347" s="69"/>
      <c r="P347" s="69"/>
      <c r="Q347" s="69"/>
      <c r="R347" s="69"/>
      <c r="S347" s="69"/>
      <c r="T347" s="69"/>
      <c r="U347" s="69"/>
      <c r="V347" s="69"/>
      <c r="W347" s="69"/>
      <c r="X347" s="69"/>
      <c r="Y347" s="40"/>
      <c r="Z347" s="40"/>
      <c r="AA347" s="40"/>
      <c r="AB347" s="40"/>
      <c r="AC347" s="40"/>
      <c r="AD347" s="40"/>
      <c r="AE347" s="40"/>
      <c r="AF347" s="69"/>
      <c r="AG347" s="69"/>
      <c r="AH347" s="69"/>
      <c r="AI347" s="40"/>
      <c r="AJ347" s="40"/>
      <c r="AK347" s="40"/>
      <c r="AL347" s="40"/>
      <c r="AM347" s="40"/>
      <c r="AN347" s="40"/>
      <c r="AO347" s="40"/>
      <c r="AP347" s="40"/>
      <c r="AQ347" s="40"/>
      <c r="AR347" s="40"/>
      <c r="AS347" s="40"/>
      <c r="AT347" s="40"/>
      <c r="AU347" s="40"/>
      <c r="AV347" s="40"/>
      <c r="AW347" s="40"/>
    </row>
    <row r="348" spans="2:49" s="91" customFormat="1" ht="30" customHeight="1" x14ac:dyDescent="0.25">
      <c r="B348" s="364" t="s">
        <v>68</v>
      </c>
      <c r="C348" s="379" t="s">
        <v>69</v>
      </c>
      <c r="D348" s="1399" t="s">
        <v>395</v>
      </c>
      <c r="E348" s="1400"/>
      <c r="F348" s="1401"/>
      <c r="G348" s="69"/>
      <c r="H348" s="69"/>
      <c r="I348" s="69"/>
      <c r="J348" s="69"/>
      <c r="K348" s="69"/>
      <c r="L348" s="69"/>
      <c r="M348" s="69"/>
      <c r="N348" s="69"/>
      <c r="O348" s="69"/>
      <c r="P348" s="69"/>
      <c r="Q348" s="69"/>
      <c r="R348" s="69"/>
      <c r="S348" s="69"/>
      <c r="T348" s="69"/>
      <c r="U348" s="69"/>
      <c r="V348" s="69"/>
      <c r="W348" s="69"/>
      <c r="X348" s="69"/>
      <c r="Y348" s="105"/>
      <c r="Z348" s="105"/>
      <c r="AA348" s="105"/>
      <c r="AB348" s="105"/>
      <c r="AC348" s="105"/>
      <c r="AD348" s="105"/>
      <c r="AE348" s="105"/>
      <c r="AF348" s="69"/>
      <c r="AG348" s="69"/>
      <c r="AH348" s="69"/>
      <c r="AI348" s="69"/>
      <c r="AJ348" s="105"/>
      <c r="AK348" s="105"/>
      <c r="AL348" s="105"/>
      <c r="AM348" s="105"/>
      <c r="AN348" s="105"/>
      <c r="AO348" s="105"/>
      <c r="AP348" s="105"/>
      <c r="AQ348" s="105"/>
      <c r="AR348" s="105"/>
      <c r="AS348" s="105"/>
      <c r="AT348" s="105"/>
      <c r="AU348" s="105"/>
      <c r="AV348" s="105"/>
      <c r="AW348" s="105"/>
    </row>
    <row r="349" spans="2:49" s="91" customFormat="1" ht="30" customHeight="1" x14ac:dyDescent="0.25">
      <c r="B349" s="364"/>
      <c r="C349" s="394" t="s">
        <v>112</v>
      </c>
      <c r="D349" s="1405"/>
      <c r="E349" s="1406"/>
      <c r="F349" s="1407"/>
      <c r="G349" s="69"/>
      <c r="H349" s="69"/>
      <c r="I349" s="69"/>
      <c r="J349" s="69"/>
      <c r="K349" s="69"/>
      <c r="L349" s="69"/>
      <c r="M349" s="69"/>
      <c r="N349" s="69"/>
      <c r="O349" s="69"/>
      <c r="P349" s="69"/>
      <c r="Q349" s="69"/>
      <c r="R349" s="69"/>
      <c r="S349" s="69"/>
      <c r="T349" s="69"/>
      <c r="U349" s="69"/>
      <c r="V349" s="69"/>
      <c r="W349" s="69"/>
      <c r="X349" s="69"/>
      <c r="Y349" s="105"/>
      <c r="Z349" s="105"/>
      <c r="AA349" s="105"/>
      <c r="AB349" s="105"/>
      <c r="AC349" s="105"/>
      <c r="AD349" s="105"/>
      <c r="AE349" s="105"/>
      <c r="AF349" s="69"/>
      <c r="AG349" s="69"/>
      <c r="AH349" s="69"/>
      <c r="AI349" s="69"/>
      <c r="AJ349" s="105"/>
      <c r="AK349" s="105"/>
      <c r="AL349" s="105"/>
      <c r="AM349" s="105"/>
      <c r="AN349" s="105"/>
      <c r="AO349" s="105"/>
      <c r="AP349" s="105"/>
      <c r="AQ349" s="105"/>
      <c r="AR349" s="105"/>
      <c r="AS349" s="105"/>
      <c r="AT349" s="105"/>
      <c r="AU349" s="105"/>
      <c r="AV349" s="105"/>
      <c r="AW349" s="105"/>
    </row>
    <row r="350" spans="2:49" s="91" customFormat="1" ht="30" customHeight="1" x14ac:dyDescent="0.25">
      <c r="B350" s="364"/>
      <c r="C350" s="379"/>
      <c r="D350" s="37"/>
      <c r="E350" s="37"/>
      <c r="F350" s="37"/>
      <c r="G350" s="69"/>
      <c r="H350" s="69"/>
      <c r="I350" s="69"/>
      <c r="J350" s="69"/>
      <c r="K350" s="69"/>
      <c r="L350" s="69"/>
      <c r="M350" s="69"/>
      <c r="N350" s="69"/>
      <c r="O350" s="69"/>
      <c r="P350" s="69"/>
      <c r="Q350" s="69"/>
      <c r="R350" s="69"/>
      <c r="S350" s="69"/>
      <c r="T350" s="69"/>
      <c r="U350" s="69"/>
      <c r="V350" s="69"/>
      <c r="W350" s="69"/>
      <c r="X350" s="69"/>
      <c r="Y350" s="69"/>
      <c r="Z350" s="69"/>
      <c r="AA350" s="69"/>
      <c r="AB350" s="69"/>
      <c r="AC350" s="69"/>
      <c r="AD350" s="69"/>
      <c r="AE350" s="69"/>
      <c r="AF350" s="69"/>
      <c r="AG350" s="69"/>
      <c r="AH350" s="69"/>
      <c r="AI350" s="69"/>
      <c r="AJ350" s="69"/>
      <c r="AK350" s="69"/>
      <c r="AL350" s="69"/>
      <c r="AM350" s="69"/>
      <c r="AN350" s="69"/>
      <c r="AO350" s="443"/>
      <c r="AP350" s="40"/>
      <c r="AQ350" s="40"/>
      <c r="AR350" s="40"/>
      <c r="AS350" s="40"/>
      <c r="AT350" s="40"/>
      <c r="AU350" s="40"/>
      <c r="AV350" s="40"/>
      <c r="AW350" s="40"/>
    </row>
    <row r="351" spans="2:49" ht="36" customHeight="1" x14ac:dyDescent="0.2">
      <c r="B351" s="364" t="s">
        <v>70</v>
      </c>
      <c r="C351" s="380" t="s">
        <v>71</v>
      </c>
      <c r="D351" s="65"/>
      <c r="E351" s="65"/>
      <c r="F351" s="65"/>
      <c r="G351" s="332"/>
      <c r="H351" s="66"/>
      <c r="I351" s="66"/>
      <c r="J351" s="66"/>
      <c r="K351" s="66"/>
      <c r="L351" s="66"/>
      <c r="M351" s="66"/>
      <c r="N351" s="66"/>
      <c r="O351" s="66"/>
      <c r="P351" s="66"/>
      <c r="Q351" s="66"/>
      <c r="R351" s="66"/>
      <c r="S351" s="332"/>
      <c r="T351" s="332"/>
      <c r="U351" s="332"/>
      <c r="V351" s="332"/>
      <c r="W351" s="332"/>
      <c r="X351" s="332"/>
      <c r="Y351" s="66"/>
      <c r="Z351" s="66"/>
      <c r="AA351" s="66"/>
      <c r="AB351" s="66"/>
      <c r="AC351" s="66"/>
      <c r="AD351" s="66"/>
      <c r="AE351" s="66"/>
      <c r="AF351" s="332"/>
      <c r="AG351" s="66"/>
      <c r="AH351" s="66"/>
      <c r="AI351" s="66"/>
      <c r="AJ351" s="332"/>
      <c r="AK351" s="332"/>
      <c r="AL351" s="66"/>
      <c r="AM351" s="66"/>
      <c r="AN351" s="66"/>
      <c r="AO351" s="332"/>
      <c r="AP351" s="332"/>
      <c r="AQ351" s="332"/>
      <c r="AR351" s="332"/>
      <c r="AS351" s="332"/>
      <c r="AT351" s="332"/>
      <c r="AU351" s="332"/>
      <c r="AV351" s="332"/>
      <c r="AW351" s="332"/>
    </row>
    <row r="352" spans="2:49" ht="36" customHeight="1" x14ac:dyDescent="0.2">
      <c r="B352" s="364" t="s">
        <v>72</v>
      </c>
      <c r="C352" s="379" t="s">
        <v>71</v>
      </c>
      <c r="D352" s="1399" t="s">
        <v>395</v>
      </c>
      <c r="E352" s="1400"/>
      <c r="F352" s="1401"/>
      <c r="G352" s="331"/>
      <c r="H352" s="65"/>
      <c r="I352" s="65"/>
      <c r="J352" s="65"/>
      <c r="K352" s="65"/>
      <c r="L352" s="65"/>
      <c r="M352" s="65"/>
      <c r="N352" s="65"/>
      <c r="O352" s="65"/>
      <c r="P352" s="65"/>
      <c r="Q352" s="65"/>
      <c r="R352" s="65"/>
      <c r="S352" s="331"/>
      <c r="T352" s="331"/>
      <c r="U352" s="331"/>
      <c r="V352" s="331"/>
      <c r="W352" s="331"/>
      <c r="X352" s="331"/>
      <c r="Y352" s="66"/>
      <c r="Z352" s="66"/>
      <c r="AA352" s="66"/>
      <c r="AB352" s="66"/>
      <c r="AC352" s="66"/>
      <c r="AD352" s="66"/>
      <c r="AE352" s="66"/>
      <c r="AF352" s="331"/>
      <c r="AG352" s="345"/>
      <c r="AH352" s="345"/>
      <c r="AI352" s="345"/>
      <c r="AJ352" s="331"/>
      <c r="AK352" s="331"/>
      <c r="AL352" s="345"/>
      <c r="AM352" s="345"/>
      <c r="AN352" s="345"/>
      <c r="AO352" s="331"/>
      <c r="AP352" s="331"/>
      <c r="AQ352" s="331"/>
      <c r="AR352" s="331"/>
      <c r="AS352" s="331"/>
      <c r="AT352" s="331"/>
      <c r="AU352" s="331"/>
      <c r="AV352" s="331"/>
      <c r="AW352" s="331"/>
    </row>
    <row r="353" spans="2:49" ht="36" customHeight="1" x14ac:dyDescent="0.2">
      <c r="B353" s="364"/>
      <c r="C353" s="368" t="s">
        <v>113</v>
      </c>
      <c r="D353" s="1405"/>
      <c r="E353" s="1406"/>
      <c r="F353" s="1407"/>
      <c r="G353" s="331"/>
      <c r="H353" s="65"/>
      <c r="I353" s="65"/>
      <c r="J353" s="65"/>
      <c r="K353" s="65"/>
      <c r="L353" s="65"/>
      <c r="M353" s="65"/>
      <c r="N353" s="65"/>
      <c r="O353" s="65"/>
      <c r="P353" s="65"/>
      <c r="Q353" s="65"/>
      <c r="R353" s="65"/>
      <c r="S353" s="331"/>
      <c r="T353" s="331"/>
      <c r="U353" s="331"/>
      <c r="V353" s="331"/>
      <c r="W353" s="331"/>
      <c r="X353" s="331"/>
      <c r="Y353" s="66"/>
      <c r="Z353" s="66"/>
      <c r="AA353" s="66"/>
      <c r="AB353" s="66"/>
      <c r="AC353" s="66"/>
      <c r="AD353" s="66"/>
      <c r="AE353" s="66"/>
      <c r="AF353" s="331"/>
      <c r="AG353" s="345"/>
      <c r="AH353" s="345"/>
      <c r="AI353" s="345"/>
      <c r="AJ353" s="331"/>
      <c r="AK353" s="331"/>
      <c r="AL353" s="345"/>
      <c r="AM353" s="345"/>
      <c r="AN353" s="345"/>
      <c r="AO353" s="331"/>
      <c r="AP353" s="331"/>
      <c r="AQ353" s="331"/>
      <c r="AR353" s="331"/>
      <c r="AS353" s="331"/>
      <c r="AT353" s="331"/>
      <c r="AU353" s="331"/>
      <c r="AV353" s="331"/>
      <c r="AW353" s="331"/>
    </row>
    <row r="354" spans="2:49" ht="36" customHeight="1" x14ac:dyDescent="0.2">
      <c r="B354" s="364"/>
      <c r="C354" s="379"/>
      <c r="D354" s="35"/>
      <c r="E354" s="35"/>
      <c r="F354" s="35"/>
      <c r="G354" s="65"/>
      <c r="H354" s="65"/>
      <c r="I354" s="65"/>
      <c r="J354" s="65"/>
      <c r="K354" s="65"/>
      <c r="L354" s="65"/>
      <c r="M354" s="65"/>
      <c r="N354" s="65"/>
      <c r="O354" s="65"/>
      <c r="P354" s="65"/>
      <c r="Q354" s="65"/>
      <c r="R354" s="65"/>
      <c r="S354" s="65"/>
      <c r="T354" s="65"/>
      <c r="U354" s="65"/>
      <c r="V354" s="65"/>
      <c r="W354" s="65"/>
      <c r="X354" s="65"/>
      <c r="Y354" s="65"/>
      <c r="Z354" s="65"/>
      <c r="AA354" s="65"/>
      <c r="AB354" s="65"/>
      <c r="AC354" s="65"/>
      <c r="AD354" s="65"/>
      <c r="AE354" s="65"/>
      <c r="AF354" s="65"/>
      <c r="AG354" s="65"/>
      <c r="AH354" s="65"/>
      <c r="AI354" s="65"/>
      <c r="AJ354" s="65"/>
      <c r="AK354" s="65"/>
      <c r="AL354" s="65"/>
      <c r="AM354" s="65"/>
      <c r="AN354" s="65"/>
      <c r="AO354" s="65"/>
      <c r="AP354" s="66"/>
      <c r="AQ354" s="66"/>
      <c r="AR354" s="66"/>
      <c r="AS354" s="66"/>
      <c r="AT354" s="66"/>
      <c r="AU354" s="66"/>
      <c r="AV354" s="66"/>
      <c r="AW354" s="66"/>
    </row>
    <row r="355" spans="2:49" x14ac:dyDescent="0.2">
      <c r="AP355" s="85"/>
      <c r="AQ355" s="85"/>
      <c r="AR355" s="85"/>
      <c r="AS355" s="85"/>
      <c r="AT355" s="85"/>
      <c r="AU355" s="85"/>
      <c r="AV355" s="85"/>
      <c r="AW355" s="85"/>
    </row>
    <row r="356" spans="2:49" x14ac:dyDescent="0.2">
      <c r="AP356" s="85"/>
      <c r="AQ356" s="85"/>
      <c r="AR356" s="85"/>
      <c r="AS356" s="85"/>
      <c r="AT356" s="85"/>
      <c r="AU356" s="85"/>
      <c r="AV356" s="85"/>
      <c r="AW356" s="85"/>
    </row>
    <row r="357" spans="2:49" x14ac:dyDescent="0.2">
      <c r="E357" s="358"/>
      <c r="F357" s="358"/>
      <c r="G357" s="358"/>
      <c r="H357" s="358"/>
      <c r="I357" s="358"/>
      <c r="AM357" s="1281" t="s">
        <v>123</v>
      </c>
      <c r="AN357" s="1281"/>
      <c r="AO357" s="1281"/>
      <c r="AP357" s="1281"/>
      <c r="AQ357" s="1281"/>
      <c r="AR357" s="1281"/>
      <c r="AS357" s="1281"/>
      <c r="AT357" s="85"/>
      <c r="AU357" s="85"/>
      <c r="AV357" s="85"/>
      <c r="AW357" s="85"/>
    </row>
    <row r="358" spans="2:49" ht="15" customHeight="1" x14ac:dyDescent="0.2">
      <c r="C358" s="1281" t="s">
        <v>125</v>
      </c>
      <c r="D358" s="1281"/>
      <c r="E358" s="1281"/>
      <c r="F358" s="1281"/>
      <c r="G358" s="358"/>
      <c r="H358" s="358"/>
      <c r="I358" s="358"/>
      <c r="AO358" s="358"/>
      <c r="AP358" s="86"/>
      <c r="AQ358" s="86"/>
      <c r="AR358" s="85"/>
      <c r="AS358" s="85"/>
      <c r="AT358" s="85"/>
      <c r="AU358" s="85"/>
      <c r="AV358" s="85"/>
      <c r="AW358" s="85"/>
    </row>
    <row r="359" spans="2:49" ht="15" customHeight="1" x14ac:dyDescent="0.2">
      <c r="C359" s="1281" t="s">
        <v>2030</v>
      </c>
      <c r="D359" s="1281"/>
      <c r="E359" s="1281"/>
      <c r="F359" s="1281"/>
      <c r="G359" s="382"/>
      <c r="H359" s="382"/>
      <c r="I359" s="382"/>
      <c r="AO359" s="1281" t="s">
        <v>122</v>
      </c>
      <c r="AP359" s="1281"/>
      <c r="AQ359" s="1281"/>
      <c r="AR359" s="85"/>
      <c r="AS359" s="85"/>
      <c r="AT359" s="85"/>
      <c r="AU359" s="85"/>
      <c r="AV359" s="85"/>
      <c r="AW359" s="85"/>
    </row>
    <row r="360" spans="2:49" ht="15" customHeight="1" x14ac:dyDescent="0.2">
      <c r="C360" s="1426" t="s">
        <v>126</v>
      </c>
      <c r="D360" s="1426"/>
      <c r="E360" s="1426"/>
      <c r="F360" s="1426"/>
      <c r="G360" s="382"/>
      <c r="H360" s="382"/>
      <c r="I360" s="382"/>
      <c r="AO360" s="87"/>
      <c r="AP360" s="88"/>
      <c r="AQ360" s="88"/>
      <c r="AR360" s="85"/>
      <c r="AS360" s="85"/>
      <c r="AT360" s="85"/>
      <c r="AU360" s="85"/>
      <c r="AV360" s="85"/>
      <c r="AW360" s="85"/>
    </row>
    <row r="361" spans="2:49" x14ac:dyDescent="0.2">
      <c r="D361" s="382"/>
      <c r="E361" s="358"/>
      <c r="F361" s="358"/>
      <c r="G361" s="358"/>
      <c r="H361" s="358"/>
      <c r="I361" s="358"/>
      <c r="AO361" s="87"/>
      <c r="AP361" s="88"/>
      <c r="AQ361" s="88"/>
      <c r="AR361" s="85"/>
      <c r="AS361" s="85"/>
      <c r="AT361" s="85"/>
      <c r="AU361" s="85"/>
      <c r="AV361" s="85"/>
      <c r="AW361" s="85"/>
    </row>
    <row r="362" spans="2:49" x14ac:dyDescent="0.2">
      <c r="D362" s="358"/>
      <c r="E362" s="87"/>
      <c r="F362" s="87"/>
      <c r="G362" s="87"/>
      <c r="H362" s="87"/>
      <c r="I362" s="87"/>
      <c r="AO362" s="87"/>
      <c r="AP362" s="88"/>
      <c r="AQ362" s="88"/>
      <c r="AR362" s="85"/>
      <c r="AS362" s="85"/>
      <c r="AT362" s="85"/>
      <c r="AU362" s="85"/>
      <c r="AV362" s="85"/>
      <c r="AW362" s="85"/>
    </row>
    <row r="363" spans="2:49" x14ac:dyDescent="0.2">
      <c r="D363" s="87"/>
      <c r="E363" s="87"/>
      <c r="F363" s="87"/>
      <c r="G363" s="87"/>
      <c r="H363" s="87"/>
      <c r="I363" s="87"/>
      <c r="AO363" s="87"/>
      <c r="AP363" s="88"/>
      <c r="AQ363" s="88"/>
      <c r="AR363" s="85"/>
      <c r="AS363" s="85"/>
      <c r="AT363" s="85"/>
      <c r="AU363" s="85"/>
      <c r="AV363" s="85"/>
      <c r="AW363" s="85"/>
    </row>
    <row r="364" spans="2:49" x14ac:dyDescent="0.2">
      <c r="D364" s="87"/>
      <c r="E364" s="87"/>
      <c r="F364" s="87"/>
      <c r="G364" s="87"/>
      <c r="H364" s="87"/>
      <c r="I364" s="87"/>
      <c r="AO364" s="87"/>
      <c r="AP364" s="88"/>
      <c r="AQ364" s="88"/>
      <c r="AR364" s="85"/>
      <c r="AS364" s="85"/>
      <c r="AT364" s="85"/>
      <c r="AU364" s="85"/>
      <c r="AV364" s="85"/>
      <c r="AW364" s="85"/>
    </row>
    <row r="365" spans="2:49" ht="15" x14ac:dyDescent="0.25">
      <c r="D365" s="87"/>
      <c r="E365" s="384"/>
      <c r="F365" s="384"/>
      <c r="G365" s="384"/>
      <c r="H365" s="384"/>
      <c r="I365" s="384"/>
      <c r="AO365" s="1411" t="s">
        <v>124</v>
      </c>
      <c r="AP365" s="1411"/>
      <c r="AQ365" s="1411"/>
      <c r="AR365" s="85"/>
      <c r="AS365" s="85"/>
      <c r="AT365" s="85"/>
      <c r="AU365" s="85"/>
      <c r="AV365" s="85"/>
      <c r="AW365" s="85"/>
    </row>
    <row r="366" spans="2:49" ht="15" x14ac:dyDescent="0.25">
      <c r="C366" s="1411" t="s">
        <v>127</v>
      </c>
      <c r="D366" s="1411"/>
      <c r="E366" s="1411"/>
      <c r="F366" s="1411"/>
      <c r="G366" s="358"/>
      <c r="H366" s="358"/>
      <c r="I366" s="358"/>
      <c r="AO366" s="1281" t="s">
        <v>130</v>
      </c>
      <c r="AP366" s="1281"/>
      <c r="AQ366" s="1281"/>
      <c r="AR366" s="85"/>
      <c r="AS366" s="85"/>
      <c r="AT366" s="85"/>
      <c r="AU366" s="85"/>
      <c r="AV366" s="85"/>
      <c r="AW366" s="85"/>
    </row>
    <row r="367" spans="2:49" x14ac:dyDescent="0.2">
      <c r="C367" s="1322" t="s">
        <v>130</v>
      </c>
      <c r="D367" s="1322"/>
      <c r="E367" s="1322"/>
      <c r="F367" s="1322"/>
    </row>
  </sheetData>
  <mergeCells count="85">
    <mergeCell ref="C367:F367"/>
    <mergeCell ref="C360:F360"/>
    <mergeCell ref="B2:AW2"/>
    <mergeCell ref="B3:AW3"/>
    <mergeCell ref="B4:AW4"/>
    <mergeCell ref="B6:B8"/>
    <mergeCell ref="C6:C8"/>
    <mergeCell ref="D6:D8"/>
    <mergeCell ref="E6:E8"/>
    <mergeCell ref="F6:F8"/>
    <mergeCell ref="G6:J6"/>
    <mergeCell ref="K6:K8"/>
    <mergeCell ref="AH6:AH8"/>
    <mergeCell ref="AD7:AD8"/>
    <mergeCell ref="AE7:AE8"/>
    <mergeCell ref="L6:L8"/>
    <mergeCell ref="M6:M8"/>
    <mergeCell ref="N6:R6"/>
    <mergeCell ref="S6:U6"/>
    <mergeCell ref="V6:W6"/>
    <mergeCell ref="X6:X8"/>
    <mergeCell ref="S7:S8"/>
    <mergeCell ref="T7:T8"/>
    <mergeCell ref="U7:U8"/>
    <mergeCell ref="V7:V8"/>
    <mergeCell ref="Y6:Z6"/>
    <mergeCell ref="AA6:AC6"/>
    <mergeCell ref="AD6:AE6"/>
    <mergeCell ref="AF6:AF8"/>
    <mergeCell ref="AG6:AG8"/>
    <mergeCell ref="AB7:AB8"/>
    <mergeCell ref="AC7:AC8"/>
    <mergeCell ref="Z7:Z8"/>
    <mergeCell ref="AA7:AA8"/>
    <mergeCell ref="AQ7:AQ8"/>
    <mergeCell ref="AR7:AR8"/>
    <mergeCell ref="AP6:AP8"/>
    <mergeCell ref="AQ6:AS6"/>
    <mergeCell ref="AL7:AL8"/>
    <mergeCell ref="AM7:AM8"/>
    <mergeCell ref="AN7:AN8"/>
    <mergeCell ref="AO7:AO8"/>
    <mergeCell ref="AS7:AS8"/>
    <mergeCell ref="AT6:AT8"/>
    <mergeCell ref="AU6:AW6"/>
    <mergeCell ref="G7:G8"/>
    <mergeCell ref="H7:I7"/>
    <mergeCell ref="J7:J8"/>
    <mergeCell ref="N7:N8"/>
    <mergeCell ref="O7:O8"/>
    <mergeCell ref="P7:P8"/>
    <mergeCell ref="Q7:Q8"/>
    <mergeCell ref="R7:R8"/>
    <mergeCell ref="AI6:AI8"/>
    <mergeCell ref="AJ6:AJ8"/>
    <mergeCell ref="AK6:AK8"/>
    <mergeCell ref="AL6:AO6"/>
    <mergeCell ref="AU7:AU8"/>
    <mergeCell ref="AV7:AW7"/>
    <mergeCell ref="D11:F12"/>
    <mergeCell ref="W7:W8"/>
    <mergeCell ref="Y7:Y8"/>
    <mergeCell ref="AO359:AQ359"/>
    <mergeCell ref="AO365:AQ365"/>
    <mergeCell ref="D335:F336"/>
    <mergeCell ref="D15:F16"/>
    <mergeCell ref="D50:F51"/>
    <mergeCell ref="D54:F55"/>
    <mergeCell ref="D282:F283"/>
    <mergeCell ref="D285:F286"/>
    <mergeCell ref="D288:F289"/>
    <mergeCell ref="D291:F292"/>
    <mergeCell ref="D325:F326"/>
    <mergeCell ref="D329:F330"/>
    <mergeCell ref="D332:F333"/>
    <mergeCell ref="AO366:AQ366"/>
    <mergeCell ref="D338:F339"/>
    <mergeCell ref="D342:F343"/>
    <mergeCell ref="D345:F346"/>
    <mergeCell ref="D348:F349"/>
    <mergeCell ref="D352:F353"/>
    <mergeCell ref="AM357:AS357"/>
    <mergeCell ref="C358:F358"/>
    <mergeCell ref="C359:F359"/>
    <mergeCell ref="C366:F366"/>
  </mergeCells>
  <printOptions horizontalCentered="1"/>
  <pageMargins left="0.39370078740157483" right="0.31496062992125984" top="0.74803149606299213" bottom="0.74803149606299213" header="0.31496062992125984" footer="0.31496062992125984"/>
  <pageSetup paperSize="150" scale="50" orientation="landscape" r:id="rId1"/>
  <headerFooter>
    <oddFooter>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28"/>
  <sheetViews>
    <sheetView view="pageBreakPreview" topLeftCell="A10" zoomScaleNormal="100" zoomScaleSheetLayoutView="100" workbookViewId="0">
      <selection activeCell="H24" sqref="H24"/>
    </sheetView>
  </sheetViews>
  <sheetFormatPr defaultColWidth="9.140625" defaultRowHeight="15" x14ac:dyDescent="0.25"/>
  <cols>
    <col min="1" max="1" width="6.28515625" style="604" customWidth="1"/>
    <col min="2" max="2" width="22.85546875" style="604" customWidth="1"/>
    <col min="3" max="4" width="12" style="604" customWidth="1"/>
    <col min="5" max="5" width="8" style="604" customWidth="1"/>
    <col min="6" max="6" width="12.140625" style="604" customWidth="1"/>
    <col min="7" max="7" width="15.7109375" style="604" customWidth="1"/>
    <col min="8" max="8" width="10" style="604" customWidth="1"/>
    <col min="9" max="9" width="12.42578125" style="604" customWidth="1"/>
    <col min="10" max="10" width="11.42578125" style="604" customWidth="1"/>
    <col min="11" max="11" width="13.42578125" style="604" customWidth="1"/>
    <col min="12" max="12" width="11.7109375" style="604" customWidth="1"/>
    <col min="13" max="13" width="14" style="604" customWidth="1"/>
    <col min="14" max="14" width="16.28515625" style="604" customWidth="1"/>
    <col min="15" max="16384" width="9.140625" style="604"/>
  </cols>
  <sheetData>
    <row r="1" spans="1:14" s="1096" customFormat="1" ht="14.25" x14ac:dyDescent="0.2"/>
    <row r="2" spans="1:14" s="1096" customFormat="1" ht="14.25" x14ac:dyDescent="0.2">
      <c r="A2" s="1099"/>
      <c r="B2" s="1099"/>
      <c r="C2" s="1099"/>
      <c r="D2" s="1099"/>
      <c r="E2" s="1100"/>
      <c r="F2" s="1100"/>
      <c r="G2" s="1100"/>
      <c r="H2" s="1100"/>
      <c r="I2" s="1099"/>
      <c r="J2" s="1099"/>
      <c r="K2" s="1099"/>
      <c r="L2" s="1099"/>
      <c r="M2" s="1437"/>
      <c r="N2" s="1437"/>
    </row>
    <row r="3" spans="1:14" s="1096" customFormat="1" ht="25.5" x14ac:dyDescent="0.2">
      <c r="A3" s="1438" t="s">
        <v>2047</v>
      </c>
      <c r="B3" s="1438"/>
      <c r="C3" s="1438"/>
      <c r="D3" s="1438"/>
      <c r="E3" s="1438"/>
      <c r="F3" s="1438"/>
      <c r="G3" s="1438"/>
      <c r="H3" s="1438"/>
      <c r="I3" s="1438"/>
      <c r="J3" s="1438"/>
      <c r="K3" s="1438"/>
      <c r="L3" s="1438"/>
      <c r="M3" s="1438"/>
      <c r="N3" s="1438"/>
    </row>
    <row r="4" spans="1:14" s="1096" customFormat="1" ht="25.5" x14ac:dyDescent="0.2">
      <c r="A4" s="1438" t="s">
        <v>2048</v>
      </c>
      <c r="B4" s="1438"/>
      <c r="C4" s="1438"/>
      <c r="D4" s="1438"/>
      <c r="E4" s="1438"/>
      <c r="F4" s="1438"/>
      <c r="G4" s="1438"/>
      <c r="H4" s="1438"/>
      <c r="I4" s="1438"/>
      <c r="J4" s="1438"/>
      <c r="K4" s="1438"/>
      <c r="L4" s="1438"/>
      <c r="M4" s="1438"/>
      <c r="N4" s="1438"/>
    </row>
    <row r="5" spans="1:14" s="1096" customFormat="1" ht="14.25" x14ac:dyDescent="0.2">
      <c r="A5" s="1099"/>
      <c r="B5" s="1099"/>
      <c r="C5" s="1099"/>
      <c r="D5" s="1099"/>
      <c r="E5" s="1100"/>
      <c r="F5" s="1100"/>
      <c r="G5" s="1100"/>
      <c r="H5" s="1100"/>
      <c r="I5" s="1099"/>
      <c r="J5" s="1099"/>
      <c r="K5" s="1099"/>
      <c r="L5" s="1099"/>
      <c r="M5" s="1099"/>
      <c r="N5" s="1099" t="s">
        <v>1730</v>
      </c>
    </row>
    <row r="6" spans="1:14" s="1096" customFormat="1" ht="14.25" x14ac:dyDescent="0.2">
      <c r="A6" s="1099"/>
      <c r="B6" s="1099"/>
      <c r="C6" s="1099"/>
      <c r="D6" s="1099"/>
      <c r="E6" s="1100"/>
      <c r="F6" s="1100"/>
      <c r="G6" s="1100"/>
      <c r="H6" s="1100"/>
      <c r="I6" s="1099"/>
      <c r="J6" s="1099"/>
      <c r="K6" s="1099"/>
      <c r="L6" s="1099"/>
      <c r="M6" s="1099"/>
      <c r="N6" s="1099"/>
    </row>
    <row r="7" spans="1:14" s="1096" customFormat="1" thickBot="1" x14ac:dyDescent="0.25">
      <c r="A7" s="1099"/>
      <c r="B7" s="1437" t="s">
        <v>2143</v>
      </c>
      <c r="C7" s="1437"/>
      <c r="D7" s="1437"/>
      <c r="E7" s="1437"/>
      <c r="F7" s="1437"/>
      <c r="G7" s="1437"/>
      <c r="H7" s="1437"/>
      <c r="I7" s="1437"/>
      <c r="J7" s="1099"/>
      <c r="K7" s="1099"/>
      <c r="L7" s="1437" t="s">
        <v>1730</v>
      </c>
      <c r="M7" s="1437"/>
      <c r="N7" s="1437"/>
    </row>
    <row r="8" spans="1:14" s="1096" customFormat="1" ht="19.5" customHeight="1" x14ac:dyDescent="0.2">
      <c r="A8" s="1439" t="s">
        <v>2146</v>
      </c>
      <c r="B8" s="1434" t="s">
        <v>2171</v>
      </c>
      <c r="C8" s="1428" t="s">
        <v>2100</v>
      </c>
      <c r="D8" s="1428"/>
      <c r="E8" s="1434" t="s">
        <v>2173</v>
      </c>
      <c r="F8" s="1434" t="s">
        <v>2174</v>
      </c>
      <c r="G8" s="1434" t="s">
        <v>2175</v>
      </c>
      <c r="H8" s="1428" t="s">
        <v>2176</v>
      </c>
      <c r="I8" s="1428"/>
      <c r="J8" s="1428"/>
      <c r="K8" s="1428" t="s">
        <v>2180</v>
      </c>
      <c r="L8" s="1428" t="s">
        <v>2181</v>
      </c>
      <c r="M8" s="1428" t="s">
        <v>2159</v>
      </c>
      <c r="N8" s="1431" t="s">
        <v>2160</v>
      </c>
    </row>
    <row r="9" spans="1:14" s="1096" customFormat="1" ht="21" customHeight="1" x14ac:dyDescent="0.2">
      <c r="A9" s="1440"/>
      <c r="B9" s="1435"/>
      <c r="C9" s="1442" t="s">
        <v>2147</v>
      </c>
      <c r="D9" s="1429" t="s">
        <v>2172</v>
      </c>
      <c r="E9" s="1435"/>
      <c r="F9" s="1435"/>
      <c r="G9" s="1435"/>
      <c r="H9" s="1429" t="s">
        <v>2177</v>
      </c>
      <c r="I9" s="1429" t="s">
        <v>2178</v>
      </c>
      <c r="J9" s="1429"/>
      <c r="K9" s="1429"/>
      <c r="L9" s="1429"/>
      <c r="M9" s="1429"/>
      <c r="N9" s="1432"/>
    </row>
    <row r="10" spans="1:14" s="1096" customFormat="1" ht="24" customHeight="1" thickBot="1" x14ac:dyDescent="0.25">
      <c r="A10" s="1441"/>
      <c r="B10" s="1436"/>
      <c r="C10" s="1443"/>
      <c r="D10" s="1430"/>
      <c r="E10" s="1436"/>
      <c r="F10" s="1436"/>
      <c r="G10" s="1436"/>
      <c r="H10" s="1430"/>
      <c r="I10" s="1107" t="s">
        <v>2179</v>
      </c>
      <c r="J10" s="1107" t="s">
        <v>2100</v>
      </c>
      <c r="K10" s="1430"/>
      <c r="L10" s="1430"/>
      <c r="M10" s="1430"/>
      <c r="N10" s="1433"/>
    </row>
    <row r="11" spans="1:14" s="1096" customFormat="1" thickBot="1" x14ac:dyDescent="0.25">
      <c r="A11" s="1238">
        <v>1</v>
      </c>
      <c r="B11" s="1239">
        <v>2</v>
      </c>
      <c r="C11" s="1239">
        <v>3</v>
      </c>
      <c r="D11" s="1239">
        <v>4</v>
      </c>
      <c r="E11" s="1239">
        <v>5</v>
      </c>
      <c r="F11" s="1239">
        <v>6</v>
      </c>
      <c r="G11" s="1239">
        <v>7</v>
      </c>
      <c r="H11" s="1239">
        <v>8</v>
      </c>
      <c r="I11" s="1239">
        <v>9</v>
      </c>
      <c r="J11" s="1239">
        <v>10</v>
      </c>
      <c r="K11" s="1239">
        <v>11</v>
      </c>
      <c r="L11" s="1239">
        <v>12</v>
      </c>
      <c r="M11" s="1239">
        <v>13</v>
      </c>
      <c r="N11" s="1240">
        <v>14</v>
      </c>
    </row>
    <row r="12" spans="1:14" s="1096" customFormat="1" thickTop="1" x14ac:dyDescent="0.2">
      <c r="A12" s="1237"/>
      <c r="B12" s="1126"/>
      <c r="C12" s="1126"/>
      <c r="D12" s="1126"/>
      <c r="E12" s="1127"/>
      <c r="F12" s="1127"/>
      <c r="G12" s="1127"/>
      <c r="H12" s="1127"/>
      <c r="I12" s="1126"/>
      <c r="J12" s="1126"/>
      <c r="K12" s="1126"/>
      <c r="L12" s="1126"/>
      <c r="M12" s="1126"/>
      <c r="N12" s="1128"/>
    </row>
    <row r="13" spans="1:14" s="1096" customFormat="1" ht="23.25" customHeight="1" x14ac:dyDescent="0.2">
      <c r="A13" s="1140">
        <v>1</v>
      </c>
      <c r="B13" s="1101" t="s">
        <v>20</v>
      </c>
      <c r="C13" s="1101"/>
      <c r="D13" s="1101" t="s">
        <v>1730</v>
      </c>
      <c r="E13" s="1102"/>
      <c r="F13" s="1102"/>
      <c r="G13" s="1102"/>
      <c r="H13" s="1102"/>
      <c r="I13" s="1101"/>
      <c r="J13" s="1102" t="s">
        <v>1730</v>
      </c>
      <c r="K13" s="1101" t="s">
        <v>1730</v>
      </c>
      <c r="L13" s="1101" t="s">
        <v>1730</v>
      </c>
      <c r="M13" s="1102" t="s">
        <v>1730</v>
      </c>
      <c r="N13" s="1121"/>
    </row>
    <row r="14" spans="1:14" s="1096" customFormat="1" ht="23.25" customHeight="1" x14ac:dyDescent="0.2">
      <c r="A14" s="1140" t="s">
        <v>21</v>
      </c>
      <c r="B14" s="1101" t="s">
        <v>2182</v>
      </c>
      <c r="C14" s="1102" t="s">
        <v>140</v>
      </c>
      <c r="D14" s="1101" t="s">
        <v>1730</v>
      </c>
      <c r="E14" s="1102"/>
      <c r="F14" s="1102"/>
      <c r="G14" s="1102"/>
      <c r="H14" s="1102"/>
      <c r="I14" s="1101"/>
      <c r="J14" s="1101"/>
      <c r="K14" s="1101" t="s">
        <v>1730</v>
      </c>
      <c r="L14" s="1101" t="s">
        <v>1730</v>
      </c>
      <c r="M14" s="1101"/>
      <c r="N14" s="1121"/>
    </row>
    <row r="15" spans="1:14" s="1096" customFormat="1" ht="23.25" customHeight="1" x14ac:dyDescent="0.2">
      <c r="A15" s="1140" t="s">
        <v>23</v>
      </c>
      <c r="B15" s="1101" t="s">
        <v>2182</v>
      </c>
      <c r="C15" s="1102"/>
      <c r="D15" s="1101" t="s">
        <v>1730</v>
      </c>
      <c r="E15" s="1102"/>
      <c r="F15" s="1102"/>
      <c r="G15" s="1102"/>
      <c r="H15" s="1102"/>
      <c r="I15" s="1101"/>
      <c r="J15" s="1101"/>
      <c r="K15" s="1101" t="s">
        <v>1730</v>
      </c>
      <c r="L15" s="1101"/>
      <c r="M15" s="1101"/>
      <c r="N15" s="1121"/>
    </row>
    <row r="16" spans="1:14" s="1096" customFormat="1" ht="23.25" customHeight="1" x14ac:dyDescent="0.2">
      <c r="A16" s="1170"/>
      <c r="B16" s="1134"/>
      <c r="C16" s="1101"/>
      <c r="D16" s="1101"/>
      <c r="E16" s="1102"/>
      <c r="F16" s="1102"/>
      <c r="G16" s="1102"/>
      <c r="H16" s="1102"/>
      <c r="I16" s="1101"/>
      <c r="J16" s="1101"/>
      <c r="K16" s="1101"/>
      <c r="L16" s="1101"/>
      <c r="M16" s="1101"/>
      <c r="N16" s="1121"/>
    </row>
    <row r="17" spans="1:14" s="1096" customFormat="1" ht="23.25" customHeight="1" thickBot="1" x14ac:dyDescent="0.25">
      <c r="A17" s="1171"/>
      <c r="B17" s="1236"/>
      <c r="C17" s="1106"/>
      <c r="D17" s="1106"/>
      <c r="E17" s="1107"/>
      <c r="F17" s="1107"/>
      <c r="G17" s="1107"/>
      <c r="H17" s="1107"/>
      <c r="I17" s="1106"/>
      <c r="J17" s="1106"/>
      <c r="K17" s="1106"/>
      <c r="L17" s="1106"/>
      <c r="M17" s="1106"/>
      <c r="N17" s="1124"/>
    </row>
    <row r="18" spans="1:14" s="1096" customFormat="1" ht="14.25" x14ac:dyDescent="0.2">
      <c r="A18" s="1099"/>
      <c r="B18" s="1099"/>
      <c r="C18" s="1099"/>
      <c r="D18" s="1099"/>
      <c r="E18" s="1100"/>
      <c r="F18" s="1100"/>
      <c r="G18" s="1100"/>
      <c r="H18" s="1100"/>
      <c r="I18" s="1099"/>
      <c r="J18" s="1099"/>
      <c r="K18" s="1099"/>
      <c r="L18" s="1099"/>
      <c r="M18" s="1099"/>
      <c r="N18" s="1099"/>
    </row>
    <row r="19" spans="1:14" s="1096" customFormat="1" ht="14.25" x14ac:dyDescent="0.2">
      <c r="A19" s="1099"/>
      <c r="B19" s="1117"/>
      <c r="C19" s="1117"/>
      <c r="D19" s="1111"/>
      <c r="E19" s="1111"/>
      <c r="F19" s="1111"/>
      <c r="G19" s="1111"/>
      <c r="H19" s="1117"/>
      <c r="I19" s="1117"/>
      <c r="J19" s="1117"/>
      <c r="K19" s="1117"/>
      <c r="L19" s="1117"/>
      <c r="M19" s="1117"/>
    </row>
    <row r="20" spans="1:14" s="1096" customFormat="1" ht="14.25" x14ac:dyDescent="0.2">
      <c r="A20" s="1099"/>
      <c r="B20" s="1427" t="s">
        <v>125</v>
      </c>
      <c r="C20" s="1427"/>
      <c r="D20" s="1427"/>
      <c r="E20" s="1427"/>
      <c r="F20" s="1099"/>
      <c r="G20" s="1099"/>
      <c r="H20" s="1100"/>
      <c r="I20" s="1112"/>
      <c r="J20" s="1427" t="s">
        <v>2581</v>
      </c>
      <c r="K20" s="1427"/>
      <c r="L20" s="1427"/>
      <c r="M20" s="1427"/>
      <c r="N20" s="1427"/>
    </row>
    <row r="21" spans="1:14" s="1096" customFormat="1" ht="14.25" x14ac:dyDescent="0.2">
      <c r="A21" s="1099"/>
      <c r="B21" s="1427" t="s">
        <v>2577</v>
      </c>
      <c r="C21" s="1427"/>
      <c r="D21" s="1427"/>
      <c r="E21" s="1427"/>
      <c r="F21" s="1427"/>
      <c r="G21" s="1113"/>
      <c r="H21" s="1100"/>
      <c r="I21" s="1100"/>
      <c r="J21" s="1100"/>
      <c r="K21" s="1100"/>
      <c r="L21" s="1120"/>
      <c r="M21" s="1115"/>
      <c r="N21" s="1100"/>
    </row>
    <row r="22" spans="1:14" s="1096" customFormat="1" ht="14.25" x14ac:dyDescent="0.2">
      <c r="A22" s="1099"/>
      <c r="B22" s="1427" t="s">
        <v>2578</v>
      </c>
      <c r="C22" s="1427"/>
      <c r="D22" s="1427"/>
      <c r="E22" s="1427"/>
      <c r="F22" s="1427"/>
      <c r="G22" s="1099"/>
      <c r="H22" s="1100"/>
      <c r="I22" s="1112"/>
      <c r="J22" s="1427" t="s">
        <v>122</v>
      </c>
      <c r="K22" s="1427"/>
      <c r="L22" s="1427"/>
      <c r="M22" s="1427"/>
      <c r="N22" s="1427"/>
    </row>
    <row r="23" spans="1:14" s="1096" customFormat="1" ht="14.25" x14ac:dyDescent="0.2">
      <c r="A23" s="1099"/>
      <c r="B23" s="1099"/>
      <c r="C23" s="1099"/>
      <c r="D23" s="1114"/>
      <c r="E23" s="1114"/>
      <c r="F23" s="1099"/>
      <c r="G23" s="1099"/>
      <c r="H23" s="1100"/>
      <c r="I23" s="1100"/>
      <c r="J23" s="1100"/>
      <c r="K23" s="1100"/>
      <c r="L23" s="1114"/>
      <c r="M23" s="1115"/>
      <c r="N23" s="1100"/>
    </row>
    <row r="24" spans="1:14" s="1096" customFormat="1" ht="14.25" x14ac:dyDescent="0.2">
      <c r="B24" s="1099"/>
      <c r="C24" s="1099"/>
      <c r="D24" s="1114"/>
      <c r="E24" s="1114"/>
      <c r="F24" s="1099"/>
      <c r="G24" s="1099"/>
      <c r="H24" s="1100"/>
      <c r="I24" s="1100"/>
      <c r="J24" s="1100"/>
      <c r="K24" s="1100"/>
      <c r="L24" s="1114"/>
      <c r="M24" s="1115"/>
      <c r="N24" s="1100"/>
    </row>
    <row r="25" spans="1:14" s="1096" customFormat="1" ht="14.25" x14ac:dyDescent="0.2">
      <c r="B25" s="1099"/>
      <c r="C25" s="1099"/>
      <c r="D25" s="1114"/>
      <c r="E25" s="1114"/>
      <c r="F25" s="1099"/>
      <c r="G25" s="1099"/>
      <c r="H25" s="1100"/>
      <c r="I25" s="1100"/>
      <c r="J25" s="1100"/>
      <c r="K25" s="1100"/>
      <c r="L25" s="1114"/>
      <c r="M25" s="1115"/>
      <c r="N25" s="1100"/>
    </row>
    <row r="26" spans="1:14" s="1096" customFormat="1" ht="14.25" x14ac:dyDescent="0.2">
      <c r="B26" s="1099"/>
      <c r="C26" s="1099"/>
      <c r="D26" s="1114"/>
      <c r="E26" s="1114"/>
      <c r="F26" s="1100"/>
      <c r="G26" s="1113"/>
      <c r="H26" s="1100"/>
      <c r="I26" s="1100"/>
      <c r="J26" s="1100"/>
      <c r="K26" s="1100"/>
      <c r="L26" s="1114"/>
      <c r="M26" s="1115"/>
      <c r="N26" s="1100"/>
    </row>
    <row r="27" spans="1:14" s="1096" customFormat="1" ht="14.25" x14ac:dyDescent="0.2">
      <c r="B27" s="1444" t="s">
        <v>2579</v>
      </c>
      <c r="C27" s="1444"/>
      <c r="D27" s="1444"/>
      <c r="E27" s="1444"/>
      <c r="F27" s="1100"/>
      <c r="G27" s="1113"/>
      <c r="H27" s="1100"/>
      <c r="I27" s="1116"/>
      <c r="J27" s="1444" t="s">
        <v>2243</v>
      </c>
      <c r="K27" s="1444"/>
      <c r="L27" s="1444"/>
      <c r="M27" s="1444"/>
      <c r="N27" s="1444"/>
    </row>
    <row r="28" spans="1:14" x14ac:dyDescent="0.25">
      <c r="B28" s="1427" t="s">
        <v>2580</v>
      </c>
      <c r="C28" s="1427"/>
      <c r="D28" s="1427"/>
      <c r="E28" s="1427"/>
      <c r="F28" s="1119"/>
      <c r="G28" s="1119"/>
      <c r="H28" s="1119"/>
      <c r="I28" s="1112"/>
      <c r="J28" s="1427" t="s">
        <v>2244</v>
      </c>
      <c r="K28" s="1427"/>
      <c r="L28" s="1427"/>
      <c r="M28" s="1427"/>
      <c r="N28" s="1427"/>
    </row>
  </sheetData>
  <mergeCells count="29">
    <mergeCell ref="J22:N22"/>
    <mergeCell ref="B27:E27"/>
    <mergeCell ref="J27:N27"/>
    <mergeCell ref="A8:A10"/>
    <mergeCell ref="B8:B10"/>
    <mergeCell ref="C9:C10"/>
    <mergeCell ref="C8:D8"/>
    <mergeCell ref="D9:D10"/>
    <mergeCell ref="M2:N2"/>
    <mergeCell ref="B7:I7"/>
    <mergeCell ref="L7:N7"/>
    <mergeCell ref="A3:N3"/>
    <mergeCell ref="A4:N4"/>
    <mergeCell ref="B28:E28"/>
    <mergeCell ref="J28:N28"/>
    <mergeCell ref="M8:M10"/>
    <mergeCell ref="N8:N10"/>
    <mergeCell ref="F8:F10"/>
    <mergeCell ref="G8:G10"/>
    <mergeCell ref="H9:H10"/>
    <mergeCell ref="K8:K10"/>
    <mergeCell ref="L8:L10"/>
    <mergeCell ref="H8:J8"/>
    <mergeCell ref="I9:J9"/>
    <mergeCell ref="E8:E10"/>
    <mergeCell ref="B20:E20"/>
    <mergeCell ref="J20:N20"/>
    <mergeCell ref="B21:F21"/>
    <mergeCell ref="B22:F22"/>
  </mergeCells>
  <printOptions horizontalCentered="1"/>
  <pageMargins left="0.45866141700000002" right="0.95866141699999996" top="0.98425196850393704" bottom="0.74803149606299202" header="0.31496062992126" footer="0.31496062992126"/>
  <pageSetup paperSize="5" scale="80" orientation="landscape" useFirstPageNumber="1" horizontalDpi="4294967293"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S203"/>
  <sheetViews>
    <sheetView view="pageBreakPreview" topLeftCell="A4" zoomScale="80" zoomScaleNormal="85" zoomScaleSheetLayoutView="80" workbookViewId="0">
      <pane xSplit="4" ySplit="7" topLeftCell="E185" activePane="bottomRight" state="frozen"/>
      <selection activeCell="A4" sqref="A4"/>
      <selection pane="topRight" activeCell="E4" sqref="E4"/>
      <selection pane="bottomLeft" activeCell="A11" sqref="A11"/>
      <selection pane="bottomRight" activeCell="E160" sqref="E160"/>
    </sheetView>
  </sheetViews>
  <sheetFormatPr defaultColWidth="8.85546875" defaultRowHeight="15" x14ac:dyDescent="0.25"/>
  <cols>
    <col min="1" max="1" width="6" customWidth="1"/>
    <col min="2" max="2" width="37.42578125" bestFit="1" customWidth="1"/>
    <col min="3" max="3" width="31.7109375" bestFit="1" customWidth="1"/>
    <col min="4" max="4" width="10.28515625" bestFit="1" customWidth="1"/>
    <col min="5" max="5" width="16.85546875" customWidth="1"/>
    <col min="6" max="6" width="9.85546875" customWidth="1"/>
    <col min="7" max="7" width="19.140625" bestFit="1" customWidth="1"/>
    <col min="8" max="8" width="12.42578125" customWidth="1"/>
    <col min="9" max="9" width="9.85546875" customWidth="1"/>
    <col min="10" max="10" width="20.42578125" bestFit="1" customWidth="1"/>
    <col min="11" max="11" width="15.28515625" bestFit="1" customWidth="1"/>
    <col min="12" max="12" width="10" customWidth="1"/>
    <col min="13" max="13" width="9.85546875" customWidth="1"/>
    <col min="14" max="14" width="14.140625" customWidth="1"/>
    <col min="15" max="15" width="17.42578125" bestFit="1" customWidth="1"/>
    <col min="16" max="16" width="13.85546875" customWidth="1"/>
    <col min="17" max="17" width="0" hidden="1" customWidth="1"/>
    <col min="18" max="18" width="16.28515625" style="757" hidden="1" customWidth="1"/>
    <col min="19" max="19" width="14.7109375" hidden="1" customWidth="1"/>
  </cols>
  <sheetData>
    <row r="1" spans="1:18" ht="21" x14ac:dyDescent="0.25">
      <c r="A1" s="1447" t="s">
        <v>2052</v>
      </c>
      <c r="B1" s="1447"/>
      <c r="C1" s="1447"/>
      <c r="D1" s="1447"/>
      <c r="E1" s="1447"/>
      <c r="F1" s="1447"/>
      <c r="G1" s="1447"/>
      <c r="H1" s="1447"/>
      <c r="I1" s="1447"/>
      <c r="J1" s="1447"/>
      <c r="K1" s="1447"/>
      <c r="L1" s="1447"/>
      <c r="M1" s="1447"/>
      <c r="N1" s="1447"/>
      <c r="O1" s="1447"/>
      <c r="P1" s="1447"/>
    </row>
    <row r="2" spans="1:18" ht="21" x14ac:dyDescent="0.25">
      <c r="A2" s="1447" t="s">
        <v>2053</v>
      </c>
      <c r="B2" s="1447"/>
      <c r="C2" s="1447"/>
      <c r="D2" s="1447"/>
      <c r="E2" s="1447"/>
      <c r="F2" s="1447"/>
      <c r="G2" s="1447"/>
      <c r="H2" s="1447"/>
      <c r="I2" s="1447"/>
      <c r="J2" s="1447"/>
      <c r="K2" s="1447"/>
      <c r="L2" s="1447"/>
      <c r="M2" s="1447"/>
      <c r="N2" s="1447"/>
      <c r="O2" s="1447"/>
      <c r="P2" s="1447"/>
    </row>
    <row r="3" spans="1:18" x14ac:dyDescent="0.25">
      <c r="A3" s="958"/>
      <c r="B3" s="958"/>
      <c r="C3" s="958"/>
      <c r="D3" s="958"/>
      <c r="E3" s="958"/>
      <c r="F3" s="958"/>
      <c r="G3" s="958"/>
      <c r="H3" s="958"/>
      <c r="I3" s="958"/>
      <c r="J3" s="958"/>
      <c r="K3" s="958"/>
      <c r="L3" s="958"/>
      <c r="M3" s="958"/>
      <c r="N3" s="958"/>
      <c r="O3" s="958"/>
      <c r="P3" s="958"/>
    </row>
    <row r="4" spans="1:18" ht="21" customHeight="1" x14ac:dyDescent="0.25">
      <c r="A4" s="958"/>
      <c r="B4" s="958"/>
      <c r="C4" s="958"/>
      <c r="D4" s="958"/>
      <c r="E4" s="958"/>
      <c r="F4" s="958"/>
      <c r="G4" s="958"/>
      <c r="H4" s="958"/>
      <c r="I4" s="958"/>
      <c r="J4" s="958"/>
      <c r="K4" s="958"/>
      <c r="L4" s="958"/>
      <c r="M4" s="958"/>
      <c r="N4" s="958"/>
      <c r="O4" s="1448"/>
      <c r="P4" s="1448"/>
    </row>
    <row r="5" spans="1:18" ht="15.75" thickBot="1" x14ac:dyDescent="0.3">
      <c r="A5" s="626"/>
      <c r="B5" s="626" t="s">
        <v>2142</v>
      </c>
      <c r="C5" s="626"/>
      <c r="D5" s="626"/>
      <c r="E5" s="958"/>
      <c r="F5" s="958"/>
      <c r="G5" s="958"/>
      <c r="H5" s="958"/>
      <c r="I5" s="958"/>
      <c r="J5" s="958"/>
      <c r="K5" s="958"/>
      <c r="L5" s="958"/>
      <c r="M5" s="958"/>
      <c r="N5" s="958"/>
      <c r="O5" s="742"/>
      <c r="P5" s="958"/>
    </row>
    <row r="6" spans="1:18" ht="29.25" customHeight="1" thickTop="1" x14ac:dyDescent="0.25">
      <c r="A6" s="1449" t="s">
        <v>2146</v>
      </c>
      <c r="B6" s="1452" t="s">
        <v>2147</v>
      </c>
      <c r="C6" s="1455" t="s">
        <v>2148</v>
      </c>
      <c r="D6" s="1458" t="s">
        <v>2149</v>
      </c>
      <c r="E6" s="1452" t="s">
        <v>2150</v>
      </c>
      <c r="F6" s="1458" t="s">
        <v>2151</v>
      </c>
      <c r="G6" s="1452" t="s">
        <v>2152</v>
      </c>
      <c r="H6" s="1458" t="s">
        <v>2153</v>
      </c>
      <c r="I6" s="1452" t="s">
        <v>2100</v>
      </c>
      <c r="J6" s="1452"/>
      <c r="K6" s="1452"/>
      <c r="L6" s="1452"/>
      <c r="M6" s="1452"/>
      <c r="N6" s="1458" t="s">
        <v>2158</v>
      </c>
      <c r="O6" s="1452" t="s">
        <v>2159</v>
      </c>
      <c r="P6" s="1461" t="s">
        <v>2160</v>
      </c>
    </row>
    <row r="7" spans="1:18" x14ac:dyDescent="0.25">
      <c r="A7" s="1450"/>
      <c r="B7" s="1453"/>
      <c r="C7" s="1456"/>
      <c r="D7" s="1459"/>
      <c r="E7" s="1453"/>
      <c r="F7" s="1459"/>
      <c r="G7" s="1453"/>
      <c r="H7" s="1459"/>
      <c r="I7" s="1453" t="s">
        <v>2154</v>
      </c>
      <c r="J7" s="1453" t="s">
        <v>2155</v>
      </c>
      <c r="K7" s="1453" t="s">
        <v>2156</v>
      </c>
      <c r="L7" s="1453" t="s">
        <v>2157</v>
      </c>
      <c r="M7" s="1453" t="s">
        <v>18</v>
      </c>
      <c r="N7" s="1459"/>
      <c r="O7" s="1453"/>
      <c r="P7" s="1462"/>
    </row>
    <row r="8" spans="1:18" ht="15.75" thickBot="1" x14ac:dyDescent="0.3">
      <c r="A8" s="1451"/>
      <c r="B8" s="1454"/>
      <c r="C8" s="1457"/>
      <c r="D8" s="1460"/>
      <c r="E8" s="1454"/>
      <c r="F8" s="1460"/>
      <c r="G8" s="1454"/>
      <c r="H8" s="1460"/>
      <c r="I8" s="1454"/>
      <c r="J8" s="1454"/>
      <c r="K8" s="1454"/>
      <c r="L8" s="1454"/>
      <c r="M8" s="1454"/>
      <c r="N8" s="1460"/>
      <c r="O8" s="1454"/>
      <c r="P8" s="1463"/>
    </row>
    <row r="9" spans="1:18" ht="15.75" thickTop="1" x14ac:dyDescent="0.25">
      <c r="A9" s="781">
        <v>1</v>
      </c>
      <c r="B9" s="782">
        <v>2</v>
      </c>
      <c r="C9" s="782">
        <v>3</v>
      </c>
      <c r="D9" s="782">
        <v>4</v>
      </c>
      <c r="E9" s="782">
        <v>5</v>
      </c>
      <c r="F9" s="782">
        <v>6</v>
      </c>
      <c r="G9" s="782">
        <v>7</v>
      </c>
      <c r="H9" s="782">
        <v>8</v>
      </c>
      <c r="I9" s="782">
        <v>9</v>
      </c>
      <c r="J9" s="782">
        <v>10</v>
      </c>
      <c r="K9" s="782">
        <v>11</v>
      </c>
      <c r="L9" s="782">
        <v>12</v>
      </c>
      <c r="M9" s="782">
        <v>13</v>
      </c>
      <c r="N9" s="782">
        <v>14</v>
      </c>
      <c r="O9" s="782">
        <v>15</v>
      </c>
      <c r="P9" s="783">
        <v>16</v>
      </c>
    </row>
    <row r="10" spans="1:18" ht="9" customHeight="1" x14ac:dyDescent="0.25">
      <c r="A10" s="764"/>
      <c r="B10" s="956"/>
      <c r="C10" s="956"/>
      <c r="D10" s="956"/>
      <c r="E10" s="956"/>
      <c r="F10" s="956"/>
      <c r="G10" s="956"/>
      <c r="H10" s="956"/>
      <c r="I10" s="956"/>
      <c r="J10" s="956"/>
      <c r="K10" s="956"/>
      <c r="L10" s="956"/>
      <c r="M10" s="956"/>
      <c r="N10" s="956"/>
      <c r="O10" s="956"/>
      <c r="P10" s="957"/>
      <c r="R10"/>
    </row>
    <row r="11" spans="1:18" s="759" customFormat="1" ht="30.75" customHeight="1" x14ac:dyDescent="0.25">
      <c r="A11" s="767">
        <v>1</v>
      </c>
      <c r="B11" s="768" t="s">
        <v>20</v>
      </c>
      <c r="C11" s="956"/>
      <c r="D11" s="956"/>
      <c r="E11" s="956"/>
      <c r="F11" s="956"/>
      <c r="G11" s="956"/>
      <c r="H11" s="956"/>
      <c r="I11" s="956"/>
      <c r="J11" s="956"/>
      <c r="K11" s="956"/>
      <c r="L11" s="956"/>
      <c r="M11" s="956"/>
      <c r="N11" s="956"/>
      <c r="O11" s="769">
        <f>SUM(O12+O15+O19+O21+O23+O178+O185+O187+O189+O191)</f>
        <v>1276808500</v>
      </c>
      <c r="P11" s="957"/>
      <c r="R11" s="759" t="str">
        <f>IF(O11&lt;300000,O11,"")</f>
        <v/>
      </c>
    </row>
    <row r="12" spans="1:18" s="759" customFormat="1" ht="27.75" customHeight="1" x14ac:dyDescent="0.25">
      <c r="A12" s="767" t="s">
        <v>24</v>
      </c>
      <c r="B12" s="768" t="s">
        <v>2053</v>
      </c>
      <c r="C12" s="956"/>
      <c r="D12" s="770"/>
      <c r="E12" s="956"/>
      <c r="F12" s="956"/>
      <c r="G12" s="956"/>
      <c r="H12" s="956"/>
      <c r="I12" s="956"/>
      <c r="J12" s="956"/>
      <c r="K12" s="956"/>
      <c r="L12" s="956"/>
      <c r="M12" s="956"/>
      <c r="N12" s="956"/>
      <c r="O12" s="769">
        <v>0</v>
      </c>
      <c r="P12" s="957"/>
      <c r="R12" s="759">
        <f t="shared" ref="R12:R75" si="0">IF(O12&lt;300000,O12,"")</f>
        <v>0</v>
      </c>
    </row>
    <row r="13" spans="1:18" s="759" customFormat="1" ht="33.75" customHeight="1" x14ac:dyDescent="0.25">
      <c r="A13" s="767" t="s">
        <v>26</v>
      </c>
      <c r="B13" s="768" t="s">
        <v>2161</v>
      </c>
      <c r="C13" s="768" t="s">
        <v>140</v>
      </c>
      <c r="D13" s="770"/>
      <c r="E13" s="956"/>
      <c r="F13" s="956"/>
      <c r="G13" s="956"/>
      <c r="H13" s="956"/>
      <c r="I13" s="956"/>
      <c r="J13" s="956"/>
      <c r="K13" s="956"/>
      <c r="L13" s="956"/>
      <c r="M13" s="956"/>
      <c r="N13" s="956"/>
      <c r="O13" s="769"/>
      <c r="P13" s="957"/>
      <c r="R13" s="759">
        <f t="shared" si="0"/>
        <v>0</v>
      </c>
    </row>
    <row r="14" spans="1:18" s="759" customFormat="1" ht="23.25" customHeight="1" x14ac:dyDescent="0.25">
      <c r="A14" s="764"/>
      <c r="B14" s="956" t="s">
        <v>156</v>
      </c>
      <c r="C14" s="956"/>
      <c r="D14" s="770"/>
      <c r="E14" s="956"/>
      <c r="F14" s="956"/>
      <c r="G14" s="956"/>
      <c r="H14" s="956"/>
      <c r="I14" s="956"/>
      <c r="J14" s="956"/>
      <c r="K14" s="956"/>
      <c r="L14" s="956"/>
      <c r="M14" s="956"/>
      <c r="N14" s="956"/>
      <c r="O14" s="769"/>
      <c r="P14" s="957"/>
      <c r="R14" s="759">
        <f t="shared" si="0"/>
        <v>0</v>
      </c>
    </row>
    <row r="15" spans="1:18" s="759" customFormat="1" ht="30.75" customHeight="1" x14ac:dyDescent="0.25">
      <c r="A15" s="767" t="s">
        <v>28</v>
      </c>
      <c r="B15" s="768" t="s">
        <v>2162</v>
      </c>
      <c r="C15" s="771"/>
      <c r="D15" s="771"/>
      <c r="E15" s="956"/>
      <c r="F15" s="956"/>
      <c r="G15" s="956"/>
      <c r="H15" s="956"/>
      <c r="I15" s="956"/>
      <c r="J15" s="956"/>
      <c r="K15" s="956"/>
      <c r="L15" s="956"/>
      <c r="M15" s="956"/>
      <c r="N15" s="956"/>
      <c r="O15" s="769">
        <f>SUM(O16:O17)</f>
        <v>144500000</v>
      </c>
      <c r="P15" s="957"/>
      <c r="R15" s="759" t="str">
        <f t="shared" si="0"/>
        <v/>
      </c>
    </row>
    <row r="16" spans="1:18" s="759" customFormat="1" ht="27.75" customHeight="1" x14ac:dyDescent="0.25">
      <c r="A16" s="767" t="s">
        <v>28</v>
      </c>
      <c r="B16" s="771" t="s">
        <v>2358</v>
      </c>
      <c r="C16" s="771" t="s">
        <v>133</v>
      </c>
      <c r="D16" s="959" t="s">
        <v>450</v>
      </c>
      <c r="E16" s="959" t="s">
        <v>794</v>
      </c>
      <c r="F16" s="959" t="s">
        <v>796</v>
      </c>
      <c r="G16" s="956"/>
      <c r="H16" s="956"/>
      <c r="I16" s="956"/>
      <c r="J16" s="771" t="s">
        <v>798</v>
      </c>
      <c r="K16" s="771" t="s">
        <v>799</v>
      </c>
      <c r="L16" s="771" t="s">
        <v>800</v>
      </c>
      <c r="M16" s="771" t="s">
        <v>138</v>
      </c>
      <c r="N16" s="959" t="s">
        <v>139</v>
      </c>
      <c r="O16" s="772">
        <v>140000000</v>
      </c>
      <c r="P16" s="773"/>
      <c r="R16" s="759" t="str">
        <f t="shared" si="0"/>
        <v/>
      </c>
    </row>
    <row r="17" spans="1:19" s="759" customFormat="1" ht="27" customHeight="1" x14ac:dyDescent="0.25">
      <c r="A17" s="767" t="s">
        <v>28</v>
      </c>
      <c r="B17" s="771" t="s">
        <v>2359</v>
      </c>
      <c r="C17" s="771" t="s">
        <v>132</v>
      </c>
      <c r="D17" s="959" t="s">
        <v>450</v>
      </c>
      <c r="E17" s="959" t="s">
        <v>795</v>
      </c>
      <c r="F17" s="959" t="s">
        <v>148</v>
      </c>
      <c r="G17" s="956"/>
      <c r="H17" s="956"/>
      <c r="I17" s="956"/>
      <c r="J17" s="771" t="s">
        <v>801</v>
      </c>
      <c r="K17" s="771" t="s">
        <v>802</v>
      </c>
      <c r="L17" s="771" t="s">
        <v>803</v>
      </c>
      <c r="M17" s="771" t="s">
        <v>138</v>
      </c>
      <c r="N17" s="959" t="s">
        <v>139</v>
      </c>
      <c r="O17" s="772">
        <v>4500000</v>
      </c>
      <c r="P17" s="957"/>
      <c r="R17" s="759" t="str">
        <f t="shared" si="0"/>
        <v/>
      </c>
    </row>
    <row r="18" spans="1:19" s="759" customFormat="1" ht="23.25" customHeight="1" x14ac:dyDescent="0.25">
      <c r="A18" s="764"/>
      <c r="B18" s="956" t="s">
        <v>156</v>
      </c>
      <c r="C18" s="956" t="s">
        <v>156</v>
      </c>
      <c r="D18" s="770"/>
      <c r="E18" s="956" t="s">
        <v>156</v>
      </c>
      <c r="F18" s="956"/>
      <c r="G18" s="956"/>
      <c r="H18" s="956"/>
      <c r="I18" s="956"/>
      <c r="J18" s="956"/>
      <c r="K18" s="956"/>
      <c r="L18" s="956"/>
      <c r="M18" s="956"/>
      <c r="N18" s="956"/>
      <c r="O18" s="769"/>
      <c r="P18" s="957"/>
      <c r="R18" s="759">
        <f t="shared" si="0"/>
        <v>0</v>
      </c>
    </row>
    <row r="19" spans="1:19" s="759" customFormat="1" ht="34.5" customHeight="1" x14ac:dyDescent="0.25">
      <c r="A19" s="767" t="s">
        <v>30</v>
      </c>
      <c r="B19" s="768" t="s">
        <v>2163</v>
      </c>
      <c r="C19" s="768" t="s">
        <v>140</v>
      </c>
      <c r="D19" s="770"/>
      <c r="E19" s="956" t="s">
        <v>156</v>
      </c>
      <c r="F19" s="956"/>
      <c r="G19" s="956"/>
      <c r="H19" s="956"/>
      <c r="I19" s="956"/>
      <c r="J19" s="956"/>
      <c r="K19" s="956"/>
      <c r="L19" s="956"/>
      <c r="M19" s="956"/>
      <c r="N19" s="956"/>
      <c r="O19" s="769">
        <v>0</v>
      </c>
      <c r="P19" s="957"/>
      <c r="R19" s="759">
        <f t="shared" si="0"/>
        <v>0</v>
      </c>
    </row>
    <row r="20" spans="1:19" s="759" customFormat="1" ht="23.25" customHeight="1" x14ac:dyDescent="0.25">
      <c r="A20" s="764"/>
      <c r="B20" s="956" t="s">
        <v>156</v>
      </c>
      <c r="C20" s="768" t="s">
        <v>156</v>
      </c>
      <c r="D20" s="770"/>
      <c r="E20" s="956" t="s">
        <v>156</v>
      </c>
      <c r="F20" s="956"/>
      <c r="G20" s="956"/>
      <c r="H20" s="956"/>
      <c r="I20" s="956"/>
      <c r="J20" s="956"/>
      <c r="K20" s="956"/>
      <c r="L20" s="956"/>
      <c r="M20" s="956"/>
      <c r="N20" s="956"/>
      <c r="O20" s="769"/>
      <c r="P20" s="957"/>
      <c r="R20" s="759">
        <f t="shared" si="0"/>
        <v>0</v>
      </c>
    </row>
    <row r="21" spans="1:19" s="759" customFormat="1" ht="30.75" customHeight="1" x14ac:dyDescent="0.25">
      <c r="A21" s="767" t="s">
        <v>32</v>
      </c>
      <c r="B21" s="768" t="s">
        <v>2164</v>
      </c>
      <c r="C21" s="768" t="s">
        <v>140</v>
      </c>
      <c r="D21" s="770"/>
      <c r="E21" s="956" t="s">
        <v>156</v>
      </c>
      <c r="F21" s="956"/>
      <c r="G21" s="956"/>
      <c r="H21" s="956"/>
      <c r="I21" s="956"/>
      <c r="J21" s="956"/>
      <c r="K21" s="956"/>
      <c r="L21" s="956"/>
      <c r="M21" s="956"/>
      <c r="N21" s="956"/>
      <c r="O21" s="769">
        <v>0</v>
      </c>
      <c r="P21" s="957"/>
      <c r="R21" s="759">
        <f t="shared" si="0"/>
        <v>0</v>
      </c>
    </row>
    <row r="22" spans="1:19" s="759" customFormat="1" ht="23.25" customHeight="1" x14ac:dyDescent="0.25">
      <c r="A22" s="764"/>
      <c r="B22" s="956" t="s">
        <v>156</v>
      </c>
      <c r="C22" s="956" t="s">
        <v>156</v>
      </c>
      <c r="D22" s="770"/>
      <c r="E22" s="956" t="s">
        <v>156</v>
      </c>
      <c r="F22" s="956"/>
      <c r="G22" s="956"/>
      <c r="H22" s="956"/>
      <c r="I22" s="956"/>
      <c r="J22" s="956"/>
      <c r="K22" s="956"/>
      <c r="L22" s="956"/>
      <c r="M22" s="956"/>
      <c r="N22" s="956"/>
      <c r="O22" s="769"/>
      <c r="P22" s="957"/>
      <c r="R22" s="759">
        <f t="shared" si="0"/>
        <v>0</v>
      </c>
    </row>
    <row r="23" spans="1:19" s="759" customFormat="1" ht="31.5" customHeight="1" x14ac:dyDescent="0.25">
      <c r="A23" s="767" t="s">
        <v>34</v>
      </c>
      <c r="B23" s="768" t="s">
        <v>2165</v>
      </c>
      <c r="C23" s="956" t="s">
        <v>156</v>
      </c>
      <c r="D23" s="770"/>
      <c r="E23" s="956" t="s">
        <v>156</v>
      </c>
      <c r="F23" s="956"/>
      <c r="G23" s="956"/>
      <c r="H23" s="956"/>
      <c r="I23" s="956"/>
      <c r="J23" s="956"/>
      <c r="K23" s="956"/>
      <c r="L23" s="956"/>
      <c r="M23" s="956"/>
      <c r="N23" s="956"/>
      <c r="O23" s="769">
        <f>SUM(O24:O176)</f>
        <v>1104208500</v>
      </c>
      <c r="P23" s="957"/>
      <c r="R23" s="760">
        <v>1069912500</v>
      </c>
      <c r="S23" s="761">
        <f>R23-O23</f>
        <v>-34296000</v>
      </c>
    </row>
    <row r="24" spans="1:19" s="759" customFormat="1" ht="29.25" customHeight="1" x14ac:dyDescent="0.25">
      <c r="A24" s="767" t="s">
        <v>34</v>
      </c>
      <c r="B24" s="771" t="s">
        <v>2341</v>
      </c>
      <c r="C24" s="771" t="s">
        <v>196</v>
      </c>
      <c r="D24" s="959" t="s">
        <v>138</v>
      </c>
      <c r="E24" s="771" t="s">
        <v>304</v>
      </c>
      <c r="F24" s="956"/>
      <c r="G24" s="771" t="s">
        <v>863</v>
      </c>
      <c r="H24" s="959">
        <v>2006</v>
      </c>
      <c r="I24" s="956"/>
      <c r="J24" s="956"/>
      <c r="K24" s="956"/>
      <c r="L24" s="956"/>
      <c r="M24" s="956"/>
      <c r="N24" s="959" t="s">
        <v>139</v>
      </c>
      <c r="O24" s="772">
        <v>2800000</v>
      </c>
      <c r="P24" s="773"/>
      <c r="R24" s="759" t="str">
        <f t="shared" si="0"/>
        <v/>
      </c>
    </row>
    <row r="25" spans="1:19" s="759" customFormat="1" ht="29.25" customHeight="1" x14ac:dyDescent="0.25">
      <c r="A25" s="767" t="s">
        <v>34</v>
      </c>
      <c r="B25" s="771" t="s">
        <v>2341</v>
      </c>
      <c r="C25" s="771" t="s">
        <v>181</v>
      </c>
      <c r="D25" s="959" t="s">
        <v>138</v>
      </c>
      <c r="E25" s="771" t="s">
        <v>304</v>
      </c>
      <c r="F25" s="956"/>
      <c r="G25" s="771" t="s">
        <v>364</v>
      </c>
      <c r="H25" s="959">
        <v>2006</v>
      </c>
      <c r="I25" s="956"/>
      <c r="J25" s="956"/>
      <c r="K25" s="956"/>
      <c r="L25" s="956"/>
      <c r="M25" s="956"/>
      <c r="N25" s="959" t="s">
        <v>139</v>
      </c>
      <c r="O25" s="772">
        <v>1280000</v>
      </c>
      <c r="P25" s="773"/>
      <c r="R25" s="759" t="str">
        <f t="shared" si="0"/>
        <v/>
      </c>
    </row>
    <row r="26" spans="1:19" s="759" customFormat="1" ht="29.25" customHeight="1" x14ac:dyDescent="0.25">
      <c r="A26" s="767" t="s">
        <v>34</v>
      </c>
      <c r="B26" s="771" t="s">
        <v>2341</v>
      </c>
      <c r="C26" s="771" t="s">
        <v>820</v>
      </c>
      <c r="D26" s="959" t="s">
        <v>138</v>
      </c>
      <c r="E26" s="771" t="s">
        <v>304</v>
      </c>
      <c r="F26" s="956"/>
      <c r="G26" s="771" t="s">
        <v>364</v>
      </c>
      <c r="H26" s="959">
        <v>2006</v>
      </c>
      <c r="I26" s="956"/>
      <c r="J26" s="956"/>
      <c r="K26" s="956"/>
      <c r="L26" s="956"/>
      <c r="M26" s="956"/>
      <c r="N26" s="959" t="s">
        <v>139</v>
      </c>
      <c r="O26" s="772">
        <v>1200000</v>
      </c>
      <c r="P26" s="773"/>
      <c r="R26" s="759" t="str">
        <f t="shared" si="0"/>
        <v/>
      </c>
    </row>
    <row r="27" spans="1:19" s="759" customFormat="1" ht="29.25" customHeight="1" x14ac:dyDescent="0.25">
      <c r="A27" s="767" t="s">
        <v>34</v>
      </c>
      <c r="B27" s="771" t="s">
        <v>2341</v>
      </c>
      <c r="C27" s="771" t="s">
        <v>187</v>
      </c>
      <c r="D27" s="959" t="s">
        <v>138</v>
      </c>
      <c r="E27" s="771" t="s">
        <v>304</v>
      </c>
      <c r="F27" s="956"/>
      <c r="G27" s="771" t="s">
        <v>360</v>
      </c>
      <c r="H27" s="959">
        <v>2006</v>
      </c>
      <c r="I27" s="956"/>
      <c r="J27" s="956"/>
      <c r="K27" s="956"/>
      <c r="L27" s="956"/>
      <c r="M27" s="956"/>
      <c r="N27" s="959" t="s">
        <v>139</v>
      </c>
      <c r="O27" s="772">
        <v>560000</v>
      </c>
      <c r="P27" s="773"/>
      <c r="R27" s="759" t="str">
        <f t="shared" si="0"/>
        <v/>
      </c>
    </row>
    <row r="28" spans="1:19" s="759" customFormat="1" ht="29.25" customHeight="1" x14ac:dyDescent="0.25">
      <c r="A28" s="767" t="s">
        <v>34</v>
      </c>
      <c r="B28" s="771" t="s">
        <v>2341</v>
      </c>
      <c r="C28" s="771" t="s">
        <v>182</v>
      </c>
      <c r="D28" s="959" t="s">
        <v>138</v>
      </c>
      <c r="E28" s="771" t="s">
        <v>845</v>
      </c>
      <c r="F28" s="956"/>
      <c r="G28" s="771" t="s">
        <v>362</v>
      </c>
      <c r="H28" s="959">
        <v>2006</v>
      </c>
      <c r="I28" s="956"/>
      <c r="J28" s="956"/>
      <c r="K28" s="956"/>
      <c r="L28" s="956"/>
      <c r="M28" s="956"/>
      <c r="N28" s="959" t="s">
        <v>139</v>
      </c>
      <c r="O28" s="772">
        <v>1600000</v>
      </c>
      <c r="P28" s="773"/>
      <c r="R28" s="759" t="str">
        <f t="shared" si="0"/>
        <v/>
      </c>
    </row>
    <row r="29" spans="1:19" s="759" customFormat="1" ht="29.25" customHeight="1" x14ac:dyDescent="0.25">
      <c r="A29" s="767" t="s">
        <v>34</v>
      </c>
      <c r="B29" s="771" t="s">
        <v>1620</v>
      </c>
      <c r="C29" s="771" t="s">
        <v>179</v>
      </c>
      <c r="D29" s="959" t="s">
        <v>138</v>
      </c>
      <c r="E29" s="771" t="s">
        <v>846</v>
      </c>
      <c r="F29" s="956"/>
      <c r="G29" s="771" t="s">
        <v>363</v>
      </c>
      <c r="H29" s="959">
        <v>2006</v>
      </c>
      <c r="I29" s="956"/>
      <c r="J29" s="956"/>
      <c r="K29" s="956"/>
      <c r="L29" s="956"/>
      <c r="M29" s="956"/>
      <c r="N29" s="959" t="s">
        <v>139</v>
      </c>
      <c r="O29" s="772">
        <v>2560000</v>
      </c>
      <c r="P29" s="773"/>
      <c r="R29" s="759" t="str">
        <f t="shared" si="0"/>
        <v/>
      </c>
    </row>
    <row r="30" spans="1:19" s="759" customFormat="1" ht="29.25" customHeight="1" x14ac:dyDescent="0.25">
      <c r="A30" s="767" t="s">
        <v>34</v>
      </c>
      <c r="B30" s="771" t="s">
        <v>2333</v>
      </c>
      <c r="C30" s="771" t="s">
        <v>821</v>
      </c>
      <c r="D30" s="959" t="s">
        <v>138</v>
      </c>
      <c r="E30" s="771" t="s">
        <v>304</v>
      </c>
      <c r="F30" s="956"/>
      <c r="G30" s="771" t="s">
        <v>364</v>
      </c>
      <c r="H30" s="959">
        <v>2006</v>
      </c>
      <c r="I30" s="956"/>
      <c r="J30" s="956"/>
      <c r="K30" s="956"/>
      <c r="L30" s="956"/>
      <c r="M30" s="956"/>
      <c r="N30" s="959" t="s">
        <v>139</v>
      </c>
      <c r="O30" s="772">
        <v>200000</v>
      </c>
      <c r="P30" s="773"/>
      <c r="Q30" s="759" t="s">
        <v>2144</v>
      </c>
      <c r="R30" s="762">
        <f t="shared" si="0"/>
        <v>200000</v>
      </c>
    </row>
    <row r="31" spans="1:19" s="759" customFormat="1" ht="29.25" customHeight="1" x14ac:dyDescent="0.25">
      <c r="A31" s="767" t="s">
        <v>34</v>
      </c>
      <c r="B31" s="771" t="s">
        <v>2334</v>
      </c>
      <c r="C31" s="771" t="s">
        <v>200</v>
      </c>
      <c r="D31" s="959" t="s">
        <v>138</v>
      </c>
      <c r="E31" s="771" t="s">
        <v>304</v>
      </c>
      <c r="F31" s="956"/>
      <c r="G31" s="771" t="s">
        <v>369</v>
      </c>
      <c r="H31" s="959">
        <v>2006</v>
      </c>
      <c r="I31" s="956"/>
      <c r="J31" s="956"/>
      <c r="K31" s="956"/>
      <c r="L31" s="956"/>
      <c r="M31" s="956"/>
      <c r="N31" s="959" t="s">
        <v>139</v>
      </c>
      <c r="O31" s="772">
        <v>140000</v>
      </c>
      <c r="P31" s="773"/>
      <c r="Q31" s="759" t="s">
        <v>2144</v>
      </c>
      <c r="R31" s="762">
        <f t="shared" si="0"/>
        <v>140000</v>
      </c>
    </row>
    <row r="32" spans="1:19" s="759" customFormat="1" ht="29.25" customHeight="1" thickBot="1" x14ac:dyDescent="0.3">
      <c r="A32" s="767" t="s">
        <v>34</v>
      </c>
      <c r="B32" s="788" t="s">
        <v>448</v>
      </c>
      <c r="C32" s="788" t="s">
        <v>178</v>
      </c>
      <c r="D32" s="789" t="s">
        <v>138</v>
      </c>
      <c r="E32" s="788" t="s">
        <v>300</v>
      </c>
      <c r="F32" s="776"/>
      <c r="G32" s="788" t="s">
        <v>361</v>
      </c>
      <c r="H32" s="789">
        <v>2006</v>
      </c>
      <c r="I32" s="776"/>
      <c r="J32" s="776"/>
      <c r="K32" s="776"/>
      <c r="L32" s="776"/>
      <c r="M32" s="776"/>
      <c r="N32" s="789" t="s">
        <v>139</v>
      </c>
      <c r="O32" s="790">
        <v>2200000</v>
      </c>
      <c r="P32" s="791"/>
      <c r="R32" s="759" t="str">
        <f t="shared" si="0"/>
        <v/>
      </c>
    </row>
    <row r="33" spans="1:18" s="759" customFormat="1" ht="29.25" customHeight="1" x14ac:dyDescent="0.25">
      <c r="A33" s="767" t="s">
        <v>34</v>
      </c>
      <c r="B33" s="784" t="s">
        <v>2342</v>
      </c>
      <c r="C33" s="784" t="s">
        <v>822</v>
      </c>
      <c r="D33" s="785" t="s">
        <v>138</v>
      </c>
      <c r="E33" s="784" t="s">
        <v>138</v>
      </c>
      <c r="F33" s="782"/>
      <c r="G33" s="784" t="s">
        <v>360</v>
      </c>
      <c r="H33" s="785">
        <v>2006</v>
      </c>
      <c r="I33" s="782"/>
      <c r="J33" s="782"/>
      <c r="K33" s="782"/>
      <c r="L33" s="782"/>
      <c r="M33" s="782"/>
      <c r="N33" s="785" t="s">
        <v>139</v>
      </c>
      <c r="O33" s="786">
        <v>840000</v>
      </c>
      <c r="P33" s="787"/>
      <c r="R33" s="759" t="str">
        <f t="shared" si="0"/>
        <v/>
      </c>
    </row>
    <row r="34" spans="1:18" s="759" customFormat="1" ht="29.25" customHeight="1" x14ac:dyDescent="0.25">
      <c r="A34" s="767" t="s">
        <v>34</v>
      </c>
      <c r="B34" s="771" t="s">
        <v>2343</v>
      </c>
      <c r="C34" s="771" t="s">
        <v>176</v>
      </c>
      <c r="D34" s="959" t="s">
        <v>138</v>
      </c>
      <c r="E34" s="771" t="s">
        <v>331</v>
      </c>
      <c r="F34" s="956"/>
      <c r="G34" s="771" t="s">
        <v>363</v>
      </c>
      <c r="H34" s="959">
        <v>2006</v>
      </c>
      <c r="I34" s="956"/>
      <c r="J34" s="956"/>
      <c r="K34" s="956"/>
      <c r="L34" s="956"/>
      <c r="M34" s="956"/>
      <c r="N34" s="959" t="s">
        <v>139</v>
      </c>
      <c r="O34" s="772">
        <v>680000</v>
      </c>
      <c r="P34" s="773"/>
      <c r="R34" s="759" t="str">
        <f t="shared" si="0"/>
        <v/>
      </c>
    </row>
    <row r="35" spans="1:18" s="759" customFormat="1" ht="29.25" customHeight="1" x14ac:dyDescent="0.25">
      <c r="A35" s="767" t="s">
        <v>34</v>
      </c>
      <c r="B35" s="771" t="s">
        <v>2333</v>
      </c>
      <c r="C35" s="771" t="s">
        <v>183</v>
      </c>
      <c r="D35" s="959" t="s">
        <v>138</v>
      </c>
      <c r="E35" s="771" t="s">
        <v>329</v>
      </c>
      <c r="F35" s="956"/>
      <c r="G35" s="771" t="s">
        <v>364</v>
      </c>
      <c r="H35" s="959">
        <v>2006</v>
      </c>
      <c r="I35" s="956"/>
      <c r="J35" s="956"/>
      <c r="K35" s="956"/>
      <c r="L35" s="956"/>
      <c r="M35" s="956"/>
      <c r="N35" s="959" t="s">
        <v>139</v>
      </c>
      <c r="O35" s="772">
        <v>3600000</v>
      </c>
      <c r="P35" s="773"/>
      <c r="R35" s="759" t="str">
        <f t="shared" si="0"/>
        <v/>
      </c>
    </row>
    <row r="36" spans="1:18" s="759" customFormat="1" ht="29.25" customHeight="1" x14ac:dyDescent="0.25">
      <c r="A36" s="767" t="s">
        <v>34</v>
      </c>
      <c r="B36" s="771" t="s">
        <v>2335</v>
      </c>
      <c r="C36" s="771" t="s">
        <v>175</v>
      </c>
      <c r="D36" s="959" t="s">
        <v>138</v>
      </c>
      <c r="E36" s="771" t="s">
        <v>299</v>
      </c>
      <c r="F36" s="956"/>
      <c r="G36" s="771" t="s">
        <v>379</v>
      </c>
      <c r="H36" s="959">
        <v>2006</v>
      </c>
      <c r="I36" s="956"/>
      <c r="J36" s="956"/>
      <c r="K36" s="956"/>
      <c r="L36" s="956"/>
      <c r="M36" s="956"/>
      <c r="N36" s="959" t="s">
        <v>139</v>
      </c>
      <c r="O36" s="772">
        <v>280000</v>
      </c>
      <c r="P36" s="773"/>
      <c r="Q36" s="759" t="s">
        <v>2144</v>
      </c>
      <c r="R36" s="762">
        <f t="shared" si="0"/>
        <v>280000</v>
      </c>
    </row>
    <row r="37" spans="1:18" s="759" customFormat="1" ht="29.25" customHeight="1" x14ac:dyDescent="0.25">
      <c r="A37" s="767" t="s">
        <v>34</v>
      </c>
      <c r="B37" s="771" t="s">
        <v>2333</v>
      </c>
      <c r="C37" s="771" t="s">
        <v>183</v>
      </c>
      <c r="D37" s="959" t="s">
        <v>138</v>
      </c>
      <c r="E37" s="771" t="s">
        <v>327</v>
      </c>
      <c r="F37" s="956"/>
      <c r="G37" s="771" t="s">
        <v>364</v>
      </c>
      <c r="H37" s="959">
        <v>2006</v>
      </c>
      <c r="I37" s="956"/>
      <c r="J37" s="956"/>
      <c r="K37" s="956"/>
      <c r="L37" s="956"/>
      <c r="M37" s="956"/>
      <c r="N37" s="959" t="s">
        <v>139</v>
      </c>
      <c r="O37" s="772">
        <v>960000</v>
      </c>
      <c r="P37" s="773"/>
      <c r="R37" s="759" t="str">
        <f t="shared" si="0"/>
        <v/>
      </c>
    </row>
    <row r="38" spans="1:18" s="759" customFormat="1" ht="29.25" customHeight="1" x14ac:dyDescent="0.25">
      <c r="A38" s="767" t="s">
        <v>34</v>
      </c>
      <c r="B38" s="771" t="s">
        <v>2333</v>
      </c>
      <c r="C38" s="771" t="s">
        <v>183</v>
      </c>
      <c r="D38" s="959" t="s">
        <v>138</v>
      </c>
      <c r="E38" s="771" t="s">
        <v>304</v>
      </c>
      <c r="F38" s="956"/>
      <c r="G38" s="771" t="s">
        <v>364</v>
      </c>
      <c r="H38" s="959">
        <v>2006</v>
      </c>
      <c r="I38" s="956"/>
      <c r="J38" s="956"/>
      <c r="K38" s="956"/>
      <c r="L38" s="956"/>
      <c r="M38" s="956"/>
      <c r="N38" s="959" t="s">
        <v>139</v>
      </c>
      <c r="O38" s="772">
        <v>680000</v>
      </c>
      <c r="P38" s="773"/>
      <c r="R38" s="759" t="str">
        <f t="shared" si="0"/>
        <v/>
      </c>
    </row>
    <row r="39" spans="1:18" s="759" customFormat="1" ht="29.25" customHeight="1" x14ac:dyDescent="0.25">
      <c r="A39" s="767" t="s">
        <v>34</v>
      </c>
      <c r="B39" s="771" t="s">
        <v>2333</v>
      </c>
      <c r="C39" s="771" t="s">
        <v>183</v>
      </c>
      <c r="D39" s="959" t="s">
        <v>138</v>
      </c>
      <c r="E39" s="771" t="s">
        <v>847</v>
      </c>
      <c r="F39" s="956"/>
      <c r="G39" s="771" t="s">
        <v>364</v>
      </c>
      <c r="H39" s="959">
        <v>2005</v>
      </c>
      <c r="I39" s="956"/>
      <c r="J39" s="956"/>
      <c r="K39" s="956"/>
      <c r="L39" s="956"/>
      <c r="M39" s="956"/>
      <c r="N39" s="959" t="s">
        <v>139</v>
      </c>
      <c r="O39" s="772">
        <v>680000</v>
      </c>
      <c r="P39" s="773"/>
      <c r="R39" s="759" t="str">
        <f t="shared" si="0"/>
        <v/>
      </c>
    </row>
    <row r="40" spans="1:18" s="759" customFormat="1" ht="29.25" customHeight="1" x14ac:dyDescent="0.25">
      <c r="A40" s="767" t="s">
        <v>34</v>
      </c>
      <c r="B40" s="771" t="s">
        <v>2333</v>
      </c>
      <c r="C40" s="771" t="s">
        <v>183</v>
      </c>
      <c r="D40" s="959" t="s">
        <v>138</v>
      </c>
      <c r="E40" s="771" t="s">
        <v>304</v>
      </c>
      <c r="F40" s="956"/>
      <c r="G40" s="771" t="s">
        <v>369</v>
      </c>
      <c r="H40" s="959">
        <v>2001</v>
      </c>
      <c r="I40" s="956"/>
      <c r="J40" s="956"/>
      <c r="K40" s="956"/>
      <c r="L40" s="956"/>
      <c r="M40" s="956"/>
      <c r="N40" s="959" t="s">
        <v>139</v>
      </c>
      <c r="O40" s="772">
        <v>552500</v>
      </c>
      <c r="P40" s="773"/>
      <c r="R40" s="759" t="str">
        <f t="shared" si="0"/>
        <v/>
      </c>
    </row>
    <row r="41" spans="1:18" s="759" customFormat="1" ht="29.25" customHeight="1" x14ac:dyDescent="0.25">
      <c r="A41" s="767" t="s">
        <v>34</v>
      </c>
      <c r="B41" s="771" t="s">
        <v>2336</v>
      </c>
      <c r="C41" s="771" t="s">
        <v>209</v>
      </c>
      <c r="D41" s="959" t="s">
        <v>138</v>
      </c>
      <c r="E41" s="771" t="s">
        <v>299</v>
      </c>
      <c r="F41" s="956"/>
      <c r="G41" s="771" t="s">
        <v>864</v>
      </c>
      <c r="H41" s="959">
        <v>2006</v>
      </c>
      <c r="I41" s="956"/>
      <c r="J41" s="956"/>
      <c r="K41" s="956"/>
      <c r="L41" s="956"/>
      <c r="M41" s="956"/>
      <c r="N41" s="959" t="s">
        <v>139</v>
      </c>
      <c r="O41" s="772">
        <v>980000</v>
      </c>
      <c r="P41" s="773"/>
      <c r="R41" s="759" t="str">
        <f t="shared" si="0"/>
        <v/>
      </c>
    </row>
    <row r="42" spans="1:18" s="759" customFormat="1" ht="29.25" customHeight="1" x14ac:dyDescent="0.25">
      <c r="A42" s="767" t="s">
        <v>34</v>
      </c>
      <c r="B42" s="771" t="s">
        <v>2335</v>
      </c>
      <c r="C42" s="771" t="s">
        <v>175</v>
      </c>
      <c r="D42" s="959" t="s">
        <v>138</v>
      </c>
      <c r="E42" s="771" t="s">
        <v>299</v>
      </c>
      <c r="F42" s="956"/>
      <c r="G42" s="771" t="s">
        <v>864</v>
      </c>
      <c r="H42" s="959">
        <v>2006</v>
      </c>
      <c r="I42" s="956"/>
      <c r="J42" s="956"/>
      <c r="K42" s="956"/>
      <c r="L42" s="956"/>
      <c r="M42" s="956"/>
      <c r="N42" s="959" t="s">
        <v>139</v>
      </c>
      <c r="O42" s="772">
        <v>280000</v>
      </c>
      <c r="P42" s="773"/>
      <c r="Q42" s="759" t="s">
        <v>2144</v>
      </c>
      <c r="R42" s="762">
        <f t="shared" si="0"/>
        <v>280000</v>
      </c>
    </row>
    <row r="43" spans="1:18" s="759" customFormat="1" ht="29.25" customHeight="1" x14ac:dyDescent="0.25">
      <c r="A43" s="767" t="s">
        <v>34</v>
      </c>
      <c r="B43" s="771" t="s">
        <v>2338</v>
      </c>
      <c r="C43" s="771" t="s">
        <v>187</v>
      </c>
      <c r="D43" s="959" t="s">
        <v>138</v>
      </c>
      <c r="E43" s="771" t="s">
        <v>848</v>
      </c>
      <c r="F43" s="956"/>
      <c r="G43" s="771" t="s">
        <v>360</v>
      </c>
      <c r="H43" s="959">
        <v>2006</v>
      </c>
      <c r="I43" s="956"/>
      <c r="J43" s="956"/>
      <c r="K43" s="956"/>
      <c r="L43" s="956"/>
      <c r="M43" s="956"/>
      <c r="N43" s="959" t="s">
        <v>139</v>
      </c>
      <c r="O43" s="772">
        <v>840000</v>
      </c>
      <c r="P43" s="773"/>
      <c r="R43" s="759" t="str">
        <f t="shared" si="0"/>
        <v/>
      </c>
    </row>
    <row r="44" spans="1:18" s="759" customFormat="1" ht="29.25" customHeight="1" x14ac:dyDescent="0.25">
      <c r="A44" s="767" t="s">
        <v>34</v>
      </c>
      <c r="B44" s="771" t="s">
        <v>2338</v>
      </c>
      <c r="C44" s="771" t="s">
        <v>187</v>
      </c>
      <c r="D44" s="959" t="s">
        <v>138</v>
      </c>
      <c r="E44" s="771" t="s">
        <v>304</v>
      </c>
      <c r="F44" s="956"/>
      <c r="G44" s="771" t="s">
        <v>360</v>
      </c>
      <c r="H44" s="959">
        <v>2001</v>
      </c>
      <c r="I44" s="956"/>
      <c r="J44" s="956"/>
      <c r="K44" s="956"/>
      <c r="L44" s="956"/>
      <c r="M44" s="956"/>
      <c r="N44" s="959" t="s">
        <v>139</v>
      </c>
      <c r="O44" s="772">
        <v>560000</v>
      </c>
      <c r="P44" s="773"/>
      <c r="R44" s="759" t="str">
        <f t="shared" si="0"/>
        <v/>
      </c>
    </row>
    <row r="45" spans="1:18" s="759" customFormat="1" ht="29.25" customHeight="1" x14ac:dyDescent="0.25">
      <c r="A45" s="767" t="s">
        <v>34</v>
      </c>
      <c r="B45" s="771" t="s">
        <v>2344</v>
      </c>
      <c r="C45" s="771" t="s">
        <v>188</v>
      </c>
      <c r="D45" s="959" t="s">
        <v>138</v>
      </c>
      <c r="E45" s="771" t="s">
        <v>849</v>
      </c>
      <c r="F45" s="956"/>
      <c r="G45" s="771" t="s">
        <v>378</v>
      </c>
      <c r="H45" s="959">
        <v>2000</v>
      </c>
      <c r="I45" s="956"/>
      <c r="J45" s="956"/>
      <c r="K45" s="956"/>
      <c r="L45" s="956"/>
      <c r="M45" s="956"/>
      <c r="N45" s="959" t="s">
        <v>139</v>
      </c>
      <c r="O45" s="772">
        <v>1125000</v>
      </c>
      <c r="P45" s="773"/>
      <c r="R45" s="759" t="str">
        <f t="shared" si="0"/>
        <v/>
      </c>
    </row>
    <row r="46" spans="1:18" s="759" customFormat="1" ht="29.25" customHeight="1" x14ac:dyDescent="0.25">
      <c r="A46" s="767" t="s">
        <v>34</v>
      </c>
      <c r="B46" s="771" t="s">
        <v>448</v>
      </c>
      <c r="C46" s="771" t="s">
        <v>178</v>
      </c>
      <c r="D46" s="959" t="s">
        <v>138</v>
      </c>
      <c r="E46" s="771" t="s">
        <v>301</v>
      </c>
      <c r="F46" s="956"/>
      <c r="G46" s="771" t="s">
        <v>361</v>
      </c>
      <c r="H46" s="959">
        <v>2006</v>
      </c>
      <c r="I46" s="956"/>
      <c r="J46" s="956"/>
      <c r="K46" s="956"/>
      <c r="L46" s="956"/>
      <c r="M46" s="956"/>
      <c r="N46" s="959" t="s">
        <v>139</v>
      </c>
      <c r="O46" s="772">
        <v>2625000</v>
      </c>
      <c r="P46" s="773"/>
      <c r="R46" s="759" t="str">
        <f t="shared" si="0"/>
        <v/>
      </c>
    </row>
    <row r="47" spans="1:18" s="759" customFormat="1" ht="29.25" customHeight="1" x14ac:dyDescent="0.25">
      <c r="A47" s="767" t="s">
        <v>34</v>
      </c>
      <c r="B47" s="771" t="s">
        <v>2345</v>
      </c>
      <c r="C47" s="771" t="s">
        <v>177</v>
      </c>
      <c r="D47" s="959" t="s">
        <v>138</v>
      </c>
      <c r="E47" s="771" t="s">
        <v>331</v>
      </c>
      <c r="F47" s="956"/>
      <c r="G47" s="771" t="s">
        <v>362</v>
      </c>
      <c r="H47" s="959">
        <v>2006</v>
      </c>
      <c r="I47" s="956"/>
      <c r="J47" s="956"/>
      <c r="K47" s="956"/>
      <c r="L47" s="956"/>
      <c r="M47" s="956"/>
      <c r="N47" s="959" t="s">
        <v>139</v>
      </c>
      <c r="O47" s="772">
        <v>6860000</v>
      </c>
      <c r="P47" s="773"/>
      <c r="R47" s="759" t="str">
        <f t="shared" si="0"/>
        <v/>
      </c>
    </row>
    <row r="48" spans="1:18" s="759" customFormat="1" ht="29.25" customHeight="1" x14ac:dyDescent="0.25">
      <c r="A48" s="767" t="s">
        <v>34</v>
      </c>
      <c r="B48" s="771" t="s">
        <v>2343</v>
      </c>
      <c r="C48" s="771" t="s">
        <v>176</v>
      </c>
      <c r="D48" s="959" t="s">
        <v>138</v>
      </c>
      <c r="E48" s="771" t="s">
        <v>300</v>
      </c>
      <c r="F48" s="956"/>
      <c r="G48" s="771" t="s">
        <v>363</v>
      </c>
      <c r="H48" s="959">
        <v>2006</v>
      </c>
      <c r="I48" s="956"/>
      <c r="J48" s="956"/>
      <c r="K48" s="956"/>
      <c r="L48" s="956"/>
      <c r="M48" s="956"/>
      <c r="N48" s="959" t="s">
        <v>139</v>
      </c>
      <c r="O48" s="772">
        <v>595000</v>
      </c>
      <c r="P48" s="773"/>
      <c r="R48" s="759" t="str">
        <f t="shared" si="0"/>
        <v/>
      </c>
    </row>
    <row r="49" spans="1:18" s="759" customFormat="1" ht="29.25" customHeight="1" x14ac:dyDescent="0.25">
      <c r="A49" s="767" t="s">
        <v>34</v>
      </c>
      <c r="B49" s="771" t="s">
        <v>449</v>
      </c>
      <c r="C49" s="771" t="s">
        <v>186</v>
      </c>
      <c r="D49" s="959" t="s">
        <v>138</v>
      </c>
      <c r="E49" s="771" t="s">
        <v>316</v>
      </c>
      <c r="F49" s="956"/>
      <c r="G49" s="771" t="s">
        <v>361</v>
      </c>
      <c r="H49" s="959">
        <v>2006</v>
      </c>
      <c r="I49" s="956"/>
      <c r="J49" s="956"/>
      <c r="K49" s="956"/>
      <c r="L49" s="956"/>
      <c r="M49" s="956"/>
      <c r="N49" s="959" t="s">
        <v>139</v>
      </c>
      <c r="O49" s="772">
        <v>385000</v>
      </c>
      <c r="P49" s="773"/>
      <c r="Q49" s="759" t="s">
        <v>2144</v>
      </c>
      <c r="R49" s="759" t="str">
        <f t="shared" si="0"/>
        <v/>
      </c>
    </row>
    <row r="50" spans="1:18" s="759" customFormat="1" ht="29.25" customHeight="1" x14ac:dyDescent="0.25">
      <c r="A50" s="767" t="s">
        <v>34</v>
      </c>
      <c r="B50" s="771" t="s">
        <v>2343</v>
      </c>
      <c r="C50" s="771" t="s">
        <v>176</v>
      </c>
      <c r="D50" s="959" t="s">
        <v>138</v>
      </c>
      <c r="E50" s="771" t="s">
        <v>324</v>
      </c>
      <c r="F50" s="956"/>
      <c r="G50" s="771" t="s">
        <v>363</v>
      </c>
      <c r="H50" s="959">
        <v>2006</v>
      </c>
      <c r="I50" s="956"/>
      <c r="J50" s="956"/>
      <c r="K50" s="956"/>
      <c r="L50" s="956"/>
      <c r="M50" s="956"/>
      <c r="N50" s="959" t="s">
        <v>139</v>
      </c>
      <c r="O50" s="772">
        <v>900000</v>
      </c>
      <c r="P50" s="773"/>
      <c r="R50" s="759" t="str">
        <f t="shared" si="0"/>
        <v/>
      </c>
    </row>
    <row r="51" spans="1:18" s="759" customFormat="1" ht="29.25" customHeight="1" x14ac:dyDescent="0.25">
      <c r="A51" s="767" t="s">
        <v>34</v>
      </c>
      <c r="B51" s="771" t="s">
        <v>2345</v>
      </c>
      <c r="C51" s="771" t="s">
        <v>177</v>
      </c>
      <c r="D51" s="959" t="s">
        <v>138</v>
      </c>
      <c r="E51" s="771" t="s">
        <v>324</v>
      </c>
      <c r="F51" s="956"/>
      <c r="G51" s="771" t="s">
        <v>362</v>
      </c>
      <c r="H51" s="959">
        <v>2006</v>
      </c>
      <c r="I51" s="956"/>
      <c r="J51" s="956"/>
      <c r="K51" s="956"/>
      <c r="L51" s="956"/>
      <c r="M51" s="956"/>
      <c r="N51" s="959" t="s">
        <v>139</v>
      </c>
      <c r="O51" s="772">
        <v>6150000</v>
      </c>
      <c r="P51" s="773"/>
      <c r="R51" s="759" t="str">
        <f t="shared" si="0"/>
        <v/>
      </c>
    </row>
    <row r="52" spans="1:18" s="759" customFormat="1" ht="29.25" customHeight="1" x14ac:dyDescent="0.25">
      <c r="A52" s="767" t="s">
        <v>34</v>
      </c>
      <c r="B52" s="771" t="s">
        <v>448</v>
      </c>
      <c r="C52" s="771" t="s">
        <v>178</v>
      </c>
      <c r="D52" s="959" t="s">
        <v>138</v>
      </c>
      <c r="E52" s="771" t="s">
        <v>301</v>
      </c>
      <c r="F52" s="956"/>
      <c r="G52" s="771" t="s">
        <v>361</v>
      </c>
      <c r="H52" s="959">
        <v>2005</v>
      </c>
      <c r="I52" s="956"/>
      <c r="J52" s="956"/>
      <c r="K52" s="956"/>
      <c r="L52" s="956"/>
      <c r="M52" s="956"/>
      <c r="N52" s="959" t="s">
        <v>139</v>
      </c>
      <c r="O52" s="772">
        <v>3375000</v>
      </c>
      <c r="P52" s="773"/>
      <c r="R52" s="759" t="str">
        <f t="shared" si="0"/>
        <v/>
      </c>
    </row>
    <row r="53" spans="1:18" s="759" customFormat="1" ht="29.25" customHeight="1" x14ac:dyDescent="0.25">
      <c r="A53" s="767" t="s">
        <v>34</v>
      </c>
      <c r="B53" s="771" t="s">
        <v>2346</v>
      </c>
      <c r="C53" s="771" t="s">
        <v>182</v>
      </c>
      <c r="D53" s="959" t="s">
        <v>138</v>
      </c>
      <c r="E53" s="771" t="s">
        <v>845</v>
      </c>
      <c r="F53" s="956"/>
      <c r="G53" s="771" t="s">
        <v>362</v>
      </c>
      <c r="H53" s="959">
        <v>2006</v>
      </c>
      <c r="I53" s="956"/>
      <c r="J53" s="956"/>
      <c r="K53" s="956"/>
      <c r="L53" s="956"/>
      <c r="M53" s="956"/>
      <c r="N53" s="959" t="s">
        <v>139</v>
      </c>
      <c r="O53" s="772">
        <v>1600000</v>
      </c>
      <c r="P53" s="773"/>
      <c r="R53" s="759" t="str">
        <f t="shared" si="0"/>
        <v/>
      </c>
    </row>
    <row r="54" spans="1:18" s="759" customFormat="1" ht="29.25" customHeight="1" x14ac:dyDescent="0.25">
      <c r="A54" s="767" t="s">
        <v>34</v>
      </c>
      <c r="B54" s="771" t="s">
        <v>2347</v>
      </c>
      <c r="C54" s="771" t="s">
        <v>823</v>
      </c>
      <c r="D54" s="959" t="s">
        <v>138</v>
      </c>
      <c r="E54" s="771" t="s">
        <v>329</v>
      </c>
      <c r="F54" s="956"/>
      <c r="G54" s="771" t="s">
        <v>367</v>
      </c>
      <c r="H54" s="959">
        <v>2006</v>
      </c>
      <c r="I54" s="956"/>
      <c r="J54" s="956"/>
      <c r="K54" s="956"/>
      <c r="L54" s="956"/>
      <c r="M54" s="956"/>
      <c r="N54" s="959" t="s">
        <v>139</v>
      </c>
      <c r="O54" s="772">
        <v>1680000</v>
      </c>
      <c r="P54" s="773"/>
      <c r="R54" s="759" t="str">
        <f t="shared" si="0"/>
        <v/>
      </c>
    </row>
    <row r="55" spans="1:18" s="759" customFormat="1" ht="29.25" customHeight="1" x14ac:dyDescent="0.25">
      <c r="A55" s="767" t="s">
        <v>34</v>
      </c>
      <c r="B55" s="771" t="s">
        <v>2336</v>
      </c>
      <c r="C55" s="771" t="s">
        <v>209</v>
      </c>
      <c r="D55" s="959" t="s">
        <v>138</v>
      </c>
      <c r="E55" s="771" t="s">
        <v>299</v>
      </c>
      <c r="F55" s="956"/>
      <c r="G55" s="771" t="s">
        <v>379</v>
      </c>
      <c r="H55" s="959">
        <v>2006</v>
      </c>
      <c r="I55" s="956"/>
      <c r="J55" s="956"/>
      <c r="K55" s="956"/>
      <c r="L55" s="956"/>
      <c r="M55" s="956"/>
      <c r="N55" s="959" t="s">
        <v>139</v>
      </c>
      <c r="O55" s="772">
        <v>280000</v>
      </c>
      <c r="P55" s="773"/>
      <c r="Q55" s="759" t="s">
        <v>2144</v>
      </c>
      <c r="R55" s="762">
        <f t="shared" si="0"/>
        <v>280000</v>
      </c>
    </row>
    <row r="56" spans="1:18" s="759" customFormat="1" ht="29.25" customHeight="1" x14ac:dyDescent="0.25">
      <c r="A56" s="767" t="s">
        <v>34</v>
      </c>
      <c r="B56" s="771" t="s">
        <v>2333</v>
      </c>
      <c r="C56" s="771" t="s">
        <v>824</v>
      </c>
      <c r="D56" s="959" t="s">
        <v>138</v>
      </c>
      <c r="E56" s="771" t="s">
        <v>304</v>
      </c>
      <c r="F56" s="956"/>
      <c r="G56" s="771" t="s">
        <v>364</v>
      </c>
      <c r="H56" s="959">
        <v>2006</v>
      </c>
      <c r="I56" s="956"/>
      <c r="J56" s="956"/>
      <c r="K56" s="956"/>
      <c r="L56" s="956"/>
      <c r="M56" s="956"/>
      <c r="N56" s="959" t="s">
        <v>139</v>
      </c>
      <c r="O56" s="772">
        <v>1200000</v>
      </c>
      <c r="P56" s="773"/>
      <c r="R56" s="759" t="str">
        <f t="shared" si="0"/>
        <v/>
      </c>
    </row>
    <row r="57" spans="1:18" s="759" customFormat="1" ht="29.25" customHeight="1" thickBot="1" x14ac:dyDescent="0.3">
      <c r="A57" s="767" t="s">
        <v>34</v>
      </c>
      <c r="B57" s="788" t="s">
        <v>2333</v>
      </c>
      <c r="C57" s="788" t="s">
        <v>183</v>
      </c>
      <c r="D57" s="789" t="s">
        <v>138</v>
      </c>
      <c r="E57" s="788" t="s">
        <v>329</v>
      </c>
      <c r="F57" s="776"/>
      <c r="G57" s="788" t="s">
        <v>364</v>
      </c>
      <c r="H57" s="789">
        <v>2006</v>
      </c>
      <c r="I57" s="776"/>
      <c r="J57" s="776"/>
      <c r="K57" s="776"/>
      <c r="L57" s="776"/>
      <c r="M57" s="776"/>
      <c r="N57" s="789" t="s">
        <v>139</v>
      </c>
      <c r="O57" s="790">
        <v>3600000</v>
      </c>
      <c r="P57" s="791"/>
      <c r="R57" s="759" t="str">
        <f t="shared" si="0"/>
        <v/>
      </c>
    </row>
    <row r="58" spans="1:18" s="759" customFormat="1" ht="29.25" customHeight="1" x14ac:dyDescent="0.25">
      <c r="A58" s="767" t="s">
        <v>34</v>
      </c>
      <c r="B58" s="784" t="s">
        <v>2338</v>
      </c>
      <c r="C58" s="784" t="s">
        <v>187</v>
      </c>
      <c r="D58" s="785" t="s">
        <v>138</v>
      </c>
      <c r="E58" s="784" t="s">
        <v>304</v>
      </c>
      <c r="F58" s="782"/>
      <c r="G58" s="784" t="s">
        <v>360</v>
      </c>
      <c r="H58" s="785">
        <v>2006</v>
      </c>
      <c r="I58" s="782"/>
      <c r="J58" s="782"/>
      <c r="K58" s="782"/>
      <c r="L58" s="782"/>
      <c r="M58" s="782"/>
      <c r="N58" s="785" t="s">
        <v>139</v>
      </c>
      <c r="O58" s="786">
        <v>1600000</v>
      </c>
      <c r="P58" s="787"/>
      <c r="R58" s="759" t="str">
        <f t="shared" si="0"/>
        <v/>
      </c>
    </row>
    <row r="59" spans="1:18" s="759" customFormat="1" ht="29.25" customHeight="1" x14ac:dyDescent="0.25">
      <c r="A59" s="767" t="s">
        <v>34</v>
      </c>
      <c r="B59" s="771" t="s">
        <v>2348</v>
      </c>
      <c r="C59" s="771" t="s">
        <v>825</v>
      </c>
      <c r="D59" s="959" t="s">
        <v>138</v>
      </c>
      <c r="E59" s="771" t="s">
        <v>304</v>
      </c>
      <c r="F59" s="956"/>
      <c r="G59" s="771" t="s">
        <v>372</v>
      </c>
      <c r="H59" s="959">
        <v>2001</v>
      </c>
      <c r="I59" s="956"/>
      <c r="J59" s="956"/>
      <c r="K59" s="956"/>
      <c r="L59" s="956"/>
      <c r="M59" s="956"/>
      <c r="N59" s="959" t="s">
        <v>139</v>
      </c>
      <c r="O59" s="772">
        <v>4340000</v>
      </c>
      <c r="P59" s="773"/>
      <c r="R59" s="759" t="str">
        <f t="shared" si="0"/>
        <v/>
      </c>
    </row>
    <row r="60" spans="1:18" s="759" customFormat="1" ht="29.25" customHeight="1" x14ac:dyDescent="0.25">
      <c r="A60" s="767" t="s">
        <v>34</v>
      </c>
      <c r="B60" s="771" t="s">
        <v>2341</v>
      </c>
      <c r="C60" s="771" t="s">
        <v>182</v>
      </c>
      <c r="D60" s="959" t="s">
        <v>138</v>
      </c>
      <c r="E60" s="771" t="s">
        <v>317</v>
      </c>
      <c r="F60" s="956"/>
      <c r="G60" s="771" t="s">
        <v>362</v>
      </c>
      <c r="H60" s="959">
        <v>2004</v>
      </c>
      <c r="I60" s="956"/>
      <c r="J60" s="956"/>
      <c r="K60" s="956"/>
      <c r="L60" s="956"/>
      <c r="M60" s="956"/>
      <c r="N60" s="959" t="s">
        <v>139</v>
      </c>
      <c r="O60" s="772">
        <v>975000</v>
      </c>
      <c r="P60" s="773"/>
      <c r="R60" s="759" t="str">
        <f t="shared" si="0"/>
        <v/>
      </c>
    </row>
    <row r="61" spans="1:18" s="759" customFormat="1" ht="29.25" customHeight="1" x14ac:dyDescent="0.25">
      <c r="A61" s="767" t="s">
        <v>34</v>
      </c>
      <c r="B61" s="771" t="s">
        <v>2333</v>
      </c>
      <c r="C61" s="771" t="s">
        <v>183</v>
      </c>
      <c r="D61" s="959" t="s">
        <v>138</v>
      </c>
      <c r="E61" s="771" t="s">
        <v>329</v>
      </c>
      <c r="F61" s="956"/>
      <c r="G61" s="771" t="s">
        <v>364</v>
      </c>
      <c r="H61" s="959">
        <v>2006</v>
      </c>
      <c r="I61" s="956"/>
      <c r="J61" s="956"/>
      <c r="K61" s="956"/>
      <c r="L61" s="956"/>
      <c r="M61" s="956"/>
      <c r="N61" s="959" t="s">
        <v>139</v>
      </c>
      <c r="O61" s="772">
        <v>17550000</v>
      </c>
      <c r="P61" s="773"/>
      <c r="R61" s="759" t="str">
        <f t="shared" si="0"/>
        <v/>
      </c>
    </row>
    <row r="62" spans="1:18" s="759" customFormat="1" ht="29.25" customHeight="1" x14ac:dyDescent="0.25">
      <c r="A62" s="767" t="s">
        <v>34</v>
      </c>
      <c r="B62" s="771" t="s">
        <v>2349</v>
      </c>
      <c r="C62" s="771" t="s">
        <v>178</v>
      </c>
      <c r="D62" s="959" t="s">
        <v>138</v>
      </c>
      <c r="E62" s="771" t="s">
        <v>300</v>
      </c>
      <c r="F62" s="956"/>
      <c r="G62" s="771" t="s">
        <v>361</v>
      </c>
      <c r="H62" s="959">
        <v>2006</v>
      </c>
      <c r="I62" s="956"/>
      <c r="J62" s="956"/>
      <c r="K62" s="956"/>
      <c r="L62" s="956"/>
      <c r="M62" s="956"/>
      <c r="N62" s="959" t="s">
        <v>139</v>
      </c>
      <c r="O62" s="772">
        <v>2062500</v>
      </c>
      <c r="P62" s="773"/>
      <c r="R62" s="759" t="str">
        <f t="shared" si="0"/>
        <v/>
      </c>
    </row>
    <row r="63" spans="1:18" s="759" customFormat="1" ht="29.25" customHeight="1" x14ac:dyDescent="0.25">
      <c r="A63" s="767" t="s">
        <v>34</v>
      </c>
      <c r="B63" s="771" t="s">
        <v>2336</v>
      </c>
      <c r="C63" s="771" t="s">
        <v>209</v>
      </c>
      <c r="D63" s="959" t="s">
        <v>138</v>
      </c>
      <c r="E63" s="771" t="s">
        <v>299</v>
      </c>
      <c r="F63" s="956"/>
      <c r="G63" s="771" t="s">
        <v>379</v>
      </c>
      <c r="H63" s="959">
        <v>2006</v>
      </c>
      <c r="I63" s="956"/>
      <c r="J63" s="956"/>
      <c r="K63" s="956"/>
      <c r="L63" s="956"/>
      <c r="M63" s="956"/>
      <c r="N63" s="959" t="s">
        <v>139</v>
      </c>
      <c r="O63" s="772">
        <v>525000</v>
      </c>
      <c r="P63" s="773"/>
      <c r="R63" s="759" t="str">
        <f t="shared" si="0"/>
        <v/>
      </c>
    </row>
    <row r="64" spans="1:18" s="759" customFormat="1" ht="29.25" customHeight="1" x14ac:dyDescent="0.25">
      <c r="A64" s="767" t="s">
        <v>34</v>
      </c>
      <c r="B64" s="771" t="s">
        <v>2338</v>
      </c>
      <c r="C64" s="771" t="s">
        <v>187</v>
      </c>
      <c r="D64" s="959" t="s">
        <v>138</v>
      </c>
      <c r="E64" s="771" t="s">
        <v>304</v>
      </c>
      <c r="F64" s="956"/>
      <c r="G64" s="771" t="s">
        <v>360</v>
      </c>
      <c r="H64" s="959">
        <v>2006</v>
      </c>
      <c r="I64" s="956"/>
      <c r="J64" s="956"/>
      <c r="K64" s="956"/>
      <c r="L64" s="956"/>
      <c r="M64" s="956"/>
      <c r="N64" s="959" t="s">
        <v>139</v>
      </c>
      <c r="O64" s="772">
        <v>1050000</v>
      </c>
      <c r="P64" s="773"/>
      <c r="R64" s="759" t="str">
        <f t="shared" si="0"/>
        <v/>
      </c>
    </row>
    <row r="65" spans="1:18" s="759" customFormat="1" ht="29.25" customHeight="1" x14ac:dyDescent="0.25">
      <c r="A65" s="767" t="s">
        <v>34</v>
      </c>
      <c r="B65" s="771" t="s">
        <v>2346</v>
      </c>
      <c r="C65" s="771" t="s">
        <v>182</v>
      </c>
      <c r="D65" s="959" t="s">
        <v>138</v>
      </c>
      <c r="E65" s="771" t="s">
        <v>845</v>
      </c>
      <c r="F65" s="956"/>
      <c r="G65" s="771" t="s">
        <v>362</v>
      </c>
      <c r="H65" s="959">
        <v>2006</v>
      </c>
      <c r="I65" s="956"/>
      <c r="J65" s="956"/>
      <c r="K65" s="956"/>
      <c r="L65" s="956"/>
      <c r="M65" s="956"/>
      <c r="N65" s="959" t="s">
        <v>139</v>
      </c>
      <c r="O65" s="772">
        <v>1500000</v>
      </c>
      <c r="P65" s="773"/>
      <c r="R65" s="759" t="str">
        <f t="shared" si="0"/>
        <v/>
      </c>
    </row>
    <row r="66" spans="1:18" s="759" customFormat="1" ht="29.25" customHeight="1" x14ac:dyDescent="0.25">
      <c r="A66" s="767" t="s">
        <v>34</v>
      </c>
      <c r="B66" s="771" t="s">
        <v>2341</v>
      </c>
      <c r="C66" s="771" t="s">
        <v>182</v>
      </c>
      <c r="D66" s="959" t="s">
        <v>138</v>
      </c>
      <c r="E66" s="771" t="s">
        <v>845</v>
      </c>
      <c r="F66" s="956"/>
      <c r="G66" s="771" t="s">
        <v>362</v>
      </c>
      <c r="H66" s="959">
        <v>2006</v>
      </c>
      <c r="I66" s="956"/>
      <c r="J66" s="956"/>
      <c r="K66" s="956"/>
      <c r="L66" s="956"/>
      <c r="M66" s="956"/>
      <c r="N66" s="959" t="s">
        <v>139</v>
      </c>
      <c r="O66" s="772">
        <v>1500000</v>
      </c>
      <c r="P66" s="773"/>
      <c r="R66" s="759" t="str">
        <f t="shared" si="0"/>
        <v/>
      </c>
    </row>
    <row r="67" spans="1:18" s="759" customFormat="1" ht="29.25" customHeight="1" x14ac:dyDescent="0.25">
      <c r="A67" s="767" t="s">
        <v>34</v>
      </c>
      <c r="B67" s="771" t="s">
        <v>2335</v>
      </c>
      <c r="C67" s="771" t="s">
        <v>175</v>
      </c>
      <c r="D67" s="959" t="s">
        <v>138</v>
      </c>
      <c r="E67" s="771" t="s">
        <v>304</v>
      </c>
      <c r="F67" s="956"/>
      <c r="G67" s="771" t="s">
        <v>360</v>
      </c>
      <c r="H67" s="959">
        <v>2006</v>
      </c>
      <c r="I67" s="956"/>
      <c r="J67" s="956"/>
      <c r="K67" s="956"/>
      <c r="L67" s="956"/>
      <c r="M67" s="956"/>
      <c r="N67" s="959" t="s">
        <v>139</v>
      </c>
      <c r="O67" s="772">
        <v>375000</v>
      </c>
      <c r="P67" s="773"/>
      <c r="Q67" s="759" t="s">
        <v>2144</v>
      </c>
      <c r="R67" s="759" t="str">
        <f t="shared" si="0"/>
        <v/>
      </c>
    </row>
    <row r="68" spans="1:18" s="759" customFormat="1" ht="29.25" customHeight="1" x14ac:dyDescent="0.25">
      <c r="A68" s="767" t="s">
        <v>34</v>
      </c>
      <c r="B68" s="771" t="s">
        <v>2333</v>
      </c>
      <c r="C68" s="771" t="s">
        <v>183</v>
      </c>
      <c r="D68" s="959" t="s">
        <v>138</v>
      </c>
      <c r="E68" s="771" t="s">
        <v>304</v>
      </c>
      <c r="F68" s="956"/>
      <c r="G68" s="771" t="s">
        <v>369</v>
      </c>
      <c r="H68" s="959">
        <v>2001</v>
      </c>
      <c r="I68" s="956"/>
      <c r="J68" s="956"/>
      <c r="K68" s="956"/>
      <c r="L68" s="956"/>
      <c r="M68" s="956"/>
      <c r="N68" s="959" t="s">
        <v>139</v>
      </c>
      <c r="O68" s="772">
        <v>3825000</v>
      </c>
      <c r="P68" s="773"/>
      <c r="R68" s="759" t="str">
        <f t="shared" si="0"/>
        <v/>
      </c>
    </row>
    <row r="69" spans="1:18" s="759" customFormat="1" ht="29.25" customHeight="1" x14ac:dyDescent="0.25">
      <c r="A69" s="767" t="s">
        <v>34</v>
      </c>
      <c r="B69" s="771" t="s">
        <v>2337</v>
      </c>
      <c r="C69" s="771" t="s">
        <v>199</v>
      </c>
      <c r="D69" s="959" t="s">
        <v>138</v>
      </c>
      <c r="E69" s="771" t="s">
        <v>336</v>
      </c>
      <c r="F69" s="956"/>
      <c r="G69" s="771" t="s">
        <v>365</v>
      </c>
      <c r="H69" s="959">
        <v>2004</v>
      </c>
      <c r="I69" s="956"/>
      <c r="J69" s="956"/>
      <c r="K69" s="956"/>
      <c r="L69" s="956"/>
      <c r="M69" s="956"/>
      <c r="N69" s="959" t="s">
        <v>139</v>
      </c>
      <c r="O69" s="772">
        <v>67500</v>
      </c>
      <c r="P69" s="773"/>
      <c r="Q69" s="759" t="s">
        <v>2144</v>
      </c>
      <c r="R69" s="762">
        <f t="shared" si="0"/>
        <v>67500</v>
      </c>
    </row>
    <row r="70" spans="1:18" s="759" customFormat="1" ht="29.25" customHeight="1" x14ac:dyDescent="0.25">
      <c r="A70" s="767" t="s">
        <v>34</v>
      </c>
      <c r="B70" s="771" t="s">
        <v>2345</v>
      </c>
      <c r="C70" s="771" t="s">
        <v>177</v>
      </c>
      <c r="D70" s="959" t="s">
        <v>138</v>
      </c>
      <c r="E70" s="771" t="s">
        <v>324</v>
      </c>
      <c r="F70" s="956"/>
      <c r="G70" s="771" t="s">
        <v>362</v>
      </c>
      <c r="H70" s="959">
        <v>2004</v>
      </c>
      <c r="I70" s="956"/>
      <c r="J70" s="956"/>
      <c r="K70" s="956"/>
      <c r="L70" s="956"/>
      <c r="M70" s="956"/>
      <c r="N70" s="959" t="s">
        <v>139</v>
      </c>
      <c r="O70" s="772">
        <v>4920000</v>
      </c>
      <c r="P70" s="773"/>
      <c r="R70" s="759" t="str">
        <f t="shared" si="0"/>
        <v/>
      </c>
    </row>
    <row r="71" spans="1:18" s="759" customFormat="1" ht="29.25" customHeight="1" x14ac:dyDescent="0.25">
      <c r="A71" s="767" t="s">
        <v>34</v>
      </c>
      <c r="B71" s="771" t="s">
        <v>2343</v>
      </c>
      <c r="C71" s="771" t="s">
        <v>176</v>
      </c>
      <c r="D71" s="959" t="s">
        <v>138</v>
      </c>
      <c r="E71" s="771" t="s">
        <v>300</v>
      </c>
      <c r="F71" s="956"/>
      <c r="G71" s="771" t="s">
        <v>363</v>
      </c>
      <c r="H71" s="959">
        <v>2004</v>
      </c>
      <c r="I71" s="956"/>
      <c r="J71" s="956"/>
      <c r="K71" s="956"/>
      <c r="L71" s="956"/>
      <c r="M71" s="956"/>
      <c r="N71" s="959" t="s">
        <v>139</v>
      </c>
      <c r="O71" s="772">
        <v>1190000</v>
      </c>
      <c r="P71" s="773"/>
      <c r="R71" s="759" t="str">
        <f t="shared" si="0"/>
        <v/>
      </c>
    </row>
    <row r="72" spans="1:18" s="759" customFormat="1" ht="29.25" customHeight="1" x14ac:dyDescent="0.25">
      <c r="A72" s="767" t="s">
        <v>34</v>
      </c>
      <c r="B72" s="771" t="s">
        <v>2343</v>
      </c>
      <c r="C72" s="771" t="s">
        <v>176</v>
      </c>
      <c r="D72" s="959" t="s">
        <v>138</v>
      </c>
      <c r="E72" s="771" t="s">
        <v>331</v>
      </c>
      <c r="F72" s="956"/>
      <c r="G72" s="771" t="s">
        <v>363</v>
      </c>
      <c r="H72" s="959">
        <v>2006</v>
      </c>
      <c r="I72" s="956"/>
      <c r="J72" s="956"/>
      <c r="K72" s="956"/>
      <c r="L72" s="956"/>
      <c r="M72" s="956"/>
      <c r="N72" s="959" t="s">
        <v>139</v>
      </c>
      <c r="O72" s="772">
        <v>1275000</v>
      </c>
      <c r="P72" s="773"/>
      <c r="R72" s="759" t="str">
        <f t="shared" si="0"/>
        <v/>
      </c>
    </row>
    <row r="73" spans="1:18" s="759" customFormat="1" ht="29.25" customHeight="1" x14ac:dyDescent="0.25">
      <c r="A73" s="767" t="s">
        <v>34</v>
      </c>
      <c r="B73" s="771" t="s">
        <v>2350</v>
      </c>
      <c r="C73" s="771" t="s">
        <v>204</v>
      </c>
      <c r="D73" s="959" t="s">
        <v>138</v>
      </c>
      <c r="E73" s="771" t="s">
        <v>332</v>
      </c>
      <c r="F73" s="956"/>
      <c r="G73" s="771" t="s">
        <v>362</v>
      </c>
      <c r="H73" s="959">
        <v>2006</v>
      </c>
      <c r="I73" s="956"/>
      <c r="J73" s="956"/>
      <c r="K73" s="956"/>
      <c r="L73" s="956"/>
      <c r="M73" s="956"/>
      <c r="N73" s="959" t="s">
        <v>139</v>
      </c>
      <c r="O73" s="772">
        <v>700000</v>
      </c>
      <c r="P73" s="773"/>
      <c r="R73" s="759" t="str">
        <f t="shared" si="0"/>
        <v/>
      </c>
    </row>
    <row r="74" spans="1:18" s="759" customFormat="1" ht="29.25" customHeight="1" x14ac:dyDescent="0.25">
      <c r="A74" s="767" t="s">
        <v>34</v>
      </c>
      <c r="B74" s="771" t="s">
        <v>449</v>
      </c>
      <c r="C74" s="771" t="s">
        <v>186</v>
      </c>
      <c r="D74" s="959" t="s">
        <v>138</v>
      </c>
      <c r="E74" s="771" t="s">
        <v>309</v>
      </c>
      <c r="F74" s="956"/>
      <c r="G74" s="771" t="s">
        <v>361</v>
      </c>
      <c r="H74" s="959">
        <v>2006</v>
      </c>
      <c r="I74" s="956"/>
      <c r="J74" s="956"/>
      <c r="K74" s="956"/>
      <c r="L74" s="956"/>
      <c r="M74" s="956"/>
      <c r="N74" s="959" t="s">
        <v>139</v>
      </c>
      <c r="O74" s="772">
        <v>240000</v>
      </c>
      <c r="P74" s="773"/>
      <c r="Q74" s="759" t="s">
        <v>2144</v>
      </c>
      <c r="R74" s="762">
        <f t="shared" si="0"/>
        <v>240000</v>
      </c>
    </row>
    <row r="75" spans="1:18" s="759" customFormat="1" ht="29.25" customHeight="1" x14ac:dyDescent="0.25">
      <c r="A75" s="767" t="s">
        <v>34</v>
      </c>
      <c r="B75" s="771" t="s">
        <v>2333</v>
      </c>
      <c r="C75" s="771" t="s">
        <v>824</v>
      </c>
      <c r="D75" s="959" t="s">
        <v>138</v>
      </c>
      <c r="E75" s="771" t="s">
        <v>304</v>
      </c>
      <c r="F75" s="956"/>
      <c r="G75" s="771" t="s">
        <v>369</v>
      </c>
      <c r="H75" s="959">
        <v>2001</v>
      </c>
      <c r="I75" s="956"/>
      <c r="J75" s="956"/>
      <c r="K75" s="956"/>
      <c r="L75" s="956"/>
      <c r="M75" s="956"/>
      <c r="N75" s="959" t="s">
        <v>139</v>
      </c>
      <c r="O75" s="772">
        <v>1050000</v>
      </c>
      <c r="P75" s="773"/>
      <c r="R75" s="759" t="str">
        <f t="shared" si="0"/>
        <v/>
      </c>
    </row>
    <row r="76" spans="1:18" s="759" customFormat="1" ht="29.25" customHeight="1" x14ac:dyDescent="0.25">
      <c r="A76" s="767" t="s">
        <v>34</v>
      </c>
      <c r="B76" s="771" t="s">
        <v>2335</v>
      </c>
      <c r="C76" s="771" t="s">
        <v>175</v>
      </c>
      <c r="D76" s="959" t="s">
        <v>138</v>
      </c>
      <c r="E76" s="771" t="s">
        <v>304</v>
      </c>
      <c r="F76" s="956"/>
      <c r="G76" s="771" t="s">
        <v>369</v>
      </c>
      <c r="H76" s="959">
        <v>2006</v>
      </c>
      <c r="I76" s="956"/>
      <c r="J76" s="956"/>
      <c r="K76" s="956"/>
      <c r="L76" s="956"/>
      <c r="M76" s="956"/>
      <c r="N76" s="959" t="s">
        <v>139</v>
      </c>
      <c r="O76" s="772">
        <v>60000</v>
      </c>
      <c r="P76" s="773"/>
      <c r="Q76" s="759" t="s">
        <v>2144</v>
      </c>
      <c r="R76" s="762">
        <f t="shared" ref="R76:R139" si="1">IF(O76&lt;300000,O76,"")</f>
        <v>60000</v>
      </c>
    </row>
    <row r="77" spans="1:18" s="759" customFormat="1" ht="29.25" customHeight="1" x14ac:dyDescent="0.25">
      <c r="A77" s="767" t="s">
        <v>34</v>
      </c>
      <c r="B77" s="771" t="s">
        <v>2341</v>
      </c>
      <c r="C77" s="771" t="s">
        <v>184</v>
      </c>
      <c r="D77" s="959" t="s">
        <v>138</v>
      </c>
      <c r="E77" s="771" t="s">
        <v>329</v>
      </c>
      <c r="F77" s="956"/>
      <c r="G77" s="771" t="s">
        <v>369</v>
      </c>
      <c r="H77" s="959">
        <v>2006</v>
      </c>
      <c r="I77" s="956"/>
      <c r="J77" s="956"/>
      <c r="K77" s="956"/>
      <c r="L77" s="956"/>
      <c r="M77" s="956"/>
      <c r="N77" s="959" t="s">
        <v>139</v>
      </c>
      <c r="O77" s="772">
        <v>800000</v>
      </c>
      <c r="P77" s="773"/>
      <c r="R77" s="759" t="str">
        <f t="shared" si="1"/>
        <v/>
      </c>
    </row>
    <row r="78" spans="1:18" s="759" customFormat="1" ht="29.25" customHeight="1" x14ac:dyDescent="0.25">
      <c r="A78" s="767" t="s">
        <v>34</v>
      </c>
      <c r="B78" s="771" t="s">
        <v>448</v>
      </c>
      <c r="C78" s="771" t="s">
        <v>178</v>
      </c>
      <c r="D78" s="959" t="s">
        <v>138</v>
      </c>
      <c r="E78" s="771" t="s">
        <v>301</v>
      </c>
      <c r="F78" s="956"/>
      <c r="G78" s="771" t="s">
        <v>361</v>
      </c>
      <c r="H78" s="959">
        <v>2005</v>
      </c>
      <c r="I78" s="956"/>
      <c r="J78" s="956"/>
      <c r="K78" s="956"/>
      <c r="L78" s="956"/>
      <c r="M78" s="956"/>
      <c r="N78" s="959" t="s">
        <v>139</v>
      </c>
      <c r="O78" s="772">
        <v>3150000</v>
      </c>
      <c r="P78" s="773"/>
      <c r="R78" s="759" t="str">
        <f t="shared" si="1"/>
        <v/>
      </c>
    </row>
    <row r="79" spans="1:18" s="759" customFormat="1" ht="29.25" customHeight="1" x14ac:dyDescent="0.25">
      <c r="A79" s="767" t="s">
        <v>34</v>
      </c>
      <c r="B79" s="771" t="s">
        <v>2343</v>
      </c>
      <c r="C79" s="771" t="s">
        <v>176</v>
      </c>
      <c r="D79" s="959" t="s">
        <v>138</v>
      </c>
      <c r="E79" s="771" t="s">
        <v>324</v>
      </c>
      <c r="F79" s="956"/>
      <c r="G79" s="771" t="s">
        <v>363</v>
      </c>
      <c r="H79" s="959">
        <v>2005</v>
      </c>
      <c r="I79" s="956"/>
      <c r="J79" s="956"/>
      <c r="K79" s="956"/>
      <c r="L79" s="956"/>
      <c r="M79" s="956"/>
      <c r="N79" s="959" t="s">
        <v>139</v>
      </c>
      <c r="O79" s="772">
        <v>700000</v>
      </c>
      <c r="P79" s="773"/>
      <c r="R79" s="759" t="str">
        <f t="shared" si="1"/>
        <v/>
      </c>
    </row>
    <row r="80" spans="1:18" s="759" customFormat="1" ht="29.25" customHeight="1" x14ac:dyDescent="0.25">
      <c r="A80" s="767" t="s">
        <v>34</v>
      </c>
      <c r="B80" s="771" t="s">
        <v>2345</v>
      </c>
      <c r="C80" s="771" t="s">
        <v>177</v>
      </c>
      <c r="D80" s="959" t="s">
        <v>138</v>
      </c>
      <c r="E80" s="771" t="s">
        <v>324</v>
      </c>
      <c r="F80" s="956"/>
      <c r="G80" s="771" t="s">
        <v>362</v>
      </c>
      <c r="H80" s="959">
        <v>2005</v>
      </c>
      <c r="I80" s="956"/>
      <c r="J80" s="956"/>
      <c r="K80" s="956"/>
      <c r="L80" s="956"/>
      <c r="M80" s="956"/>
      <c r="N80" s="959" t="s">
        <v>139</v>
      </c>
      <c r="O80" s="772">
        <v>5740000</v>
      </c>
      <c r="P80" s="773"/>
      <c r="R80" s="759" t="str">
        <f t="shared" si="1"/>
        <v/>
      </c>
    </row>
    <row r="81" spans="1:18" s="759" customFormat="1" ht="29.25" customHeight="1" x14ac:dyDescent="0.25">
      <c r="A81" s="767" t="s">
        <v>34</v>
      </c>
      <c r="B81" s="771" t="s">
        <v>1642</v>
      </c>
      <c r="C81" s="771" t="s">
        <v>185</v>
      </c>
      <c r="D81" s="959" t="s">
        <v>138</v>
      </c>
      <c r="E81" s="771" t="s">
        <v>320</v>
      </c>
      <c r="F81" s="956"/>
      <c r="G81" s="771" t="s">
        <v>364</v>
      </c>
      <c r="H81" s="959">
        <v>2004</v>
      </c>
      <c r="I81" s="956"/>
      <c r="J81" s="956"/>
      <c r="K81" s="956"/>
      <c r="L81" s="956"/>
      <c r="M81" s="956"/>
      <c r="N81" s="959" t="s">
        <v>139</v>
      </c>
      <c r="O81" s="772">
        <v>140000</v>
      </c>
      <c r="P81" s="773"/>
      <c r="Q81" s="759" t="s">
        <v>2144</v>
      </c>
      <c r="R81" s="762">
        <f t="shared" si="1"/>
        <v>140000</v>
      </c>
    </row>
    <row r="82" spans="1:18" s="759" customFormat="1" ht="29.25" customHeight="1" thickBot="1" x14ac:dyDescent="0.3">
      <c r="A82" s="767" t="s">
        <v>34</v>
      </c>
      <c r="B82" s="788" t="s">
        <v>2336</v>
      </c>
      <c r="C82" s="788" t="s">
        <v>209</v>
      </c>
      <c r="D82" s="789" t="s">
        <v>138</v>
      </c>
      <c r="E82" s="788" t="s">
        <v>299</v>
      </c>
      <c r="F82" s="776"/>
      <c r="G82" s="788" t="s">
        <v>378</v>
      </c>
      <c r="H82" s="789">
        <v>2001</v>
      </c>
      <c r="I82" s="776"/>
      <c r="J82" s="776"/>
      <c r="K82" s="776"/>
      <c r="L82" s="776"/>
      <c r="M82" s="776"/>
      <c r="N82" s="789" t="s">
        <v>139</v>
      </c>
      <c r="O82" s="790">
        <v>315000</v>
      </c>
      <c r="P82" s="791"/>
      <c r="Q82" s="759" t="s">
        <v>2144</v>
      </c>
      <c r="R82" s="759" t="str">
        <f t="shared" si="1"/>
        <v/>
      </c>
    </row>
    <row r="83" spans="1:18" s="759" customFormat="1" ht="29.25" customHeight="1" x14ac:dyDescent="0.25">
      <c r="A83" s="767" t="s">
        <v>34</v>
      </c>
      <c r="B83" s="784" t="s">
        <v>2342</v>
      </c>
      <c r="C83" s="784" t="s">
        <v>822</v>
      </c>
      <c r="D83" s="785" t="s">
        <v>138</v>
      </c>
      <c r="E83" s="784" t="s">
        <v>138</v>
      </c>
      <c r="F83" s="782"/>
      <c r="G83" s="784" t="s">
        <v>360</v>
      </c>
      <c r="H83" s="785">
        <v>2006</v>
      </c>
      <c r="I83" s="782"/>
      <c r="J83" s="782"/>
      <c r="K83" s="782"/>
      <c r="L83" s="782"/>
      <c r="M83" s="782"/>
      <c r="N83" s="785" t="s">
        <v>139</v>
      </c>
      <c r="O83" s="786">
        <v>1120000</v>
      </c>
      <c r="P83" s="787"/>
      <c r="R83" s="759" t="str">
        <f t="shared" si="1"/>
        <v/>
      </c>
    </row>
    <row r="84" spans="1:18" s="759" customFormat="1" ht="29.25" customHeight="1" x14ac:dyDescent="0.25">
      <c r="A84" s="767" t="s">
        <v>34</v>
      </c>
      <c r="B84" s="771" t="s">
        <v>2338</v>
      </c>
      <c r="C84" s="771" t="s">
        <v>187</v>
      </c>
      <c r="D84" s="959" t="s">
        <v>138</v>
      </c>
      <c r="E84" s="771" t="s">
        <v>848</v>
      </c>
      <c r="F84" s="956"/>
      <c r="G84" s="771" t="s">
        <v>360</v>
      </c>
      <c r="H84" s="959">
        <v>2006</v>
      </c>
      <c r="I84" s="956"/>
      <c r="J84" s="956"/>
      <c r="K84" s="956"/>
      <c r="L84" s="956"/>
      <c r="M84" s="956"/>
      <c r="N84" s="959" t="s">
        <v>139</v>
      </c>
      <c r="O84" s="772">
        <v>840000</v>
      </c>
      <c r="P84" s="773"/>
      <c r="R84" s="759" t="str">
        <f t="shared" si="1"/>
        <v/>
      </c>
    </row>
    <row r="85" spans="1:18" s="759" customFormat="1" ht="29.25" customHeight="1" x14ac:dyDescent="0.25">
      <c r="A85" s="767" t="s">
        <v>34</v>
      </c>
      <c r="B85" s="771" t="s">
        <v>1617</v>
      </c>
      <c r="C85" s="771" t="s">
        <v>826</v>
      </c>
      <c r="D85" s="959" t="s">
        <v>138</v>
      </c>
      <c r="E85" s="771" t="s">
        <v>304</v>
      </c>
      <c r="F85" s="956"/>
      <c r="G85" s="771" t="s">
        <v>362</v>
      </c>
      <c r="H85" s="959">
        <v>2006</v>
      </c>
      <c r="I85" s="956"/>
      <c r="J85" s="956"/>
      <c r="K85" s="956"/>
      <c r="L85" s="956"/>
      <c r="M85" s="956"/>
      <c r="N85" s="959" t="s">
        <v>139</v>
      </c>
      <c r="O85" s="772">
        <v>2200000</v>
      </c>
      <c r="P85" s="773"/>
      <c r="R85" s="759" t="str">
        <f t="shared" si="1"/>
        <v/>
      </c>
    </row>
    <row r="86" spans="1:18" s="759" customFormat="1" ht="29.25" customHeight="1" x14ac:dyDescent="0.25">
      <c r="A86" s="767" t="s">
        <v>34</v>
      </c>
      <c r="B86" s="771" t="s">
        <v>2341</v>
      </c>
      <c r="C86" s="771" t="s">
        <v>827</v>
      </c>
      <c r="D86" s="959" t="s">
        <v>138</v>
      </c>
      <c r="E86" s="771" t="s">
        <v>335</v>
      </c>
      <c r="F86" s="956"/>
      <c r="G86" s="771" t="s">
        <v>378</v>
      </c>
      <c r="H86" s="959">
        <v>2006</v>
      </c>
      <c r="I86" s="956"/>
      <c r="J86" s="956"/>
      <c r="K86" s="956"/>
      <c r="L86" s="956"/>
      <c r="M86" s="956"/>
      <c r="N86" s="959" t="s">
        <v>139</v>
      </c>
      <c r="O86" s="772">
        <v>3200000</v>
      </c>
      <c r="P86" s="773"/>
      <c r="R86" s="759" t="str">
        <f t="shared" si="1"/>
        <v/>
      </c>
    </row>
    <row r="87" spans="1:18" s="759" customFormat="1" ht="29.25" customHeight="1" x14ac:dyDescent="0.25">
      <c r="A87" s="767" t="s">
        <v>34</v>
      </c>
      <c r="B87" s="771" t="s">
        <v>2351</v>
      </c>
      <c r="C87" s="771" t="s">
        <v>828</v>
      </c>
      <c r="D87" s="959" t="s">
        <v>138</v>
      </c>
      <c r="E87" s="771" t="s">
        <v>850</v>
      </c>
      <c r="F87" s="956"/>
      <c r="G87" s="771" t="s">
        <v>361</v>
      </c>
      <c r="H87" s="959">
        <v>2003</v>
      </c>
      <c r="I87" s="956"/>
      <c r="J87" s="956"/>
      <c r="K87" s="956"/>
      <c r="L87" s="956"/>
      <c r="M87" s="956"/>
      <c r="N87" s="959" t="s">
        <v>139</v>
      </c>
      <c r="O87" s="772">
        <v>2850000</v>
      </c>
      <c r="P87" s="773"/>
      <c r="R87" s="759" t="str">
        <f t="shared" si="1"/>
        <v/>
      </c>
    </row>
    <row r="88" spans="1:18" s="759" customFormat="1" ht="29.25" customHeight="1" x14ac:dyDescent="0.25">
      <c r="A88" s="767" t="s">
        <v>34</v>
      </c>
      <c r="B88" s="771" t="s">
        <v>2343</v>
      </c>
      <c r="C88" s="771" t="s">
        <v>176</v>
      </c>
      <c r="D88" s="959" t="s">
        <v>138</v>
      </c>
      <c r="E88" s="771" t="s">
        <v>851</v>
      </c>
      <c r="F88" s="956"/>
      <c r="G88" s="771" t="s">
        <v>363</v>
      </c>
      <c r="H88" s="959">
        <v>2006</v>
      </c>
      <c r="I88" s="956"/>
      <c r="J88" s="956"/>
      <c r="K88" s="956"/>
      <c r="L88" s="956"/>
      <c r="M88" s="956"/>
      <c r="N88" s="959" t="s">
        <v>139</v>
      </c>
      <c r="O88" s="772">
        <v>750000</v>
      </c>
      <c r="P88" s="773"/>
      <c r="R88" s="759" t="str">
        <f t="shared" si="1"/>
        <v/>
      </c>
    </row>
    <row r="89" spans="1:18" s="759" customFormat="1" ht="29.25" customHeight="1" x14ac:dyDescent="0.25">
      <c r="A89" s="767" t="s">
        <v>34</v>
      </c>
      <c r="B89" s="771" t="s">
        <v>2345</v>
      </c>
      <c r="C89" s="771" t="s">
        <v>177</v>
      </c>
      <c r="D89" s="959" t="s">
        <v>138</v>
      </c>
      <c r="E89" s="771" t="s">
        <v>851</v>
      </c>
      <c r="F89" s="956"/>
      <c r="G89" s="771" t="s">
        <v>362</v>
      </c>
      <c r="H89" s="959">
        <v>2006</v>
      </c>
      <c r="I89" s="956"/>
      <c r="J89" s="956"/>
      <c r="K89" s="956"/>
      <c r="L89" s="956"/>
      <c r="M89" s="956"/>
      <c r="N89" s="959" t="s">
        <v>139</v>
      </c>
      <c r="O89" s="772">
        <v>7125000</v>
      </c>
      <c r="P89" s="773"/>
      <c r="R89" s="759" t="str">
        <f t="shared" si="1"/>
        <v/>
      </c>
    </row>
    <row r="90" spans="1:18" s="759" customFormat="1" ht="29.25" customHeight="1" x14ac:dyDescent="0.25">
      <c r="A90" s="767" t="s">
        <v>34</v>
      </c>
      <c r="B90" s="771" t="s">
        <v>449</v>
      </c>
      <c r="C90" s="771" t="s">
        <v>186</v>
      </c>
      <c r="D90" s="959" t="s">
        <v>138</v>
      </c>
      <c r="E90" s="771" t="s">
        <v>851</v>
      </c>
      <c r="F90" s="956"/>
      <c r="G90" s="771" t="s">
        <v>361</v>
      </c>
      <c r="H90" s="959">
        <v>2006</v>
      </c>
      <c r="I90" s="956"/>
      <c r="J90" s="956"/>
      <c r="K90" s="956"/>
      <c r="L90" s="956"/>
      <c r="M90" s="956"/>
      <c r="N90" s="959" t="s">
        <v>139</v>
      </c>
      <c r="O90" s="772">
        <v>311250</v>
      </c>
      <c r="P90" s="773"/>
      <c r="Q90" s="759" t="s">
        <v>2144</v>
      </c>
      <c r="R90" s="759" t="str">
        <f t="shared" si="1"/>
        <v/>
      </c>
    </row>
    <row r="91" spans="1:18" s="759" customFormat="1" ht="29.25" customHeight="1" x14ac:dyDescent="0.25">
      <c r="A91" s="767" t="s">
        <v>34</v>
      </c>
      <c r="B91" s="771" t="s">
        <v>2343</v>
      </c>
      <c r="C91" s="771" t="s">
        <v>176</v>
      </c>
      <c r="D91" s="959" t="s">
        <v>138</v>
      </c>
      <c r="E91" s="771" t="s">
        <v>331</v>
      </c>
      <c r="F91" s="956"/>
      <c r="G91" s="771" t="s">
        <v>363</v>
      </c>
      <c r="H91" s="959">
        <v>2006</v>
      </c>
      <c r="I91" s="956"/>
      <c r="J91" s="956"/>
      <c r="K91" s="956"/>
      <c r="L91" s="956"/>
      <c r="M91" s="956"/>
      <c r="N91" s="959" t="s">
        <v>139</v>
      </c>
      <c r="O91" s="772">
        <v>637500</v>
      </c>
      <c r="P91" s="773"/>
      <c r="R91" s="759" t="str">
        <f t="shared" si="1"/>
        <v/>
      </c>
    </row>
    <row r="92" spans="1:18" s="759" customFormat="1" ht="29.25" customHeight="1" x14ac:dyDescent="0.25">
      <c r="A92" s="767" t="s">
        <v>34</v>
      </c>
      <c r="B92" s="771" t="s">
        <v>2345</v>
      </c>
      <c r="C92" s="771" t="s">
        <v>177</v>
      </c>
      <c r="D92" s="959" t="s">
        <v>138</v>
      </c>
      <c r="E92" s="771" t="s">
        <v>300</v>
      </c>
      <c r="F92" s="956"/>
      <c r="G92" s="771" t="s">
        <v>362</v>
      </c>
      <c r="H92" s="959">
        <v>2006</v>
      </c>
      <c r="I92" s="956"/>
      <c r="J92" s="956"/>
      <c r="K92" s="956"/>
      <c r="L92" s="956"/>
      <c r="M92" s="956"/>
      <c r="N92" s="959" t="s">
        <v>139</v>
      </c>
      <c r="O92" s="772">
        <v>3750000</v>
      </c>
      <c r="P92" s="773"/>
      <c r="R92" s="759" t="str">
        <f t="shared" si="1"/>
        <v/>
      </c>
    </row>
    <row r="93" spans="1:18" s="759" customFormat="1" ht="29.25" customHeight="1" x14ac:dyDescent="0.25">
      <c r="A93" s="767" t="s">
        <v>34</v>
      </c>
      <c r="B93" s="771" t="s">
        <v>2350</v>
      </c>
      <c r="C93" s="771" t="s">
        <v>204</v>
      </c>
      <c r="D93" s="959" t="s">
        <v>138</v>
      </c>
      <c r="E93" s="771" t="s">
        <v>332</v>
      </c>
      <c r="F93" s="956"/>
      <c r="G93" s="771" t="s">
        <v>362</v>
      </c>
      <c r="H93" s="959">
        <v>2003</v>
      </c>
      <c r="I93" s="956"/>
      <c r="J93" s="956"/>
      <c r="K93" s="956"/>
      <c r="L93" s="956"/>
      <c r="M93" s="956"/>
      <c r="N93" s="959" t="s">
        <v>139</v>
      </c>
      <c r="O93" s="772">
        <v>600000</v>
      </c>
      <c r="P93" s="773"/>
      <c r="R93" s="759" t="str">
        <f t="shared" si="1"/>
        <v/>
      </c>
    </row>
    <row r="94" spans="1:18" s="759" customFormat="1" ht="29.25" customHeight="1" x14ac:dyDescent="0.25">
      <c r="A94" s="767" t="s">
        <v>34</v>
      </c>
      <c r="B94" s="771" t="s">
        <v>2352</v>
      </c>
      <c r="C94" s="771" t="s">
        <v>178</v>
      </c>
      <c r="D94" s="959" t="s">
        <v>138</v>
      </c>
      <c r="E94" s="771" t="s">
        <v>300</v>
      </c>
      <c r="F94" s="956"/>
      <c r="G94" s="771" t="s">
        <v>361</v>
      </c>
      <c r="H94" s="959">
        <v>2006</v>
      </c>
      <c r="I94" s="956"/>
      <c r="J94" s="956"/>
      <c r="K94" s="956"/>
      <c r="L94" s="956"/>
      <c r="M94" s="956"/>
      <c r="N94" s="959" t="s">
        <v>139</v>
      </c>
      <c r="O94" s="772">
        <v>1650000</v>
      </c>
      <c r="P94" s="773"/>
      <c r="R94" s="759" t="str">
        <f t="shared" si="1"/>
        <v/>
      </c>
    </row>
    <row r="95" spans="1:18" s="759" customFormat="1" ht="29.25" customHeight="1" x14ac:dyDescent="0.25">
      <c r="A95" s="767" t="s">
        <v>34</v>
      </c>
      <c r="B95" s="771" t="s">
        <v>2341</v>
      </c>
      <c r="C95" s="771" t="s">
        <v>182</v>
      </c>
      <c r="D95" s="959" t="s">
        <v>138</v>
      </c>
      <c r="E95" s="771" t="s">
        <v>314</v>
      </c>
      <c r="F95" s="956"/>
      <c r="G95" s="771" t="s">
        <v>362</v>
      </c>
      <c r="H95" s="959">
        <v>2006</v>
      </c>
      <c r="I95" s="956"/>
      <c r="J95" s="956"/>
      <c r="K95" s="956"/>
      <c r="L95" s="956"/>
      <c r="M95" s="956"/>
      <c r="N95" s="959" t="s">
        <v>139</v>
      </c>
      <c r="O95" s="772">
        <v>1040000</v>
      </c>
      <c r="P95" s="773"/>
      <c r="R95" s="759" t="str">
        <f t="shared" si="1"/>
        <v/>
      </c>
    </row>
    <row r="96" spans="1:18" s="759" customFormat="1" ht="29.25" customHeight="1" x14ac:dyDescent="0.25">
      <c r="A96" s="767" t="s">
        <v>34</v>
      </c>
      <c r="B96" s="771" t="s">
        <v>2341</v>
      </c>
      <c r="C96" s="771" t="s">
        <v>182</v>
      </c>
      <c r="D96" s="959" t="s">
        <v>138</v>
      </c>
      <c r="E96" s="771" t="s">
        <v>852</v>
      </c>
      <c r="F96" s="956"/>
      <c r="G96" s="771" t="s">
        <v>362</v>
      </c>
      <c r="H96" s="959">
        <v>2006</v>
      </c>
      <c r="I96" s="956"/>
      <c r="J96" s="956"/>
      <c r="K96" s="956"/>
      <c r="L96" s="956"/>
      <c r="M96" s="956"/>
      <c r="N96" s="959" t="s">
        <v>139</v>
      </c>
      <c r="O96" s="772">
        <v>1125000</v>
      </c>
      <c r="P96" s="773"/>
      <c r="R96" s="759" t="str">
        <f t="shared" si="1"/>
        <v/>
      </c>
    </row>
    <row r="97" spans="1:18" s="759" customFormat="1" ht="29.25" customHeight="1" x14ac:dyDescent="0.25">
      <c r="A97" s="767" t="s">
        <v>34</v>
      </c>
      <c r="B97" s="771" t="s">
        <v>2333</v>
      </c>
      <c r="C97" s="771" t="s">
        <v>183</v>
      </c>
      <c r="D97" s="959" t="s">
        <v>138</v>
      </c>
      <c r="E97" s="771" t="s">
        <v>304</v>
      </c>
      <c r="F97" s="956"/>
      <c r="G97" s="771" t="s">
        <v>369</v>
      </c>
      <c r="H97" s="959">
        <v>2006</v>
      </c>
      <c r="I97" s="956"/>
      <c r="J97" s="956"/>
      <c r="K97" s="956"/>
      <c r="L97" s="956"/>
      <c r="M97" s="956"/>
      <c r="N97" s="959" t="s">
        <v>139</v>
      </c>
      <c r="O97" s="772">
        <v>637500</v>
      </c>
      <c r="P97" s="773"/>
      <c r="R97" s="759" t="str">
        <f t="shared" si="1"/>
        <v/>
      </c>
    </row>
    <row r="98" spans="1:18" s="759" customFormat="1" ht="29.25" customHeight="1" x14ac:dyDescent="0.25">
      <c r="A98" s="767" t="s">
        <v>34</v>
      </c>
      <c r="B98" s="771" t="s">
        <v>2346</v>
      </c>
      <c r="C98" s="771" t="s">
        <v>184</v>
      </c>
      <c r="D98" s="959" t="s">
        <v>138</v>
      </c>
      <c r="E98" s="771" t="s">
        <v>329</v>
      </c>
      <c r="F98" s="956"/>
      <c r="G98" s="771" t="s">
        <v>865</v>
      </c>
      <c r="H98" s="959">
        <v>2006</v>
      </c>
      <c r="I98" s="956"/>
      <c r="J98" s="956"/>
      <c r="K98" s="956"/>
      <c r="L98" s="956"/>
      <c r="M98" s="956"/>
      <c r="N98" s="959" t="s">
        <v>139</v>
      </c>
      <c r="O98" s="772">
        <v>750000</v>
      </c>
      <c r="P98" s="773"/>
      <c r="R98" s="759" t="str">
        <f t="shared" si="1"/>
        <v/>
      </c>
    </row>
    <row r="99" spans="1:18" s="759" customFormat="1" ht="29.25" customHeight="1" x14ac:dyDescent="0.25">
      <c r="A99" s="767" t="s">
        <v>34</v>
      </c>
      <c r="B99" s="771" t="s">
        <v>2333</v>
      </c>
      <c r="C99" s="771" t="s">
        <v>183</v>
      </c>
      <c r="D99" s="959" t="s">
        <v>138</v>
      </c>
      <c r="E99" s="771" t="s">
        <v>327</v>
      </c>
      <c r="F99" s="956"/>
      <c r="G99" s="771" t="s">
        <v>364</v>
      </c>
      <c r="H99" s="959">
        <v>2006</v>
      </c>
      <c r="I99" s="956"/>
      <c r="J99" s="956"/>
      <c r="K99" s="956"/>
      <c r="L99" s="956"/>
      <c r="M99" s="956"/>
      <c r="N99" s="959" t="s">
        <v>139</v>
      </c>
      <c r="O99" s="772">
        <v>640000</v>
      </c>
      <c r="P99" s="773"/>
      <c r="R99" s="759" t="str">
        <f t="shared" si="1"/>
        <v/>
      </c>
    </row>
    <row r="100" spans="1:18" s="759" customFormat="1" ht="29.25" customHeight="1" x14ac:dyDescent="0.25">
      <c r="A100" s="767" t="s">
        <v>34</v>
      </c>
      <c r="B100" s="771" t="s">
        <v>2333</v>
      </c>
      <c r="C100" s="771" t="s">
        <v>183</v>
      </c>
      <c r="D100" s="959" t="s">
        <v>138</v>
      </c>
      <c r="E100" s="771" t="s">
        <v>304</v>
      </c>
      <c r="F100" s="956"/>
      <c r="G100" s="771" t="s">
        <v>364</v>
      </c>
      <c r="H100" s="959">
        <v>2006</v>
      </c>
      <c r="I100" s="956"/>
      <c r="J100" s="956"/>
      <c r="K100" s="956"/>
      <c r="L100" s="956"/>
      <c r="M100" s="956"/>
      <c r="N100" s="959" t="s">
        <v>139</v>
      </c>
      <c r="O100" s="772">
        <v>1360000</v>
      </c>
      <c r="P100" s="773"/>
      <c r="R100" s="759" t="str">
        <f t="shared" si="1"/>
        <v/>
      </c>
    </row>
    <row r="101" spans="1:18" s="759" customFormat="1" ht="29.25" customHeight="1" x14ac:dyDescent="0.25">
      <c r="A101" s="767" t="s">
        <v>34</v>
      </c>
      <c r="B101" s="771" t="s">
        <v>2336</v>
      </c>
      <c r="C101" s="771" t="s">
        <v>209</v>
      </c>
      <c r="D101" s="959" t="s">
        <v>138</v>
      </c>
      <c r="E101" s="771" t="s">
        <v>299</v>
      </c>
      <c r="F101" s="956"/>
      <c r="G101" s="771" t="s">
        <v>379</v>
      </c>
      <c r="H101" s="959">
        <v>2006</v>
      </c>
      <c r="I101" s="956"/>
      <c r="J101" s="956"/>
      <c r="K101" s="956"/>
      <c r="L101" s="956"/>
      <c r="M101" s="956"/>
      <c r="N101" s="959" t="s">
        <v>139</v>
      </c>
      <c r="O101" s="772">
        <v>140000</v>
      </c>
      <c r="P101" s="773"/>
      <c r="Q101" s="759" t="s">
        <v>2144</v>
      </c>
      <c r="R101" s="762">
        <f t="shared" si="1"/>
        <v>140000</v>
      </c>
    </row>
    <row r="102" spans="1:18" s="759" customFormat="1" ht="29.25" customHeight="1" x14ac:dyDescent="0.25">
      <c r="A102" s="767" t="s">
        <v>34</v>
      </c>
      <c r="B102" s="771" t="s">
        <v>1126</v>
      </c>
      <c r="C102" s="771" t="s">
        <v>196</v>
      </c>
      <c r="D102" s="959" t="s">
        <v>138</v>
      </c>
      <c r="E102" s="771" t="s">
        <v>304</v>
      </c>
      <c r="F102" s="956"/>
      <c r="G102" s="771" t="s">
        <v>863</v>
      </c>
      <c r="H102" s="959">
        <v>2006</v>
      </c>
      <c r="I102" s="956"/>
      <c r="J102" s="956"/>
      <c r="K102" s="956"/>
      <c r="L102" s="956"/>
      <c r="M102" s="956"/>
      <c r="N102" s="959" t="s">
        <v>139</v>
      </c>
      <c r="O102" s="772">
        <v>2400000</v>
      </c>
      <c r="P102" s="773"/>
      <c r="R102" s="759" t="str">
        <f t="shared" si="1"/>
        <v/>
      </c>
    </row>
    <row r="103" spans="1:18" s="759" customFormat="1" ht="29.25" customHeight="1" x14ac:dyDescent="0.25">
      <c r="A103" s="767" t="s">
        <v>34</v>
      </c>
      <c r="B103" s="771" t="s">
        <v>2336</v>
      </c>
      <c r="C103" s="771" t="s">
        <v>209</v>
      </c>
      <c r="D103" s="959" t="s">
        <v>138</v>
      </c>
      <c r="E103" s="771" t="s">
        <v>299</v>
      </c>
      <c r="F103" s="956"/>
      <c r="G103" s="771" t="s">
        <v>379</v>
      </c>
      <c r="H103" s="959">
        <v>2006</v>
      </c>
      <c r="I103" s="956"/>
      <c r="J103" s="956"/>
      <c r="K103" s="956"/>
      <c r="L103" s="956"/>
      <c r="M103" s="956"/>
      <c r="N103" s="959" t="s">
        <v>139</v>
      </c>
      <c r="O103" s="772">
        <v>280000</v>
      </c>
      <c r="P103" s="773"/>
      <c r="Q103" s="759" t="s">
        <v>2144</v>
      </c>
      <c r="R103" s="762">
        <f t="shared" si="1"/>
        <v>280000</v>
      </c>
    </row>
    <row r="104" spans="1:18" s="759" customFormat="1" ht="29.25" customHeight="1" x14ac:dyDescent="0.25">
      <c r="A104" s="767" t="s">
        <v>34</v>
      </c>
      <c r="B104" s="771" t="s">
        <v>2338</v>
      </c>
      <c r="C104" s="771" t="s">
        <v>187</v>
      </c>
      <c r="D104" s="959" t="s">
        <v>138</v>
      </c>
      <c r="E104" s="771" t="s">
        <v>304</v>
      </c>
      <c r="F104" s="956"/>
      <c r="G104" s="771" t="s">
        <v>360</v>
      </c>
      <c r="H104" s="959">
        <v>2006</v>
      </c>
      <c r="I104" s="956"/>
      <c r="J104" s="956"/>
      <c r="K104" s="956"/>
      <c r="L104" s="956"/>
      <c r="M104" s="956"/>
      <c r="N104" s="959" t="s">
        <v>139</v>
      </c>
      <c r="O104" s="772">
        <v>1600000</v>
      </c>
      <c r="P104" s="773"/>
      <c r="R104" s="759" t="str">
        <f t="shared" si="1"/>
        <v/>
      </c>
    </row>
    <row r="105" spans="1:18" s="759" customFormat="1" ht="29.25" customHeight="1" x14ac:dyDescent="0.25">
      <c r="A105" s="767" t="s">
        <v>34</v>
      </c>
      <c r="B105" s="771" t="s">
        <v>2341</v>
      </c>
      <c r="C105" s="771" t="s">
        <v>184</v>
      </c>
      <c r="D105" s="959" t="s">
        <v>138</v>
      </c>
      <c r="E105" s="771" t="s">
        <v>329</v>
      </c>
      <c r="F105" s="956"/>
      <c r="G105" s="771" t="s">
        <v>367</v>
      </c>
      <c r="H105" s="959">
        <v>2006</v>
      </c>
      <c r="I105" s="956"/>
      <c r="J105" s="956"/>
      <c r="K105" s="956"/>
      <c r="L105" s="956"/>
      <c r="M105" s="956"/>
      <c r="N105" s="959" t="s">
        <v>139</v>
      </c>
      <c r="O105" s="772">
        <v>1200000</v>
      </c>
      <c r="P105" s="773"/>
      <c r="R105" s="759" t="str">
        <f t="shared" si="1"/>
        <v/>
      </c>
    </row>
    <row r="106" spans="1:18" s="759" customFormat="1" ht="29.25" customHeight="1" x14ac:dyDescent="0.25">
      <c r="A106" s="767" t="s">
        <v>34</v>
      </c>
      <c r="B106" s="771" t="s">
        <v>2338</v>
      </c>
      <c r="C106" s="771" t="s">
        <v>187</v>
      </c>
      <c r="D106" s="959" t="s">
        <v>138</v>
      </c>
      <c r="E106" s="771" t="s">
        <v>304</v>
      </c>
      <c r="F106" s="956"/>
      <c r="G106" s="771" t="s">
        <v>360</v>
      </c>
      <c r="H106" s="959">
        <v>2004</v>
      </c>
      <c r="I106" s="956"/>
      <c r="J106" s="956"/>
      <c r="K106" s="956"/>
      <c r="L106" s="956"/>
      <c r="M106" s="956"/>
      <c r="N106" s="959" t="s">
        <v>139</v>
      </c>
      <c r="O106" s="772">
        <v>227500</v>
      </c>
      <c r="P106" s="773"/>
      <c r="Q106" s="759" t="s">
        <v>2144</v>
      </c>
      <c r="R106" s="762">
        <f t="shared" si="1"/>
        <v>227500</v>
      </c>
    </row>
    <row r="107" spans="1:18" s="759" customFormat="1" ht="29.25" customHeight="1" thickBot="1" x14ac:dyDescent="0.3">
      <c r="A107" s="767" t="s">
        <v>34</v>
      </c>
      <c r="B107" s="788" t="s">
        <v>2352</v>
      </c>
      <c r="C107" s="788" t="s">
        <v>178</v>
      </c>
      <c r="D107" s="789" t="s">
        <v>138</v>
      </c>
      <c r="E107" s="788" t="s">
        <v>301</v>
      </c>
      <c r="F107" s="776"/>
      <c r="G107" s="788" t="s">
        <v>361</v>
      </c>
      <c r="H107" s="789">
        <v>2005</v>
      </c>
      <c r="I107" s="776"/>
      <c r="J107" s="776"/>
      <c r="K107" s="776"/>
      <c r="L107" s="776"/>
      <c r="M107" s="776"/>
      <c r="N107" s="789" t="s">
        <v>139</v>
      </c>
      <c r="O107" s="790">
        <v>2275000</v>
      </c>
      <c r="P107" s="791"/>
      <c r="R107" s="759" t="str">
        <f t="shared" si="1"/>
        <v/>
      </c>
    </row>
    <row r="108" spans="1:18" s="759" customFormat="1" ht="29.25" customHeight="1" x14ac:dyDescent="0.25">
      <c r="A108" s="767" t="s">
        <v>34</v>
      </c>
      <c r="B108" s="784" t="s">
        <v>2333</v>
      </c>
      <c r="C108" s="784" t="s">
        <v>183</v>
      </c>
      <c r="D108" s="785" t="s">
        <v>138</v>
      </c>
      <c r="E108" s="784" t="s">
        <v>304</v>
      </c>
      <c r="F108" s="782"/>
      <c r="G108" s="784" t="s">
        <v>369</v>
      </c>
      <c r="H108" s="785">
        <v>2003</v>
      </c>
      <c r="I108" s="782"/>
      <c r="J108" s="782"/>
      <c r="K108" s="782"/>
      <c r="L108" s="782"/>
      <c r="M108" s="782"/>
      <c r="N108" s="785" t="s">
        <v>139</v>
      </c>
      <c r="O108" s="786">
        <v>552500</v>
      </c>
      <c r="P108" s="787"/>
      <c r="R108" s="759" t="str">
        <f t="shared" si="1"/>
        <v/>
      </c>
    </row>
    <row r="109" spans="1:18" s="759" customFormat="1" ht="29.25" customHeight="1" x14ac:dyDescent="0.25">
      <c r="A109" s="767" t="s">
        <v>34</v>
      </c>
      <c r="B109" s="771" t="s">
        <v>2333</v>
      </c>
      <c r="C109" s="771" t="s">
        <v>183</v>
      </c>
      <c r="D109" s="959" t="s">
        <v>138</v>
      </c>
      <c r="E109" s="771" t="s">
        <v>329</v>
      </c>
      <c r="F109" s="956"/>
      <c r="G109" s="771" t="s">
        <v>364</v>
      </c>
      <c r="H109" s="959">
        <v>2006</v>
      </c>
      <c r="I109" s="956"/>
      <c r="J109" s="956"/>
      <c r="K109" s="956"/>
      <c r="L109" s="956"/>
      <c r="M109" s="956"/>
      <c r="N109" s="959" t="s">
        <v>139</v>
      </c>
      <c r="O109" s="772">
        <v>3600000</v>
      </c>
      <c r="P109" s="773"/>
      <c r="R109" s="759" t="str">
        <f t="shared" si="1"/>
        <v/>
      </c>
    </row>
    <row r="110" spans="1:18" s="759" customFormat="1" ht="29.25" customHeight="1" x14ac:dyDescent="0.25">
      <c r="A110" s="767" t="s">
        <v>34</v>
      </c>
      <c r="B110" s="771" t="s">
        <v>2333</v>
      </c>
      <c r="C110" s="771" t="s">
        <v>824</v>
      </c>
      <c r="D110" s="959" t="s">
        <v>138</v>
      </c>
      <c r="E110" s="771" t="s">
        <v>304</v>
      </c>
      <c r="F110" s="956"/>
      <c r="G110" s="771" t="s">
        <v>367</v>
      </c>
      <c r="H110" s="959">
        <v>2006</v>
      </c>
      <c r="I110" s="956"/>
      <c r="J110" s="956"/>
      <c r="K110" s="956"/>
      <c r="L110" s="956"/>
      <c r="M110" s="956"/>
      <c r="N110" s="959" t="s">
        <v>139</v>
      </c>
      <c r="O110" s="772">
        <v>1200000</v>
      </c>
      <c r="P110" s="773"/>
      <c r="R110" s="759" t="str">
        <f t="shared" si="1"/>
        <v/>
      </c>
    </row>
    <row r="111" spans="1:18" s="759" customFormat="1" ht="29.25" customHeight="1" x14ac:dyDescent="0.25">
      <c r="A111" s="767" t="s">
        <v>34</v>
      </c>
      <c r="B111" s="771" t="s">
        <v>2343</v>
      </c>
      <c r="C111" s="771" t="s">
        <v>176</v>
      </c>
      <c r="D111" s="959" t="s">
        <v>138</v>
      </c>
      <c r="E111" s="771" t="s">
        <v>324</v>
      </c>
      <c r="F111" s="956"/>
      <c r="G111" s="771" t="s">
        <v>363</v>
      </c>
      <c r="H111" s="959">
        <v>2006</v>
      </c>
      <c r="I111" s="956"/>
      <c r="J111" s="956"/>
      <c r="K111" s="956"/>
      <c r="L111" s="956"/>
      <c r="M111" s="956"/>
      <c r="N111" s="959" t="s">
        <v>139</v>
      </c>
      <c r="O111" s="772">
        <v>750000</v>
      </c>
      <c r="P111" s="773"/>
      <c r="R111" s="759" t="str">
        <f t="shared" si="1"/>
        <v/>
      </c>
    </row>
    <row r="112" spans="1:18" s="759" customFormat="1" ht="29.25" customHeight="1" x14ac:dyDescent="0.25">
      <c r="A112" s="767" t="s">
        <v>34</v>
      </c>
      <c r="B112" s="771" t="s">
        <v>2345</v>
      </c>
      <c r="C112" s="771" t="s">
        <v>177</v>
      </c>
      <c r="D112" s="959" t="s">
        <v>138</v>
      </c>
      <c r="E112" s="771" t="s">
        <v>324</v>
      </c>
      <c r="F112" s="956"/>
      <c r="G112" s="771" t="s">
        <v>362</v>
      </c>
      <c r="H112" s="959">
        <v>2006</v>
      </c>
      <c r="I112" s="956"/>
      <c r="J112" s="956"/>
      <c r="K112" s="956"/>
      <c r="L112" s="956"/>
      <c r="M112" s="956"/>
      <c r="N112" s="959" t="s">
        <v>139</v>
      </c>
      <c r="O112" s="772">
        <v>5740000</v>
      </c>
      <c r="P112" s="773"/>
      <c r="R112" s="759" t="str">
        <f t="shared" si="1"/>
        <v/>
      </c>
    </row>
    <row r="113" spans="1:18" s="759" customFormat="1" ht="29.25" customHeight="1" x14ac:dyDescent="0.25">
      <c r="A113" s="767" t="s">
        <v>34</v>
      </c>
      <c r="B113" s="771" t="s">
        <v>2333</v>
      </c>
      <c r="C113" s="771" t="s">
        <v>183</v>
      </c>
      <c r="D113" s="959" t="s">
        <v>138</v>
      </c>
      <c r="E113" s="771" t="s">
        <v>329</v>
      </c>
      <c r="F113" s="956"/>
      <c r="G113" s="771" t="s">
        <v>364</v>
      </c>
      <c r="H113" s="959">
        <v>2006</v>
      </c>
      <c r="I113" s="956"/>
      <c r="J113" s="956"/>
      <c r="K113" s="956"/>
      <c r="L113" s="956"/>
      <c r="M113" s="956"/>
      <c r="N113" s="959" t="s">
        <v>139</v>
      </c>
      <c r="O113" s="772">
        <v>18000000</v>
      </c>
      <c r="P113" s="773"/>
      <c r="R113" s="759" t="str">
        <f t="shared" si="1"/>
        <v/>
      </c>
    </row>
    <row r="114" spans="1:18" s="759" customFormat="1" ht="29.25" customHeight="1" x14ac:dyDescent="0.25">
      <c r="A114" s="767" t="s">
        <v>34</v>
      </c>
      <c r="B114" s="771" t="s">
        <v>2341</v>
      </c>
      <c r="C114" s="771" t="s">
        <v>182</v>
      </c>
      <c r="D114" s="959" t="s">
        <v>138</v>
      </c>
      <c r="E114" s="771" t="s">
        <v>329</v>
      </c>
      <c r="F114" s="956"/>
      <c r="G114" s="771" t="s">
        <v>362</v>
      </c>
      <c r="H114" s="959">
        <v>2006</v>
      </c>
      <c r="I114" s="956"/>
      <c r="J114" s="956"/>
      <c r="K114" s="956"/>
      <c r="L114" s="956"/>
      <c r="M114" s="956"/>
      <c r="N114" s="959" t="s">
        <v>139</v>
      </c>
      <c r="O114" s="772">
        <v>1920000</v>
      </c>
      <c r="P114" s="773"/>
      <c r="R114" s="759" t="str">
        <f t="shared" si="1"/>
        <v/>
      </c>
    </row>
    <row r="115" spans="1:18" s="759" customFormat="1" ht="29.25" customHeight="1" x14ac:dyDescent="0.25">
      <c r="A115" s="767" t="s">
        <v>34</v>
      </c>
      <c r="B115" s="771" t="s">
        <v>2341</v>
      </c>
      <c r="C115" s="771" t="s">
        <v>182</v>
      </c>
      <c r="D115" s="959" t="s">
        <v>138</v>
      </c>
      <c r="E115" s="771" t="s">
        <v>314</v>
      </c>
      <c r="F115" s="956"/>
      <c r="G115" s="771" t="s">
        <v>362</v>
      </c>
      <c r="H115" s="959">
        <v>2001</v>
      </c>
      <c r="I115" s="956"/>
      <c r="J115" s="956"/>
      <c r="K115" s="956"/>
      <c r="L115" s="956"/>
      <c r="M115" s="956"/>
      <c r="N115" s="959" t="s">
        <v>139</v>
      </c>
      <c r="O115" s="772">
        <v>1690000</v>
      </c>
      <c r="P115" s="773"/>
      <c r="R115" s="759" t="str">
        <f t="shared" si="1"/>
        <v/>
      </c>
    </row>
    <row r="116" spans="1:18" s="759" customFormat="1" ht="29.25" customHeight="1" x14ac:dyDescent="0.25">
      <c r="A116" s="767" t="s">
        <v>34</v>
      </c>
      <c r="B116" s="771" t="s">
        <v>2338</v>
      </c>
      <c r="C116" s="771" t="s">
        <v>187</v>
      </c>
      <c r="D116" s="959" t="s">
        <v>138</v>
      </c>
      <c r="E116" s="771" t="s">
        <v>304</v>
      </c>
      <c r="F116" s="956"/>
      <c r="G116" s="771" t="s">
        <v>360</v>
      </c>
      <c r="H116" s="959">
        <v>2004</v>
      </c>
      <c r="I116" s="956"/>
      <c r="J116" s="956"/>
      <c r="K116" s="956"/>
      <c r="L116" s="956"/>
      <c r="M116" s="956"/>
      <c r="N116" s="959" t="s">
        <v>139</v>
      </c>
      <c r="O116" s="772">
        <v>735000</v>
      </c>
      <c r="P116" s="773"/>
      <c r="R116" s="759" t="str">
        <f t="shared" si="1"/>
        <v/>
      </c>
    </row>
    <row r="117" spans="1:18" s="759" customFormat="1" ht="29.25" customHeight="1" x14ac:dyDescent="0.25">
      <c r="A117" s="767" t="s">
        <v>34</v>
      </c>
      <c r="B117" s="771" t="s">
        <v>2335</v>
      </c>
      <c r="C117" s="771" t="s">
        <v>175</v>
      </c>
      <c r="D117" s="959" t="s">
        <v>138</v>
      </c>
      <c r="E117" s="771" t="s">
        <v>304</v>
      </c>
      <c r="F117" s="956"/>
      <c r="G117" s="771" t="s">
        <v>360</v>
      </c>
      <c r="H117" s="959">
        <v>2006</v>
      </c>
      <c r="I117" s="956"/>
      <c r="J117" s="956"/>
      <c r="K117" s="956"/>
      <c r="L117" s="956"/>
      <c r="M117" s="956"/>
      <c r="N117" s="959" t="s">
        <v>139</v>
      </c>
      <c r="O117" s="772">
        <v>800000</v>
      </c>
      <c r="P117" s="773"/>
      <c r="R117" s="759" t="str">
        <f t="shared" si="1"/>
        <v/>
      </c>
    </row>
    <row r="118" spans="1:18" s="759" customFormat="1" ht="29.25" customHeight="1" x14ac:dyDescent="0.25">
      <c r="A118" s="767" t="s">
        <v>34</v>
      </c>
      <c r="B118" s="771" t="s">
        <v>2336</v>
      </c>
      <c r="C118" s="771" t="s">
        <v>209</v>
      </c>
      <c r="D118" s="959" t="s">
        <v>138</v>
      </c>
      <c r="E118" s="771" t="s">
        <v>299</v>
      </c>
      <c r="F118" s="956"/>
      <c r="G118" s="771" t="s">
        <v>379</v>
      </c>
      <c r="H118" s="959">
        <v>2006</v>
      </c>
      <c r="I118" s="956"/>
      <c r="J118" s="956"/>
      <c r="K118" s="956"/>
      <c r="L118" s="956"/>
      <c r="M118" s="956"/>
      <c r="N118" s="959" t="s">
        <v>139</v>
      </c>
      <c r="O118" s="772">
        <v>857500</v>
      </c>
      <c r="P118" s="773"/>
      <c r="R118" s="759" t="str">
        <f t="shared" si="1"/>
        <v/>
      </c>
    </row>
    <row r="119" spans="1:18" s="759" customFormat="1" ht="29.25" customHeight="1" x14ac:dyDescent="0.25">
      <c r="A119" s="767" t="s">
        <v>34</v>
      </c>
      <c r="B119" s="771" t="s">
        <v>2336</v>
      </c>
      <c r="C119" s="771" t="s">
        <v>209</v>
      </c>
      <c r="D119" s="959" t="s">
        <v>138</v>
      </c>
      <c r="E119" s="771" t="s">
        <v>299</v>
      </c>
      <c r="F119" s="956"/>
      <c r="G119" s="771" t="s">
        <v>379</v>
      </c>
      <c r="H119" s="959">
        <v>2004</v>
      </c>
      <c r="I119" s="956"/>
      <c r="J119" s="956"/>
      <c r="K119" s="956"/>
      <c r="L119" s="956"/>
      <c r="M119" s="956"/>
      <c r="N119" s="959" t="s">
        <v>139</v>
      </c>
      <c r="O119" s="772">
        <v>455000</v>
      </c>
      <c r="P119" s="773"/>
      <c r="Q119" s="759" t="s">
        <v>2144</v>
      </c>
      <c r="R119" s="759" t="str">
        <f t="shared" si="1"/>
        <v/>
      </c>
    </row>
    <row r="120" spans="1:18" s="759" customFormat="1" ht="29.25" customHeight="1" x14ac:dyDescent="0.25">
      <c r="A120" s="767" t="s">
        <v>34</v>
      </c>
      <c r="B120" s="771" t="s">
        <v>2333</v>
      </c>
      <c r="C120" s="771" t="s">
        <v>183</v>
      </c>
      <c r="D120" s="959" t="s">
        <v>138</v>
      </c>
      <c r="E120" s="771" t="s">
        <v>304</v>
      </c>
      <c r="F120" s="956"/>
      <c r="G120" s="771" t="s">
        <v>369</v>
      </c>
      <c r="H120" s="959">
        <v>2004</v>
      </c>
      <c r="I120" s="956"/>
      <c r="J120" s="956"/>
      <c r="K120" s="956"/>
      <c r="L120" s="956"/>
      <c r="M120" s="956"/>
      <c r="N120" s="959" t="s">
        <v>139</v>
      </c>
      <c r="O120" s="772">
        <v>1105000</v>
      </c>
      <c r="P120" s="773"/>
      <c r="R120" s="759" t="str">
        <f t="shared" si="1"/>
        <v/>
      </c>
    </row>
    <row r="121" spans="1:18" s="759" customFormat="1" ht="29.25" customHeight="1" x14ac:dyDescent="0.25">
      <c r="A121" s="767" t="s">
        <v>34</v>
      </c>
      <c r="B121" s="771" t="s">
        <v>2333</v>
      </c>
      <c r="C121" s="771" t="s">
        <v>183</v>
      </c>
      <c r="D121" s="959" t="s">
        <v>138</v>
      </c>
      <c r="E121" s="771" t="s">
        <v>327</v>
      </c>
      <c r="F121" s="956"/>
      <c r="G121" s="771" t="s">
        <v>364</v>
      </c>
      <c r="H121" s="959">
        <v>2006</v>
      </c>
      <c r="I121" s="956"/>
      <c r="J121" s="956"/>
      <c r="K121" s="956"/>
      <c r="L121" s="956"/>
      <c r="M121" s="956"/>
      <c r="N121" s="959" t="s">
        <v>139</v>
      </c>
      <c r="O121" s="772">
        <v>600000</v>
      </c>
      <c r="P121" s="773"/>
      <c r="R121" s="759" t="str">
        <f t="shared" si="1"/>
        <v/>
      </c>
    </row>
    <row r="122" spans="1:18" s="759" customFormat="1" ht="29.25" customHeight="1" x14ac:dyDescent="0.25">
      <c r="A122" s="767" t="s">
        <v>34</v>
      </c>
      <c r="B122" s="771" t="s">
        <v>2343</v>
      </c>
      <c r="C122" s="771" t="s">
        <v>176</v>
      </c>
      <c r="D122" s="959" t="s">
        <v>138</v>
      </c>
      <c r="E122" s="771" t="s">
        <v>331</v>
      </c>
      <c r="F122" s="956"/>
      <c r="G122" s="771" t="s">
        <v>363</v>
      </c>
      <c r="H122" s="959">
        <v>2006</v>
      </c>
      <c r="I122" s="956"/>
      <c r="J122" s="956"/>
      <c r="K122" s="956"/>
      <c r="L122" s="956"/>
      <c r="M122" s="956"/>
      <c r="N122" s="959" t="s">
        <v>139</v>
      </c>
      <c r="O122" s="772">
        <v>637500</v>
      </c>
      <c r="P122" s="773"/>
      <c r="R122" s="759" t="str">
        <f t="shared" si="1"/>
        <v/>
      </c>
    </row>
    <row r="123" spans="1:18" s="759" customFormat="1" ht="29.25" customHeight="1" x14ac:dyDescent="0.25">
      <c r="A123" s="767" t="s">
        <v>34</v>
      </c>
      <c r="B123" s="771" t="s">
        <v>2345</v>
      </c>
      <c r="C123" s="771" t="s">
        <v>177</v>
      </c>
      <c r="D123" s="959" t="s">
        <v>138</v>
      </c>
      <c r="E123" s="771" t="s">
        <v>853</v>
      </c>
      <c r="F123" s="956"/>
      <c r="G123" s="771" t="s">
        <v>362</v>
      </c>
      <c r="H123" s="959">
        <v>2006</v>
      </c>
      <c r="I123" s="956"/>
      <c r="J123" s="956"/>
      <c r="K123" s="956"/>
      <c r="L123" s="956"/>
      <c r="M123" s="956"/>
      <c r="N123" s="959" t="s">
        <v>139</v>
      </c>
      <c r="O123" s="772">
        <v>2700000</v>
      </c>
      <c r="P123" s="773"/>
      <c r="R123" s="759" t="str">
        <f t="shared" si="1"/>
        <v/>
      </c>
    </row>
    <row r="124" spans="1:18" s="759" customFormat="1" ht="29.25" customHeight="1" x14ac:dyDescent="0.25">
      <c r="A124" s="767" t="s">
        <v>34</v>
      </c>
      <c r="B124" s="771" t="s">
        <v>2345</v>
      </c>
      <c r="C124" s="771" t="s">
        <v>177</v>
      </c>
      <c r="D124" s="959" t="s">
        <v>138</v>
      </c>
      <c r="E124" s="771" t="s">
        <v>331</v>
      </c>
      <c r="F124" s="956"/>
      <c r="G124" s="771" t="s">
        <v>362</v>
      </c>
      <c r="H124" s="959">
        <v>2006</v>
      </c>
      <c r="I124" s="956"/>
      <c r="J124" s="956"/>
      <c r="K124" s="956"/>
      <c r="L124" s="956"/>
      <c r="M124" s="956"/>
      <c r="N124" s="959" t="s">
        <v>139</v>
      </c>
      <c r="O124" s="772">
        <v>6860000</v>
      </c>
      <c r="P124" s="773"/>
      <c r="R124" s="759" t="str">
        <f t="shared" si="1"/>
        <v/>
      </c>
    </row>
    <row r="125" spans="1:18" s="759" customFormat="1" ht="29.25" customHeight="1" x14ac:dyDescent="0.25">
      <c r="A125" s="767" t="s">
        <v>34</v>
      </c>
      <c r="B125" s="771" t="s">
        <v>2343</v>
      </c>
      <c r="C125" s="771" t="s">
        <v>176</v>
      </c>
      <c r="D125" s="959" t="s">
        <v>138</v>
      </c>
      <c r="E125" s="771" t="s">
        <v>854</v>
      </c>
      <c r="F125" s="956"/>
      <c r="G125" s="771" t="s">
        <v>361</v>
      </c>
      <c r="H125" s="959">
        <v>2004</v>
      </c>
      <c r="I125" s="956"/>
      <c r="J125" s="956"/>
      <c r="K125" s="956"/>
      <c r="L125" s="956"/>
      <c r="M125" s="956"/>
      <c r="N125" s="959" t="s">
        <v>139</v>
      </c>
      <c r="O125" s="772">
        <v>1105000</v>
      </c>
      <c r="P125" s="773"/>
      <c r="R125" s="759" t="str">
        <f t="shared" si="1"/>
        <v/>
      </c>
    </row>
    <row r="126" spans="1:18" s="759" customFormat="1" ht="29.25" customHeight="1" x14ac:dyDescent="0.25">
      <c r="A126" s="767" t="s">
        <v>34</v>
      </c>
      <c r="B126" s="771" t="s">
        <v>449</v>
      </c>
      <c r="C126" s="771" t="s">
        <v>186</v>
      </c>
      <c r="D126" s="959" t="s">
        <v>138</v>
      </c>
      <c r="E126" s="771" t="s">
        <v>316</v>
      </c>
      <c r="F126" s="956"/>
      <c r="G126" s="771" t="s">
        <v>361</v>
      </c>
      <c r="H126" s="959">
        <v>2006</v>
      </c>
      <c r="I126" s="956"/>
      <c r="J126" s="956"/>
      <c r="K126" s="956"/>
      <c r="L126" s="956"/>
      <c r="M126" s="956"/>
      <c r="N126" s="959" t="s">
        <v>139</v>
      </c>
      <c r="O126" s="772">
        <v>322500</v>
      </c>
      <c r="P126" s="773"/>
      <c r="Q126" s="759" t="s">
        <v>2144</v>
      </c>
      <c r="R126" s="759" t="str">
        <f t="shared" si="1"/>
        <v/>
      </c>
    </row>
    <row r="127" spans="1:18" s="759" customFormat="1" ht="29.25" customHeight="1" x14ac:dyDescent="0.25">
      <c r="A127" s="767" t="s">
        <v>34</v>
      </c>
      <c r="B127" s="771" t="s">
        <v>449</v>
      </c>
      <c r="C127" s="771" t="s">
        <v>186</v>
      </c>
      <c r="D127" s="959" t="s">
        <v>138</v>
      </c>
      <c r="E127" s="771" t="s">
        <v>309</v>
      </c>
      <c r="F127" s="956"/>
      <c r="G127" s="771" t="s">
        <v>361</v>
      </c>
      <c r="H127" s="959">
        <v>2006</v>
      </c>
      <c r="I127" s="956"/>
      <c r="J127" s="956"/>
      <c r="K127" s="956"/>
      <c r="L127" s="956"/>
      <c r="M127" s="956"/>
      <c r="N127" s="959" t="s">
        <v>139</v>
      </c>
      <c r="O127" s="772">
        <v>360000</v>
      </c>
      <c r="P127" s="773"/>
      <c r="Q127" s="759" t="s">
        <v>2144</v>
      </c>
      <c r="R127" s="759" t="str">
        <f t="shared" si="1"/>
        <v/>
      </c>
    </row>
    <row r="128" spans="1:18" s="759" customFormat="1" ht="29.25" customHeight="1" x14ac:dyDescent="0.25">
      <c r="A128" s="767" t="s">
        <v>34</v>
      </c>
      <c r="B128" s="771" t="s">
        <v>2350</v>
      </c>
      <c r="C128" s="771" t="s">
        <v>204</v>
      </c>
      <c r="D128" s="959" t="s">
        <v>138</v>
      </c>
      <c r="E128" s="771" t="s">
        <v>855</v>
      </c>
      <c r="F128" s="956"/>
      <c r="G128" s="771" t="s">
        <v>362</v>
      </c>
      <c r="H128" s="959">
        <v>2004</v>
      </c>
      <c r="I128" s="956"/>
      <c r="J128" s="956"/>
      <c r="K128" s="956"/>
      <c r="L128" s="956"/>
      <c r="M128" s="956"/>
      <c r="N128" s="959" t="s">
        <v>139</v>
      </c>
      <c r="O128" s="772">
        <v>700000</v>
      </c>
      <c r="P128" s="773"/>
      <c r="R128" s="759" t="str">
        <f t="shared" si="1"/>
        <v/>
      </c>
    </row>
    <row r="129" spans="1:18" s="759" customFormat="1" ht="29.25" customHeight="1" x14ac:dyDescent="0.25">
      <c r="A129" s="767" t="s">
        <v>34</v>
      </c>
      <c r="B129" s="771" t="s">
        <v>2339</v>
      </c>
      <c r="C129" s="771" t="s">
        <v>193</v>
      </c>
      <c r="D129" s="959" t="s">
        <v>138</v>
      </c>
      <c r="E129" s="771" t="s">
        <v>325</v>
      </c>
      <c r="F129" s="956"/>
      <c r="G129" s="771" t="s">
        <v>362</v>
      </c>
      <c r="H129" s="959">
        <v>2006</v>
      </c>
      <c r="I129" s="956"/>
      <c r="J129" s="956"/>
      <c r="K129" s="956"/>
      <c r="L129" s="956"/>
      <c r="M129" s="956"/>
      <c r="N129" s="959" t="s">
        <v>139</v>
      </c>
      <c r="O129" s="772">
        <v>93750</v>
      </c>
      <c r="P129" s="773"/>
      <c r="Q129" s="759" t="s">
        <v>2144</v>
      </c>
      <c r="R129" s="762">
        <f t="shared" si="1"/>
        <v>93750</v>
      </c>
    </row>
    <row r="130" spans="1:18" s="759" customFormat="1" ht="29.25" customHeight="1" x14ac:dyDescent="0.25">
      <c r="A130" s="767" t="s">
        <v>34</v>
      </c>
      <c r="B130" s="771" t="s">
        <v>2338</v>
      </c>
      <c r="C130" s="771" t="s">
        <v>187</v>
      </c>
      <c r="D130" s="959" t="s">
        <v>138</v>
      </c>
      <c r="E130" s="771" t="s">
        <v>304</v>
      </c>
      <c r="F130" s="956"/>
      <c r="G130" s="771" t="s">
        <v>360</v>
      </c>
      <c r="H130" s="959">
        <v>2006</v>
      </c>
      <c r="I130" s="956"/>
      <c r="J130" s="956"/>
      <c r="K130" s="956"/>
      <c r="L130" s="956"/>
      <c r="M130" s="956"/>
      <c r="N130" s="959" t="s">
        <v>139</v>
      </c>
      <c r="O130" s="772">
        <v>525000</v>
      </c>
      <c r="P130" s="773"/>
      <c r="R130" s="759" t="str">
        <f t="shared" si="1"/>
        <v/>
      </c>
    </row>
    <row r="131" spans="1:18" s="759" customFormat="1" ht="29.25" customHeight="1" x14ac:dyDescent="0.25">
      <c r="A131" s="767" t="s">
        <v>34</v>
      </c>
      <c r="B131" s="771" t="s">
        <v>2336</v>
      </c>
      <c r="C131" s="771" t="s">
        <v>209</v>
      </c>
      <c r="D131" s="959" t="s">
        <v>138</v>
      </c>
      <c r="E131" s="771" t="s">
        <v>299</v>
      </c>
      <c r="F131" s="956"/>
      <c r="G131" s="771" t="s">
        <v>360</v>
      </c>
      <c r="H131" s="959">
        <v>2005</v>
      </c>
      <c r="I131" s="956"/>
      <c r="J131" s="956"/>
      <c r="K131" s="956"/>
      <c r="L131" s="956"/>
      <c r="M131" s="956"/>
      <c r="N131" s="959" t="s">
        <v>139</v>
      </c>
      <c r="O131" s="772">
        <v>490000</v>
      </c>
      <c r="P131" s="773"/>
      <c r="Q131" s="759" t="s">
        <v>2144</v>
      </c>
      <c r="R131" s="759" t="str">
        <f t="shared" si="1"/>
        <v/>
      </c>
    </row>
    <row r="132" spans="1:18" s="759" customFormat="1" ht="29.25" customHeight="1" thickBot="1" x14ac:dyDescent="0.3">
      <c r="A132" s="767" t="s">
        <v>34</v>
      </c>
      <c r="B132" s="788" t="s">
        <v>2335</v>
      </c>
      <c r="C132" s="788" t="s">
        <v>175</v>
      </c>
      <c r="D132" s="789" t="s">
        <v>138</v>
      </c>
      <c r="E132" s="788" t="s">
        <v>304</v>
      </c>
      <c r="F132" s="776"/>
      <c r="G132" s="788" t="s">
        <v>360</v>
      </c>
      <c r="H132" s="789">
        <v>2006</v>
      </c>
      <c r="I132" s="776"/>
      <c r="J132" s="776"/>
      <c r="K132" s="776"/>
      <c r="L132" s="776"/>
      <c r="M132" s="776"/>
      <c r="N132" s="789" t="s">
        <v>139</v>
      </c>
      <c r="O132" s="790">
        <v>937500</v>
      </c>
      <c r="P132" s="791"/>
      <c r="R132" s="759" t="str">
        <f t="shared" si="1"/>
        <v/>
      </c>
    </row>
    <row r="133" spans="1:18" s="759" customFormat="1" ht="29.25" customHeight="1" x14ac:dyDescent="0.25">
      <c r="A133" s="767" t="s">
        <v>34</v>
      </c>
      <c r="B133" s="784" t="s">
        <v>2333</v>
      </c>
      <c r="C133" s="784" t="s">
        <v>183</v>
      </c>
      <c r="D133" s="785" t="s">
        <v>138</v>
      </c>
      <c r="E133" s="784" t="s">
        <v>329</v>
      </c>
      <c r="F133" s="782"/>
      <c r="G133" s="784" t="s">
        <v>364</v>
      </c>
      <c r="H133" s="785">
        <v>2006</v>
      </c>
      <c r="I133" s="782"/>
      <c r="J133" s="782"/>
      <c r="K133" s="782"/>
      <c r="L133" s="782"/>
      <c r="M133" s="782"/>
      <c r="N133" s="785" t="s">
        <v>139</v>
      </c>
      <c r="O133" s="786">
        <v>14400000</v>
      </c>
      <c r="P133" s="787"/>
      <c r="R133" s="759" t="str">
        <f t="shared" si="1"/>
        <v/>
      </c>
    </row>
    <row r="134" spans="1:18" s="759" customFormat="1" ht="29.25" customHeight="1" x14ac:dyDescent="0.25">
      <c r="A134" s="767" t="s">
        <v>34</v>
      </c>
      <c r="B134" s="771" t="s">
        <v>2338</v>
      </c>
      <c r="C134" s="771" t="s">
        <v>187</v>
      </c>
      <c r="D134" s="959" t="s">
        <v>138</v>
      </c>
      <c r="E134" s="771" t="s">
        <v>304</v>
      </c>
      <c r="F134" s="956"/>
      <c r="G134" s="771" t="s">
        <v>360</v>
      </c>
      <c r="H134" s="959">
        <v>2005</v>
      </c>
      <c r="I134" s="956"/>
      <c r="J134" s="956"/>
      <c r="K134" s="956"/>
      <c r="L134" s="956"/>
      <c r="M134" s="956"/>
      <c r="N134" s="959" t="s">
        <v>139</v>
      </c>
      <c r="O134" s="772">
        <v>735000</v>
      </c>
      <c r="P134" s="773"/>
      <c r="R134" s="759" t="str">
        <f t="shared" si="1"/>
        <v/>
      </c>
    </row>
    <row r="135" spans="1:18" s="759" customFormat="1" ht="29.25" customHeight="1" x14ac:dyDescent="0.25">
      <c r="A135" s="767" t="s">
        <v>34</v>
      </c>
      <c r="B135" s="771" t="s">
        <v>2333</v>
      </c>
      <c r="C135" s="771" t="s">
        <v>183</v>
      </c>
      <c r="D135" s="959" t="s">
        <v>138</v>
      </c>
      <c r="E135" s="771" t="s">
        <v>304</v>
      </c>
      <c r="F135" s="956"/>
      <c r="G135" s="771" t="s">
        <v>369</v>
      </c>
      <c r="H135" s="959">
        <v>2001</v>
      </c>
      <c r="I135" s="956"/>
      <c r="J135" s="956"/>
      <c r="K135" s="956"/>
      <c r="L135" s="956"/>
      <c r="M135" s="956"/>
      <c r="N135" s="959" t="s">
        <v>139</v>
      </c>
      <c r="O135" s="772">
        <v>2040000</v>
      </c>
      <c r="P135" s="773"/>
      <c r="R135" s="759" t="str">
        <f t="shared" si="1"/>
        <v/>
      </c>
    </row>
    <row r="136" spans="1:18" s="759" customFormat="1" ht="29.25" customHeight="1" x14ac:dyDescent="0.25">
      <c r="A136" s="767" t="s">
        <v>34</v>
      </c>
      <c r="B136" s="771" t="s">
        <v>2343</v>
      </c>
      <c r="C136" s="771" t="s">
        <v>176</v>
      </c>
      <c r="D136" s="959" t="s">
        <v>138</v>
      </c>
      <c r="E136" s="771" t="s">
        <v>331</v>
      </c>
      <c r="F136" s="956"/>
      <c r="G136" s="771" t="s">
        <v>363</v>
      </c>
      <c r="H136" s="959">
        <v>2005</v>
      </c>
      <c r="I136" s="956"/>
      <c r="J136" s="956"/>
      <c r="K136" s="956"/>
      <c r="L136" s="956"/>
      <c r="M136" s="956"/>
      <c r="N136" s="959" t="s">
        <v>139</v>
      </c>
      <c r="O136" s="772">
        <v>595000</v>
      </c>
      <c r="P136" s="773"/>
      <c r="R136" s="759" t="str">
        <f t="shared" si="1"/>
        <v/>
      </c>
    </row>
    <row r="137" spans="1:18" s="759" customFormat="1" ht="29.25" customHeight="1" x14ac:dyDescent="0.25">
      <c r="A137" s="767" t="s">
        <v>34</v>
      </c>
      <c r="B137" s="771" t="s">
        <v>1643</v>
      </c>
      <c r="C137" s="771" t="s">
        <v>829</v>
      </c>
      <c r="D137" s="959" t="s">
        <v>138</v>
      </c>
      <c r="E137" s="771" t="s">
        <v>304</v>
      </c>
      <c r="F137" s="956"/>
      <c r="G137" s="771" t="s">
        <v>369</v>
      </c>
      <c r="H137" s="959">
        <v>2006</v>
      </c>
      <c r="I137" s="956"/>
      <c r="J137" s="956"/>
      <c r="K137" s="956"/>
      <c r="L137" s="956"/>
      <c r="M137" s="956"/>
      <c r="N137" s="959" t="s">
        <v>139</v>
      </c>
      <c r="O137" s="772">
        <v>975000</v>
      </c>
      <c r="P137" s="773"/>
      <c r="R137" s="759" t="str">
        <f t="shared" si="1"/>
        <v/>
      </c>
    </row>
    <row r="138" spans="1:18" s="759" customFormat="1" ht="29.25" customHeight="1" x14ac:dyDescent="0.25">
      <c r="A138" s="767" t="s">
        <v>34</v>
      </c>
      <c r="B138" s="771" t="s">
        <v>2335</v>
      </c>
      <c r="C138" s="771" t="s">
        <v>175</v>
      </c>
      <c r="D138" s="959" t="s">
        <v>138</v>
      </c>
      <c r="E138" s="771" t="s">
        <v>304</v>
      </c>
      <c r="F138" s="956"/>
      <c r="G138" s="771" t="s">
        <v>360</v>
      </c>
      <c r="H138" s="959">
        <v>2006</v>
      </c>
      <c r="I138" s="956"/>
      <c r="J138" s="956"/>
      <c r="K138" s="956"/>
      <c r="L138" s="956"/>
      <c r="M138" s="956"/>
      <c r="N138" s="959" t="s">
        <v>139</v>
      </c>
      <c r="O138" s="772">
        <v>450000</v>
      </c>
      <c r="P138" s="773"/>
      <c r="Q138" s="759" t="s">
        <v>2144</v>
      </c>
      <c r="R138" s="759" t="str">
        <f t="shared" si="1"/>
        <v/>
      </c>
    </row>
    <row r="139" spans="1:18" s="759" customFormat="1" ht="29.25" customHeight="1" x14ac:dyDescent="0.25">
      <c r="A139" s="767" t="s">
        <v>34</v>
      </c>
      <c r="B139" s="771" t="s">
        <v>2338</v>
      </c>
      <c r="C139" s="771" t="s">
        <v>187</v>
      </c>
      <c r="D139" s="959" t="s">
        <v>138</v>
      </c>
      <c r="E139" s="771" t="s">
        <v>304</v>
      </c>
      <c r="F139" s="956"/>
      <c r="G139" s="771" t="s">
        <v>360</v>
      </c>
      <c r="H139" s="959">
        <v>2006</v>
      </c>
      <c r="I139" s="956"/>
      <c r="J139" s="956"/>
      <c r="K139" s="956"/>
      <c r="L139" s="956"/>
      <c r="M139" s="956"/>
      <c r="N139" s="959" t="s">
        <v>139</v>
      </c>
      <c r="O139" s="772">
        <v>1400000</v>
      </c>
      <c r="P139" s="773"/>
      <c r="R139" s="759" t="str">
        <f t="shared" si="1"/>
        <v/>
      </c>
    </row>
    <row r="140" spans="1:18" s="759" customFormat="1" ht="29.25" customHeight="1" x14ac:dyDescent="0.25">
      <c r="A140" s="767" t="s">
        <v>34</v>
      </c>
      <c r="B140" s="771" t="s">
        <v>2335</v>
      </c>
      <c r="C140" s="771" t="s">
        <v>175</v>
      </c>
      <c r="D140" s="959" t="s">
        <v>138</v>
      </c>
      <c r="E140" s="771" t="s">
        <v>304</v>
      </c>
      <c r="F140" s="956"/>
      <c r="G140" s="771" t="s">
        <v>360</v>
      </c>
      <c r="H140" s="959">
        <v>2006</v>
      </c>
      <c r="I140" s="956"/>
      <c r="J140" s="956"/>
      <c r="K140" s="956"/>
      <c r="L140" s="956"/>
      <c r="M140" s="956"/>
      <c r="N140" s="959" t="s">
        <v>139</v>
      </c>
      <c r="O140" s="772">
        <v>6012500</v>
      </c>
      <c r="P140" s="773"/>
      <c r="R140" s="759" t="str">
        <f t="shared" ref="R140:R191" si="2">IF(O140&lt;300000,O140,"")</f>
        <v/>
      </c>
    </row>
    <row r="141" spans="1:18" s="759" customFormat="1" ht="29.25" customHeight="1" x14ac:dyDescent="0.25">
      <c r="A141" s="767" t="s">
        <v>34</v>
      </c>
      <c r="B141" s="771" t="s">
        <v>2343</v>
      </c>
      <c r="C141" s="771" t="s">
        <v>176</v>
      </c>
      <c r="D141" s="959" t="s">
        <v>138</v>
      </c>
      <c r="E141" s="771" t="s">
        <v>300</v>
      </c>
      <c r="F141" s="956"/>
      <c r="G141" s="771" t="s">
        <v>866</v>
      </c>
      <c r="H141" s="959">
        <v>2001</v>
      </c>
      <c r="I141" s="956"/>
      <c r="J141" s="956"/>
      <c r="K141" s="956"/>
      <c r="L141" s="956"/>
      <c r="M141" s="956"/>
      <c r="N141" s="959" t="s">
        <v>139</v>
      </c>
      <c r="O141" s="772">
        <v>600000</v>
      </c>
      <c r="P141" s="773"/>
      <c r="R141" s="759" t="str">
        <f t="shared" si="2"/>
        <v/>
      </c>
    </row>
    <row r="142" spans="1:18" s="759" customFormat="1" ht="29.25" customHeight="1" x14ac:dyDescent="0.25">
      <c r="A142" s="767" t="s">
        <v>34</v>
      </c>
      <c r="B142" s="771" t="s">
        <v>2336</v>
      </c>
      <c r="C142" s="771" t="s">
        <v>209</v>
      </c>
      <c r="D142" s="959" t="s">
        <v>138</v>
      </c>
      <c r="E142" s="771" t="s">
        <v>304</v>
      </c>
      <c r="F142" s="956"/>
      <c r="G142" s="771" t="s">
        <v>378</v>
      </c>
      <c r="H142" s="959">
        <v>2001</v>
      </c>
      <c r="I142" s="956"/>
      <c r="J142" s="956"/>
      <c r="K142" s="956"/>
      <c r="L142" s="956"/>
      <c r="M142" s="956"/>
      <c r="N142" s="959" t="s">
        <v>139</v>
      </c>
      <c r="O142" s="772">
        <v>75000</v>
      </c>
      <c r="P142" s="773"/>
      <c r="Q142" s="759" t="s">
        <v>2144</v>
      </c>
      <c r="R142" s="762">
        <f t="shared" si="2"/>
        <v>75000</v>
      </c>
    </row>
    <row r="143" spans="1:18" s="759" customFormat="1" ht="29.25" customHeight="1" x14ac:dyDescent="0.25">
      <c r="A143" s="767" t="s">
        <v>34</v>
      </c>
      <c r="B143" s="771" t="s">
        <v>2338</v>
      </c>
      <c r="C143" s="771" t="s">
        <v>187</v>
      </c>
      <c r="D143" s="959" t="s">
        <v>138</v>
      </c>
      <c r="E143" s="771" t="s">
        <v>304</v>
      </c>
      <c r="F143" s="956"/>
      <c r="G143" s="771" t="s">
        <v>360</v>
      </c>
      <c r="H143" s="959">
        <v>2000</v>
      </c>
      <c r="I143" s="956"/>
      <c r="J143" s="956"/>
      <c r="K143" s="956"/>
      <c r="L143" s="956"/>
      <c r="M143" s="956"/>
      <c r="N143" s="959" t="s">
        <v>139</v>
      </c>
      <c r="O143" s="772">
        <v>1400000</v>
      </c>
      <c r="P143" s="773"/>
      <c r="R143" s="759" t="str">
        <f t="shared" si="2"/>
        <v/>
      </c>
    </row>
    <row r="144" spans="1:18" s="759" customFormat="1" ht="29.25" customHeight="1" x14ac:dyDescent="0.25">
      <c r="A144" s="767" t="s">
        <v>34</v>
      </c>
      <c r="B144" s="771" t="s">
        <v>2340</v>
      </c>
      <c r="C144" s="771" t="s">
        <v>822</v>
      </c>
      <c r="D144" s="959" t="s">
        <v>138</v>
      </c>
      <c r="E144" s="771" t="s">
        <v>856</v>
      </c>
      <c r="F144" s="956"/>
      <c r="G144" s="771" t="s">
        <v>370</v>
      </c>
      <c r="H144" s="959">
        <v>2006</v>
      </c>
      <c r="I144" s="956"/>
      <c r="J144" s="956"/>
      <c r="K144" s="956"/>
      <c r="L144" s="956"/>
      <c r="M144" s="956"/>
      <c r="N144" s="959" t="s">
        <v>139</v>
      </c>
      <c r="O144" s="772">
        <v>112500</v>
      </c>
      <c r="P144" s="773"/>
      <c r="Q144" s="759" t="s">
        <v>2144</v>
      </c>
      <c r="R144" s="762">
        <f t="shared" si="2"/>
        <v>112500</v>
      </c>
    </row>
    <row r="145" spans="1:18" s="759" customFormat="1" ht="29.25" customHeight="1" x14ac:dyDescent="0.25">
      <c r="A145" s="767" t="s">
        <v>34</v>
      </c>
      <c r="B145" s="771" t="s">
        <v>1064</v>
      </c>
      <c r="C145" s="771" t="s">
        <v>182</v>
      </c>
      <c r="D145" s="959" t="s">
        <v>138</v>
      </c>
      <c r="E145" s="771" t="s">
        <v>857</v>
      </c>
      <c r="F145" s="956"/>
      <c r="G145" s="771" t="s">
        <v>362</v>
      </c>
      <c r="H145" s="959">
        <v>2006</v>
      </c>
      <c r="I145" s="956"/>
      <c r="J145" s="956"/>
      <c r="K145" s="956"/>
      <c r="L145" s="956"/>
      <c r="M145" s="956"/>
      <c r="N145" s="959" t="s">
        <v>139</v>
      </c>
      <c r="O145" s="772">
        <v>1500000</v>
      </c>
      <c r="P145" s="773"/>
      <c r="R145" s="759" t="str">
        <f t="shared" si="2"/>
        <v/>
      </c>
    </row>
    <row r="146" spans="1:18" s="759" customFormat="1" ht="29.25" customHeight="1" x14ac:dyDescent="0.25">
      <c r="A146" s="767" t="s">
        <v>34</v>
      </c>
      <c r="B146" s="771" t="s">
        <v>1064</v>
      </c>
      <c r="C146" s="771" t="s">
        <v>182</v>
      </c>
      <c r="D146" s="959" t="s">
        <v>138</v>
      </c>
      <c r="E146" s="771" t="s">
        <v>317</v>
      </c>
      <c r="F146" s="956"/>
      <c r="G146" s="771" t="s">
        <v>362</v>
      </c>
      <c r="H146" s="959">
        <v>2003</v>
      </c>
      <c r="I146" s="956"/>
      <c r="J146" s="956"/>
      <c r="K146" s="956"/>
      <c r="L146" s="956"/>
      <c r="M146" s="956"/>
      <c r="N146" s="959" t="s">
        <v>139</v>
      </c>
      <c r="O146" s="772">
        <v>1050000</v>
      </c>
      <c r="P146" s="773"/>
      <c r="R146" s="759" t="str">
        <f t="shared" si="2"/>
        <v/>
      </c>
    </row>
    <row r="147" spans="1:18" s="759" customFormat="1" ht="29.25" customHeight="1" x14ac:dyDescent="0.25">
      <c r="A147" s="767" t="s">
        <v>34</v>
      </c>
      <c r="B147" s="771" t="s">
        <v>816</v>
      </c>
      <c r="C147" s="771" t="s">
        <v>2066</v>
      </c>
      <c r="D147" s="959" t="s">
        <v>450</v>
      </c>
      <c r="E147" s="771" t="s">
        <v>331</v>
      </c>
      <c r="F147" s="956"/>
      <c r="G147" s="771" t="s">
        <v>2195</v>
      </c>
      <c r="H147" s="959">
        <v>2007</v>
      </c>
      <c r="I147" s="956"/>
      <c r="J147" s="956"/>
      <c r="K147" s="956"/>
      <c r="L147" s="956"/>
      <c r="M147" s="956"/>
      <c r="N147" s="959" t="s">
        <v>139</v>
      </c>
      <c r="O147" s="772">
        <v>20000000</v>
      </c>
      <c r="P147" s="773"/>
      <c r="R147" s="759" t="str">
        <f t="shared" si="2"/>
        <v/>
      </c>
    </row>
    <row r="148" spans="1:18" s="759" customFormat="1" ht="29.25" customHeight="1" x14ac:dyDescent="0.25">
      <c r="A148" s="767" t="s">
        <v>34</v>
      </c>
      <c r="B148" s="771" t="s">
        <v>449</v>
      </c>
      <c r="C148" s="771" t="s">
        <v>2067</v>
      </c>
      <c r="D148" s="959" t="s">
        <v>450</v>
      </c>
      <c r="E148" s="771" t="s">
        <v>309</v>
      </c>
      <c r="F148" s="956"/>
      <c r="G148" s="771" t="s">
        <v>2195</v>
      </c>
      <c r="H148" s="959">
        <v>2007</v>
      </c>
      <c r="I148" s="956"/>
      <c r="J148" s="956"/>
      <c r="K148" s="956"/>
      <c r="L148" s="956"/>
      <c r="M148" s="956"/>
      <c r="N148" s="959" t="s">
        <v>139</v>
      </c>
      <c r="O148" s="772">
        <v>24000000</v>
      </c>
      <c r="P148" s="773"/>
      <c r="R148" s="759" t="str">
        <f t="shared" si="2"/>
        <v/>
      </c>
    </row>
    <row r="149" spans="1:18" s="759" customFormat="1" ht="29.25" customHeight="1" x14ac:dyDescent="0.25">
      <c r="A149" s="767" t="s">
        <v>34</v>
      </c>
      <c r="B149" s="771" t="s">
        <v>817</v>
      </c>
      <c r="C149" s="771" t="s">
        <v>2068</v>
      </c>
      <c r="D149" s="959" t="s">
        <v>841</v>
      </c>
      <c r="E149" s="771" t="s">
        <v>300</v>
      </c>
      <c r="F149" s="956"/>
      <c r="G149" s="771" t="s">
        <v>2195</v>
      </c>
      <c r="H149" s="959">
        <v>2007</v>
      </c>
      <c r="I149" s="956"/>
      <c r="J149" s="956"/>
      <c r="K149" s="956"/>
      <c r="L149" s="956"/>
      <c r="M149" s="956"/>
      <c r="N149" s="959" t="s">
        <v>139</v>
      </c>
      <c r="O149" s="772">
        <v>39000000</v>
      </c>
      <c r="P149" s="773"/>
      <c r="R149" s="759" t="str">
        <f t="shared" si="2"/>
        <v/>
      </c>
    </row>
    <row r="150" spans="1:18" s="759" customFormat="1" ht="29.25" customHeight="1" x14ac:dyDescent="0.25">
      <c r="A150" s="767" t="s">
        <v>34</v>
      </c>
      <c r="B150" s="771" t="s">
        <v>2336</v>
      </c>
      <c r="C150" s="771" t="s">
        <v>2069</v>
      </c>
      <c r="D150" s="959" t="s">
        <v>450</v>
      </c>
      <c r="E150" s="771" t="s">
        <v>1103</v>
      </c>
      <c r="F150" s="956"/>
      <c r="G150" s="771" t="s">
        <v>378</v>
      </c>
      <c r="H150" s="959">
        <v>2008</v>
      </c>
      <c r="I150" s="956"/>
      <c r="J150" s="956"/>
      <c r="K150" s="956"/>
      <c r="L150" s="956"/>
      <c r="M150" s="956"/>
      <c r="N150" s="959" t="s">
        <v>139</v>
      </c>
      <c r="O150" s="772">
        <v>19800000</v>
      </c>
      <c r="P150" s="773"/>
      <c r="R150" s="759" t="str">
        <f t="shared" si="2"/>
        <v/>
      </c>
    </row>
    <row r="151" spans="1:18" s="759" customFormat="1" ht="29.25" customHeight="1" x14ac:dyDescent="0.25">
      <c r="A151" s="767" t="s">
        <v>34</v>
      </c>
      <c r="B151" s="771" t="s">
        <v>1064</v>
      </c>
      <c r="C151" s="771" t="s">
        <v>2070</v>
      </c>
      <c r="D151" s="959" t="s">
        <v>842</v>
      </c>
      <c r="E151" s="771" t="s">
        <v>138</v>
      </c>
      <c r="F151" s="956"/>
      <c r="G151" s="771" t="s">
        <v>369</v>
      </c>
      <c r="H151" s="959">
        <v>2008</v>
      </c>
      <c r="I151" s="956"/>
      <c r="J151" s="956"/>
      <c r="K151" s="956"/>
      <c r="L151" s="956"/>
      <c r="M151" s="956"/>
      <c r="N151" s="959" t="s">
        <v>139</v>
      </c>
      <c r="O151" s="772">
        <v>47872000</v>
      </c>
      <c r="P151" s="773"/>
      <c r="R151" s="759" t="str">
        <f t="shared" si="2"/>
        <v/>
      </c>
    </row>
    <row r="152" spans="1:18" s="759" customFormat="1" ht="29.25" customHeight="1" x14ac:dyDescent="0.25">
      <c r="A152" s="767" t="s">
        <v>34</v>
      </c>
      <c r="B152" s="771" t="s">
        <v>818</v>
      </c>
      <c r="C152" s="771" t="s">
        <v>2072</v>
      </c>
      <c r="D152" s="959" t="s">
        <v>841</v>
      </c>
      <c r="E152" s="771" t="s">
        <v>860</v>
      </c>
      <c r="F152" s="956"/>
      <c r="G152" s="771" t="s">
        <v>2195</v>
      </c>
      <c r="H152" s="959">
        <v>2008</v>
      </c>
      <c r="I152" s="956"/>
      <c r="J152" s="956"/>
      <c r="K152" s="956"/>
      <c r="L152" s="956"/>
      <c r="M152" s="956"/>
      <c r="N152" s="959" t="s">
        <v>139</v>
      </c>
      <c r="O152" s="772">
        <v>49500000</v>
      </c>
      <c r="P152" s="773"/>
      <c r="R152" s="759" t="str">
        <f t="shared" si="2"/>
        <v/>
      </c>
    </row>
    <row r="153" spans="1:18" s="759" customFormat="1" ht="29.25" customHeight="1" x14ac:dyDescent="0.25">
      <c r="A153" s="767" t="s">
        <v>34</v>
      </c>
      <c r="B153" s="771" t="s">
        <v>2336</v>
      </c>
      <c r="C153" s="771" t="s">
        <v>2071</v>
      </c>
      <c r="D153" s="959" t="s">
        <v>841</v>
      </c>
      <c r="E153" s="771" t="s">
        <v>860</v>
      </c>
      <c r="F153" s="956"/>
      <c r="G153" s="771" t="s">
        <v>2195</v>
      </c>
      <c r="H153" s="959">
        <v>2008</v>
      </c>
      <c r="I153" s="956"/>
      <c r="J153" s="956"/>
      <c r="K153" s="956"/>
      <c r="L153" s="956"/>
      <c r="M153" s="956"/>
      <c r="N153" s="959" t="s">
        <v>139</v>
      </c>
      <c r="O153" s="772">
        <v>3850000</v>
      </c>
      <c r="P153" s="773"/>
      <c r="R153" s="759" t="str">
        <f t="shared" si="2"/>
        <v/>
      </c>
    </row>
    <row r="154" spans="1:18" s="759" customFormat="1" ht="29.25" customHeight="1" x14ac:dyDescent="0.25">
      <c r="A154" s="767" t="s">
        <v>34</v>
      </c>
      <c r="B154" s="771" t="s">
        <v>2336</v>
      </c>
      <c r="C154" s="771" t="s">
        <v>2068</v>
      </c>
      <c r="D154" s="959" t="s">
        <v>841</v>
      </c>
      <c r="E154" s="771" t="s">
        <v>300</v>
      </c>
      <c r="F154" s="956"/>
      <c r="G154" s="771" t="s">
        <v>2195</v>
      </c>
      <c r="H154" s="959">
        <v>2008</v>
      </c>
      <c r="I154" s="956"/>
      <c r="J154" s="956"/>
      <c r="K154" s="956"/>
      <c r="L154" s="956"/>
      <c r="M154" s="956"/>
      <c r="N154" s="959" t="s">
        <v>139</v>
      </c>
      <c r="O154" s="772">
        <v>29920000</v>
      </c>
      <c r="P154" s="773"/>
      <c r="R154" s="759" t="str">
        <f t="shared" si="2"/>
        <v/>
      </c>
    </row>
    <row r="155" spans="1:18" s="759" customFormat="1" ht="29.25" customHeight="1" x14ac:dyDescent="0.25">
      <c r="A155" s="767" t="s">
        <v>34</v>
      </c>
      <c r="B155" s="771" t="s">
        <v>2354</v>
      </c>
      <c r="C155" s="771" t="s">
        <v>194</v>
      </c>
      <c r="D155" s="959" t="s">
        <v>843</v>
      </c>
      <c r="E155" s="771" t="s">
        <v>138</v>
      </c>
      <c r="F155" s="956"/>
      <c r="G155" s="771" t="s">
        <v>369</v>
      </c>
      <c r="H155" s="959">
        <v>2009</v>
      </c>
      <c r="I155" s="956"/>
      <c r="J155" s="956"/>
      <c r="K155" s="956"/>
      <c r="L155" s="956"/>
      <c r="M155" s="956"/>
      <c r="N155" s="959" t="s">
        <v>139</v>
      </c>
      <c r="O155" s="772">
        <v>3872000</v>
      </c>
      <c r="P155" s="773"/>
      <c r="R155" s="759" t="str">
        <f t="shared" si="2"/>
        <v/>
      </c>
    </row>
    <row r="156" spans="1:18" s="759" customFormat="1" ht="29.25" customHeight="1" x14ac:dyDescent="0.25">
      <c r="A156" s="767" t="s">
        <v>34</v>
      </c>
      <c r="B156" s="771" t="s">
        <v>2354</v>
      </c>
      <c r="C156" s="771" t="s">
        <v>2070</v>
      </c>
      <c r="D156" s="959" t="s">
        <v>844</v>
      </c>
      <c r="E156" s="771" t="s">
        <v>138</v>
      </c>
      <c r="F156" s="956"/>
      <c r="G156" s="771" t="s">
        <v>369</v>
      </c>
      <c r="H156" s="959">
        <v>2009</v>
      </c>
      <c r="I156" s="956"/>
      <c r="J156" s="956"/>
      <c r="K156" s="956"/>
      <c r="L156" s="956"/>
      <c r="M156" s="956"/>
      <c r="N156" s="959" t="s">
        <v>139</v>
      </c>
      <c r="O156" s="772">
        <v>29700000</v>
      </c>
      <c r="P156" s="773"/>
      <c r="R156" s="759" t="str">
        <f t="shared" si="2"/>
        <v/>
      </c>
    </row>
    <row r="157" spans="1:18" s="759" customFormat="1" ht="29.25" customHeight="1" thickBot="1" x14ac:dyDescent="0.3">
      <c r="A157" s="767" t="s">
        <v>34</v>
      </c>
      <c r="B157" s="788" t="s">
        <v>2336</v>
      </c>
      <c r="C157" s="788" t="s">
        <v>2073</v>
      </c>
      <c r="D157" s="789" t="s">
        <v>450</v>
      </c>
      <c r="E157" s="788" t="s">
        <v>860</v>
      </c>
      <c r="F157" s="776"/>
      <c r="G157" s="788" t="s">
        <v>2195</v>
      </c>
      <c r="H157" s="789">
        <v>2009</v>
      </c>
      <c r="I157" s="776"/>
      <c r="J157" s="776"/>
      <c r="K157" s="776"/>
      <c r="L157" s="776"/>
      <c r="M157" s="776"/>
      <c r="N157" s="789" t="s">
        <v>139</v>
      </c>
      <c r="O157" s="790">
        <v>22000000</v>
      </c>
      <c r="P157" s="791"/>
      <c r="R157" s="759" t="str">
        <f t="shared" si="2"/>
        <v/>
      </c>
    </row>
    <row r="158" spans="1:18" s="759" customFormat="1" ht="29.25" customHeight="1" x14ac:dyDescent="0.25">
      <c r="A158" s="767" t="s">
        <v>34</v>
      </c>
      <c r="B158" s="784" t="s">
        <v>2336</v>
      </c>
      <c r="C158" s="784" t="s">
        <v>2183</v>
      </c>
      <c r="D158" s="785" t="s">
        <v>138</v>
      </c>
      <c r="E158" s="784" t="s">
        <v>138</v>
      </c>
      <c r="F158" s="782"/>
      <c r="G158" s="784" t="s">
        <v>138</v>
      </c>
      <c r="H158" s="785">
        <v>2009</v>
      </c>
      <c r="I158" s="782"/>
      <c r="J158" s="782"/>
      <c r="K158" s="782"/>
      <c r="L158" s="782"/>
      <c r="M158" s="782"/>
      <c r="N158" s="785" t="s">
        <v>139</v>
      </c>
      <c r="O158" s="786">
        <v>79635883.713810459</v>
      </c>
      <c r="P158" s="787"/>
      <c r="R158" s="759" t="str">
        <f t="shared" si="2"/>
        <v/>
      </c>
    </row>
    <row r="159" spans="1:18" s="759" customFormat="1" ht="29.25" customHeight="1" x14ac:dyDescent="0.25">
      <c r="A159" s="767" t="s">
        <v>34</v>
      </c>
      <c r="B159" s="771" t="s">
        <v>2336</v>
      </c>
      <c r="C159" s="771" t="s">
        <v>2075</v>
      </c>
      <c r="D159" s="959" t="s">
        <v>450</v>
      </c>
      <c r="E159" s="771" t="s">
        <v>2190</v>
      </c>
      <c r="F159" s="956"/>
      <c r="G159" s="771" t="s">
        <v>138</v>
      </c>
      <c r="H159" s="959">
        <v>2009</v>
      </c>
      <c r="I159" s="956"/>
      <c r="J159" s="956"/>
      <c r="K159" s="956"/>
      <c r="L159" s="956"/>
      <c r="M159" s="956"/>
      <c r="N159" s="959" t="s">
        <v>139</v>
      </c>
      <c r="O159" s="772">
        <v>19155116.286189549</v>
      </c>
      <c r="P159" s="773"/>
      <c r="R159" s="759" t="str">
        <f t="shared" si="2"/>
        <v/>
      </c>
    </row>
    <row r="160" spans="1:18" s="759" customFormat="1" ht="29.25" customHeight="1" x14ac:dyDescent="0.25">
      <c r="A160" s="767" t="s">
        <v>34</v>
      </c>
      <c r="B160" s="771" t="s">
        <v>2336</v>
      </c>
      <c r="C160" s="771" t="s">
        <v>204</v>
      </c>
      <c r="D160" s="959" t="s">
        <v>450</v>
      </c>
      <c r="E160" s="771" t="s">
        <v>332</v>
      </c>
      <c r="F160" s="956"/>
      <c r="G160" s="771" t="s">
        <v>2195</v>
      </c>
      <c r="H160" s="959">
        <v>2010</v>
      </c>
      <c r="I160" s="956"/>
      <c r="J160" s="956"/>
      <c r="K160" s="956"/>
      <c r="L160" s="956"/>
      <c r="M160" s="956"/>
      <c r="N160" s="959" t="s">
        <v>139</v>
      </c>
      <c r="O160" s="772">
        <v>5000000</v>
      </c>
      <c r="P160" s="773"/>
      <c r="R160" s="759" t="str">
        <f t="shared" si="2"/>
        <v/>
      </c>
    </row>
    <row r="161" spans="1:18" s="759" customFormat="1" ht="29.25" customHeight="1" x14ac:dyDescent="0.25">
      <c r="A161" s="767" t="s">
        <v>34</v>
      </c>
      <c r="B161" s="771" t="s">
        <v>819</v>
      </c>
      <c r="C161" s="771" t="s">
        <v>203</v>
      </c>
      <c r="D161" s="959" t="s">
        <v>841</v>
      </c>
      <c r="E161" s="771" t="s">
        <v>862</v>
      </c>
      <c r="F161" s="956"/>
      <c r="G161" s="771" t="s">
        <v>138</v>
      </c>
      <c r="H161" s="959">
        <v>2011</v>
      </c>
      <c r="I161" s="956"/>
      <c r="J161" s="956"/>
      <c r="K161" s="956"/>
      <c r="L161" s="956"/>
      <c r="M161" s="956"/>
      <c r="N161" s="959" t="s">
        <v>139</v>
      </c>
      <c r="O161" s="772">
        <v>5000000</v>
      </c>
      <c r="P161" s="773"/>
      <c r="R161" s="759" t="str">
        <f t="shared" si="2"/>
        <v/>
      </c>
    </row>
    <row r="162" spans="1:18" s="759" customFormat="1" ht="29.25" customHeight="1" x14ac:dyDescent="0.25">
      <c r="A162" s="767" t="s">
        <v>34</v>
      </c>
      <c r="B162" s="779" t="s">
        <v>2353</v>
      </c>
      <c r="C162" s="771" t="s">
        <v>186</v>
      </c>
      <c r="D162" s="959"/>
      <c r="E162" s="771" t="s">
        <v>156</v>
      </c>
      <c r="F162" s="956"/>
      <c r="G162" s="771" t="s">
        <v>156</v>
      </c>
      <c r="H162" s="959">
        <v>2012</v>
      </c>
      <c r="I162" s="956"/>
      <c r="J162" s="956"/>
      <c r="K162" s="956"/>
      <c r="L162" s="956"/>
      <c r="M162" s="956"/>
      <c r="N162" s="959" t="s">
        <v>139</v>
      </c>
      <c r="O162" s="772">
        <v>44000000</v>
      </c>
      <c r="P162" s="773"/>
      <c r="R162" s="759" t="str">
        <f t="shared" si="2"/>
        <v/>
      </c>
    </row>
    <row r="163" spans="1:18" s="763" customFormat="1" ht="29.25" customHeight="1" x14ac:dyDescent="0.25">
      <c r="A163" s="767" t="s">
        <v>34</v>
      </c>
      <c r="B163" s="779" t="s">
        <v>2354</v>
      </c>
      <c r="C163" s="771" t="s">
        <v>2184</v>
      </c>
      <c r="D163" s="959" t="s">
        <v>450</v>
      </c>
      <c r="E163" s="771" t="s">
        <v>2191</v>
      </c>
      <c r="F163" s="959"/>
      <c r="G163" s="771" t="s">
        <v>372</v>
      </c>
      <c r="H163" s="959">
        <v>2013</v>
      </c>
      <c r="I163" s="959"/>
      <c r="J163" s="959"/>
      <c r="K163" s="959"/>
      <c r="L163" s="959"/>
      <c r="M163" s="959"/>
      <c r="N163" s="959" t="s">
        <v>139</v>
      </c>
      <c r="O163" s="772">
        <v>82830000</v>
      </c>
      <c r="P163" s="773"/>
      <c r="R163" s="759" t="str">
        <f t="shared" si="2"/>
        <v/>
      </c>
    </row>
    <row r="164" spans="1:18" s="763" customFormat="1" ht="39" customHeight="1" x14ac:dyDescent="0.25">
      <c r="A164" s="767" t="s">
        <v>34</v>
      </c>
      <c r="B164" s="779" t="s">
        <v>2336</v>
      </c>
      <c r="C164" s="771" t="s">
        <v>2066</v>
      </c>
      <c r="D164" s="798" t="s">
        <v>2137</v>
      </c>
      <c r="E164" s="799" t="s">
        <v>2192</v>
      </c>
      <c r="F164" s="959"/>
      <c r="G164" s="771" t="s">
        <v>2195</v>
      </c>
      <c r="H164" s="959">
        <v>2013</v>
      </c>
      <c r="I164" s="959"/>
      <c r="J164" s="959"/>
      <c r="K164" s="959"/>
      <c r="L164" s="959"/>
      <c r="M164" s="959"/>
      <c r="N164" s="959" t="s">
        <v>139</v>
      </c>
      <c r="O164" s="772">
        <v>93060000</v>
      </c>
      <c r="P164" s="773"/>
      <c r="R164" s="759" t="str">
        <f t="shared" si="2"/>
        <v/>
      </c>
    </row>
    <row r="165" spans="1:18" s="763" customFormat="1" ht="39.75" customHeight="1" x14ac:dyDescent="0.25">
      <c r="A165" s="767" t="s">
        <v>34</v>
      </c>
      <c r="B165" s="779" t="s">
        <v>2336</v>
      </c>
      <c r="C165" s="771" t="s">
        <v>2185</v>
      </c>
      <c r="D165" s="959" t="s">
        <v>841</v>
      </c>
      <c r="E165" s="799" t="s">
        <v>2193</v>
      </c>
      <c r="F165" s="959"/>
      <c r="G165" s="771" t="s">
        <v>2195</v>
      </c>
      <c r="H165" s="959">
        <v>2013</v>
      </c>
      <c r="I165" s="959"/>
      <c r="J165" s="959"/>
      <c r="K165" s="959"/>
      <c r="L165" s="959"/>
      <c r="M165" s="959"/>
      <c r="N165" s="959" t="s">
        <v>139</v>
      </c>
      <c r="O165" s="772">
        <v>38500000</v>
      </c>
      <c r="P165" s="773"/>
      <c r="R165" s="759" t="str">
        <f t="shared" si="2"/>
        <v/>
      </c>
    </row>
    <row r="166" spans="1:18" s="763" customFormat="1" ht="39.75" customHeight="1" x14ac:dyDescent="0.25">
      <c r="A166" s="767" t="s">
        <v>34</v>
      </c>
      <c r="B166" s="779" t="s">
        <v>2354</v>
      </c>
      <c r="C166" s="774" t="s">
        <v>2186</v>
      </c>
      <c r="D166" s="959" t="s">
        <v>450</v>
      </c>
      <c r="E166" s="771" t="s">
        <v>2194</v>
      </c>
      <c r="F166" s="959">
        <v>1</v>
      </c>
      <c r="G166" s="771" t="s">
        <v>372</v>
      </c>
      <c r="H166" s="959">
        <v>2014</v>
      </c>
      <c r="I166" s="959"/>
      <c r="J166" s="959"/>
      <c r="K166" s="959"/>
      <c r="L166" s="959"/>
      <c r="M166" s="959"/>
      <c r="N166" s="959" t="s">
        <v>139</v>
      </c>
      <c r="O166" s="772">
        <v>80720000</v>
      </c>
      <c r="P166" s="773"/>
      <c r="R166" s="759" t="str">
        <f t="shared" si="2"/>
        <v/>
      </c>
    </row>
    <row r="167" spans="1:18" s="763" customFormat="1" ht="29.25" customHeight="1" x14ac:dyDescent="0.25">
      <c r="A167" s="767" t="s">
        <v>34</v>
      </c>
      <c r="B167" s="779" t="s">
        <v>2354</v>
      </c>
      <c r="C167" s="774" t="s">
        <v>2187</v>
      </c>
      <c r="D167" s="959"/>
      <c r="E167" s="771" t="s">
        <v>156</v>
      </c>
      <c r="F167" s="959"/>
      <c r="G167" s="771" t="s">
        <v>2195</v>
      </c>
      <c r="H167" s="959">
        <v>2015</v>
      </c>
      <c r="I167" s="959"/>
      <c r="J167" s="959"/>
      <c r="K167" s="959"/>
      <c r="L167" s="959"/>
      <c r="M167" s="959"/>
      <c r="N167" s="959" t="s">
        <v>139</v>
      </c>
      <c r="O167" s="772">
        <v>24750000</v>
      </c>
      <c r="P167" s="773"/>
      <c r="R167" s="759"/>
    </row>
    <row r="168" spans="1:18" s="763" customFormat="1" ht="29.25" customHeight="1" x14ac:dyDescent="0.25">
      <c r="A168" s="767" t="s">
        <v>34</v>
      </c>
      <c r="B168" s="779" t="s">
        <v>2354</v>
      </c>
      <c r="C168" s="774" t="s">
        <v>2188</v>
      </c>
      <c r="D168" s="959"/>
      <c r="E168" s="771" t="s">
        <v>156</v>
      </c>
      <c r="F168" s="959"/>
      <c r="G168" s="771" t="s">
        <v>2195</v>
      </c>
      <c r="H168" s="959">
        <v>2015</v>
      </c>
      <c r="I168" s="959"/>
      <c r="J168" s="959"/>
      <c r="K168" s="959"/>
      <c r="L168" s="959"/>
      <c r="M168" s="959"/>
      <c r="N168" s="959" t="s">
        <v>139</v>
      </c>
      <c r="O168" s="772">
        <v>53680000</v>
      </c>
      <c r="P168" s="773"/>
      <c r="R168" s="759"/>
    </row>
    <row r="169" spans="1:18" s="763" customFormat="1" ht="29.25" customHeight="1" x14ac:dyDescent="0.25">
      <c r="A169" s="767" t="s">
        <v>34</v>
      </c>
      <c r="B169" s="779" t="s">
        <v>2354</v>
      </c>
      <c r="C169" s="774" t="s">
        <v>188</v>
      </c>
      <c r="D169" s="959"/>
      <c r="E169" s="771" t="s">
        <v>156</v>
      </c>
      <c r="F169" s="959"/>
      <c r="G169" s="771" t="s">
        <v>2195</v>
      </c>
      <c r="H169" s="959">
        <v>2015</v>
      </c>
      <c r="I169" s="959"/>
      <c r="J169" s="959"/>
      <c r="K169" s="959"/>
      <c r="L169" s="959"/>
      <c r="M169" s="959"/>
      <c r="N169" s="959" t="s">
        <v>139</v>
      </c>
      <c r="O169" s="772">
        <v>7755000</v>
      </c>
      <c r="P169" s="773"/>
      <c r="R169" s="759"/>
    </row>
    <row r="170" spans="1:18" s="763" customFormat="1" ht="29.25" customHeight="1" x14ac:dyDescent="0.25">
      <c r="A170" s="767" t="s">
        <v>34</v>
      </c>
      <c r="B170" s="779" t="s">
        <v>2354</v>
      </c>
      <c r="C170" s="774" t="s">
        <v>2189</v>
      </c>
      <c r="D170" s="959"/>
      <c r="E170" s="771" t="s">
        <v>156</v>
      </c>
      <c r="F170" s="959"/>
      <c r="G170" s="771" t="s">
        <v>2195</v>
      </c>
      <c r="H170" s="959">
        <v>2015</v>
      </c>
      <c r="I170" s="959"/>
      <c r="J170" s="959"/>
      <c r="K170" s="959"/>
      <c r="L170" s="959"/>
      <c r="M170" s="959"/>
      <c r="N170" s="959" t="s">
        <v>139</v>
      </c>
      <c r="O170" s="772">
        <v>14025000</v>
      </c>
      <c r="P170" s="773"/>
      <c r="R170" s="759"/>
    </row>
    <row r="171" spans="1:18" s="763" customFormat="1" ht="29.25" customHeight="1" x14ac:dyDescent="0.25">
      <c r="A171" s="767" t="s">
        <v>34</v>
      </c>
      <c r="B171" s="779" t="s">
        <v>2336</v>
      </c>
      <c r="C171" s="774" t="s">
        <v>2245</v>
      </c>
      <c r="D171" s="805" t="s">
        <v>450</v>
      </c>
      <c r="E171" s="771" t="s">
        <v>851</v>
      </c>
      <c r="F171" s="959"/>
      <c r="G171" s="771" t="s">
        <v>2195</v>
      </c>
      <c r="H171" s="959">
        <v>2017</v>
      </c>
      <c r="I171" s="959"/>
      <c r="J171" s="959"/>
      <c r="K171" s="959"/>
      <c r="L171" s="959"/>
      <c r="M171" s="959"/>
      <c r="N171" s="959" t="s">
        <v>139</v>
      </c>
      <c r="O171" s="772">
        <v>19716000</v>
      </c>
      <c r="P171" s="773"/>
      <c r="R171" s="759"/>
    </row>
    <row r="172" spans="1:18" s="763" customFormat="1" ht="29.25" customHeight="1" x14ac:dyDescent="0.25">
      <c r="A172" s="767" t="s">
        <v>34</v>
      </c>
      <c r="B172" s="779" t="s">
        <v>2336</v>
      </c>
      <c r="C172" s="774" t="s">
        <v>2325</v>
      </c>
      <c r="D172" s="805" t="s">
        <v>841</v>
      </c>
      <c r="E172" s="771" t="s">
        <v>860</v>
      </c>
      <c r="F172" s="959"/>
      <c r="G172" s="771" t="s">
        <v>2195</v>
      </c>
      <c r="H172" s="959">
        <v>2017</v>
      </c>
      <c r="I172" s="959"/>
      <c r="J172" s="959"/>
      <c r="K172" s="959"/>
      <c r="L172" s="959"/>
      <c r="M172" s="959"/>
      <c r="N172" s="959" t="s">
        <v>139</v>
      </c>
      <c r="O172" s="772">
        <v>1595000</v>
      </c>
      <c r="P172" s="773"/>
      <c r="R172" s="759"/>
    </row>
    <row r="173" spans="1:18" s="763" customFormat="1" ht="29.25" customHeight="1" x14ac:dyDescent="0.25">
      <c r="A173" s="767" t="s">
        <v>34</v>
      </c>
      <c r="B173" s="779" t="s">
        <v>2350</v>
      </c>
      <c r="C173" s="774" t="s">
        <v>204</v>
      </c>
      <c r="D173" s="805" t="s">
        <v>450</v>
      </c>
      <c r="E173" s="771" t="s">
        <v>332</v>
      </c>
      <c r="F173" s="959"/>
      <c r="G173" s="771" t="s">
        <v>2195</v>
      </c>
      <c r="H173" s="959">
        <v>2017</v>
      </c>
      <c r="I173" s="959"/>
      <c r="J173" s="959"/>
      <c r="K173" s="959"/>
      <c r="L173" s="959"/>
      <c r="M173" s="959"/>
      <c r="N173" s="959" t="s">
        <v>139</v>
      </c>
      <c r="O173" s="772">
        <v>4950000</v>
      </c>
      <c r="P173" s="773"/>
      <c r="R173" s="759"/>
    </row>
    <row r="174" spans="1:18" s="763" customFormat="1" ht="29.25" customHeight="1" x14ac:dyDescent="0.25">
      <c r="A174" s="767" t="s">
        <v>34</v>
      </c>
      <c r="B174" s="779" t="s">
        <v>449</v>
      </c>
      <c r="C174" s="774" t="s">
        <v>186</v>
      </c>
      <c r="D174" s="805" t="s">
        <v>841</v>
      </c>
      <c r="E174" s="771" t="s">
        <v>309</v>
      </c>
      <c r="F174" s="959"/>
      <c r="G174" s="771" t="s">
        <v>2195</v>
      </c>
      <c r="H174" s="959">
        <v>2017</v>
      </c>
      <c r="I174" s="959"/>
      <c r="J174" s="959"/>
      <c r="K174" s="959"/>
      <c r="L174" s="959"/>
      <c r="M174" s="959"/>
      <c r="N174" s="959" t="s">
        <v>139</v>
      </c>
      <c r="O174" s="772">
        <v>3916000</v>
      </c>
      <c r="P174" s="773"/>
      <c r="R174" s="759"/>
    </row>
    <row r="175" spans="1:18" s="763" customFormat="1" ht="29.25" customHeight="1" x14ac:dyDescent="0.25">
      <c r="A175" s="767" t="s">
        <v>34</v>
      </c>
      <c r="B175" s="779" t="s">
        <v>2355</v>
      </c>
      <c r="C175" s="774" t="s">
        <v>2326</v>
      </c>
      <c r="D175" s="805" t="s">
        <v>841</v>
      </c>
      <c r="E175" s="771" t="s">
        <v>309</v>
      </c>
      <c r="F175" s="959"/>
      <c r="G175" s="771" t="s">
        <v>2195</v>
      </c>
      <c r="H175" s="959">
        <v>2017</v>
      </c>
      <c r="I175" s="959"/>
      <c r="J175" s="959"/>
      <c r="K175" s="959"/>
      <c r="L175" s="959"/>
      <c r="M175" s="959"/>
      <c r="N175" s="959" t="s">
        <v>139</v>
      </c>
      <c r="O175" s="772">
        <v>3707000</v>
      </c>
      <c r="P175" s="773"/>
      <c r="R175" s="759"/>
    </row>
    <row r="176" spans="1:18" s="763" customFormat="1" ht="29.25" customHeight="1" x14ac:dyDescent="0.25">
      <c r="A176" s="767" t="s">
        <v>34</v>
      </c>
      <c r="B176" s="771" t="s">
        <v>2332</v>
      </c>
      <c r="C176" s="774" t="s">
        <v>2331</v>
      </c>
      <c r="D176" s="805"/>
      <c r="E176" s="771"/>
      <c r="F176" s="961"/>
      <c r="G176" s="771" t="s">
        <v>2195</v>
      </c>
      <c r="H176" s="961">
        <v>2017</v>
      </c>
      <c r="I176" s="961"/>
      <c r="J176" s="961"/>
      <c r="K176" s="961"/>
      <c r="L176" s="961"/>
      <c r="M176" s="961"/>
      <c r="N176" s="961" t="s">
        <v>139</v>
      </c>
      <c r="O176" s="772">
        <v>412000</v>
      </c>
      <c r="P176" s="773"/>
      <c r="Q176" s="759" t="s">
        <v>2144</v>
      </c>
      <c r="R176" s="759"/>
    </row>
    <row r="177" spans="1:19" s="759" customFormat="1" ht="29.25" customHeight="1" x14ac:dyDescent="0.25">
      <c r="A177" s="764"/>
      <c r="B177" s="956" t="s">
        <v>156</v>
      </c>
      <c r="C177" s="956" t="s">
        <v>156</v>
      </c>
      <c r="D177" s="770"/>
      <c r="E177" s="956" t="s">
        <v>156</v>
      </c>
      <c r="F177" s="956"/>
      <c r="G177" s="956" t="s">
        <v>156</v>
      </c>
      <c r="H177" s="956"/>
      <c r="I177" s="956"/>
      <c r="J177" s="956"/>
      <c r="K177" s="956"/>
      <c r="L177" s="956"/>
      <c r="M177" s="956"/>
      <c r="N177" s="956"/>
      <c r="O177" s="769"/>
      <c r="P177" s="957"/>
      <c r="R177" s="759">
        <f t="shared" si="2"/>
        <v>0</v>
      </c>
    </row>
    <row r="178" spans="1:19" s="759" customFormat="1" ht="36.75" customHeight="1" x14ac:dyDescent="0.25">
      <c r="A178" s="767" t="s">
        <v>36</v>
      </c>
      <c r="B178" s="768" t="s">
        <v>2166</v>
      </c>
      <c r="C178" s="956" t="s">
        <v>156</v>
      </c>
      <c r="D178" s="770"/>
      <c r="E178" s="956" t="s">
        <v>156</v>
      </c>
      <c r="F178" s="956"/>
      <c r="G178" s="956" t="s">
        <v>156</v>
      </c>
      <c r="H178" s="956"/>
      <c r="I178" s="956"/>
      <c r="J178" s="956"/>
      <c r="K178" s="956"/>
      <c r="L178" s="956"/>
      <c r="M178" s="956"/>
      <c r="N178" s="956"/>
      <c r="O178" s="769">
        <f>SUM(O179:O183)</f>
        <v>28100000</v>
      </c>
      <c r="P178" s="957"/>
      <c r="R178" s="759">
        <v>28100000</v>
      </c>
      <c r="S178" s="761">
        <f>R178-O178</f>
        <v>0</v>
      </c>
    </row>
    <row r="179" spans="1:19" s="759" customFormat="1" ht="36.75" customHeight="1" x14ac:dyDescent="0.25">
      <c r="A179" s="767" t="s">
        <v>36</v>
      </c>
      <c r="B179" s="771" t="s">
        <v>2356</v>
      </c>
      <c r="C179" s="771" t="s">
        <v>880</v>
      </c>
      <c r="D179" s="770"/>
      <c r="E179" s="956" t="s">
        <v>156</v>
      </c>
      <c r="F179" s="956"/>
      <c r="G179" s="771" t="s">
        <v>361</v>
      </c>
      <c r="H179" s="959">
        <v>2006</v>
      </c>
      <c r="I179" s="956"/>
      <c r="J179" s="956"/>
      <c r="K179" s="956"/>
      <c r="L179" s="956"/>
      <c r="M179" s="956"/>
      <c r="N179" s="959" t="s">
        <v>139</v>
      </c>
      <c r="O179" s="772">
        <v>2400000</v>
      </c>
      <c r="P179" s="773"/>
      <c r="R179" s="759" t="str">
        <f t="shared" si="2"/>
        <v/>
      </c>
    </row>
    <row r="180" spans="1:19" s="759" customFormat="1" ht="36.75" customHeight="1" x14ac:dyDescent="0.25">
      <c r="A180" s="767" t="s">
        <v>36</v>
      </c>
      <c r="B180" s="771" t="s">
        <v>2357</v>
      </c>
      <c r="C180" s="771" t="s">
        <v>382</v>
      </c>
      <c r="D180" s="770"/>
      <c r="E180" s="956" t="s">
        <v>156</v>
      </c>
      <c r="F180" s="956"/>
      <c r="G180" s="771" t="s">
        <v>361</v>
      </c>
      <c r="H180" s="959">
        <v>2006</v>
      </c>
      <c r="I180" s="956"/>
      <c r="J180" s="956"/>
      <c r="K180" s="956"/>
      <c r="L180" s="956"/>
      <c r="M180" s="956"/>
      <c r="N180" s="959" t="s">
        <v>139</v>
      </c>
      <c r="O180" s="772">
        <v>320000</v>
      </c>
      <c r="P180" s="773"/>
      <c r="Q180" s="759" t="s">
        <v>2144</v>
      </c>
      <c r="R180" s="762" t="str">
        <f t="shared" si="2"/>
        <v/>
      </c>
      <c r="S180" s="761">
        <f>S23+S178</f>
        <v>-34296000</v>
      </c>
    </row>
    <row r="181" spans="1:19" s="759" customFormat="1" ht="36.75" customHeight="1" x14ac:dyDescent="0.25">
      <c r="A181" s="767" t="s">
        <v>36</v>
      </c>
      <c r="B181" s="771" t="s">
        <v>2357</v>
      </c>
      <c r="C181" s="771" t="s">
        <v>382</v>
      </c>
      <c r="D181" s="770"/>
      <c r="E181" s="956" t="s">
        <v>156</v>
      </c>
      <c r="F181" s="956"/>
      <c r="G181" s="771" t="s">
        <v>361</v>
      </c>
      <c r="H181" s="959">
        <v>2006</v>
      </c>
      <c r="I181" s="956"/>
      <c r="J181" s="956"/>
      <c r="K181" s="956"/>
      <c r="L181" s="956"/>
      <c r="M181" s="956"/>
      <c r="N181" s="959" t="s">
        <v>139</v>
      </c>
      <c r="O181" s="772">
        <v>300000</v>
      </c>
      <c r="P181" s="773"/>
      <c r="Q181" s="759" t="s">
        <v>2144</v>
      </c>
      <c r="R181" s="762" t="str">
        <f t="shared" si="2"/>
        <v/>
      </c>
    </row>
    <row r="182" spans="1:19" s="759" customFormat="1" ht="36.75" customHeight="1" x14ac:dyDescent="0.25">
      <c r="A182" s="767" t="s">
        <v>36</v>
      </c>
      <c r="B182" s="770" t="s">
        <v>2357</v>
      </c>
      <c r="C182" s="771" t="s">
        <v>383</v>
      </c>
      <c r="D182" s="770"/>
      <c r="E182" s="956" t="s">
        <v>156</v>
      </c>
      <c r="F182" s="956"/>
      <c r="G182" s="956" t="s">
        <v>156</v>
      </c>
      <c r="H182" s="959">
        <v>2012</v>
      </c>
      <c r="I182" s="956"/>
      <c r="J182" s="956"/>
      <c r="K182" s="956"/>
      <c r="L182" s="956"/>
      <c r="M182" s="956"/>
      <c r="N182" s="959" t="s">
        <v>139</v>
      </c>
      <c r="O182" s="772">
        <v>9900000</v>
      </c>
      <c r="P182" s="773"/>
      <c r="R182" s="759" t="str">
        <f t="shared" si="2"/>
        <v/>
      </c>
    </row>
    <row r="183" spans="1:19" s="759" customFormat="1" ht="36.75" customHeight="1" x14ac:dyDescent="0.25">
      <c r="A183" s="767" t="s">
        <v>36</v>
      </c>
      <c r="B183" s="770" t="s">
        <v>2357</v>
      </c>
      <c r="C183" s="771" t="s">
        <v>2145</v>
      </c>
      <c r="D183" s="770"/>
      <c r="E183" s="956" t="s">
        <v>156</v>
      </c>
      <c r="F183" s="956"/>
      <c r="G183" s="956" t="s">
        <v>156</v>
      </c>
      <c r="H183" s="959">
        <v>2015</v>
      </c>
      <c r="I183" s="956"/>
      <c r="J183" s="956"/>
      <c r="K183" s="956"/>
      <c r="L183" s="956"/>
      <c r="M183" s="956"/>
      <c r="N183" s="959" t="s">
        <v>139</v>
      </c>
      <c r="O183" s="772">
        <v>15180000</v>
      </c>
      <c r="P183" s="957"/>
      <c r="R183" s="759" t="str">
        <f t="shared" si="2"/>
        <v/>
      </c>
    </row>
    <row r="184" spans="1:19" s="759" customFormat="1" ht="36.75" customHeight="1" x14ac:dyDescent="0.25">
      <c r="A184" s="764"/>
      <c r="B184" s="956" t="s">
        <v>156</v>
      </c>
      <c r="C184" s="771" t="s">
        <v>156</v>
      </c>
      <c r="D184" s="770"/>
      <c r="E184" s="956" t="s">
        <v>156</v>
      </c>
      <c r="F184" s="956"/>
      <c r="G184" s="956" t="s">
        <v>156</v>
      </c>
      <c r="H184" s="956"/>
      <c r="I184" s="956"/>
      <c r="J184" s="956"/>
      <c r="K184" s="956"/>
      <c r="L184" s="956"/>
      <c r="M184" s="956"/>
      <c r="N184" s="956"/>
      <c r="O184" s="769"/>
      <c r="P184" s="957"/>
    </row>
    <row r="185" spans="1:19" s="759" customFormat="1" ht="36.75" customHeight="1" thickBot="1" x14ac:dyDescent="0.3">
      <c r="A185" s="803" t="s">
        <v>38</v>
      </c>
      <c r="B185" s="804" t="s">
        <v>2167</v>
      </c>
      <c r="C185" s="776" t="s">
        <v>140</v>
      </c>
      <c r="D185" s="780"/>
      <c r="E185" s="776" t="s">
        <v>156</v>
      </c>
      <c r="F185" s="776"/>
      <c r="G185" s="776" t="s">
        <v>156</v>
      </c>
      <c r="H185" s="776"/>
      <c r="I185" s="776"/>
      <c r="J185" s="776"/>
      <c r="K185" s="776"/>
      <c r="L185" s="776"/>
      <c r="M185" s="776"/>
      <c r="N185" s="776"/>
      <c r="O185" s="777">
        <v>0</v>
      </c>
      <c r="P185" s="778"/>
      <c r="R185" s="759">
        <f t="shared" si="2"/>
        <v>0</v>
      </c>
    </row>
    <row r="186" spans="1:19" s="759" customFormat="1" ht="30.75" customHeight="1" x14ac:dyDescent="0.25">
      <c r="A186" s="781"/>
      <c r="B186" s="782" t="s">
        <v>156</v>
      </c>
      <c r="C186" s="782" t="s">
        <v>156</v>
      </c>
      <c r="D186" s="801"/>
      <c r="E186" s="782" t="s">
        <v>156</v>
      </c>
      <c r="F186" s="782"/>
      <c r="G186" s="782" t="s">
        <v>156</v>
      </c>
      <c r="H186" s="782"/>
      <c r="I186" s="782"/>
      <c r="J186" s="782"/>
      <c r="K186" s="782"/>
      <c r="L186" s="782"/>
      <c r="M186" s="782"/>
      <c r="N186" s="782"/>
      <c r="O186" s="802"/>
      <c r="P186" s="783"/>
      <c r="R186" s="759">
        <f t="shared" si="2"/>
        <v>0</v>
      </c>
    </row>
    <row r="187" spans="1:19" s="759" customFormat="1" ht="36.75" customHeight="1" x14ac:dyDescent="0.25">
      <c r="A187" s="767" t="s">
        <v>40</v>
      </c>
      <c r="B187" s="768" t="s">
        <v>2168</v>
      </c>
      <c r="C187" s="956" t="s">
        <v>140</v>
      </c>
      <c r="D187" s="770"/>
      <c r="E187" s="956" t="s">
        <v>156</v>
      </c>
      <c r="F187" s="956"/>
      <c r="G187" s="956" t="s">
        <v>156</v>
      </c>
      <c r="H187" s="956"/>
      <c r="I187" s="956"/>
      <c r="J187" s="956"/>
      <c r="K187" s="956"/>
      <c r="L187" s="956"/>
      <c r="M187" s="956"/>
      <c r="N187" s="956"/>
      <c r="O187" s="769">
        <v>0</v>
      </c>
      <c r="P187" s="957"/>
      <c r="R187" s="759">
        <f t="shared" si="2"/>
        <v>0</v>
      </c>
    </row>
    <row r="188" spans="1:19" s="759" customFormat="1" ht="30" customHeight="1" x14ac:dyDescent="0.25">
      <c r="A188" s="764"/>
      <c r="B188" s="956" t="s">
        <v>156</v>
      </c>
      <c r="C188" s="956" t="s">
        <v>156</v>
      </c>
      <c r="D188" s="770"/>
      <c r="E188" s="956" t="s">
        <v>156</v>
      </c>
      <c r="F188" s="956"/>
      <c r="G188" s="956" t="s">
        <v>156</v>
      </c>
      <c r="H188" s="956"/>
      <c r="I188" s="956"/>
      <c r="J188" s="956"/>
      <c r="K188" s="956"/>
      <c r="L188" s="956"/>
      <c r="M188" s="956"/>
      <c r="N188" s="956"/>
      <c r="O188" s="769"/>
      <c r="P188" s="957"/>
      <c r="R188" s="759">
        <f t="shared" si="2"/>
        <v>0</v>
      </c>
    </row>
    <row r="189" spans="1:19" s="759" customFormat="1" ht="36.75" customHeight="1" x14ac:dyDescent="0.25">
      <c r="A189" s="767" t="s">
        <v>42</v>
      </c>
      <c r="B189" s="768" t="s">
        <v>2169</v>
      </c>
      <c r="C189" s="956" t="s">
        <v>140</v>
      </c>
      <c r="D189" s="770"/>
      <c r="E189" s="956" t="s">
        <v>156</v>
      </c>
      <c r="F189" s="956"/>
      <c r="G189" s="956" t="s">
        <v>156</v>
      </c>
      <c r="H189" s="956"/>
      <c r="I189" s="956"/>
      <c r="J189" s="956"/>
      <c r="K189" s="956"/>
      <c r="L189" s="956"/>
      <c r="M189" s="956"/>
      <c r="N189" s="956"/>
      <c r="O189" s="769">
        <v>0</v>
      </c>
      <c r="P189" s="957"/>
      <c r="R189" s="759">
        <f t="shared" si="2"/>
        <v>0</v>
      </c>
    </row>
    <row r="190" spans="1:19" s="759" customFormat="1" ht="32.25" customHeight="1" x14ac:dyDescent="0.25">
      <c r="A190" s="764"/>
      <c r="B190" s="956" t="s">
        <v>156</v>
      </c>
      <c r="C190" s="956" t="s">
        <v>156</v>
      </c>
      <c r="D190" s="770"/>
      <c r="E190" s="956" t="s">
        <v>156</v>
      </c>
      <c r="F190" s="956"/>
      <c r="G190" s="956" t="s">
        <v>156</v>
      </c>
      <c r="H190" s="956"/>
      <c r="I190" s="956"/>
      <c r="J190" s="956"/>
      <c r="K190" s="956"/>
      <c r="L190" s="956"/>
      <c r="M190" s="956"/>
      <c r="N190" s="956"/>
      <c r="O190" s="769"/>
      <c r="P190" s="957"/>
      <c r="R190" s="759">
        <f t="shared" si="2"/>
        <v>0</v>
      </c>
    </row>
    <row r="191" spans="1:19" s="759" customFormat="1" ht="36.75" customHeight="1" x14ac:dyDescent="0.25">
      <c r="A191" s="767" t="s">
        <v>44</v>
      </c>
      <c r="B191" s="768" t="s">
        <v>2170</v>
      </c>
      <c r="C191" s="956" t="s">
        <v>140</v>
      </c>
      <c r="D191" s="770"/>
      <c r="E191" s="956" t="s">
        <v>156</v>
      </c>
      <c r="F191" s="956"/>
      <c r="G191" s="956" t="s">
        <v>156</v>
      </c>
      <c r="H191" s="956"/>
      <c r="I191" s="956"/>
      <c r="J191" s="956"/>
      <c r="K191" s="956"/>
      <c r="L191" s="956"/>
      <c r="M191" s="956"/>
      <c r="N191" s="956"/>
      <c r="O191" s="769">
        <v>0</v>
      </c>
      <c r="P191" s="957"/>
      <c r="R191" s="759">
        <f t="shared" si="2"/>
        <v>0</v>
      </c>
    </row>
    <row r="192" spans="1:19" s="759" customFormat="1" ht="30.75" customHeight="1" thickBot="1" x14ac:dyDescent="0.3">
      <c r="A192" s="775"/>
      <c r="B192" s="776" t="s">
        <v>156</v>
      </c>
      <c r="C192" s="776"/>
      <c r="D192" s="776"/>
      <c r="E192" s="776"/>
      <c r="F192" s="776"/>
      <c r="G192" s="776" t="s">
        <v>156</v>
      </c>
      <c r="H192" s="776"/>
      <c r="I192" s="776"/>
      <c r="J192" s="776"/>
      <c r="K192" s="776"/>
      <c r="L192" s="776"/>
      <c r="M192" s="776"/>
      <c r="N192" s="776"/>
      <c r="O192" s="777"/>
      <c r="P192" s="778"/>
    </row>
    <row r="193" spans="1:18" x14ac:dyDescent="0.25">
      <c r="A193" s="756"/>
      <c r="B193" s="682"/>
      <c r="C193" s="682"/>
      <c r="D193" s="682"/>
      <c r="E193" s="682"/>
      <c r="F193" s="682"/>
      <c r="G193" s="682"/>
      <c r="H193" s="682"/>
      <c r="I193" s="682"/>
      <c r="J193" s="682"/>
      <c r="K193" s="682"/>
      <c r="L193" s="682"/>
      <c r="M193" s="682"/>
      <c r="N193" s="682"/>
      <c r="O193" s="683"/>
      <c r="P193" s="682"/>
    </row>
    <row r="194" spans="1:18" x14ac:dyDescent="0.25">
      <c r="A194" s="958"/>
      <c r="B194" s="1445" t="s">
        <v>2223</v>
      </c>
      <c r="C194" s="1445"/>
      <c r="D194" s="1445"/>
      <c r="E194" s="1445"/>
      <c r="F194" s="1445"/>
      <c r="G194" s="1445"/>
      <c r="H194" s="671"/>
      <c r="I194" s="793"/>
      <c r="J194" s="792"/>
      <c r="K194" s="1445" t="s">
        <v>2315</v>
      </c>
      <c r="L194" s="1445"/>
      <c r="M194" s="1445"/>
      <c r="N194" s="1445"/>
      <c r="O194" s="1446"/>
      <c r="P194" s="1446"/>
    </row>
    <row r="195" spans="1:18" x14ac:dyDescent="0.25">
      <c r="A195" s="958"/>
      <c r="B195" s="1445" t="str">
        <f>'KIB A'!B21:G21</f>
        <v>Plt. KEPALA BADAN KEPEGAWAIAN, PENDIDIKAN DAN PELATIHAN</v>
      </c>
      <c r="C195" s="1445"/>
      <c r="D195" s="1445"/>
      <c r="E195" s="1445"/>
      <c r="F195" s="1445"/>
      <c r="G195" s="1445"/>
      <c r="H195" s="671"/>
      <c r="I195" s="793"/>
      <c r="J195" s="953"/>
      <c r="K195" s="953"/>
      <c r="L195" s="953"/>
      <c r="M195" s="795"/>
      <c r="N195" s="955"/>
      <c r="O195" s="1446"/>
      <c r="P195" s="1446"/>
    </row>
    <row r="196" spans="1:18" x14ac:dyDescent="0.25">
      <c r="A196" s="958"/>
      <c r="B196" s="1445" t="s">
        <v>126</v>
      </c>
      <c r="C196" s="1445"/>
      <c r="D196" s="1445"/>
      <c r="E196" s="1445"/>
      <c r="F196" s="1445"/>
      <c r="G196" s="1445"/>
      <c r="H196" s="671"/>
      <c r="I196" s="793"/>
      <c r="J196" s="792"/>
      <c r="K196" s="1445" t="s">
        <v>122</v>
      </c>
      <c r="L196" s="1445"/>
      <c r="M196" s="1445"/>
      <c r="N196" s="1445"/>
      <c r="O196" s="1446"/>
      <c r="P196" s="1446"/>
    </row>
    <row r="197" spans="1:18" x14ac:dyDescent="0.25">
      <c r="A197" s="958"/>
      <c r="B197" s="953"/>
      <c r="C197" s="953"/>
      <c r="D197" s="953"/>
      <c r="E197" s="953"/>
      <c r="F197" s="953"/>
      <c r="G197" s="953"/>
      <c r="H197" s="671"/>
      <c r="I197" s="793"/>
      <c r="J197" s="792"/>
      <c r="K197" s="953"/>
      <c r="L197" s="953"/>
      <c r="M197" s="953"/>
      <c r="N197" s="953"/>
      <c r="O197" s="955"/>
      <c r="P197" s="955"/>
    </row>
    <row r="198" spans="1:18" x14ac:dyDescent="0.25">
      <c r="A198" s="958"/>
      <c r="B198" s="614"/>
      <c r="C198" s="960"/>
      <c r="D198" s="614"/>
      <c r="E198" s="614"/>
      <c r="F198" s="614"/>
      <c r="G198" s="614"/>
      <c r="H198" s="954"/>
      <c r="J198" s="960"/>
      <c r="K198" s="614"/>
      <c r="L198" s="614"/>
      <c r="M198" s="613"/>
      <c r="N198" s="958"/>
      <c r="O198" s="958"/>
      <c r="P198" s="958"/>
    </row>
    <row r="199" spans="1:18" x14ac:dyDescent="0.25">
      <c r="A199" s="958"/>
      <c r="B199" s="614"/>
      <c r="C199" s="960"/>
      <c r="D199" s="614"/>
      <c r="E199" s="614"/>
      <c r="F199" s="614"/>
      <c r="G199" s="614"/>
      <c r="H199" s="615"/>
      <c r="J199" s="960"/>
      <c r="K199" s="614"/>
      <c r="L199" s="614"/>
      <c r="M199" s="613"/>
      <c r="N199" s="958"/>
      <c r="O199" s="1448"/>
      <c r="P199" s="1448"/>
    </row>
    <row r="200" spans="1:18" x14ac:dyDescent="0.25">
      <c r="A200" s="958"/>
      <c r="B200" s="1464" t="s">
        <v>2065</v>
      </c>
      <c r="C200" s="1464"/>
      <c r="D200" s="1464"/>
      <c r="E200" s="1464"/>
      <c r="F200" s="1464"/>
      <c r="G200" s="1464"/>
      <c r="H200" s="615"/>
      <c r="J200" s="618"/>
      <c r="K200" s="1464" t="s">
        <v>2243</v>
      </c>
      <c r="L200" s="1464"/>
      <c r="M200" s="1464"/>
      <c r="N200" s="1464"/>
      <c r="O200" s="1448"/>
      <c r="P200" s="1448"/>
    </row>
    <row r="201" spans="1:18" s="793" customFormat="1" x14ac:dyDescent="0.25">
      <c r="A201" s="955"/>
      <c r="B201" s="1445" t="s">
        <v>1729</v>
      </c>
      <c r="C201" s="1445"/>
      <c r="D201" s="1445"/>
      <c r="E201" s="1445"/>
      <c r="F201" s="1445"/>
      <c r="G201" s="1445"/>
      <c r="J201" s="792"/>
      <c r="K201" s="1445" t="s">
        <v>2244</v>
      </c>
      <c r="L201" s="1445"/>
      <c r="M201" s="1445"/>
      <c r="N201" s="1445"/>
      <c r="O201" s="955"/>
      <c r="P201" s="955"/>
      <c r="R201" s="796"/>
    </row>
    <row r="202" spans="1:18" x14ac:dyDescent="0.25">
      <c r="A202" s="611"/>
      <c r="B202" s="611"/>
      <c r="C202" s="611"/>
      <c r="D202" s="611"/>
      <c r="E202" s="611"/>
      <c r="F202" s="611"/>
      <c r="G202" s="611"/>
      <c r="H202" s="611"/>
      <c r="I202" s="611"/>
      <c r="J202" s="611"/>
      <c r="K202" s="611"/>
      <c r="L202" s="611"/>
      <c r="M202" s="611"/>
      <c r="N202" s="611"/>
      <c r="O202" s="611"/>
      <c r="P202" s="611"/>
    </row>
    <row r="203" spans="1:18" x14ac:dyDescent="0.25">
      <c r="A203" s="611"/>
      <c r="B203" s="611"/>
      <c r="C203" s="611"/>
      <c r="D203" s="611"/>
      <c r="E203" s="611"/>
      <c r="F203" s="611"/>
      <c r="G203" s="611"/>
      <c r="H203" s="611"/>
      <c r="I203" s="611"/>
      <c r="J203" s="611"/>
      <c r="K203" s="611"/>
      <c r="L203" s="611"/>
      <c r="M203" s="611"/>
      <c r="N203" s="611"/>
      <c r="O203" s="611"/>
      <c r="P203" s="611"/>
    </row>
  </sheetData>
  <autoFilter ref="A9:R192" xr:uid="{00000000-0009-0000-0000-00000A000000}"/>
  <mergeCells count="34">
    <mergeCell ref="B201:G201"/>
    <mergeCell ref="K201:N201"/>
    <mergeCell ref="B195:G195"/>
    <mergeCell ref="O195:P195"/>
    <mergeCell ref="O199:P199"/>
    <mergeCell ref="B200:G200"/>
    <mergeCell ref="K200:N200"/>
    <mergeCell ref="O200:P200"/>
    <mergeCell ref="B196:G196"/>
    <mergeCell ref="K196:N196"/>
    <mergeCell ref="O196:P196"/>
    <mergeCell ref="O6:O8"/>
    <mergeCell ref="P6:P8"/>
    <mergeCell ref="I7:I8"/>
    <mergeCell ref="J7:J8"/>
    <mergeCell ref="K7:K8"/>
    <mergeCell ref="L7:L8"/>
    <mergeCell ref="M7:M8"/>
    <mergeCell ref="B194:G194"/>
    <mergeCell ref="K194:N194"/>
    <mergeCell ref="O194:P194"/>
    <mergeCell ref="A1:P1"/>
    <mergeCell ref="A2:P2"/>
    <mergeCell ref="O4:P4"/>
    <mergeCell ref="A6:A8"/>
    <mergeCell ref="B6:B8"/>
    <mergeCell ref="C6:C8"/>
    <mergeCell ref="D6:D8"/>
    <mergeCell ref="E6:E8"/>
    <mergeCell ref="F6:F8"/>
    <mergeCell ref="G6:G8"/>
    <mergeCell ref="H6:H8"/>
    <mergeCell ref="I6:M6"/>
    <mergeCell ref="N6:N8"/>
  </mergeCells>
  <printOptions horizontalCentered="1"/>
  <pageMargins left="0.70866141732283472" right="0.51181102362204722" top="0.98425196850393704" bottom="0.74803149606299213" header="0.31496062992125984" footer="0.31496062992125984"/>
  <pageSetup paperSize="258" scale="60" firstPageNumber="2" orientation="landscape" useFirstPageNumber="1" r:id="rId1"/>
  <headerFooter>
    <oddFooter>&amp;C&amp;P&amp;RBADAN KEPEGAWAIAN DAERAH</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FD183"/>
  <sheetViews>
    <sheetView topLeftCell="A4" zoomScale="70" zoomScaleNormal="70" zoomScaleSheetLayoutView="80" workbookViewId="0">
      <pane xSplit="4" ySplit="7" topLeftCell="R22" activePane="bottomRight" state="frozen"/>
      <selection activeCell="A4" sqref="A4"/>
      <selection pane="topRight" activeCell="E4" sqref="E4"/>
      <selection pane="bottomLeft" activeCell="A11" sqref="A11"/>
      <selection pane="bottomRight" activeCell="V27" sqref="V27:V145"/>
    </sheetView>
  </sheetViews>
  <sheetFormatPr defaultColWidth="8.85546875" defaultRowHeight="15" x14ac:dyDescent="0.25"/>
  <cols>
    <col min="1" max="1" width="13" customWidth="1"/>
    <col min="2" max="2" width="17.85546875" customWidth="1"/>
    <col min="3" max="3" width="26.42578125" customWidth="1"/>
    <col min="4" max="4" width="11" bestFit="1" customWidth="1"/>
    <col min="5" max="5" width="31.42578125" hidden="1" customWidth="1"/>
    <col min="6" max="6" width="9.85546875" customWidth="1"/>
    <col min="7" max="7" width="19.140625" hidden="1" customWidth="1"/>
    <col min="8" max="8" width="12.42578125" customWidth="1"/>
    <col min="9" max="9" width="9.85546875" hidden="1" customWidth="1"/>
    <col min="10" max="10" width="20" hidden="1" customWidth="1"/>
    <col min="11" max="11" width="15.42578125" hidden="1" customWidth="1"/>
    <col min="12" max="12" width="10" hidden="1" customWidth="1"/>
    <col min="13" max="13" width="9.85546875" hidden="1" customWidth="1"/>
    <col min="14" max="14" width="14.140625" customWidth="1"/>
    <col min="15" max="15" width="17.42578125" bestFit="1" customWidth="1"/>
    <col min="16" max="16" width="13.85546875" customWidth="1"/>
    <col min="18" max="18" width="17.85546875" style="757" bestFit="1" customWidth="1"/>
    <col min="19" max="19" width="10.140625" customWidth="1"/>
    <col min="20" max="20" width="18.42578125" hidden="1" customWidth="1"/>
    <col min="21" max="21" width="0" hidden="1" customWidth="1"/>
    <col min="22" max="22" width="18.85546875" bestFit="1" customWidth="1"/>
    <col min="23" max="27" width="18.7109375" bestFit="1" customWidth="1"/>
    <col min="29" max="29" width="19.28515625" customWidth="1"/>
    <col min="30" max="30" width="14.85546875" bestFit="1" customWidth="1"/>
    <col min="31" max="31" width="12.7109375" bestFit="1" customWidth="1"/>
  </cols>
  <sheetData>
    <row r="1" spans="1:31 16384:16384" ht="21" x14ac:dyDescent="0.25">
      <c r="A1" s="1447" t="s">
        <v>2052</v>
      </c>
      <c r="B1" s="1447"/>
      <c r="C1" s="1447"/>
      <c r="D1" s="1447"/>
      <c r="E1" s="1447"/>
      <c r="F1" s="1447"/>
      <c r="G1" s="1447"/>
      <c r="H1" s="1447"/>
      <c r="I1" s="1447"/>
      <c r="J1" s="1447"/>
      <c r="K1" s="1447"/>
      <c r="L1" s="1447"/>
      <c r="M1" s="1447"/>
      <c r="N1" s="1447"/>
      <c r="O1" s="1447"/>
      <c r="P1" s="1447"/>
    </row>
    <row r="2" spans="1:31 16384:16384" ht="21" x14ac:dyDescent="0.25">
      <c r="A2" s="1447" t="s">
        <v>2053</v>
      </c>
      <c r="B2" s="1447"/>
      <c r="C2" s="1447"/>
      <c r="D2" s="1447"/>
      <c r="E2" s="1447"/>
      <c r="F2" s="1447"/>
      <c r="G2" s="1447"/>
      <c r="H2" s="1447"/>
      <c r="I2" s="1447"/>
      <c r="J2" s="1447"/>
      <c r="K2" s="1447"/>
      <c r="L2" s="1447"/>
      <c r="M2" s="1447"/>
      <c r="N2" s="1447"/>
      <c r="O2" s="1447"/>
      <c r="P2" s="1447"/>
    </row>
    <row r="3" spans="1:31 16384:16384" x14ac:dyDescent="0.25">
      <c r="A3" s="606"/>
      <c r="B3" s="606"/>
      <c r="C3" s="606"/>
      <c r="D3" s="606"/>
      <c r="E3" s="606"/>
      <c r="F3" s="606"/>
      <c r="G3" s="606"/>
      <c r="H3" s="606"/>
      <c r="I3" s="606"/>
      <c r="J3" s="606"/>
      <c r="K3" s="606"/>
      <c r="L3" s="606"/>
      <c r="M3" s="606"/>
      <c r="N3" s="606"/>
      <c r="O3" s="606"/>
      <c r="P3" s="606"/>
    </row>
    <row r="4" spans="1:31 16384:16384" ht="21" customHeight="1" x14ac:dyDescent="0.25">
      <c r="A4" s="606"/>
      <c r="B4" s="606"/>
      <c r="C4" s="606"/>
      <c r="D4" s="606"/>
      <c r="E4" s="606"/>
      <c r="F4" s="606"/>
      <c r="G4" s="606"/>
      <c r="H4" s="606"/>
      <c r="I4" s="606"/>
      <c r="J4" s="606"/>
      <c r="K4" s="606"/>
      <c r="L4" s="606"/>
      <c r="M4" s="606"/>
      <c r="N4" s="606"/>
      <c r="O4" s="1448"/>
      <c r="P4" s="1448"/>
    </row>
    <row r="5" spans="1:31 16384:16384" ht="15.75" thickBot="1" x14ac:dyDescent="0.3">
      <c r="A5" s="626"/>
      <c r="B5" s="626" t="s">
        <v>2142</v>
      </c>
      <c r="C5" s="626"/>
      <c r="D5" s="626"/>
      <c r="E5" s="606"/>
      <c r="F5" s="606"/>
      <c r="G5" s="606"/>
      <c r="H5" s="606"/>
      <c r="I5" s="606"/>
      <c r="J5" s="606"/>
      <c r="K5" s="606"/>
      <c r="L5" s="606"/>
      <c r="M5" s="606"/>
      <c r="N5" s="606"/>
      <c r="O5" s="742"/>
      <c r="P5" s="606"/>
    </row>
    <row r="6" spans="1:31 16384:16384" ht="29.25" customHeight="1" thickTop="1" x14ac:dyDescent="0.25">
      <c r="A6" s="1449" t="s">
        <v>2146</v>
      </c>
      <c r="B6" s="1452" t="s">
        <v>2147</v>
      </c>
      <c r="C6" s="1455" t="s">
        <v>2148</v>
      </c>
      <c r="D6" s="1458" t="s">
        <v>2149</v>
      </c>
      <c r="E6" s="1452" t="s">
        <v>2150</v>
      </c>
      <c r="F6" s="1458" t="s">
        <v>2151</v>
      </c>
      <c r="G6" s="1452" t="s">
        <v>2152</v>
      </c>
      <c r="H6" s="1458" t="s">
        <v>2153</v>
      </c>
      <c r="I6" s="1452" t="s">
        <v>2100</v>
      </c>
      <c r="J6" s="1452"/>
      <c r="K6" s="1452"/>
      <c r="L6" s="1452"/>
      <c r="M6" s="1452"/>
      <c r="N6" s="1458" t="s">
        <v>2158</v>
      </c>
      <c r="O6" s="1452" t="s">
        <v>2159</v>
      </c>
      <c r="P6" s="1461" t="s">
        <v>2160</v>
      </c>
    </row>
    <row r="7" spans="1:31 16384:16384" x14ac:dyDescent="0.25">
      <c r="A7" s="1450"/>
      <c r="B7" s="1453"/>
      <c r="C7" s="1456"/>
      <c r="D7" s="1459"/>
      <c r="E7" s="1453"/>
      <c r="F7" s="1459"/>
      <c r="G7" s="1453"/>
      <c r="H7" s="1459"/>
      <c r="I7" s="1453" t="s">
        <v>2154</v>
      </c>
      <c r="J7" s="1453" t="s">
        <v>2155</v>
      </c>
      <c r="K7" s="1453" t="s">
        <v>2156</v>
      </c>
      <c r="L7" s="1453" t="s">
        <v>2157</v>
      </c>
      <c r="M7" s="1453" t="s">
        <v>18</v>
      </c>
      <c r="N7" s="1459"/>
      <c r="O7" s="1453"/>
      <c r="P7" s="1462"/>
    </row>
    <row r="8" spans="1:31 16384:16384" ht="40.5" customHeight="1" thickBot="1" x14ac:dyDescent="0.3">
      <c r="A8" s="1451"/>
      <c r="B8" s="1454"/>
      <c r="C8" s="1457"/>
      <c r="D8" s="1460"/>
      <c r="E8" s="1454"/>
      <c r="F8" s="1460"/>
      <c r="G8" s="1454"/>
      <c r="H8" s="1460"/>
      <c r="I8" s="1454"/>
      <c r="J8" s="1454"/>
      <c r="K8" s="1454"/>
      <c r="L8" s="1454"/>
      <c r="M8" s="1454"/>
      <c r="N8" s="1460"/>
      <c r="O8" s="1454"/>
      <c r="P8" s="1463"/>
      <c r="Q8" s="1085" t="s">
        <v>2544</v>
      </c>
      <c r="R8" s="1086" t="s">
        <v>2249</v>
      </c>
      <c r="S8" s="1085" t="s">
        <v>2545</v>
      </c>
      <c r="T8" s="1085" t="s">
        <v>2546</v>
      </c>
      <c r="U8" s="1085" t="s">
        <v>2547</v>
      </c>
      <c r="V8" s="1085" t="s">
        <v>2548</v>
      </c>
      <c r="W8" s="1085" t="s">
        <v>2549</v>
      </c>
      <c r="X8" s="1085" t="s">
        <v>2550</v>
      </c>
      <c r="Y8" s="1085" t="s">
        <v>2551</v>
      </c>
      <c r="Z8" s="1085" t="s">
        <v>2552</v>
      </c>
      <c r="AA8" s="1085" t="s">
        <v>2553</v>
      </c>
      <c r="AB8" s="1085" t="s">
        <v>2049</v>
      </c>
      <c r="AC8" s="1085" t="s">
        <v>2089</v>
      </c>
      <c r="AD8" s="1087" t="s">
        <v>2554</v>
      </c>
    </row>
    <row r="9" spans="1:31 16384:16384" ht="15.75" thickTop="1" x14ac:dyDescent="0.25">
      <c r="A9" s="781">
        <v>1</v>
      </c>
      <c r="B9" s="782">
        <v>2</v>
      </c>
      <c r="C9" s="782">
        <v>3</v>
      </c>
      <c r="D9" s="782">
        <v>4</v>
      </c>
      <c r="E9" s="782">
        <v>5</v>
      </c>
      <c r="F9" s="782">
        <v>6</v>
      </c>
      <c r="G9" s="782">
        <v>7</v>
      </c>
      <c r="H9" s="782">
        <v>8</v>
      </c>
      <c r="I9" s="782">
        <v>9</v>
      </c>
      <c r="J9" s="782">
        <v>10</v>
      </c>
      <c r="K9" s="782">
        <v>11</v>
      </c>
      <c r="L9" s="782">
        <v>12</v>
      </c>
      <c r="M9" s="782">
        <v>13</v>
      </c>
      <c r="N9" s="782">
        <v>14</v>
      </c>
      <c r="O9" s="782">
        <v>15</v>
      </c>
      <c r="P9" s="783">
        <v>16</v>
      </c>
    </row>
    <row r="10" spans="1:31 16384:16384" ht="9" customHeight="1" x14ac:dyDescent="0.25">
      <c r="A10" s="764"/>
      <c r="B10" s="765"/>
      <c r="C10" s="765"/>
      <c r="D10" s="765"/>
      <c r="E10" s="765"/>
      <c r="F10" s="765"/>
      <c r="G10" s="765"/>
      <c r="H10" s="765"/>
      <c r="I10" s="765"/>
      <c r="J10" s="765"/>
      <c r="K10" s="765"/>
      <c r="L10" s="765"/>
      <c r="M10" s="765"/>
      <c r="N10" s="765"/>
      <c r="O10" s="765"/>
      <c r="P10" s="766"/>
      <c r="R10"/>
    </row>
    <row r="11" spans="1:31 16384:16384" s="759" customFormat="1" ht="30.75" customHeight="1" x14ac:dyDescent="0.25">
      <c r="A11" s="767">
        <v>1</v>
      </c>
      <c r="B11" s="768" t="s">
        <v>20</v>
      </c>
      <c r="C11" s="765"/>
      <c r="D11" s="765"/>
      <c r="E11" s="765"/>
      <c r="F11" s="765"/>
      <c r="G11" s="765"/>
      <c r="H11" s="765"/>
      <c r="I11" s="765"/>
      <c r="J11" s="765"/>
      <c r="K11" s="765"/>
      <c r="L11" s="765"/>
      <c r="M11" s="765"/>
      <c r="N11" s="765"/>
      <c r="O11" s="769">
        <f>SUM(O12+O15+O22+O24+O26+O160+O165+O167+O169+O171)</f>
        <v>2006070122.5965557</v>
      </c>
      <c r="P11" s="766"/>
      <c r="R11" s="759" t="str">
        <f>IF(O11&lt;300000,O11,"")</f>
        <v/>
      </c>
      <c r="V11" s="769">
        <f t="shared" ref="V11:AA11" si="0">SUM(V12+V15+V22+V24+V26+V160+V165+V167+V169+V171)</f>
        <v>964528775.30490923</v>
      </c>
      <c r="W11" s="769">
        <f t="shared" si="0"/>
        <v>195660475.08522224</v>
      </c>
      <c r="X11" s="769">
        <f t="shared" si="0"/>
        <v>183660475.08522224</v>
      </c>
      <c r="Y11" s="769">
        <f t="shared" si="0"/>
        <v>157181725.08522224</v>
      </c>
      <c r="Z11" s="769">
        <f t="shared" si="0"/>
        <v>140615725.08522224</v>
      </c>
      <c r="AA11" s="769">
        <f t="shared" si="0"/>
        <v>145810799.33522224</v>
      </c>
      <c r="AC11" s="769">
        <f>SUM(AC12+AC15+AC22+AC24+AC26+AC160+AC165+AC167+AC169+AC171)</f>
        <v>2006070122.5965557</v>
      </c>
      <c r="AD11" s="769">
        <f>SUM(AD12+AD15+AD22+AD24+AD26+AD160+AD165+AD167+AD169+AD171)</f>
        <v>218612147.61553526</v>
      </c>
      <c r="XFD11" s="769">
        <f>SUM(XFD12+XFD15+XFD22+XFD24+XFD26+XFD160+XFD165+XFD167+XFD169+XFD171)</f>
        <v>0</v>
      </c>
    </row>
    <row r="12" spans="1:31 16384:16384" s="759" customFormat="1" ht="27.75" customHeight="1" x14ac:dyDescent="0.25">
      <c r="A12" s="767" t="s">
        <v>24</v>
      </c>
      <c r="B12" s="768" t="s">
        <v>2053</v>
      </c>
      <c r="C12" s="765"/>
      <c r="D12" s="770"/>
      <c r="E12" s="765"/>
      <c r="F12" s="765"/>
      <c r="G12" s="765"/>
      <c r="H12" s="765"/>
      <c r="I12" s="765"/>
      <c r="J12" s="765"/>
      <c r="K12" s="765"/>
      <c r="L12" s="765"/>
      <c r="M12" s="765"/>
      <c r="N12" s="765"/>
      <c r="O12" s="769">
        <v>0</v>
      </c>
      <c r="P12" s="766"/>
      <c r="R12" s="759">
        <f t="shared" ref="R12:R15" si="1">IF(O12&lt;300000,O12,"")</f>
        <v>0</v>
      </c>
    </row>
    <row r="13" spans="1:31 16384:16384" s="759" customFormat="1" ht="33.75" customHeight="1" x14ac:dyDescent="0.25">
      <c r="A13" s="767" t="s">
        <v>26</v>
      </c>
      <c r="B13" s="768" t="s">
        <v>2161</v>
      </c>
      <c r="C13" s="765" t="s">
        <v>140</v>
      </c>
      <c r="D13" s="770"/>
      <c r="E13" s="765"/>
      <c r="F13" s="765"/>
      <c r="G13" s="765"/>
      <c r="H13" s="765"/>
      <c r="I13" s="765"/>
      <c r="J13" s="765"/>
      <c r="K13" s="765"/>
      <c r="L13" s="765"/>
      <c r="M13" s="765"/>
      <c r="N13" s="765"/>
      <c r="O13" s="769"/>
      <c r="P13" s="766"/>
      <c r="R13" s="759">
        <f t="shared" si="1"/>
        <v>0</v>
      </c>
    </row>
    <row r="14" spans="1:31 16384:16384" s="759" customFormat="1" ht="23.25" customHeight="1" x14ac:dyDescent="0.25">
      <c r="A14" s="764"/>
      <c r="B14" s="765" t="s">
        <v>156</v>
      </c>
      <c r="C14" s="765"/>
      <c r="D14" s="770"/>
      <c r="E14" s="765"/>
      <c r="F14" s="765"/>
      <c r="G14" s="765"/>
      <c r="H14" s="765"/>
      <c r="I14" s="765"/>
      <c r="J14" s="765"/>
      <c r="K14" s="765"/>
      <c r="L14" s="765"/>
      <c r="M14" s="765"/>
      <c r="N14" s="765"/>
      <c r="O14" s="769"/>
      <c r="P14" s="766"/>
      <c r="R14" s="759">
        <f t="shared" si="1"/>
        <v>0</v>
      </c>
    </row>
    <row r="15" spans="1:31 16384:16384" s="759" customFormat="1" ht="30.75" customHeight="1" x14ac:dyDescent="0.25">
      <c r="A15" s="767" t="s">
        <v>28</v>
      </c>
      <c r="B15" s="768" t="s">
        <v>2162</v>
      </c>
      <c r="C15" s="771"/>
      <c r="D15" s="771"/>
      <c r="E15" s="765"/>
      <c r="F15" s="765"/>
      <c r="G15" s="765"/>
      <c r="H15" s="765"/>
      <c r="I15" s="765"/>
      <c r="J15" s="765"/>
      <c r="K15" s="765"/>
      <c r="L15" s="765"/>
      <c r="M15" s="765"/>
      <c r="N15" s="765"/>
      <c r="O15" s="769">
        <f>SUM(O16:O20)</f>
        <v>795517325.59655571</v>
      </c>
      <c r="P15" s="766"/>
      <c r="Q15" s="1088"/>
      <c r="R15" s="759" t="str">
        <f t="shared" si="1"/>
        <v/>
      </c>
      <c r="T15" s="769"/>
      <c r="V15" s="769">
        <f t="shared" ref="V15:AA15" si="2">SUM(V16:V20)</f>
        <v>184620275.30490923</v>
      </c>
      <c r="W15" s="769">
        <f t="shared" si="2"/>
        <v>93002475.085222244</v>
      </c>
      <c r="X15" s="769">
        <f t="shared" si="2"/>
        <v>93002475.085222244</v>
      </c>
      <c r="Y15" s="769">
        <f t="shared" si="2"/>
        <v>93002475.085222244</v>
      </c>
      <c r="Z15" s="769">
        <f t="shared" si="2"/>
        <v>93002475.085222244</v>
      </c>
      <c r="AA15" s="769">
        <f t="shared" si="2"/>
        <v>93002475.085222244</v>
      </c>
      <c r="AC15" s="769">
        <f>SUM(AC16:AC20)</f>
        <v>795517325.59655571</v>
      </c>
      <c r="AD15" s="769">
        <f>SUM(AD16:AD20)</f>
        <v>145884674.86553526</v>
      </c>
    </row>
    <row r="16" spans="1:31 16384:16384" s="759" customFormat="1" ht="27.75" customHeight="1" x14ac:dyDescent="0.25">
      <c r="A16" s="767" t="str">
        <f>LEFT(B16,11)</f>
        <v>02.03.01.01</v>
      </c>
      <c r="B16" s="771" t="s">
        <v>2358</v>
      </c>
      <c r="C16" s="771" t="s">
        <v>133</v>
      </c>
      <c r="D16" s="797" t="s">
        <v>450</v>
      </c>
      <c r="E16" s="797" t="s">
        <v>794</v>
      </c>
      <c r="F16" s="797" t="s">
        <v>796</v>
      </c>
      <c r="G16" s="1081" t="s">
        <v>2195</v>
      </c>
      <c r="H16" s="963">
        <v>2006</v>
      </c>
      <c r="I16" s="765"/>
      <c r="J16" s="779" t="s">
        <v>798</v>
      </c>
      <c r="K16" s="779" t="s">
        <v>799</v>
      </c>
      <c r="L16" s="771" t="s">
        <v>800</v>
      </c>
      <c r="M16" s="771" t="s">
        <v>138</v>
      </c>
      <c r="N16" s="797" t="s">
        <v>139</v>
      </c>
      <c r="O16" s="772">
        <v>140000000</v>
      </c>
      <c r="P16" s="773"/>
      <c r="Q16" s="1088" t="str">
        <f>MID(B16,2,7)</f>
        <v>2.03.01</v>
      </c>
      <c r="R16" s="1089" t="str">
        <f t="shared" ref="R16:R20" si="3">VLOOKUP(Q16,kelompok,2,0)</f>
        <v>Alat Angkutan Darat Bermotor</v>
      </c>
      <c r="S16" s="1090">
        <f t="shared" ref="S16:S20" si="4">VLOOKUP(Q16,MASAMANFAAT,4,0)</f>
        <v>7</v>
      </c>
      <c r="T16" s="1091">
        <f>(O16)/S16</f>
        <v>20000000</v>
      </c>
      <c r="U16" s="1092">
        <f>2014-AB16+1</f>
        <v>9</v>
      </c>
      <c r="V16" s="1091">
        <f>IF(U16&gt;S16,O16,T16*U16)</f>
        <v>140000000</v>
      </c>
      <c r="W16" s="1091">
        <f>IF(O16=V16,0,T16)</f>
        <v>0</v>
      </c>
      <c r="X16" s="1091">
        <f>IF(O16=V16+W16,0,T16)</f>
        <v>0</v>
      </c>
      <c r="Y16" s="1091">
        <f>IF(O16=V16+W16+X16,0,T16)</f>
        <v>0</v>
      </c>
      <c r="Z16" s="1091">
        <f>IF(O16=V16+W16+X16+Y16,0,T16)</f>
        <v>0</v>
      </c>
      <c r="AA16" s="1091">
        <f>IF(O16=W16+X16+Y16+Z16+V16,0,T16)</f>
        <v>0</v>
      </c>
      <c r="AB16" s="1090">
        <f t="shared" ref="AB16:AB20" si="5">H16</f>
        <v>2006</v>
      </c>
      <c r="AC16" s="1093">
        <f>O16</f>
        <v>140000000</v>
      </c>
      <c r="AD16" s="1094">
        <f>AC16-W16-V16-X16-Y16-Z16-AA16</f>
        <v>0</v>
      </c>
      <c r="AE16" s="759" t="str">
        <f>LEFT(B16,11)</f>
        <v>02.03.01.01</v>
      </c>
    </row>
    <row r="17" spans="1:31" s="759" customFormat="1" ht="27" customHeight="1" x14ac:dyDescent="0.25">
      <c r="A17" s="767" t="str">
        <f t="shared" ref="A17:A80" si="6">LEFT(B17,11)</f>
        <v>02.03.01.05</v>
      </c>
      <c r="B17" s="771" t="s">
        <v>2359</v>
      </c>
      <c r="C17" s="771" t="s">
        <v>132</v>
      </c>
      <c r="D17" s="797" t="s">
        <v>450</v>
      </c>
      <c r="E17" s="797" t="s">
        <v>795</v>
      </c>
      <c r="F17" s="797" t="s">
        <v>148</v>
      </c>
      <c r="G17" s="1081" t="s">
        <v>2195</v>
      </c>
      <c r="H17" s="963">
        <v>2006</v>
      </c>
      <c r="I17" s="765"/>
      <c r="J17" s="779" t="s">
        <v>801</v>
      </c>
      <c r="K17" s="779" t="s">
        <v>802</v>
      </c>
      <c r="L17" s="771" t="s">
        <v>803</v>
      </c>
      <c r="M17" s="771" t="s">
        <v>138</v>
      </c>
      <c r="N17" s="797" t="s">
        <v>139</v>
      </c>
      <c r="O17" s="772">
        <v>4500000</v>
      </c>
      <c r="P17" s="766"/>
      <c r="Q17" s="1088" t="str">
        <f t="shared" ref="Q17:Q20" si="7">MID(B17,2,7)</f>
        <v>2.03.01</v>
      </c>
      <c r="R17" s="1089" t="str">
        <f t="shared" si="3"/>
        <v>Alat Angkutan Darat Bermotor</v>
      </c>
      <c r="S17" s="1090">
        <f t="shared" si="4"/>
        <v>7</v>
      </c>
      <c r="T17" s="1091">
        <f t="shared" ref="T17:T20" si="8">(O17)/S17</f>
        <v>642857.14285714284</v>
      </c>
      <c r="U17" s="1092">
        <f t="shared" ref="U17:U20" si="9">2014-AB17+1</f>
        <v>9</v>
      </c>
      <c r="V17" s="1091">
        <f t="shared" ref="V17:V20" si="10">IF(U17&gt;S17,O17,T17*U17)</f>
        <v>4500000</v>
      </c>
      <c r="W17" s="1091">
        <f t="shared" ref="W17:W20" si="11">IF(O17=V17,0,T17)</f>
        <v>0</v>
      </c>
      <c r="X17" s="1091">
        <f t="shared" ref="X17:X20" si="12">IF(O17=V17+W17,0,T17)</f>
        <v>0</v>
      </c>
      <c r="Y17" s="1091">
        <f t="shared" ref="Y17:Y20" si="13">IF(O17=V17+W17+X17,0,T17)</f>
        <v>0</v>
      </c>
      <c r="Z17" s="1091">
        <f t="shared" ref="Z17:Z20" si="14">IF(O17=V17+W17+X17+Y17,0,T17)</f>
        <v>0</v>
      </c>
      <c r="AA17" s="1091">
        <f t="shared" ref="AA17:AA20" si="15">IF(O17=W17+X17+Y17+Z17+V17,0,T17)</f>
        <v>0</v>
      </c>
      <c r="AB17" s="1090">
        <f t="shared" si="5"/>
        <v>2006</v>
      </c>
      <c r="AC17" s="1093">
        <f t="shared" ref="AC17:AC20" si="16">O17</f>
        <v>4500000</v>
      </c>
      <c r="AD17" s="1094">
        <f t="shared" ref="AD17:AD20" si="17">AC17-W17-V17-X17-Y17-Z17-AA17</f>
        <v>0</v>
      </c>
      <c r="AE17" s="759" t="str">
        <f t="shared" ref="AE17:AE80" si="18">LEFT(B17,11)</f>
        <v>02.03.01.05</v>
      </c>
    </row>
    <row r="18" spans="1:31" s="759" customFormat="1" ht="27" customHeight="1" x14ac:dyDescent="0.25">
      <c r="A18" s="767" t="str">
        <f t="shared" si="6"/>
        <v>02.03.01.02</v>
      </c>
      <c r="B18" s="771" t="s">
        <v>2530</v>
      </c>
      <c r="C18" s="771" t="s">
        <v>133</v>
      </c>
      <c r="D18" s="1081" t="s">
        <v>450</v>
      </c>
      <c r="E18" s="1081" t="s">
        <v>2531</v>
      </c>
      <c r="F18" s="1081" t="s">
        <v>796</v>
      </c>
      <c r="G18" s="1081" t="s">
        <v>2195</v>
      </c>
      <c r="H18" s="1081">
        <v>2014</v>
      </c>
      <c r="I18" s="1079"/>
      <c r="J18" s="779" t="s">
        <v>2532</v>
      </c>
      <c r="K18" s="779" t="s">
        <v>2533</v>
      </c>
      <c r="L18" s="771" t="s">
        <v>2534</v>
      </c>
      <c r="M18" s="771"/>
      <c r="N18" s="1081" t="s">
        <v>139</v>
      </c>
      <c r="O18" s="772">
        <v>280841927.1343646</v>
      </c>
      <c r="P18" s="1080" t="s">
        <v>2543</v>
      </c>
      <c r="Q18" s="1088" t="str">
        <f t="shared" si="7"/>
        <v>2.03.01</v>
      </c>
      <c r="R18" s="1089" t="str">
        <f t="shared" si="3"/>
        <v>Alat Angkutan Darat Bermotor</v>
      </c>
      <c r="S18" s="1090">
        <f t="shared" si="4"/>
        <v>7</v>
      </c>
      <c r="T18" s="1091">
        <f t="shared" si="8"/>
        <v>40120275.304909229</v>
      </c>
      <c r="U18" s="1092">
        <f t="shared" si="9"/>
        <v>1</v>
      </c>
      <c r="V18" s="1091">
        <f t="shared" si="10"/>
        <v>40120275.304909229</v>
      </c>
      <c r="W18" s="1091">
        <f t="shared" si="11"/>
        <v>40120275.304909229</v>
      </c>
      <c r="X18" s="1091">
        <f t="shared" si="12"/>
        <v>40120275.304909229</v>
      </c>
      <c r="Y18" s="1091">
        <f t="shared" si="13"/>
        <v>40120275.304909229</v>
      </c>
      <c r="Z18" s="1091">
        <f t="shared" si="14"/>
        <v>40120275.304909229</v>
      </c>
      <c r="AA18" s="1091">
        <f t="shared" si="15"/>
        <v>40120275.304909229</v>
      </c>
      <c r="AB18" s="1090">
        <f t="shared" si="5"/>
        <v>2014</v>
      </c>
      <c r="AC18" s="1093">
        <f t="shared" si="16"/>
        <v>280841927.1343646</v>
      </c>
      <c r="AD18" s="1094">
        <f t="shared" si="17"/>
        <v>40120275.304909229</v>
      </c>
      <c r="AE18" s="759" t="str">
        <f t="shared" si="18"/>
        <v>02.03.01.02</v>
      </c>
    </row>
    <row r="19" spans="1:31" s="759" customFormat="1" ht="27" customHeight="1" x14ac:dyDescent="0.25">
      <c r="A19" s="767" t="str">
        <f t="shared" si="6"/>
        <v>02.03.01.02</v>
      </c>
      <c r="B19" s="771" t="s">
        <v>2530</v>
      </c>
      <c r="C19" s="771" t="s">
        <v>133</v>
      </c>
      <c r="D19" s="1081" t="s">
        <v>450</v>
      </c>
      <c r="E19" s="1081" t="s">
        <v>2535</v>
      </c>
      <c r="F19" s="1081">
        <v>1300</v>
      </c>
      <c r="G19" s="1081" t="s">
        <v>2195</v>
      </c>
      <c r="H19" s="1081">
        <v>2015</v>
      </c>
      <c r="I19" s="1079"/>
      <c r="J19" s="779" t="s">
        <v>2536</v>
      </c>
      <c r="K19" s="779" t="s">
        <v>2537</v>
      </c>
      <c r="L19" s="771" t="s">
        <v>2538</v>
      </c>
      <c r="M19" s="771"/>
      <c r="N19" s="1081" t="s">
        <v>139</v>
      </c>
      <c r="O19" s="772">
        <v>185087699.23109555</v>
      </c>
      <c r="P19" s="1083" t="s">
        <v>2543</v>
      </c>
      <c r="Q19" s="1088" t="str">
        <f t="shared" si="7"/>
        <v>2.03.01</v>
      </c>
      <c r="R19" s="1089" t="str">
        <f t="shared" si="3"/>
        <v>Alat Angkutan Darat Bermotor</v>
      </c>
      <c r="S19" s="1090">
        <f t="shared" si="4"/>
        <v>7</v>
      </c>
      <c r="T19" s="1091">
        <f t="shared" si="8"/>
        <v>26441099.890156507</v>
      </c>
      <c r="U19" s="1092">
        <f t="shared" si="9"/>
        <v>0</v>
      </c>
      <c r="V19" s="1091">
        <f t="shared" si="10"/>
        <v>0</v>
      </c>
      <c r="W19" s="1091">
        <f t="shared" si="11"/>
        <v>26441099.890156507</v>
      </c>
      <c r="X19" s="1091">
        <f t="shared" si="12"/>
        <v>26441099.890156507</v>
      </c>
      <c r="Y19" s="1091">
        <f t="shared" si="13"/>
        <v>26441099.890156507</v>
      </c>
      <c r="Z19" s="1091">
        <f t="shared" si="14"/>
        <v>26441099.890156507</v>
      </c>
      <c r="AA19" s="1091">
        <f t="shared" si="15"/>
        <v>26441099.890156507</v>
      </c>
      <c r="AB19" s="1090">
        <f t="shared" si="5"/>
        <v>2015</v>
      </c>
      <c r="AC19" s="1093">
        <f t="shared" si="16"/>
        <v>185087699.23109555</v>
      </c>
      <c r="AD19" s="1094">
        <f t="shared" si="17"/>
        <v>52882199.780313015</v>
      </c>
      <c r="AE19" s="759" t="str">
        <f t="shared" si="18"/>
        <v>02.03.01.02</v>
      </c>
    </row>
    <row r="20" spans="1:31" s="759" customFormat="1" ht="23.25" customHeight="1" x14ac:dyDescent="0.25">
      <c r="A20" s="767" t="str">
        <f t="shared" si="6"/>
        <v>02.03.01.02</v>
      </c>
      <c r="B20" s="771" t="s">
        <v>2530</v>
      </c>
      <c r="C20" s="771" t="s">
        <v>133</v>
      </c>
      <c r="D20" s="1081" t="s">
        <v>450</v>
      </c>
      <c r="E20" s="1081" t="s">
        <v>2539</v>
      </c>
      <c r="F20" s="1081">
        <v>1300</v>
      </c>
      <c r="G20" s="1081" t="s">
        <v>2195</v>
      </c>
      <c r="H20" s="1081">
        <v>2015</v>
      </c>
      <c r="I20" s="1081"/>
      <c r="J20" s="779" t="s">
        <v>2540</v>
      </c>
      <c r="K20" s="779" t="s">
        <v>2541</v>
      </c>
      <c r="L20" s="1081" t="s">
        <v>2542</v>
      </c>
      <c r="M20" s="1081"/>
      <c r="N20" s="1081" t="s">
        <v>139</v>
      </c>
      <c r="O20" s="772">
        <v>185087699.23109555</v>
      </c>
      <c r="P20" s="1083" t="s">
        <v>2543</v>
      </c>
      <c r="Q20" s="1088" t="str">
        <f t="shared" si="7"/>
        <v>2.03.01</v>
      </c>
      <c r="R20" s="1089" t="str">
        <f t="shared" si="3"/>
        <v>Alat Angkutan Darat Bermotor</v>
      </c>
      <c r="S20" s="1090">
        <f t="shared" si="4"/>
        <v>7</v>
      </c>
      <c r="T20" s="1091">
        <f t="shared" si="8"/>
        <v>26441099.890156507</v>
      </c>
      <c r="U20" s="1092">
        <f t="shared" si="9"/>
        <v>0</v>
      </c>
      <c r="V20" s="1091">
        <f t="shared" si="10"/>
        <v>0</v>
      </c>
      <c r="W20" s="1091">
        <f t="shared" si="11"/>
        <v>26441099.890156507</v>
      </c>
      <c r="X20" s="1091">
        <f t="shared" si="12"/>
        <v>26441099.890156507</v>
      </c>
      <c r="Y20" s="1091">
        <f t="shared" si="13"/>
        <v>26441099.890156507</v>
      </c>
      <c r="Z20" s="1091">
        <f t="shared" si="14"/>
        <v>26441099.890156507</v>
      </c>
      <c r="AA20" s="1091">
        <f t="shared" si="15"/>
        <v>26441099.890156507</v>
      </c>
      <c r="AB20" s="1090">
        <f t="shared" si="5"/>
        <v>2015</v>
      </c>
      <c r="AC20" s="1093">
        <f t="shared" si="16"/>
        <v>185087699.23109555</v>
      </c>
      <c r="AD20" s="1094">
        <f t="shared" si="17"/>
        <v>52882199.780313015</v>
      </c>
      <c r="AE20" s="759" t="str">
        <f t="shared" si="18"/>
        <v>02.03.01.02</v>
      </c>
    </row>
    <row r="21" spans="1:31" s="759" customFormat="1" ht="23.25" customHeight="1" x14ac:dyDescent="0.25">
      <c r="A21" s="767" t="str">
        <f t="shared" si="6"/>
        <v/>
      </c>
      <c r="B21" s="771"/>
      <c r="C21" s="1081"/>
      <c r="D21" s="779"/>
      <c r="E21" s="1081"/>
      <c r="F21" s="1081"/>
      <c r="G21" s="1081"/>
      <c r="H21" s="1081"/>
      <c r="I21" s="1081"/>
      <c r="J21" s="1081"/>
      <c r="K21" s="1081"/>
      <c r="L21" s="1081"/>
      <c r="M21" s="1081"/>
      <c r="N21" s="1081"/>
      <c r="O21" s="772"/>
      <c r="P21" s="1080"/>
      <c r="AE21" s="759" t="str">
        <f t="shared" si="18"/>
        <v/>
      </c>
    </row>
    <row r="22" spans="1:31" s="759" customFormat="1" ht="34.5" customHeight="1" x14ac:dyDescent="0.25">
      <c r="A22" s="767" t="str">
        <f t="shared" si="6"/>
        <v>ALAT-ALAT B</v>
      </c>
      <c r="B22" s="768" t="s">
        <v>2163</v>
      </c>
      <c r="C22" s="765" t="s">
        <v>140</v>
      </c>
      <c r="D22" s="770"/>
      <c r="E22" s="765" t="s">
        <v>156</v>
      </c>
      <c r="F22" s="765"/>
      <c r="G22" s="765"/>
      <c r="H22" s="765"/>
      <c r="I22" s="765"/>
      <c r="J22" s="765"/>
      <c r="K22" s="765"/>
      <c r="L22" s="765"/>
      <c r="M22" s="765"/>
      <c r="N22" s="765"/>
      <c r="O22" s="769">
        <v>0</v>
      </c>
      <c r="P22" s="766"/>
      <c r="AE22" s="759" t="str">
        <f t="shared" si="18"/>
        <v>ALAT-ALAT B</v>
      </c>
    </row>
    <row r="23" spans="1:31" s="759" customFormat="1" ht="23.25" customHeight="1" x14ac:dyDescent="0.25">
      <c r="A23" s="767" t="str">
        <f t="shared" si="6"/>
        <v/>
      </c>
      <c r="B23" s="765" t="s">
        <v>156</v>
      </c>
      <c r="C23" s="765" t="s">
        <v>156</v>
      </c>
      <c r="D23" s="770"/>
      <c r="E23" s="765" t="s">
        <v>156</v>
      </c>
      <c r="F23" s="765"/>
      <c r="G23" s="765"/>
      <c r="H23" s="765"/>
      <c r="I23" s="765"/>
      <c r="J23" s="765"/>
      <c r="K23" s="765"/>
      <c r="L23" s="765"/>
      <c r="M23" s="765"/>
      <c r="N23" s="765"/>
      <c r="O23" s="769"/>
      <c r="P23" s="766"/>
      <c r="AE23" s="759" t="str">
        <f t="shared" si="18"/>
        <v/>
      </c>
    </row>
    <row r="24" spans="1:31" s="759" customFormat="1" ht="30.75" customHeight="1" x14ac:dyDescent="0.25">
      <c r="A24" s="767" t="str">
        <f t="shared" si="6"/>
        <v>ALAT-ALAT P</v>
      </c>
      <c r="B24" s="768" t="s">
        <v>2164</v>
      </c>
      <c r="C24" s="765" t="s">
        <v>140</v>
      </c>
      <c r="D24" s="770"/>
      <c r="E24" s="765" t="s">
        <v>156</v>
      </c>
      <c r="F24" s="765"/>
      <c r="G24" s="765"/>
      <c r="H24" s="765"/>
      <c r="I24" s="765"/>
      <c r="J24" s="765"/>
      <c r="K24" s="765"/>
      <c r="L24" s="765"/>
      <c r="M24" s="765"/>
      <c r="N24" s="765"/>
      <c r="O24" s="769">
        <v>0</v>
      </c>
      <c r="P24" s="766"/>
      <c r="AE24" s="759" t="str">
        <f t="shared" si="18"/>
        <v>ALAT-ALAT P</v>
      </c>
    </row>
    <row r="25" spans="1:31" s="759" customFormat="1" ht="23.25" customHeight="1" x14ac:dyDescent="0.25">
      <c r="A25" s="767" t="str">
        <f t="shared" si="6"/>
        <v/>
      </c>
      <c r="B25" s="765" t="s">
        <v>156</v>
      </c>
      <c r="C25" s="765" t="s">
        <v>156</v>
      </c>
      <c r="D25" s="770"/>
      <c r="E25" s="765" t="s">
        <v>156</v>
      </c>
      <c r="F25" s="765"/>
      <c r="G25" s="765"/>
      <c r="H25" s="765"/>
      <c r="I25" s="765"/>
      <c r="J25" s="765"/>
      <c r="K25" s="765"/>
      <c r="L25" s="765"/>
      <c r="M25" s="765"/>
      <c r="N25" s="765"/>
      <c r="O25" s="769"/>
      <c r="P25" s="766"/>
      <c r="V25" s="761">
        <f>V26-'[13]KIB B -10'!$V$23</f>
        <v>13156000</v>
      </c>
      <c r="W25" s="761">
        <f>W26-'[13]KIB B -10'!$W$23</f>
        <v>6578000</v>
      </c>
      <c r="X25" s="761">
        <f>X26-'[13]KIB B -10'!$X$23</f>
        <v>6578000</v>
      </c>
      <c r="Y25" s="761">
        <f>Y26-'[13]KIB B -10'!$Y$23</f>
        <v>-28956000</v>
      </c>
      <c r="Z25" s="761">
        <f>Z26-'[13]KIB B -10'!$Z$23</f>
        <v>-2644000</v>
      </c>
      <c r="AA25" s="761">
        <f>AA26-'[13]KIB B -10'!$AA$23</f>
        <v>4934875</v>
      </c>
      <c r="AE25" s="759" t="str">
        <f t="shared" si="18"/>
        <v/>
      </c>
    </row>
    <row r="26" spans="1:31" s="759" customFormat="1" ht="31.5" customHeight="1" x14ac:dyDescent="0.25">
      <c r="A26" s="767" t="str">
        <f t="shared" si="6"/>
        <v>ALAT-ALAT K</v>
      </c>
      <c r="B26" s="768" t="s">
        <v>2165</v>
      </c>
      <c r="C26" s="962" t="s">
        <v>156</v>
      </c>
      <c r="D26" s="770"/>
      <c r="E26" s="765" t="s">
        <v>156</v>
      </c>
      <c r="F26" s="765"/>
      <c r="G26" s="765"/>
      <c r="H26" s="765"/>
      <c r="I26" s="765"/>
      <c r="J26" s="765"/>
      <c r="K26" s="765"/>
      <c r="L26" s="765"/>
      <c r="M26" s="765"/>
      <c r="N26" s="765"/>
      <c r="O26" s="769">
        <f>SUM(O27:O157)</f>
        <v>1183072797</v>
      </c>
      <c r="P26" s="766"/>
      <c r="R26" s="760"/>
      <c r="S26" s="761"/>
      <c r="V26" s="769">
        <f t="shared" ref="V26:AA26" si="19">SUM(V27:V157)</f>
        <v>771568500</v>
      </c>
      <c r="W26" s="769">
        <f t="shared" si="19"/>
        <v>97642000</v>
      </c>
      <c r="X26" s="769">
        <f t="shared" si="19"/>
        <v>85642000</v>
      </c>
      <c r="Y26" s="769">
        <f t="shared" si="19"/>
        <v>61143250</v>
      </c>
      <c r="Z26" s="769">
        <f t="shared" si="19"/>
        <v>44577250</v>
      </c>
      <c r="AA26" s="769">
        <f t="shared" si="19"/>
        <v>49772324.25</v>
      </c>
      <c r="AB26" s="769"/>
      <c r="AC26" s="769">
        <f>SUM(AC27:AC157)</f>
        <v>1183072797</v>
      </c>
      <c r="AD26" s="769">
        <f>SUM(AD27:AD157)</f>
        <v>72727472.75</v>
      </c>
      <c r="AE26" s="759" t="str">
        <f t="shared" si="18"/>
        <v>ALAT-ALAT K</v>
      </c>
    </row>
    <row r="27" spans="1:31" s="759" customFormat="1" ht="29.25" customHeight="1" x14ac:dyDescent="0.25">
      <c r="A27" s="767" t="str">
        <f t="shared" si="6"/>
        <v>02.06.01.04</v>
      </c>
      <c r="B27" s="771" t="s">
        <v>2341</v>
      </c>
      <c r="C27" s="771" t="s">
        <v>196</v>
      </c>
      <c r="D27" s="1084" t="s">
        <v>138</v>
      </c>
      <c r="E27" s="771" t="s">
        <v>304</v>
      </c>
      <c r="F27" s="1082"/>
      <c r="G27" s="771" t="s">
        <v>863</v>
      </c>
      <c r="H27" s="1084">
        <v>2006</v>
      </c>
      <c r="I27" s="1082"/>
      <c r="J27" s="1082"/>
      <c r="K27" s="1082"/>
      <c r="L27" s="1082"/>
      <c r="M27" s="1082"/>
      <c r="N27" s="1084" t="s">
        <v>139</v>
      </c>
      <c r="O27" s="772">
        <v>2800000</v>
      </c>
      <c r="P27" s="773"/>
      <c r="Q27" s="1088" t="str">
        <f t="shared" ref="Q27" si="20">MID(B27,2,7)</f>
        <v>2.06.01</v>
      </c>
      <c r="R27" s="1089" t="str">
        <f t="shared" ref="R27" si="21">VLOOKUP(Q27,kelompok,2,0)</f>
        <v>ALAT KANTOR</v>
      </c>
      <c r="S27" s="1090">
        <f t="shared" ref="S27" si="22">VLOOKUP(Q27,MASAMANFAAT,4,0)</f>
        <v>5</v>
      </c>
      <c r="T27" s="1091">
        <f t="shared" ref="T27" si="23">(O27)/S27</f>
        <v>560000</v>
      </c>
      <c r="U27" s="1092">
        <f t="shared" ref="U27" si="24">2014-AB27+1</f>
        <v>9</v>
      </c>
      <c r="V27" s="1091">
        <f t="shared" ref="V27" si="25">IF(U27&gt;S27,O27,T27*U27)</f>
        <v>2800000</v>
      </c>
      <c r="W27" s="1091">
        <f t="shared" ref="W27" si="26">IF(O27=V27,0,T27)</f>
        <v>0</v>
      </c>
      <c r="X27" s="1091">
        <f t="shared" ref="X27" si="27">IF(O27=V27+W27,0,T27)</f>
        <v>0</v>
      </c>
      <c r="Y27" s="1091">
        <f t="shared" ref="Y27" si="28">IF(O27=V27+W27+X27,0,T27)</f>
        <v>0</v>
      </c>
      <c r="Z27" s="1091">
        <f t="shared" ref="Z27" si="29">IF(O27=V27+W27+X27+Y27,0,T27)</f>
        <v>0</v>
      </c>
      <c r="AA27" s="1091">
        <f t="shared" ref="AA27" si="30">IF(O27=W27+X27+Y27+Z27+V27,0,T27)</f>
        <v>0</v>
      </c>
      <c r="AB27" s="1090">
        <f t="shared" ref="AB27" si="31">H27</f>
        <v>2006</v>
      </c>
      <c r="AC27" s="1093">
        <f t="shared" ref="AC27" si="32">O27</f>
        <v>2800000</v>
      </c>
      <c r="AD27" s="1095">
        <f t="shared" ref="AD27:AD90" si="33">AC27-W27-V27-X27-Y27-Z27-AA27</f>
        <v>0</v>
      </c>
      <c r="AE27" s="759" t="str">
        <f t="shared" si="18"/>
        <v>02.06.01.04</v>
      </c>
    </row>
    <row r="28" spans="1:31" s="759" customFormat="1" ht="29.25" customHeight="1" x14ac:dyDescent="0.25">
      <c r="A28" s="767" t="str">
        <f t="shared" si="6"/>
        <v>02.06.01.04</v>
      </c>
      <c r="B28" s="771" t="s">
        <v>2341</v>
      </c>
      <c r="C28" s="771" t="s">
        <v>181</v>
      </c>
      <c r="D28" s="797" t="s">
        <v>138</v>
      </c>
      <c r="E28" s="771" t="s">
        <v>304</v>
      </c>
      <c r="F28" s="765"/>
      <c r="G28" s="771" t="s">
        <v>364</v>
      </c>
      <c r="H28" s="797">
        <v>2006</v>
      </c>
      <c r="I28" s="765"/>
      <c r="J28" s="765"/>
      <c r="K28" s="765"/>
      <c r="L28" s="765"/>
      <c r="M28" s="765"/>
      <c r="N28" s="797" t="s">
        <v>139</v>
      </c>
      <c r="O28" s="772">
        <v>1280000</v>
      </c>
      <c r="P28" s="773"/>
      <c r="Q28" s="1088" t="str">
        <f t="shared" ref="Q28:Q91" si="34">MID(B28,2,7)</f>
        <v>2.06.01</v>
      </c>
      <c r="R28" s="1089" t="str">
        <f t="shared" ref="R28:R91" si="35">VLOOKUP(Q28,kelompok,2,0)</f>
        <v>ALAT KANTOR</v>
      </c>
      <c r="S28" s="1090">
        <f t="shared" ref="S28:S91" si="36">VLOOKUP(Q28,MASAMANFAAT,4,0)</f>
        <v>5</v>
      </c>
      <c r="T28" s="1091">
        <f t="shared" ref="T28:T91" si="37">(O28)/S28</f>
        <v>256000</v>
      </c>
      <c r="U28" s="1092">
        <f t="shared" ref="U28:U91" si="38">2014-AB28+1</f>
        <v>9</v>
      </c>
      <c r="V28" s="1091">
        <f t="shared" ref="V28:V91" si="39">IF(U28&gt;S28,O28,T28*U28)</f>
        <v>1280000</v>
      </c>
      <c r="W28" s="1091">
        <f t="shared" ref="W28:W91" si="40">IF(O28=V28,0,T28)</f>
        <v>0</v>
      </c>
      <c r="X28" s="1091">
        <f t="shared" ref="X28:X91" si="41">IF(O28=V28+W28,0,T28)</f>
        <v>0</v>
      </c>
      <c r="Y28" s="1091">
        <f t="shared" ref="Y28:Y91" si="42">IF(O28=V28+W28+X28,0,T28)</f>
        <v>0</v>
      </c>
      <c r="Z28" s="1091">
        <f t="shared" ref="Z28:Z91" si="43">IF(O28=V28+W28+X28+Y28,0,T28)</f>
        <v>0</v>
      </c>
      <c r="AA28" s="1091">
        <f t="shared" ref="AA28:AA91" si="44">IF(O28=W28+X28+Y28+Z28+V28,0,T28)</f>
        <v>0</v>
      </c>
      <c r="AB28" s="1090">
        <f t="shared" ref="AB28:AB91" si="45">H28</f>
        <v>2006</v>
      </c>
      <c r="AC28" s="1093">
        <f t="shared" ref="AC28:AC91" si="46">O28</f>
        <v>1280000</v>
      </c>
      <c r="AD28" s="1095">
        <f t="shared" si="33"/>
        <v>0</v>
      </c>
      <c r="AE28" s="759" t="str">
        <f t="shared" si="18"/>
        <v>02.06.01.04</v>
      </c>
    </row>
    <row r="29" spans="1:31" s="759" customFormat="1" ht="29.25" customHeight="1" x14ac:dyDescent="0.25">
      <c r="A29" s="767" t="str">
        <f t="shared" si="6"/>
        <v>02.06.01.04</v>
      </c>
      <c r="B29" s="771" t="s">
        <v>2341</v>
      </c>
      <c r="C29" s="771" t="s">
        <v>820</v>
      </c>
      <c r="D29" s="797" t="s">
        <v>138</v>
      </c>
      <c r="E29" s="771" t="s">
        <v>304</v>
      </c>
      <c r="F29" s="765"/>
      <c r="G29" s="771" t="s">
        <v>364</v>
      </c>
      <c r="H29" s="797">
        <v>2006</v>
      </c>
      <c r="I29" s="765"/>
      <c r="J29" s="765"/>
      <c r="K29" s="765"/>
      <c r="L29" s="765"/>
      <c r="M29" s="765"/>
      <c r="N29" s="797" t="s">
        <v>139</v>
      </c>
      <c r="O29" s="772">
        <v>1200000</v>
      </c>
      <c r="P29" s="773"/>
      <c r="Q29" s="1088" t="str">
        <f t="shared" si="34"/>
        <v>2.06.01</v>
      </c>
      <c r="R29" s="1089" t="str">
        <f t="shared" si="35"/>
        <v>ALAT KANTOR</v>
      </c>
      <c r="S29" s="1090">
        <f t="shared" si="36"/>
        <v>5</v>
      </c>
      <c r="T29" s="1091">
        <f t="shared" si="37"/>
        <v>240000</v>
      </c>
      <c r="U29" s="1092">
        <f t="shared" si="38"/>
        <v>9</v>
      </c>
      <c r="V29" s="1091">
        <f t="shared" si="39"/>
        <v>1200000</v>
      </c>
      <c r="W29" s="1091">
        <f t="shared" si="40"/>
        <v>0</v>
      </c>
      <c r="X29" s="1091">
        <f t="shared" si="41"/>
        <v>0</v>
      </c>
      <c r="Y29" s="1091">
        <f t="shared" si="42"/>
        <v>0</v>
      </c>
      <c r="Z29" s="1091">
        <f t="shared" si="43"/>
        <v>0</v>
      </c>
      <c r="AA29" s="1091">
        <f t="shared" si="44"/>
        <v>0</v>
      </c>
      <c r="AB29" s="1090">
        <f t="shared" si="45"/>
        <v>2006</v>
      </c>
      <c r="AC29" s="1093">
        <f t="shared" si="46"/>
        <v>1200000</v>
      </c>
      <c r="AD29" s="1095">
        <f t="shared" si="33"/>
        <v>0</v>
      </c>
      <c r="AE29" s="759" t="str">
        <f t="shared" si="18"/>
        <v>02.06.01.04</v>
      </c>
    </row>
    <row r="30" spans="1:31" s="759" customFormat="1" ht="29.25" customHeight="1" x14ac:dyDescent="0.25">
      <c r="A30" s="767" t="str">
        <f t="shared" si="6"/>
        <v>02.06.01.04</v>
      </c>
      <c r="B30" s="771" t="s">
        <v>2341</v>
      </c>
      <c r="C30" s="771" t="s">
        <v>187</v>
      </c>
      <c r="D30" s="797" t="s">
        <v>138</v>
      </c>
      <c r="E30" s="771" t="s">
        <v>304</v>
      </c>
      <c r="F30" s="765"/>
      <c r="G30" s="771" t="s">
        <v>360</v>
      </c>
      <c r="H30" s="797">
        <v>2006</v>
      </c>
      <c r="I30" s="765"/>
      <c r="J30" s="765"/>
      <c r="K30" s="765"/>
      <c r="L30" s="765"/>
      <c r="M30" s="765"/>
      <c r="N30" s="797" t="s">
        <v>139</v>
      </c>
      <c r="O30" s="772">
        <v>560000</v>
      </c>
      <c r="P30" s="773"/>
      <c r="Q30" s="1088" t="str">
        <f t="shared" si="34"/>
        <v>2.06.01</v>
      </c>
      <c r="R30" s="1089" t="str">
        <f t="shared" si="35"/>
        <v>ALAT KANTOR</v>
      </c>
      <c r="S30" s="1090">
        <f t="shared" si="36"/>
        <v>5</v>
      </c>
      <c r="T30" s="1091">
        <f t="shared" si="37"/>
        <v>112000</v>
      </c>
      <c r="U30" s="1092">
        <f t="shared" si="38"/>
        <v>9</v>
      </c>
      <c r="V30" s="1091">
        <f t="shared" si="39"/>
        <v>560000</v>
      </c>
      <c r="W30" s="1091">
        <f t="shared" si="40"/>
        <v>0</v>
      </c>
      <c r="X30" s="1091">
        <f t="shared" si="41"/>
        <v>0</v>
      </c>
      <c r="Y30" s="1091">
        <f t="shared" si="42"/>
        <v>0</v>
      </c>
      <c r="Z30" s="1091">
        <f t="shared" si="43"/>
        <v>0</v>
      </c>
      <c r="AA30" s="1091">
        <f t="shared" si="44"/>
        <v>0</v>
      </c>
      <c r="AB30" s="1090">
        <f t="shared" si="45"/>
        <v>2006</v>
      </c>
      <c r="AC30" s="1093">
        <f t="shared" si="46"/>
        <v>560000</v>
      </c>
      <c r="AD30" s="1095">
        <f t="shared" si="33"/>
        <v>0</v>
      </c>
      <c r="AE30" s="759" t="str">
        <f t="shared" si="18"/>
        <v>02.06.01.04</v>
      </c>
    </row>
    <row r="31" spans="1:31" s="759" customFormat="1" ht="29.25" customHeight="1" x14ac:dyDescent="0.25">
      <c r="A31" s="767" t="str">
        <f t="shared" si="6"/>
        <v>02.06.01.04</v>
      </c>
      <c r="B31" s="771" t="s">
        <v>2341</v>
      </c>
      <c r="C31" s="771" t="s">
        <v>182</v>
      </c>
      <c r="D31" s="797" t="s">
        <v>138</v>
      </c>
      <c r="E31" s="771" t="s">
        <v>845</v>
      </c>
      <c r="F31" s="765"/>
      <c r="G31" s="771" t="s">
        <v>362</v>
      </c>
      <c r="H31" s="797">
        <v>2006</v>
      </c>
      <c r="I31" s="765"/>
      <c r="J31" s="765"/>
      <c r="K31" s="765"/>
      <c r="L31" s="765"/>
      <c r="M31" s="765"/>
      <c r="N31" s="797" t="s">
        <v>139</v>
      </c>
      <c r="O31" s="772">
        <v>1600000</v>
      </c>
      <c r="P31" s="773"/>
      <c r="Q31" s="1088" t="str">
        <f t="shared" si="34"/>
        <v>2.06.01</v>
      </c>
      <c r="R31" s="1089" t="str">
        <f t="shared" si="35"/>
        <v>ALAT KANTOR</v>
      </c>
      <c r="S31" s="1090">
        <f t="shared" si="36"/>
        <v>5</v>
      </c>
      <c r="T31" s="1091">
        <f t="shared" si="37"/>
        <v>320000</v>
      </c>
      <c r="U31" s="1092">
        <f t="shared" si="38"/>
        <v>9</v>
      </c>
      <c r="V31" s="1091">
        <f t="shared" si="39"/>
        <v>1600000</v>
      </c>
      <c r="W31" s="1091">
        <f t="shared" si="40"/>
        <v>0</v>
      </c>
      <c r="X31" s="1091">
        <f t="shared" si="41"/>
        <v>0</v>
      </c>
      <c r="Y31" s="1091">
        <f t="shared" si="42"/>
        <v>0</v>
      </c>
      <c r="Z31" s="1091">
        <f t="shared" si="43"/>
        <v>0</v>
      </c>
      <c r="AA31" s="1091">
        <f t="shared" si="44"/>
        <v>0</v>
      </c>
      <c r="AB31" s="1090">
        <f t="shared" si="45"/>
        <v>2006</v>
      </c>
      <c r="AC31" s="1093">
        <f t="shared" si="46"/>
        <v>1600000</v>
      </c>
      <c r="AD31" s="1095">
        <f t="shared" si="33"/>
        <v>0</v>
      </c>
      <c r="AE31" s="759" t="str">
        <f t="shared" si="18"/>
        <v>02.06.01.04</v>
      </c>
    </row>
    <row r="32" spans="1:31" s="759" customFormat="1" ht="29.25" customHeight="1" x14ac:dyDescent="0.25">
      <c r="A32" s="767" t="str">
        <f t="shared" si="6"/>
        <v>02.06.02.06</v>
      </c>
      <c r="B32" s="771" t="s">
        <v>1620</v>
      </c>
      <c r="C32" s="771" t="s">
        <v>179</v>
      </c>
      <c r="D32" s="797" t="s">
        <v>138</v>
      </c>
      <c r="E32" s="771" t="s">
        <v>846</v>
      </c>
      <c r="F32" s="765"/>
      <c r="G32" s="771" t="s">
        <v>363</v>
      </c>
      <c r="H32" s="797">
        <v>2006</v>
      </c>
      <c r="I32" s="765"/>
      <c r="J32" s="765"/>
      <c r="K32" s="765"/>
      <c r="L32" s="765"/>
      <c r="M32" s="765"/>
      <c r="N32" s="797" t="s">
        <v>139</v>
      </c>
      <c r="O32" s="772">
        <v>2560000</v>
      </c>
      <c r="P32" s="773"/>
      <c r="Q32" s="1088" t="str">
        <f t="shared" si="34"/>
        <v>2.06.02</v>
      </c>
      <c r="R32" s="1089" t="str">
        <f t="shared" si="35"/>
        <v>ALAT RUMAH TANGGA</v>
      </c>
      <c r="S32" s="1090">
        <f t="shared" si="36"/>
        <v>5</v>
      </c>
      <c r="T32" s="1091">
        <f t="shared" si="37"/>
        <v>512000</v>
      </c>
      <c r="U32" s="1092">
        <f t="shared" si="38"/>
        <v>9</v>
      </c>
      <c r="V32" s="1091">
        <f t="shared" si="39"/>
        <v>2560000</v>
      </c>
      <c r="W32" s="1091">
        <f t="shared" si="40"/>
        <v>0</v>
      </c>
      <c r="X32" s="1091">
        <f t="shared" si="41"/>
        <v>0</v>
      </c>
      <c r="Y32" s="1091">
        <f t="shared" si="42"/>
        <v>0</v>
      </c>
      <c r="Z32" s="1091">
        <f t="shared" si="43"/>
        <v>0</v>
      </c>
      <c r="AA32" s="1091">
        <f t="shared" si="44"/>
        <v>0</v>
      </c>
      <c r="AB32" s="1090">
        <f t="shared" si="45"/>
        <v>2006</v>
      </c>
      <c r="AC32" s="1093">
        <f t="shared" si="46"/>
        <v>2560000</v>
      </c>
      <c r="AD32" s="1095">
        <f t="shared" si="33"/>
        <v>0</v>
      </c>
      <c r="AE32" s="759" t="str">
        <f t="shared" si="18"/>
        <v>02.06.02.06</v>
      </c>
    </row>
    <row r="33" spans="1:31" s="759" customFormat="1" ht="29.25" customHeight="1" thickBot="1" x14ac:dyDescent="0.3">
      <c r="A33" s="767" t="str">
        <f t="shared" si="6"/>
        <v>02.06.02.04</v>
      </c>
      <c r="B33" s="771" t="s">
        <v>448</v>
      </c>
      <c r="C33" s="788" t="s">
        <v>178</v>
      </c>
      <c r="D33" s="789" t="s">
        <v>138</v>
      </c>
      <c r="E33" s="788" t="s">
        <v>300</v>
      </c>
      <c r="F33" s="776"/>
      <c r="G33" s="788" t="s">
        <v>361</v>
      </c>
      <c r="H33" s="789">
        <v>2006</v>
      </c>
      <c r="I33" s="776"/>
      <c r="J33" s="776"/>
      <c r="K33" s="776"/>
      <c r="L33" s="776"/>
      <c r="M33" s="776"/>
      <c r="N33" s="789" t="s">
        <v>139</v>
      </c>
      <c r="O33" s="790">
        <v>2200000</v>
      </c>
      <c r="P33" s="791"/>
      <c r="Q33" s="1088" t="str">
        <f t="shared" si="34"/>
        <v>2.06.02</v>
      </c>
      <c r="R33" s="1089" t="str">
        <f t="shared" si="35"/>
        <v>ALAT RUMAH TANGGA</v>
      </c>
      <c r="S33" s="1090">
        <f t="shared" si="36"/>
        <v>5</v>
      </c>
      <c r="T33" s="1091">
        <f t="shared" si="37"/>
        <v>440000</v>
      </c>
      <c r="U33" s="1092">
        <f t="shared" si="38"/>
        <v>9</v>
      </c>
      <c r="V33" s="1091">
        <f t="shared" si="39"/>
        <v>2200000</v>
      </c>
      <c r="W33" s="1091">
        <f t="shared" si="40"/>
        <v>0</v>
      </c>
      <c r="X33" s="1091">
        <f t="shared" si="41"/>
        <v>0</v>
      </c>
      <c r="Y33" s="1091">
        <f t="shared" si="42"/>
        <v>0</v>
      </c>
      <c r="Z33" s="1091">
        <f t="shared" si="43"/>
        <v>0</v>
      </c>
      <c r="AA33" s="1091">
        <f t="shared" si="44"/>
        <v>0</v>
      </c>
      <c r="AB33" s="1090">
        <f t="shared" si="45"/>
        <v>2006</v>
      </c>
      <c r="AC33" s="1093">
        <f t="shared" si="46"/>
        <v>2200000</v>
      </c>
      <c r="AD33" s="1095">
        <f t="shared" si="33"/>
        <v>0</v>
      </c>
      <c r="AE33" s="759" t="str">
        <f t="shared" si="18"/>
        <v>02.06.02.04</v>
      </c>
    </row>
    <row r="34" spans="1:31" s="759" customFormat="1" ht="29.25" customHeight="1" x14ac:dyDescent="0.25">
      <c r="A34" s="767" t="str">
        <f t="shared" si="6"/>
        <v>02.06.02.01</v>
      </c>
      <c r="B34" s="784" t="s">
        <v>2342</v>
      </c>
      <c r="C34" s="784" t="s">
        <v>822</v>
      </c>
      <c r="D34" s="785" t="s">
        <v>138</v>
      </c>
      <c r="E34" s="784" t="s">
        <v>138</v>
      </c>
      <c r="F34" s="782"/>
      <c r="G34" s="784" t="s">
        <v>360</v>
      </c>
      <c r="H34" s="785">
        <v>2006</v>
      </c>
      <c r="I34" s="782"/>
      <c r="J34" s="782"/>
      <c r="K34" s="782"/>
      <c r="L34" s="782"/>
      <c r="M34" s="782"/>
      <c r="N34" s="785" t="s">
        <v>139</v>
      </c>
      <c r="O34" s="786">
        <v>840000</v>
      </c>
      <c r="P34" s="787"/>
      <c r="Q34" s="1088" t="str">
        <f t="shared" si="34"/>
        <v>2.06.02</v>
      </c>
      <c r="R34" s="1089" t="str">
        <f t="shared" si="35"/>
        <v>ALAT RUMAH TANGGA</v>
      </c>
      <c r="S34" s="1090">
        <f t="shared" si="36"/>
        <v>5</v>
      </c>
      <c r="T34" s="1091">
        <f t="shared" si="37"/>
        <v>168000</v>
      </c>
      <c r="U34" s="1092">
        <f t="shared" si="38"/>
        <v>9</v>
      </c>
      <c r="V34" s="1091">
        <f t="shared" si="39"/>
        <v>840000</v>
      </c>
      <c r="W34" s="1091">
        <f t="shared" si="40"/>
        <v>0</v>
      </c>
      <c r="X34" s="1091">
        <f t="shared" si="41"/>
        <v>0</v>
      </c>
      <c r="Y34" s="1091">
        <f t="shared" si="42"/>
        <v>0</v>
      </c>
      <c r="Z34" s="1091">
        <f t="shared" si="43"/>
        <v>0</v>
      </c>
      <c r="AA34" s="1091">
        <f t="shared" si="44"/>
        <v>0</v>
      </c>
      <c r="AB34" s="1090">
        <f t="shared" si="45"/>
        <v>2006</v>
      </c>
      <c r="AC34" s="1093">
        <f t="shared" si="46"/>
        <v>840000</v>
      </c>
      <c r="AD34" s="1095">
        <f t="shared" si="33"/>
        <v>0</v>
      </c>
      <c r="AE34" s="759" t="str">
        <f t="shared" si="18"/>
        <v>02.06.02.01</v>
      </c>
    </row>
    <row r="35" spans="1:31" s="759" customFormat="1" ht="29.25" customHeight="1" x14ac:dyDescent="0.25">
      <c r="A35" s="767" t="str">
        <f t="shared" si="6"/>
        <v>02.06.03.05</v>
      </c>
      <c r="B35" s="771" t="s">
        <v>2343</v>
      </c>
      <c r="C35" s="771" t="s">
        <v>176</v>
      </c>
      <c r="D35" s="797" t="s">
        <v>138</v>
      </c>
      <c r="E35" s="771" t="s">
        <v>331</v>
      </c>
      <c r="F35" s="765"/>
      <c r="G35" s="771" t="s">
        <v>363</v>
      </c>
      <c r="H35" s="797">
        <v>2006</v>
      </c>
      <c r="I35" s="765"/>
      <c r="J35" s="765"/>
      <c r="K35" s="765"/>
      <c r="L35" s="765"/>
      <c r="M35" s="765"/>
      <c r="N35" s="797" t="s">
        <v>139</v>
      </c>
      <c r="O35" s="772">
        <v>680000</v>
      </c>
      <c r="P35" s="773"/>
      <c r="Q35" s="1088" t="str">
        <f t="shared" si="34"/>
        <v>2.06.03</v>
      </c>
      <c r="R35" s="1089" t="str">
        <f t="shared" si="35"/>
        <v>KOMPUTER</v>
      </c>
      <c r="S35" s="1090">
        <f t="shared" si="36"/>
        <v>4</v>
      </c>
      <c r="T35" s="1091">
        <f t="shared" si="37"/>
        <v>170000</v>
      </c>
      <c r="U35" s="1092">
        <f t="shared" si="38"/>
        <v>9</v>
      </c>
      <c r="V35" s="1091">
        <f t="shared" si="39"/>
        <v>680000</v>
      </c>
      <c r="W35" s="1091">
        <f t="shared" si="40"/>
        <v>0</v>
      </c>
      <c r="X35" s="1091">
        <f t="shared" si="41"/>
        <v>0</v>
      </c>
      <c r="Y35" s="1091">
        <f t="shared" si="42"/>
        <v>0</v>
      </c>
      <c r="Z35" s="1091">
        <f t="shared" si="43"/>
        <v>0</v>
      </c>
      <c r="AA35" s="1091">
        <f t="shared" si="44"/>
        <v>0</v>
      </c>
      <c r="AB35" s="1090">
        <f t="shared" si="45"/>
        <v>2006</v>
      </c>
      <c r="AC35" s="1093">
        <f t="shared" si="46"/>
        <v>680000</v>
      </c>
      <c r="AD35" s="1095">
        <f t="shared" si="33"/>
        <v>0</v>
      </c>
      <c r="AE35" s="759" t="str">
        <f t="shared" si="18"/>
        <v>02.06.03.05</v>
      </c>
    </row>
    <row r="36" spans="1:31" s="759" customFormat="1" ht="29.25" customHeight="1" x14ac:dyDescent="0.25">
      <c r="A36" s="767" t="str">
        <f t="shared" si="6"/>
        <v>02.06.02.01</v>
      </c>
      <c r="B36" s="771" t="s">
        <v>2333</v>
      </c>
      <c r="C36" s="771" t="s">
        <v>183</v>
      </c>
      <c r="D36" s="797" t="s">
        <v>138</v>
      </c>
      <c r="E36" s="771" t="s">
        <v>329</v>
      </c>
      <c r="F36" s="765"/>
      <c r="G36" s="771" t="s">
        <v>364</v>
      </c>
      <c r="H36" s="797">
        <v>2006</v>
      </c>
      <c r="I36" s="765"/>
      <c r="J36" s="765"/>
      <c r="K36" s="765"/>
      <c r="L36" s="765"/>
      <c r="M36" s="765"/>
      <c r="N36" s="797" t="s">
        <v>139</v>
      </c>
      <c r="O36" s="772">
        <v>3600000</v>
      </c>
      <c r="P36" s="773"/>
      <c r="Q36" s="1088" t="str">
        <f t="shared" si="34"/>
        <v>2.06.02</v>
      </c>
      <c r="R36" s="1089" t="str">
        <f t="shared" si="35"/>
        <v>ALAT RUMAH TANGGA</v>
      </c>
      <c r="S36" s="1090">
        <f t="shared" si="36"/>
        <v>5</v>
      </c>
      <c r="T36" s="1091">
        <f t="shared" si="37"/>
        <v>720000</v>
      </c>
      <c r="U36" s="1092">
        <f t="shared" si="38"/>
        <v>9</v>
      </c>
      <c r="V36" s="1091">
        <f t="shared" si="39"/>
        <v>3600000</v>
      </c>
      <c r="W36" s="1091">
        <f t="shared" si="40"/>
        <v>0</v>
      </c>
      <c r="X36" s="1091">
        <f t="shared" si="41"/>
        <v>0</v>
      </c>
      <c r="Y36" s="1091">
        <f t="shared" si="42"/>
        <v>0</v>
      </c>
      <c r="Z36" s="1091">
        <f t="shared" si="43"/>
        <v>0</v>
      </c>
      <c r="AA36" s="1091">
        <f t="shared" si="44"/>
        <v>0</v>
      </c>
      <c r="AB36" s="1090">
        <f t="shared" si="45"/>
        <v>2006</v>
      </c>
      <c r="AC36" s="1093">
        <f t="shared" si="46"/>
        <v>3600000</v>
      </c>
      <c r="AD36" s="1095">
        <f t="shared" si="33"/>
        <v>0</v>
      </c>
      <c r="AE36" s="759" t="str">
        <f t="shared" si="18"/>
        <v>02.06.02.01</v>
      </c>
    </row>
    <row r="37" spans="1:31" s="759" customFormat="1" ht="29.25" customHeight="1" x14ac:dyDescent="0.25">
      <c r="A37" s="767" t="str">
        <f t="shared" si="6"/>
        <v>02.06.02.01</v>
      </c>
      <c r="B37" s="771" t="s">
        <v>2333</v>
      </c>
      <c r="C37" s="771" t="s">
        <v>183</v>
      </c>
      <c r="D37" s="797" t="s">
        <v>138</v>
      </c>
      <c r="E37" s="771" t="s">
        <v>327</v>
      </c>
      <c r="F37" s="765"/>
      <c r="G37" s="771" t="s">
        <v>364</v>
      </c>
      <c r="H37" s="797">
        <v>2006</v>
      </c>
      <c r="I37" s="765"/>
      <c r="J37" s="765"/>
      <c r="K37" s="765"/>
      <c r="L37" s="765"/>
      <c r="M37" s="765"/>
      <c r="N37" s="797" t="s">
        <v>139</v>
      </c>
      <c r="O37" s="772">
        <v>960000</v>
      </c>
      <c r="P37" s="773"/>
      <c r="Q37" s="1088" t="str">
        <f t="shared" si="34"/>
        <v>2.06.02</v>
      </c>
      <c r="R37" s="1089" t="str">
        <f t="shared" si="35"/>
        <v>ALAT RUMAH TANGGA</v>
      </c>
      <c r="S37" s="1090">
        <f t="shared" si="36"/>
        <v>5</v>
      </c>
      <c r="T37" s="1091">
        <f t="shared" si="37"/>
        <v>192000</v>
      </c>
      <c r="U37" s="1092">
        <f t="shared" si="38"/>
        <v>9</v>
      </c>
      <c r="V37" s="1091">
        <f t="shared" si="39"/>
        <v>960000</v>
      </c>
      <c r="W37" s="1091">
        <f t="shared" si="40"/>
        <v>0</v>
      </c>
      <c r="X37" s="1091">
        <f t="shared" si="41"/>
        <v>0</v>
      </c>
      <c r="Y37" s="1091">
        <f t="shared" si="42"/>
        <v>0</v>
      </c>
      <c r="Z37" s="1091">
        <f t="shared" si="43"/>
        <v>0</v>
      </c>
      <c r="AA37" s="1091">
        <f t="shared" si="44"/>
        <v>0</v>
      </c>
      <c r="AB37" s="1090">
        <f t="shared" si="45"/>
        <v>2006</v>
      </c>
      <c r="AC37" s="1093">
        <f t="shared" si="46"/>
        <v>960000</v>
      </c>
      <c r="AD37" s="1095">
        <f t="shared" si="33"/>
        <v>0</v>
      </c>
      <c r="AE37" s="759" t="str">
        <f t="shared" si="18"/>
        <v>02.06.02.01</v>
      </c>
    </row>
    <row r="38" spans="1:31" s="759" customFormat="1" ht="29.25" customHeight="1" x14ac:dyDescent="0.25">
      <c r="A38" s="767" t="str">
        <f t="shared" si="6"/>
        <v>02.06.02.01</v>
      </c>
      <c r="B38" s="771" t="s">
        <v>2333</v>
      </c>
      <c r="C38" s="771" t="s">
        <v>183</v>
      </c>
      <c r="D38" s="797" t="s">
        <v>138</v>
      </c>
      <c r="E38" s="771" t="s">
        <v>304</v>
      </c>
      <c r="F38" s="765"/>
      <c r="G38" s="771" t="s">
        <v>364</v>
      </c>
      <c r="H38" s="797">
        <v>2006</v>
      </c>
      <c r="I38" s="765"/>
      <c r="J38" s="765"/>
      <c r="K38" s="765"/>
      <c r="L38" s="765"/>
      <c r="M38" s="765"/>
      <c r="N38" s="797" t="s">
        <v>139</v>
      </c>
      <c r="O38" s="772">
        <v>680000</v>
      </c>
      <c r="P38" s="773"/>
      <c r="Q38" s="1088" t="str">
        <f t="shared" si="34"/>
        <v>2.06.02</v>
      </c>
      <c r="R38" s="1089" t="str">
        <f t="shared" si="35"/>
        <v>ALAT RUMAH TANGGA</v>
      </c>
      <c r="S38" s="1090">
        <f t="shared" si="36"/>
        <v>5</v>
      </c>
      <c r="T38" s="1091">
        <f t="shared" si="37"/>
        <v>136000</v>
      </c>
      <c r="U38" s="1092">
        <f t="shared" si="38"/>
        <v>9</v>
      </c>
      <c r="V38" s="1091">
        <f t="shared" si="39"/>
        <v>680000</v>
      </c>
      <c r="W38" s="1091">
        <f t="shared" si="40"/>
        <v>0</v>
      </c>
      <c r="X38" s="1091">
        <f t="shared" si="41"/>
        <v>0</v>
      </c>
      <c r="Y38" s="1091">
        <f t="shared" si="42"/>
        <v>0</v>
      </c>
      <c r="Z38" s="1091">
        <f t="shared" si="43"/>
        <v>0</v>
      </c>
      <c r="AA38" s="1091">
        <f t="shared" si="44"/>
        <v>0</v>
      </c>
      <c r="AB38" s="1090">
        <f t="shared" si="45"/>
        <v>2006</v>
      </c>
      <c r="AC38" s="1093">
        <f t="shared" si="46"/>
        <v>680000</v>
      </c>
      <c r="AD38" s="1095">
        <f t="shared" si="33"/>
        <v>0</v>
      </c>
      <c r="AE38" s="759" t="str">
        <f t="shared" si="18"/>
        <v>02.06.02.01</v>
      </c>
    </row>
    <row r="39" spans="1:31" s="759" customFormat="1" ht="29.25" customHeight="1" x14ac:dyDescent="0.25">
      <c r="A39" s="767" t="str">
        <f t="shared" si="6"/>
        <v>02.06.02.01</v>
      </c>
      <c r="B39" s="771" t="s">
        <v>2333</v>
      </c>
      <c r="C39" s="771" t="s">
        <v>183</v>
      </c>
      <c r="D39" s="797" t="s">
        <v>138</v>
      </c>
      <c r="E39" s="771" t="s">
        <v>847</v>
      </c>
      <c r="F39" s="765"/>
      <c r="G39" s="771" t="s">
        <v>364</v>
      </c>
      <c r="H39" s="797">
        <v>2005</v>
      </c>
      <c r="I39" s="765"/>
      <c r="J39" s="765"/>
      <c r="K39" s="765"/>
      <c r="L39" s="765"/>
      <c r="M39" s="765"/>
      <c r="N39" s="797" t="s">
        <v>139</v>
      </c>
      <c r="O39" s="772">
        <v>680000</v>
      </c>
      <c r="P39" s="773"/>
      <c r="Q39" s="1088" t="str">
        <f t="shared" si="34"/>
        <v>2.06.02</v>
      </c>
      <c r="R39" s="1089" t="str">
        <f t="shared" si="35"/>
        <v>ALAT RUMAH TANGGA</v>
      </c>
      <c r="S39" s="1090">
        <f t="shared" si="36"/>
        <v>5</v>
      </c>
      <c r="T39" s="1091">
        <f t="shared" si="37"/>
        <v>136000</v>
      </c>
      <c r="U39" s="1092">
        <f t="shared" si="38"/>
        <v>10</v>
      </c>
      <c r="V39" s="1091">
        <f t="shared" si="39"/>
        <v>680000</v>
      </c>
      <c r="W39" s="1091">
        <f t="shared" si="40"/>
        <v>0</v>
      </c>
      <c r="X39" s="1091">
        <f t="shared" si="41"/>
        <v>0</v>
      </c>
      <c r="Y39" s="1091">
        <f t="shared" si="42"/>
        <v>0</v>
      </c>
      <c r="Z39" s="1091">
        <f t="shared" si="43"/>
        <v>0</v>
      </c>
      <c r="AA39" s="1091">
        <f t="shared" si="44"/>
        <v>0</v>
      </c>
      <c r="AB39" s="1090">
        <f t="shared" si="45"/>
        <v>2005</v>
      </c>
      <c r="AC39" s="1093">
        <f t="shared" si="46"/>
        <v>680000</v>
      </c>
      <c r="AD39" s="1095">
        <f t="shared" si="33"/>
        <v>0</v>
      </c>
      <c r="AE39" s="759" t="str">
        <f t="shared" si="18"/>
        <v>02.06.02.01</v>
      </c>
    </row>
    <row r="40" spans="1:31" s="759" customFormat="1" ht="29.25" customHeight="1" x14ac:dyDescent="0.25">
      <c r="A40" s="767" t="str">
        <f t="shared" si="6"/>
        <v>02.06.02.01</v>
      </c>
      <c r="B40" s="771" t="s">
        <v>2333</v>
      </c>
      <c r="C40" s="771" t="s">
        <v>183</v>
      </c>
      <c r="D40" s="797" t="s">
        <v>138</v>
      </c>
      <c r="E40" s="771" t="s">
        <v>304</v>
      </c>
      <c r="F40" s="765"/>
      <c r="G40" s="771" t="s">
        <v>369</v>
      </c>
      <c r="H40" s="797">
        <v>2001</v>
      </c>
      <c r="I40" s="765"/>
      <c r="J40" s="765"/>
      <c r="K40" s="765"/>
      <c r="L40" s="765"/>
      <c r="M40" s="765"/>
      <c r="N40" s="797" t="s">
        <v>139</v>
      </c>
      <c r="O40" s="772">
        <v>552500</v>
      </c>
      <c r="P40" s="773"/>
      <c r="Q40" s="1088" t="str">
        <f t="shared" si="34"/>
        <v>2.06.02</v>
      </c>
      <c r="R40" s="1089" t="str">
        <f t="shared" si="35"/>
        <v>ALAT RUMAH TANGGA</v>
      </c>
      <c r="S40" s="1090">
        <f t="shared" si="36"/>
        <v>5</v>
      </c>
      <c r="T40" s="1091">
        <f t="shared" si="37"/>
        <v>110500</v>
      </c>
      <c r="U40" s="1092">
        <f t="shared" si="38"/>
        <v>14</v>
      </c>
      <c r="V40" s="1091">
        <f t="shared" si="39"/>
        <v>552500</v>
      </c>
      <c r="W40" s="1091">
        <f t="shared" si="40"/>
        <v>0</v>
      </c>
      <c r="X40" s="1091">
        <f t="shared" si="41"/>
        <v>0</v>
      </c>
      <c r="Y40" s="1091">
        <f t="shared" si="42"/>
        <v>0</v>
      </c>
      <c r="Z40" s="1091">
        <f t="shared" si="43"/>
        <v>0</v>
      </c>
      <c r="AA40" s="1091">
        <f t="shared" si="44"/>
        <v>0</v>
      </c>
      <c r="AB40" s="1090">
        <f t="shared" si="45"/>
        <v>2001</v>
      </c>
      <c r="AC40" s="1093">
        <f t="shared" si="46"/>
        <v>552500</v>
      </c>
      <c r="AD40" s="1095">
        <f t="shared" si="33"/>
        <v>0</v>
      </c>
      <c r="AE40" s="759" t="str">
        <f t="shared" si="18"/>
        <v>02.06.02.01</v>
      </c>
    </row>
    <row r="41" spans="1:31" s="759" customFormat="1" ht="29.25" customHeight="1" x14ac:dyDescent="0.25">
      <c r="A41" s="767" t="str">
        <f t="shared" si="6"/>
        <v>02.06.02.01</v>
      </c>
      <c r="B41" s="771" t="s">
        <v>2336</v>
      </c>
      <c r="C41" s="771" t="s">
        <v>209</v>
      </c>
      <c r="D41" s="797" t="s">
        <v>138</v>
      </c>
      <c r="E41" s="771" t="s">
        <v>299</v>
      </c>
      <c r="F41" s="765"/>
      <c r="G41" s="771" t="s">
        <v>864</v>
      </c>
      <c r="H41" s="797">
        <v>2006</v>
      </c>
      <c r="I41" s="765"/>
      <c r="J41" s="765"/>
      <c r="K41" s="765"/>
      <c r="L41" s="765"/>
      <c r="M41" s="765"/>
      <c r="N41" s="797" t="s">
        <v>139</v>
      </c>
      <c r="O41" s="772">
        <v>980000</v>
      </c>
      <c r="P41" s="773"/>
      <c r="Q41" s="1088" t="str">
        <f t="shared" si="34"/>
        <v>2.06.02</v>
      </c>
      <c r="R41" s="1089" t="str">
        <f t="shared" si="35"/>
        <v>ALAT RUMAH TANGGA</v>
      </c>
      <c r="S41" s="1090">
        <f t="shared" si="36"/>
        <v>5</v>
      </c>
      <c r="T41" s="1091">
        <f t="shared" si="37"/>
        <v>196000</v>
      </c>
      <c r="U41" s="1092">
        <f t="shared" si="38"/>
        <v>9</v>
      </c>
      <c r="V41" s="1091">
        <f t="shared" si="39"/>
        <v>980000</v>
      </c>
      <c r="W41" s="1091">
        <f t="shared" si="40"/>
        <v>0</v>
      </c>
      <c r="X41" s="1091">
        <f t="shared" si="41"/>
        <v>0</v>
      </c>
      <c r="Y41" s="1091">
        <f t="shared" si="42"/>
        <v>0</v>
      </c>
      <c r="Z41" s="1091">
        <f t="shared" si="43"/>
        <v>0</v>
      </c>
      <c r="AA41" s="1091">
        <f t="shared" si="44"/>
        <v>0</v>
      </c>
      <c r="AB41" s="1090">
        <f t="shared" si="45"/>
        <v>2006</v>
      </c>
      <c r="AC41" s="1093">
        <f t="shared" si="46"/>
        <v>980000</v>
      </c>
      <c r="AD41" s="1095">
        <f t="shared" si="33"/>
        <v>0</v>
      </c>
      <c r="AE41" s="759" t="str">
        <f t="shared" si="18"/>
        <v>02.06.02.01</v>
      </c>
    </row>
    <row r="42" spans="1:31" s="759" customFormat="1" ht="29.25" customHeight="1" x14ac:dyDescent="0.25">
      <c r="A42" s="767" t="str">
        <f t="shared" si="6"/>
        <v>02.06.02.01</v>
      </c>
      <c r="B42" s="771" t="s">
        <v>2338</v>
      </c>
      <c r="C42" s="771" t="s">
        <v>187</v>
      </c>
      <c r="D42" s="797" t="s">
        <v>138</v>
      </c>
      <c r="E42" s="771" t="s">
        <v>848</v>
      </c>
      <c r="F42" s="765"/>
      <c r="G42" s="771" t="s">
        <v>360</v>
      </c>
      <c r="H42" s="797">
        <v>2006</v>
      </c>
      <c r="I42" s="765"/>
      <c r="J42" s="765"/>
      <c r="K42" s="765"/>
      <c r="L42" s="765"/>
      <c r="M42" s="765"/>
      <c r="N42" s="797" t="s">
        <v>139</v>
      </c>
      <c r="O42" s="772">
        <v>840000</v>
      </c>
      <c r="P42" s="773"/>
      <c r="Q42" s="1088" t="str">
        <f t="shared" si="34"/>
        <v>2.06.02</v>
      </c>
      <c r="R42" s="1089" t="str">
        <f t="shared" si="35"/>
        <v>ALAT RUMAH TANGGA</v>
      </c>
      <c r="S42" s="1090">
        <f t="shared" si="36"/>
        <v>5</v>
      </c>
      <c r="T42" s="1091">
        <f t="shared" si="37"/>
        <v>168000</v>
      </c>
      <c r="U42" s="1092">
        <f t="shared" si="38"/>
        <v>9</v>
      </c>
      <c r="V42" s="1091">
        <f t="shared" si="39"/>
        <v>840000</v>
      </c>
      <c r="W42" s="1091">
        <f t="shared" si="40"/>
        <v>0</v>
      </c>
      <c r="X42" s="1091">
        <f t="shared" si="41"/>
        <v>0</v>
      </c>
      <c r="Y42" s="1091">
        <f t="shared" si="42"/>
        <v>0</v>
      </c>
      <c r="Z42" s="1091">
        <f t="shared" si="43"/>
        <v>0</v>
      </c>
      <c r="AA42" s="1091">
        <f t="shared" si="44"/>
        <v>0</v>
      </c>
      <c r="AB42" s="1090">
        <f t="shared" si="45"/>
        <v>2006</v>
      </c>
      <c r="AC42" s="1093">
        <f t="shared" si="46"/>
        <v>840000</v>
      </c>
      <c r="AD42" s="1095">
        <f t="shared" si="33"/>
        <v>0</v>
      </c>
      <c r="AE42" s="759" t="str">
        <f t="shared" si="18"/>
        <v>02.06.02.01</v>
      </c>
    </row>
    <row r="43" spans="1:31" s="759" customFormat="1" ht="29.25" customHeight="1" x14ac:dyDescent="0.25">
      <c r="A43" s="767" t="str">
        <f t="shared" si="6"/>
        <v>02.06.02.01</v>
      </c>
      <c r="B43" s="771" t="s">
        <v>2338</v>
      </c>
      <c r="C43" s="771" t="s">
        <v>187</v>
      </c>
      <c r="D43" s="797" t="s">
        <v>138</v>
      </c>
      <c r="E43" s="771" t="s">
        <v>304</v>
      </c>
      <c r="F43" s="765"/>
      <c r="G43" s="771" t="s">
        <v>360</v>
      </c>
      <c r="H43" s="797">
        <v>2001</v>
      </c>
      <c r="I43" s="765"/>
      <c r="J43" s="765"/>
      <c r="K43" s="765"/>
      <c r="L43" s="765"/>
      <c r="M43" s="765"/>
      <c r="N43" s="797" t="s">
        <v>139</v>
      </c>
      <c r="O43" s="772">
        <v>560000</v>
      </c>
      <c r="P43" s="773"/>
      <c r="Q43" s="1088" t="str">
        <f t="shared" si="34"/>
        <v>2.06.02</v>
      </c>
      <c r="R43" s="1089" t="str">
        <f t="shared" si="35"/>
        <v>ALAT RUMAH TANGGA</v>
      </c>
      <c r="S43" s="1090">
        <f t="shared" si="36"/>
        <v>5</v>
      </c>
      <c r="T43" s="1091">
        <f t="shared" si="37"/>
        <v>112000</v>
      </c>
      <c r="U43" s="1092">
        <f t="shared" si="38"/>
        <v>14</v>
      </c>
      <c r="V43" s="1091">
        <f t="shared" si="39"/>
        <v>560000</v>
      </c>
      <c r="W43" s="1091">
        <f t="shared" si="40"/>
        <v>0</v>
      </c>
      <c r="X43" s="1091">
        <f t="shared" si="41"/>
        <v>0</v>
      </c>
      <c r="Y43" s="1091">
        <f t="shared" si="42"/>
        <v>0</v>
      </c>
      <c r="Z43" s="1091">
        <f t="shared" si="43"/>
        <v>0</v>
      </c>
      <c r="AA43" s="1091">
        <f t="shared" si="44"/>
        <v>0</v>
      </c>
      <c r="AB43" s="1090">
        <f t="shared" si="45"/>
        <v>2001</v>
      </c>
      <c r="AC43" s="1093">
        <f t="shared" si="46"/>
        <v>560000</v>
      </c>
      <c r="AD43" s="1095">
        <f t="shared" si="33"/>
        <v>0</v>
      </c>
      <c r="AE43" s="759" t="str">
        <f t="shared" si="18"/>
        <v>02.06.02.01</v>
      </c>
    </row>
    <row r="44" spans="1:31" s="759" customFormat="1" ht="29.25" customHeight="1" x14ac:dyDescent="0.25">
      <c r="A44" s="767" t="str">
        <f t="shared" si="6"/>
        <v>02.06.01.01</v>
      </c>
      <c r="B44" s="771" t="s">
        <v>1616</v>
      </c>
      <c r="C44" s="771" t="s">
        <v>188</v>
      </c>
      <c r="D44" s="797" t="s">
        <v>138</v>
      </c>
      <c r="E44" s="771" t="s">
        <v>849</v>
      </c>
      <c r="F44" s="765"/>
      <c r="G44" s="771" t="s">
        <v>378</v>
      </c>
      <c r="H44" s="797">
        <v>2000</v>
      </c>
      <c r="I44" s="765"/>
      <c r="J44" s="765"/>
      <c r="K44" s="765"/>
      <c r="L44" s="765"/>
      <c r="M44" s="765"/>
      <c r="N44" s="797" t="s">
        <v>139</v>
      </c>
      <c r="O44" s="772">
        <v>1125000</v>
      </c>
      <c r="P44" s="773"/>
      <c r="Q44" s="1088" t="str">
        <f t="shared" si="34"/>
        <v>2.06.01</v>
      </c>
      <c r="R44" s="1089" t="str">
        <f t="shared" si="35"/>
        <v>ALAT KANTOR</v>
      </c>
      <c r="S44" s="1090">
        <f t="shared" si="36"/>
        <v>5</v>
      </c>
      <c r="T44" s="1091">
        <f t="shared" si="37"/>
        <v>225000</v>
      </c>
      <c r="U44" s="1092">
        <f t="shared" si="38"/>
        <v>15</v>
      </c>
      <c r="V44" s="1091">
        <f t="shared" si="39"/>
        <v>1125000</v>
      </c>
      <c r="W44" s="1091">
        <f t="shared" si="40"/>
        <v>0</v>
      </c>
      <c r="X44" s="1091">
        <f t="shared" si="41"/>
        <v>0</v>
      </c>
      <c r="Y44" s="1091">
        <f t="shared" si="42"/>
        <v>0</v>
      </c>
      <c r="Z44" s="1091">
        <f t="shared" si="43"/>
        <v>0</v>
      </c>
      <c r="AA44" s="1091">
        <f t="shared" si="44"/>
        <v>0</v>
      </c>
      <c r="AB44" s="1090">
        <f t="shared" si="45"/>
        <v>2000</v>
      </c>
      <c r="AC44" s="1093">
        <f t="shared" si="46"/>
        <v>1125000</v>
      </c>
      <c r="AD44" s="1095">
        <f t="shared" si="33"/>
        <v>0</v>
      </c>
      <c r="AE44" s="759" t="str">
        <f t="shared" si="18"/>
        <v>02.06.01.01</v>
      </c>
    </row>
    <row r="45" spans="1:31" s="759" customFormat="1" ht="29.25" customHeight="1" x14ac:dyDescent="0.25">
      <c r="A45" s="767" t="str">
        <f t="shared" si="6"/>
        <v>02.06.02.04</v>
      </c>
      <c r="B45" s="771" t="s">
        <v>448</v>
      </c>
      <c r="C45" s="771" t="s">
        <v>178</v>
      </c>
      <c r="D45" s="797" t="s">
        <v>138</v>
      </c>
      <c r="E45" s="771" t="s">
        <v>301</v>
      </c>
      <c r="F45" s="765"/>
      <c r="G45" s="771" t="s">
        <v>361</v>
      </c>
      <c r="H45" s="797">
        <v>2006</v>
      </c>
      <c r="I45" s="765"/>
      <c r="J45" s="765"/>
      <c r="K45" s="765"/>
      <c r="L45" s="765"/>
      <c r="M45" s="765"/>
      <c r="N45" s="797" t="s">
        <v>139</v>
      </c>
      <c r="O45" s="772">
        <v>2625000</v>
      </c>
      <c r="P45" s="773"/>
      <c r="Q45" s="1088" t="str">
        <f t="shared" si="34"/>
        <v>2.06.02</v>
      </c>
      <c r="R45" s="1089" t="str">
        <f t="shared" si="35"/>
        <v>ALAT RUMAH TANGGA</v>
      </c>
      <c r="S45" s="1090">
        <f t="shared" si="36"/>
        <v>5</v>
      </c>
      <c r="T45" s="1091">
        <f t="shared" si="37"/>
        <v>525000</v>
      </c>
      <c r="U45" s="1092">
        <f t="shared" si="38"/>
        <v>9</v>
      </c>
      <c r="V45" s="1091">
        <f t="shared" si="39"/>
        <v>2625000</v>
      </c>
      <c r="W45" s="1091">
        <f t="shared" si="40"/>
        <v>0</v>
      </c>
      <c r="X45" s="1091">
        <f t="shared" si="41"/>
        <v>0</v>
      </c>
      <c r="Y45" s="1091">
        <f t="shared" si="42"/>
        <v>0</v>
      </c>
      <c r="Z45" s="1091">
        <f t="shared" si="43"/>
        <v>0</v>
      </c>
      <c r="AA45" s="1091">
        <f t="shared" si="44"/>
        <v>0</v>
      </c>
      <c r="AB45" s="1090">
        <f t="shared" si="45"/>
        <v>2006</v>
      </c>
      <c r="AC45" s="1093">
        <f t="shared" si="46"/>
        <v>2625000</v>
      </c>
      <c r="AD45" s="1095">
        <f t="shared" si="33"/>
        <v>0</v>
      </c>
      <c r="AE45" s="759" t="str">
        <f t="shared" si="18"/>
        <v>02.06.02.04</v>
      </c>
    </row>
    <row r="46" spans="1:31" s="759" customFormat="1" ht="29.25" customHeight="1" x14ac:dyDescent="0.25">
      <c r="A46" s="767" t="str">
        <f t="shared" si="6"/>
        <v>02.06.03.05</v>
      </c>
      <c r="B46" s="771" t="s">
        <v>2345</v>
      </c>
      <c r="C46" s="771" t="s">
        <v>177</v>
      </c>
      <c r="D46" s="797" t="s">
        <v>138</v>
      </c>
      <c r="E46" s="771" t="s">
        <v>331</v>
      </c>
      <c r="F46" s="765"/>
      <c r="G46" s="771" t="s">
        <v>362</v>
      </c>
      <c r="H46" s="797">
        <v>2006</v>
      </c>
      <c r="I46" s="765"/>
      <c r="J46" s="765"/>
      <c r="K46" s="765"/>
      <c r="L46" s="765"/>
      <c r="M46" s="765"/>
      <c r="N46" s="797" t="s">
        <v>139</v>
      </c>
      <c r="O46" s="772">
        <v>6860000</v>
      </c>
      <c r="P46" s="773"/>
      <c r="Q46" s="1088" t="str">
        <f t="shared" si="34"/>
        <v>2.06.03</v>
      </c>
      <c r="R46" s="1089" t="str">
        <f t="shared" si="35"/>
        <v>KOMPUTER</v>
      </c>
      <c r="S46" s="1090">
        <f t="shared" si="36"/>
        <v>4</v>
      </c>
      <c r="T46" s="1091">
        <f t="shared" si="37"/>
        <v>1715000</v>
      </c>
      <c r="U46" s="1092">
        <f t="shared" si="38"/>
        <v>9</v>
      </c>
      <c r="V46" s="1091">
        <f t="shared" si="39"/>
        <v>6860000</v>
      </c>
      <c r="W46" s="1091">
        <f t="shared" si="40"/>
        <v>0</v>
      </c>
      <c r="X46" s="1091">
        <f t="shared" si="41"/>
        <v>0</v>
      </c>
      <c r="Y46" s="1091">
        <f t="shared" si="42"/>
        <v>0</v>
      </c>
      <c r="Z46" s="1091">
        <f t="shared" si="43"/>
        <v>0</v>
      </c>
      <c r="AA46" s="1091">
        <f t="shared" si="44"/>
        <v>0</v>
      </c>
      <c r="AB46" s="1090">
        <f t="shared" si="45"/>
        <v>2006</v>
      </c>
      <c r="AC46" s="1093">
        <f t="shared" si="46"/>
        <v>6860000</v>
      </c>
      <c r="AD46" s="1095">
        <f t="shared" si="33"/>
        <v>0</v>
      </c>
      <c r="AE46" s="759" t="str">
        <f t="shared" si="18"/>
        <v>02.06.03.05</v>
      </c>
    </row>
    <row r="47" spans="1:31" s="759" customFormat="1" ht="29.25" customHeight="1" x14ac:dyDescent="0.25">
      <c r="A47" s="767" t="str">
        <f t="shared" si="6"/>
        <v>02.06.03.05</v>
      </c>
      <c r="B47" s="771" t="s">
        <v>2343</v>
      </c>
      <c r="C47" s="771" t="s">
        <v>176</v>
      </c>
      <c r="D47" s="797" t="s">
        <v>138</v>
      </c>
      <c r="E47" s="771" t="s">
        <v>300</v>
      </c>
      <c r="F47" s="765"/>
      <c r="G47" s="771" t="s">
        <v>363</v>
      </c>
      <c r="H47" s="797">
        <v>2006</v>
      </c>
      <c r="I47" s="765"/>
      <c r="J47" s="765"/>
      <c r="K47" s="765"/>
      <c r="L47" s="765"/>
      <c r="M47" s="765"/>
      <c r="N47" s="797" t="s">
        <v>139</v>
      </c>
      <c r="O47" s="772">
        <v>595000</v>
      </c>
      <c r="P47" s="773"/>
      <c r="Q47" s="1088" t="str">
        <f t="shared" si="34"/>
        <v>2.06.03</v>
      </c>
      <c r="R47" s="1089" t="str">
        <f t="shared" si="35"/>
        <v>KOMPUTER</v>
      </c>
      <c r="S47" s="1090">
        <f t="shared" si="36"/>
        <v>4</v>
      </c>
      <c r="T47" s="1091">
        <f t="shared" si="37"/>
        <v>148750</v>
      </c>
      <c r="U47" s="1092">
        <f t="shared" si="38"/>
        <v>9</v>
      </c>
      <c r="V47" s="1091">
        <f t="shared" si="39"/>
        <v>595000</v>
      </c>
      <c r="W47" s="1091">
        <f t="shared" si="40"/>
        <v>0</v>
      </c>
      <c r="X47" s="1091">
        <f t="shared" si="41"/>
        <v>0</v>
      </c>
      <c r="Y47" s="1091">
        <f t="shared" si="42"/>
        <v>0</v>
      </c>
      <c r="Z47" s="1091">
        <f t="shared" si="43"/>
        <v>0</v>
      </c>
      <c r="AA47" s="1091">
        <f t="shared" si="44"/>
        <v>0</v>
      </c>
      <c r="AB47" s="1090">
        <f t="shared" si="45"/>
        <v>2006</v>
      </c>
      <c r="AC47" s="1093">
        <f t="shared" si="46"/>
        <v>595000</v>
      </c>
      <c r="AD47" s="1095">
        <f t="shared" si="33"/>
        <v>0</v>
      </c>
      <c r="AE47" s="759" t="str">
        <f t="shared" si="18"/>
        <v>02.06.03.05</v>
      </c>
    </row>
    <row r="48" spans="1:31" s="759" customFormat="1" ht="29.25" customHeight="1" x14ac:dyDescent="0.25">
      <c r="A48" s="767" t="str">
        <f t="shared" si="6"/>
        <v>02.06.03.05</v>
      </c>
      <c r="B48" s="771" t="s">
        <v>2343</v>
      </c>
      <c r="C48" s="771" t="s">
        <v>176</v>
      </c>
      <c r="D48" s="797" t="s">
        <v>138</v>
      </c>
      <c r="E48" s="771" t="s">
        <v>324</v>
      </c>
      <c r="F48" s="765"/>
      <c r="G48" s="771" t="s">
        <v>363</v>
      </c>
      <c r="H48" s="797">
        <v>2006</v>
      </c>
      <c r="I48" s="765"/>
      <c r="J48" s="765"/>
      <c r="K48" s="765"/>
      <c r="L48" s="765"/>
      <c r="M48" s="765"/>
      <c r="N48" s="797" t="s">
        <v>139</v>
      </c>
      <c r="O48" s="772">
        <v>900000</v>
      </c>
      <c r="P48" s="773"/>
      <c r="Q48" s="1088" t="str">
        <f t="shared" si="34"/>
        <v>2.06.03</v>
      </c>
      <c r="R48" s="1089" t="str">
        <f t="shared" si="35"/>
        <v>KOMPUTER</v>
      </c>
      <c r="S48" s="1090">
        <f t="shared" si="36"/>
        <v>4</v>
      </c>
      <c r="T48" s="1091">
        <f t="shared" si="37"/>
        <v>225000</v>
      </c>
      <c r="U48" s="1092">
        <f t="shared" si="38"/>
        <v>9</v>
      </c>
      <c r="V48" s="1091">
        <f t="shared" si="39"/>
        <v>900000</v>
      </c>
      <c r="W48" s="1091">
        <f t="shared" si="40"/>
        <v>0</v>
      </c>
      <c r="X48" s="1091">
        <f t="shared" si="41"/>
        <v>0</v>
      </c>
      <c r="Y48" s="1091">
        <f t="shared" si="42"/>
        <v>0</v>
      </c>
      <c r="Z48" s="1091">
        <f t="shared" si="43"/>
        <v>0</v>
      </c>
      <c r="AA48" s="1091">
        <f t="shared" si="44"/>
        <v>0</v>
      </c>
      <c r="AB48" s="1090">
        <f t="shared" si="45"/>
        <v>2006</v>
      </c>
      <c r="AC48" s="1093">
        <f t="shared" si="46"/>
        <v>900000</v>
      </c>
      <c r="AD48" s="1095">
        <f t="shared" si="33"/>
        <v>0</v>
      </c>
      <c r="AE48" s="759" t="str">
        <f t="shared" si="18"/>
        <v>02.06.03.05</v>
      </c>
    </row>
    <row r="49" spans="1:31" s="759" customFormat="1" ht="29.25" customHeight="1" x14ac:dyDescent="0.25">
      <c r="A49" s="767" t="str">
        <f t="shared" si="6"/>
        <v>02.06.03.05</v>
      </c>
      <c r="B49" s="771" t="s">
        <v>2345</v>
      </c>
      <c r="C49" s="771" t="s">
        <v>177</v>
      </c>
      <c r="D49" s="797" t="s">
        <v>138</v>
      </c>
      <c r="E49" s="771" t="s">
        <v>324</v>
      </c>
      <c r="F49" s="765"/>
      <c r="G49" s="771" t="s">
        <v>362</v>
      </c>
      <c r="H49" s="797">
        <v>2006</v>
      </c>
      <c r="I49" s="765"/>
      <c r="J49" s="765"/>
      <c r="K49" s="765"/>
      <c r="L49" s="765"/>
      <c r="M49" s="765"/>
      <c r="N49" s="797" t="s">
        <v>139</v>
      </c>
      <c r="O49" s="772">
        <v>6150000</v>
      </c>
      <c r="P49" s="773"/>
      <c r="Q49" s="1088" t="str">
        <f t="shared" si="34"/>
        <v>2.06.03</v>
      </c>
      <c r="R49" s="1089" t="str">
        <f t="shared" si="35"/>
        <v>KOMPUTER</v>
      </c>
      <c r="S49" s="1090">
        <f t="shared" si="36"/>
        <v>4</v>
      </c>
      <c r="T49" s="1091">
        <f t="shared" si="37"/>
        <v>1537500</v>
      </c>
      <c r="U49" s="1092">
        <f t="shared" si="38"/>
        <v>9</v>
      </c>
      <c r="V49" s="1091">
        <f t="shared" si="39"/>
        <v>6150000</v>
      </c>
      <c r="W49" s="1091">
        <f t="shared" si="40"/>
        <v>0</v>
      </c>
      <c r="X49" s="1091">
        <f t="shared" si="41"/>
        <v>0</v>
      </c>
      <c r="Y49" s="1091">
        <f t="shared" si="42"/>
        <v>0</v>
      </c>
      <c r="Z49" s="1091">
        <f t="shared" si="43"/>
        <v>0</v>
      </c>
      <c r="AA49" s="1091">
        <f t="shared" si="44"/>
        <v>0</v>
      </c>
      <c r="AB49" s="1090">
        <f t="shared" si="45"/>
        <v>2006</v>
      </c>
      <c r="AC49" s="1093">
        <f t="shared" si="46"/>
        <v>6150000</v>
      </c>
      <c r="AD49" s="1095">
        <f t="shared" si="33"/>
        <v>0</v>
      </c>
      <c r="AE49" s="759" t="str">
        <f t="shared" si="18"/>
        <v>02.06.03.05</v>
      </c>
    </row>
    <row r="50" spans="1:31" s="759" customFormat="1" ht="29.25" customHeight="1" x14ac:dyDescent="0.25">
      <c r="A50" s="767" t="str">
        <f t="shared" si="6"/>
        <v>02.06.02.04</v>
      </c>
      <c r="B50" s="771" t="s">
        <v>448</v>
      </c>
      <c r="C50" s="771" t="s">
        <v>178</v>
      </c>
      <c r="D50" s="797" t="s">
        <v>138</v>
      </c>
      <c r="E50" s="771" t="s">
        <v>301</v>
      </c>
      <c r="F50" s="765"/>
      <c r="G50" s="771" t="s">
        <v>361</v>
      </c>
      <c r="H50" s="797">
        <v>2005</v>
      </c>
      <c r="I50" s="765"/>
      <c r="J50" s="765"/>
      <c r="K50" s="765"/>
      <c r="L50" s="765"/>
      <c r="M50" s="765"/>
      <c r="N50" s="797" t="s">
        <v>139</v>
      </c>
      <c r="O50" s="772">
        <v>3375000</v>
      </c>
      <c r="P50" s="773"/>
      <c r="Q50" s="1088" t="str">
        <f t="shared" si="34"/>
        <v>2.06.02</v>
      </c>
      <c r="R50" s="1089" t="str">
        <f t="shared" si="35"/>
        <v>ALAT RUMAH TANGGA</v>
      </c>
      <c r="S50" s="1090">
        <f t="shared" si="36"/>
        <v>5</v>
      </c>
      <c r="T50" s="1091">
        <f t="shared" si="37"/>
        <v>675000</v>
      </c>
      <c r="U50" s="1092">
        <f t="shared" si="38"/>
        <v>10</v>
      </c>
      <c r="V50" s="1091">
        <f t="shared" si="39"/>
        <v>3375000</v>
      </c>
      <c r="W50" s="1091">
        <f t="shared" si="40"/>
        <v>0</v>
      </c>
      <c r="X50" s="1091">
        <f t="shared" si="41"/>
        <v>0</v>
      </c>
      <c r="Y50" s="1091">
        <f t="shared" si="42"/>
        <v>0</v>
      </c>
      <c r="Z50" s="1091">
        <f t="shared" si="43"/>
        <v>0</v>
      </c>
      <c r="AA50" s="1091">
        <f t="shared" si="44"/>
        <v>0</v>
      </c>
      <c r="AB50" s="1090">
        <f t="shared" si="45"/>
        <v>2005</v>
      </c>
      <c r="AC50" s="1093">
        <f t="shared" si="46"/>
        <v>3375000</v>
      </c>
      <c r="AD50" s="1095">
        <f t="shared" si="33"/>
        <v>0</v>
      </c>
      <c r="AE50" s="759" t="str">
        <f t="shared" si="18"/>
        <v>02.06.02.04</v>
      </c>
    </row>
    <row r="51" spans="1:31" s="759" customFormat="1" ht="29.25" customHeight="1" x14ac:dyDescent="0.25">
      <c r="A51" s="767" t="str">
        <f t="shared" si="6"/>
        <v>02.06.02.01</v>
      </c>
      <c r="B51" s="771" t="s">
        <v>2346</v>
      </c>
      <c r="C51" s="771" t="s">
        <v>182</v>
      </c>
      <c r="D51" s="797" t="s">
        <v>138</v>
      </c>
      <c r="E51" s="771" t="s">
        <v>845</v>
      </c>
      <c r="F51" s="765"/>
      <c r="G51" s="771" t="s">
        <v>362</v>
      </c>
      <c r="H51" s="797">
        <v>2006</v>
      </c>
      <c r="I51" s="765"/>
      <c r="J51" s="765"/>
      <c r="K51" s="765"/>
      <c r="L51" s="765"/>
      <c r="M51" s="765"/>
      <c r="N51" s="797" t="s">
        <v>139</v>
      </c>
      <c r="O51" s="772">
        <v>1600000</v>
      </c>
      <c r="P51" s="773"/>
      <c r="Q51" s="1088" t="str">
        <f t="shared" si="34"/>
        <v>2.06.02</v>
      </c>
      <c r="R51" s="1089" t="str">
        <f t="shared" si="35"/>
        <v>ALAT RUMAH TANGGA</v>
      </c>
      <c r="S51" s="1090">
        <f t="shared" si="36"/>
        <v>5</v>
      </c>
      <c r="T51" s="1091">
        <f t="shared" si="37"/>
        <v>320000</v>
      </c>
      <c r="U51" s="1092">
        <f t="shared" si="38"/>
        <v>9</v>
      </c>
      <c r="V51" s="1091">
        <f t="shared" si="39"/>
        <v>1600000</v>
      </c>
      <c r="W51" s="1091">
        <f t="shared" si="40"/>
        <v>0</v>
      </c>
      <c r="X51" s="1091">
        <f t="shared" si="41"/>
        <v>0</v>
      </c>
      <c r="Y51" s="1091">
        <f t="shared" si="42"/>
        <v>0</v>
      </c>
      <c r="Z51" s="1091">
        <f t="shared" si="43"/>
        <v>0</v>
      </c>
      <c r="AA51" s="1091">
        <f t="shared" si="44"/>
        <v>0</v>
      </c>
      <c r="AB51" s="1090">
        <f t="shared" si="45"/>
        <v>2006</v>
      </c>
      <c r="AC51" s="1093">
        <f t="shared" si="46"/>
        <v>1600000</v>
      </c>
      <c r="AD51" s="1095">
        <f t="shared" si="33"/>
        <v>0</v>
      </c>
      <c r="AE51" s="759" t="str">
        <f t="shared" si="18"/>
        <v>02.06.02.01</v>
      </c>
    </row>
    <row r="52" spans="1:31" s="759" customFormat="1" ht="29.25" customHeight="1" x14ac:dyDescent="0.25">
      <c r="A52" s="767" t="str">
        <f t="shared" si="6"/>
        <v>02.06.02.01</v>
      </c>
      <c r="B52" s="771" t="s">
        <v>2347</v>
      </c>
      <c r="C52" s="771" t="s">
        <v>823</v>
      </c>
      <c r="D52" s="797" t="s">
        <v>138</v>
      </c>
      <c r="E52" s="771" t="s">
        <v>329</v>
      </c>
      <c r="F52" s="765"/>
      <c r="G52" s="771" t="s">
        <v>367</v>
      </c>
      <c r="H52" s="797">
        <v>2006</v>
      </c>
      <c r="I52" s="765"/>
      <c r="J52" s="765"/>
      <c r="K52" s="765"/>
      <c r="L52" s="765"/>
      <c r="M52" s="765"/>
      <c r="N52" s="797" t="s">
        <v>139</v>
      </c>
      <c r="O52" s="772">
        <v>1680000</v>
      </c>
      <c r="P52" s="773"/>
      <c r="Q52" s="1088" t="str">
        <f t="shared" si="34"/>
        <v>2.06.02</v>
      </c>
      <c r="R52" s="1089" t="str">
        <f t="shared" si="35"/>
        <v>ALAT RUMAH TANGGA</v>
      </c>
      <c r="S52" s="1090">
        <f t="shared" si="36"/>
        <v>5</v>
      </c>
      <c r="T52" s="1091">
        <f t="shared" si="37"/>
        <v>336000</v>
      </c>
      <c r="U52" s="1092">
        <f t="shared" si="38"/>
        <v>9</v>
      </c>
      <c r="V52" s="1091">
        <f t="shared" si="39"/>
        <v>1680000</v>
      </c>
      <c r="W52" s="1091">
        <f t="shared" si="40"/>
        <v>0</v>
      </c>
      <c r="X52" s="1091">
        <f t="shared" si="41"/>
        <v>0</v>
      </c>
      <c r="Y52" s="1091">
        <f t="shared" si="42"/>
        <v>0</v>
      </c>
      <c r="Z52" s="1091">
        <f t="shared" si="43"/>
        <v>0</v>
      </c>
      <c r="AA52" s="1091">
        <f t="shared" si="44"/>
        <v>0</v>
      </c>
      <c r="AB52" s="1090">
        <f t="shared" si="45"/>
        <v>2006</v>
      </c>
      <c r="AC52" s="1093">
        <f t="shared" si="46"/>
        <v>1680000</v>
      </c>
      <c r="AD52" s="1095">
        <f t="shared" si="33"/>
        <v>0</v>
      </c>
      <c r="AE52" s="759" t="str">
        <f t="shared" si="18"/>
        <v>02.06.02.01</v>
      </c>
    </row>
    <row r="53" spans="1:31" s="759" customFormat="1" ht="29.25" customHeight="1" x14ac:dyDescent="0.25">
      <c r="A53" s="767" t="str">
        <f t="shared" si="6"/>
        <v>02.06.02.01</v>
      </c>
      <c r="B53" s="771" t="s">
        <v>2333</v>
      </c>
      <c r="C53" s="771" t="s">
        <v>824</v>
      </c>
      <c r="D53" s="797" t="s">
        <v>138</v>
      </c>
      <c r="E53" s="771" t="s">
        <v>304</v>
      </c>
      <c r="F53" s="765"/>
      <c r="G53" s="771" t="s">
        <v>364</v>
      </c>
      <c r="H53" s="797">
        <v>2006</v>
      </c>
      <c r="I53" s="765"/>
      <c r="J53" s="765"/>
      <c r="K53" s="765"/>
      <c r="L53" s="765"/>
      <c r="M53" s="765"/>
      <c r="N53" s="797" t="s">
        <v>139</v>
      </c>
      <c r="O53" s="772">
        <v>1200000</v>
      </c>
      <c r="P53" s="773"/>
      <c r="Q53" s="1088" t="str">
        <f t="shared" si="34"/>
        <v>2.06.02</v>
      </c>
      <c r="R53" s="1089" t="str">
        <f t="shared" si="35"/>
        <v>ALAT RUMAH TANGGA</v>
      </c>
      <c r="S53" s="1090">
        <f t="shared" si="36"/>
        <v>5</v>
      </c>
      <c r="T53" s="1091">
        <f t="shared" si="37"/>
        <v>240000</v>
      </c>
      <c r="U53" s="1092">
        <f t="shared" si="38"/>
        <v>9</v>
      </c>
      <c r="V53" s="1091">
        <f t="shared" si="39"/>
        <v>1200000</v>
      </c>
      <c r="W53" s="1091">
        <f t="shared" si="40"/>
        <v>0</v>
      </c>
      <c r="X53" s="1091">
        <f t="shared" si="41"/>
        <v>0</v>
      </c>
      <c r="Y53" s="1091">
        <f t="shared" si="42"/>
        <v>0</v>
      </c>
      <c r="Z53" s="1091">
        <f t="shared" si="43"/>
        <v>0</v>
      </c>
      <c r="AA53" s="1091">
        <f t="shared" si="44"/>
        <v>0</v>
      </c>
      <c r="AB53" s="1090">
        <f t="shared" si="45"/>
        <v>2006</v>
      </c>
      <c r="AC53" s="1093">
        <f t="shared" si="46"/>
        <v>1200000</v>
      </c>
      <c r="AD53" s="1095">
        <f t="shared" si="33"/>
        <v>0</v>
      </c>
      <c r="AE53" s="759" t="str">
        <f t="shared" si="18"/>
        <v>02.06.02.01</v>
      </c>
    </row>
    <row r="54" spans="1:31" s="759" customFormat="1" ht="29.25" customHeight="1" thickBot="1" x14ac:dyDescent="0.3">
      <c r="A54" s="767" t="str">
        <f t="shared" si="6"/>
        <v>02.06.02.01</v>
      </c>
      <c r="B54" s="788" t="s">
        <v>2333</v>
      </c>
      <c r="C54" s="788" t="s">
        <v>183</v>
      </c>
      <c r="D54" s="789" t="s">
        <v>138</v>
      </c>
      <c r="E54" s="788" t="s">
        <v>329</v>
      </c>
      <c r="F54" s="776"/>
      <c r="G54" s="788" t="s">
        <v>364</v>
      </c>
      <c r="H54" s="789">
        <v>2006</v>
      </c>
      <c r="I54" s="776"/>
      <c r="J54" s="776"/>
      <c r="K54" s="776"/>
      <c r="L54" s="776"/>
      <c r="M54" s="776"/>
      <c r="N54" s="789" t="s">
        <v>139</v>
      </c>
      <c r="O54" s="790">
        <v>3600000</v>
      </c>
      <c r="P54" s="791"/>
      <c r="Q54" s="1088" t="str">
        <f t="shared" si="34"/>
        <v>2.06.02</v>
      </c>
      <c r="R54" s="1089" t="str">
        <f t="shared" si="35"/>
        <v>ALAT RUMAH TANGGA</v>
      </c>
      <c r="S54" s="1090">
        <f t="shared" si="36"/>
        <v>5</v>
      </c>
      <c r="T54" s="1091">
        <f t="shared" si="37"/>
        <v>720000</v>
      </c>
      <c r="U54" s="1092">
        <f t="shared" si="38"/>
        <v>9</v>
      </c>
      <c r="V54" s="1091">
        <f t="shared" si="39"/>
        <v>3600000</v>
      </c>
      <c r="W54" s="1091">
        <f t="shared" si="40"/>
        <v>0</v>
      </c>
      <c r="X54" s="1091">
        <f t="shared" si="41"/>
        <v>0</v>
      </c>
      <c r="Y54" s="1091">
        <f t="shared" si="42"/>
        <v>0</v>
      </c>
      <c r="Z54" s="1091">
        <f t="shared" si="43"/>
        <v>0</v>
      </c>
      <c r="AA54" s="1091">
        <f t="shared" si="44"/>
        <v>0</v>
      </c>
      <c r="AB54" s="1090">
        <f t="shared" si="45"/>
        <v>2006</v>
      </c>
      <c r="AC54" s="1093">
        <f t="shared" si="46"/>
        <v>3600000</v>
      </c>
      <c r="AD54" s="1095">
        <f t="shared" si="33"/>
        <v>0</v>
      </c>
      <c r="AE54" s="759" t="str">
        <f t="shared" si="18"/>
        <v>02.06.02.01</v>
      </c>
    </row>
    <row r="55" spans="1:31" s="759" customFormat="1" ht="29.25" customHeight="1" x14ac:dyDescent="0.25">
      <c r="A55" s="767" t="str">
        <f t="shared" si="6"/>
        <v>02.06.02.01</v>
      </c>
      <c r="B55" s="784" t="s">
        <v>2338</v>
      </c>
      <c r="C55" s="784" t="s">
        <v>187</v>
      </c>
      <c r="D55" s="785" t="s">
        <v>138</v>
      </c>
      <c r="E55" s="784" t="s">
        <v>304</v>
      </c>
      <c r="F55" s="782"/>
      <c r="G55" s="784" t="s">
        <v>360</v>
      </c>
      <c r="H55" s="785">
        <v>2006</v>
      </c>
      <c r="I55" s="782"/>
      <c r="J55" s="782"/>
      <c r="K55" s="782"/>
      <c r="L55" s="782"/>
      <c r="M55" s="782"/>
      <c r="N55" s="785" t="s">
        <v>139</v>
      </c>
      <c r="O55" s="786">
        <v>1600000</v>
      </c>
      <c r="P55" s="787"/>
      <c r="Q55" s="1088" t="str">
        <f t="shared" si="34"/>
        <v>2.06.02</v>
      </c>
      <c r="R55" s="1089" t="str">
        <f t="shared" si="35"/>
        <v>ALAT RUMAH TANGGA</v>
      </c>
      <c r="S55" s="1090">
        <f t="shared" si="36"/>
        <v>5</v>
      </c>
      <c r="T55" s="1091">
        <f t="shared" si="37"/>
        <v>320000</v>
      </c>
      <c r="U55" s="1092">
        <f t="shared" si="38"/>
        <v>9</v>
      </c>
      <c r="V55" s="1091">
        <f t="shared" si="39"/>
        <v>1600000</v>
      </c>
      <c r="W55" s="1091">
        <f t="shared" si="40"/>
        <v>0</v>
      </c>
      <c r="X55" s="1091">
        <f t="shared" si="41"/>
        <v>0</v>
      </c>
      <c r="Y55" s="1091">
        <f t="shared" si="42"/>
        <v>0</v>
      </c>
      <c r="Z55" s="1091">
        <f t="shared" si="43"/>
        <v>0</v>
      </c>
      <c r="AA55" s="1091">
        <f t="shared" si="44"/>
        <v>0</v>
      </c>
      <c r="AB55" s="1090">
        <f t="shared" si="45"/>
        <v>2006</v>
      </c>
      <c r="AC55" s="1093">
        <f t="shared" si="46"/>
        <v>1600000</v>
      </c>
      <c r="AD55" s="1095">
        <f t="shared" si="33"/>
        <v>0</v>
      </c>
      <c r="AE55" s="759" t="str">
        <f t="shared" si="18"/>
        <v>02.06.02.01</v>
      </c>
    </row>
    <row r="56" spans="1:31" s="759" customFormat="1" ht="29.25" customHeight="1" x14ac:dyDescent="0.25">
      <c r="A56" s="767" t="str">
        <f t="shared" si="6"/>
        <v>02.06.01.04</v>
      </c>
      <c r="B56" s="771" t="s">
        <v>2348</v>
      </c>
      <c r="C56" s="771" t="s">
        <v>825</v>
      </c>
      <c r="D56" s="797" t="s">
        <v>138</v>
      </c>
      <c r="E56" s="771" t="s">
        <v>304</v>
      </c>
      <c r="F56" s="765"/>
      <c r="G56" s="771" t="s">
        <v>372</v>
      </c>
      <c r="H56" s="797">
        <v>2001</v>
      </c>
      <c r="I56" s="765"/>
      <c r="J56" s="765"/>
      <c r="K56" s="765"/>
      <c r="L56" s="765"/>
      <c r="M56" s="765"/>
      <c r="N56" s="797" t="s">
        <v>139</v>
      </c>
      <c r="O56" s="772">
        <v>4340000</v>
      </c>
      <c r="P56" s="773"/>
      <c r="Q56" s="1088" t="str">
        <f t="shared" si="34"/>
        <v>2.06.01</v>
      </c>
      <c r="R56" s="1089" t="str">
        <f t="shared" si="35"/>
        <v>ALAT KANTOR</v>
      </c>
      <c r="S56" s="1090">
        <f t="shared" si="36"/>
        <v>5</v>
      </c>
      <c r="T56" s="1091">
        <f t="shared" si="37"/>
        <v>868000</v>
      </c>
      <c r="U56" s="1092">
        <f t="shared" si="38"/>
        <v>14</v>
      </c>
      <c r="V56" s="1091">
        <f t="shared" si="39"/>
        <v>4340000</v>
      </c>
      <c r="W56" s="1091">
        <f t="shared" si="40"/>
        <v>0</v>
      </c>
      <c r="X56" s="1091">
        <f t="shared" si="41"/>
        <v>0</v>
      </c>
      <c r="Y56" s="1091">
        <f t="shared" si="42"/>
        <v>0</v>
      </c>
      <c r="Z56" s="1091">
        <f t="shared" si="43"/>
        <v>0</v>
      </c>
      <c r="AA56" s="1091">
        <f t="shared" si="44"/>
        <v>0</v>
      </c>
      <c r="AB56" s="1090">
        <f t="shared" si="45"/>
        <v>2001</v>
      </c>
      <c r="AC56" s="1093">
        <f t="shared" si="46"/>
        <v>4340000</v>
      </c>
      <c r="AD56" s="1095">
        <f t="shared" si="33"/>
        <v>0</v>
      </c>
      <c r="AE56" s="759" t="str">
        <f t="shared" si="18"/>
        <v>02.06.01.04</v>
      </c>
    </row>
    <row r="57" spans="1:31" s="759" customFormat="1" ht="29.25" customHeight="1" x14ac:dyDescent="0.25">
      <c r="A57" s="767" t="str">
        <f t="shared" si="6"/>
        <v>02.06.01.04</v>
      </c>
      <c r="B57" s="771" t="s">
        <v>2341</v>
      </c>
      <c r="C57" s="771" t="s">
        <v>182</v>
      </c>
      <c r="D57" s="797" t="s">
        <v>138</v>
      </c>
      <c r="E57" s="771" t="s">
        <v>317</v>
      </c>
      <c r="F57" s="765"/>
      <c r="G57" s="771" t="s">
        <v>362</v>
      </c>
      <c r="H57" s="797">
        <v>2004</v>
      </c>
      <c r="I57" s="765"/>
      <c r="J57" s="765"/>
      <c r="K57" s="765"/>
      <c r="L57" s="765"/>
      <c r="M57" s="765"/>
      <c r="N57" s="797" t="s">
        <v>139</v>
      </c>
      <c r="O57" s="772">
        <v>975000</v>
      </c>
      <c r="P57" s="773"/>
      <c r="Q57" s="1088" t="str">
        <f t="shared" si="34"/>
        <v>2.06.01</v>
      </c>
      <c r="R57" s="1089" t="str">
        <f t="shared" si="35"/>
        <v>ALAT KANTOR</v>
      </c>
      <c r="S57" s="1090">
        <f t="shared" si="36"/>
        <v>5</v>
      </c>
      <c r="T57" s="1091">
        <f t="shared" si="37"/>
        <v>195000</v>
      </c>
      <c r="U57" s="1092">
        <f t="shared" si="38"/>
        <v>11</v>
      </c>
      <c r="V57" s="1091">
        <f t="shared" si="39"/>
        <v>975000</v>
      </c>
      <c r="W57" s="1091">
        <f t="shared" si="40"/>
        <v>0</v>
      </c>
      <c r="X57" s="1091">
        <f t="shared" si="41"/>
        <v>0</v>
      </c>
      <c r="Y57" s="1091">
        <f t="shared" si="42"/>
        <v>0</v>
      </c>
      <c r="Z57" s="1091">
        <f t="shared" si="43"/>
        <v>0</v>
      </c>
      <c r="AA57" s="1091">
        <f t="shared" si="44"/>
        <v>0</v>
      </c>
      <c r="AB57" s="1090">
        <f t="shared" si="45"/>
        <v>2004</v>
      </c>
      <c r="AC57" s="1093">
        <f t="shared" si="46"/>
        <v>975000</v>
      </c>
      <c r="AD57" s="1095">
        <f t="shared" si="33"/>
        <v>0</v>
      </c>
      <c r="AE57" s="759" t="str">
        <f t="shared" si="18"/>
        <v>02.06.01.04</v>
      </c>
    </row>
    <row r="58" spans="1:31" s="759" customFormat="1" ht="29.25" customHeight="1" x14ac:dyDescent="0.25">
      <c r="A58" s="767" t="str">
        <f t="shared" si="6"/>
        <v>02.06.02.01</v>
      </c>
      <c r="B58" s="771" t="s">
        <v>2333</v>
      </c>
      <c r="C58" s="771" t="s">
        <v>183</v>
      </c>
      <c r="D58" s="797" t="s">
        <v>138</v>
      </c>
      <c r="E58" s="771" t="s">
        <v>329</v>
      </c>
      <c r="F58" s="765"/>
      <c r="G58" s="771" t="s">
        <v>364</v>
      </c>
      <c r="H58" s="797">
        <v>2006</v>
      </c>
      <c r="I58" s="765"/>
      <c r="J58" s="765"/>
      <c r="K58" s="765"/>
      <c r="L58" s="765"/>
      <c r="M58" s="765"/>
      <c r="N58" s="797" t="s">
        <v>139</v>
      </c>
      <c r="O58" s="772">
        <v>17550000</v>
      </c>
      <c r="P58" s="773"/>
      <c r="Q58" s="1088" t="str">
        <f t="shared" si="34"/>
        <v>2.06.02</v>
      </c>
      <c r="R58" s="1089" t="str">
        <f t="shared" si="35"/>
        <v>ALAT RUMAH TANGGA</v>
      </c>
      <c r="S58" s="1090">
        <f t="shared" si="36"/>
        <v>5</v>
      </c>
      <c r="T58" s="1091">
        <f t="shared" si="37"/>
        <v>3510000</v>
      </c>
      <c r="U58" s="1092">
        <f t="shared" si="38"/>
        <v>9</v>
      </c>
      <c r="V58" s="1091">
        <f t="shared" si="39"/>
        <v>17550000</v>
      </c>
      <c r="W58" s="1091">
        <f t="shared" si="40"/>
        <v>0</v>
      </c>
      <c r="X58" s="1091">
        <f t="shared" si="41"/>
        <v>0</v>
      </c>
      <c r="Y58" s="1091">
        <f t="shared" si="42"/>
        <v>0</v>
      </c>
      <c r="Z58" s="1091">
        <f t="shared" si="43"/>
        <v>0</v>
      </c>
      <c r="AA58" s="1091">
        <f t="shared" si="44"/>
        <v>0</v>
      </c>
      <c r="AB58" s="1090">
        <f t="shared" si="45"/>
        <v>2006</v>
      </c>
      <c r="AC58" s="1093">
        <f t="shared" si="46"/>
        <v>17550000</v>
      </c>
      <c r="AD58" s="1095">
        <f t="shared" si="33"/>
        <v>0</v>
      </c>
      <c r="AE58" s="759" t="str">
        <f t="shared" si="18"/>
        <v>02.06.02.01</v>
      </c>
    </row>
    <row r="59" spans="1:31" s="759" customFormat="1" ht="29.25" customHeight="1" x14ac:dyDescent="0.25">
      <c r="A59" s="767" t="str">
        <f t="shared" si="6"/>
        <v>02.06.02.04</v>
      </c>
      <c r="B59" s="771" t="s">
        <v>448</v>
      </c>
      <c r="C59" s="771" t="s">
        <v>178</v>
      </c>
      <c r="D59" s="797" t="s">
        <v>138</v>
      </c>
      <c r="E59" s="771" t="s">
        <v>300</v>
      </c>
      <c r="F59" s="765"/>
      <c r="G59" s="771" t="s">
        <v>361</v>
      </c>
      <c r="H59" s="797">
        <v>2006</v>
      </c>
      <c r="I59" s="765"/>
      <c r="J59" s="765"/>
      <c r="K59" s="765"/>
      <c r="L59" s="765"/>
      <c r="M59" s="765"/>
      <c r="N59" s="797" t="s">
        <v>139</v>
      </c>
      <c r="O59" s="772">
        <v>2062500</v>
      </c>
      <c r="P59" s="773"/>
      <c r="Q59" s="1088" t="str">
        <f t="shared" si="34"/>
        <v>2.06.02</v>
      </c>
      <c r="R59" s="1089" t="str">
        <f t="shared" si="35"/>
        <v>ALAT RUMAH TANGGA</v>
      </c>
      <c r="S59" s="1090">
        <f t="shared" si="36"/>
        <v>5</v>
      </c>
      <c r="T59" s="1091">
        <f t="shared" si="37"/>
        <v>412500</v>
      </c>
      <c r="U59" s="1092">
        <f t="shared" si="38"/>
        <v>9</v>
      </c>
      <c r="V59" s="1091">
        <f t="shared" si="39"/>
        <v>2062500</v>
      </c>
      <c r="W59" s="1091">
        <f t="shared" si="40"/>
        <v>0</v>
      </c>
      <c r="X59" s="1091">
        <f t="shared" si="41"/>
        <v>0</v>
      </c>
      <c r="Y59" s="1091">
        <f t="shared" si="42"/>
        <v>0</v>
      </c>
      <c r="Z59" s="1091">
        <f t="shared" si="43"/>
        <v>0</v>
      </c>
      <c r="AA59" s="1091">
        <f t="shared" si="44"/>
        <v>0</v>
      </c>
      <c r="AB59" s="1090">
        <f t="shared" si="45"/>
        <v>2006</v>
      </c>
      <c r="AC59" s="1093">
        <f t="shared" si="46"/>
        <v>2062500</v>
      </c>
      <c r="AD59" s="1095">
        <f t="shared" si="33"/>
        <v>0</v>
      </c>
      <c r="AE59" s="759" t="str">
        <f t="shared" si="18"/>
        <v>02.06.02.04</v>
      </c>
    </row>
    <row r="60" spans="1:31" s="759" customFormat="1" ht="29.25" customHeight="1" x14ac:dyDescent="0.25">
      <c r="A60" s="767" t="str">
        <f t="shared" si="6"/>
        <v>02.06.02.01</v>
      </c>
      <c r="B60" s="771" t="s">
        <v>2336</v>
      </c>
      <c r="C60" s="771" t="s">
        <v>209</v>
      </c>
      <c r="D60" s="797" t="s">
        <v>138</v>
      </c>
      <c r="E60" s="771" t="s">
        <v>299</v>
      </c>
      <c r="F60" s="765"/>
      <c r="G60" s="771" t="s">
        <v>379</v>
      </c>
      <c r="H60" s="797">
        <v>2006</v>
      </c>
      <c r="I60" s="765"/>
      <c r="J60" s="765"/>
      <c r="K60" s="765"/>
      <c r="L60" s="765"/>
      <c r="M60" s="765"/>
      <c r="N60" s="797" t="s">
        <v>139</v>
      </c>
      <c r="O60" s="772">
        <v>525000</v>
      </c>
      <c r="P60" s="773"/>
      <c r="Q60" s="1088" t="str">
        <f t="shared" si="34"/>
        <v>2.06.02</v>
      </c>
      <c r="R60" s="1089" t="str">
        <f t="shared" si="35"/>
        <v>ALAT RUMAH TANGGA</v>
      </c>
      <c r="S60" s="1090">
        <f t="shared" si="36"/>
        <v>5</v>
      </c>
      <c r="T60" s="1091">
        <f t="shared" si="37"/>
        <v>105000</v>
      </c>
      <c r="U60" s="1092">
        <f t="shared" si="38"/>
        <v>9</v>
      </c>
      <c r="V60" s="1091">
        <f t="shared" si="39"/>
        <v>525000</v>
      </c>
      <c r="W60" s="1091">
        <f t="shared" si="40"/>
        <v>0</v>
      </c>
      <c r="X60" s="1091">
        <f t="shared" si="41"/>
        <v>0</v>
      </c>
      <c r="Y60" s="1091">
        <f t="shared" si="42"/>
        <v>0</v>
      </c>
      <c r="Z60" s="1091">
        <f t="shared" si="43"/>
        <v>0</v>
      </c>
      <c r="AA60" s="1091">
        <f t="shared" si="44"/>
        <v>0</v>
      </c>
      <c r="AB60" s="1090">
        <f t="shared" si="45"/>
        <v>2006</v>
      </c>
      <c r="AC60" s="1093">
        <f t="shared" si="46"/>
        <v>525000</v>
      </c>
      <c r="AD60" s="1095">
        <f t="shared" si="33"/>
        <v>0</v>
      </c>
      <c r="AE60" s="759" t="str">
        <f t="shared" si="18"/>
        <v>02.06.02.01</v>
      </c>
    </row>
    <row r="61" spans="1:31" s="759" customFormat="1" ht="29.25" customHeight="1" x14ac:dyDescent="0.25">
      <c r="A61" s="767" t="str">
        <f t="shared" si="6"/>
        <v>02.06.02.01</v>
      </c>
      <c r="B61" s="771" t="s">
        <v>2338</v>
      </c>
      <c r="C61" s="771" t="s">
        <v>187</v>
      </c>
      <c r="D61" s="797" t="s">
        <v>138</v>
      </c>
      <c r="E61" s="771" t="s">
        <v>304</v>
      </c>
      <c r="F61" s="765"/>
      <c r="G61" s="771" t="s">
        <v>360</v>
      </c>
      <c r="H61" s="797">
        <v>2006</v>
      </c>
      <c r="I61" s="765"/>
      <c r="J61" s="765"/>
      <c r="K61" s="765"/>
      <c r="L61" s="765"/>
      <c r="M61" s="765"/>
      <c r="N61" s="797" t="s">
        <v>139</v>
      </c>
      <c r="O61" s="772">
        <v>1050000</v>
      </c>
      <c r="P61" s="773"/>
      <c r="Q61" s="1088" t="str">
        <f t="shared" si="34"/>
        <v>2.06.02</v>
      </c>
      <c r="R61" s="1089" t="str">
        <f t="shared" si="35"/>
        <v>ALAT RUMAH TANGGA</v>
      </c>
      <c r="S61" s="1090">
        <f t="shared" si="36"/>
        <v>5</v>
      </c>
      <c r="T61" s="1091">
        <f t="shared" si="37"/>
        <v>210000</v>
      </c>
      <c r="U61" s="1092">
        <f t="shared" si="38"/>
        <v>9</v>
      </c>
      <c r="V61" s="1091">
        <f t="shared" si="39"/>
        <v>1050000</v>
      </c>
      <c r="W61" s="1091">
        <f t="shared" si="40"/>
        <v>0</v>
      </c>
      <c r="X61" s="1091">
        <f t="shared" si="41"/>
        <v>0</v>
      </c>
      <c r="Y61" s="1091">
        <f t="shared" si="42"/>
        <v>0</v>
      </c>
      <c r="Z61" s="1091">
        <f t="shared" si="43"/>
        <v>0</v>
      </c>
      <c r="AA61" s="1091">
        <f t="shared" si="44"/>
        <v>0</v>
      </c>
      <c r="AB61" s="1090">
        <f t="shared" si="45"/>
        <v>2006</v>
      </c>
      <c r="AC61" s="1093">
        <f t="shared" si="46"/>
        <v>1050000</v>
      </c>
      <c r="AD61" s="1095">
        <f t="shared" si="33"/>
        <v>0</v>
      </c>
      <c r="AE61" s="759" t="str">
        <f t="shared" si="18"/>
        <v>02.06.02.01</v>
      </c>
    </row>
    <row r="62" spans="1:31" s="759" customFormat="1" ht="29.25" customHeight="1" x14ac:dyDescent="0.25">
      <c r="A62" s="767" t="str">
        <f t="shared" si="6"/>
        <v>02.06.02.01</v>
      </c>
      <c r="B62" s="771" t="s">
        <v>2346</v>
      </c>
      <c r="C62" s="771" t="s">
        <v>182</v>
      </c>
      <c r="D62" s="797" t="s">
        <v>138</v>
      </c>
      <c r="E62" s="771" t="s">
        <v>845</v>
      </c>
      <c r="F62" s="765"/>
      <c r="G62" s="771" t="s">
        <v>362</v>
      </c>
      <c r="H62" s="797">
        <v>2006</v>
      </c>
      <c r="I62" s="765"/>
      <c r="J62" s="765"/>
      <c r="K62" s="765"/>
      <c r="L62" s="765"/>
      <c r="M62" s="765"/>
      <c r="N62" s="797" t="s">
        <v>139</v>
      </c>
      <c r="O62" s="772">
        <v>1500000</v>
      </c>
      <c r="P62" s="773"/>
      <c r="Q62" s="1088" t="str">
        <f t="shared" si="34"/>
        <v>2.06.02</v>
      </c>
      <c r="R62" s="1089" t="str">
        <f t="shared" si="35"/>
        <v>ALAT RUMAH TANGGA</v>
      </c>
      <c r="S62" s="1090">
        <f t="shared" si="36"/>
        <v>5</v>
      </c>
      <c r="T62" s="1091">
        <f t="shared" si="37"/>
        <v>300000</v>
      </c>
      <c r="U62" s="1092">
        <f t="shared" si="38"/>
        <v>9</v>
      </c>
      <c r="V62" s="1091">
        <f t="shared" si="39"/>
        <v>1500000</v>
      </c>
      <c r="W62" s="1091">
        <f t="shared" si="40"/>
        <v>0</v>
      </c>
      <c r="X62" s="1091">
        <f t="shared" si="41"/>
        <v>0</v>
      </c>
      <c r="Y62" s="1091">
        <f t="shared" si="42"/>
        <v>0</v>
      </c>
      <c r="Z62" s="1091">
        <f t="shared" si="43"/>
        <v>0</v>
      </c>
      <c r="AA62" s="1091">
        <f t="shared" si="44"/>
        <v>0</v>
      </c>
      <c r="AB62" s="1090">
        <f t="shared" si="45"/>
        <v>2006</v>
      </c>
      <c r="AC62" s="1093">
        <f t="shared" si="46"/>
        <v>1500000</v>
      </c>
      <c r="AD62" s="1095">
        <f t="shared" si="33"/>
        <v>0</v>
      </c>
      <c r="AE62" s="759" t="str">
        <f t="shared" si="18"/>
        <v>02.06.02.01</v>
      </c>
    </row>
    <row r="63" spans="1:31" s="759" customFormat="1" ht="29.25" customHeight="1" x14ac:dyDescent="0.25">
      <c r="A63" s="767" t="str">
        <f t="shared" si="6"/>
        <v>02.06.01.04</v>
      </c>
      <c r="B63" s="771" t="s">
        <v>2341</v>
      </c>
      <c r="C63" s="771" t="s">
        <v>182</v>
      </c>
      <c r="D63" s="797" t="s">
        <v>138</v>
      </c>
      <c r="E63" s="771" t="s">
        <v>845</v>
      </c>
      <c r="F63" s="765"/>
      <c r="G63" s="771" t="s">
        <v>362</v>
      </c>
      <c r="H63" s="797">
        <v>2006</v>
      </c>
      <c r="I63" s="765"/>
      <c r="J63" s="765"/>
      <c r="K63" s="765"/>
      <c r="L63" s="765"/>
      <c r="M63" s="765"/>
      <c r="N63" s="797" t="s">
        <v>139</v>
      </c>
      <c r="O63" s="772">
        <v>1500000</v>
      </c>
      <c r="P63" s="773"/>
      <c r="Q63" s="1088" t="str">
        <f t="shared" si="34"/>
        <v>2.06.01</v>
      </c>
      <c r="R63" s="1089" t="str">
        <f t="shared" si="35"/>
        <v>ALAT KANTOR</v>
      </c>
      <c r="S63" s="1090">
        <f t="shared" si="36"/>
        <v>5</v>
      </c>
      <c r="T63" s="1091">
        <f t="shared" si="37"/>
        <v>300000</v>
      </c>
      <c r="U63" s="1092">
        <f t="shared" si="38"/>
        <v>9</v>
      </c>
      <c r="V63" s="1091">
        <f t="shared" si="39"/>
        <v>1500000</v>
      </c>
      <c r="W63" s="1091">
        <f t="shared" si="40"/>
        <v>0</v>
      </c>
      <c r="X63" s="1091">
        <f t="shared" si="41"/>
        <v>0</v>
      </c>
      <c r="Y63" s="1091">
        <f t="shared" si="42"/>
        <v>0</v>
      </c>
      <c r="Z63" s="1091">
        <f t="shared" si="43"/>
        <v>0</v>
      </c>
      <c r="AA63" s="1091">
        <f t="shared" si="44"/>
        <v>0</v>
      </c>
      <c r="AB63" s="1090">
        <f t="shared" si="45"/>
        <v>2006</v>
      </c>
      <c r="AC63" s="1093">
        <f t="shared" si="46"/>
        <v>1500000</v>
      </c>
      <c r="AD63" s="1095">
        <f t="shared" si="33"/>
        <v>0</v>
      </c>
      <c r="AE63" s="759" t="str">
        <f t="shared" si="18"/>
        <v>02.06.01.04</v>
      </c>
    </row>
    <row r="64" spans="1:31" s="759" customFormat="1" ht="29.25" customHeight="1" x14ac:dyDescent="0.25">
      <c r="A64" s="767" t="str">
        <f t="shared" si="6"/>
        <v>02.06.02.01</v>
      </c>
      <c r="B64" s="771" t="s">
        <v>2333</v>
      </c>
      <c r="C64" s="771" t="s">
        <v>183</v>
      </c>
      <c r="D64" s="797" t="s">
        <v>138</v>
      </c>
      <c r="E64" s="771" t="s">
        <v>304</v>
      </c>
      <c r="F64" s="765"/>
      <c r="G64" s="771" t="s">
        <v>369</v>
      </c>
      <c r="H64" s="797">
        <v>2001</v>
      </c>
      <c r="I64" s="765"/>
      <c r="J64" s="765"/>
      <c r="K64" s="765"/>
      <c r="L64" s="765"/>
      <c r="M64" s="765"/>
      <c r="N64" s="797" t="s">
        <v>139</v>
      </c>
      <c r="O64" s="772">
        <v>3825000</v>
      </c>
      <c r="P64" s="773"/>
      <c r="Q64" s="1088" t="str">
        <f t="shared" si="34"/>
        <v>2.06.02</v>
      </c>
      <c r="R64" s="1089" t="str">
        <f t="shared" si="35"/>
        <v>ALAT RUMAH TANGGA</v>
      </c>
      <c r="S64" s="1090">
        <f t="shared" si="36"/>
        <v>5</v>
      </c>
      <c r="T64" s="1091">
        <f t="shared" si="37"/>
        <v>765000</v>
      </c>
      <c r="U64" s="1092">
        <f t="shared" si="38"/>
        <v>14</v>
      </c>
      <c r="V64" s="1091">
        <f t="shared" si="39"/>
        <v>3825000</v>
      </c>
      <c r="W64" s="1091">
        <f t="shared" si="40"/>
        <v>0</v>
      </c>
      <c r="X64" s="1091">
        <f t="shared" si="41"/>
        <v>0</v>
      </c>
      <c r="Y64" s="1091">
        <f t="shared" si="42"/>
        <v>0</v>
      </c>
      <c r="Z64" s="1091">
        <f t="shared" si="43"/>
        <v>0</v>
      </c>
      <c r="AA64" s="1091">
        <f t="shared" si="44"/>
        <v>0</v>
      </c>
      <c r="AB64" s="1090">
        <f t="shared" si="45"/>
        <v>2001</v>
      </c>
      <c r="AC64" s="1093">
        <f t="shared" si="46"/>
        <v>3825000</v>
      </c>
      <c r="AD64" s="1095">
        <f t="shared" si="33"/>
        <v>0</v>
      </c>
      <c r="AE64" s="759" t="str">
        <f t="shared" si="18"/>
        <v>02.06.02.01</v>
      </c>
    </row>
    <row r="65" spans="1:31" s="759" customFormat="1" ht="29.25" customHeight="1" x14ac:dyDescent="0.25">
      <c r="A65" s="767" t="str">
        <f t="shared" si="6"/>
        <v>02.06.03.05</v>
      </c>
      <c r="B65" s="771" t="s">
        <v>2345</v>
      </c>
      <c r="C65" s="771" t="s">
        <v>177</v>
      </c>
      <c r="D65" s="797" t="s">
        <v>138</v>
      </c>
      <c r="E65" s="771" t="s">
        <v>324</v>
      </c>
      <c r="F65" s="765"/>
      <c r="G65" s="771" t="s">
        <v>362</v>
      </c>
      <c r="H65" s="797">
        <v>2004</v>
      </c>
      <c r="I65" s="765"/>
      <c r="J65" s="765"/>
      <c r="K65" s="765"/>
      <c r="L65" s="765"/>
      <c r="M65" s="765"/>
      <c r="N65" s="797" t="s">
        <v>139</v>
      </c>
      <c r="O65" s="772">
        <v>4920000</v>
      </c>
      <c r="P65" s="773"/>
      <c r="Q65" s="1088" t="str">
        <f t="shared" si="34"/>
        <v>2.06.03</v>
      </c>
      <c r="R65" s="1089" t="str">
        <f t="shared" si="35"/>
        <v>KOMPUTER</v>
      </c>
      <c r="S65" s="1090">
        <f t="shared" si="36"/>
        <v>4</v>
      </c>
      <c r="T65" s="1091">
        <f t="shared" si="37"/>
        <v>1230000</v>
      </c>
      <c r="U65" s="1092">
        <f t="shared" si="38"/>
        <v>11</v>
      </c>
      <c r="V65" s="1091">
        <f t="shared" si="39"/>
        <v>4920000</v>
      </c>
      <c r="W65" s="1091">
        <f t="shared" si="40"/>
        <v>0</v>
      </c>
      <c r="X65" s="1091">
        <f t="shared" si="41"/>
        <v>0</v>
      </c>
      <c r="Y65" s="1091">
        <f t="shared" si="42"/>
        <v>0</v>
      </c>
      <c r="Z65" s="1091">
        <f t="shared" si="43"/>
        <v>0</v>
      </c>
      <c r="AA65" s="1091">
        <f t="shared" si="44"/>
        <v>0</v>
      </c>
      <c r="AB65" s="1090">
        <f t="shared" si="45"/>
        <v>2004</v>
      </c>
      <c r="AC65" s="1093">
        <f t="shared" si="46"/>
        <v>4920000</v>
      </c>
      <c r="AD65" s="1095">
        <f t="shared" si="33"/>
        <v>0</v>
      </c>
      <c r="AE65" s="759" t="str">
        <f t="shared" si="18"/>
        <v>02.06.03.05</v>
      </c>
    </row>
    <row r="66" spans="1:31" s="759" customFormat="1" ht="29.25" customHeight="1" x14ac:dyDescent="0.25">
      <c r="A66" s="767" t="str">
        <f t="shared" si="6"/>
        <v>02.06.03.05</v>
      </c>
      <c r="B66" s="771" t="s">
        <v>2343</v>
      </c>
      <c r="C66" s="771" t="s">
        <v>176</v>
      </c>
      <c r="D66" s="797" t="s">
        <v>138</v>
      </c>
      <c r="E66" s="771" t="s">
        <v>300</v>
      </c>
      <c r="F66" s="765"/>
      <c r="G66" s="771" t="s">
        <v>363</v>
      </c>
      <c r="H66" s="797">
        <v>2004</v>
      </c>
      <c r="I66" s="765"/>
      <c r="J66" s="765"/>
      <c r="K66" s="765"/>
      <c r="L66" s="765"/>
      <c r="M66" s="765"/>
      <c r="N66" s="797" t="s">
        <v>139</v>
      </c>
      <c r="O66" s="772">
        <v>1190000</v>
      </c>
      <c r="P66" s="773"/>
      <c r="Q66" s="1088" t="str">
        <f t="shared" si="34"/>
        <v>2.06.03</v>
      </c>
      <c r="R66" s="1089" t="str">
        <f t="shared" si="35"/>
        <v>KOMPUTER</v>
      </c>
      <c r="S66" s="1090">
        <f t="shared" si="36"/>
        <v>4</v>
      </c>
      <c r="T66" s="1091">
        <f t="shared" si="37"/>
        <v>297500</v>
      </c>
      <c r="U66" s="1092">
        <f t="shared" si="38"/>
        <v>11</v>
      </c>
      <c r="V66" s="1091">
        <f t="shared" si="39"/>
        <v>1190000</v>
      </c>
      <c r="W66" s="1091">
        <f t="shared" si="40"/>
        <v>0</v>
      </c>
      <c r="X66" s="1091">
        <f t="shared" si="41"/>
        <v>0</v>
      </c>
      <c r="Y66" s="1091">
        <f t="shared" si="42"/>
        <v>0</v>
      </c>
      <c r="Z66" s="1091">
        <f t="shared" si="43"/>
        <v>0</v>
      </c>
      <c r="AA66" s="1091">
        <f t="shared" si="44"/>
        <v>0</v>
      </c>
      <c r="AB66" s="1090">
        <f t="shared" si="45"/>
        <v>2004</v>
      </c>
      <c r="AC66" s="1093">
        <f t="shared" si="46"/>
        <v>1190000</v>
      </c>
      <c r="AD66" s="1095">
        <f t="shared" si="33"/>
        <v>0</v>
      </c>
      <c r="AE66" s="759" t="str">
        <f t="shared" si="18"/>
        <v>02.06.03.05</v>
      </c>
    </row>
    <row r="67" spans="1:31" s="759" customFormat="1" ht="29.25" customHeight="1" x14ac:dyDescent="0.25">
      <c r="A67" s="767" t="str">
        <f t="shared" si="6"/>
        <v>02.06.03.05</v>
      </c>
      <c r="B67" s="771" t="s">
        <v>2343</v>
      </c>
      <c r="C67" s="771" t="s">
        <v>176</v>
      </c>
      <c r="D67" s="797" t="s">
        <v>138</v>
      </c>
      <c r="E67" s="771" t="s">
        <v>331</v>
      </c>
      <c r="F67" s="765"/>
      <c r="G67" s="771" t="s">
        <v>363</v>
      </c>
      <c r="H67" s="797">
        <v>2006</v>
      </c>
      <c r="I67" s="765"/>
      <c r="J67" s="765"/>
      <c r="K67" s="765"/>
      <c r="L67" s="765"/>
      <c r="M67" s="765"/>
      <c r="N67" s="797" t="s">
        <v>139</v>
      </c>
      <c r="O67" s="772">
        <v>1275000</v>
      </c>
      <c r="P67" s="773"/>
      <c r="Q67" s="1088" t="str">
        <f t="shared" si="34"/>
        <v>2.06.03</v>
      </c>
      <c r="R67" s="1089" t="str">
        <f t="shared" si="35"/>
        <v>KOMPUTER</v>
      </c>
      <c r="S67" s="1090">
        <f t="shared" si="36"/>
        <v>4</v>
      </c>
      <c r="T67" s="1091">
        <f t="shared" si="37"/>
        <v>318750</v>
      </c>
      <c r="U67" s="1092">
        <f t="shared" si="38"/>
        <v>9</v>
      </c>
      <c r="V67" s="1091">
        <f t="shared" si="39"/>
        <v>1275000</v>
      </c>
      <c r="W67" s="1091">
        <f t="shared" si="40"/>
        <v>0</v>
      </c>
      <c r="X67" s="1091">
        <f t="shared" si="41"/>
        <v>0</v>
      </c>
      <c r="Y67" s="1091">
        <f t="shared" si="42"/>
        <v>0</v>
      </c>
      <c r="Z67" s="1091">
        <f t="shared" si="43"/>
        <v>0</v>
      </c>
      <c r="AA67" s="1091">
        <f t="shared" si="44"/>
        <v>0</v>
      </c>
      <c r="AB67" s="1090">
        <f t="shared" si="45"/>
        <v>2006</v>
      </c>
      <c r="AC67" s="1093">
        <f t="shared" si="46"/>
        <v>1275000</v>
      </c>
      <c r="AD67" s="1095">
        <f t="shared" si="33"/>
        <v>0</v>
      </c>
      <c r="AE67" s="759" t="str">
        <f t="shared" si="18"/>
        <v>02.06.03.05</v>
      </c>
    </row>
    <row r="68" spans="1:31" s="759" customFormat="1" ht="29.25" customHeight="1" x14ac:dyDescent="0.25">
      <c r="A68" s="767" t="str">
        <f t="shared" si="6"/>
        <v>02.06.03.05</v>
      </c>
      <c r="B68" s="771" t="s">
        <v>2350</v>
      </c>
      <c r="C68" s="771" t="s">
        <v>204</v>
      </c>
      <c r="D68" s="797" t="s">
        <v>138</v>
      </c>
      <c r="E68" s="771" t="s">
        <v>332</v>
      </c>
      <c r="F68" s="765"/>
      <c r="G68" s="771" t="s">
        <v>362</v>
      </c>
      <c r="H68" s="797">
        <v>2006</v>
      </c>
      <c r="I68" s="765"/>
      <c r="J68" s="765"/>
      <c r="K68" s="765"/>
      <c r="L68" s="765"/>
      <c r="M68" s="765"/>
      <c r="N68" s="797" t="s">
        <v>139</v>
      </c>
      <c r="O68" s="772">
        <v>700000</v>
      </c>
      <c r="P68" s="773"/>
      <c r="Q68" s="1088" t="str">
        <f t="shared" si="34"/>
        <v>2.06.03</v>
      </c>
      <c r="R68" s="1089" t="str">
        <f t="shared" si="35"/>
        <v>KOMPUTER</v>
      </c>
      <c r="S68" s="1090">
        <f t="shared" si="36"/>
        <v>4</v>
      </c>
      <c r="T68" s="1091">
        <f t="shared" si="37"/>
        <v>175000</v>
      </c>
      <c r="U68" s="1092">
        <f t="shared" si="38"/>
        <v>9</v>
      </c>
      <c r="V68" s="1091">
        <f t="shared" si="39"/>
        <v>700000</v>
      </c>
      <c r="W68" s="1091">
        <f t="shared" si="40"/>
        <v>0</v>
      </c>
      <c r="X68" s="1091">
        <f t="shared" si="41"/>
        <v>0</v>
      </c>
      <c r="Y68" s="1091">
        <f t="shared" si="42"/>
        <v>0</v>
      </c>
      <c r="Z68" s="1091">
        <f t="shared" si="43"/>
        <v>0</v>
      </c>
      <c r="AA68" s="1091">
        <f t="shared" si="44"/>
        <v>0</v>
      </c>
      <c r="AB68" s="1090">
        <f t="shared" si="45"/>
        <v>2006</v>
      </c>
      <c r="AC68" s="1093">
        <f t="shared" si="46"/>
        <v>700000</v>
      </c>
      <c r="AD68" s="1095">
        <f t="shared" si="33"/>
        <v>0</v>
      </c>
      <c r="AE68" s="759" t="str">
        <f t="shared" si="18"/>
        <v>02.06.03.05</v>
      </c>
    </row>
    <row r="69" spans="1:31" s="759" customFormat="1" ht="29.25" customHeight="1" x14ac:dyDescent="0.25">
      <c r="A69" s="767" t="str">
        <f t="shared" si="6"/>
        <v>02.06.02.01</v>
      </c>
      <c r="B69" s="771" t="s">
        <v>2333</v>
      </c>
      <c r="C69" s="771" t="s">
        <v>824</v>
      </c>
      <c r="D69" s="797" t="s">
        <v>138</v>
      </c>
      <c r="E69" s="771" t="s">
        <v>304</v>
      </c>
      <c r="F69" s="765"/>
      <c r="G69" s="771" t="s">
        <v>369</v>
      </c>
      <c r="H69" s="797">
        <v>2001</v>
      </c>
      <c r="I69" s="765"/>
      <c r="J69" s="765"/>
      <c r="K69" s="765"/>
      <c r="L69" s="765"/>
      <c r="M69" s="765"/>
      <c r="N69" s="797" t="s">
        <v>139</v>
      </c>
      <c r="O69" s="772">
        <v>1050000</v>
      </c>
      <c r="P69" s="773"/>
      <c r="Q69" s="1088" t="str">
        <f t="shared" si="34"/>
        <v>2.06.02</v>
      </c>
      <c r="R69" s="1089" t="str">
        <f t="shared" si="35"/>
        <v>ALAT RUMAH TANGGA</v>
      </c>
      <c r="S69" s="1090">
        <f t="shared" si="36"/>
        <v>5</v>
      </c>
      <c r="T69" s="1091">
        <f t="shared" si="37"/>
        <v>210000</v>
      </c>
      <c r="U69" s="1092">
        <f t="shared" si="38"/>
        <v>14</v>
      </c>
      <c r="V69" s="1091">
        <f t="shared" si="39"/>
        <v>1050000</v>
      </c>
      <c r="W69" s="1091">
        <f t="shared" si="40"/>
        <v>0</v>
      </c>
      <c r="X69" s="1091">
        <f t="shared" si="41"/>
        <v>0</v>
      </c>
      <c r="Y69" s="1091">
        <f t="shared" si="42"/>
        <v>0</v>
      </c>
      <c r="Z69" s="1091">
        <f t="shared" si="43"/>
        <v>0</v>
      </c>
      <c r="AA69" s="1091">
        <f t="shared" si="44"/>
        <v>0</v>
      </c>
      <c r="AB69" s="1090">
        <f t="shared" si="45"/>
        <v>2001</v>
      </c>
      <c r="AC69" s="1093">
        <f t="shared" si="46"/>
        <v>1050000</v>
      </c>
      <c r="AD69" s="1095">
        <f t="shared" si="33"/>
        <v>0</v>
      </c>
      <c r="AE69" s="759" t="str">
        <f t="shared" si="18"/>
        <v>02.06.02.01</v>
      </c>
    </row>
    <row r="70" spans="1:31" s="759" customFormat="1" ht="29.25" customHeight="1" x14ac:dyDescent="0.25">
      <c r="A70" s="767" t="str">
        <f t="shared" si="6"/>
        <v>02.06.01.04</v>
      </c>
      <c r="B70" s="771" t="s">
        <v>2341</v>
      </c>
      <c r="C70" s="771" t="s">
        <v>184</v>
      </c>
      <c r="D70" s="797" t="s">
        <v>138</v>
      </c>
      <c r="E70" s="771" t="s">
        <v>329</v>
      </c>
      <c r="F70" s="765"/>
      <c r="G70" s="771" t="s">
        <v>369</v>
      </c>
      <c r="H70" s="797">
        <v>2006</v>
      </c>
      <c r="I70" s="765"/>
      <c r="J70" s="765"/>
      <c r="K70" s="765"/>
      <c r="L70" s="765"/>
      <c r="M70" s="765"/>
      <c r="N70" s="797" t="s">
        <v>139</v>
      </c>
      <c r="O70" s="772">
        <v>800000</v>
      </c>
      <c r="P70" s="773"/>
      <c r="Q70" s="1088" t="str">
        <f t="shared" si="34"/>
        <v>2.06.01</v>
      </c>
      <c r="R70" s="1089" t="str">
        <f t="shared" si="35"/>
        <v>ALAT KANTOR</v>
      </c>
      <c r="S70" s="1090">
        <f t="shared" si="36"/>
        <v>5</v>
      </c>
      <c r="T70" s="1091">
        <f t="shared" si="37"/>
        <v>160000</v>
      </c>
      <c r="U70" s="1092">
        <f t="shared" si="38"/>
        <v>9</v>
      </c>
      <c r="V70" s="1091">
        <f t="shared" si="39"/>
        <v>800000</v>
      </c>
      <c r="W70" s="1091">
        <f t="shared" si="40"/>
        <v>0</v>
      </c>
      <c r="X70" s="1091">
        <f t="shared" si="41"/>
        <v>0</v>
      </c>
      <c r="Y70" s="1091">
        <f t="shared" si="42"/>
        <v>0</v>
      </c>
      <c r="Z70" s="1091">
        <f t="shared" si="43"/>
        <v>0</v>
      </c>
      <c r="AA70" s="1091">
        <f t="shared" si="44"/>
        <v>0</v>
      </c>
      <c r="AB70" s="1090">
        <f t="shared" si="45"/>
        <v>2006</v>
      </c>
      <c r="AC70" s="1093">
        <f t="shared" si="46"/>
        <v>800000</v>
      </c>
      <c r="AD70" s="1095">
        <f t="shared" si="33"/>
        <v>0</v>
      </c>
      <c r="AE70" s="759" t="str">
        <f t="shared" si="18"/>
        <v>02.06.01.04</v>
      </c>
    </row>
    <row r="71" spans="1:31" s="759" customFormat="1" ht="29.25" customHeight="1" x14ac:dyDescent="0.25">
      <c r="A71" s="767" t="str">
        <f t="shared" si="6"/>
        <v>02.06.02.04</v>
      </c>
      <c r="B71" s="771" t="s">
        <v>448</v>
      </c>
      <c r="C71" s="771" t="s">
        <v>178</v>
      </c>
      <c r="D71" s="797" t="s">
        <v>138</v>
      </c>
      <c r="E71" s="771" t="s">
        <v>301</v>
      </c>
      <c r="F71" s="765"/>
      <c r="G71" s="771" t="s">
        <v>361</v>
      </c>
      <c r="H71" s="797">
        <v>2005</v>
      </c>
      <c r="I71" s="765"/>
      <c r="J71" s="765"/>
      <c r="K71" s="765"/>
      <c r="L71" s="765"/>
      <c r="M71" s="765"/>
      <c r="N71" s="797" t="s">
        <v>139</v>
      </c>
      <c r="O71" s="772">
        <v>3150000</v>
      </c>
      <c r="P71" s="773"/>
      <c r="Q71" s="1088" t="str">
        <f t="shared" si="34"/>
        <v>2.06.02</v>
      </c>
      <c r="R71" s="1089" t="str">
        <f t="shared" si="35"/>
        <v>ALAT RUMAH TANGGA</v>
      </c>
      <c r="S71" s="1090">
        <f t="shared" si="36"/>
        <v>5</v>
      </c>
      <c r="T71" s="1091">
        <f t="shared" si="37"/>
        <v>630000</v>
      </c>
      <c r="U71" s="1092">
        <f t="shared" si="38"/>
        <v>10</v>
      </c>
      <c r="V71" s="1091">
        <f t="shared" si="39"/>
        <v>3150000</v>
      </c>
      <c r="W71" s="1091">
        <f t="shared" si="40"/>
        <v>0</v>
      </c>
      <c r="X71" s="1091">
        <f t="shared" si="41"/>
        <v>0</v>
      </c>
      <c r="Y71" s="1091">
        <f t="shared" si="42"/>
        <v>0</v>
      </c>
      <c r="Z71" s="1091">
        <f t="shared" si="43"/>
        <v>0</v>
      </c>
      <c r="AA71" s="1091">
        <f t="shared" si="44"/>
        <v>0</v>
      </c>
      <c r="AB71" s="1090">
        <f t="shared" si="45"/>
        <v>2005</v>
      </c>
      <c r="AC71" s="1093">
        <f t="shared" si="46"/>
        <v>3150000</v>
      </c>
      <c r="AD71" s="1095">
        <f t="shared" si="33"/>
        <v>0</v>
      </c>
      <c r="AE71" s="759" t="str">
        <f t="shared" si="18"/>
        <v>02.06.02.04</v>
      </c>
    </row>
    <row r="72" spans="1:31" s="759" customFormat="1" ht="29.25" customHeight="1" x14ac:dyDescent="0.25">
      <c r="A72" s="767" t="str">
        <f t="shared" si="6"/>
        <v>02.06.03.05</v>
      </c>
      <c r="B72" s="771" t="s">
        <v>2343</v>
      </c>
      <c r="C72" s="771" t="s">
        <v>176</v>
      </c>
      <c r="D72" s="797" t="s">
        <v>138</v>
      </c>
      <c r="E72" s="771" t="s">
        <v>324</v>
      </c>
      <c r="F72" s="765"/>
      <c r="G72" s="771" t="s">
        <v>363</v>
      </c>
      <c r="H72" s="797">
        <v>2005</v>
      </c>
      <c r="I72" s="765"/>
      <c r="J72" s="765"/>
      <c r="K72" s="765"/>
      <c r="L72" s="765"/>
      <c r="M72" s="765"/>
      <c r="N72" s="797" t="s">
        <v>139</v>
      </c>
      <c r="O72" s="772">
        <v>700000</v>
      </c>
      <c r="P72" s="773"/>
      <c r="Q72" s="1088" t="str">
        <f t="shared" si="34"/>
        <v>2.06.03</v>
      </c>
      <c r="R72" s="1089" t="str">
        <f t="shared" si="35"/>
        <v>KOMPUTER</v>
      </c>
      <c r="S72" s="1090">
        <f t="shared" si="36"/>
        <v>4</v>
      </c>
      <c r="T72" s="1091">
        <f t="shared" si="37"/>
        <v>175000</v>
      </c>
      <c r="U72" s="1092">
        <f t="shared" si="38"/>
        <v>10</v>
      </c>
      <c r="V72" s="1091">
        <f t="shared" si="39"/>
        <v>700000</v>
      </c>
      <c r="W72" s="1091">
        <f t="shared" si="40"/>
        <v>0</v>
      </c>
      <c r="X72" s="1091">
        <f t="shared" si="41"/>
        <v>0</v>
      </c>
      <c r="Y72" s="1091">
        <f t="shared" si="42"/>
        <v>0</v>
      </c>
      <c r="Z72" s="1091">
        <f t="shared" si="43"/>
        <v>0</v>
      </c>
      <c r="AA72" s="1091">
        <f t="shared" si="44"/>
        <v>0</v>
      </c>
      <c r="AB72" s="1090">
        <f t="shared" si="45"/>
        <v>2005</v>
      </c>
      <c r="AC72" s="1093">
        <f t="shared" si="46"/>
        <v>700000</v>
      </c>
      <c r="AD72" s="1095">
        <f t="shared" si="33"/>
        <v>0</v>
      </c>
      <c r="AE72" s="759" t="str">
        <f t="shared" si="18"/>
        <v>02.06.03.05</v>
      </c>
    </row>
    <row r="73" spans="1:31" s="759" customFormat="1" ht="29.25" customHeight="1" x14ac:dyDescent="0.25">
      <c r="A73" s="767" t="str">
        <f t="shared" si="6"/>
        <v>02.06.03.05</v>
      </c>
      <c r="B73" s="771" t="s">
        <v>2345</v>
      </c>
      <c r="C73" s="771" t="s">
        <v>177</v>
      </c>
      <c r="D73" s="797" t="s">
        <v>138</v>
      </c>
      <c r="E73" s="771" t="s">
        <v>324</v>
      </c>
      <c r="F73" s="765"/>
      <c r="G73" s="771" t="s">
        <v>362</v>
      </c>
      <c r="H73" s="797">
        <v>2005</v>
      </c>
      <c r="I73" s="765"/>
      <c r="J73" s="765"/>
      <c r="K73" s="765"/>
      <c r="L73" s="765"/>
      <c r="M73" s="765"/>
      <c r="N73" s="797" t="s">
        <v>139</v>
      </c>
      <c r="O73" s="772">
        <v>5740000</v>
      </c>
      <c r="P73" s="773"/>
      <c r="Q73" s="1088" t="str">
        <f t="shared" si="34"/>
        <v>2.06.03</v>
      </c>
      <c r="R73" s="1089" t="str">
        <f t="shared" si="35"/>
        <v>KOMPUTER</v>
      </c>
      <c r="S73" s="1090">
        <f t="shared" si="36"/>
        <v>4</v>
      </c>
      <c r="T73" s="1091">
        <f t="shared" si="37"/>
        <v>1435000</v>
      </c>
      <c r="U73" s="1092">
        <f t="shared" si="38"/>
        <v>10</v>
      </c>
      <c r="V73" s="1091">
        <f t="shared" si="39"/>
        <v>5740000</v>
      </c>
      <c r="W73" s="1091">
        <f t="shared" si="40"/>
        <v>0</v>
      </c>
      <c r="X73" s="1091">
        <f t="shared" si="41"/>
        <v>0</v>
      </c>
      <c r="Y73" s="1091">
        <f t="shared" si="42"/>
        <v>0</v>
      </c>
      <c r="Z73" s="1091">
        <f t="shared" si="43"/>
        <v>0</v>
      </c>
      <c r="AA73" s="1091">
        <f t="shared" si="44"/>
        <v>0</v>
      </c>
      <c r="AB73" s="1090">
        <f t="shared" si="45"/>
        <v>2005</v>
      </c>
      <c r="AC73" s="1093">
        <f t="shared" si="46"/>
        <v>5740000</v>
      </c>
      <c r="AD73" s="1095">
        <f t="shared" si="33"/>
        <v>0</v>
      </c>
      <c r="AE73" s="759" t="str">
        <f t="shared" si="18"/>
        <v>02.06.03.05</v>
      </c>
    </row>
    <row r="74" spans="1:31" s="759" customFormat="1" ht="29.25" customHeight="1" x14ac:dyDescent="0.25">
      <c r="A74" s="767" t="str">
        <f t="shared" si="6"/>
        <v>02.06.02.01</v>
      </c>
      <c r="B74" s="784" t="s">
        <v>2342</v>
      </c>
      <c r="C74" s="784" t="s">
        <v>822</v>
      </c>
      <c r="D74" s="785" t="s">
        <v>138</v>
      </c>
      <c r="E74" s="784" t="s">
        <v>138</v>
      </c>
      <c r="F74" s="782"/>
      <c r="G74" s="784" t="s">
        <v>360</v>
      </c>
      <c r="H74" s="785">
        <v>2006</v>
      </c>
      <c r="I74" s="782"/>
      <c r="J74" s="782"/>
      <c r="K74" s="782"/>
      <c r="L74" s="782"/>
      <c r="M74" s="782"/>
      <c r="N74" s="785" t="s">
        <v>139</v>
      </c>
      <c r="O74" s="786">
        <v>1120000</v>
      </c>
      <c r="P74" s="787"/>
      <c r="Q74" s="1088" t="str">
        <f t="shared" si="34"/>
        <v>2.06.02</v>
      </c>
      <c r="R74" s="1089" t="str">
        <f t="shared" si="35"/>
        <v>ALAT RUMAH TANGGA</v>
      </c>
      <c r="S74" s="1090">
        <f t="shared" si="36"/>
        <v>5</v>
      </c>
      <c r="T74" s="1091">
        <f t="shared" si="37"/>
        <v>224000</v>
      </c>
      <c r="U74" s="1092">
        <f t="shared" si="38"/>
        <v>9</v>
      </c>
      <c r="V74" s="1091">
        <f t="shared" si="39"/>
        <v>1120000</v>
      </c>
      <c r="W74" s="1091">
        <f t="shared" si="40"/>
        <v>0</v>
      </c>
      <c r="X74" s="1091">
        <f t="shared" si="41"/>
        <v>0</v>
      </c>
      <c r="Y74" s="1091">
        <f t="shared" si="42"/>
        <v>0</v>
      </c>
      <c r="Z74" s="1091">
        <f t="shared" si="43"/>
        <v>0</v>
      </c>
      <c r="AA74" s="1091">
        <f t="shared" si="44"/>
        <v>0</v>
      </c>
      <c r="AB74" s="1090">
        <f t="shared" si="45"/>
        <v>2006</v>
      </c>
      <c r="AC74" s="1093">
        <f t="shared" si="46"/>
        <v>1120000</v>
      </c>
      <c r="AD74" s="1095">
        <f t="shared" si="33"/>
        <v>0</v>
      </c>
      <c r="AE74" s="759" t="str">
        <f t="shared" si="18"/>
        <v>02.06.02.01</v>
      </c>
    </row>
    <row r="75" spans="1:31" s="759" customFormat="1" ht="29.25" customHeight="1" x14ac:dyDescent="0.25">
      <c r="A75" s="767" t="str">
        <f t="shared" si="6"/>
        <v>02.06.02.01</v>
      </c>
      <c r="B75" s="771" t="s">
        <v>2338</v>
      </c>
      <c r="C75" s="771" t="s">
        <v>187</v>
      </c>
      <c r="D75" s="797" t="s">
        <v>138</v>
      </c>
      <c r="E75" s="771" t="s">
        <v>848</v>
      </c>
      <c r="F75" s="765"/>
      <c r="G75" s="771" t="s">
        <v>360</v>
      </c>
      <c r="H75" s="797">
        <v>2006</v>
      </c>
      <c r="I75" s="765"/>
      <c r="J75" s="765"/>
      <c r="K75" s="765"/>
      <c r="L75" s="765"/>
      <c r="M75" s="765"/>
      <c r="N75" s="797" t="s">
        <v>139</v>
      </c>
      <c r="O75" s="772">
        <v>840000</v>
      </c>
      <c r="P75" s="773"/>
      <c r="Q75" s="1088" t="str">
        <f t="shared" si="34"/>
        <v>2.06.02</v>
      </c>
      <c r="R75" s="1089" t="str">
        <f t="shared" si="35"/>
        <v>ALAT RUMAH TANGGA</v>
      </c>
      <c r="S75" s="1090">
        <f t="shared" si="36"/>
        <v>5</v>
      </c>
      <c r="T75" s="1091">
        <f t="shared" si="37"/>
        <v>168000</v>
      </c>
      <c r="U75" s="1092">
        <f t="shared" si="38"/>
        <v>9</v>
      </c>
      <c r="V75" s="1091">
        <f t="shared" si="39"/>
        <v>840000</v>
      </c>
      <c r="W75" s="1091">
        <f t="shared" si="40"/>
        <v>0</v>
      </c>
      <c r="X75" s="1091">
        <f t="shared" si="41"/>
        <v>0</v>
      </c>
      <c r="Y75" s="1091">
        <f t="shared" si="42"/>
        <v>0</v>
      </c>
      <c r="Z75" s="1091">
        <f t="shared" si="43"/>
        <v>0</v>
      </c>
      <c r="AA75" s="1091">
        <f t="shared" si="44"/>
        <v>0</v>
      </c>
      <c r="AB75" s="1090">
        <f t="shared" si="45"/>
        <v>2006</v>
      </c>
      <c r="AC75" s="1093">
        <f t="shared" si="46"/>
        <v>840000</v>
      </c>
      <c r="AD75" s="1095">
        <f t="shared" si="33"/>
        <v>0</v>
      </c>
      <c r="AE75" s="759" t="str">
        <f t="shared" si="18"/>
        <v>02.06.02.01</v>
      </c>
    </row>
    <row r="76" spans="1:31" s="759" customFormat="1" ht="29.25" customHeight="1" x14ac:dyDescent="0.25">
      <c r="A76" s="767" t="str">
        <f t="shared" si="6"/>
        <v>02.06.01.04</v>
      </c>
      <c r="B76" s="771" t="s">
        <v>1617</v>
      </c>
      <c r="C76" s="771" t="s">
        <v>826</v>
      </c>
      <c r="D76" s="797" t="s">
        <v>138</v>
      </c>
      <c r="E76" s="771" t="s">
        <v>304</v>
      </c>
      <c r="F76" s="765"/>
      <c r="G76" s="771" t="s">
        <v>362</v>
      </c>
      <c r="H76" s="797">
        <v>2006</v>
      </c>
      <c r="I76" s="765"/>
      <c r="J76" s="765"/>
      <c r="K76" s="765"/>
      <c r="L76" s="765"/>
      <c r="M76" s="765"/>
      <c r="N76" s="797" t="s">
        <v>139</v>
      </c>
      <c r="O76" s="772">
        <v>2200000</v>
      </c>
      <c r="P76" s="773"/>
      <c r="Q76" s="1088" t="str">
        <f t="shared" si="34"/>
        <v>2.06.01</v>
      </c>
      <c r="R76" s="1089" t="str">
        <f t="shared" si="35"/>
        <v>ALAT KANTOR</v>
      </c>
      <c r="S76" s="1090">
        <f t="shared" si="36"/>
        <v>5</v>
      </c>
      <c r="T76" s="1091">
        <f t="shared" si="37"/>
        <v>440000</v>
      </c>
      <c r="U76" s="1092">
        <f t="shared" si="38"/>
        <v>9</v>
      </c>
      <c r="V76" s="1091">
        <f t="shared" si="39"/>
        <v>2200000</v>
      </c>
      <c r="W76" s="1091">
        <f t="shared" si="40"/>
        <v>0</v>
      </c>
      <c r="X76" s="1091">
        <f t="shared" si="41"/>
        <v>0</v>
      </c>
      <c r="Y76" s="1091">
        <f t="shared" si="42"/>
        <v>0</v>
      </c>
      <c r="Z76" s="1091">
        <f t="shared" si="43"/>
        <v>0</v>
      </c>
      <c r="AA76" s="1091">
        <f t="shared" si="44"/>
        <v>0</v>
      </c>
      <c r="AB76" s="1090">
        <f t="shared" si="45"/>
        <v>2006</v>
      </c>
      <c r="AC76" s="1093">
        <f t="shared" si="46"/>
        <v>2200000</v>
      </c>
      <c r="AD76" s="1095">
        <f t="shared" si="33"/>
        <v>0</v>
      </c>
      <c r="AE76" s="759" t="str">
        <f t="shared" si="18"/>
        <v>02.06.01.04</v>
      </c>
    </row>
    <row r="77" spans="1:31" s="759" customFormat="1" ht="29.25" customHeight="1" x14ac:dyDescent="0.25">
      <c r="A77" s="767" t="str">
        <f t="shared" si="6"/>
        <v>02.06.01.04</v>
      </c>
      <c r="B77" s="771" t="s">
        <v>2341</v>
      </c>
      <c r="C77" s="771" t="s">
        <v>827</v>
      </c>
      <c r="D77" s="797" t="s">
        <v>138</v>
      </c>
      <c r="E77" s="771" t="s">
        <v>335</v>
      </c>
      <c r="F77" s="765"/>
      <c r="G77" s="771" t="s">
        <v>378</v>
      </c>
      <c r="H77" s="797">
        <v>2006</v>
      </c>
      <c r="I77" s="765"/>
      <c r="J77" s="765"/>
      <c r="K77" s="765"/>
      <c r="L77" s="765"/>
      <c r="M77" s="765"/>
      <c r="N77" s="797" t="s">
        <v>139</v>
      </c>
      <c r="O77" s="772">
        <v>3200000</v>
      </c>
      <c r="P77" s="773"/>
      <c r="Q77" s="1088" t="str">
        <f t="shared" si="34"/>
        <v>2.06.01</v>
      </c>
      <c r="R77" s="1089" t="str">
        <f t="shared" si="35"/>
        <v>ALAT KANTOR</v>
      </c>
      <c r="S77" s="1090">
        <f t="shared" si="36"/>
        <v>5</v>
      </c>
      <c r="T77" s="1091">
        <f t="shared" si="37"/>
        <v>640000</v>
      </c>
      <c r="U77" s="1092">
        <f t="shared" si="38"/>
        <v>9</v>
      </c>
      <c r="V77" s="1091">
        <f t="shared" si="39"/>
        <v>3200000</v>
      </c>
      <c r="W77" s="1091">
        <f t="shared" si="40"/>
        <v>0</v>
      </c>
      <c r="X77" s="1091">
        <f t="shared" si="41"/>
        <v>0</v>
      </c>
      <c r="Y77" s="1091">
        <f t="shared" si="42"/>
        <v>0</v>
      </c>
      <c r="Z77" s="1091">
        <f t="shared" si="43"/>
        <v>0</v>
      </c>
      <c r="AA77" s="1091">
        <f t="shared" si="44"/>
        <v>0</v>
      </c>
      <c r="AB77" s="1090">
        <f t="shared" si="45"/>
        <v>2006</v>
      </c>
      <c r="AC77" s="1093">
        <f t="shared" si="46"/>
        <v>3200000</v>
      </c>
      <c r="AD77" s="1095">
        <f t="shared" si="33"/>
        <v>0</v>
      </c>
      <c r="AE77" s="759" t="str">
        <f t="shared" si="18"/>
        <v>02.06.01.04</v>
      </c>
    </row>
    <row r="78" spans="1:31" s="759" customFormat="1" ht="29.25" customHeight="1" x14ac:dyDescent="0.25">
      <c r="A78" s="767" t="str">
        <f t="shared" si="6"/>
        <v>02.06.01.05</v>
      </c>
      <c r="B78" s="771" t="s">
        <v>2351</v>
      </c>
      <c r="C78" s="771" t="s">
        <v>828</v>
      </c>
      <c r="D78" s="797" t="s">
        <v>138</v>
      </c>
      <c r="E78" s="771" t="s">
        <v>850</v>
      </c>
      <c r="F78" s="765"/>
      <c r="G78" s="771" t="s">
        <v>361</v>
      </c>
      <c r="H78" s="797">
        <v>2003</v>
      </c>
      <c r="I78" s="765"/>
      <c r="J78" s="765"/>
      <c r="K78" s="765"/>
      <c r="L78" s="765"/>
      <c r="M78" s="765"/>
      <c r="N78" s="797" t="s">
        <v>139</v>
      </c>
      <c r="O78" s="772">
        <v>2850000</v>
      </c>
      <c r="P78" s="773"/>
      <c r="Q78" s="1088" t="str">
        <f t="shared" si="34"/>
        <v>2.06.01</v>
      </c>
      <c r="R78" s="1089" t="str">
        <f t="shared" si="35"/>
        <v>ALAT KANTOR</v>
      </c>
      <c r="S78" s="1090">
        <f t="shared" si="36"/>
        <v>5</v>
      </c>
      <c r="T78" s="1091">
        <f t="shared" si="37"/>
        <v>570000</v>
      </c>
      <c r="U78" s="1092">
        <f t="shared" si="38"/>
        <v>12</v>
      </c>
      <c r="V78" s="1091">
        <f t="shared" si="39"/>
        <v>2850000</v>
      </c>
      <c r="W78" s="1091">
        <f t="shared" si="40"/>
        <v>0</v>
      </c>
      <c r="X78" s="1091">
        <f t="shared" si="41"/>
        <v>0</v>
      </c>
      <c r="Y78" s="1091">
        <f t="shared" si="42"/>
        <v>0</v>
      </c>
      <c r="Z78" s="1091">
        <f t="shared" si="43"/>
        <v>0</v>
      </c>
      <c r="AA78" s="1091">
        <f t="shared" si="44"/>
        <v>0</v>
      </c>
      <c r="AB78" s="1090">
        <f t="shared" si="45"/>
        <v>2003</v>
      </c>
      <c r="AC78" s="1093">
        <f t="shared" si="46"/>
        <v>2850000</v>
      </c>
      <c r="AD78" s="1095">
        <f t="shared" si="33"/>
        <v>0</v>
      </c>
      <c r="AE78" s="759" t="str">
        <f t="shared" si="18"/>
        <v>02.06.01.05</v>
      </c>
    </row>
    <row r="79" spans="1:31" s="759" customFormat="1" ht="29.25" customHeight="1" x14ac:dyDescent="0.25">
      <c r="A79" s="767" t="str">
        <f t="shared" si="6"/>
        <v>02.06.03.05</v>
      </c>
      <c r="B79" s="771" t="s">
        <v>2343</v>
      </c>
      <c r="C79" s="771" t="s">
        <v>176</v>
      </c>
      <c r="D79" s="797" t="s">
        <v>138</v>
      </c>
      <c r="E79" s="771" t="s">
        <v>851</v>
      </c>
      <c r="F79" s="765"/>
      <c r="G79" s="771" t="s">
        <v>363</v>
      </c>
      <c r="H79" s="797">
        <v>2006</v>
      </c>
      <c r="I79" s="765"/>
      <c r="J79" s="765"/>
      <c r="K79" s="765"/>
      <c r="L79" s="765"/>
      <c r="M79" s="765"/>
      <c r="N79" s="797" t="s">
        <v>139</v>
      </c>
      <c r="O79" s="772">
        <v>750000</v>
      </c>
      <c r="P79" s="773"/>
      <c r="Q79" s="1088" t="str">
        <f t="shared" si="34"/>
        <v>2.06.03</v>
      </c>
      <c r="R79" s="1089" t="str">
        <f t="shared" si="35"/>
        <v>KOMPUTER</v>
      </c>
      <c r="S79" s="1090">
        <f t="shared" si="36"/>
        <v>4</v>
      </c>
      <c r="T79" s="1091">
        <f t="shared" si="37"/>
        <v>187500</v>
      </c>
      <c r="U79" s="1092">
        <f t="shared" si="38"/>
        <v>9</v>
      </c>
      <c r="V79" s="1091">
        <f t="shared" si="39"/>
        <v>750000</v>
      </c>
      <c r="W79" s="1091">
        <f t="shared" si="40"/>
        <v>0</v>
      </c>
      <c r="X79" s="1091">
        <f t="shared" si="41"/>
        <v>0</v>
      </c>
      <c r="Y79" s="1091">
        <f t="shared" si="42"/>
        <v>0</v>
      </c>
      <c r="Z79" s="1091">
        <f t="shared" si="43"/>
        <v>0</v>
      </c>
      <c r="AA79" s="1091">
        <f t="shared" si="44"/>
        <v>0</v>
      </c>
      <c r="AB79" s="1090">
        <f t="shared" si="45"/>
        <v>2006</v>
      </c>
      <c r="AC79" s="1093">
        <f t="shared" si="46"/>
        <v>750000</v>
      </c>
      <c r="AD79" s="1095">
        <f t="shared" si="33"/>
        <v>0</v>
      </c>
      <c r="AE79" s="759" t="str">
        <f t="shared" si="18"/>
        <v>02.06.03.05</v>
      </c>
    </row>
    <row r="80" spans="1:31" s="759" customFormat="1" ht="29.25" customHeight="1" x14ac:dyDescent="0.25">
      <c r="A80" s="767" t="str">
        <f t="shared" si="6"/>
        <v>02.06.03.05</v>
      </c>
      <c r="B80" s="771" t="s">
        <v>2345</v>
      </c>
      <c r="C80" s="771" t="s">
        <v>177</v>
      </c>
      <c r="D80" s="797" t="s">
        <v>138</v>
      </c>
      <c r="E80" s="771" t="s">
        <v>851</v>
      </c>
      <c r="F80" s="765"/>
      <c r="G80" s="771" t="s">
        <v>362</v>
      </c>
      <c r="H80" s="797">
        <v>2006</v>
      </c>
      <c r="I80" s="765"/>
      <c r="J80" s="765"/>
      <c r="K80" s="765"/>
      <c r="L80" s="765"/>
      <c r="M80" s="765"/>
      <c r="N80" s="797" t="s">
        <v>139</v>
      </c>
      <c r="O80" s="772">
        <v>7125000</v>
      </c>
      <c r="P80" s="773"/>
      <c r="Q80" s="1088" t="str">
        <f t="shared" si="34"/>
        <v>2.06.03</v>
      </c>
      <c r="R80" s="1089" t="str">
        <f t="shared" si="35"/>
        <v>KOMPUTER</v>
      </c>
      <c r="S80" s="1090">
        <f t="shared" si="36"/>
        <v>4</v>
      </c>
      <c r="T80" s="1091">
        <f t="shared" si="37"/>
        <v>1781250</v>
      </c>
      <c r="U80" s="1092">
        <f t="shared" si="38"/>
        <v>9</v>
      </c>
      <c r="V80" s="1091">
        <f t="shared" si="39"/>
        <v>7125000</v>
      </c>
      <c r="W80" s="1091">
        <f t="shared" si="40"/>
        <v>0</v>
      </c>
      <c r="X80" s="1091">
        <f t="shared" si="41"/>
        <v>0</v>
      </c>
      <c r="Y80" s="1091">
        <f t="shared" si="42"/>
        <v>0</v>
      </c>
      <c r="Z80" s="1091">
        <f t="shared" si="43"/>
        <v>0</v>
      </c>
      <c r="AA80" s="1091">
        <f t="shared" si="44"/>
        <v>0</v>
      </c>
      <c r="AB80" s="1090">
        <f t="shared" si="45"/>
        <v>2006</v>
      </c>
      <c r="AC80" s="1093">
        <f t="shared" si="46"/>
        <v>7125000</v>
      </c>
      <c r="AD80" s="1095">
        <f t="shared" si="33"/>
        <v>0</v>
      </c>
      <c r="AE80" s="759" t="str">
        <f t="shared" si="18"/>
        <v>02.06.03.05</v>
      </c>
    </row>
    <row r="81" spans="1:31" s="759" customFormat="1" ht="29.25" customHeight="1" x14ac:dyDescent="0.25">
      <c r="A81" s="767" t="str">
        <f t="shared" ref="A81:A144" si="47">LEFT(B81,11)</f>
        <v>02.06.03.05</v>
      </c>
      <c r="B81" s="771" t="s">
        <v>2343</v>
      </c>
      <c r="C81" s="771" t="s">
        <v>176</v>
      </c>
      <c r="D81" s="797" t="s">
        <v>138</v>
      </c>
      <c r="E81" s="771" t="s">
        <v>331</v>
      </c>
      <c r="F81" s="765"/>
      <c r="G81" s="771" t="s">
        <v>363</v>
      </c>
      <c r="H81" s="797">
        <v>2006</v>
      </c>
      <c r="I81" s="765"/>
      <c r="J81" s="765"/>
      <c r="K81" s="765"/>
      <c r="L81" s="765"/>
      <c r="M81" s="765"/>
      <c r="N81" s="797" t="s">
        <v>139</v>
      </c>
      <c r="O81" s="772">
        <v>637500</v>
      </c>
      <c r="P81" s="773"/>
      <c r="Q81" s="1088" t="str">
        <f t="shared" si="34"/>
        <v>2.06.03</v>
      </c>
      <c r="R81" s="1089" t="str">
        <f t="shared" si="35"/>
        <v>KOMPUTER</v>
      </c>
      <c r="S81" s="1090">
        <f t="shared" si="36"/>
        <v>4</v>
      </c>
      <c r="T81" s="1091">
        <f t="shared" si="37"/>
        <v>159375</v>
      </c>
      <c r="U81" s="1092">
        <f t="shared" si="38"/>
        <v>9</v>
      </c>
      <c r="V81" s="1091">
        <f t="shared" si="39"/>
        <v>637500</v>
      </c>
      <c r="W81" s="1091">
        <f t="shared" si="40"/>
        <v>0</v>
      </c>
      <c r="X81" s="1091">
        <f t="shared" si="41"/>
        <v>0</v>
      </c>
      <c r="Y81" s="1091">
        <f t="shared" si="42"/>
        <v>0</v>
      </c>
      <c r="Z81" s="1091">
        <f t="shared" si="43"/>
        <v>0</v>
      </c>
      <c r="AA81" s="1091">
        <f t="shared" si="44"/>
        <v>0</v>
      </c>
      <c r="AB81" s="1090">
        <f t="shared" si="45"/>
        <v>2006</v>
      </c>
      <c r="AC81" s="1093">
        <f t="shared" si="46"/>
        <v>637500</v>
      </c>
      <c r="AD81" s="1095">
        <f t="shared" si="33"/>
        <v>0</v>
      </c>
      <c r="AE81" s="759" t="str">
        <f t="shared" ref="AE81:AE144" si="48">LEFT(B81,11)</f>
        <v>02.06.03.05</v>
      </c>
    </row>
    <row r="82" spans="1:31" s="759" customFormat="1" ht="29.25" customHeight="1" x14ac:dyDescent="0.25">
      <c r="A82" s="767" t="str">
        <f t="shared" si="47"/>
        <v>02.06.03.05</v>
      </c>
      <c r="B82" s="771" t="s">
        <v>2345</v>
      </c>
      <c r="C82" s="771" t="s">
        <v>177</v>
      </c>
      <c r="D82" s="797" t="s">
        <v>138</v>
      </c>
      <c r="E82" s="771" t="s">
        <v>300</v>
      </c>
      <c r="F82" s="765"/>
      <c r="G82" s="771" t="s">
        <v>362</v>
      </c>
      <c r="H82" s="797">
        <v>2006</v>
      </c>
      <c r="I82" s="765"/>
      <c r="J82" s="765"/>
      <c r="K82" s="765"/>
      <c r="L82" s="765"/>
      <c r="M82" s="765"/>
      <c r="N82" s="797" t="s">
        <v>139</v>
      </c>
      <c r="O82" s="772">
        <v>3750000</v>
      </c>
      <c r="P82" s="773"/>
      <c r="Q82" s="1088" t="str">
        <f t="shared" si="34"/>
        <v>2.06.03</v>
      </c>
      <c r="R82" s="1089" t="str">
        <f t="shared" si="35"/>
        <v>KOMPUTER</v>
      </c>
      <c r="S82" s="1090">
        <f t="shared" si="36"/>
        <v>4</v>
      </c>
      <c r="T82" s="1091">
        <f t="shared" si="37"/>
        <v>937500</v>
      </c>
      <c r="U82" s="1092">
        <f t="shared" si="38"/>
        <v>9</v>
      </c>
      <c r="V82" s="1091">
        <f t="shared" si="39"/>
        <v>3750000</v>
      </c>
      <c r="W82" s="1091">
        <f t="shared" si="40"/>
        <v>0</v>
      </c>
      <c r="X82" s="1091">
        <f t="shared" si="41"/>
        <v>0</v>
      </c>
      <c r="Y82" s="1091">
        <f t="shared" si="42"/>
        <v>0</v>
      </c>
      <c r="Z82" s="1091">
        <f t="shared" si="43"/>
        <v>0</v>
      </c>
      <c r="AA82" s="1091">
        <f t="shared" si="44"/>
        <v>0</v>
      </c>
      <c r="AB82" s="1090">
        <f t="shared" si="45"/>
        <v>2006</v>
      </c>
      <c r="AC82" s="1093">
        <f t="shared" si="46"/>
        <v>3750000</v>
      </c>
      <c r="AD82" s="1095">
        <f t="shared" si="33"/>
        <v>0</v>
      </c>
      <c r="AE82" s="759" t="str">
        <f t="shared" si="48"/>
        <v>02.06.03.05</v>
      </c>
    </row>
    <row r="83" spans="1:31" s="759" customFormat="1" ht="29.25" customHeight="1" x14ac:dyDescent="0.25">
      <c r="A83" s="767" t="str">
        <f t="shared" si="47"/>
        <v>02.06.03.05</v>
      </c>
      <c r="B83" s="771" t="s">
        <v>2350</v>
      </c>
      <c r="C83" s="771" t="s">
        <v>204</v>
      </c>
      <c r="D83" s="797" t="s">
        <v>138</v>
      </c>
      <c r="E83" s="771" t="s">
        <v>332</v>
      </c>
      <c r="F83" s="765"/>
      <c r="G83" s="771" t="s">
        <v>362</v>
      </c>
      <c r="H83" s="797">
        <v>2003</v>
      </c>
      <c r="I83" s="765"/>
      <c r="J83" s="765"/>
      <c r="K83" s="765"/>
      <c r="L83" s="765"/>
      <c r="M83" s="765"/>
      <c r="N83" s="797" t="s">
        <v>139</v>
      </c>
      <c r="O83" s="772">
        <v>600000</v>
      </c>
      <c r="P83" s="773"/>
      <c r="Q83" s="1088" t="str">
        <f t="shared" si="34"/>
        <v>2.06.03</v>
      </c>
      <c r="R83" s="1089" t="str">
        <f t="shared" si="35"/>
        <v>KOMPUTER</v>
      </c>
      <c r="S83" s="1090">
        <f t="shared" si="36"/>
        <v>4</v>
      </c>
      <c r="T83" s="1091">
        <f t="shared" si="37"/>
        <v>150000</v>
      </c>
      <c r="U83" s="1092">
        <f t="shared" si="38"/>
        <v>12</v>
      </c>
      <c r="V83" s="1091">
        <f t="shared" si="39"/>
        <v>600000</v>
      </c>
      <c r="W83" s="1091">
        <f t="shared" si="40"/>
        <v>0</v>
      </c>
      <c r="X83" s="1091">
        <f t="shared" si="41"/>
        <v>0</v>
      </c>
      <c r="Y83" s="1091">
        <f t="shared" si="42"/>
        <v>0</v>
      </c>
      <c r="Z83" s="1091">
        <f t="shared" si="43"/>
        <v>0</v>
      </c>
      <c r="AA83" s="1091">
        <f t="shared" si="44"/>
        <v>0</v>
      </c>
      <c r="AB83" s="1090">
        <f t="shared" si="45"/>
        <v>2003</v>
      </c>
      <c r="AC83" s="1093">
        <f t="shared" si="46"/>
        <v>600000</v>
      </c>
      <c r="AD83" s="1095">
        <f t="shared" si="33"/>
        <v>0</v>
      </c>
      <c r="AE83" s="759" t="str">
        <f t="shared" si="48"/>
        <v>02.06.03.05</v>
      </c>
    </row>
    <row r="84" spans="1:31" s="759" customFormat="1" ht="29.25" customHeight="1" x14ac:dyDescent="0.25">
      <c r="A84" s="767" t="str">
        <f t="shared" si="47"/>
        <v>02.06.02.04</v>
      </c>
      <c r="B84" s="771" t="s">
        <v>448</v>
      </c>
      <c r="C84" s="771" t="s">
        <v>178</v>
      </c>
      <c r="D84" s="797" t="s">
        <v>138</v>
      </c>
      <c r="E84" s="771" t="s">
        <v>300</v>
      </c>
      <c r="F84" s="765"/>
      <c r="G84" s="771" t="s">
        <v>361</v>
      </c>
      <c r="H84" s="797">
        <v>2006</v>
      </c>
      <c r="I84" s="765"/>
      <c r="J84" s="765"/>
      <c r="K84" s="765"/>
      <c r="L84" s="765"/>
      <c r="M84" s="765"/>
      <c r="N84" s="797" t="s">
        <v>139</v>
      </c>
      <c r="O84" s="772">
        <v>1650000</v>
      </c>
      <c r="P84" s="773"/>
      <c r="Q84" s="1088" t="str">
        <f t="shared" si="34"/>
        <v>2.06.02</v>
      </c>
      <c r="R84" s="1089" t="str">
        <f t="shared" si="35"/>
        <v>ALAT RUMAH TANGGA</v>
      </c>
      <c r="S84" s="1090">
        <f t="shared" si="36"/>
        <v>5</v>
      </c>
      <c r="T84" s="1091">
        <f t="shared" si="37"/>
        <v>330000</v>
      </c>
      <c r="U84" s="1092">
        <f t="shared" si="38"/>
        <v>9</v>
      </c>
      <c r="V84" s="1091">
        <f t="shared" si="39"/>
        <v>1650000</v>
      </c>
      <c r="W84" s="1091">
        <f t="shared" si="40"/>
        <v>0</v>
      </c>
      <c r="X84" s="1091">
        <f t="shared" si="41"/>
        <v>0</v>
      </c>
      <c r="Y84" s="1091">
        <f t="shared" si="42"/>
        <v>0</v>
      </c>
      <c r="Z84" s="1091">
        <f t="shared" si="43"/>
        <v>0</v>
      </c>
      <c r="AA84" s="1091">
        <f t="shared" si="44"/>
        <v>0</v>
      </c>
      <c r="AB84" s="1090">
        <f t="shared" si="45"/>
        <v>2006</v>
      </c>
      <c r="AC84" s="1093">
        <f t="shared" si="46"/>
        <v>1650000</v>
      </c>
      <c r="AD84" s="1095">
        <f t="shared" si="33"/>
        <v>0</v>
      </c>
      <c r="AE84" s="759" t="str">
        <f t="shared" si="48"/>
        <v>02.06.02.04</v>
      </c>
    </row>
    <row r="85" spans="1:31" s="759" customFormat="1" ht="29.25" customHeight="1" x14ac:dyDescent="0.25">
      <c r="A85" s="767" t="str">
        <f t="shared" si="47"/>
        <v>02.06.01.04</v>
      </c>
      <c r="B85" s="771" t="s">
        <v>2341</v>
      </c>
      <c r="C85" s="771" t="s">
        <v>182</v>
      </c>
      <c r="D85" s="797" t="s">
        <v>138</v>
      </c>
      <c r="E85" s="771" t="s">
        <v>314</v>
      </c>
      <c r="F85" s="765"/>
      <c r="G85" s="771" t="s">
        <v>362</v>
      </c>
      <c r="H85" s="797">
        <v>2006</v>
      </c>
      <c r="I85" s="765"/>
      <c r="J85" s="765"/>
      <c r="K85" s="765"/>
      <c r="L85" s="765"/>
      <c r="M85" s="765"/>
      <c r="N85" s="797" t="s">
        <v>139</v>
      </c>
      <c r="O85" s="772">
        <v>1040000</v>
      </c>
      <c r="P85" s="773"/>
      <c r="Q85" s="1088" t="str">
        <f t="shared" si="34"/>
        <v>2.06.01</v>
      </c>
      <c r="R85" s="1089" t="str">
        <f t="shared" si="35"/>
        <v>ALAT KANTOR</v>
      </c>
      <c r="S85" s="1090">
        <f t="shared" si="36"/>
        <v>5</v>
      </c>
      <c r="T85" s="1091">
        <f t="shared" si="37"/>
        <v>208000</v>
      </c>
      <c r="U85" s="1092">
        <f t="shared" si="38"/>
        <v>9</v>
      </c>
      <c r="V85" s="1091">
        <f t="shared" si="39"/>
        <v>1040000</v>
      </c>
      <c r="W85" s="1091">
        <f t="shared" si="40"/>
        <v>0</v>
      </c>
      <c r="X85" s="1091">
        <f t="shared" si="41"/>
        <v>0</v>
      </c>
      <c r="Y85" s="1091">
        <f t="shared" si="42"/>
        <v>0</v>
      </c>
      <c r="Z85" s="1091">
        <f t="shared" si="43"/>
        <v>0</v>
      </c>
      <c r="AA85" s="1091">
        <f t="shared" si="44"/>
        <v>0</v>
      </c>
      <c r="AB85" s="1090">
        <f t="shared" si="45"/>
        <v>2006</v>
      </c>
      <c r="AC85" s="1093">
        <f t="shared" si="46"/>
        <v>1040000</v>
      </c>
      <c r="AD85" s="1095">
        <f t="shared" si="33"/>
        <v>0</v>
      </c>
      <c r="AE85" s="759" t="str">
        <f t="shared" si="48"/>
        <v>02.06.01.04</v>
      </c>
    </row>
    <row r="86" spans="1:31" s="759" customFormat="1" ht="29.25" customHeight="1" x14ac:dyDescent="0.25">
      <c r="A86" s="767" t="str">
        <f t="shared" si="47"/>
        <v>02.06.01.04</v>
      </c>
      <c r="B86" s="771" t="s">
        <v>2341</v>
      </c>
      <c r="C86" s="771" t="s">
        <v>182</v>
      </c>
      <c r="D86" s="797" t="s">
        <v>138</v>
      </c>
      <c r="E86" s="771" t="s">
        <v>852</v>
      </c>
      <c r="F86" s="765"/>
      <c r="G86" s="771" t="s">
        <v>362</v>
      </c>
      <c r="H86" s="797">
        <v>2006</v>
      </c>
      <c r="I86" s="765"/>
      <c r="J86" s="765"/>
      <c r="K86" s="765"/>
      <c r="L86" s="765"/>
      <c r="M86" s="765"/>
      <c r="N86" s="797" t="s">
        <v>139</v>
      </c>
      <c r="O86" s="772">
        <v>1125000</v>
      </c>
      <c r="P86" s="773"/>
      <c r="Q86" s="1088" t="str">
        <f t="shared" si="34"/>
        <v>2.06.01</v>
      </c>
      <c r="R86" s="1089" t="str">
        <f t="shared" si="35"/>
        <v>ALAT KANTOR</v>
      </c>
      <c r="S86" s="1090">
        <f t="shared" si="36"/>
        <v>5</v>
      </c>
      <c r="T86" s="1091">
        <f t="shared" si="37"/>
        <v>225000</v>
      </c>
      <c r="U86" s="1092">
        <f t="shared" si="38"/>
        <v>9</v>
      </c>
      <c r="V86" s="1091">
        <f t="shared" si="39"/>
        <v>1125000</v>
      </c>
      <c r="W86" s="1091">
        <f t="shared" si="40"/>
        <v>0</v>
      </c>
      <c r="X86" s="1091">
        <f t="shared" si="41"/>
        <v>0</v>
      </c>
      <c r="Y86" s="1091">
        <f t="shared" si="42"/>
        <v>0</v>
      </c>
      <c r="Z86" s="1091">
        <f t="shared" si="43"/>
        <v>0</v>
      </c>
      <c r="AA86" s="1091">
        <f t="shared" si="44"/>
        <v>0</v>
      </c>
      <c r="AB86" s="1090">
        <f t="shared" si="45"/>
        <v>2006</v>
      </c>
      <c r="AC86" s="1093">
        <f t="shared" si="46"/>
        <v>1125000</v>
      </c>
      <c r="AD86" s="1095">
        <f t="shared" si="33"/>
        <v>0</v>
      </c>
      <c r="AE86" s="759" t="str">
        <f t="shared" si="48"/>
        <v>02.06.01.04</v>
      </c>
    </row>
    <row r="87" spans="1:31" s="759" customFormat="1" ht="29.25" customHeight="1" x14ac:dyDescent="0.25">
      <c r="A87" s="767" t="str">
        <f t="shared" si="47"/>
        <v>02.06.02.01</v>
      </c>
      <c r="B87" s="771" t="s">
        <v>2333</v>
      </c>
      <c r="C87" s="771" t="s">
        <v>183</v>
      </c>
      <c r="D87" s="797" t="s">
        <v>138</v>
      </c>
      <c r="E87" s="771" t="s">
        <v>304</v>
      </c>
      <c r="F87" s="765"/>
      <c r="G87" s="771" t="s">
        <v>369</v>
      </c>
      <c r="H87" s="797">
        <v>2006</v>
      </c>
      <c r="I87" s="765"/>
      <c r="J87" s="765"/>
      <c r="K87" s="765"/>
      <c r="L87" s="765"/>
      <c r="M87" s="765"/>
      <c r="N87" s="797" t="s">
        <v>139</v>
      </c>
      <c r="O87" s="772">
        <v>637500</v>
      </c>
      <c r="P87" s="773"/>
      <c r="Q87" s="1088" t="str">
        <f t="shared" si="34"/>
        <v>2.06.02</v>
      </c>
      <c r="R87" s="1089" t="str">
        <f t="shared" si="35"/>
        <v>ALAT RUMAH TANGGA</v>
      </c>
      <c r="S87" s="1090">
        <f t="shared" si="36"/>
        <v>5</v>
      </c>
      <c r="T87" s="1091">
        <f t="shared" si="37"/>
        <v>127500</v>
      </c>
      <c r="U87" s="1092">
        <f t="shared" si="38"/>
        <v>9</v>
      </c>
      <c r="V87" s="1091">
        <f t="shared" si="39"/>
        <v>637500</v>
      </c>
      <c r="W87" s="1091">
        <f t="shared" si="40"/>
        <v>0</v>
      </c>
      <c r="X87" s="1091">
        <f t="shared" si="41"/>
        <v>0</v>
      </c>
      <c r="Y87" s="1091">
        <f t="shared" si="42"/>
        <v>0</v>
      </c>
      <c r="Z87" s="1091">
        <f t="shared" si="43"/>
        <v>0</v>
      </c>
      <c r="AA87" s="1091">
        <f t="shared" si="44"/>
        <v>0</v>
      </c>
      <c r="AB87" s="1090">
        <f t="shared" si="45"/>
        <v>2006</v>
      </c>
      <c r="AC87" s="1093">
        <f t="shared" si="46"/>
        <v>637500</v>
      </c>
      <c r="AD87" s="1095">
        <f t="shared" si="33"/>
        <v>0</v>
      </c>
      <c r="AE87" s="759" t="str">
        <f t="shared" si="48"/>
        <v>02.06.02.01</v>
      </c>
    </row>
    <row r="88" spans="1:31" s="759" customFormat="1" ht="29.25" customHeight="1" x14ac:dyDescent="0.25">
      <c r="A88" s="767" t="str">
        <f t="shared" si="47"/>
        <v>02.06.02.01</v>
      </c>
      <c r="B88" s="771" t="s">
        <v>2346</v>
      </c>
      <c r="C88" s="771" t="s">
        <v>184</v>
      </c>
      <c r="D88" s="797" t="s">
        <v>138</v>
      </c>
      <c r="E88" s="771" t="s">
        <v>329</v>
      </c>
      <c r="F88" s="765"/>
      <c r="G88" s="771" t="s">
        <v>865</v>
      </c>
      <c r="H88" s="797">
        <v>2006</v>
      </c>
      <c r="I88" s="765"/>
      <c r="J88" s="765"/>
      <c r="K88" s="765"/>
      <c r="L88" s="765"/>
      <c r="M88" s="765"/>
      <c r="N88" s="797" t="s">
        <v>139</v>
      </c>
      <c r="O88" s="772">
        <v>750000</v>
      </c>
      <c r="P88" s="773"/>
      <c r="Q88" s="1088" t="str">
        <f t="shared" si="34"/>
        <v>2.06.02</v>
      </c>
      <c r="R88" s="1089" t="str">
        <f t="shared" si="35"/>
        <v>ALAT RUMAH TANGGA</v>
      </c>
      <c r="S88" s="1090">
        <f t="shared" si="36"/>
        <v>5</v>
      </c>
      <c r="T88" s="1091">
        <f t="shared" si="37"/>
        <v>150000</v>
      </c>
      <c r="U88" s="1092">
        <f t="shared" si="38"/>
        <v>9</v>
      </c>
      <c r="V88" s="1091">
        <f t="shared" si="39"/>
        <v>750000</v>
      </c>
      <c r="W88" s="1091">
        <f t="shared" si="40"/>
        <v>0</v>
      </c>
      <c r="X88" s="1091">
        <f t="shared" si="41"/>
        <v>0</v>
      </c>
      <c r="Y88" s="1091">
        <f t="shared" si="42"/>
        <v>0</v>
      </c>
      <c r="Z88" s="1091">
        <f t="shared" si="43"/>
        <v>0</v>
      </c>
      <c r="AA88" s="1091">
        <f t="shared" si="44"/>
        <v>0</v>
      </c>
      <c r="AB88" s="1090">
        <f t="shared" si="45"/>
        <v>2006</v>
      </c>
      <c r="AC88" s="1093">
        <f t="shared" si="46"/>
        <v>750000</v>
      </c>
      <c r="AD88" s="1095">
        <f t="shared" si="33"/>
        <v>0</v>
      </c>
      <c r="AE88" s="759" t="str">
        <f t="shared" si="48"/>
        <v>02.06.02.01</v>
      </c>
    </row>
    <row r="89" spans="1:31" s="759" customFormat="1" ht="29.25" customHeight="1" x14ac:dyDescent="0.25">
      <c r="A89" s="767" t="str">
        <f t="shared" si="47"/>
        <v>02.06.02.01</v>
      </c>
      <c r="B89" s="771" t="s">
        <v>2333</v>
      </c>
      <c r="C89" s="771" t="s">
        <v>183</v>
      </c>
      <c r="D89" s="797" t="s">
        <v>138</v>
      </c>
      <c r="E89" s="771" t="s">
        <v>327</v>
      </c>
      <c r="F89" s="765"/>
      <c r="G89" s="771" t="s">
        <v>364</v>
      </c>
      <c r="H89" s="797">
        <v>2006</v>
      </c>
      <c r="I89" s="765"/>
      <c r="J89" s="765"/>
      <c r="K89" s="765"/>
      <c r="L89" s="765"/>
      <c r="M89" s="765"/>
      <c r="N89" s="797" t="s">
        <v>139</v>
      </c>
      <c r="O89" s="772">
        <v>640000</v>
      </c>
      <c r="P89" s="773"/>
      <c r="Q89" s="1088" t="str">
        <f t="shared" si="34"/>
        <v>2.06.02</v>
      </c>
      <c r="R89" s="1089" t="str">
        <f t="shared" si="35"/>
        <v>ALAT RUMAH TANGGA</v>
      </c>
      <c r="S89" s="1090">
        <f t="shared" si="36"/>
        <v>5</v>
      </c>
      <c r="T89" s="1091">
        <f t="shared" si="37"/>
        <v>128000</v>
      </c>
      <c r="U89" s="1092">
        <f t="shared" si="38"/>
        <v>9</v>
      </c>
      <c r="V89" s="1091">
        <f t="shared" si="39"/>
        <v>640000</v>
      </c>
      <c r="W89" s="1091">
        <f t="shared" si="40"/>
        <v>0</v>
      </c>
      <c r="X89" s="1091">
        <f t="shared" si="41"/>
        <v>0</v>
      </c>
      <c r="Y89" s="1091">
        <f t="shared" si="42"/>
        <v>0</v>
      </c>
      <c r="Z89" s="1091">
        <f t="shared" si="43"/>
        <v>0</v>
      </c>
      <c r="AA89" s="1091">
        <f t="shared" si="44"/>
        <v>0</v>
      </c>
      <c r="AB89" s="1090">
        <f t="shared" si="45"/>
        <v>2006</v>
      </c>
      <c r="AC89" s="1093">
        <f t="shared" si="46"/>
        <v>640000</v>
      </c>
      <c r="AD89" s="1095">
        <f t="shared" si="33"/>
        <v>0</v>
      </c>
      <c r="AE89" s="759" t="str">
        <f t="shared" si="48"/>
        <v>02.06.02.01</v>
      </c>
    </row>
    <row r="90" spans="1:31" s="759" customFormat="1" ht="29.25" customHeight="1" x14ac:dyDescent="0.25">
      <c r="A90" s="767" t="str">
        <f t="shared" si="47"/>
        <v>02.06.02.01</v>
      </c>
      <c r="B90" s="771" t="s">
        <v>2333</v>
      </c>
      <c r="C90" s="771" t="s">
        <v>183</v>
      </c>
      <c r="D90" s="797" t="s">
        <v>138</v>
      </c>
      <c r="E90" s="771" t="s">
        <v>304</v>
      </c>
      <c r="F90" s="765"/>
      <c r="G90" s="771" t="s">
        <v>364</v>
      </c>
      <c r="H90" s="797">
        <v>2006</v>
      </c>
      <c r="I90" s="765"/>
      <c r="J90" s="765"/>
      <c r="K90" s="765"/>
      <c r="L90" s="765"/>
      <c r="M90" s="765"/>
      <c r="N90" s="797" t="s">
        <v>139</v>
      </c>
      <c r="O90" s="772">
        <v>1360000</v>
      </c>
      <c r="P90" s="773"/>
      <c r="Q90" s="1088" t="str">
        <f t="shared" si="34"/>
        <v>2.06.02</v>
      </c>
      <c r="R90" s="1089" t="str">
        <f t="shared" si="35"/>
        <v>ALAT RUMAH TANGGA</v>
      </c>
      <c r="S90" s="1090">
        <f t="shared" si="36"/>
        <v>5</v>
      </c>
      <c r="T90" s="1091">
        <f t="shared" si="37"/>
        <v>272000</v>
      </c>
      <c r="U90" s="1092">
        <f t="shared" si="38"/>
        <v>9</v>
      </c>
      <c r="V90" s="1091">
        <f t="shared" si="39"/>
        <v>1360000</v>
      </c>
      <c r="W90" s="1091">
        <f t="shared" si="40"/>
        <v>0</v>
      </c>
      <c r="X90" s="1091">
        <f t="shared" si="41"/>
        <v>0</v>
      </c>
      <c r="Y90" s="1091">
        <f t="shared" si="42"/>
        <v>0</v>
      </c>
      <c r="Z90" s="1091">
        <f t="shared" si="43"/>
        <v>0</v>
      </c>
      <c r="AA90" s="1091">
        <f t="shared" si="44"/>
        <v>0</v>
      </c>
      <c r="AB90" s="1090">
        <f t="shared" si="45"/>
        <v>2006</v>
      </c>
      <c r="AC90" s="1093">
        <f t="shared" si="46"/>
        <v>1360000</v>
      </c>
      <c r="AD90" s="1095">
        <f t="shared" si="33"/>
        <v>0</v>
      </c>
      <c r="AE90" s="759" t="str">
        <f t="shared" si="48"/>
        <v>02.06.02.01</v>
      </c>
    </row>
    <row r="91" spans="1:31" s="759" customFormat="1" ht="29.25" customHeight="1" x14ac:dyDescent="0.25">
      <c r="A91" s="767" t="str">
        <f t="shared" si="47"/>
        <v>02.06.02.01</v>
      </c>
      <c r="B91" s="771" t="s">
        <v>1126</v>
      </c>
      <c r="C91" s="771" t="s">
        <v>196</v>
      </c>
      <c r="D91" s="797" t="s">
        <v>138</v>
      </c>
      <c r="E91" s="771" t="s">
        <v>304</v>
      </c>
      <c r="F91" s="765"/>
      <c r="G91" s="771" t="s">
        <v>863</v>
      </c>
      <c r="H91" s="797">
        <v>2006</v>
      </c>
      <c r="I91" s="765"/>
      <c r="J91" s="765"/>
      <c r="K91" s="765"/>
      <c r="L91" s="765"/>
      <c r="M91" s="765"/>
      <c r="N91" s="797" t="s">
        <v>139</v>
      </c>
      <c r="O91" s="772">
        <v>2400000</v>
      </c>
      <c r="P91" s="773"/>
      <c r="Q91" s="1088" t="str">
        <f t="shared" si="34"/>
        <v>2.06.02</v>
      </c>
      <c r="R91" s="1089" t="str">
        <f t="shared" si="35"/>
        <v>ALAT RUMAH TANGGA</v>
      </c>
      <c r="S91" s="1090">
        <f t="shared" si="36"/>
        <v>5</v>
      </c>
      <c r="T91" s="1091">
        <f t="shared" si="37"/>
        <v>480000</v>
      </c>
      <c r="U91" s="1092">
        <f t="shared" si="38"/>
        <v>9</v>
      </c>
      <c r="V91" s="1091">
        <f t="shared" si="39"/>
        <v>2400000</v>
      </c>
      <c r="W91" s="1091">
        <f t="shared" si="40"/>
        <v>0</v>
      </c>
      <c r="X91" s="1091">
        <f t="shared" si="41"/>
        <v>0</v>
      </c>
      <c r="Y91" s="1091">
        <f t="shared" si="42"/>
        <v>0</v>
      </c>
      <c r="Z91" s="1091">
        <f t="shared" si="43"/>
        <v>0</v>
      </c>
      <c r="AA91" s="1091">
        <f t="shared" si="44"/>
        <v>0</v>
      </c>
      <c r="AB91" s="1090">
        <f t="shared" si="45"/>
        <v>2006</v>
      </c>
      <c r="AC91" s="1093">
        <f t="shared" si="46"/>
        <v>2400000</v>
      </c>
      <c r="AD91" s="1095">
        <f t="shared" ref="AD91:AD154" si="49">AC91-W91-V91-X91-Y91-Z91-AA91</f>
        <v>0</v>
      </c>
      <c r="AE91" s="759" t="str">
        <f t="shared" si="48"/>
        <v>02.06.02.01</v>
      </c>
    </row>
    <row r="92" spans="1:31" s="759" customFormat="1" ht="29.25" customHeight="1" x14ac:dyDescent="0.25">
      <c r="A92" s="767" t="str">
        <f t="shared" si="47"/>
        <v>02.06.02.01</v>
      </c>
      <c r="B92" s="771" t="s">
        <v>2338</v>
      </c>
      <c r="C92" s="771" t="s">
        <v>187</v>
      </c>
      <c r="D92" s="797" t="s">
        <v>138</v>
      </c>
      <c r="E92" s="771" t="s">
        <v>304</v>
      </c>
      <c r="F92" s="765"/>
      <c r="G92" s="771" t="s">
        <v>360</v>
      </c>
      <c r="H92" s="797">
        <v>2006</v>
      </c>
      <c r="I92" s="765"/>
      <c r="J92" s="765"/>
      <c r="K92" s="765"/>
      <c r="L92" s="765"/>
      <c r="M92" s="765"/>
      <c r="N92" s="797" t="s">
        <v>139</v>
      </c>
      <c r="O92" s="772">
        <v>1600000</v>
      </c>
      <c r="P92" s="773"/>
      <c r="Q92" s="1088" t="str">
        <f t="shared" ref="Q92:Q155" si="50">MID(B92,2,7)</f>
        <v>2.06.02</v>
      </c>
      <c r="R92" s="1089" t="str">
        <f t="shared" ref="R92:R155" si="51">VLOOKUP(Q92,kelompok,2,0)</f>
        <v>ALAT RUMAH TANGGA</v>
      </c>
      <c r="S92" s="1090">
        <f t="shared" ref="S92:S155" si="52">VLOOKUP(Q92,MASAMANFAAT,4,0)</f>
        <v>5</v>
      </c>
      <c r="T92" s="1091">
        <f t="shared" ref="T92:T155" si="53">(O92)/S92</f>
        <v>320000</v>
      </c>
      <c r="U92" s="1092">
        <f t="shared" ref="U92:U145" si="54">2014-AB92+1</f>
        <v>9</v>
      </c>
      <c r="V92" s="1091">
        <f t="shared" ref="V92:V145" si="55">IF(U92&gt;S92,O92,T92*U92)</f>
        <v>1600000</v>
      </c>
      <c r="W92" s="1091">
        <f t="shared" ref="W92:W149" si="56">IF(O92=V92,0,T92)</f>
        <v>0</v>
      </c>
      <c r="X92" s="1091">
        <f t="shared" ref="X92:X149" si="57">IF(O92=V92+W92,0,T92)</f>
        <v>0</v>
      </c>
      <c r="Y92" s="1091">
        <f t="shared" ref="Y92:Y154" si="58">IF(O92=V92+W92+X92,0,T92)</f>
        <v>0</v>
      </c>
      <c r="Z92" s="1091">
        <f t="shared" ref="Z92:Z154" si="59">IF(O92=V92+W92+X92+Y92,0,T92)</f>
        <v>0</v>
      </c>
      <c r="AA92" s="1091">
        <f t="shared" ref="AA92:AA155" si="60">IF(O92=W92+X92+Y92+Z92+V92,0,T92)</f>
        <v>0</v>
      </c>
      <c r="AB92" s="1090">
        <f t="shared" ref="AB92:AB155" si="61">H92</f>
        <v>2006</v>
      </c>
      <c r="AC92" s="1093">
        <f t="shared" ref="AC92:AC155" si="62">O92</f>
        <v>1600000</v>
      </c>
      <c r="AD92" s="1095">
        <f t="shared" si="49"/>
        <v>0</v>
      </c>
      <c r="AE92" s="759" t="str">
        <f t="shared" si="48"/>
        <v>02.06.02.01</v>
      </c>
    </row>
    <row r="93" spans="1:31" s="759" customFormat="1" ht="29.25" customHeight="1" x14ac:dyDescent="0.25">
      <c r="A93" s="767" t="str">
        <f t="shared" si="47"/>
        <v>02.06.01.04</v>
      </c>
      <c r="B93" s="771" t="s">
        <v>2341</v>
      </c>
      <c r="C93" s="771" t="s">
        <v>184</v>
      </c>
      <c r="D93" s="797" t="s">
        <v>138</v>
      </c>
      <c r="E93" s="771" t="s">
        <v>329</v>
      </c>
      <c r="F93" s="765"/>
      <c r="G93" s="771" t="s">
        <v>367</v>
      </c>
      <c r="H93" s="797">
        <v>2006</v>
      </c>
      <c r="I93" s="765"/>
      <c r="J93" s="765"/>
      <c r="K93" s="765"/>
      <c r="L93" s="765"/>
      <c r="M93" s="765"/>
      <c r="N93" s="797" t="s">
        <v>139</v>
      </c>
      <c r="O93" s="772">
        <v>1200000</v>
      </c>
      <c r="P93" s="773"/>
      <c r="Q93" s="1088" t="str">
        <f t="shared" si="50"/>
        <v>2.06.01</v>
      </c>
      <c r="R93" s="1089" t="str">
        <f t="shared" si="51"/>
        <v>ALAT KANTOR</v>
      </c>
      <c r="S93" s="1090">
        <f t="shared" si="52"/>
        <v>5</v>
      </c>
      <c r="T93" s="1091">
        <f t="shared" si="53"/>
        <v>240000</v>
      </c>
      <c r="U93" s="1092">
        <f t="shared" si="54"/>
        <v>9</v>
      </c>
      <c r="V93" s="1091">
        <f t="shared" si="55"/>
        <v>1200000</v>
      </c>
      <c r="W93" s="1091">
        <f t="shared" si="56"/>
        <v>0</v>
      </c>
      <c r="X93" s="1091">
        <f t="shared" si="57"/>
        <v>0</v>
      </c>
      <c r="Y93" s="1091">
        <f t="shared" si="58"/>
        <v>0</v>
      </c>
      <c r="Z93" s="1091">
        <f t="shared" si="59"/>
        <v>0</v>
      </c>
      <c r="AA93" s="1091">
        <f t="shared" si="60"/>
        <v>0</v>
      </c>
      <c r="AB93" s="1090">
        <f t="shared" si="61"/>
        <v>2006</v>
      </c>
      <c r="AC93" s="1093">
        <f t="shared" si="62"/>
        <v>1200000</v>
      </c>
      <c r="AD93" s="1095">
        <f t="shared" si="49"/>
        <v>0</v>
      </c>
      <c r="AE93" s="759" t="str">
        <f t="shared" si="48"/>
        <v>02.06.01.04</v>
      </c>
    </row>
    <row r="94" spans="1:31" s="759" customFormat="1" ht="29.25" customHeight="1" thickBot="1" x14ac:dyDescent="0.3">
      <c r="A94" s="767" t="str">
        <f t="shared" si="47"/>
        <v>02.06.02.04</v>
      </c>
      <c r="B94" s="771" t="s">
        <v>448</v>
      </c>
      <c r="C94" s="788" t="s">
        <v>178</v>
      </c>
      <c r="D94" s="789" t="s">
        <v>138</v>
      </c>
      <c r="E94" s="788" t="s">
        <v>301</v>
      </c>
      <c r="F94" s="776"/>
      <c r="G94" s="788" t="s">
        <v>361</v>
      </c>
      <c r="H94" s="789">
        <v>2005</v>
      </c>
      <c r="I94" s="776"/>
      <c r="J94" s="776"/>
      <c r="K94" s="776"/>
      <c r="L94" s="776"/>
      <c r="M94" s="776"/>
      <c r="N94" s="789" t="s">
        <v>139</v>
      </c>
      <c r="O94" s="790">
        <v>2275000</v>
      </c>
      <c r="P94" s="791"/>
      <c r="Q94" s="1088" t="str">
        <f t="shared" si="50"/>
        <v>2.06.02</v>
      </c>
      <c r="R94" s="1089" t="str">
        <f t="shared" si="51"/>
        <v>ALAT RUMAH TANGGA</v>
      </c>
      <c r="S94" s="1090">
        <f t="shared" si="52"/>
        <v>5</v>
      </c>
      <c r="T94" s="1091">
        <f t="shared" si="53"/>
        <v>455000</v>
      </c>
      <c r="U94" s="1092">
        <f t="shared" si="54"/>
        <v>10</v>
      </c>
      <c r="V94" s="1091">
        <f t="shared" si="55"/>
        <v>2275000</v>
      </c>
      <c r="W94" s="1091">
        <f t="shared" si="56"/>
        <v>0</v>
      </c>
      <c r="X94" s="1091">
        <f t="shared" si="57"/>
        <v>0</v>
      </c>
      <c r="Y94" s="1091">
        <f t="shared" si="58"/>
        <v>0</v>
      </c>
      <c r="Z94" s="1091">
        <f t="shared" si="59"/>
        <v>0</v>
      </c>
      <c r="AA94" s="1091">
        <f t="shared" si="60"/>
        <v>0</v>
      </c>
      <c r="AB94" s="1090">
        <f t="shared" si="61"/>
        <v>2005</v>
      </c>
      <c r="AC94" s="1093">
        <f t="shared" si="62"/>
        <v>2275000</v>
      </c>
      <c r="AD94" s="1095">
        <f t="shared" si="49"/>
        <v>0</v>
      </c>
      <c r="AE94" s="759" t="str">
        <f t="shared" si="48"/>
        <v>02.06.02.04</v>
      </c>
    </row>
    <row r="95" spans="1:31" s="759" customFormat="1" ht="29.25" customHeight="1" x14ac:dyDescent="0.25">
      <c r="A95" s="767" t="str">
        <f t="shared" si="47"/>
        <v>02.06.02.01</v>
      </c>
      <c r="B95" s="784" t="s">
        <v>2333</v>
      </c>
      <c r="C95" s="784" t="s">
        <v>183</v>
      </c>
      <c r="D95" s="785" t="s">
        <v>138</v>
      </c>
      <c r="E95" s="784" t="s">
        <v>304</v>
      </c>
      <c r="F95" s="782"/>
      <c r="G95" s="784" t="s">
        <v>369</v>
      </c>
      <c r="H95" s="785">
        <v>2003</v>
      </c>
      <c r="I95" s="782"/>
      <c r="J95" s="782"/>
      <c r="K95" s="782"/>
      <c r="L95" s="782"/>
      <c r="M95" s="782"/>
      <c r="N95" s="785" t="s">
        <v>139</v>
      </c>
      <c r="O95" s="786">
        <v>552500</v>
      </c>
      <c r="P95" s="787"/>
      <c r="Q95" s="1088" t="str">
        <f t="shared" si="50"/>
        <v>2.06.02</v>
      </c>
      <c r="R95" s="1089" t="str">
        <f t="shared" si="51"/>
        <v>ALAT RUMAH TANGGA</v>
      </c>
      <c r="S95" s="1090">
        <f t="shared" si="52"/>
        <v>5</v>
      </c>
      <c r="T95" s="1091">
        <f t="shared" si="53"/>
        <v>110500</v>
      </c>
      <c r="U95" s="1092">
        <f t="shared" si="54"/>
        <v>12</v>
      </c>
      <c r="V95" s="1091">
        <f t="shared" si="55"/>
        <v>552500</v>
      </c>
      <c r="W95" s="1091">
        <f t="shared" si="56"/>
        <v>0</v>
      </c>
      <c r="X95" s="1091">
        <f t="shared" si="57"/>
        <v>0</v>
      </c>
      <c r="Y95" s="1091">
        <f t="shared" si="58"/>
        <v>0</v>
      </c>
      <c r="Z95" s="1091">
        <f t="shared" si="59"/>
        <v>0</v>
      </c>
      <c r="AA95" s="1091">
        <f t="shared" si="60"/>
        <v>0</v>
      </c>
      <c r="AB95" s="1090">
        <f t="shared" si="61"/>
        <v>2003</v>
      </c>
      <c r="AC95" s="1093">
        <f t="shared" si="62"/>
        <v>552500</v>
      </c>
      <c r="AD95" s="1095">
        <f t="shared" si="49"/>
        <v>0</v>
      </c>
      <c r="AE95" s="759" t="str">
        <f t="shared" si="48"/>
        <v>02.06.02.01</v>
      </c>
    </row>
    <row r="96" spans="1:31" s="759" customFormat="1" ht="29.25" customHeight="1" x14ac:dyDescent="0.25">
      <c r="A96" s="767" t="str">
        <f t="shared" si="47"/>
        <v>02.06.02.01</v>
      </c>
      <c r="B96" s="771" t="s">
        <v>2333</v>
      </c>
      <c r="C96" s="771" t="s">
        <v>183</v>
      </c>
      <c r="D96" s="797" t="s">
        <v>138</v>
      </c>
      <c r="E96" s="771" t="s">
        <v>329</v>
      </c>
      <c r="F96" s="765"/>
      <c r="G96" s="771" t="s">
        <v>364</v>
      </c>
      <c r="H96" s="797">
        <v>2006</v>
      </c>
      <c r="I96" s="765"/>
      <c r="J96" s="765"/>
      <c r="K96" s="765"/>
      <c r="L96" s="765"/>
      <c r="M96" s="765"/>
      <c r="N96" s="797" t="s">
        <v>139</v>
      </c>
      <c r="O96" s="772">
        <v>3600000</v>
      </c>
      <c r="P96" s="773"/>
      <c r="Q96" s="1088" t="str">
        <f t="shared" si="50"/>
        <v>2.06.02</v>
      </c>
      <c r="R96" s="1089" t="str">
        <f t="shared" si="51"/>
        <v>ALAT RUMAH TANGGA</v>
      </c>
      <c r="S96" s="1090">
        <f t="shared" si="52"/>
        <v>5</v>
      </c>
      <c r="T96" s="1091">
        <f t="shared" si="53"/>
        <v>720000</v>
      </c>
      <c r="U96" s="1092">
        <f t="shared" si="54"/>
        <v>9</v>
      </c>
      <c r="V96" s="1091">
        <f t="shared" si="55"/>
        <v>3600000</v>
      </c>
      <c r="W96" s="1091">
        <f t="shared" si="56"/>
        <v>0</v>
      </c>
      <c r="X96" s="1091">
        <f t="shared" si="57"/>
        <v>0</v>
      </c>
      <c r="Y96" s="1091">
        <f t="shared" si="58"/>
        <v>0</v>
      </c>
      <c r="Z96" s="1091">
        <f t="shared" si="59"/>
        <v>0</v>
      </c>
      <c r="AA96" s="1091">
        <f t="shared" si="60"/>
        <v>0</v>
      </c>
      <c r="AB96" s="1090">
        <f t="shared" si="61"/>
        <v>2006</v>
      </c>
      <c r="AC96" s="1093">
        <f t="shared" si="62"/>
        <v>3600000</v>
      </c>
      <c r="AD96" s="1095">
        <f t="shared" si="49"/>
        <v>0</v>
      </c>
      <c r="AE96" s="759" t="str">
        <f t="shared" si="48"/>
        <v>02.06.02.01</v>
      </c>
    </row>
    <row r="97" spans="1:31" s="759" customFormat="1" ht="29.25" customHeight="1" x14ac:dyDescent="0.25">
      <c r="A97" s="767" t="str">
        <f t="shared" si="47"/>
        <v>02.06.02.01</v>
      </c>
      <c r="B97" s="771" t="s">
        <v>2333</v>
      </c>
      <c r="C97" s="771" t="s">
        <v>824</v>
      </c>
      <c r="D97" s="797" t="s">
        <v>138</v>
      </c>
      <c r="E97" s="771" t="s">
        <v>304</v>
      </c>
      <c r="F97" s="765"/>
      <c r="G97" s="771" t="s">
        <v>367</v>
      </c>
      <c r="H97" s="797">
        <v>2006</v>
      </c>
      <c r="I97" s="765"/>
      <c r="J97" s="765"/>
      <c r="K97" s="765"/>
      <c r="L97" s="765"/>
      <c r="M97" s="765"/>
      <c r="N97" s="797" t="s">
        <v>139</v>
      </c>
      <c r="O97" s="772">
        <v>1200000</v>
      </c>
      <c r="P97" s="773"/>
      <c r="Q97" s="1088" t="str">
        <f t="shared" si="50"/>
        <v>2.06.02</v>
      </c>
      <c r="R97" s="1089" t="str">
        <f t="shared" si="51"/>
        <v>ALAT RUMAH TANGGA</v>
      </c>
      <c r="S97" s="1090">
        <f t="shared" si="52"/>
        <v>5</v>
      </c>
      <c r="T97" s="1091">
        <f t="shared" si="53"/>
        <v>240000</v>
      </c>
      <c r="U97" s="1092">
        <f t="shared" si="54"/>
        <v>9</v>
      </c>
      <c r="V97" s="1091">
        <f t="shared" si="55"/>
        <v>1200000</v>
      </c>
      <c r="W97" s="1091">
        <f t="shared" si="56"/>
        <v>0</v>
      </c>
      <c r="X97" s="1091">
        <f t="shared" si="57"/>
        <v>0</v>
      </c>
      <c r="Y97" s="1091">
        <f t="shared" si="58"/>
        <v>0</v>
      </c>
      <c r="Z97" s="1091">
        <f t="shared" si="59"/>
        <v>0</v>
      </c>
      <c r="AA97" s="1091">
        <f t="shared" si="60"/>
        <v>0</v>
      </c>
      <c r="AB97" s="1090">
        <f t="shared" si="61"/>
        <v>2006</v>
      </c>
      <c r="AC97" s="1093">
        <f t="shared" si="62"/>
        <v>1200000</v>
      </c>
      <c r="AD97" s="1095">
        <f t="shared" si="49"/>
        <v>0</v>
      </c>
      <c r="AE97" s="759" t="str">
        <f t="shared" si="48"/>
        <v>02.06.02.01</v>
      </c>
    </row>
    <row r="98" spans="1:31" s="759" customFormat="1" ht="29.25" customHeight="1" x14ac:dyDescent="0.25">
      <c r="A98" s="767" t="str">
        <f t="shared" si="47"/>
        <v>02.06.03.05</v>
      </c>
      <c r="B98" s="771" t="s">
        <v>2343</v>
      </c>
      <c r="C98" s="771" t="s">
        <v>176</v>
      </c>
      <c r="D98" s="797" t="s">
        <v>138</v>
      </c>
      <c r="E98" s="771" t="s">
        <v>324</v>
      </c>
      <c r="F98" s="765"/>
      <c r="G98" s="771" t="s">
        <v>363</v>
      </c>
      <c r="H98" s="797">
        <v>2006</v>
      </c>
      <c r="I98" s="765"/>
      <c r="J98" s="765"/>
      <c r="K98" s="765"/>
      <c r="L98" s="765"/>
      <c r="M98" s="765"/>
      <c r="N98" s="797" t="s">
        <v>139</v>
      </c>
      <c r="O98" s="772">
        <v>750000</v>
      </c>
      <c r="P98" s="773"/>
      <c r="Q98" s="1088" t="str">
        <f t="shared" si="50"/>
        <v>2.06.03</v>
      </c>
      <c r="R98" s="1089" t="str">
        <f t="shared" si="51"/>
        <v>KOMPUTER</v>
      </c>
      <c r="S98" s="1090">
        <f t="shared" si="52"/>
        <v>4</v>
      </c>
      <c r="T98" s="1091">
        <f t="shared" si="53"/>
        <v>187500</v>
      </c>
      <c r="U98" s="1092">
        <f t="shared" si="54"/>
        <v>9</v>
      </c>
      <c r="V98" s="1091">
        <f t="shared" si="55"/>
        <v>750000</v>
      </c>
      <c r="W98" s="1091">
        <f t="shared" si="56"/>
        <v>0</v>
      </c>
      <c r="X98" s="1091">
        <f t="shared" si="57"/>
        <v>0</v>
      </c>
      <c r="Y98" s="1091">
        <f t="shared" si="58"/>
        <v>0</v>
      </c>
      <c r="Z98" s="1091">
        <f t="shared" si="59"/>
        <v>0</v>
      </c>
      <c r="AA98" s="1091">
        <f t="shared" si="60"/>
        <v>0</v>
      </c>
      <c r="AB98" s="1090">
        <f t="shared" si="61"/>
        <v>2006</v>
      </c>
      <c r="AC98" s="1093">
        <f t="shared" si="62"/>
        <v>750000</v>
      </c>
      <c r="AD98" s="1095">
        <f t="shared" si="49"/>
        <v>0</v>
      </c>
      <c r="AE98" s="759" t="str">
        <f t="shared" si="48"/>
        <v>02.06.03.05</v>
      </c>
    </row>
    <row r="99" spans="1:31" s="759" customFormat="1" ht="29.25" customHeight="1" x14ac:dyDescent="0.25">
      <c r="A99" s="767" t="str">
        <f t="shared" si="47"/>
        <v>02.06.03.05</v>
      </c>
      <c r="B99" s="771" t="s">
        <v>2345</v>
      </c>
      <c r="C99" s="771" t="s">
        <v>177</v>
      </c>
      <c r="D99" s="797" t="s">
        <v>138</v>
      </c>
      <c r="E99" s="771" t="s">
        <v>324</v>
      </c>
      <c r="F99" s="765"/>
      <c r="G99" s="771" t="s">
        <v>362</v>
      </c>
      <c r="H99" s="797">
        <v>2006</v>
      </c>
      <c r="I99" s="765"/>
      <c r="J99" s="765"/>
      <c r="K99" s="765"/>
      <c r="L99" s="765"/>
      <c r="M99" s="765"/>
      <c r="N99" s="797" t="s">
        <v>139</v>
      </c>
      <c r="O99" s="772">
        <v>5740000</v>
      </c>
      <c r="P99" s="773"/>
      <c r="Q99" s="1088" t="str">
        <f t="shared" si="50"/>
        <v>2.06.03</v>
      </c>
      <c r="R99" s="1089" t="str">
        <f t="shared" si="51"/>
        <v>KOMPUTER</v>
      </c>
      <c r="S99" s="1090">
        <f t="shared" si="52"/>
        <v>4</v>
      </c>
      <c r="T99" s="1091">
        <f t="shared" si="53"/>
        <v>1435000</v>
      </c>
      <c r="U99" s="1092">
        <f t="shared" si="54"/>
        <v>9</v>
      </c>
      <c r="V99" s="1091">
        <f t="shared" si="55"/>
        <v>5740000</v>
      </c>
      <c r="W99" s="1091">
        <f t="shared" si="56"/>
        <v>0</v>
      </c>
      <c r="X99" s="1091">
        <f t="shared" si="57"/>
        <v>0</v>
      </c>
      <c r="Y99" s="1091">
        <f t="shared" si="58"/>
        <v>0</v>
      </c>
      <c r="Z99" s="1091">
        <f t="shared" si="59"/>
        <v>0</v>
      </c>
      <c r="AA99" s="1091">
        <f t="shared" si="60"/>
        <v>0</v>
      </c>
      <c r="AB99" s="1090">
        <f t="shared" si="61"/>
        <v>2006</v>
      </c>
      <c r="AC99" s="1093">
        <f t="shared" si="62"/>
        <v>5740000</v>
      </c>
      <c r="AD99" s="1095">
        <f t="shared" si="49"/>
        <v>0</v>
      </c>
      <c r="AE99" s="759" t="str">
        <f t="shared" si="48"/>
        <v>02.06.03.05</v>
      </c>
    </row>
    <row r="100" spans="1:31" s="759" customFormat="1" ht="29.25" customHeight="1" x14ac:dyDescent="0.25">
      <c r="A100" s="767" t="str">
        <f t="shared" si="47"/>
        <v>02.06.02.01</v>
      </c>
      <c r="B100" s="771" t="s">
        <v>2333</v>
      </c>
      <c r="C100" s="771" t="s">
        <v>183</v>
      </c>
      <c r="D100" s="797" t="s">
        <v>138</v>
      </c>
      <c r="E100" s="771" t="s">
        <v>329</v>
      </c>
      <c r="F100" s="765"/>
      <c r="G100" s="771" t="s">
        <v>364</v>
      </c>
      <c r="H100" s="797">
        <v>2006</v>
      </c>
      <c r="I100" s="765"/>
      <c r="J100" s="765"/>
      <c r="K100" s="765"/>
      <c r="L100" s="765"/>
      <c r="M100" s="765"/>
      <c r="N100" s="797" t="s">
        <v>139</v>
      </c>
      <c r="O100" s="772">
        <v>18000000</v>
      </c>
      <c r="P100" s="773"/>
      <c r="Q100" s="1088" t="str">
        <f t="shared" si="50"/>
        <v>2.06.02</v>
      </c>
      <c r="R100" s="1089" t="str">
        <f t="shared" si="51"/>
        <v>ALAT RUMAH TANGGA</v>
      </c>
      <c r="S100" s="1090">
        <f t="shared" si="52"/>
        <v>5</v>
      </c>
      <c r="T100" s="1091">
        <f t="shared" si="53"/>
        <v>3600000</v>
      </c>
      <c r="U100" s="1092">
        <f t="shared" si="54"/>
        <v>9</v>
      </c>
      <c r="V100" s="1091">
        <f t="shared" si="55"/>
        <v>18000000</v>
      </c>
      <c r="W100" s="1091">
        <f t="shared" si="56"/>
        <v>0</v>
      </c>
      <c r="X100" s="1091">
        <f t="shared" si="57"/>
        <v>0</v>
      </c>
      <c r="Y100" s="1091">
        <f t="shared" si="58"/>
        <v>0</v>
      </c>
      <c r="Z100" s="1091">
        <f t="shared" si="59"/>
        <v>0</v>
      </c>
      <c r="AA100" s="1091">
        <f t="shared" si="60"/>
        <v>0</v>
      </c>
      <c r="AB100" s="1090">
        <f t="shared" si="61"/>
        <v>2006</v>
      </c>
      <c r="AC100" s="1093">
        <f t="shared" si="62"/>
        <v>18000000</v>
      </c>
      <c r="AD100" s="1095">
        <f t="shared" si="49"/>
        <v>0</v>
      </c>
      <c r="AE100" s="759" t="str">
        <f t="shared" si="48"/>
        <v>02.06.02.01</v>
      </c>
    </row>
    <row r="101" spans="1:31" s="759" customFormat="1" ht="29.25" customHeight="1" x14ac:dyDescent="0.25">
      <c r="A101" s="767" t="str">
        <f t="shared" si="47"/>
        <v>02.06.01.04</v>
      </c>
      <c r="B101" s="771" t="s">
        <v>2341</v>
      </c>
      <c r="C101" s="771" t="s">
        <v>182</v>
      </c>
      <c r="D101" s="797" t="s">
        <v>138</v>
      </c>
      <c r="E101" s="771" t="s">
        <v>329</v>
      </c>
      <c r="F101" s="765"/>
      <c r="G101" s="771" t="s">
        <v>362</v>
      </c>
      <c r="H101" s="797">
        <v>2006</v>
      </c>
      <c r="I101" s="765"/>
      <c r="J101" s="765"/>
      <c r="K101" s="765"/>
      <c r="L101" s="765"/>
      <c r="M101" s="765"/>
      <c r="N101" s="797" t="s">
        <v>139</v>
      </c>
      <c r="O101" s="772">
        <v>1920000</v>
      </c>
      <c r="P101" s="773"/>
      <c r="Q101" s="1088" t="str">
        <f t="shared" si="50"/>
        <v>2.06.01</v>
      </c>
      <c r="R101" s="1089" t="str">
        <f t="shared" si="51"/>
        <v>ALAT KANTOR</v>
      </c>
      <c r="S101" s="1090">
        <f t="shared" si="52"/>
        <v>5</v>
      </c>
      <c r="T101" s="1091">
        <f t="shared" si="53"/>
        <v>384000</v>
      </c>
      <c r="U101" s="1092">
        <f t="shared" si="54"/>
        <v>9</v>
      </c>
      <c r="V101" s="1091">
        <f t="shared" si="55"/>
        <v>1920000</v>
      </c>
      <c r="W101" s="1091">
        <f t="shared" si="56"/>
        <v>0</v>
      </c>
      <c r="X101" s="1091">
        <f t="shared" si="57"/>
        <v>0</v>
      </c>
      <c r="Y101" s="1091">
        <f t="shared" si="58"/>
        <v>0</v>
      </c>
      <c r="Z101" s="1091">
        <f t="shared" si="59"/>
        <v>0</v>
      </c>
      <c r="AA101" s="1091">
        <f t="shared" si="60"/>
        <v>0</v>
      </c>
      <c r="AB101" s="1090">
        <f t="shared" si="61"/>
        <v>2006</v>
      </c>
      <c r="AC101" s="1093">
        <f t="shared" si="62"/>
        <v>1920000</v>
      </c>
      <c r="AD101" s="1095">
        <f t="shared" si="49"/>
        <v>0</v>
      </c>
      <c r="AE101" s="759" t="str">
        <f t="shared" si="48"/>
        <v>02.06.01.04</v>
      </c>
    </row>
    <row r="102" spans="1:31" s="759" customFormat="1" ht="29.25" customHeight="1" x14ac:dyDescent="0.25">
      <c r="A102" s="767" t="str">
        <f t="shared" si="47"/>
        <v>02.06.01.04</v>
      </c>
      <c r="B102" s="771" t="s">
        <v>2341</v>
      </c>
      <c r="C102" s="771" t="s">
        <v>182</v>
      </c>
      <c r="D102" s="797" t="s">
        <v>138</v>
      </c>
      <c r="E102" s="771" t="s">
        <v>314</v>
      </c>
      <c r="F102" s="765"/>
      <c r="G102" s="771" t="s">
        <v>362</v>
      </c>
      <c r="H102" s="797">
        <v>2001</v>
      </c>
      <c r="I102" s="765"/>
      <c r="J102" s="765"/>
      <c r="K102" s="765"/>
      <c r="L102" s="765"/>
      <c r="M102" s="765"/>
      <c r="N102" s="797" t="s">
        <v>139</v>
      </c>
      <c r="O102" s="772">
        <v>1690000</v>
      </c>
      <c r="P102" s="773"/>
      <c r="Q102" s="1088" t="str">
        <f t="shared" si="50"/>
        <v>2.06.01</v>
      </c>
      <c r="R102" s="1089" t="str">
        <f t="shared" si="51"/>
        <v>ALAT KANTOR</v>
      </c>
      <c r="S102" s="1090">
        <f t="shared" si="52"/>
        <v>5</v>
      </c>
      <c r="T102" s="1091">
        <f t="shared" si="53"/>
        <v>338000</v>
      </c>
      <c r="U102" s="1092">
        <f t="shared" si="54"/>
        <v>14</v>
      </c>
      <c r="V102" s="1091">
        <f t="shared" si="55"/>
        <v>1690000</v>
      </c>
      <c r="W102" s="1091">
        <f t="shared" si="56"/>
        <v>0</v>
      </c>
      <c r="X102" s="1091">
        <f t="shared" si="57"/>
        <v>0</v>
      </c>
      <c r="Y102" s="1091">
        <f t="shared" si="58"/>
        <v>0</v>
      </c>
      <c r="Z102" s="1091">
        <f t="shared" si="59"/>
        <v>0</v>
      </c>
      <c r="AA102" s="1091">
        <f t="shared" si="60"/>
        <v>0</v>
      </c>
      <c r="AB102" s="1090">
        <f t="shared" si="61"/>
        <v>2001</v>
      </c>
      <c r="AC102" s="1093">
        <f t="shared" si="62"/>
        <v>1690000</v>
      </c>
      <c r="AD102" s="1095">
        <f t="shared" si="49"/>
        <v>0</v>
      </c>
      <c r="AE102" s="759" t="str">
        <f t="shared" si="48"/>
        <v>02.06.01.04</v>
      </c>
    </row>
    <row r="103" spans="1:31" s="759" customFormat="1" ht="29.25" customHeight="1" x14ac:dyDescent="0.25">
      <c r="A103" s="767" t="str">
        <f t="shared" si="47"/>
        <v>02.06.02.01</v>
      </c>
      <c r="B103" s="771" t="s">
        <v>2338</v>
      </c>
      <c r="C103" s="771" t="s">
        <v>187</v>
      </c>
      <c r="D103" s="797" t="s">
        <v>138</v>
      </c>
      <c r="E103" s="771" t="s">
        <v>304</v>
      </c>
      <c r="F103" s="765"/>
      <c r="G103" s="771" t="s">
        <v>360</v>
      </c>
      <c r="H103" s="797">
        <v>2004</v>
      </c>
      <c r="I103" s="765"/>
      <c r="J103" s="765"/>
      <c r="K103" s="765"/>
      <c r="L103" s="765"/>
      <c r="M103" s="765"/>
      <c r="N103" s="797" t="s">
        <v>139</v>
      </c>
      <c r="O103" s="772">
        <v>735000</v>
      </c>
      <c r="P103" s="773"/>
      <c r="Q103" s="1088" t="str">
        <f t="shared" si="50"/>
        <v>2.06.02</v>
      </c>
      <c r="R103" s="1089" t="str">
        <f t="shared" si="51"/>
        <v>ALAT RUMAH TANGGA</v>
      </c>
      <c r="S103" s="1090">
        <f t="shared" si="52"/>
        <v>5</v>
      </c>
      <c r="T103" s="1091">
        <f t="shared" si="53"/>
        <v>147000</v>
      </c>
      <c r="U103" s="1092">
        <f t="shared" si="54"/>
        <v>11</v>
      </c>
      <c r="V103" s="1091">
        <f t="shared" si="55"/>
        <v>735000</v>
      </c>
      <c r="W103" s="1091">
        <f t="shared" si="56"/>
        <v>0</v>
      </c>
      <c r="X103" s="1091">
        <f t="shared" si="57"/>
        <v>0</v>
      </c>
      <c r="Y103" s="1091">
        <f t="shared" si="58"/>
        <v>0</v>
      </c>
      <c r="Z103" s="1091">
        <f t="shared" si="59"/>
        <v>0</v>
      </c>
      <c r="AA103" s="1091">
        <f t="shared" si="60"/>
        <v>0</v>
      </c>
      <c r="AB103" s="1090">
        <f t="shared" si="61"/>
        <v>2004</v>
      </c>
      <c r="AC103" s="1093">
        <f t="shared" si="62"/>
        <v>735000</v>
      </c>
      <c r="AD103" s="1095">
        <f t="shared" si="49"/>
        <v>0</v>
      </c>
      <c r="AE103" s="759" t="str">
        <f t="shared" si="48"/>
        <v>02.06.02.01</v>
      </c>
    </row>
    <row r="104" spans="1:31" s="759" customFormat="1" ht="29.25" customHeight="1" x14ac:dyDescent="0.25">
      <c r="A104" s="767" t="str">
        <f t="shared" si="47"/>
        <v>02.06.02.01</v>
      </c>
      <c r="B104" s="771" t="s">
        <v>2335</v>
      </c>
      <c r="C104" s="771" t="s">
        <v>175</v>
      </c>
      <c r="D104" s="797" t="s">
        <v>138</v>
      </c>
      <c r="E104" s="771" t="s">
        <v>304</v>
      </c>
      <c r="F104" s="765"/>
      <c r="G104" s="771" t="s">
        <v>360</v>
      </c>
      <c r="H104" s="797">
        <v>2006</v>
      </c>
      <c r="I104" s="765"/>
      <c r="J104" s="765"/>
      <c r="K104" s="765"/>
      <c r="L104" s="765"/>
      <c r="M104" s="765"/>
      <c r="N104" s="797" t="s">
        <v>139</v>
      </c>
      <c r="O104" s="772">
        <v>800000</v>
      </c>
      <c r="P104" s="773"/>
      <c r="Q104" s="1088" t="str">
        <f t="shared" si="50"/>
        <v>2.06.02</v>
      </c>
      <c r="R104" s="1089" t="str">
        <f t="shared" si="51"/>
        <v>ALAT RUMAH TANGGA</v>
      </c>
      <c r="S104" s="1090">
        <f t="shared" si="52"/>
        <v>5</v>
      </c>
      <c r="T104" s="1091">
        <f t="shared" si="53"/>
        <v>160000</v>
      </c>
      <c r="U104" s="1092">
        <f t="shared" si="54"/>
        <v>9</v>
      </c>
      <c r="V104" s="1091">
        <f t="shared" si="55"/>
        <v>800000</v>
      </c>
      <c r="W104" s="1091">
        <f t="shared" si="56"/>
        <v>0</v>
      </c>
      <c r="X104" s="1091">
        <f t="shared" si="57"/>
        <v>0</v>
      </c>
      <c r="Y104" s="1091">
        <f t="shared" si="58"/>
        <v>0</v>
      </c>
      <c r="Z104" s="1091">
        <f t="shared" si="59"/>
        <v>0</v>
      </c>
      <c r="AA104" s="1091">
        <f t="shared" si="60"/>
        <v>0</v>
      </c>
      <c r="AB104" s="1090">
        <f t="shared" si="61"/>
        <v>2006</v>
      </c>
      <c r="AC104" s="1093">
        <f t="shared" si="62"/>
        <v>800000</v>
      </c>
      <c r="AD104" s="1095">
        <f t="shared" si="49"/>
        <v>0</v>
      </c>
      <c r="AE104" s="759" t="str">
        <f t="shared" si="48"/>
        <v>02.06.02.01</v>
      </c>
    </row>
    <row r="105" spans="1:31" s="759" customFormat="1" ht="29.25" customHeight="1" x14ac:dyDescent="0.25">
      <c r="A105" s="767" t="str">
        <f t="shared" si="47"/>
        <v>02.06.02.01</v>
      </c>
      <c r="B105" s="771" t="s">
        <v>2336</v>
      </c>
      <c r="C105" s="771" t="s">
        <v>209</v>
      </c>
      <c r="D105" s="797" t="s">
        <v>138</v>
      </c>
      <c r="E105" s="771" t="s">
        <v>299</v>
      </c>
      <c r="F105" s="765"/>
      <c r="G105" s="771" t="s">
        <v>379</v>
      </c>
      <c r="H105" s="797">
        <v>2006</v>
      </c>
      <c r="I105" s="765"/>
      <c r="J105" s="765"/>
      <c r="K105" s="765"/>
      <c r="L105" s="765"/>
      <c r="M105" s="765"/>
      <c r="N105" s="797" t="s">
        <v>139</v>
      </c>
      <c r="O105" s="772">
        <v>857500</v>
      </c>
      <c r="P105" s="773"/>
      <c r="Q105" s="1088" t="str">
        <f t="shared" si="50"/>
        <v>2.06.02</v>
      </c>
      <c r="R105" s="1089" t="str">
        <f t="shared" si="51"/>
        <v>ALAT RUMAH TANGGA</v>
      </c>
      <c r="S105" s="1090">
        <f t="shared" si="52"/>
        <v>5</v>
      </c>
      <c r="T105" s="1091">
        <f t="shared" si="53"/>
        <v>171500</v>
      </c>
      <c r="U105" s="1092">
        <f t="shared" si="54"/>
        <v>9</v>
      </c>
      <c r="V105" s="1091">
        <f t="shared" si="55"/>
        <v>857500</v>
      </c>
      <c r="W105" s="1091">
        <f t="shared" si="56"/>
        <v>0</v>
      </c>
      <c r="X105" s="1091">
        <f t="shared" si="57"/>
        <v>0</v>
      </c>
      <c r="Y105" s="1091">
        <f t="shared" si="58"/>
        <v>0</v>
      </c>
      <c r="Z105" s="1091">
        <f t="shared" si="59"/>
        <v>0</v>
      </c>
      <c r="AA105" s="1091">
        <f t="shared" si="60"/>
        <v>0</v>
      </c>
      <c r="AB105" s="1090">
        <f t="shared" si="61"/>
        <v>2006</v>
      </c>
      <c r="AC105" s="1093">
        <f t="shared" si="62"/>
        <v>857500</v>
      </c>
      <c r="AD105" s="1095">
        <f t="shared" si="49"/>
        <v>0</v>
      </c>
      <c r="AE105" s="759" t="str">
        <f t="shared" si="48"/>
        <v>02.06.02.01</v>
      </c>
    </row>
    <row r="106" spans="1:31" s="759" customFormat="1" ht="29.25" customHeight="1" x14ac:dyDescent="0.25">
      <c r="A106" s="767" t="str">
        <f t="shared" si="47"/>
        <v>02.06.02.01</v>
      </c>
      <c r="B106" s="771" t="s">
        <v>2333</v>
      </c>
      <c r="C106" s="771" t="s">
        <v>183</v>
      </c>
      <c r="D106" s="797" t="s">
        <v>138</v>
      </c>
      <c r="E106" s="771" t="s">
        <v>304</v>
      </c>
      <c r="F106" s="765"/>
      <c r="G106" s="771" t="s">
        <v>369</v>
      </c>
      <c r="H106" s="797">
        <v>2004</v>
      </c>
      <c r="I106" s="765"/>
      <c r="J106" s="765"/>
      <c r="K106" s="765"/>
      <c r="L106" s="765"/>
      <c r="M106" s="765"/>
      <c r="N106" s="797" t="s">
        <v>139</v>
      </c>
      <c r="O106" s="772">
        <v>1105000</v>
      </c>
      <c r="P106" s="773"/>
      <c r="Q106" s="1088" t="str">
        <f t="shared" si="50"/>
        <v>2.06.02</v>
      </c>
      <c r="R106" s="1089" t="str">
        <f t="shared" si="51"/>
        <v>ALAT RUMAH TANGGA</v>
      </c>
      <c r="S106" s="1090">
        <f t="shared" si="52"/>
        <v>5</v>
      </c>
      <c r="T106" s="1091">
        <f t="shared" si="53"/>
        <v>221000</v>
      </c>
      <c r="U106" s="1092">
        <f t="shared" si="54"/>
        <v>11</v>
      </c>
      <c r="V106" s="1091">
        <f t="shared" si="55"/>
        <v>1105000</v>
      </c>
      <c r="W106" s="1091">
        <f t="shared" si="56"/>
        <v>0</v>
      </c>
      <c r="X106" s="1091">
        <f t="shared" si="57"/>
        <v>0</v>
      </c>
      <c r="Y106" s="1091">
        <f t="shared" si="58"/>
        <v>0</v>
      </c>
      <c r="Z106" s="1091">
        <f t="shared" si="59"/>
        <v>0</v>
      </c>
      <c r="AA106" s="1091">
        <f t="shared" si="60"/>
        <v>0</v>
      </c>
      <c r="AB106" s="1090">
        <f t="shared" si="61"/>
        <v>2004</v>
      </c>
      <c r="AC106" s="1093">
        <f t="shared" si="62"/>
        <v>1105000</v>
      </c>
      <c r="AD106" s="1095">
        <f t="shared" si="49"/>
        <v>0</v>
      </c>
      <c r="AE106" s="759" t="str">
        <f t="shared" si="48"/>
        <v>02.06.02.01</v>
      </c>
    </row>
    <row r="107" spans="1:31" s="759" customFormat="1" ht="29.25" customHeight="1" x14ac:dyDescent="0.25">
      <c r="A107" s="767" t="str">
        <f t="shared" si="47"/>
        <v>02.06.02.01</v>
      </c>
      <c r="B107" s="771" t="s">
        <v>2333</v>
      </c>
      <c r="C107" s="771" t="s">
        <v>183</v>
      </c>
      <c r="D107" s="797" t="s">
        <v>138</v>
      </c>
      <c r="E107" s="771" t="s">
        <v>327</v>
      </c>
      <c r="F107" s="765"/>
      <c r="G107" s="771" t="s">
        <v>364</v>
      </c>
      <c r="H107" s="797">
        <v>2006</v>
      </c>
      <c r="I107" s="765"/>
      <c r="J107" s="765"/>
      <c r="K107" s="765"/>
      <c r="L107" s="765"/>
      <c r="M107" s="765"/>
      <c r="N107" s="797" t="s">
        <v>139</v>
      </c>
      <c r="O107" s="772">
        <v>600000</v>
      </c>
      <c r="P107" s="773"/>
      <c r="Q107" s="1088" t="str">
        <f t="shared" si="50"/>
        <v>2.06.02</v>
      </c>
      <c r="R107" s="1089" t="str">
        <f t="shared" si="51"/>
        <v>ALAT RUMAH TANGGA</v>
      </c>
      <c r="S107" s="1090">
        <f t="shared" si="52"/>
        <v>5</v>
      </c>
      <c r="T107" s="1091">
        <f t="shared" si="53"/>
        <v>120000</v>
      </c>
      <c r="U107" s="1092">
        <f t="shared" si="54"/>
        <v>9</v>
      </c>
      <c r="V107" s="1091">
        <f t="shared" si="55"/>
        <v>600000</v>
      </c>
      <c r="W107" s="1091">
        <f t="shared" si="56"/>
        <v>0</v>
      </c>
      <c r="X107" s="1091">
        <f t="shared" si="57"/>
        <v>0</v>
      </c>
      <c r="Y107" s="1091">
        <f t="shared" si="58"/>
        <v>0</v>
      </c>
      <c r="Z107" s="1091">
        <f t="shared" si="59"/>
        <v>0</v>
      </c>
      <c r="AA107" s="1091">
        <f t="shared" si="60"/>
        <v>0</v>
      </c>
      <c r="AB107" s="1090">
        <f t="shared" si="61"/>
        <v>2006</v>
      </c>
      <c r="AC107" s="1093">
        <f t="shared" si="62"/>
        <v>600000</v>
      </c>
      <c r="AD107" s="1095">
        <f t="shared" si="49"/>
        <v>0</v>
      </c>
      <c r="AE107" s="759" t="str">
        <f t="shared" si="48"/>
        <v>02.06.02.01</v>
      </c>
    </row>
    <row r="108" spans="1:31" s="759" customFormat="1" ht="29.25" customHeight="1" x14ac:dyDescent="0.25">
      <c r="A108" s="767" t="str">
        <f t="shared" si="47"/>
        <v>02.06.03.05</v>
      </c>
      <c r="B108" s="771" t="s">
        <v>2343</v>
      </c>
      <c r="C108" s="771" t="s">
        <v>176</v>
      </c>
      <c r="D108" s="797" t="s">
        <v>138</v>
      </c>
      <c r="E108" s="771" t="s">
        <v>331</v>
      </c>
      <c r="F108" s="765"/>
      <c r="G108" s="771" t="s">
        <v>363</v>
      </c>
      <c r="H108" s="797">
        <v>2006</v>
      </c>
      <c r="I108" s="765"/>
      <c r="J108" s="765"/>
      <c r="K108" s="765"/>
      <c r="L108" s="765"/>
      <c r="M108" s="765"/>
      <c r="N108" s="797" t="s">
        <v>139</v>
      </c>
      <c r="O108" s="772">
        <v>637500</v>
      </c>
      <c r="P108" s="773"/>
      <c r="Q108" s="1088" t="str">
        <f t="shared" si="50"/>
        <v>2.06.03</v>
      </c>
      <c r="R108" s="1089" t="str">
        <f t="shared" si="51"/>
        <v>KOMPUTER</v>
      </c>
      <c r="S108" s="1090">
        <f t="shared" si="52"/>
        <v>4</v>
      </c>
      <c r="T108" s="1091">
        <f t="shared" si="53"/>
        <v>159375</v>
      </c>
      <c r="U108" s="1092">
        <f t="shared" si="54"/>
        <v>9</v>
      </c>
      <c r="V108" s="1091">
        <f t="shared" si="55"/>
        <v>637500</v>
      </c>
      <c r="W108" s="1091">
        <f t="shared" si="56"/>
        <v>0</v>
      </c>
      <c r="X108" s="1091">
        <f t="shared" si="57"/>
        <v>0</v>
      </c>
      <c r="Y108" s="1091">
        <f t="shared" si="58"/>
        <v>0</v>
      </c>
      <c r="Z108" s="1091">
        <f t="shared" si="59"/>
        <v>0</v>
      </c>
      <c r="AA108" s="1091">
        <f t="shared" si="60"/>
        <v>0</v>
      </c>
      <c r="AB108" s="1090">
        <f t="shared" si="61"/>
        <v>2006</v>
      </c>
      <c r="AC108" s="1093">
        <f t="shared" si="62"/>
        <v>637500</v>
      </c>
      <c r="AD108" s="1095">
        <f t="shared" si="49"/>
        <v>0</v>
      </c>
      <c r="AE108" s="759" t="str">
        <f t="shared" si="48"/>
        <v>02.06.03.05</v>
      </c>
    </row>
    <row r="109" spans="1:31" s="759" customFormat="1" ht="29.25" customHeight="1" x14ac:dyDescent="0.25">
      <c r="A109" s="767" t="str">
        <f t="shared" si="47"/>
        <v>02.06.03.05</v>
      </c>
      <c r="B109" s="771" t="s">
        <v>2345</v>
      </c>
      <c r="C109" s="771" t="s">
        <v>177</v>
      </c>
      <c r="D109" s="797" t="s">
        <v>138</v>
      </c>
      <c r="E109" s="771" t="s">
        <v>853</v>
      </c>
      <c r="F109" s="765"/>
      <c r="G109" s="771" t="s">
        <v>362</v>
      </c>
      <c r="H109" s="797">
        <v>2006</v>
      </c>
      <c r="I109" s="765"/>
      <c r="J109" s="765"/>
      <c r="K109" s="765"/>
      <c r="L109" s="765"/>
      <c r="M109" s="765"/>
      <c r="N109" s="797" t="s">
        <v>139</v>
      </c>
      <c r="O109" s="772">
        <v>2700000</v>
      </c>
      <c r="P109" s="773"/>
      <c r="Q109" s="1088" t="str">
        <f t="shared" si="50"/>
        <v>2.06.03</v>
      </c>
      <c r="R109" s="1089" t="str">
        <f t="shared" si="51"/>
        <v>KOMPUTER</v>
      </c>
      <c r="S109" s="1090">
        <f t="shared" si="52"/>
        <v>4</v>
      </c>
      <c r="T109" s="1091">
        <f t="shared" si="53"/>
        <v>675000</v>
      </c>
      <c r="U109" s="1092">
        <f t="shared" si="54"/>
        <v>9</v>
      </c>
      <c r="V109" s="1091">
        <f t="shared" si="55"/>
        <v>2700000</v>
      </c>
      <c r="W109" s="1091">
        <f t="shared" si="56"/>
        <v>0</v>
      </c>
      <c r="X109" s="1091">
        <f t="shared" si="57"/>
        <v>0</v>
      </c>
      <c r="Y109" s="1091">
        <f t="shared" si="58"/>
        <v>0</v>
      </c>
      <c r="Z109" s="1091">
        <f t="shared" si="59"/>
        <v>0</v>
      </c>
      <c r="AA109" s="1091">
        <f t="shared" si="60"/>
        <v>0</v>
      </c>
      <c r="AB109" s="1090">
        <f t="shared" si="61"/>
        <v>2006</v>
      </c>
      <c r="AC109" s="1093">
        <f t="shared" si="62"/>
        <v>2700000</v>
      </c>
      <c r="AD109" s="1095">
        <f t="shared" si="49"/>
        <v>0</v>
      </c>
      <c r="AE109" s="759" t="str">
        <f t="shared" si="48"/>
        <v>02.06.03.05</v>
      </c>
    </row>
    <row r="110" spans="1:31" s="759" customFormat="1" ht="29.25" customHeight="1" x14ac:dyDescent="0.25">
      <c r="A110" s="767" t="str">
        <f t="shared" si="47"/>
        <v>02.06.03.05</v>
      </c>
      <c r="B110" s="771" t="s">
        <v>2345</v>
      </c>
      <c r="C110" s="771" t="s">
        <v>177</v>
      </c>
      <c r="D110" s="797" t="s">
        <v>138</v>
      </c>
      <c r="E110" s="771" t="s">
        <v>331</v>
      </c>
      <c r="F110" s="765"/>
      <c r="G110" s="771" t="s">
        <v>362</v>
      </c>
      <c r="H110" s="797">
        <v>2006</v>
      </c>
      <c r="I110" s="765"/>
      <c r="J110" s="765"/>
      <c r="K110" s="765"/>
      <c r="L110" s="765"/>
      <c r="M110" s="765"/>
      <c r="N110" s="797" t="s">
        <v>139</v>
      </c>
      <c r="O110" s="772">
        <v>6860000</v>
      </c>
      <c r="P110" s="773"/>
      <c r="Q110" s="1088" t="str">
        <f t="shared" si="50"/>
        <v>2.06.03</v>
      </c>
      <c r="R110" s="1089" t="str">
        <f t="shared" si="51"/>
        <v>KOMPUTER</v>
      </c>
      <c r="S110" s="1090">
        <f t="shared" si="52"/>
        <v>4</v>
      </c>
      <c r="T110" s="1091">
        <f t="shared" si="53"/>
        <v>1715000</v>
      </c>
      <c r="U110" s="1092">
        <f t="shared" si="54"/>
        <v>9</v>
      </c>
      <c r="V110" s="1091">
        <f t="shared" si="55"/>
        <v>6860000</v>
      </c>
      <c r="W110" s="1091">
        <f t="shared" si="56"/>
        <v>0</v>
      </c>
      <c r="X110" s="1091">
        <f t="shared" si="57"/>
        <v>0</v>
      </c>
      <c r="Y110" s="1091">
        <f t="shared" si="58"/>
        <v>0</v>
      </c>
      <c r="Z110" s="1091">
        <f t="shared" si="59"/>
        <v>0</v>
      </c>
      <c r="AA110" s="1091">
        <f t="shared" si="60"/>
        <v>0</v>
      </c>
      <c r="AB110" s="1090">
        <f t="shared" si="61"/>
        <v>2006</v>
      </c>
      <c r="AC110" s="1093">
        <f t="shared" si="62"/>
        <v>6860000</v>
      </c>
      <c r="AD110" s="1095">
        <f t="shared" si="49"/>
        <v>0</v>
      </c>
      <c r="AE110" s="759" t="str">
        <f t="shared" si="48"/>
        <v>02.06.03.05</v>
      </c>
    </row>
    <row r="111" spans="1:31" s="759" customFormat="1" ht="29.25" customHeight="1" x14ac:dyDescent="0.25">
      <c r="A111" s="767" t="str">
        <f t="shared" si="47"/>
        <v>02.06.03.05</v>
      </c>
      <c r="B111" s="771" t="s">
        <v>2343</v>
      </c>
      <c r="C111" s="771" t="s">
        <v>176</v>
      </c>
      <c r="D111" s="797" t="s">
        <v>138</v>
      </c>
      <c r="E111" s="771" t="s">
        <v>854</v>
      </c>
      <c r="F111" s="765"/>
      <c r="G111" s="771" t="s">
        <v>361</v>
      </c>
      <c r="H111" s="797">
        <v>2004</v>
      </c>
      <c r="I111" s="765"/>
      <c r="J111" s="765"/>
      <c r="K111" s="765"/>
      <c r="L111" s="765"/>
      <c r="M111" s="765"/>
      <c r="N111" s="797" t="s">
        <v>139</v>
      </c>
      <c r="O111" s="772">
        <v>1105000</v>
      </c>
      <c r="P111" s="773"/>
      <c r="Q111" s="1088" t="str">
        <f t="shared" si="50"/>
        <v>2.06.03</v>
      </c>
      <c r="R111" s="1089" t="str">
        <f t="shared" si="51"/>
        <v>KOMPUTER</v>
      </c>
      <c r="S111" s="1090">
        <f t="shared" si="52"/>
        <v>4</v>
      </c>
      <c r="T111" s="1091">
        <f t="shared" si="53"/>
        <v>276250</v>
      </c>
      <c r="U111" s="1092">
        <f t="shared" si="54"/>
        <v>11</v>
      </c>
      <c r="V111" s="1091">
        <f t="shared" si="55"/>
        <v>1105000</v>
      </c>
      <c r="W111" s="1091">
        <f t="shared" si="56"/>
        <v>0</v>
      </c>
      <c r="X111" s="1091">
        <f t="shared" si="57"/>
        <v>0</v>
      </c>
      <c r="Y111" s="1091">
        <f t="shared" si="58"/>
        <v>0</v>
      </c>
      <c r="Z111" s="1091">
        <f t="shared" si="59"/>
        <v>0</v>
      </c>
      <c r="AA111" s="1091">
        <f t="shared" si="60"/>
        <v>0</v>
      </c>
      <c r="AB111" s="1090">
        <f t="shared" si="61"/>
        <v>2004</v>
      </c>
      <c r="AC111" s="1093">
        <f t="shared" si="62"/>
        <v>1105000</v>
      </c>
      <c r="AD111" s="1095">
        <f t="shared" si="49"/>
        <v>0</v>
      </c>
      <c r="AE111" s="759" t="str">
        <f t="shared" si="48"/>
        <v>02.06.03.05</v>
      </c>
    </row>
    <row r="112" spans="1:31" s="759" customFormat="1" ht="29.25" customHeight="1" x14ac:dyDescent="0.25">
      <c r="A112" s="767" t="str">
        <f t="shared" si="47"/>
        <v>02.06.03.05</v>
      </c>
      <c r="B112" s="771" t="s">
        <v>2350</v>
      </c>
      <c r="C112" s="771" t="s">
        <v>204</v>
      </c>
      <c r="D112" s="797" t="s">
        <v>138</v>
      </c>
      <c r="E112" s="771" t="s">
        <v>855</v>
      </c>
      <c r="F112" s="765"/>
      <c r="G112" s="771" t="s">
        <v>362</v>
      </c>
      <c r="H112" s="797">
        <v>2004</v>
      </c>
      <c r="I112" s="765"/>
      <c r="J112" s="765"/>
      <c r="K112" s="765"/>
      <c r="L112" s="765"/>
      <c r="M112" s="765"/>
      <c r="N112" s="797" t="s">
        <v>139</v>
      </c>
      <c r="O112" s="772">
        <v>700000</v>
      </c>
      <c r="P112" s="773"/>
      <c r="Q112" s="1088" t="str">
        <f t="shared" si="50"/>
        <v>2.06.03</v>
      </c>
      <c r="R112" s="1089" t="str">
        <f t="shared" si="51"/>
        <v>KOMPUTER</v>
      </c>
      <c r="S112" s="1090">
        <f t="shared" si="52"/>
        <v>4</v>
      </c>
      <c r="T112" s="1091">
        <f t="shared" si="53"/>
        <v>175000</v>
      </c>
      <c r="U112" s="1092">
        <f t="shared" si="54"/>
        <v>11</v>
      </c>
      <c r="V112" s="1091">
        <f t="shared" si="55"/>
        <v>700000</v>
      </c>
      <c r="W112" s="1091">
        <f t="shared" si="56"/>
        <v>0</v>
      </c>
      <c r="X112" s="1091">
        <f t="shared" si="57"/>
        <v>0</v>
      </c>
      <c r="Y112" s="1091">
        <f t="shared" si="58"/>
        <v>0</v>
      </c>
      <c r="Z112" s="1091">
        <f t="shared" si="59"/>
        <v>0</v>
      </c>
      <c r="AA112" s="1091">
        <f t="shared" si="60"/>
        <v>0</v>
      </c>
      <c r="AB112" s="1090">
        <f t="shared" si="61"/>
        <v>2004</v>
      </c>
      <c r="AC112" s="1093">
        <f t="shared" si="62"/>
        <v>700000</v>
      </c>
      <c r="AD112" s="1095">
        <f t="shared" si="49"/>
        <v>0</v>
      </c>
      <c r="AE112" s="759" t="str">
        <f t="shared" si="48"/>
        <v>02.06.03.05</v>
      </c>
    </row>
    <row r="113" spans="1:31" s="759" customFormat="1" ht="29.25" customHeight="1" x14ac:dyDescent="0.25">
      <c r="A113" s="767" t="str">
        <f t="shared" si="47"/>
        <v>02.06.02.01</v>
      </c>
      <c r="B113" s="771" t="s">
        <v>2338</v>
      </c>
      <c r="C113" s="771" t="s">
        <v>187</v>
      </c>
      <c r="D113" s="797" t="s">
        <v>138</v>
      </c>
      <c r="E113" s="771" t="s">
        <v>304</v>
      </c>
      <c r="F113" s="765"/>
      <c r="G113" s="771" t="s">
        <v>360</v>
      </c>
      <c r="H113" s="797">
        <v>2006</v>
      </c>
      <c r="I113" s="765"/>
      <c r="J113" s="765"/>
      <c r="K113" s="765"/>
      <c r="L113" s="765"/>
      <c r="M113" s="765"/>
      <c r="N113" s="797" t="s">
        <v>139</v>
      </c>
      <c r="O113" s="772">
        <v>525000</v>
      </c>
      <c r="P113" s="773"/>
      <c r="Q113" s="1088" t="str">
        <f t="shared" si="50"/>
        <v>2.06.02</v>
      </c>
      <c r="R113" s="1089" t="str">
        <f t="shared" si="51"/>
        <v>ALAT RUMAH TANGGA</v>
      </c>
      <c r="S113" s="1090">
        <f t="shared" si="52"/>
        <v>5</v>
      </c>
      <c r="T113" s="1091">
        <f t="shared" si="53"/>
        <v>105000</v>
      </c>
      <c r="U113" s="1092">
        <f t="shared" si="54"/>
        <v>9</v>
      </c>
      <c r="V113" s="1091">
        <f t="shared" si="55"/>
        <v>525000</v>
      </c>
      <c r="W113" s="1091">
        <f t="shared" si="56"/>
        <v>0</v>
      </c>
      <c r="X113" s="1091">
        <f t="shared" si="57"/>
        <v>0</v>
      </c>
      <c r="Y113" s="1091">
        <f t="shared" si="58"/>
        <v>0</v>
      </c>
      <c r="Z113" s="1091">
        <f t="shared" si="59"/>
        <v>0</v>
      </c>
      <c r="AA113" s="1091">
        <f t="shared" si="60"/>
        <v>0</v>
      </c>
      <c r="AB113" s="1090">
        <f t="shared" si="61"/>
        <v>2006</v>
      </c>
      <c r="AC113" s="1093">
        <f t="shared" si="62"/>
        <v>525000</v>
      </c>
      <c r="AD113" s="1095">
        <f t="shared" si="49"/>
        <v>0</v>
      </c>
      <c r="AE113" s="759" t="str">
        <f t="shared" si="48"/>
        <v>02.06.02.01</v>
      </c>
    </row>
    <row r="114" spans="1:31" s="759" customFormat="1" ht="29.25" customHeight="1" thickBot="1" x14ac:dyDescent="0.3">
      <c r="A114" s="767" t="str">
        <f t="shared" si="47"/>
        <v>02.06.02.01</v>
      </c>
      <c r="B114" s="788" t="s">
        <v>2335</v>
      </c>
      <c r="C114" s="788" t="s">
        <v>175</v>
      </c>
      <c r="D114" s="789" t="s">
        <v>138</v>
      </c>
      <c r="E114" s="788" t="s">
        <v>304</v>
      </c>
      <c r="F114" s="776"/>
      <c r="G114" s="788" t="s">
        <v>360</v>
      </c>
      <c r="H114" s="789">
        <v>2006</v>
      </c>
      <c r="I114" s="776"/>
      <c r="J114" s="776"/>
      <c r="K114" s="776"/>
      <c r="L114" s="776"/>
      <c r="M114" s="776"/>
      <c r="N114" s="789" t="s">
        <v>139</v>
      </c>
      <c r="O114" s="790">
        <v>937500</v>
      </c>
      <c r="P114" s="791"/>
      <c r="Q114" s="1088" t="str">
        <f t="shared" si="50"/>
        <v>2.06.02</v>
      </c>
      <c r="R114" s="1089" t="str">
        <f t="shared" si="51"/>
        <v>ALAT RUMAH TANGGA</v>
      </c>
      <c r="S114" s="1090">
        <f t="shared" si="52"/>
        <v>5</v>
      </c>
      <c r="T114" s="1091">
        <f t="shared" si="53"/>
        <v>187500</v>
      </c>
      <c r="U114" s="1092">
        <f t="shared" si="54"/>
        <v>9</v>
      </c>
      <c r="V114" s="1091">
        <f t="shared" si="55"/>
        <v>937500</v>
      </c>
      <c r="W114" s="1091">
        <f t="shared" si="56"/>
        <v>0</v>
      </c>
      <c r="X114" s="1091">
        <f t="shared" si="57"/>
        <v>0</v>
      </c>
      <c r="Y114" s="1091">
        <f t="shared" si="58"/>
        <v>0</v>
      </c>
      <c r="Z114" s="1091">
        <f t="shared" si="59"/>
        <v>0</v>
      </c>
      <c r="AA114" s="1091">
        <f t="shared" si="60"/>
        <v>0</v>
      </c>
      <c r="AB114" s="1090">
        <f t="shared" si="61"/>
        <v>2006</v>
      </c>
      <c r="AC114" s="1093">
        <f t="shared" si="62"/>
        <v>937500</v>
      </c>
      <c r="AD114" s="1095">
        <f t="shared" si="49"/>
        <v>0</v>
      </c>
      <c r="AE114" s="759" t="str">
        <f t="shared" si="48"/>
        <v>02.06.02.01</v>
      </c>
    </row>
    <row r="115" spans="1:31" s="759" customFormat="1" ht="29.25" customHeight="1" x14ac:dyDescent="0.25">
      <c r="A115" s="767" t="str">
        <f t="shared" si="47"/>
        <v>02.06.02.01</v>
      </c>
      <c r="B115" s="784" t="s">
        <v>2333</v>
      </c>
      <c r="C115" s="784" t="s">
        <v>183</v>
      </c>
      <c r="D115" s="785" t="s">
        <v>138</v>
      </c>
      <c r="E115" s="784" t="s">
        <v>329</v>
      </c>
      <c r="F115" s="782"/>
      <c r="G115" s="784" t="s">
        <v>364</v>
      </c>
      <c r="H115" s="785">
        <v>2006</v>
      </c>
      <c r="I115" s="782"/>
      <c r="J115" s="782"/>
      <c r="K115" s="782"/>
      <c r="L115" s="782"/>
      <c r="M115" s="782"/>
      <c r="N115" s="785" t="s">
        <v>139</v>
      </c>
      <c r="O115" s="786">
        <v>14400000</v>
      </c>
      <c r="P115" s="787"/>
      <c r="Q115" s="1088" t="str">
        <f t="shared" si="50"/>
        <v>2.06.02</v>
      </c>
      <c r="R115" s="1089" t="str">
        <f t="shared" si="51"/>
        <v>ALAT RUMAH TANGGA</v>
      </c>
      <c r="S115" s="1090">
        <f t="shared" si="52"/>
        <v>5</v>
      </c>
      <c r="T115" s="1091">
        <f t="shared" si="53"/>
        <v>2880000</v>
      </c>
      <c r="U115" s="1092">
        <f t="shared" si="54"/>
        <v>9</v>
      </c>
      <c r="V115" s="1091">
        <f t="shared" si="55"/>
        <v>14400000</v>
      </c>
      <c r="W115" s="1091">
        <f t="shared" si="56"/>
        <v>0</v>
      </c>
      <c r="X115" s="1091">
        <f t="shared" si="57"/>
        <v>0</v>
      </c>
      <c r="Y115" s="1091">
        <f t="shared" si="58"/>
        <v>0</v>
      </c>
      <c r="Z115" s="1091">
        <f t="shared" si="59"/>
        <v>0</v>
      </c>
      <c r="AA115" s="1091">
        <f t="shared" si="60"/>
        <v>0</v>
      </c>
      <c r="AB115" s="1090">
        <f t="shared" si="61"/>
        <v>2006</v>
      </c>
      <c r="AC115" s="1093">
        <f t="shared" si="62"/>
        <v>14400000</v>
      </c>
      <c r="AD115" s="1095">
        <f t="shared" si="49"/>
        <v>0</v>
      </c>
      <c r="AE115" s="759" t="str">
        <f t="shared" si="48"/>
        <v>02.06.02.01</v>
      </c>
    </row>
    <row r="116" spans="1:31" s="759" customFormat="1" ht="29.25" customHeight="1" x14ac:dyDescent="0.25">
      <c r="A116" s="767" t="str">
        <f t="shared" si="47"/>
        <v>02.06.02.01</v>
      </c>
      <c r="B116" s="771" t="s">
        <v>2338</v>
      </c>
      <c r="C116" s="771" t="s">
        <v>187</v>
      </c>
      <c r="D116" s="797" t="s">
        <v>138</v>
      </c>
      <c r="E116" s="771" t="s">
        <v>304</v>
      </c>
      <c r="F116" s="765"/>
      <c r="G116" s="771" t="s">
        <v>360</v>
      </c>
      <c r="H116" s="797">
        <v>2005</v>
      </c>
      <c r="I116" s="765"/>
      <c r="J116" s="765"/>
      <c r="K116" s="765"/>
      <c r="L116" s="765"/>
      <c r="M116" s="765"/>
      <c r="N116" s="797" t="s">
        <v>139</v>
      </c>
      <c r="O116" s="772">
        <v>735000</v>
      </c>
      <c r="P116" s="773"/>
      <c r="Q116" s="1088" t="str">
        <f t="shared" si="50"/>
        <v>2.06.02</v>
      </c>
      <c r="R116" s="1089" t="str">
        <f t="shared" si="51"/>
        <v>ALAT RUMAH TANGGA</v>
      </c>
      <c r="S116" s="1090">
        <f t="shared" si="52"/>
        <v>5</v>
      </c>
      <c r="T116" s="1091">
        <f t="shared" si="53"/>
        <v>147000</v>
      </c>
      <c r="U116" s="1092">
        <f t="shared" si="54"/>
        <v>10</v>
      </c>
      <c r="V116" s="1091">
        <f t="shared" si="55"/>
        <v>735000</v>
      </c>
      <c r="W116" s="1091">
        <f t="shared" si="56"/>
        <v>0</v>
      </c>
      <c r="X116" s="1091">
        <f t="shared" si="57"/>
        <v>0</v>
      </c>
      <c r="Y116" s="1091">
        <f t="shared" si="58"/>
        <v>0</v>
      </c>
      <c r="Z116" s="1091">
        <f t="shared" si="59"/>
        <v>0</v>
      </c>
      <c r="AA116" s="1091">
        <f t="shared" si="60"/>
        <v>0</v>
      </c>
      <c r="AB116" s="1090">
        <f t="shared" si="61"/>
        <v>2005</v>
      </c>
      <c r="AC116" s="1093">
        <f t="shared" si="62"/>
        <v>735000</v>
      </c>
      <c r="AD116" s="1095">
        <f t="shared" si="49"/>
        <v>0</v>
      </c>
      <c r="AE116" s="759" t="str">
        <f t="shared" si="48"/>
        <v>02.06.02.01</v>
      </c>
    </row>
    <row r="117" spans="1:31" s="759" customFormat="1" ht="29.25" customHeight="1" x14ac:dyDescent="0.25">
      <c r="A117" s="767" t="str">
        <f t="shared" si="47"/>
        <v>02.06.02.01</v>
      </c>
      <c r="B117" s="771" t="s">
        <v>2333</v>
      </c>
      <c r="C117" s="771" t="s">
        <v>183</v>
      </c>
      <c r="D117" s="797" t="s">
        <v>138</v>
      </c>
      <c r="E117" s="771" t="s">
        <v>304</v>
      </c>
      <c r="F117" s="765"/>
      <c r="G117" s="771" t="s">
        <v>369</v>
      </c>
      <c r="H117" s="797">
        <v>2001</v>
      </c>
      <c r="I117" s="765"/>
      <c r="J117" s="765"/>
      <c r="K117" s="765"/>
      <c r="L117" s="765"/>
      <c r="M117" s="765"/>
      <c r="N117" s="797" t="s">
        <v>139</v>
      </c>
      <c r="O117" s="772">
        <v>2040000</v>
      </c>
      <c r="P117" s="773"/>
      <c r="Q117" s="1088" t="str">
        <f t="shared" si="50"/>
        <v>2.06.02</v>
      </c>
      <c r="R117" s="1089" t="str">
        <f t="shared" si="51"/>
        <v>ALAT RUMAH TANGGA</v>
      </c>
      <c r="S117" s="1090">
        <f t="shared" si="52"/>
        <v>5</v>
      </c>
      <c r="T117" s="1091">
        <f t="shared" si="53"/>
        <v>408000</v>
      </c>
      <c r="U117" s="1092">
        <f t="shared" si="54"/>
        <v>14</v>
      </c>
      <c r="V117" s="1091">
        <f t="shared" si="55"/>
        <v>2040000</v>
      </c>
      <c r="W117" s="1091">
        <f t="shared" si="56"/>
        <v>0</v>
      </c>
      <c r="X117" s="1091">
        <f t="shared" si="57"/>
        <v>0</v>
      </c>
      <c r="Y117" s="1091">
        <f t="shared" si="58"/>
        <v>0</v>
      </c>
      <c r="Z117" s="1091">
        <f t="shared" si="59"/>
        <v>0</v>
      </c>
      <c r="AA117" s="1091">
        <f t="shared" si="60"/>
        <v>0</v>
      </c>
      <c r="AB117" s="1090">
        <f t="shared" si="61"/>
        <v>2001</v>
      </c>
      <c r="AC117" s="1093">
        <f t="shared" si="62"/>
        <v>2040000</v>
      </c>
      <c r="AD117" s="1095">
        <f t="shared" si="49"/>
        <v>0</v>
      </c>
      <c r="AE117" s="759" t="str">
        <f t="shared" si="48"/>
        <v>02.06.02.01</v>
      </c>
    </row>
    <row r="118" spans="1:31" s="759" customFormat="1" ht="29.25" customHeight="1" x14ac:dyDescent="0.25">
      <c r="A118" s="767" t="str">
        <f t="shared" si="47"/>
        <v>02.06.03.05</v>
      </c>
      <c r="B118" s="771" t="s">
        <v>2343</v>
      </c>
      <c r="C118" s="771" t="s">
        <v>176</v>
      </c>
      <c r="D118" s="797" t="s">
        <v>138</v>
      </c>
      <c r="E118" s="771" t="s">
        <v>331</v>
      </c>
      <c r="F118" s="765"/>
      <c r="G118" s="771" t="s">
        <v>363</v>
      </c>
      <c r="H118" s="797">
        <v>2005</v>
      </c>
      <c r="I118" s="765"/>
      <c r="J118" s="765"/>
      <c r="K118" s="765"/>
      <c r="L118" s="765"/>
      <c r="M118" s="765"/>
      <c r="N118" s="797" t="s">
        <v>139</v>
      </c>
      <c r="O118" s="772">
        <v>595000</v>
      </c>
      <c r="P118" s="773"/>
      <c r="Q118" s="1088" t="str">
        <f t="shared" si="50"/>
        <v>2.06.03</v>
      </c>
      <c r="R118" s="1089" t="str">
        <f t="shared" si="51"/>
        <v>KOMPUTER</v>
      </c>
      <c r="S118" s="1090">
        <f t="shared" si="52"/>
        <v>4</v>
      </c>
      <c r="T118" s="1091">
        <f t="shared" si="53"/>
        <v>148750</v>
      </c>
      <c r="U118" s="1092">
        <f t="shared" si="54"/>
        <v>10</v>
      </c>
      <c r="V118" s="1091">
        <f t="shared" si="55"/>
        <v>595000</v>
      </c>
      <c r="W118" s="1091">
        <f t="shared" si="56"/>
        <v>0</v>
      </c>
      <c r="X118" s="1091">
        <f t="shared" si="57"/>
        <v>0</v>
      </c>
      <c r="Y118" s="1091">
        <f t="shared" si="58"/>
        <v>0</v>
      </c>
      <c r="Z118" s="1091">
        <f t="shared" si="59"/>
        <v>0</v>
      </c>
      <c r="AA118" s="1091">
        <f t="shared" si="60"/>
        <v>0</v>
      </c>
      <c r="AB118" s="1090">
        <f t="shared" si="61"/>
        <v>2005</v>
      </c>
      <c r="AC118" s="1093">
        <f t="shared" si="62"/>
        <v>595000</v>
      </c>
      <c r="AD118" s="1095">
        <f t="shared" si="49"/>
        <v>0</v>
      </c>
      <c r="AE118" s="759" t="str">
        <f t="shared" si="48"/>
        <v>02.06.03.05</v>
      </c>
    </row>
    <row r="119" spans="1:31" s="759" customFormat="1" ht="29.25" customHeight="1" x14ac:dyDescent="0.25">
      <c r="A119" s="767" t="str">
        <f t="shared" si="47"/>
        <v>02.06.02.01</v>
      </c>
      <c r="B119" s="771" t="s">
        <v>1643</v>
      </c>
      <c r="C119" s="771" t="s">
        <v>829</v>
      </c>
      <c r="D119" s="797" t="s">
        <v>138</v>
      </c>
      <c r="E119" s="771" t="s">
        <v>304</v>
      </c>
      <c r="F119" s="765"/>
      <c r="G119" s="771" t="s">
        <v>369</v>
      </c>
      <c r="H119" s="797">
        <v>2006</v>
      </c>
      <c r="I119" s="765"/>
      <c r="J119" s="765"/>
      <c r="K119" s="765"/>
      <c r="L119" s="765"/>
      <c r="M119" s="765"/>
      <c r="N119" s="797" t="s">
        <v>139</v>
      </c>
      <c r="O119" s="772">
        <v>975000</v>
      </c>
      <c r="P119" s="773"/>
      <c r="Q119" s="1088" t="str">
        <f t="shared" si="50"/>
        <v>2.06.02</v>
      </c>
      <c r="R119" s="1089" t="str">
        <f t="shared" si="51"/>
        <v>ALAT RUMAH TANGGA</v>
      </c>
      <c r="S119" s="1090">
        <f t="shared" si="52"/>
        <v>5</v>
      </c>
      <c r="T119" s="1091">
        <f t="shared" si="53"/>
        <v>195000</v>
      </c>
      <c r="U119" s="1092">
        <f t="shared" si="54"/>
        <v>9</v>
      </c>
      <c r="V119" s="1091">
        <f t="shared" si="55"/>
        <v>975000</v>
      </c>
      <c r="W119" s="1091">
        <f t="shared" si="56"/>
        <v>0</v>
      </c>
      <c r="X119" s="1091">
        <f t="shared" si="57"/>
        <v>0</v>
      </c>
      <c r="Y119" s="1091">
        <f t="shared" si="58"/>
        <v>0</v>
      </c>
      <c r="Z119" s="1091">
        <f t="shared" si="59"/>
        <v>0</v>
      </c>
      <c r="AA119" s="1091">
        <f t="shared" si="60"/>
        <v>0</v>
      </c>
      <c r="AB119" s="1090">
        <f t="shared" si="61"/>
        <v>2006</v>
      </c>
      <c r="AC119" s="1093">
        <f t="shared" si="62"/>
        <v>975000</v>
      </c>
      <c r="AD119" s="1095">
        <f t="shared" si="49"/>
        <v>0</v>
      </c>
      <c r="AE119" s="759" t="str">
        <f t="shared" si="48"/>
        <v>02.06.02.01</v>
      </c>
    </row>
    <row r="120" spans="1:31" s="759" customFormat="1" ht="29.25" customHeight="1" x14ac:dyDescent="0.25">
      <c r="A120" s="767" t="str">
        <f t="shared" si="47"/>
        <v>02.06.02.01</v>
      </c>
      <c r="B120" s="771" t="s">
        <v>2338</v>
      </c>
      <c r="C120" s="771" t="s">
        <v>187</v>
      </c>
      <c r="D120" s="797" t="s">
        <v>138</v>
      </c>
      <c r="E120" s="771" t="s">
        <v>304</v>
      </c>
      <c r="F120" s="765"/>
      <c r="G120" s="771" t="s">
        <v>360</v>
      </c>
      <c r="H120" s="797">
        <v>2006</v>
      </c>
      <c r="I120" s="765"/>
      <c r="J120" s="765"/>
      <c r="K120" s="765"/>
      <c r="L120" s="765"/>
      <c r="M120" s="765"/>
      <c r="N120" s="797" t="s">
        <v>139</v>
      </c>
      <c r="O120" s="772">
        <v>1400000</v>
      </c>
      <c r="P120" s="773"/>
      <c r="Q120" s="1088" t="str">
        <f t="shared" si="50"/>
        <v>2.06.02</v>
      </c>
      <c r="R120" s="1089" t="str">
        <f t="shared" si="51"/>
        <v>ALAT RUMAH TANGGA</v>
      </c>
      <c r="S120" s="1090">
        <f t="shared" si="52"/>
        <v>5</v>
      </c>
      <c r="T120" s="1091">
        <f t="shared" si="53"/>
        <v>280000</v>
      </c>
      <c r="U120" s="1092">
        <f t="shared" si="54"/>
        <v>9</v>
      </c>
      <c r="V120" s="1091">
        <f t="shared" si="55"/>
        <v>1400000</v>
      </c>
      <c r="W120" s="1091">
        <f t="shared" si="56"/>
        <v>0</v>
      </c>
      <c r="X120" s="1091">
        <f t="shared" si="57"/>
        <v>0</v>
      </c>
      <c r="Y120" s="1091">
        <f t="shared" si="58"/>
        <v>0</v>
      </c>
      <c r="Z120" s="1091">
        <f t="shared" si="59"/>
        <v>0</v>
      </c>
      <c r="AA120" s="1091">
        <f t="shared" si="60"/>
        <v>0</v>
      </c>
      <c r="AB120" s="1090">
        <f t="shared" si="61"/>
        <v>2006</v>
      </c>
      <c r="AC120" s="1093">
        <f t="shared" si="62"/>
        <v>1400000</v>
      </c>
      <c r="AD120" s="1095">
        <f t="shared" si="49"/>
        <v>0</v>
      </c>
      <c r="AE120" s="759" t="str">
        <f t="shared" si="48"/>
        <v>02.06.02.01</v>
      </c>
    </row>
    <row r="121" spans="1:31" s="759" customFormat="1" ht="29.25" customHeight="1" x14ac:dyDescent="0.25">
      <c r="A121" s="767" t="str">
        <f t="shared" si="47"/>
        <v>02.06.02.01</v>
      </c>
      <c r="B121" s="771" t="s">
        <v>2335</v>
      </c>
      <c r="C121" s="771" t="s">
        <v>175</v>
      </c>
      <c r="D121" s="797" t="s">
        <v>138</v>
      </c>
      <c r="E121" s="771" t="s">
        <v>304</v>
      </c>
      <c r="F121" s="765"/>
      <c r="G121" s="771" t="s">
        <v>360</v>
      </c>
      <c r="H121" s="797">
        <v>2006</v>
      </c>
      <c r="I121" s="765"/>
      <c r="J121" s="765"/>
      <c r="K121" s="765"/>
      <c r="L121" s="765"/>
      <c r="M121" s="765"/>
      <c r="N121" s="797" t="s">
        <v>139</v>
      </c>
      <c r="O121" s="772">
        <v>6012500</v>
      </c>
      <c r="P121" s="773"/>
      <c r="Q121" s="1088" t="str">
        <f t="shared" si="50"/>
        <v>2.06.02</v>
      </c>
      <c r="R121" s="1089" t="str">
        <f t="shared" si="51"/>
        <v>ALAT RUMAH TANGGA</v>
      </c>
      <c r="S121" s="1090">
        <f t="shared" si="52"/>
        <v>5</v>
      </c>
      <c r="T121" s="1091">
        <f t="shared" si="53"/>
        <v>1202500</v>
      </c>
      <c r="U121" s="1092">
        <f t="shared" si="54"/>
        <v>9</v>
      </c>
      <c r="V121" s="1091">
        <f t="shared" si="55"/>
        <v>6012500</v>
      </c>
      <c r="W121" s="1091">
        <f t="shared" si="56"/>
        <v>0</v>
      </c>
      <c r="X121" s="1091">
        <f t="shared" si="57"/>
        <v>0</v>
      </c>
      <c r="Y121" s="1091">
        <f t="shared" si="58"/>
        <v>0</v>
      </c>
      <c r="Z121" s="1091">
        <f t="shared" si="59"/>
        <v>0</v>
      </c>
      <c r="AA121" s="1091">
        <f t="shared" si="60"/>
        <v>0</v>
      </c>
      <c r="AB121" s="1090">
        <f t="shared" si="61"/>
        <v>2006</v>
      </c>
      <c r="AC121" s="1093">
        <f t="shared" si="62"/>
        <v>6012500</v>
      </c>
      <c r="AD121" s="1095">
        <f t="shared" si="49"/>
        <v>0</v>
      </c>
      <c r="AE121" s="759" t="str">
        <f t="shared" si="48"/>
        <v>02.06.02.01</v>
      </c>
    </row>
    <row r="122" spans="1:31" s="759" customFormat="1" ht="29.25" customHeight="1" x14ac:dyDescent="0.25">
      <c r="A122" s="767" t="str">
        <f t="shared" si="47"/>
        <v>02.06.03.05</v>
      </c>
      <c r="B122" s="771" t="s">
        <v>2343</v>
      </c>
      <c r="C122" s="771" t="s">
        <v>176</v>
      </c>
      <c r="D122" s="797" t="s">
        <v>138</v>
      </c>
      <c r="E122" s="771" t="s">
        <v>300</v>
      </c>
      <c r="F122" s="765"/>
      <c r="G122" s="771" t="s">
        <v>866</v>
      </c>
      <c r="H122" s="797">
        <v>2001</v>
      </c>
      <c r="I122" s="765"/>
      <c r="J122" s="765"/>
      <c r="K122" s="765"/>
      <c r="L122" s="765"/>
      <c r="M122" s="765"/>
      <c r="N122" s="797" t="s">
        <v>139</v>
      </c>
      <c r="O122" s="772">
        <v>600000</v>
      </c>
      <c r="P122" s="773"/>
      <c r="Q122" s="1088" t="str">
        <f t="shared" si="50"/>
        <v>2.06.03</v>
      </c>
      <c r="R122" s="1089" t="str">
        <f t="shared" si="51"/>
        <v>KOMPUTER</v>
      </c>
      <c r="S122" s="1090">
        <f t="shared" si="52"/>
        <v>4</v>
      </c>
      <c r="T122" s="1091">
        <f t="shared" si="53"/>
        <v>150000</v>
      </c>
      <c r="U122" s="1092">
        <f t="shared" si="54"/>
        <v>14</v>
      </c>
      <c r="V122" s="1091">
        <f t="shared" si="55"/>
        <v>600000</v>
      </c>
      <c r="W122" s="1091">
        <f t="shared" si="56"/>
        <v>0</v>
      </c>
      <c r="X122" s="1091">
        <f t="shared" si="57"/>
        <v>0</v>
      </c>
      <c r="Y122" s="1091">
        <f t="shared" si="58"/>
        <v>0</v>
      </c>
      <c r="Z122" s="1091">
        <f t="shared" si="59"/>
        <v>0</v>
      </c>
      <c r="AA122" s="1091">
        <f t="shared" si="60"/>
        <v>0</v>
      </c>
      <c r="AB122" s="1090">
        <f t="shared" si="61"/>
        <v>2001</v>
      </c>
      <c r="AC122" s="1093">
        <f t="shared" si="62"/>
        <v>600000</v>
      </c>
      <c r="AD122" s="1095">
        <f t="shared" si="49"/>
        <v>0</v>
      </c>
      <c r="AE122" s="759" t="str">
        <f t="shared" si="48"/>
        <v>02.06.03.05</v>
      </c>
    </row>
    <row r="123" spans="1:31" s="759" customFormat="1" ht="29.25" customHeight="1" x14ac:dyDescent="0.25">
      <c r="A123" s="767" t="str">
        <f t="shared" si="47"/>
        <v>02.06.02.01</v>
      </c>
      <c r="B123" s="771" t="s">
        <v>2338</v>
      </c>
      <c r="C123" s="771" t="s">
        <v>187</v>
      </c>
      <c r="D123" s="797" t="s">
        <v>138</v>
      </c>
      <c r="E123" s="771" t="s">
        <v>304</v>
      </c>
      <c r="F123" s="765"/>
      <c r="G123" s="771" t="s">
        <v>360</v>
      </c>
      <c r="H123" s="797">
        <v>2000</v>
      </c>
      <c r="I123" s="765"/>
      <c r="J123" s="765"/>
      <c r="K123" s="765"/>
      <c r="L123" s="765"/>
      <c r="M123" s="765"/>
      <c r="N123" s="797" t="s">
        <v>139</v>
      </c>
      <c r="O123" s="772">
        <v>1400000</v>
      </c>
      <c r="P123" s="773"/>
      <c r="Q123" s="1088" t="str">
        <f t="shared" si="50"/>
        <v>2.06.02</v>
      </c>
      <c r="R123" s="1089" t="str">
        <f t="shared" si="51"/>
        <v>ALAT RUMAH TANGGA</v>
      </c>
      <c r="S123" s="1090">
        <f t="shared" si="52"/>
        <v>5</v>
      </c>
      <c r="T123" s="1091">
        <f t="shared" si="53"/>
        <v>280000</v>
      </c>
      <c r="U123" s="1092">
        <f t="shared" si="54"/>
        <v>15</v>
      </c>
      <c r="V123" s="1091">
        <f t="shared" si="55"/>
        <v>1400000</v>
      </c>
      <c r="W123" s="1091">
        <f t="shared" si="56"/>
        <v>0</v>
      </c>
      <c r="X123" s="1091">
        <f t="shared" si="57"/>
        <v>0</v>
      </c>
      <c r="Y123" s="1091">
        <f t="shared" si="58"/>
        <v>0</v>
      </c>
      <c r="Z123" s="1091">
        <f t="shared" si="59"/>
        <v>0</v>
      </c>
      <c r="AA123" s="1091">
        <f t="shared" si="60"/>
        <v>0</v>
      </c>
      <c r="AB123" s="1090">
        <f t="shared" si="61"/>
        <v>2000</v>
      </c>
      <c r="AC123" s="1093">
        <f t="shared" si="62"/>
        <v>1400000</v>
      </c>
      <c r="AD123" s="1095">
        <f t="shared" si="49"/>
        <v>0</v>
      </c>
      <c r="AE123" s="759" t="str">
        <f t="shared" si="48"/>
        <v>02.06.02.01</v>
      </c>
    </row>
    <row r="124" spans="1:31" s="759" customFormat="1" ht="29.25" customHeight="1" x14ac:dyDescent="0.25">
      <c r="A124" s="767" t="str">
        <f t="shared" si="47"/>
        <v>02.06.01.04</v>
      </c>
      <c r="B124" s="771" t="s">
        <v>1064</v>
      </c>
      <c r="C124" s="771" t="s">
        <v>182</v>
      </c>
      <c r="D124" s="797" t="s">
        <v>138</v>
      </c>
      <c r="E124" s="771" t="s">
        <v>857</v>
      </c>
      <c r="F124" s="765"/>
      <c r="G124" s="771" t="s">
        <v>362</v>
      </c>
      <c r="H124" s="797">
        <v>2006</v>
      </c>
      <c r="I124" s="765"/>
      <c r="J124" s="765"/>
      <c r="K124" s="765"/>
      <c r="L124" s="765"/>
      <c r="M124" s="765"/>
      <c r="N124" s="797" t="s">
        <v>139</v>
      </c>
      <c r="O124" s="772">
        <v>1500000</v>
      </c>
      <c r="P124" s="773"/>
      <c r="Q124" s="1088" t="str">
        <f t="shared" si="50"/>
        <v>2.06.01</v>
      </c>
      <c r="R124" s="1089" t="str">
        <f t="shared" si="51"/>
        <v>ALAT KANTOR</v>
      </c>
      <c r="S124" s="1090">
        <f t="shared" si="52"/>
        <v>5</v>
      </c>
      <c r="T124" s="1091">
        <f t="shared" si="53"/>
        <v>300000</v>
      </c>
      <c r="U124" s="1092">
        <f t="shared" si="54"/>
        <v>9</v>
      </c>
      <c r="V124" s="1091">
        <f t="shared" si="55"/>
        <v>1500000</v>
      </c>
      <c r="W124" s="1091">
        <f t="shared" si="56"/>
        <v>0</v>
      </c>
      <c r="X124" s="1091">
        <f t="shared" si="57"/>
        <v>0</v>
      </c>
      <c r="Y124" s="1091">
        <f t="shared" si="58"/>
        <v>0</v>
      </c>
      <c r="Z124" s="1091">
        <f t="shared" si="59"/>
        <v>0</v>
      </c>
      <c r="AA124" s="1091">
        <f t="shared" si="60"/>
        <v>0</v>
      </c>
      <c r="AB124" s="1090">
        <f t="shared" si="61"/>
        <v>2006</v>
      </c>
      <c r="AC124" s="1093">
        <f t="shared" si="62"/>
        <v>1500000</v>
      </c>
      <c r="AD124" s="1095">
        <f t="shared" si="49"/>
        <v>0</v>
      </c>
      <c r="AE124" s="759" t="str">
        <f t="shared" si="48"/>
        <v>02.06.01.04</v>
      </c>
    </row>
    <row r="125" spans="1:31" s="759" customFormat="1" ht="29.25" customHeight="1" x14ac:dyDescent="0.25">
      <c r="A125" s="767" t="str">
        <f t="shared" si="47"/>
        <v>02.06.01.04</v>
      </c>
      <c r="B125" s="771" t="s">
        <v>1064</v>
      </c>
      <c r="C125" s="771" t="s">
        <v>182</v>
      </c>
      <c r="D125" s="797" t="s">
        <v>138</v>
      </c>
      <c r="E125" s="771" t="s">
        <v>317</v>
      </c>
      <c r="F125" s="765"/>
      <c r="G125" s="771" t="s">
        <v>362</v>
      </c>
      <c r="H125" s="797">
        <v>2003</v>
      </c>
      <c r="I125" s="765"/>
      <c r="J125" s="765"/>
      <c r="K125" s="765"/>
      <c r="L125" s="765"/>
      <c r="M125" s="765"/>
      <c r="N125" s="797" t="s">
        <v>139</v>
      </c>
      <c r="O125" s="772">
        <v>1050000</v>
      </c>
      <c r="P125" s="773"/>
      <c r="Q125" s="1088" t="str">
        <f t="shared" si="50"/>
        <v>2.06.01</v>
      </c>
      <c r="R125" s="1089" t="str">
        <f t="shared" si="51"/>
        <v>ALAT KANTOR</v>
      </c>
      <c r="S125" s="1090">
        <f t="shared" si="52"/>
        <v>5</v>
      </c>
      <c r="T125" s="1091">
        <f t="shared" si="53"/>
        <v>210000</v>
      </c>
      <c r="U125" s="1092">
        <f t="shared" si="54"/>
        <v>12</v>
      </c>
      <c r="V125" s="1091">
        <f t="shared" si="55"/>
        <v>1050000</v>
      </c>
      <c r="W125" s="1091">
        <f t="shared" si="56"/>
        <v>0</v>
      </c>
      <c r="X125" s="1091">
        <f t="shared" si="57"/>
        <v>0</v>
      </c>
      <c r="Y125" s="1091">
        <f t="shared" si="58"/>
        <v>0</v>
      </c>
      <c r="Z125" s="1091">
        <f t="shared" si="59"/>
        <v>0</v>
      </c>
      <c r="AA125" s="1091">
        <f t="shared" si="60"/>
        <v>0</v>
      </c>
      <c r="AB125" s="1090">
        <f t="shared" si="61"/>
        <v>2003</v>
      </c>
      <c r="AC125" s="1093">
        <f t="shared" si="62"/>
        <v>1050000</v>
      </c>
      <c r="AD125" s="1095">
        <f t="shared" si="49"/>
        <v>0</v>
      </c>
      <c r="AE125" s="759" t="str">
        <f t="shared" si="48"/>
        <v>02.06.01.04</v>
      </c>
    </row>
    <row r="126" spans="1:31" s="759" customFormat="1" ht="29.25" customHeight="1" x14ac:dyDescent="0.25">
      <c r="A126" s="767" t="str">
        <f t="shared" si="47"/>
        <v>02.06.03.02</v>
      </c>
      <c r="B126" s="771" t="s">
        <v>284</v>
      </c>
      <c r="C126" s="771" t="s">
        <v>2560</v>
      </c>
      <c r="D126" s="797" t="s">
        <v>450</v>
      </c>
      <c r="E126" s="771" t="s">
        <v>331</v>
      </c>
      <c r="F126" s="765"/>
      <c r="G126" s="771" t="s">
        <v>2195</v>
      </c>
      <c r="H126" s="797">
        <v>2007</v>
      </c>
      <c r="I126" s="765"/>
      <c r="J126" s="765"/>
      <c r="K126" s="765"/>
      <c r="L126" s="765"/>
      <c r="M126" s="765"/>
      <c r="N126" s="797" t="s">
        <v>139</v>
      </c>
      <c r="O126" s="772">
        <v>20000000</v>
      </c>
      <c r="P126" s="773"/>
      <c r="Q126" s="1088" t="str">
        <f t="shared" si="50"/>
        <v>2.06.03</v>
      </c>
      <c r="R126" s="1089" t="str">
        <f t="shared" si="51"/>
        <v>KOMPUTER</v>
      </c>
      <c r="S126" s="1090">
        <f t="shared" si="52"/>
        <v>4</v>
      </c>
      <c r="T126" s="1091">
        <f t="shared" si="53"/>
        <v>5000000</v>
      </c>
      <c r="U126" s="1092">
        <f t="shared" si="54"/>
        <v>8</v>
      </c>
      <c r="V126" s="1091">
        <f t="shared" si="55"/>
        <v>20000000</v>
      </c>
      <c r="W126" s="1091">
        <f t="shared" si="56"/>
        <v>0</v>
      </c>
      <c r="X126" s="1091">
        <f t="shared" si="57"/>
        <v>0</v>
      </c>
      <c r="Y126" s="1091">
        <f t="shared" si="58"/>
        <v>0</v>
      </c>
      <c r="Z126" s="1091">
        <f t="shared" si="59"/>
        <v>0</v>
      </c>
      <c r="AA126" s="1091">
        <f t="shared" si="60"/>
        <v>0</v>
      </c>
      <c r="AB126" s="1090">
        <f t="shared" si="61"/>
        <v>2007</v>
      </c>
      <c r="AC126" s="1093">
        <f t="shared" si="62"/>
        <v>20000000</v>
      </c>
      <c r="AD126" s="1095">
        <f t="shared" si="49"/>
        <v>0</v>
      </c>
      <c r="AE126" s="759" t="str">
        <f t="shared" si="48"/>
        <v>02.06.03.02</v>
      </c>
    </row>
    <row r="127" spans="1:31" s="759" customFormat="1" ht="29.25" customHeight="1" x14ac:dyDescent="0.25">
      <c r="A127" s="767" t="str">
        <f t="shared" si="47"/>
        <v>02.06.03.05</v>
      </c>
      <c r="B127" s="771" t="s">
        <v>449</v>
      </c>
      <c r="C127" s="771" t="s">
        <v>2067</v>
      </c>
      <c r="D127" s="797" t="s">
        <v>450</v>
      </c>
      <c r="E127" s="771" t="s">
        <v>309</v>
      </c>
      <c r="F127" s="765"/>
      <c r="G127" s="771" t="s">
        <v>2195</v>
      </c>
      <c r="H127" s="797">
        <v>2007</v>
      </c>
      <c r="I127" s="765"/>
      <c r="J127" s="765"/>
      <c r="K127" s="765"/>
      <c r="L127" s="765"/>
      <c r="M127" s="765"/>
      <c r="N127" s="797" t="s">
        <v>139</v>
      </c>
      <c r="O127" s="772">
        <v>24000000</v>
      </c>
      <c r="P127" s="773"/>
      <c r="Q127" s="1088" t="str">
        <f t="shared" si="50"/>
        <v>2.06.03</v>
      </c>
      <c r="R127" s="1089" t="str">
        <f t="shared" si="51"/>
        <v>KOMPUTER</v>
      </c>
      <c r="S127" s="1090">
        <f t="shared" si="52"/>
        <v>4</v>
      </c>
      <c r="T127" s="1091">
        <f t="shared" si="53"/>
        <v>6000000</v>
      </c>
      <c r="U127" s="1092">
        <f t="shared" si="54"/>
        <v>8</v>
      </c>
      <c r="V127" s="1091">
        <f t="shared" si="55"/>
        <v>24000000</v>
      </c>
      <c r="W127" s="1091">
        <f t="shared" si="56"/>
        <v>0</v>
      </c>
      <c r="X127" s="1091">
        <f t="shared" si="57"/>
        <v>0</v>
      </c>
      <c r="Y127" s="1091">
        <f t="shared" si="58"/>
        <v>0</v>
      </c>
      <c r="Z127" s="1091">
        <f t="shared" si="59"/>
        <v>0</v>
      </c>
      <c r="AA127" s="1091">
        <f t="shared" si="60"/>
        <v>0</v>
      </c>
      <c r="AB127" s="1090">
        <f t="shared" si="61"/>
        <v>2007</v>
      </c>
      <c r="AC127" s="1093">
        <f t="shared" si="62"/>
        <v>24000000</v>
      </c>
      <c r="AD127" s="1095">
        <f t="shared" si="49"/>
        <v>0</v>
      </c>
      <c r="AE127" s="759" t="str">
        <f t="shared" si="48"/>
        <v>02.06.03.05</v>
      </c>
    </row>
    <row r="128" spans="1:31" s="759" customFormat="1" ht="29.25" customHeight="1" x14ac:dyDescent="0.25">
      <c r="A128" s="767" t="str">
        <f t="shared" si="47"/>
        <v>02.06.02.04</v>
      </c>
      <c r="B128" s="771" t="s">
        <v>448</v>
      </c>
      <c r="C128" s="771" t="s">
        <v>2068</v>
      </c>
      <c r="D128" s="797" t="s">
        <v>841</v>
      </c>
      <c r="E128" s="771" t="s">
        <v>300</v>
      </c>
      <c r="F128" s="765"/>
      <c r="G128" s="771" t="s">
        <v>2195</v>
      </c>
      <c r="H128" s="797">
        <v>2007</v>
      </c>
      <c r="I128" s="765"/>
      <c r="J128" s="765"/>
      <c r="K128" s="765"/>
      <c r="L128" s="765"/>
      <c r="M128" s="765"/>
      <c r="N128" s="797" t="s">
        <v>139</v>
      </c>
      <c r="O128" s="772">
        <v>39000000</v>
      </c>
      <c r="P128" s="773"/>
      <c r="Q128" s="1088" t="str">
        <f t="shared" si="50"/>
        <v>2.06.02</v>
      </c>
      <c r="R128" s="1089" t="str">
        <f t="shared" si="51"/>
        <v>ALAT RUMAH TANGGA</v>
      </c>
      <c r="S128" s="1090">
        <f t="shared" si="52"/>
        <v>5</v>
      </c>
      <c r="T128" s="1091">
        <f t="shared" si="53"/>
        <v>7800000</v>
      </c>
      <c r="U128" s="1092">
        <f t="shared" si="54"/>
        <v>8</v>
      </c>
      <c r="V128" s="1091">
        <f t="shared" si="55"/>
        <v>39000000</v>
      </c>
      <c r="W128" s="1091">
        <f t="shared" si="56"/>
        <v>0</v>
      </c>
      <c r="X128" s="1091">
        <f t="shared" si="57"/>
        <v>0</v>
      </c>
      <c r="Y128" s="1091">
        <f t="shared" si="58"/>
        <v>0</v>
      </c>
      <c r="Z128" s="1091">
        <f t="shared" si="59"/>
        <v>0</v>
      </c>
      <c r="AA128" s="1091">
        <f t="shared" si="60"/>
        <v>0</v>
      </c>
      <c r="AB128" s="1090">
        <f t="shared" si="61"/>
        <v>2007</v>
      </c>
      <c r="AC128" s="1093">
        <f t="shared" si="62"/>
        <v>39000000</v>
      </c>
      <c r="AD128" s="1095">
        <f t="shared" si="49"/>
        <v>0</v>
      </c>
      <c r="AE128" s="759" t="str">
        <f t="shared" si="48"/>
        <v>02.06.02.04</v>
      </c>
    </row>
    <row r="129" spans="1:31" s="759" customFormat="1" ht="29.25" customHeight="1" x14ac:dyDescent="0.25">
      <c r="A129" s="767" t="str">
        <f t="shared" si="47"/>
        <v>02.06.02.01</v>
      </c>
      <c r="B129" s="771" t="s">
        <v>2336</v>
      </c>
      <c r="C129" s="771" t="s">
        <v>2069</v>
      </c>
      <c r="D129" s="797" t="s">
        <v>450</v>
      </c>
      <c r="E129" s="771" t="s">
        <v>1103</v>
      </c>
      <c r="F129" s="765"/>
      <c r="G129" s="771" t="s">
        <v>378</v>
      </c>
      <c r="H129" s="797">
        <v>2008</v>
      </c>
      <c r="I129" s="765"/>
      <c r="J129" s="765"/>
      <c r="K129" s="765"/>
      <c r="L129" s="765"/>
      <c r="M129" s="765"/>
      <c r="N129" s="797" t="s">
        <v>139</v>
      </c>
      <c r="O129" s="772">
        <v>19800000</v>
      </c>
      <c r="P129" s="773"/>
      <c r="Q129" s="1088" t="str">
        <f t="shared" si="50"/>
        <v>2.06.02</v>
      </c>
      <c r="R129" s="1089" t="str">
        <f t="shared" si="51"/>
        <v>ALAT RUMAH TANGGA</v>
      </c>
      <c r="S129" s="1090">
        <f t="shared" si="52"/>
        <v>5</v>
      </c>
      <c r="T129" s="1091">
        <f t="shared" si="53"/>
        <v>3960000</v>
      </c>
      <c r="U129" s="1092">
        <f t="shared" si="54"/>
        <v>7</v>
      </c>
      <c r="V129" s="1091">
        <f t="shared" si="55"/>
        <v>19800000</v>
      </c>
      <c r="W129" s="1091">
        <f t="shared" si="56"/>
        <v>0</v>
      </c>
      <c r="X129" s="1091">
        <f t="shared" si="57"/>
        <v>0</v>
      </c>
      <c r="Y129" s="1091">
        <f t="shared" si="58"/>
        <v>0</v>
      </c>
      <c r="Z129" s="1091">
        <f t="shared" si="59"/>
        <v>0</v>
      </c>
      <c r="AA129" s="1091">
        <f t="shared" si="60"/>
        <v>0</v>
      </c>
      <c r="AB129" s="1090">
        <f t="shared" si="61"/>
        <v>2008</v>
      </c>
      <c r="AC129" s="1093">
        <f t="shared" si="62"/>
        <v>19800000</v>
      </c>
      <c r="AD129" s="1095">
        <f t="shared" si="49"/>
        <v>0</v>
      </c>
      <c r="AE129" s="759" t="str">
        <f t="shared" si="48"/>
        <v>02.06.02.01</v>
      </c>
    </row>
    <row r="130" spans="1:31" s="759" customFormat="1" ht="29.25" customHeight="1" x14ac:dyDescent="0.25">
      <c r="A130" s="767" t="str">
        <f t="shared" si="47"/>
        <v>02.06.01.04</v>
      </c>
      <c r="B130" s="771" t="s">
        <v>1064</v>
      </c>
      <c r="C130" s="771" t="s">
        <v>2070</v>
      </c>
      <c r="D130" s="797" t="s">
        <v>842</v>
      </c>
      <c r="E130" s="771" t="s">
        <v>138</v>
      </c>
      <c r="F130" s="765"/>
      <c r="G130" s="771" t="s">
        <v>369</v>
      </c>
      <c r="H130" s="797">
        <v>2008</v>
      </c>
      <c r="I130" s="765"/>
      <c r="J130" s="765"/>
      <c r="K130" s="765"/>
      <c r="L130" s="765"/>
      <c r="M130" s="765"/>
      <c r="N130" s="797" t="s">
        <v>139</v>
      </c>
      <c r="O130" s="772">
        <v>47872000</v>
      </c>
      <c r="P130" s="773"/>
      <c r="Q130" s="1088" t="str">
        <f t="shared" si="50"/>
        <v>2.06.01</v>
      </c>
      <c r="R130" s="1089" t="str">
        <f t="shared" si="51"/>
        <v>ALAT KANTOR</v>
      </c>
      <c r="S130" s="1090">
        <f t="shared" si="52"/>
        <v>5</v>
      </c>
      <c r="T130" s="1091">
        <f t="shared" si="53"/>
        <v>9574400</v>
      </c>
      <c r="U130" s="1092">
        <f t="shared" si="54"/>
        <v>7</v>
      </c>
      <c r="V130" s="1091">
        <f t="shared" si="55"/>
        <v>47872000</v>
      </c>
      <c r="W130" s="1091">
        <f t="shared" si="56"/>
        <v>0</v>
      </c>
      <c r="X130" s="1091">
        <f t="shared" si="57"/>
        <v>0</v>
      </c>
      <c r="Y130" s="1091">
        <f t="shared" si="58"/>
        <v>0</v>
      </c>
      <c r="Z130" s="1091">
        <f t="shared" si="59"/>
        <v>0</v>
      </c>
      <c r="AA130" s="1091">
        <f t="shared" si="60"/>
        <v>0</v>
      </c>
      <c r="AB130" s="1090">
        <f t="shared" si="61"/>
        <v>2008</v>
      </c>
      <c r="AC130" s="1093">
        <f t="shared" si="62"/>
        <v>47872000</v>
      </c>
      <c r="AD130" s="1095">
        <f t="shared" si="49"/>
        <v>0</v>
      </c>
      <c r="AE130" s="759" t="str">
        <f t="shared" si="48"/>
        <v>02.06.01.04</v>
      </c>
    </row>
    <row r="131" spans="1:31" s="759" customFormat="1" ht="29.25" customHeight="1" x14ac:dyDescent="0.25">
      <c r="A131" s="767" t="str">
        <f t="shared" si="47"/>
        <v>02.06.03.05</v>
      </c>
      <c r="B131" s="771" t="s">
        <v>2345</v>
      </c>
      <c r="C131" s="771" t="s">
        <v>2072</v>
      </c>
      <c r="D131" s="797" t="s">
        <v>841</v>
      </c>
      <c r="E131" s="771" t="s">
        <v>860</v>
      </c>
      <c r="F131" s="765"/>
      <c r="G131" s="771" t="s">
        <v>2195</v>
      </c>
      <c r="H131" s="797">
        <v>2008</v>
      </c>
      <c r="I131" s="765"/>
      <c r="J131" s="765"/>
      <c r="K131" s="765"/>
      <c r="L131" s="765"/>
      <c r="M131" s="765"/>
      <c r="N131" s="797" t="s">
        <v>139</v>
      </c>
      <c r="O131" s="772">
        <v>49500000</v>
      </c>
      <c r="P131" s="773"/>
      <c r="Q131" s="1088" t="str">
        <f t="shared" si="50"/>
        <v>2.06.03</v>
      </c>
      <c r="R131" s="1089" t="str">
        <f t="shared" si="51"/>
        <v>KOMPUTER</v>
      </c>
      <c r="S131" s="1090">
        <f t="shared" si="52"/>
        <v>4</v>
      </c>
      <c r="T131" s="1091">
        <f t="shared" si="53"/>
        <v>12375000</v>
      </c>
      <c r="U131" s="1092">
        <f t="shared" si="54"/>
        <v>7</v>
      </c>
      <c r="V131" s="1091">
        <f t="shared" si="55"/>
        <v>49500000</v>
      </c>
      <c r="W131" s="1091">
        <f t="shared" si="56"/>
        <v>0</v>
      </c>
      <c r="X131" s="1091">
        <f t="shared" si="57"/>
        <v>0</v>
      </c>
      <c r="Y131" s="1091">
        <f t="shared" si="58"/>
        <v>0</v>
      </c>
      <c r="Z131" s="1091">
        <f t="shared" si="59"/>
        <v>0</v>
      </c>
      <c r="AA131" s="1091">
        <f t="shared" si="60"/>
        <v>0</v>
      </c>
      <c r="AB131" s="1090">
        <f t="shared" si="61"/>
        <v>2008</v>
      </c>
      <c r="AC131" s="1093">
        <f t="shared" si="62"/>
        <v>49500000</v>
      </c>
      <c r="AD131" s="1095">
        <f t="shared" si="49"/>
        <v>0</v>
      </c>
      <c r="AE131" s="759" t="str">
        <f t="shared" si="48"/>
        <v>02.06.03.05</v>
      </c>
    </row>
    <row r="132" spans="1:31" s="759" customFormat="1" ht="29.25" customHeight="1" x14ac:dyDescent="0.25">
      <c r="A132" s="767" t="str">
        <f t="shared" si="47"/>
        <v>02.06.02.03</v>
      </c>
      <c r="B132" s="771" t="s">
        <v>2561</v>
      </c>
      <c r="C132" s="771" t="s">
        <v>2071</v>
      </c>
      <c r="D132" s="797" t="s">
        <v>841</v>
      </c>
      <c r="E132" s="771" t="s">
        <v>860</v>
      </c>
      <c r="F132" s="765"/>
      <c r="G132" s="771" t="s">
        <v>2195</v>
      </c>
      <c r="H132" s="797">
        <v>2008</v>
      </c>
      <c r="I132" s="765"/>
      <c r="J132" s="765"/>
      <c r="K132" s="765"/>
      <c r="L132" s="765"/>
      <c r="M132" s="765"/>
      <c r="N132" s="797" t="s">
        <v>139</v>
      </c>
      <c r="O132" s="772">
        <v>3850000</v>
      </c>
      <c r="P132" s="773"/>
      <c r="Q132" s="1088" t="str">
        <f t="shared" si="50"/>
        <v>2.06.02</v>
      </c>
      <c r="R132" s="1089" t="str">
        <f t="shared" si="51"/>
        <v>ALAT RUMAH TANGGA</v>
      </c>
      <c r="S132" s="1090">
        <f t="shared" si="52"/>
        <v>5</v>
      </c>
      <c r="T132" s="1091">
        <f t="shared" si="53"/>
        <v>770000</v>
      </c>
      <c r="U132" s="1092">
        <f t="shared" si="54"/>
        <v>7</v>
      </c>
      <c r="V132" s="1091">
        <f t="shared" si="55"/>
        <v>3850000</v>
      </c>
      <c r="W132" s="1091">
        <f t="shared" si="56"/>
        <v>0</v>
      </c>
      <c r="X132" s="1091">
        <f t="shared" si="57"/>
        <v>0</v>
      </c>
      <c r="Y132" s="1091">
        <f t="shared" si="58"/>
        <v>0</v>
      </c>
      <c r="Z132" s="1091">
        <f t="shared" si="59"/>
        <v>0</v>
      </c>
      <c r="AA132" s="1091">
        <f t="shared" si="60"/>
        <v>0</v>
      </c>
      <c r="AB132" s="1090">
        <f t="shared" si="61"/>
        <v>2008</v>
      </c>
      <c r="AC132" s="1093">
        <f t="shared" si="62"/>
        <v>3850000</v>
      </c>
      <c r="AD132" s="1095">
        <f t="shared" si="49"/>
        <v>0</v>
      </c>
      <c r="AE132" s="759" t="str">
        <f t="shared" si="48"/>
        <v>02.06.02.03</v>
      </c>
    </row>
    <row r="133" spans="1:31" s="759" customFormat="1" ht="29.25" customHeight="1" x14ac:dyDescent="0.25">
      <c r="A133" s="767" t="str">
        <f t="shared" si="47"/>
        <v>02.06.02.04</v>
      </c>
      <c r="B133" s="771" t="s">
        <v>448</v>
      </c>
      <c r="C133" s="771" t="s">
        <v>2068</v>
      </c>
      <c r="D133" s="797" t="s">
        <v>841</v>
      </c>
      <c r="E133" s="771" t="s">
        <v>300</v>
      </c>
      <c r="F133" s="765"/>
      <c r="G133" s="771" t="s">
        <v>2195</v>
      </c>
      <c r="H133" s="797">
        <v>2008</v>
      </c>
      <c r="I133" s="765"/>
      <c r="J133" s="765"/>
      <c r="K133" s="765"/>
      <c r="L133" s="765"/>
      <c r="M133" s="765"/>
      <c r="N133" s="797" t="s">
        <v>139</v>
      </c>
      <c r="O133" s="772">
        <v>29920000</v>
      </c>
      <c r="P133" s="773"/>
      <c r="Q133" s="1088" t="str">
        <f t="shared" si="50"/>
        <v>2.06.02</v>
      </c>
      <c r="R133" s="1089" t="str">
        <f t="shared" si="51"/>
        <v>ALAT RUMAH TANGGA</v>
      </c>
      <c r="S133" s="1090">
        <f t="shared" si="52"/>
        <v>5</v>
      </c>
      <c r="T133" s="1091">
        <f t="shared" si="53"/>
        <v>5984000</v>
      </c>
      <c r="U133" s="1092">
        <f t="shared" si="54"/>
        <v>7</v>
      </c>
      <c r="V133" s="1091">
        <f t="shared" si="55"/>
        <v>29920000</v>
      </c>
      <c r="W133" s="1091">
        <f t="shared" si="56"/>
        <v>0</v>
      </c>
      <c r="X133" s="1091">
        <f t="shared" si="57"/>
        <v>0</v>
      </c>
      <c r="Y133" s="1091">
        <f t="shared" si="58"/>
        <v>0</v>
      </c>
      <c r="Z133" s="1091">
        <f t="shared" si="59"/>
        <v>0</v>
      </c>
      <c r="AA133" s="1091">
        <f t="shared" si="60"/>
        <v>0</v>
      </c>
      <c r="AB133" s="1090">
        <f t="shared" si="61"/>
        <v>2008</v>
      </c>
      <c r="AC133" s="1093">
        <f t="shared" si="62"/>
        <v>29920000</v>
      </c>
      <c r="AD133" s="1095">
        <f t="shared" si="49"/>
        <v>0</v>
      </c>
      <c r="AE133" s="759" t="str">
        <f t="shared" si="48"/>
        <v>02.06.02.04</v>
      </c>
    </row>
    <row r="134" spans="1:31" s="759" customFormat="1" ht="29.25" customHeight="1" x14ac:dyDescent="0.25">
      <c r="A134" s="767" t="str">
        <f t="shared" si="47"/>
        <v>02.06.04.01</v>
      </c>
      <c r="B134" s="771" t="s">
        <v>2354</v>
      </c>
      <c r="C134" s="771" t="s">
        <v>194</v>
      </c>
      <c r="D134" s="797" t="s">
        <v>843</v>
      </c>
      <c r="E134" s="771" t="s">
        <v>138</v>
      </c>
      <c r="F134" s="765"/>
      <c r="G134" s="771" t="s">
        <v>369</v>
      </c>
      <c r="H134" s="797">
        <v>2009</v>
      </c>
      <c r="I134" s="765"/>
      <c r="J134" s="765"/>
      <c r="K134" s="765"/>
      <c r="L134" s="765"/>
      <c r="M134" s="765"/>
      <c r="N134" s="797" t="s">
        <v>139</v>
      </c>
      <c r="O134" s="772">
        <v>3872000</v>
      </c>
      <c r="P134" s="773"/>
      <c r="Q134" s="1088" t="str">
        <f t="shared" si="50"/>
        <v>2.06.04</v>
      </c>
      <c r="R134" s="1089" t="str">
        <f t="shared" si="51"/>
        <v>MEJA DAN KURSI KERJA/RAPAT PEJABAT</v>
      </c>
      <c r="S134" s="1090">
        <f t="shared" si="52"/>
        <v>5</v>
      </c>
      <c r="T134" s="1091">
        <f t="shared" si="53"/>
        <v>774400</v>
      </c>
      <c r="U134" s="1092">
        <f t="shared" si="54"/>
        <v>6</v>
      </c>
      <c r="V134" s="1091">
        <f t="shared" si="55"/>
        <v>3872000</v>
      </c>
      <c r="W134" s="1091">
        <f t="shared" si="56"/>
        <v>0</v>
      </c>
      <c r="X134" s="1091">
        <f t="shared" si="57"/>
        <v>0</v>
      </c>
      <c r="Y134" s="1091">
        <f t="shared" si="58"/>
        <v>0</v>
      </c>
      <c r="Z134" s="1091">
        <f t="shared" si="59"/>
        <v>0</v>
      </c>
      <c r="AA134" s="1091">
        <f t="shared" si="60"/>
        <v>0</v>
      </c>
      <c r="AB134" s="1090">
        <f t="shared" si="61"/>
        <v>2009</v>
      </c>
      <c r="AC134" s="1093">
        <f t="shared" si="62"/>
        <v>3872000</v>
      </c>
      <c r="AD134" s="1095">
        <f t="shared" si="49"/>
        <v>0</v>
      </c>
      <c r="AE134" s="759" t="str">
        <f t="shared" si="48"/>
        <v>02.06.04.01</v>
      </c>
    </row>
    <row r="135" spans="1:31" s="759" customFormat="1" ht="29.25" customHeight="1" x14ac:dyDescent="0.25">
      <c r="A135" s="767" t="str">
        <f t="shared" si="47"/>
        <v>02.06.04.01</v>
      </c>
      <c r="B135" s="771" t="s">
        <v>2354</v>
      </c>
      <c r="C135" s="771" t="s">
        <v>2070</v>
      </c>
      <c r="D135" s="797" t="s">
        <v>844</v>
      </c>
      <c r="E135" s="771" t="s">
        <v>138</v>
      </c>
      <c r="F135" s="765"/>
      <c r="G135" s="771" t="s">
        <v>369</v>
      </c>
      <c r="H135" s="797">
        <v>2009</v>
      </c>
      <c r="I135" s="765"/>
      <c r="J135" s="765"/>
      <c r="K135" s="765"/>
      <c r="L135" s="765"/>
      <c r="M135" s="765"/>
      <c r="N135" s="797" t="s">
        <v>139</v>
      </c>
      <c r="O135" s="772">
        <v>29700000</v>
      </c>
      <c r="P135" s="773"/>
      <c r="Q135" s="1088" t="str">
        <f t="shared" si="50"/>
        <v>2.06.04</v>
      </c>
      <c r="R135" s="1089" t="str">
        <f t="shared" si="51"/>
        <v>MEJA DAN KURSI KERJA/RAPAT PEJABAT</v>
      </c>
      <c r="S135" s="1090">
        <f t="shared" si="52"/>
        <v>5</v>
      </c>
      <c r="T135" s="1091">
        <f t="shared" si="53"/>
        <v>5940000</v>
      </c>
      <c r="U135" s="1092">
        <f t="shared" si="54"/>
        <v>6</v>
      </c>
      <c r="V135" s="1091">
        <f t="shared" si="55"/>
        <v>29700000</v>
      </c>
      <c r="W135" s="1091">
        <f t="shared" si="56"/>
        <v>0</v>
      </c>
      <c r="X135" s="1091">
        <f t="shared" si="57"/>
        <v>0</v>
      </c>
      <c r="Y135" s="1091">
        <f t="shared" si="58"/>
        <v>0</v>
      </c>
      <c r="Z135" s="1091">
        <f t="shared" si="59"/>
        <v>0</v>
      </c>
      <c r="AA135" s="1091">
        <f t="shared" si="60"/>
        <v>0</v>
      </c>
      <c r="AB135" s="1090">
        <f t="shared" si="61"/>
        <v>2009</v>
      </c>
      <c r="AC135" s="1093">
        <f t="shared" si="62"/>
        <v>29700000</v>
      </c>
      <c r="AD135" s="1095">
        <f t="shared" si="49"/>
        <v>0</v>
      </c>
      <c r="AE135" s="759" t="str">
        <f t="shared" si="48"/>
        <v>02.06.04.01</v>
      </c>
    </row>
    <row r="136" spans="1:31" s="759" customFormat="1" ht="29.25" customHeight="1" thickBot="1" x14ac:dyDescent="0.3">
      <c r="A136" s="767" t="str">
        <f t="shared" si="47"/>
        <v>02.06.02.01</v>
      </c>
      <c r="B136" s="788" t="s">
        <v>2336</v>
      </c>
      <c r="C136" s="788" t="s">
        <v>2073</v>
      </c>
      <c r="D136" s="789" t="s">
        <v>450</v>
      </c>
      <c r="E136" s="788" t="s">
        <v>860</v>
      </c>
      <c r="F136" s="776"/>
      <c r="G136" s="788" t="s">
        <v>2195</v>
      </c>
      <c r="H136" s="789">
        <v>2009</v>
      </c>
      <c r="I136" s="776"/>
      <c r="J136" s="776"/>
      <c r="K136" s="776"/>
      <c r="L136" s="776"/>
      <c r="M136" s="776"/>
      <c r="N136" s="789" t="s">
        <v>139</v>
      </c>
      <c r="O136" s="790">
        <v>22000000</v>
      </c>
      <c r="P136" s="791"/>
      <c r="Q136" s="1088" t="str">
        <f t="shared" si="50"/>
        <v>2.06.02</v>
      </c>
      <c r="R136" s="1089" t="str">
        <f t="shared" si="51"/>
        <v>ALAT RUMAH TANGGA</v>
      </c>
      <c r="S136" s="1090">
        <f t="shared" si="52"/>
        <v>5</v>
      </c>
      <c r="T136" s="1091">
        <f t="shared" si="53"/>
        <v>4400000</v>
      </c>
      <c r="U136" s="1092">
        <f t="shared" si="54"/>
        <v>6</v>
      </c>
      <c r="V136" s="1091">
        <f t="shared" si="55"/>
        <v>22000000</v>
      </c>
      <c r="W136" s="1091">
        <f t="shared" si="56"/>
        <v>0</v>
      </c>
      <c r="X136" s="1091">
        <f t="shared" si="57"/>
        <v>0</v>
      </c>
      <c r="Y136" s="1091">
        <f t="shared" si="58"/>
        <v>0</v>
      </c>
      <c r="Z136" s="1091">
        <f t="shared" si="59"/>
        <v>0</v>
      </c>
      <c r="AA136" s="1091">
        <f t="shared" si="60"/>
        <v>0</v>
      </c>
      <c r="AB136" s="1090">
        <f t="shared" si="61"/>
        <v>2009</v>
      </c>
      <c r="AC136" s="1093">
        <f t="shared" si="62"/>
        <v>22000000</v>
      </c>
      <c r="AD136" s="1095">
        <f t="shared" si="49"/>
        <v>0</v>
      </c>
      <c r="AE136" s="759" t="str">
        <f t="shared" si="48"/>
        <v>02.06.02.01</v>
      </c>
    </row>
    <row r="137" spans="1:31" s="759" customFormat="1" ht="29.25" customHeight="1" x14ac:dyDescent="0.25">
      <c r="A137" s="767" t="str">
        <f t="shared" si="47"/>
        <v>02.06.02.01</v>
      </c>
      <c r="B137" s="784" t="s">
        <v>2336</v>
      </c>
      <c r="C137" s="784" t="s">
        <v>2183</v>
      </c>
      <c r="D137" s="785" t="s">
        <v>138</v>
      </c>
      <c r="E137" s="784" t="s">
        <v>138</v>
      </c>
      <c r="F137" s="782"/>
      <c r="G137" s="784" t="s">
        <v>138</v>
      </c>
      <c r="H137" s="785">
        <v>2009</v>
      </c>
      <c r="I137" s="782"/>
      <c r="J137" s="782"/>
      <c r="K137" s="782"/>
      <c r="L137" s="782"/>
      <c r="M137" s="782"/>
      <c r="N137" s="785" t="s">
        <v>139</v>
      </c>
      <c r="O137" s="786">
        <v>79635883.713810459</v>
      </c>
      <c r="P137" s="787"/>
      <c r="Q137" s="1088" t="str">
        <f t="shared" si="50"/>
        <v>2.06.02</v>
      </c>
      <c r="R137" s="1089" t="str">
        <f t="shared" si="51"/>
        <v>ALAT RUMAH TANGGA</v>
      </c>
      <c r="S137" s="1090">
        <f t="shared" si="52"/>
        <v>5</v>
      </c>
      <c r="T137" s="1091">
        <f t="shared" si="53"/>
        <v>15927176.742762093</v>
      </c>
      <c r="U137" s="1092">
        <f t="shared" si="54"/>
        <v>6</v>
      </c>
      <c r="V137" s="1091">
        <f t="shared" si="55"/>
        <v>79635883.713810459</v>
      </c>
      <c r="W137" s="1091">
        <f t="shared" si="56"/>
        <v>0</v>
      </c>
      <c r="X137" s="1091">
        <f t="shared" si="57"/>
        <v>0</v>
      </c>
      <c r="Y137" s="1091">
        <f t="shared" si="58"/>
        <v>0</v>
      </c>
      <c r="Z137" s="1091">
        <f t="shared" si="59"/>
        <v>0</v>
      </c>
      <c r="AA137" s="1091">
        <f t="shared" si="60"/>
        <v>0</v>
      </c>
      <c r="AB137" s="1090">
        <f t="shared" si="61"/>
        <v>2009</v>
      </c>
      <c r="AC137" s="1093">
        <f t="shared" si="62"/>
        <v>79635883.713810459</v>
      </c>
      <c r="AD137" s="1095">
        <f t="shared" si="49"/>
        <v>0</v>
      </c>
      <c r="AE137" s="759" t="str">
        <f t="shared" si="48"/>
        <v>02.06.02.01</v>
      </c>
    </row>
    <row r="138" spans="1:31" s="759" customFormat="1" ht="29.25" customHeight="1" x14ac:dyDescent="0.25">
      <c r="A138" s="767" t="str">
        <f t="shared" si="47"/>
        <v>02.06.03.01</v>
      </c>
      <c r="B138" s="771" t="s">
        <v>2562</v>
      </c>
      <c r="C138" s="771" t="s">
        <v>2075</v>
      </c>
      <c r="D138" s="797" t="s">
        <v>450</v>
      </c>
      <c r="E138" s="771" t="s">
        <v>2190</v>
      </c>
      <c r="F138" s="765"/>
      <c r="G138" s="771" t="s">
        <v>138</v>
      </c>
      <c r="H138" s="797">
        <v>2009</v>
      </c>
      <c r="I138" s="765"/>
      <c r="J138" s="765"/>
      <c r="K138" s="765"/>
      <c r="L138" s="765"/>
      <c r="M138" s="765"/>
      <c r="N138" s="797" t="s">
        <v>139</v>
      </c>
      <c r="O138" s="772">
        <v>19155116.286189549</v>
      </c>
      <c r="P138" s="773"/>
      <c r="Q138" s="1088" t="str">
        <f t="shared" si="50"/>
        <v>2.06.03</v>
      </c>
      <c r="R138" s="1089" t="str">
        <f t="shared" si="51"/>
        <v>KOMPUTER</v>
      </c>
      <c r="S138" s="1090">
        <f t="shared" si="52"/>
        <v>4</v>
      </c>
      <c r="T138" s="1091">
        <f t="shared" si="53"/>
        <v>4788779.0715473872</v>
      </c>
      <c r="U138" s="1092">
        <f t="shared" si="54"/>
        <v>6</v>
      </c>
      <c r="V138" s="1091">
        <f t="shared" si="55"/>
        <v>19155116.286189549</v>
      </c>
      <c r="W138" s="1091">
        <f t="shared" si="56"/>
        <v>0</v>
      </c>
      <c r="X138" s="1091">
        <f t="shared" si="57"/>
        <v>0</v>
      </c>
      <c r="Y138" s="1091">
        <f t="shared" si="58"/>
        <v>0</v>
      </c>
      <c r="Z138" s="1091">
        <f t="shared" si="59"/>
        <v>0</v>
      </c>
      <c r="AA138" s="1091">
        <f t="shared" si="60"/>
        <v>0</v>
      </c>
      <c r="AB138" s="1090">
        <f t="shared" si="61"/>
        <v>2009</v>
      </c>
      <c r="AC138" s="1093">
        <f t="shared" si="62"/>
        <v>19155116.286189549</v>
      </c>
      <c r="AD138" s="1095">
        <f t="shared" si="49"/>
        <v>0</v>
      </c>
      <c r="AE138" s="759" t="str">
        <f t="shared" si="48"/>
        <v>02.06.03.01</v>
      </c>
    </row>
    <row r="139" spans="1:31" s="759" customFormat="1" ht="29.25" customHeight="1" x14ac:dyDescent="0.25">
      <c r="A139" s="767" t="str">
        <f t="shared" si="47"/>
        <v>02.06.02.01</v>
      </c>
      <c r="B139" s="771" t="s">
        <v>2336</v>
      </c>
      <c r="C139" s="771" t="s">
        <v>204</v>
      </c>
      <c r="D139" s="797" t="s">
        <v>450</v>
      </c>
      <c r="E139" s="771" t="s">
        <v>332</v>
      </c>
      <c r="F139" s="765"/>
      <c r="G139" s="771" t="s">
        <v>2195</v>
      </c>
      <c r="H139" s="797">
        <v>2010</v>
      </c>
      <c r="I139" s="765"/>
      <c r="J139" s="765"/>
      <c r="K139" s="765"/>
      <c r="L139" s="765"/>
      <c r="M139" s="765"/>
      <c r="N139" s="797" t="s">
        <v>139</v>
      </c>
      <c r="O139" s="772">
        <v>5000000</v>
      </c>
      <c r="P139" s="773"/>
      <c r="Q139" s="1088" t="str">
        <f t="shared" si="50"/>
        <v>2.06.02</v>
      </c>
      <c r="R139" s="1089" t="str">
        <f t="shared" si="51"/>
        <v>ALAT RUMAH TANGGA</v>
      </c>
      <c r="S139" s="1090">
        <f t="shared" si="52"/>
        <v>5</v>
      </c>
      <c r="T139" s="1091">
        <f t="shared" si="53"/>
        <v>1000000</v>
      </c>
      <c r="U139" s="1092">
        <f t="shared" si="54"/>
        <v>5</v>
      </c>
      <c r="V139" s="1091">
        <f t="shared" si="55"/>
        <v>5000000</v>
      </c>
      <c r="W139" s="1091">
        <f t="shared" si="56"/>
        <v>0</v>
      </c>
      <c r="X139" s="1091">
        <f t="shared" si="57"/>
        <v>0</v>
      </c>
      <c r="Y139" s="1091">
        <f t="shared" si="58"/>
        <v>0</v>
      </c>
      <c r="Z139" s="1091">
        <f t="shared" si="59"/>
        <v>0</v>
      </c>
      <c r="AA139" s="1091">
        <f t="shared" si="60"/>
        <v>0</v>
      </c>
      <c r="AB139" s="1090">
        <f t="shared" si="61"/>
        <v>2010</v>
      </c>
      <c r="AC139" s="1093">
        <f t="shared" si="62"/>
        <v>5000000</v>
      </c>
      <c r="AD139" s="1095">
        <f t="shared" si="49"/>
        <v>0</v>
      </c>
      <c r="AE139" s="759" t="str">
        <f t="shared" si="48"/>
        <v>02.06.02.01</v>
      </c>
    </row>
    <row r="140" spans="1:31" s="759" customFormat="1" ht="29.25" customHeight="1" x14ac:dyDescent="0.25">
      <c r="A140" s="767" t="str">
        <f t="shared" si="47"/>
        <v>02.06.02.06</v>
      </c>
      <c r="B140" s="771" t="s">
        <v>2557</v>
      </c>
      <c r="C140" s="771" t="s">
        <v>203</v>
      </c>
      <c r="D140" s="797" t="s">
        <v>841</v>
      </c>
      <c r="E140" s="771" t="s">
        <v>862</v>
      </c>
      <c r="F140" s="765"/>
      <c r="G140" s="771" t="s">
        <v>138</v>
      </c>
      <c r="H140" s="797">
        <v>2011</v>
      </c>
      <c r="I140" s="765"/>
      <c r="J140" s="765"/>
      <c r="K140" s="765"/>
      <c r="L140" s="765"/>
      <c r="M140" s="765"/>
      <c r="N140" s="797" t="s">
        <v>139</v>
      </c>
      <c r="O140" s="772">
        <v>5000000</v>
      </c>
      <c r="P140" s="773"/>
      <c r="Q140" s="1088" t="str">
        <f t="shared" si="50"/>
        <v>2.06.02</v>
      </c>
      <c r="R140" s="1089" t="str">
        <f t="shared" si="51"/>
        <v>ALAT RUMAH TANGGA</v>
      </c>
      <c r="S140" s="1090">
        <f t="shared" si="52"/>
        <v>5</v>
      </c>
      <c r="T140" s="1091">
        <f t="shared" si="53"/>
        <v>1000000</v>
      </c>
      <c r="U140" s="1092">
        <f t="shared" si="54"/>
        <v>4</v>
      </c>
      <c r="V140" s="1091">
        <f t="shared" si="55"/>
        <v>4000000</v>
      </c>
      <c r="W140" s="1091">
        <f t="shared" si="56"/>
        <v>1000000</v>
      </c>
      <c r="X140" s="1091">
        <f t="shared" si="57"/>
        <v>0</v>
      </c>
      <c r="Y140" s="1091">
        <f t="shared" si="58"/>
        <v>0</v>
      </c>
      <c r="Z140" s="1091">
        <f t="shared" si="59"/>
        <v>0</v>
      </c>
      <c r="AA140" s="1091">
        <f t="shared" si="60"/>
        <v>0</v>
      </c>
      <c r="AB140" s="1090">
        <f t="shared" si="61"/>
        <v>2011</v>
      </c>
      <c r="AC140" s="1093">
        <f t="shared" si="62"/>
        <v>5000000</v>
      </c>
      <c r="AD140" s="1095">
        <f t="shared" si="49"/>
        <v>0</v>
      </c>
      <c r="AE140" s="759" t="str">
        <f t="shared" si="48"/>
        <v>02.06.02.06</v>
      </c>
    </row>
    <row r="141" spans="1:31" s="759" customFormat="1" ht="29.25" customHeight="1" x14ac:dyDescent="0.25">
      <c r="A141" s="767" t="str">
        <f t="shared" si="47"/>
        <v>02.06.03.05</v>
      </c>
      <c r="B141" s="779" t="s">
        <v>449</v>
      </c>
      <c r="C141" s="771" t="s">
        <v>186</v>
      </c>
      <c r="D141" s="797"/>
      <c r="E141" s="771" t="s">
        <v>156</v>
      </c>
      <c r="F141" s="765"/>
      <c r="G141" s="771" t="s">
        <v>156</v>
      </c>
      <c r="H141" s="797">
        <v>2012</v>
      </c>
      <c r="I141" s="765"/>
      <c r="J141" s="765"/>
      <c r="K141" s="765"/>
      <c r="L141" s="765"/>
      <c r="M141" s="765"/>
      <c r="N141" s="797" t="s">
        <v>139</v>
      </c>
      <c r="O141" s="772">
        <v>44000000</v>
      </c>
      <c r="P141" s="773"/>
      <c r="Q141" s="1088" t="str">
        <f t="shared" si="50"/>
        <v>2.06.03</v>
      </c>
      <c r="R141" s="1089" t="str">
        <f t="shared" si="51"/>
        <v>KOMPUTER</v>
      </c>
      <c r="S141" s="1090">
        <f t="shared" si="52"/>
        <v>4</v>
      </c>
      <c r="T141" s="1091">
        <f t="shared" si="53"/>
        <v>11000000</v>
      </c>
      <c r="U141" s="1092">
        <f t="shared" si="54"/>
        <v>3</v>
      </c>
      <c r="V141" s="1091">
        <f t="shared" si="55"/>
        <v>33000000</v>
      </c>
      <c r="W141" s="1091">
        <f t="shared" si="56"/>
        <v>11000000</v>
      </c>
      <c r="X141" s="1091">
        <f t="shared" si="57"/>
        <v>0</v>
      </c>
      <c r="Y141" s="1091">
        <f t="shared" si="58"/>
        <v>0</v>
      </c>
      <c r="Z141" s="1091">
        <f t="shared" si="59"/>
        <v>0</v>
      </c>
      <c r="AA141" s="1091">
        <f t="shared" si="60"/>
        <v>0</v>
      </c>
      <c r="AB141" s="1090">
        <f t="shared" si="61"/>
        <v>2012</v>
      </c>
      <c r="AC141" s="1093">
        <f t="shared" si="62"/>
        <v>44000000</v>
      </c>
      <c r="AD141" s="1095">
        <f t="shared" si="49"/>
        <v>0</v>
      </c>
      <c r="AE141" s="759" t="str">
        <f t="shared" si="48"/>
        <v>02.06.03.05</v>
      </c>
    </row>
    <row r="142" spans="1:31" s="763" customFormat="1" ht="29.25" customHeight="1" x14ac:dyDescent="0.25">
      <c r="A142" s="767" t="str">
        <f t="shared" si="47"/>
        <v>02.06.04.01</v>
      </c>
      <c r="B142" s="779" t="s">
        <v>2354</v>
      </c>
      <c r="C142" s="771" t="s">
        <v>2184</v>
      </c>
      <c r="D142" s="797" t="s">
        <v>450</v>
      </c>
      <c r="E142" s="771" t="s">
        <v>2191</v>
      </c>
      <c r="F142" s="797"/>
      <c r="G142" s="771" t="s">
        <v>372</v>
      </c>
      <c r="H142" s="797">
        <v>2013</v>
      </c>
      <c r="I142" s="797"/>
      <c r="J142" s="797"/>
      <c r="K142" s="797"/>
      <c r="L142" s="797"/>
      <c r="M142" s="797"/>
      <c r="N142" s="797" t="s">
        <v>139</v>
      </c>
      <c r="O142" s="772">
        <v>82830000</v>
      </c>
      <c r="P142" s="773"/>
      <c r="Q142" s="1088" t="str">
        <f t="shared" si="50"/>
        <v>2.06.04</v>
      </c>
      <c r="R142" s="1089" t="str">
        <f t="shared" si="51"/>
        <v>MEJA DAN KURSI KERJA/RAPAT PEJABAT</v>
      </c>
      <c r="S142" s="1090">
        <f t="shared" si="52"/>
        <v>5</v>
      </c>
      <c r="T142" s="1091">
        <f t="shared" si="53"/>
        <v>16566000</v>
      </c>
      <c r="U142" s="1092">
        <f t="shared" si="54"/>
        <v>2</v>
      </c>
      <c r="V142" s="1091">
        <f t="shared" si="55"/>
        <v>33132000</v>
      </c>
      <c r="W142" s="1091">
        <f t="shared" si="56"/>
        <v>16566000</v>
      </c>
      <c r="X142" s="1091">
        <f t="shared" si="57"/>
        <v>16566000</v>
      </c>
      <c r="Y142" s="1091">
        <f t="shared" si="58"/>
        <v>16566000</v>
      </c>
      <c r="Z142" s="1091">
        <f t="shared" si="59"/>
        <v>0</v>
      </c>
      <c r="AA142" s="1091">
        <f t="shared" si="60"/>
        <v>0</v>
      </c>
      <c r="AB142" s="1090">
        <f t="shared" si="61"/>
        <v>2013</v>
      </c>
      <c r="AC142" s="1093">
        <f t="shared" si="62"/>
        <v>82830000</v>
      </c>
      <c r="AD142" s="1095">
        <f t="shared" si="49"/>
        <v>0</v>
      </c>
      <c r="AE142" s="759" t="str">
        <f t="shared" si="48"/>
        <v>02.06.04.01</v>
      </c>
    </row>
    <row r="143" spans="1:31" s="763" customFormat="1" ht="39" customHeight="1" x14ac:dyDescent="0.25">
      <c r="A143" s="767" t="str">
        <f t="shared" si="47"/>
        <v>02.06.03.02</v>
      </c>
      <c r="B143" s="771" t="s">
        <v>284</v>
      </c>
      <c r="C143" s="771" t="s">
        <v>2066</v>
      </c>
      <c r="D143" s="798" t="s">
        <v>2137</v>
      </c>
      <c r="E143" s="799" t="s">
        <v>2192</v>
      </c>
      <c r="F143" s="797"/>
      <c r="G143" s="771" t="s">
        <v>2195</v>
      </c>
      <c r="H143" s="797">
        <v>2013</v>
      </c>
      <c r="I143" s="797"/>
      <c r="J143" s="797"/>
      <c r="K143" s="797"/>
      <c r="L143" s="797"/>
      <c r="M143" s="797"/>
      <c r="N143" s="797" t="s">
        <v>139</v>
      </c>
      <c r="O143" s="772">
        <v>93060000</v>
      </c>
      <c r="P143" s="773"/>
      <c r="Q143" s="1088" t="str">
        <f t="shared" si="50"/>
        <v>2.06.03</v>
      </c>
      <c r="R143" s="1089" t="str">
        <f t="shared" si="51"/>
        <v>KOMPUTER</v>
      </c>
      <c r="S143" s="1090">
        <f t="shared" si="52"/>
        <v>4</v>
      </c>
      <c r="T143" s="1091">
        <f t="shared" si="53"/>
        <v>23265000</v>
      </c>
      <c r="U143" s="1092">
        <f t="shared" si="54"/>
        <v>2</v>
      </c>
      <c r="V143" s="1091">
        <f t="shared" si="55"/>
        <v>46530000</v>
      </c>
      <c r="W143" s="1091">
        <f t="shared" si="56"/>
        <v>23265000</v>
      </c>
      <c r="X143" s="1091">
        <f t="shared" si="57"/>
        <v>23265000</v>
      </c>
      <c r="Y143" s="1091">
        <f t="shared" si="58"/>
        <v>0</v>
      </c>
      <c r="Z143" s="1091">
        <f t="shared" si="59"/>
        <v>0</v>
      </c>
      <c r="AA143" s="1091">
        <f t="shared" si="60"/>
        <v>0</v>
      </c>
      <c r="AB143" s="1090">
        <f t="shared" si="61"/>
        <v>2013</v>
      </c>
      <c r="AC143" s="1093">
        <f t="shared" si="62"/>
        <v>93060000</v>
      </c>
      <c r="AD143" s="1095">
        <f t="shared" si="49"/>
        <v>0</v>
      </c>
      <c r="AE143" s="759" t="str">
        <f t="shared" si="48"/>
        <v>02.06.03.02</v>
      </c>
    </row>
    <row r="144" spans="1:31" s="763" customFormat="1" ht="39.75" customHeight="1" x14ac:dyDescent="0.25">
      <c r="A144" s="767" t="str">
        <f t="shared" si="47"/>
        <v>02.06.03.02</v>
      </c>
      <c r="B144" s="771" t="s">
        <v>273</v>
      </c>
      <c r="C144" s="771" t="s">
        <v>2185</v>
      </c>
      <c r="D144" s="797" t="s">
        <v>841</v>
      </c>
      <c r="E144" s="799" t="s">
        <v>2193</v>
      </c>
      <c r="F144" s="797"/>
      <c r="G144" s="771" t="s">
        <v>2195</v>
      </c>
      <c r="H144" s="797">
        <v>2013</v>
      </c>
      <c r="I144" s="797"/>
      <c r="J144" s="797"/>
      <c r="K144" s="797"/>
      <c r="L144" s="797"/>
      <c r="M144" s="797"/>
      <c r="N144" s="797" t="s">
        <v>139</v>
      </c>
      <c r="O144" s="772">
        <v>38500000</v>
      </c>
      <c r="P144" s="773"/>
      <c r="Q144" s="1088" t="str">
        <f t="shared" si="50"/>
        <v>2.06.03</v>
      </c>
      <c r="R144" s="1089" t="str">
        <f t="shared" si="51"/>
        <v>KOMPUTER</v>
      </c>
      <c r="S144" s="1090">
        <f t="shared" si="52"/>
        <v>4</v>
      </c>
      <c r="T144" s="1091">
        <f t="shared" si="53"/>
        <v>9625000</v>
      </c>
      <c r="U144" s="1092">
        <f t="shared" si="54"/>
        <v>2</v>
      </c>
      <c r="V144" s="1091">
        <f t="shared" si="55"/>
        <v>19250000</v>
      </c>
      <c r="W144" s="1091">
        <f t="shared" si="56"/>
        <v>9625000</v>
      </c>
      <c r="X144" s="1091">
        <f t="shared" si="57"/>
        <v>9625000</v>
      </c>
      <c r="Y144" s="1091">
        <f t="shared" si="58"/>
        <v>0</v>
      </c>
      <c r="Z144" s="1091">
        <f t="shared" si="59"/>
        <v>0</v>
      </c>
      <c r="AA144" s="1091">
        <f t="shared" si="60"/>
        <v>0</v>
      </c>
      <c r="AB144" s="1090">
        <f t="shared" si="61"/>
        <v>2013</v>
      </c>
      <c r="AC144" s="1093">
        <f t="shared" si="62"/>
        <v>38500000</v>
      </c>
      <c r="AD144" s="1095">
        <f t="shared" si="49"/>
        <v>0</v>
      </c>
      <c r="AE144" s="759" t="str">
        <f t="shared" si="48"/>
        <v>02.06.03.02</v>
      </c>
    </row>
    <row r="145" spans="1:31" s="763" customFormat="1" ht="39.75" customHeight="1" x14ac:dyDescent="0.25">
      <c r="A145" s="767" t="str">
        <f t="shared" ref="A145:A171" si="63">LEFT(B145,11)</f>
        <v>02.06.04.01</v>
      </c>
      <c r="B145" s="779" t="s">
        <v>2354</v>
      </c>
      <c r="C145" s="774" t="s">
        <v>2184</v>
      </c>
      <c r="D145" s="797" t="s">
        <v>450</v>
      </c>
      <c r="E145" s="771" t="s">
        <v>2194</v>
      </c>
      <c r="F145" s="797">
        <v>1</v>
      </c>
      <c r="G145" s="771" t="s">
        <v>372</v>
      </c>
      <c r="H145" s="797">
        <v>2014</v>
      </c>
      <c r="I145" s="797"/>
      <c r="J145" s="797"/>
      <c r="K145" s="797"/>
      <c r="L145" s="797"/>
      <c r="M145" s="797"/>
      <c r="N145" s="797" t="s">
        <v>139</v>
      </c>
      <c r="O145" s="772">
        <v>80720000</v>
      </c>
      <c r="P145" s="773"/>
      <c r="Q145" s="1088" t="str">
        <f t="shared" si="50"/>
        <v>2.06.04</v>
      </c>
      <c r="R145" s="1089" t="str">
        <f t="shared" si="51"/>
        <v>MEJA DAN KURSI KERJA/RAPAT PEJABAT</v>
      </c>
      <c r="S145" s="1090">
        <f t="shared" si="52"/>
        <v>5</v>
      </c>
      <c r="T145" s="1091">
        <f t="shared" si="53"/>
        <v>16144000</v>
      </c>
      <c r="U145" s="1092">
        <f t="shared" si="54"/>
        <v>1</v>
      </c>
      <c r="V145" s="1091">
        <f t="shared" si="55"/>
        <v>16144000</v>
      </c>
      <c r="W145" s="1091">
        <f t="shared" si="56"/>
        <v>16144000</v>
      </c>
      <c r="X145" s="1091">
        <f t="shared" si="57"/>
        <v>16144000</v>
      </c>
      <c r="Y145" s="1091">
        <f t="shared" si="58"/>
        <v>16144000</v>
      </c>
      <c r="Z145" s="1091">
        <f t="shared" si="59"/>
        <v>16144000</v>
      </c>
      <c r="AA145" s="1091">
        <f t="shared" si="60"/>
        <v>0</v>
      </c>
      <c r="AB145" s="1090">
        <f t="shared" si="61"/>
        <v>2014</v>
      </c>
      <c r="AC145" s="1093">
        <f t="shared" si="62"/>
        <v>80720000</v>
      </c>
      <c r="AD145" s="1095">
        <f t="shared" si="49"/>
        <v>0</v>
      </c>
      <c r="AE145" s="759" t="str">
        <f t="shared" ref="AE145:AE164" si="64">LEFT(B145,11)</f>
        <v>02.06.04.01</v>
      </c>
    </row>
    <row r="146" spans="1:31" s="763" customFormat="1" ht="29.25" customHeight="1" x14ac:dyDescent="0.25">
      <c r="A146" s="767" t="str">
        <f t="shared" si="63"/>
        <v>02.06.02.04</v>
      </c>
      <c r="B146" s="771" t="s">
        <v>448</v>
      </c>
      <c r="C146" s="774" t="s">
        <v>2187</v>
      </c>
      <c r="D146" s="797"/>
      <c r="E146" s="771" t="s">
        <v>156</v>
      </c>
      <c r="F146" s="797"/>
      <c r="G146" s="771" t="s">
        <v>2195</v>
      </c>
      <c r="H146" s="797">
        <v>2015</v>
      </c>
      <c r="I146" s="797"/>
      <c r="J146" s="797"/>
      <c r="K146" s="797"/>
      <c r="L146" s="797"/>
      <c r="M146" s="797"/>
      <c r="N146" s="797" t="s">
        <v>139</v>
      </c>
      <c r="O146" s="772">
        <v>24750000</v>
      </c>
      <c r="P146" s="773"/>
      <c r="Q146" s="1088" t="str">
        <f t="shared" si="50"/>
        <v>2.06.02</v>
      </c>
      <c r="R146" s="1089" t="str">
        <f t="shared" si="51"/>
        <v>ALAT RUMAH TANGGA</v>
      </c>
      <c r="S146" s="1090">
        <f t="shared" si="52"/>
        <v>5</v>
      </c>
      <c r="T146" s="1091">
        <f t="shared" si="53"/>
        <v>4950000</v>
      </c>
      <c r="U146" s="1092"/>
      <c r="V146" s="1091"/>
      <c r="W146" s="1091">
        <f t="shared" si="56"/>
        <v>4950000</v>
      </c>
      <c r="X146" s="1091">
        <f t="shared" si="57"/>
        <v>4950000</v>
      </c>
      <c r="Y146" s="1091">
        <f t="shared" si="58"/>
        <v>4950000</v>
      </c>
      <c r="Z146" s="1091">
        <f t="shared" si="59"/>
        <v>4950000</v>
      </c>
      <c r="AA146" s="1091">
        <f t="shared" si="60"/>
        <v>4950000</v>
      </c>
      <c r="AB146" s="1090">
        <f t="shared" si="61"/>
        <v>2015</v>
      </c>
      <c r="AC146" s="1093">
        <f t="shared" si="62"/>
        <v>24750000</v>
      </c>
      <c r="AD146" s="1095">
        <f t="shared" si="49"/>
        <v>0</v>
      </c>
      <c r="AE146" s="759" t="str">
        <f t="shared" si="64"/>
        <v>02.06.02.04</v>
      </c>
    </row>
    <row r="147" spans="1:31" s="763" customFormat="1" ht="29.25" customHeight="1" x14ac:dyDescent="0.25">
      <c r="A147" s="767" t="str">
        <f t="shared" si="63"/>
        <v>02.06.02.06</v>
      </c>
      <c r="B147" s="779" t="s">
        <v>1618</v>
      </c>
      <c r="C147" s="774" t="s">
        <v>2188</v>
      </c>
      <c r="D147" s="797"/>
      <c r="E147" s="771" t="s">
        <v>156</v>
      </c>
      <c r="F147" s="797"/>
      <c r="G147" s="771" t="s">
        <v>2195</v>
      </c>
      <c r="H147" s="797">
        <v>2015</v>
      </c>
      <c r="I147" s="797"/>
      <c r="J147" s="797"/>
      <c r="K147" s="797"/>
      <c r="L147" s="797"/>
      <c r="M147" s="797"/>
      <c r="N147" s="797" t="s">
        <v>139</v>
      </c>
      <c r="O147" s="772">
        <v>53680000</v>
      </c>
      <c r="P147" s="773"/>
      <c r="Q147" s="1088" t="str">
        <f t="shared" si="50"/>
        <v>2.06.02</v>
      </c>
      <c r="R147" s="1089" t="str">
        <f t="shared" si="51"/>
        <v>ALAT RUMAH TANGGA</v>
      </c>
      <c r="S147" s="1090">
        <f t="shared" si="52"/>
        <v>5</v>
      </c>
      <c r="T147" s="1091">
        <f t="shared" si="53"/>
        <v>10736000</v>
      </c>
      <c r="U147" s="1092"/>
      <c r="V147" s="1091"/>
      <c r="W147" s="1091">
        <f t="shared" si="56"/>
        <v>10736000</v>
      </c>
      <c r="X147" s="1091">
        <f t="shared" si="57"/>
        <v>10736000</v>
      </c>
      <c r="Y147" s="1091">
        <f t="shared" si="58"/>
        <v>10736000</v>
      </c>
      <c r="Z147" s="1091">
        <f t="shared" si="59"/>
        <v>10736000</v>
      </c>
      <c r="AA147" s="1091">
        <f t="shared" si="60"/>
        <v>10736000</v>
      </c>
      <c r="AB147" s="1090">
        <f t="shared" si="61"/>
        <v>2015</v>
      </c>
      <c r="AC147" s="1093">
        <f t="shared" si="62"/>
        <v>53680000</v>
      </c>
      <c r="AD147" s="1095">
        <f t="shared" si="49"/>
        <v>0</v>
      </c>
      <c r="AE147" s="759" t="str">
        <f t="shared" si="64"/>
        <v>02.06.02.06</v>
      </c>
    </row>
    <row r="148" spans="1:31" s="763" customFormat="1" ht="29.25" customHeight="1" x14ac:dyDescent="0.25">
      <c r="A148" s="767" t="str">
        <f t="shared" si="63"/>
        <v>02.06.01.01</v>
      </c>
      <c r="B148" s="771" t="s">
        <v>1616</v>
      </c>
      <c r="C148" s="774" t="s">
        <v>188</v>
      </c>
      <c r="D148" s="797"/>
      <c r="E148" s="771" t="s">
        <v>156</v>
      </c>
      <c r="F148" s="797"/>
      <c r="G148" s="771" t="s">
        <v>2195</v>
      </c>
      <c r="H148" s="797">
        <v>2015</v>
      </c>
      <c r="I148" s="797"/>
      <c r="J148" s="797"/>
      <c r="K148" s="797"/>
      <c r="L148" s="797"/>
      <c r="M148" s="797"/>
      <c r="N148" s="797" t="s">
        <v>139</v>
      </c>
      <c r="O148" s="772">
        <v>7755000</v>
      </c>
      <c r="P148" s="773"/>
      <c r="Q148" s="1088" t="str">
        <f t="shared" si="50"/>
        <v>2.06.01</v>
      </c>
      <c r="R148" s="1089" t="str">
        <f t="shared" si="51"/>
        <v>ALAT KANTOR</v>
      </c>
      <c r="S148" s="1090">
        <f t="shared" si="52"/>
        <v>5</v>
      </c>
      <c r="T148" s="1091">
        <f t="shared" si="53"/>
        <v>1551000</v>
      </c>
      <c r="U148" s="1092"/>
      <c r="V148" s="1091"/>
      <c r="W148" s="1091">
        <f t="shared" si="56"/>
        <v>1551000</v>
      </c>
      <c r="X148" s="1091">
        <f t="shared" si="57"/>
        <v>1551000</v>
      </c>
      <c r="Y148" s="1091">
        <f t="shared" si="58"/>
        <v>1551000</v>
      </c>
      <c r="Z148" s="1091">
        <f t="shared" si="59"/>
        <v>1551000</v>
      </c>
      <c r="AA148" s="1091">
        <f t="shared" si="60"/>
        <v>1551000</v>
      </c>
      <c r="AB148" s="1090">
        <f t="shared" si="61"/>
        <v>2015</v>
      </c>
      <c r="AC148" s="1093">
        <f t="shared" si="62"/>
        <v>7755000</v>
      </c>
      <c r="AD148" s="1095">
        <f t="shared" si="49"/>
        <v>0</v>
      </c>
      <c r="AE148" s="759" t="str">
        <f t="shared" si="64"/>
        <v>02.06.01.01</v>
      </c>
    </row>
    <row r="149" spans="1:31" s="763" customFormat="1" ht="29.25" customHeight="1" x14ac:dyDescent="0.25">
      <c r="A149" s="767" t="str">
        <f t="shared" si="63"/>
        <v>02.06.01.05</v>
      </c>
      <c r="B149" s="779" t="s">
        <v>2558</v>
      </c>
      <c r="C149" s="774" t="s">
        <v>2189</v>
      </c>
      <c r="D149" s="797"/>
      <c r="E149" s="771" t="s">
        <v>156</v>
      </c>
      <c r="F149" s="797"/>
      <c r="G149" s="771" t="s">
        <v>2195</v>
      </c>
      <c r="H149" s="797">
        <v>2015</v>
      </c>
      <c r="I149" s="797"/>
      <c r="J149" s="797"/>
      <c r="K149" s="797"/>
      <c r="L149" s="797"/>
      <c r="M149" s="797"/>
      <c r="N149" s="797" t="s">
        <v>139</v>
      </c>
      <c r="O149" s="772">
        <v>14025000</v>
      </c>
      <c r="P149" s="773"/>
      <c r="Q149" s="1088" t="str">
        <f t="shared" si="50"/>
        <v>2.06.01</v>
      </c>
      <c r="R149" s="1089" t="str">
        <f t="shared" si="51"/>
        <v>ALAT KANTOR</v>
      </c>
      <c r="S149" s="1090">
        <f t="shared" si="52"/>
        <v>5</v>
      </c>
      <c r="T149" s="1091">
        <f t="shared" si="53"/>
        <v>2805000</v>
      </c>
      <c r="U149" s="1092"/>
      <c r="V149" s="1091"/>
      <c r="W149" s="1091">
        <f t="shared" si="56"/>
        <v>2805000</v>
      </c>
      <c r="X149" s="1091">
        <f t="shared" si="57"/>
        <v>2805000</v>
      </c>
      <c r="Y149" s="1091">
        <f t="shared" si="58"/>
        <v>2805000</v>
      </c>
      <c r="Z149" s="1091">
        <f t="shared" si="59"/>
        <v>2805000</v>
      </c>
      <c r="AA149" s="1091">
        <f t="shared" si="60"/>
        <v>2805000</v>
      </c>
      <c r="AB149" s="1090">
        <f t="shared" si="61"/>
        <v>2015</v>
      </c>
      <c r="AC149" s="1093">
        <f t="shared" si="62"/>
        <v>14025000</v>
      </c>
      <c r="AD149" s="1095">
        <f t="shared" si="49"/>
        <v>0</v>
      </c>
      <c r="AE149" s="759" t="str">
        <f t="shared" si="64"/>
        <v>02.06.01.05</v>
      </c>
    </row>
    <row r="150" spans="1:31" s="763" customFormat="1" ht="29.25" customHeight="1" x14ac:dyDescent="0.25">
      <c r="A150" s="767" t="str">
        <f t="shared" si="63"/>
        <v>02.06.03.02</v>
      </c>
      <c r="B150" s="771" t="s">
        <v>284</v>
      </c>
      <c r="C150" s="774" t="s">
        <v>2245</v>
      </c>
      <c r="D150" s="805" t="s">
        <v>450</v>
      </c>
      <c r="E150" s="771" t="s">
        <v>851</v>
      </c>
      <c r="F150" s="800"/>
      <c r="G150" s="771" t="s">
        <v>2195</v>
      </c>
      <c r="H150" s="800">
        <v>2017</v>
      </c>
      <c r="I150" s="800"/>
      <c r="J150" s="800"/>
      <c r="K150" s="800"/>
      <c r="L150" s="800"/>
      <c r="M150" s="800"/>
      <c r="N150" s="800" t="s">
        <v>139</v>
      </c>
      <c r="O150" s="772">
        <v>19716000</v>
      </c>
      <c r="P150" s="773"/>
      <c r="Q150" s="1088" t="str">
        <f t="shared" si="50"/>
        <v>2.06.03</v>
      </c>
      <c r="R150" s="1089" t="str">
        <f t="shared" si="51"/>
        <v>KOMPUTER</v>
      </c>
      <c r="S150" s="1090">
        <f t="shared" si="52"/>
        <v>4</v>
      </c>
      <c r="T150" s="1091">
        <f t="shared" si="53"/>
        <v>4929000</v>
      </c>
      <c r="U150" s="1092"/>
      <c r="V150" s="1091"/>
      <c r="W150" s="1091"/>
      <c r="X150" s="1091"/>
      <c r="Y150" s="1091">
        <f t="shared" si="58"/>
        <v>4929000</v>
      </c>
      <c r="Z150" s="1091">
        <f t="shared" si="59"/>
        <v>4929000</v>
      </c>
      <c r="AA150" s="1091">
        <f t="shared" si="60"/>
        <v>4929000</v>
      </c>
      <c r="AB150" s="1090">
        <f t="shared" si="61"/>
        <v>2017</v>
      </c>
      <c r="AC150" s="1093">
        <f t="shared" si="62"/>
        <v>19716000</v>
      </c>
      <c r="AD150" s="1095">
        <f t="shared" si="49"/>
        <v>4929000</v>
      </c>
      <c r="AE150" s="759" t="str">
        <f t="shared" si="64"/>
        <v>02.06.03.02</v>
      </c>
    </row>
    <row r="151" spans="1:31" s="763" customFormat="1" ht="29.25" customHeight="1" x14ac:dyDescent="0.25">
      <c r="A151" s="767" t="str">
        <f t="shared" si="63"/>
        <v>02.06.01.05</v>
      </c>
      <c r="B151" s="779" t="s">
        <v>2559</v>
      </c>
      <c r="C151" s="774" t="s">
        <v>2325</v>
      </c>
      <c r="D151" s="805" t="s">
        <v>841</v>
      </c>
      <c r="E151" s="771" t="s">
        <v>860</v>
      </c>
      <c r="F151" s="915"/>
      <c r="G151" s="771" t="s">
        <v>2195</v>
      </c>
      <c r="H151" s="915">
        <v>2017</v>
      </c>
      <c r="I151" s="915"/>
      <c r="J151" s="915"/>
      <c r="K151" s="915"/>
      <c r="L151" s="915"/>
      <c r="M151" s="915"/>
      <c r="N151" s="915" t="s">
        <v>139</v>
      </c>
      <c r="O151" s="772">
        <v>1595000</v>
      </c>
      <c r="P151" s="773"/>
      <c r="Q151" s="1088" t="str">
        <f t="shared" si="50"/>
        <v>2.06.01</v>
      </c>
      <c r="R151" s="1089" t="str">
        <f t="shared" si="51"/>
        <v>ALAT KANTOR</v>
      </c>
      <c r="S151" s="1090">
        <f t="shared" si="52"/>
        <v>5</v>
      </c>
      <c r="T151" s="1091">
        <f t="shared" si="53"/>
        <v>319000</v>
      </c>
      <c r="U151" s="1092"/>
      <c r="V151" s="1091"/>
      <c r="W151" s="1091"/>
      <c r="X151" s="1091"/>
      <c r="Y151" s="1091">
        <f t="shared" si="58"/>
        <v>319000</v>
      </c>
      <c r="Z151" s="1091">
        <f t="shared" si="59"/>
        <v>319000</v>
      </c>
      <c r="AA151" s="1091">
        <f t="shared" si="60"/>
        <v>319000</v>
      </c>
      <c r="AB151" s="1090">
        <f t="shared" si="61"/>
        <v>2017</v>
      </c>
      <c r="AC151" s="1093">
        <f t="shared" si="62"/>
        <v>1595000</v>
      </c>
      <c r="AD151" s="1095">
        <f t="shared" si="49"/>
        <v>638000</v>
      </c>
      <c r="AE151" s="759" t="str">
        <f t="shared" si="64"/>
        <v>02.06.01.05</v>
      </c>
    </row>
    <row r="152" spans="1:31" s="763" customFormat="1" ht="29.25" customHeight="1" x14ac:dyDescent="0.25">
      <c r="A152" s="767" t="str">
        <f t="shared" si="63"/>
        <v>02.06.03.05</v>
      </c>
      <c r="B152" s="779" t="s">
        <v>2563</v>
      </c>
      <c r="C152" s="774" t="s">
        <v>204</v>
      </c>
      <c r="D152" s="805" t="s">
        <v>450</v>
      </c>
      <c r="E152" s="771" t="s">
        <v>332</v>
      </c>
      <c r="F152" s="915"/>
      <c r="G152" s="771" t="s">
        <v>2195</v>
      </c>
      <c r="H152" s="915">
        <v>2017</v>
      </c>
      <c r="I152" s="915"/>
      <c r="J152" s="915"/>
      <c r="K152" s="915"/>
      <c r="L152" s="915"/>
      <c r="M152" s="915"/>
      <c r="N152" s="915" t="s">
        <v>139</v>
      </c>
      <c r="O152" s="772">
        <v>4950000</v>
      </c>
      <c r="P152" s="773"/>
      <c r="Q152" s="1088" t="str">
        <f t="shared" si="50"/>
        <v>2.06.03</v>
      </c>
      <c r="R152" s="1089" t="str">
        <f t="shared" si="51"/>
        <v>KOMPUTER</v>
      </c>
      <c r="S152" s="1090">
        <f t="shared" si="52"/>
        <v>4</v>
      </c>
      <c r="T152" s="1091">
        <f t="shared" si="53"/>
        <v>1237500</v>
      </c>
      <c r="U152" s="1092"/>
      <c r="V152" s="1091"/>
      <c r="W152" s="1091"/>
      <c r="X152" s="1091"/>
      <c r="Y152" s="1091">
        <f t="shared" si="58"/>
        <v>1237500</v>
      </c>
      <c r="Z152" s="1091">
        <f t="shared" si="59"/>
        <v>1237500</v>
      </c>
      <c r="AA152" s="1091">
        <f t="shared" si="60"/>
        <v>1237500</v>
      </c>
      <c r="AB152" s="1090">
        <f t="shared" si="61"/>
        <v>2017</v>
      </c>
      <c r="AC152" s="1093">
        <f t="shared" si="62"/>
        <v>4950000</v>
      </c>
      <c r="AD152" s="1095">
        <f t="shared" si="49"/>
        <v>1237500</v>
      </c>
      <c r="AE152" s="759" t="str">
        <f t="shared" si="64"/>
        <v>02.06.03.05</v>
      </c>
    </row>
    <row r="153" spans="1:31" s="763" customFormat="1" ht="29.25" customHeight="1" x14ac:dyDescent="0.25">
      <c r="A153" s="767" t="str">
        <f t="shared" si="63"/>
        <v>02.06.03.05</v>
      </c>
      <c r="B153" s="779" t="s">
        <v>449</v>
      </c>
      <c r="C153" s="774" t="s">
        <v>186</v>
      </c>
      <c r="D153" s="805" t="s">
        <v>841</v>
      </c>
      <c r="E153" s="771" t="s">
        <v>309</v>
      </c>
      <c r="F153" s="915"/>
      <c r="G153" s="771" t="s">
        <v>2195</v>
      </c>
      <c r="H153" s="915">
        <v>2017</v>
      </c>
      <c r="I153" s="915"/>
      <c r="J153" s="915"/>
      <c r="K153" s="915"/>
      <c r="L153" s="915"/>
      <c r="M153" s="915"/>
      <c r="N153" s="915" t="s">
        <v>139</v>
      </c>
      <c r="O153" s="772">
        <v>3916000</v>
      </c>
      <c r="P153" s="773"/>
      <c r="Q153" s="1088" t="str">
        <f t="shared" si="50"/>
        <v>2.06.03</v>
      </c>
      <c r="R153" s="1089" t="str">
        <f t="shared" si="51"/>
        <v>KOMPUTER</v>
      </c>
      <c r="S153" s="1090">
        <f t="shared" si="52"/>
        <v>4</v>
      </c>
      <c r="T153" s="1091">
        <f t="shared" si="53"/>
        <v>979000</v>
      </c>
      <c r="U153" s="1092"/>
      <c r="V153" s="1091"/>
      <c r="W153" s="1091"/>
      <c r="X153" s="1091"/>
      <c r="Y153" s="1091">
        <f t="shared" si="58"/>
        <v>979000</v>
      </c>
      <c r="Z153" s="1091">
        <f t="shared" si="59"/>
        <v>979000</v>
      </c>
      <c r="AA153" s="1091">
        <f t="shared" si="60"/>
        <v>979000</v>
      </c>
      <c r="AB153" s="1090">
        <f t="shared" si="61"/>
        <v>2017</v>
      </c>
      <c r="AC153" s="1093">
        <f t="shared" si="62"/>
        <v>3916000</v>
      </c>
      <c r="AD153" s="1095">
        <f t="shared" si="49"/>
        <v>979000</v>
      </c>
      <c r="AE153" s="759" t="str">
        <f t="shared" si="64"/>
        <v>02.06.03.05</v>
      </c>
    </row>
    <row r="154" spans="1:31" s="763" customFormat="1" ht="29.25" customHeight="1" x14ac:dyDescent="0.25">
      <c r="A154" s="767" t="str">
        <f t="shared" si="63"/>
        <v>02.06.03.04</v>
      </c>
      <c r="B154" s="779" t="s">
        <v>2355</v>
      </c>
      <c r="C154" s="774" t="s">
        <v>2326</v>
      </c>
      <c r="D154" s="805" t="s">
        <v>841</v>
      </c>
      <c r="E154" s="771" t="s">
        <v>309</v>
      </c>
      <c r="F154" s="915"/>
      <c r="G154" s="771" t="s">
        <v>2195</v>
      </c>
      <c r="H154" s="915">
        <v>2017</v>
      </c>
      <c r="I154" s="915"/>
      <c r="J154" s="915"/>
      <c r="K154" s="915"/>
      <c r="L154" s="915"/>
      <c r="M154" s="915"/>
      <c r="N154" s="915" t="s">
        <v>139</v>
      </c>
      <c r="O154" s="772">
        <v>3707000</v>
      </c>
      <c r="P154" s="773"/>
      <c r="Q154" s="1088" t="str">
        <f t="shared" si="50"/>
        <v>2.06.03</v>
      </c>
      <c r="R154" s="1089" t="str">
        <f t="shared" si="51"/>
        <v>KOMPUTER</v>
      </c>
      <c r="S154" s="1090">
        <f t="shared" si="52"/>
        <v>4</v>
      </c>
      <c r="T154" s="1091">
        <f t="shared" si="53"/>
        <v>926750</v>
      </c>
      <c r="U154" s="1092"/>
      <c r="V154" s="1091"/>
      <c r="W154" s="1091"/>
      <c r="X154" s="1091"/>
      <c r="Y154" s="1091">
        <f t="shared" si="58"/>
        <v>926750</v>
      </c>
      <c r="Z154" s="1091">
        <f t="shared" si="59"/>
        <v>926750</v>
      </c>
      <c r="AA154" s="1091">
        <f t="shared" si="60"/>
        <v>926750</v>
      </c>
      <c r="AB154" s="1090">
        <f t="shared" si="61"/>
        <v>2017</v>
      </c>
      <c r="AC154" s="1093">
        <f t="shared" si="62"/>
        <v>3707000</v>
      </c>
      <c r="AD154" s="1095">
        <f t="shared" si="49"/>
        <v>926750</v>
      </c>
      <c r="AE154" s="759" t="str">
        <f t="shared" si="64"/>
        <v>02.06.03.04</v>
      </c>
    </row>
    <row r="155" spans="1:31" s="763" customFormat="1" ht="29.25" customHeight="1" x14ac:dyDescent="0.25">
      <c r="A155" s="767" t="str">
        <f t="shared" si="63"/>
        <v>02.06.03.02</v>
      </c>
      <c r="B155" s="779" t="s">
        <v>273</v>
      </c>
      <c r="C155" s="771" t="s">
        <v>2360</v>
      </c>
      <c r="D155" s="805" t="s">
        <v>841</v>
      </c>
      <c r="E155" s="771" t="s">
        <v>2361</v>
      </c>
      <c r="F155" s="975"/>
      <c r="G155" s="771" t="s">
        <v>2195</v>
      </c>
      <c r="H155" s="975">
        <v>2019</v>
      </c>
      <c r="I155" s="975"/>
      <c r="J155" s="975"/>
      <c r="K155" s="975"/>
      <c r="L155" s="975"/>
      <c r="M155" s="975"/>
      <c r="N155" s="975" t="s">
        <v>139</v>
      </c>
      <c r="O155" s="772">
        <v>18149000</v>
      </c>
      <c r="P155" s="773"/>
      <c r="Q155" s="1088" t="str">
        <f t="shared" si="50"/>
        <v>2.06.03</v>
      </c>
      <c r="R155" s="1089" t="str">
        <f t="shared" si="51"/>
        <v>KOMPUTER</v>
      </c>
      <c r="S155" s="1090">
        <f t="shared" si="52"/>
        <v>4</v>
      </c>
      <c r="T155" s="1091">
        <f t="shared" si="53"/>
        <v>4537250</v>
      </c>
      <c r="U155" s="1092"/>
      <c r="V155" s="1091"/>
      <c r="W155" s="1091"/>
      <c r="X155" s="1091"/>
      <c r="Y155" s="1091"/>
      <c r="Z155" s="1091"/>
      <c r="AA155" s="1091">
        <f t="shared" si="60"/>
        <v>4537250</v>
      </c>
      <c r="AB155" s="1090">
        <f t="shared" si="61"/>
        <v>2019</v>
      </c>
      <c r="AC155" s="1093">
        <f t="shared" si="62"/>
        <v>18149000</v>
      </c>
      <c r="AD155" s="1095">
        <f t="shared" ref="AD155:AD157" si="65">AC155-W155-V155-X155-Y155-Z155-AA155</f>
        <v>13611750</v>
      </c>
      <c r="AE155" s="759" t="str">
        <f t="shared" si="64"/>
        <v>02.06.03.02</v>
      </c>
    </row>
    <row r="156" spans="1:31" s="763" customFormat="1" ht="29.25" customHeight="1" x14ac:dyDescent="0.25">
      <c r="A156" s="767" t="str">
        <f t="shared" si="63"/>
        <v>02.06.03.05</v>
      </c>
      <c r="B156" s="779" t="s">
        <v>449</v>
      </c>
      <c r="C156" s="774" t="s">
        <v>186</v>
      </c>
      <c r="D156" s="805" t="s">
        <v>450</v>
      </c>
      <c r="E156" s="771" t="s">
        <v>2362</v>
      </c>
      <c r="F156" s="975"/>
      <c r="G156" s="771" t="s">
        <v>2195</v>
      </c>
      <c r="H156" s="975">
        <v>2019</v>
      </c>
      <c r="I156" s="975"/>
      <c r="J156" s="975"/>
      <c r="K156" s="975"/>
      <c r="L156" s="975"/>
      <c r="M156" s="975"/>
      <c r="N156" s="975" t="s">
        <v>139</v>
      </c>
      <c r="O156" s="772">
        <v>6374797</v>
      </c>
      <c r="P156" s="773"/>
      <c r="Q156" s="1088" t="str">
        <f t="shared" ref="Q156:Q157" si="66">MID(B156,2,7)</f>
        <v>2.06.03</v>
      </c>
      <c r="R156" s="1089" t="str">
        <f t="shared" ref="R156:R157" si="67">VLOOKUP(Q156,kelompok,2,0)</f>
        <v>KOMPUTER</v>
      </c>
      <c r="S156" s="1090">
        <f t="shared" ref="S156:S157" si="68">VLOOKUP(Q156,MASAMANFAAT,4,0)</f>
        <v>4</v>
      </c>
      <c r="T156" s="1091">
        <f t="shared" ref="T156:T157" si="69">(O156)/S156</f>
        <v>1593699.25</v>
      </c>
      <c r="U156" s="1092"/>
      <c r="V156" s="1091"/>
      <c r="W156" s="1091"/>
      <c r="X156" s="1091"/>
      <c r="Y156" s="1091"/>
      <c r="Z156" s="1091"/>
      <c r="AA156" s="1091">
        <f t="shared" ref="AA156:AA157" si="70">IF(O156=W156+X156+Y156+Z156+V156,0,T156)</f>
        <v>1593699.25</v>
      </c>
      <c r="AB156" s="1090">
        <f t="shared" ref="AB156:AB157" si="71">H156</f>
        <v>2019</v>
      </c>
      <c r="AC156" s="1093">
        <f t="shared" ref="AC156:AC157" si="72">O156</f>
        <v>6374797</v>
      </c>
      <c r="AD156" s="1095">
        <f t="shared" si="65"/>
        <v>4781097.75</v>
      </c>
      <c r="AE156" s="759" t="str">
        <f t="shared" si="64"/>
        <v>02.06.03.05</v>
      </c>
    </row>
    <row r="157" spans="1:31" s="763" customFormat="1" ht="29.25" customHeight="1" x14ac:dyDescent="0.25">
      <c r="A157" s="767" t="str">
        <f t="shared" si="63"/>
        <v>02.06.03.02</v>
      </c>
      <c r="B157" s="779" t="s">
        <v>284</v>
      </c>
      <c r="C157" s="771" t="s">
        <v>2560</v>
      </c>
      <c r="D157" s="805" t="s">
        <v>452</v>
      </c>
      <c r="E157" s="771" t="s">
        <v>2363</v>
      </c>
      <c r="F157" s="975"/>
      <c r="G157" s="771" t="s">
        <v>2195</v>
      </c>
      <c r="H157" s="975">
        <v>2019</v>
      </c>
      <c r="I157" s="975"/>
      <c r="J157" s="975"/>
      <c r="K157" s="975"/>
      <c r="L157" s="975"/>
      <c r="M157" s="975"/>
      <c r="N157" s="975" t="s">
        <v>139</v>
      </c>
      <c r="O157" s="772">
        <v>60832500</v>
      </c>
      <c r="P157" s="773"/>
      <c r="Q157" s="1088" t="str">
        <f t="shared" si="66"/>
        <v>2.06.03</v>
      </c>
      <c r="R157" s="1089" t="str">
        <f t="shared" si="67"/>
        <v>KOMPUTER</v>
      </c>
      <c r="S157" s="1090">
        <f t="shared" si="68"/>
        <v>4</v>
      </c>
      <c r="T157" s="1091">
        <f t="shared" si="69"/>
        <v>15208125</v>
      </c>
      <c r="U157" s="1092"/>
      <c r="V157" s="1091"/>
      <c r="W157" s="1091"/>
      <c r="X157" s="1091"/>
      <c r="Y157" s="1091"/>
      <c r="Z157" s="1091"/>
      <c r="AA157" s="1091">
        <f t="shared" si="70"/>
        <v>15208125</v>
      </c>
      <c r="AB157" s="1090">
        <f t="shared" si="71"/>
        <v>2019</v>
      </c>
      <c r="AC157" s="1093">
        <f t="shared" si="72"/>
        <v>60832500</v>
      </c>
      <c r="AD157" s="1095">
        <f t="shared" si="65"/>
        <v>45624375</v>
      </c>
      <c r="AE157" s="759" t="str">
        <f t="shared" si="64"/>
        <v>02.06.03.02</v>
      </c>
    </row>
    <row r="158" spans="1:31" s="763" customFormat="1" ht="29.25" customHeight="1" x14ac:dyDescent="0.25">
      <c r="A158" s="767" t="str">
        <f t="shared" si="63"/>
        <v/>
      </c>
      <c r="B158" s="779"/>
      <c r="C158" s="774"/>
      <c r="D158" s="805"/>
      <c r="E158" s="771"/>
      <c r="F158" s="975"/>
      <c r="G158" s="771"/>
      <c r="H158" s="975"/>
      <c r="I158" s="975"/>
      <c r="J158" s="975"/>
      <c r="K158" s="975"/>
      <c r="L158" s="975"/>
      <c r="M158" s="975"/>
      <c r="N158" s="975"/>
      <c r="O158" s="772"/>
      <c r="P158" s="773"/>
      <c r="R158" s="759"/>
      <c r="AE158" s="759" t="str">
        <f t="shared" si="64"/>
        <v/>
      </c>
    </row>
    <row r="159" spans="1:31" s="759" customFormat="1" ht="29.25" customHeight="1" x14ac:dyDescent="0.25">
      <c r="A159" s="767" t="str">
        <f t="shared" si="63"/>
        <v/>
      </c>
      <c r="B159" s="765" t="s">
        <v>156</v>
      </c>
      <c r="C159" s="765" t="s">
        <v>156</v>
      </c>
      <c r="D159" s="770"/>
      <c r="E159" s="765" t="s">
        <v>156</v>
      </c>
      <c r="F159" s="765"/>
      <c r="G159" s="765" t="s">
        <v>156</v>
      </c>
      <c r="H159" s="765"/>
      <c r="I159" s="765"/>
      <c r="J159" s="765"/>
      <c r="K159" s="765"/>
      <c r="L159" s="765"/>
      <c r="M159" s="765"/>
      <c r="N159" s="765"/>
      <c r="O159" s="769"/>
      <c r="P159" s="766"/>
      <c r="AE159" s="759" t="str">
        <f t="shared" si="64"/>
        <v/>
      </c>
    </row>
    <row r="160" spans="1:31" s="759" customFormat="1" ht="36.75" customHeight="1" x14ac:dyDescent="0.25">
      <c r="A160" s="767" t="str">
        <f t="shared" si="63"/>
        <v>ALAT-ALAT S</v>
      </c>
      <c r="B160" s="768" t="s">
        <v>2166</v>
      </c>
      <c r="C160" s="765" t="s">
        <v>156</v>
      </c>
      <c r="D160" s="770"/>
      <c r="E160" s="765" t="s">
        <v>156</v>
      </c>
      <c r="F160" s="765"/>
      <c r="G160" s="765" t="s">
        <v>156</v>
      </c>
      <c r="H160" s="765"/>
      <c r="I160" s="765"/>
      <c r="J160" s="765"/>
      <c r="K160" s="765"/>
      <c r="L160" s="765"/>
      <c r="M160" s="765"/>
      <c r="N160" s="765"/>
      <c r="O160" s="769">
        <f>SUM(O161:O163)</f>
        <v>27480000</v>
      </c>
      <c r="P160" s="766"/>
      <c r="S160" s="761"/>
      <c r="V160" s="769">
        <f t="shared" ref="V160:AA160" si="73">SUM(V161:V163)</f>
        <v>8340000</v>
      </c>
      <c r="W160" s="769">
        <f t="shared" si="73"/>
        <v>5016000</v>
      </c>
      <c r="X160" s="769">
        <f t="shared" si="73"/>
        <v>5016000</v>
      </c>
      <c r="Y160" s="769">
        <f t="shared" si="73"/>
        <v>3036000</v>
      </c>
      <c r="Z160" s="769">
        <f t="shared" si="73"/>
        <v>3036000</v>
      </c>
      <c r="AA160" s="769">
        <f t="shared" si="73"/>
        <v>3036000</v>
      </c>
      <c r="AC160" s="769">
        <f>SUM(AC161:AC163)</f>
        <v>27480000</v>
      </c>
      <c r="AD160" s="769">
        <f>SUM(AD161:AD163)</f>
        <v>0</v>
      </c>
      <c r="AE160" s="759" t="str">
        <f t="shared" si="64"/>
        <v>ALAT-ALAT S</v>
      </c>
    </row>
    <row r="161" spans="1:31" s="759" customFormat="1" ht="36.75" customHeight="1" x14ac:dyDescent="0.25">
      <c r="A161" s="767" t="str">
        <f t="shared" si="63"/>
        <v>02.07.01.02</v>
      </c>
      <c r="B161" s="771" t="s">
        <v>2356</v>
      </c>
      <c r="C161" s="973" t="s">
        <v>880</v>
      </c>
      <c r="D161" s="770"/>
      <c r="E161" s="765" t="s">
        <v>156</v>
      </c>
      <c r="F161" s="765"/>
      <c r="G161" s="771" t="s">
        <v>361</v>
      </c>
      <c r="H161" s="797">
        <v>2006</v>
      </c>
      <c r="I161" s="765"/>
      <c r="J161" s="765"/>
      <c r="K161" s="765"/>
      <c r="L161" s="765"/>
      <c r="M161" s="765"/>
      <c r="N161" s="797" t="s">
        <v>139</v>
      </c>
      <c r="O161" s="772">
        <v>2400000</v>
      </c>
      <c r="P161" s="773"/>
      <c r="Q161" s="1088" t="str">
        <f t="shared" ref="Q161" si="74">MID(B161,2,7)</f>
        <v>2.07.01</v>
      </c>
      <c r="R161" s="1089" t="str">
        <f t="shared" ref="R161" si="75">VLOOKUP(Q161,kelompok,2,0)</f>
        <v>ALAT STUDIO</v>
      </c>
      <c r="S161" s="1090">
        <f t="shared" ref="S161" si="76">VLOOKUP(Q161,MASAMANFAAT,4,0)</f>
        <v>5</v>
      </c>
      <c r="T161" s="1091">
        <f t="shared" ref="T161" si="77">(O161)/S161</f>
        <v>480000</v>
      </c>
      <c r="U161" s="1092">
        <f t="shared" ref="U161" si="78">2014-AB161+1</f>
        <v>9</v>
      </c>
      <c r="V161" s="1091">
        <f t="shared" ref="V161" si="79">IF(U161&gt;S161,O161,T161*U161)</f>
        <v>2400000</v>
      </c>
      <c r="W161" s="1091">
        <f t="shared" ref="W161" si="80">IF(O161=V161,0,T161)</f>
        <v>0</v>
      </c>
      <c r="X161" s="1091">
        <f t="shared" ref="X161" si="81">IF(O161=V161+W161,0,T161)</f>
        <v>0</v>
      </c>
      <c r="Y161" s="1091">
        <f t="shared" ref="Y161" si="82">IF(O161=V161+W161+X161,0,T161)</f>
        <v>0</v>
      </c>
      <c r="Z161" s="1091">
        <f t="shared" ref="Z161" si="83">IF(O161=V161+W161+X161+Y161,0,T161)</f>
        <v>0</v>
      </c>
      <c r="AA161" s="1091">
        <f t="shared" ref="AA161" si="84">IF(O161=W161+X161+Y161+Z161+V161,0,T161)</f>
        <v>0</v>
      </c>
      <c r="AB161" s="1090">
        <f t="shared" ref="AB161" si="85">H161</f>
        <v>2006</v>
      </c>
      <c r="AC161" s="1093">
        <f t="shared" ref="AC161" si="86">O161</f>
        <v>2400000</v>
      </c>
      <c r="AD161" s="1095">
        <f t="shared" ref="AD161" si="87">AC161-W161-V161-X161-Y161-Z161-AA161</f>
        <v>0</v>
      </c>
      <c r="AE161" s="759" t="str">
        <f t="shared" si="64"/>
        <v>02.07.01.02</v>
      </c>
    </row>
    <row r="162" spans="1:31" s="759" customFormat="1" ht="36.75" customHeight="1" x14ac:dyDescent="0.25">
      <c r="A162" s="767" t="str">
        <f t="shared" si="63"/>
        <v>02.07.02.01</v>
      </c>
      <c r="B162" s="771" t="s">
        <v>2357</v>
      </c>
      <c r="C162" s="973" t="s">
        <v>383</v>
      </c>
      <c r="D162" s="770"/>
      <c r="E162" s="765" t="s">
        <v>156</v>
      </c>
      <c r="F162" s="765"/>
      <c r="G162" s="765" t="s">
        <v>156</v>
      </c>
      <c r="H162" s="797">
        <v>2012</v>
      </c>
      <c r="I162" s="765"/>
      <c r="J162" s="765"/>
      <c r="K162" s="765"/>
      <c r="L162" s="765"/>
      <c r="M162" s="765"/>
      <c r="N162" s="797" t="s">
        <v>139</v>
      </c>
      <c r="O162" s="772">
        <v>9900000</v>
      </c>
      <c r="P162" s="773"/>
      <c r="Q162" s="1088" t="str">
        <f t="shared" ref="Q162:Q163" si="88">MID(B162,2,7)</f>
        <v>2.07.02</v>
      </c>
      <c r="R162" s="1089" t="str">
        <f t="shared" ref="R162:R163" si="89">VLOOKUP(Q162,kelompok,2,0)</f>
        <v>ALAT KOMUNIKASI</v>
      </c>
      <c r="S162" s="1090">
        <f t="shared" ref="S162:S163" si="90">VLOOKUP(Q162,MASAMANFAAT,4,0)</f>
        <v>5</v>
      </c>
      <c r="T162" s="1091">
        <f t="shared" ref="T162:T163" si="91">(O162)/S162</f>
        <v>1980000</v>
      </c>
      <c r="U162" s="1092">
        <f t="shared" ref="U162:U163" si="92">2014-AB162+1</f>
        <v>3</v>
      </c>
      <c r="V162" s="1091">
        <f t="shared" ref="V162:V163" si="93">IF(U162&gt;S162,O162,T162*U162)</f>
        <v>5940000</v>
      </c>
      <c r="W162" s="1091">
        <f t="shared" ref="W162:W163" si="94">IF(O162=V162,0,T162)</f>
        <v>1980000</v>
      </c>
      <c r="X162" s="1091">
        <f t="shared" ref="X162:X163" si="95">IF(O162=V162+W162,0,T162)</f>
        <v>1980000</v>
      </c>
      <c r="Y162" s="1091">
        <f t="shared" ref="Y162:Y163" si="96">IF(O162=V162+W162+X162,0,T162)</f>
        <v>0</v>
      </c>
      <c r="Z162" s="1091">
        <f t="shared" ref="Z162:Z163" si="97">IF(O162=V162+W162+X162+Y162,0,T162)</f>
        <v>0</v>
      </c>
      <c r="AA162" s="1091">
        <f t="shared" ref="AA162:AA163" si="98">IF(O162=W162+X162+Y162+Z162+V162,0,T162)</f>
        <v>0</v>
      </c>
      <c r="AB162" s="1090">
        <f t="shared" ref="AB162:AB163" si="99">H162</f>
        <v>2012</v>
      </c>
      <c r="AC162" s="1093">
        <f t="shared" ref="AC162:AC163" si="100">O162</f>
        <v>9900000</v>
      </c>
      <c r="AD162" s="1095">
        <f t="shared" ref="AD162:AD163" si="101">AC162-W162-V162-X162-Y162-Z162-AA162</f>
        <v>0</v>
      </c>
      <c r="AE162" s="759" t="str">
        <f t="shared" si="64"/>
        <v>02.07.02.01</v>
      </c>
    </row>
    <row r="163" spans="1:31" s="759" customFormat="1" ht="36.75" customHeight="1" x14ac:dyDescent="0.25">
      <c r="A163" s="767" t="str">
        <f t="shared" si="63"/>
        <v>02.07.02.01</v>
      </c>
      <c r="B163" s="771" t="s">
        <v>2357</v>
      </c>
      <c r="C163" s="973" t="s">
        <v>2145</v>
      </c>
      <c r="D163" s="770"/>
      <c r="E163" s="765" t="s">
        <v>156</v>
      </c>
      <c r="F163" s="765"/>
      <c r="G163" s="765" t="s">
        <v>156</v>
      </c>
      <c r="H163" s="797">
        <v>2015</v>
      </c>
      <c r="I163" s="765"/>
      <c r="J163" s="765"/>
      <c r="K163" s="765"/>
      <c r="L163" s="765"/>
      <c r="M163" s="765"/>
      <c r="N163" s="797" t="s">
        <v>139</v>
      </c>
      <c r="O163" s="772">
        <v>15180000</v>
      </c>
      <c r="P163" s="766"/>
      <c r="Q163" s="1088" t="str">
        <f t="shared" si="88"/>
        <v>2.07.02</v>
      </c>
      <c r="R163" s="1089" t="str">
        <f t="shared" si="89"/>
        <v>ALAT KOMUNIKASI</v>
      </c>
      <c r="S163" s="1090">
        <f t="shared" si="90"/>
        <v>5</v>
      </c>
      <c r="T163" s="1091">
        <f t="shared" si="91"/>
        <v>3036000</v>
      </c>
      <c r="U163" s="1092">
        <f t="shared" si="92"/>
        <v>0</v>
      </c>
      <c r="V163" s="1091">
        <f t="shared" si="93"/>
        <v>0</v>
      </c>
      <c r="W163" s="1091">
        <f t="shared" si="94"/>
        <v>3036000</v>
      </c>
      <c r="X163" s="1091">
        <f t="shared" si="95"/>
        <v>3036000</v>
      </c>
      <c r="Y163" s="1091">
        <f t="shared" si="96"/>
        <v>3036000</v>
      </c>
      <c r="Z163" s="1091">
        <f t="shared" si="97"/>
        <v>3036000</v>
      </c>
      <c r="AA163" s="1091">
        <f t="shared" si="98"/>
        <v>3036000</v>
      </c>
      <c r="AB163" s="1090">
        <f t="shared" si="99"/>
        <v>2015</v>
      </c>
      <c r="AC163" s="1093">
        <f t="shared" si="100"/>
        <v>15180000</v>
      </c>
      <c r="AD163" s="1095">
        <f t="shared" si="101"/>
        <v>0</v>
      </c>
      <c r="AE163" s="759" t="str">
        <f t="shared" si="64"/>
        <v>02.07.02.01</v>
      </c>
    </row>
    <row r="164" spans="1:31" s="759" customFormat="1" ht="36.75" customHeight="1" x14ac:dyDescent="0.25">
      <c r="A164" s="767" t="str">
        <f t="shared" si="63"/>
        <v/>
      </c>
      <c r="B164" s="765" t="s">
        <v>156</v>
      </c>
      <c r="C164" s="771" t="s">
        <v>156</v>
      </c>
      <c r="D164" s="770"/>
      <c r="E164" s="765" t="s">
        <v>156</v>
      </c>
      <c r="F164" s="765"/>
      <c r="G164" s="765" t="s">
        <v>156</v>
      </c>
      <c r="H164" s="765"/>
      <c r="I164" s="765"/>
      <c r="J164" s="765"/>
      <c r="K164" s="765"/>
      <c r="L164" s="765"/>
      <c r="M164" s="765"/>
      <c r="N164" s="765"/>
      <c r="O164" s="769"/>
      <c r="P164" s="766"/>
      <c r="AE164" s="759" t="str">
        <f t="shared" si="64"/>
        <v/>
      </c>
    </row>
    <row r="165" spans="1:31" s="759" customFormat="1" ht="36.75" customHeight="1" thickBot="1" x14ac:dyDescent="0.3">
      <c r="A165" s="767" t="str">
        <f t="shared" si="63"/>
        <v>ALAT-ALAT U</v>
      </c>
      <c r="B165" s="804" t="s">
        <v>2167</v>
      </c>
      <c r="C165" s="776" t="s">
        <v>140</v>
      </c>
      <c r="D165" s="780"/>
      <c r="E165" s="776" t="s">
        <v>156</v>
      </c>
      <c r="F165" s="776"/>
      <c r="G165" s="776" t="s">
        <v>156</v>
      </c>
      <c r="H165" s="776"/>
      <c r="I165" s="776"/>
      <c r="J165" s="776"/>
      <c r="K165" s="776"/>
      <c r="L165" s="776"/>
      <c r="M165" s="776"/>
      <c r="N165" s="776"/>
      <c r="O165" s="777">
        <v>0</v>
      </c>
      <c r="P165" s="778"/>
    </row>
    <row r="166" spans="1:31" s="759" customFormat="1" ht="30.75" customHeight="1" x14ac:dyDescent="0.25">
      <c r="A166" s="767" t="str">
        <f t="shared" si="63"/>
        <v/>
      </c>
      <c r="B166" s="782" t="s">
        <v>156</v>
      </c>
      <c r="C166" s="782" t="s">
        <v>156</v>
      </c>
      <c r="D166" s="801"/>
      <c r="E166" s="782" t="s">
        <v>156</v>
      </c>
      <c r="F166" s="782"/>
      <c r="G166" s="782" t="s">
        <v>156</v>
      </c>
      <c r="H166" s="782"/>
      <c r="I166" s="782"/>
      <c r="J166" s="782"/>
      <c r="K166" s="782"/>
      <c r="L166" s="782"/>
      <c r="M166" s="782"/>
      <c r="N166" s="782"/>
      <c r="O166" s="802"/>
      <c r="P166" s="783"/>
    </row>
    <row r="167" spans="1:31" s="759" customFormat="1" ht="36.75" customHeight="1" x14ac:dyDescent="0.25">
      <c r="A167" s="767" t="str">
        <f t="shared" si="63"/>
        <v>ALAT-ALAT K</v>
      </c>
      <c r="B167" s="768" t="s">
        <v>2168</v>
      </c>
      <c r="C167" s="765" t="s">
        <v>140</v>
      </c>
      <c r="D167" s="770"/>
      <c r="E167" s="765" t="s">
        <v>156</v>
      </c>
      <c r="F167" s="765"/>
      <c r="G167" s="765" t="s">
        <v>156</v>
      </c>
      <c r="H167" s="765"/>
      <c r="I167" s="765"/>
      <c r="J167" s="765"/>
      <c r="K167" s="765"/>
      <c r="L167" s="765"/>
      <c r="M167" s="765"/>
      <c r="N167" s="765"/>
      <c r="O167" s="769">
        <v>0</v>
      </c>
      <c r="P167" s="766"/>
    </row>
    <row r="168" spans="1:31" s="759" customFormat="1" ht="30" customHeight="1" x14ac:dyDescent="0.25">
      <c r="A168" s="767" t="str">
        <f t="shared" si="63"/>
        <v/>
      </c>
      <c r="B168" s="765" t="s">
        <v>156</v>
      </c>
      <c r="C168" s="765" t="s">
        <v>156</v>
      </c>
      <c r="D168" s="770"/>
      <c r="E168" s="765" t="s">
        <v>156</v>
      </c>
      <c r="F168" s="765"/>
      <c r="G168" s="765" t="s">
        <v>156</v>
      </c>
      <c r="H168" s="765"/>
      <c r="I168" s="765"/>
      <c r="J168" s="765"/>
      <c r="K168" s="765"/>
      <c r="L168" s="765"/>
      <c r="M168" s="765"/>
      <c r="N168" s="765"/>
      <c r="O168" s="769"/>
      <c r="P168" s="766"/>
    </row>
    <row r="169" spans="1:31" s="759" customFormat="1" ht="36.75" customHeight="1" x14ac:dyDescent="0.25">
      <c r="A169" s="767" t="str">
        <f t="shared" si="63"/>
        <v>ALAT-ALAT L</v>
      </c>
      <c r="B169" s="768" t="s">
        <v>2169</v>
      </c>
      <c r="C169" s="765" t="s">
        <v>140</v>
      </c>
      <c r="D169" s="770"/>
      <c r="E169" s="765" t="s">
        <v>156</v>
      </c>
      <c r="F169" s="765"/>
      <c r="G169" s="765" t="s">
        <v>156</v>
      </c>
      <c r="H169" s="765"/>
      <c r="I169" s="765"/>
      <c r="J169" s="765"/>
      <c r="K169" s="765"/>
      <c r="L169" s="765"/>
      <c r="M169" s="765"/>
      <c r="N169" s="765"/>
      <c r="O169" s="769">
        <v>0</v>
      </c>
      <c r="P169" s="766"/>
    </row>
    <row r="170" spans="1:31" s="759" customFormat="1" ht="32.25" customHeight="1" x14ac:dyDescent="0.25">
      <c r="A170" s="767" t="str">
        <f t="shared" si="63"/>
        <v/>
      </c>
      <c r="B170" s="765" t="s">
        <v>156</v>
      </c>
      <c r="C170" s="765" t="s">
        <v>156</v>
      </c>
      <c r="D170" s="770"/>
      <c r="E170" s="765" t="s">
        <v>156</v>
      </c>
      <c r="F170" s="765"/>
      <c r="G170" s="765" t="s">
        <v>156</v>
      </c>
      <c r="H170" s="765"/>
      <c r="I170" s="765"/>
      <c r="J170" s="765"/>
      <c r="K170" s="765"/>
      <c r="L170" s="765"/>
      <c r="M170" s="765"/>
      <c r="N170" s="765"/>
      <c r="O170" s="769"/>
      <c r="P170" s="766"/>
    </row>
    <row r="171" spans="1:31" s="759" customFormat="1" ht="36.75" customHeight="1" x14ac:dyDescent="0.25">
      <c r="A171" s="767" t="str">
        <f t="shared" si="63"/>
        <v>ALAT-ALAT K</v>
      </c>
      <c r="B171" s="768" t="s">
        <v>2170</v>
      </c>
      <c r="C171" s="765" t="s">
        <v>140</v>
      </c>
      <c r="D171" s="770"/>
      <c r="E171" s="765" t="s">
        <v>156</v>
      </c>
      <c r="F171" s="765"/>
      <c r="G171" s="765" t="s">
        <v>156</v>
      </c>
      <c r="H171" s="765"/>
      <c r="I171" s="765"/>
      <c r="J171" s="765"/>
      <c r="K171" s="765"/>
      <c r="L171" s="765"/>
      <c r="M171" s="765"/>
      <c r="N171" s="765"/>
      <c r="O171" s="769">
        <v>0</v>
      </c>
      <c r="P171" s="766"/>
    </row>
    <row r="172" spans="1:31" s="759" customFormat="1" ht="30.75" customHeight="1" thickBot="1" x14ac:dyDescent="0.3">
      <c r="A172" s="775"/>
      <c r="B172" s="776" t="s">
        <v>156</v>
      </c>
      <c r="C172" s="776"/>
      <c r="D172" s="776"/>
      <c r="E172" s="776"/>
      <c r="F172" s="776"/>
      <c r="G172" s="776" t="s">
        <v>156</v>
      </c>
      <c r="H172" s="776"/>
      <c r="I172" s="776"/>
      <c r="J172" s="776"/>
      <c r="K172" s="776"/>
      <c r="L172" s="776"/>
      <c r="M172" s="776"/>
      <c r="N172" s="776"/>
      <c r="O172" s="777"/>
      <c r="P172" s="778"/>
    </row>
    <row r="173" spans="1:31" x14ac:dyDescent="0.25">
      <c r="A173" s="608"/>
      <c r="B173" s="682"/>
      <c r="C173" s="682"/>
      <c r="D173" s="682"/>
      <c r="E173" s="682"/>
      <c r="F173" s="682"/>
      <c r="G173" s="682"/>
      <c r="H173" s="682"/>
      <c r="I173" s="682"/>
      <c r="J173" s="682"/>
      <c r="K173" s="682"/>
      <c r="L173" s="682"/>
      <c r="M173" s="682"/>
      <c r="N173" s="682"/>
      <c r="O173" s="683"/>
      <c r="P173" s="682"/>
    </row>
    <row r="174" spans="1:31" x14ac:dyDescent="0.25">
      <c r="A174" s="606"/>
      <c r="B174" s="1445" t="s">
        <v>2223</v>
      </c>
      <c r="C174" s="1445"/>
      <c r="D174" s="1445"/>
      <c r="E174" s="1445"/>
      <c r="F174" s="1445"/>
      <c r="G174" s="1445"/>
      <c r="H174" s="671"/>
      <c r="I174" s="793"/>
      <c r="J174" s="792"/>
      <c r="K174" s="1445" t="s">
        <v>2364</v>
      </c>
      <c r="L174" s="1445"/>
      <c r="M174" s="1445"/>
      <c r="N174" s="1445"/>
      <c r="O174" s="1446"/>
      <c r="P174" s="1446"/>
    </row>
    <row r="175" spans="1:31" x14ac:dyDescent="0.25">
      <c r="A175" s="606"/>
      <c r="B175" s="1445" t="str">
        <f>'KIB A'!B21:G21</f>
        <v>Plt. KEPALA BADAN KEPEGAWAIAN, PENDIDIKAN DAN PELATIHAN</v>
      </c>
      <c r="C175" s="1445"/>
      <c r="D175" s="1445"/>
      <c r="E175" s="1445"/>
      <c r="F175" s="1445"/>
      <c r="G175" s="1445"/>
      <c r="H175" s="671"/>
      <c r="I175" s="793"/>
      <c r="J175" s="794"/>
      <c r="K175" s="794"/>
      <c r="L175" s="794"/>
      <c r="M175" s="795"/>
      <c r="N175" s="623"/>
      <c r="O175" s="1465">
        <f>O140+O147</f>
        <v>58680000</v>
      </c>
      <c r="P175" s="1465"/>
    </row>
    <row r="176" spans="1:31" x14ac:dyDescent="0.25">
      <c r="A176" s="606"/>
      <c r="B176" s="1445" t="s">
        <v>126</v>
      </c>
      <c r="C176" s="1445"/>
      <c r="D176" s="1445"/>
      <c r="E176" s="1445"/>
      <c r="F176" s="1445"/>
      <c r="G176" s="1445"/>
      <c r="H176" s="671"/>
      <c r="I176" s="793"/>
      <c r="J176" s="792"/>
      <c r="K176" s="1445" t="s">
        <v>122</v>
      </c>
      <c r="L176" s="1445"/>
      <c r="M176" s="1445"/>
      <c r="N176" s="1445"/>
      <c r="O176" s="1465">
        <f>O175-64440000</f>
        <v>-5760000</v>
      </c>
      <c r="P176" s="1465"/>
    </row>
    <row r="177" spans="1:18" x14ac:dyDescent="0.25">
      <c r="A177" s="607"/>
      <c r="B177" s="794"/>
      <c r="C177" s="794"/>
      <c r="D177" s="794"/>
      <c r="E177" s="794"/>
      <c r="F177" s="794"/>
      <c r="G177" s="794"/>
      <c r="H177" s="671"/>
      <c r="I177" s="793"/>
      <c r="J177" s="792"/>
      <c r="K177" s="794"/>
      <c r="L177" s="794"/>
      <c r="M177" s="794"/>
      <c r="N177" s="794"/>
      <c r="O177" s="623"/>
      <c r="P177" s="623"/>
    </row>
    <row r="178" spans="1:18" x14ac:dyDescent="0.25">
      <c r="A178" s="606"/>
      <c r="B178" s="614"/>
      <c r="C178" s="612"/>
      <c r="D178" s="614"/>
      <c r="E178" s="614"/>
      <c r="F178" s="614"/>
      <c r="G178" s="614"/>
      <c r="H178" s="605"/>
      <c r="J178" s="612"/>
      <c r="K178" s="614"/>
      <c r="L178" s="614"/>
      <c r="M178" s="613"/>
      <c r="N178" s="606"/>
      <c r="O178" s="606"/>
      <c r="P178" s="606"/>
    </row>
    <row r="179" spans="1:18" x14ac:dyDescent="0.25">
      <c r="A179" s="606"/>
      <c r="B179" s="614"/>
      <c r="C179" s="612"/>
      <c r="D179" s="614"/>
      <c r="E179" s="614"/>
      <c r="F179" s="614"/>
      <c r="G179" s="614"/>
      <c r="H179" s="615"/>
      <c r="J179" s="612"/>
      <c r="K179" s="614"/>
      <c r="L179" s="614"/>
      <c r="M179" s="613"/>
      <c r="N179" s="606"/>
      <c r="O179" s="1448"/>
      <c r="P179" s="1448"/>
    </row>
    <row r="180" spans="1:18" x14ac:dyDescent="0.25">
      <c r="A180" s="606"/>
      <c r="B180" s="1464" t="s">
        <v>2065</v>
      </c>
      <c r="C180" s="1464"/>
      <c r="D180" s="1464"/>
      <c r="E180" s="1464"/>
      <c r="F180" s="1464"/>
      <c r="G180" s="1464"/>
      <c r="H180" s="615"/>
      <c r="J180" s="618"/>
      <c r="K180" s="1464" t="s">
        <v>2243</v>
      </c>
      <c r="L180" s="1464"/>
      <c r="M180" s="1464"/>
      <c r="N180" s="1464"/>
      <c r="O180" s="1448"/>
      <c r="P180" s="1448"/>
    </row>
    <row r="181" spans="1:18" s="793" customFormat="1" x14ac:dyDescent="0.25">
      <c r="A181" s="623"/>
      <c r="B181" s="1445" t="s">
        <v>1729</v>
      </c>
      <c r="C181" s="1445"/>
      <c r="D181" s="1445"/>
      <c r="E181" s="1445"/>
      <c r="F181" s="1445"/>
      <c r="G181" s="1445"/>
      <c r="J181" s="792"/>
      <c r="K181" s="1445" t="s">
        <v>2244</v>
      </c>
      <c r="L181" s="1445"/>
      <c r="M181" s="1445"/>
      <c r="N181" s="1445"/>
      <c r="O181" s="623"/>
      <c r="P181" s="623"/>
      <c r="R181" s="796"/>
    </row>
    <row r="182" spans="1:18" x14ac:dyDescent="0.25">
      <c r="A182" s="611"/>
      <c r="B182" s="611"/>
      <c r="C182" s="611"/>
      <c r="D182" s="611"/>
      <c r="E182" s="611"/>
      <c r="F182" s="611"/>
      <c r="G182" s="611"/>
      <c r="H182" s="611"/>
      <c r="I182" s="611"/>
      <c r="J182" s="611"/>
      <c r="K182" s="611"/>
      <c r="L182" s="611"/>
      <c r="M182" s="611"/>
      <c r="N182" s="611"/>
      <c r="O182" s="611"/>
      <c r="P182" s="611"/>
    </row>
    <row r="183" spans="1:18" x14ac:dyDescent="0.25">
      <c r="A183" s="611"/>
      <c r="B183" s="611"/>
      <c r="C183" s="611"/>
      <c r="D183" s="611"/>
      <c r="E183" s="611"/>
      <c r="F183" s="611"/>
      <c r="G183" s="611"/>
      <c r="H183" s="611"/>
      <c r="I183" s="611"/>
      <c r="J183" s="611"/>
      <c r="K183" s="611"/>
      <c r="L183" s="611"/>
      <c r="M183" s="611"/>
      <c r="N183" s="611"/>
      <c r="O183" s="611"/>
      <c r="P183" s="611"/>
    </row>
  </sheetData>
  <autoFilter ref="A9:AE172" xr:uid="{00000000-0009-0000-0000-00000B000000}"/>
  <mergeCells count="34">
    <mergeCell ref="B181:G181"/>
    <mergeCell ref="K174:N174"/>
    <mergeCell ref="K176:N176"/>
    <mergeCell ref="K180:N180"/>
    <mergeCell ref="K181:N181"/>
    <mergeCell ref="O175:P175"/>
    <mergeCell ref="O176:P176"/>
    <mergeCell ref="O179:P179"/>
    <mergeCell ref="O180:P180"/>
    <mergeCell ref="B175:G175"/>
    <mergeCell ref="B176:G176"/>
    <mergeCell ref="B180:G180"/>
    <mergeCell ref="A1:P1"/>
    <mergeCell ref="A2:P2"/>
    <mergeCell ref="O4:P4"/>
    <mergeCell ref="I6:M6"/>
    <mergeCell ref="O174:P174"/>
    <mergeCell ref="B174:G174"/>
    <mergeCell ref="A6:A8"/>
    <mergeCell ref="B6:B8"/>
    <mergeCell ref="C6:C8"/>
    <mergeCell ref="D6:D8"/>
    <mergeCell ref="E6:E8"/>
    <mergeCell ref="F6:F8"/>
    <mergeCell ref="G6:G8"/>
    <mergeCell ref="H6:H8"/>
    <mergeCell ref="I7:I8"/>
    <mergeCell ref="J7:J8"/>
    <mergeCell ref="P6:P8"/>
    <mergeCell ref="K7:K8"/>
    <mergeCell ref="L7:L8"/>
    <mergeCell ref="M7:M8"/>
    <mergeCell ref="N6:N8"/>
    <mergeCell ref="O6:O8"/>
  </mergeCells>
  <printOptions horizontalCentered="1"/>
  <pageMargins left="0.70866141732283472" right="0.51181102362204722" top="0.98425196850393704" bottom="0.74803149606299213" header="0.31496062992125984" footer="0.31496062992125984"/>
  <pageSetup paperSize="258" scale="60" firstPageNumber="2" orientation="landscape" useFirstPageNumber="1" r:id="rId1"/>
  <headerFooter>
    <oddFooter>&amp;C&amp;P&amp;RBADAN KEPEGAWAIAN DAERAH</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70"/>
  <sheetViews>
    <sheetView view="pageBreakPreview" topLeftCell="A4" zoomScale="80" zoomScaleNormal="85" zoomScaleSheetLayoutView="80" workbookViewId="0">
      <pane xSplit="4" ySplit="7" topLeftCell="E11" activePane="bottomRight" state="frozen"/>
      <selection activeCell="A4" sqref="A4"/>
      <selection pane="topRight" activeCell="E4" sqref="E4"/>
      <selection pane="bottomLeft" activeCell="A11" sqref="A11"/>
      <selection pane="bottomRight" activeCell="F58" sqref="F58"/>
    </sheetView>
  </sheetViews>
  <sheetFormatPr defaultColWidth="8.85546875" defaultRowHeight="15" x14ac:dyDescent="0.25"/>
  <cols>
    <col min="1" max="1" width="6" customWidth="1"/>
    <col min="2" max="2" width="33.140625" customWidth="1"/>
    <col min="3" max="3" width="26.42578125" customWidth="1"/>
    <col min="4" max="4" width="10.28515625" bestFit="1" customWidth="1"/>
    <col min="5" max="5" width="16.85546875" customWidth="1"/>
    <col min="6" max="6" width="9.85546875" customWidth="1"/>
    <col min="7" max="7" width="19.140625" bestFit="1" customWidth="1"/>
    <col min="8" max="8" width="12.42578125" customWidth="1"/>
    <col min="9" max="9" width="9.85546875" hidden="1" customWidth="1"/>
    <col min="10" max="10" width="18.140625" hidden="1" customWidth="1"/>
    <col min="11" max="11" width="15.42578125" hidden="1" customWidth="1"/>
    <col min="12" max="12" width="10" hidden="1" customWidth="1"/>
    <col min="13" max="13" width="9.85546875" hidden="1" customWidth="1"/>
    <col min="14" max="14" width="14.140625" customWidth="1"/>
    <col min="15" max="15" width="17.42578125" bestFit="1" customWidth="1"/>
    <col min="16" max="16" width="13.85546875" customWidth="1"/>
    <col min="17" max="17" width="0" hidden="1" customWidth="1"/>
    <col min="18" max="18" width="16.28515625" style="757" hidden="1" customWidth="1"/>
    <col min="19" max="19" width="14.7109375" hidden="1" customWidth="1"/>
  </cols>
  <sheetData>
    <row r="1" spans="1:18" ht="21" x14ac:dyDescent="0.25">
      <c r="A1" s="1447" t="s">
        <v>2052</v>
      </c>
      <c r="B1" s="1447"/>
      <c r="C1" s="1447"/>
      <c r="D1" s="1447"/>
      <c r="E1" s="1447"/>
      <c r="F1" s="1447"/>
      <c r="G1" s="1447"/>
      <c r="H1" s="1447"/>
      <c r="I1" s="1447"/>
      <c r="J1" s="1447"/>
      <c r="K1" s="1447"/>
      <c r="L1" s="1447"/>
      <c r="M1" s="1447"/>
      <c r="N1" s="1447"/>
      <c r="O1" s="1447"/>
      <c r="P1" s="1447"/>
    </row>
    <row r="2" spans="1:18" ht="21" x14ac:dyDescent="0.25">
      <c r="A2" s="1447" t="s">
        <v>2053</v>
      </c>
      <c r="B2" s="1447"/>
      <c r="C2" s="1447"/>
      <c r="D2" s="1447"/>
      <c r="E2" s="1447"/>
      <c r="F2" s="1447"/>
      <c r="G2" s="1447"/>
      <c r="H2" s="1447"/>
      <c r="I2" s="1447"/>
      <c r="J2" s="1447"/>
      <c r="K2" s="1447"/>
      <c r="L2" s="1447"/>
      <c r="M2" s="1447"/>
      <c r="N2" s="1447"/>
      <c r="O2" s="1447"/>
      <c r="P2" s="1447"/>
    </row>
    <row r="3" spans="1:18" x14ac:dyDescent="0.25">
      <c r="A3" s="970"/>
      <c r="B3" s="970"/>
      <c r="C3" s="970"/>
      <c r="D3" s="970"/>
      <c r="E3" s="970"/>
      <c r="F3" s="970"/>
      <c r="G3" s="970"/>
      <c r="H3" s="970"/>
      <c r="I3" s="970"/>
      <c r="J3" s="970"/>
      <c r="K3" s="970"/>
      <c r="L3" s="970"/>
      <c r="M3" s="970"/>
      <c r="N3" s="970"/>
      <c r="O3" s="970"/>
      <c r="P3" s="970"/>
    </row>
    <row r="4" spans="1:18" ht="21" customHeight="1" x14ac:dyDescent="0.25">
      <c r="A4" s="970"/>
      <c r="B4" s="970"/>
      <c r="C4" s="970"/>
      <c r="D4" s="970"/>
      <c r="E4" s="970"/>
      <c r="F4" s="970"/>
      <c r="G4" s="970"/>
      <c r="H4" s="970"/>
      <c r="I4" s="970"/>
      <c r="J4" s="970"/>
      <c r="K4" s="970"/>
      <c r="L4" s="970"/>
      <c r="M4" s="970"/>
      <c r="N4" s="970"/>
      <c r="O4" s="1448"/>
      <c r="P4" s="1448"/>
    </row>
    <row r="5" spans="1:18" ht="15.75" thickBot="1" x14ac:dyDescent="0.3">
      <c r="A5" s="626"/>
      <c r="B5" s="626" t="s">
        <v>2142</v>
      </c>
      <c r="C5" s="626"/>
      <c r="D5" s="626"/>
      <c r="E5" s="970"/>
      <c r="F5" s="970"/>
      <c r="G5" s="970"/>
      <c r="H5" s="970"/>
      <c r="I5" s="970"/>
      <c r="J5" s="970"/>
      <c r="K5" s="970"/>
      <c r="L5" s="970"/>
      <c r="M5" s="970"/>
      <c r="N5" s="970"/>
      <c r="O5" s="742"/>
      <c r="P5" s="970"/>
    </row>
    <row r="6" spans="1:18" ht="29.25" customHeight="1" thickTop="1" x14ac:dyDescent="0.25">
      <c r="A6" s="1449" t="s">
        <v>2146</v>
      </c>
      <c r="B6" s="1452" t="s">
        <v>2147</v>
      </c>
      <c r="C6" s="1455" t="s">
        <v>2148</v>
      </c>
      <c r="D6" s="1458" t="s">
        <v>2149</v>
      </c>
      <c r="E6" s="1452" t="s">
        <v>2150</v>
      </c>
      <c r="F6" s="1458" t="s">
        <v>2151</v>
      </c>
      <c r="G6" s="1452" t="s">
        <v>2152</v>
      </c>
      <c r="H6" s="1458" t="s">
        <v>2153</v>
      </c>
      <c r="I6" s="1452" t="s">
        <v>2100</v>
      </c>
      <c r="J6" s="1452"/>
      <c r="K6" s="1452"/>
      <c r="L6" s="1452"/>
      <c r="M6" s="1452"/>
      <c r="N6" s="1458" t="s">
        <v>2158</v>
      </c>
      <c r="O6" s="1452" t="s">
        <v>2159</v>
      </c>
      <c r="P6" s="1461" t="s">
        <v>2160</v>
      </c>
    </row>
    <row r="7" spans="1:18" x14ac:dyDescent="0.25">
      <c r="A7" s="1450"/>
      <c r="B7" s="1453"/>
      <c r="C7" s="1456"/>
      <c r="D7" s="1459"/>
      <c r="E7" s="1453"/>
      <c r="F7" s="1459"/>
      <c r="G7" s="1453"/>
      <c r="H7" s="1459"/>
      <c r="I7" s="1453" t="s">
        <v>2154</v>
      </c>
      <c r="J7" s="1453" t="s">
        <v>2155</v>
      </c>
      <c r="K7" s="1453" t="s">
        <v>2156</v>
      </c>
      <c r="L7" s="1453" t="s">
        <v>2157</v>
      </c>
      <c r="M7" s="1453" t="s">
        <v>18</v>
      </c>
      <c r="N7" s="1459"/>
      <c r="O7" s="1453"/>
      <c r="P7" s="1462"/>
    </row>
    <row r="8" spans="1:18" ht="15.75" thickBot="1" x14ac:dyDescent="0.3">
      <c r="A8" s="1451"/>
      <c r="B8" s="1454"/>
      <c r="C8" s="1457"/>
      <c r="D8" s="1460"/>
      <c r="E8" s="1454"/>
      <c r="F8" s="1460"/>
      <c r="G8" s="1454"/>
      <c r="H8" s="1460"/>
      <c r="I8" s="1454"/>
      <c r="J8" s="1454"/>
      <c r="K8" s="1454"/>
      <c r="L8" s="1454"/>
      <c r="M8" s="1454"/>
      <c r="N8" s="1460"/>
      <c r="O8" s="1454"/>
      <c r="P8" s="1463"/>
    </row>
    <row r="9" spans="1:18" ht="15.75" thickTop="1" x14ac:dyDescent="0.25">
      <c r="A9" s="781">
        <v>1</v>
      </c>
      <c r="B9" s="782">
        <v>2</v>
      </c>
      <c r="C9" s="782">
        <v>3</v>
      </c>
      <c r="D9" s="782">
        <v>4</v>
      </c>
      <c r="E9" s="782">
        <v>5</v>
      </c>
      <c r="F9" s="782">
        <v>6</v>
      </c>
      <c r="G9" s="782">
        <v>7</v>
      </c>
      <c r="H9" s="782">
        <v>8</v>
      </c>
      <c r="I9" s="782">
        <v>9</v>
      </c>
      <c r="J9" s="782">
        <v>10</v>
      </c>
      <c r="K9" s="782">
        <v>11</v>
      </c>
      <c r="L9" s="782">
        <v>12</v>
      </c>
      <c r="M9" s="782">
        <v>13</v>
      </c>
      <c r="N9" s="782">
        <v>14</v>
      </c>
      <c r="O9" s="782">
        <v>15</v>
      </c>
      <c r="P9" s="783">
        <v>16</v>
      </c>
    </row>
    <row r="10" spans="1:18" ht="9" customHeight="1" x14ac:dyDescent="0.25">
      <c r="A10" s="764"/>
      <c r="B10" s="968"/>
      <c r="C10" s="968"/>
      <c r="D10" s="968"/>
      <c r="E10" s="968"/>
      <c r="F10" s="968"/>
      <c r="G10" s="968"/>
      <c r="H10" s="968"/>
      <c r="I10" s="968"/>
      <c r="J10" s="968"/>
      <c r="K10" s="968"/>
      <c r="L10" s="968"/>
      <c r="M10" s="968"/>
      <c r="N10" s="968"/>
      <c r="O10" s="968"/>
      <c r="P10" s="969"/>
      <c r="R10"/>
    </row>
    <row r="11" spans="1:18" s="759" customFormat="1" ht="30.75" customHeight="1" x14ac:dyDescent="0.25">
      <c r="A11" s="767">
        <v>1</v>
      </c>
      <c r="B11" s="768" t="s">
        <v>20</v>
      </c>
      <c r="C11" s="968"/>
      <c r="D11" s="968"/>
      <c r="E11" s="968"/>
      <c r="F11" s="968"/>
      <c r="G11" s="968"/>
      <c r="H11" s="968"/>
      <c r="I11" s="968"/>
      <c r="J11" s="968"/>
      <c r="K11" s="968"/>
      <c r="L11" s="968"/>
      <c r="M11" s="968"/>
      <c r="N11" s="968"/>
      <c r="O11" s="769">
        <f>SUM(O12+O15+O17+O19+O21+O48+O52+O54+O56+O58)</f>
        <v>7112000</v>
      </c>
      <c r="P11" s="969"/>
      <c r="R11" s="759" t="str">
        <f>IF(O11&lt;300000,O11,"")</f>
        <v/>
      </c>
    </row>
    <row r="12" spans="1:18" s="759" customFormat="1" ht="27.75" customHeight="1" x14ac:dyDescent="0.25">
      <c r="A12" s="767" t="s">
        <v>24</v>
      </c>
      <c r="B12" s="768" t="s">
        <v>2053</v>
      </c>
      <c r="C12" s="968"/>
      <c r="D12" s="770"/>
      <c r="E12" s="968"/>
      <c r="F12" s="968"/>
      <c r="G12" s="968"/>
      <c r="H12" s="968"/>
      <c r="I12" s="968"/>
      <c r="J12" s="968"/>
      <c r="K12" s="968"/>
      <c r="L12" s="968"/>
      <c r="M12" s="968"/>
      <c r="N12" s="968"/>
      <c r="O12" s="769">
        <v>0</v>
      </c>
      <c r="P12" s="969"/>
      <c r="R12" s="759">
        <f t="shared" ref="R12:R30" si="0">IF(O12&lt;300000,O12,"")</f>
        <v>0</v>
      </c>
    </row>
    <row r="13" spans="1:18" s="759" customFormat="1" ht="33.75" customHeight="1" x14ac:dyDescent="0.25">
      <c r="A13" s="767" t="s">
        <v>26</v>
      </c>
      <c r="B13" s="768" t="s">
        <v>2161</v>
      </c>
      <c r="C13" s="768" t="s">
        <v>140</v>
      </c>
      <c r="D13" s="770"/>
      <c r="E13" s="968"/>
      <c r="F13" s="968"/>
      <c r="G13" s="968"/>
      <c r="H13" s="968"/>
      <c r="I13" s="968"/>
      <c r="J13" s="968"/>
      <c r="K13" s="968"/>
      <c r="L13" s="968"/>
      <c r="M13" s="968"/>
      <c r="N13" s="968"/>
      <c r="O13" s="769"/>
      <c r="P13" s="969"/>
      <c r="R13" s="759">
        <f t="shared" si="0"/>
        <v>0</v>
      </c>
    </row>
    <row r="14" spans="1:18" s="759" customFormat="1" ht="23.25" customHeight="1" x14ac:dyDescent="0.25">
      <c r="A14" s="764"/>
      <c r="B14" s="968" t="s">
        <v>156</v>
      </c>
      <c r="C14" s="768"/>
      <c r="D14" s="770"/>
      <c r="E14" s="968"/>
      <c r="F14" s="968"/>
      <c r="G14" s="968"/>
      <c r="H14" s="968"/>
      <c r="I14" s="968"/>
      <c r="J14" s="968"/>
      <c r="K14" s="968"/>
      <c r="L14" s="968"/>
      <c r="M14" s="968"/>
      <c r="N14" s="968"/>
      <c r="O14" s="769"/>
      <c r="P14" s="969"/>
      <c r="R14" s="759">
        <f t="shared" si="0"/>
        <v>0</v>
      </c>
    </row>
    <row r="15" spans="1:18" s="759" customFormat="1" ht="30.75" customHeight="1" x14ac:dyDescent="0.25">
      <c r="A15" s="767" t="s">
        <v>28</v>
      </c>
      <c r="B15" s="768" t="s">
        <v>2162</v>
      </c>
      <c r="C15" s="771"/>
      <c r="D15" s="771"/>
      <c r="E15" s="968"/>
      <c r="F15" s="968"/>
      <c r="G15" s="968"/>
      <c r="H15" s="968"/>
      <c r="I15" s="968"/>
      <c r="J15" s="968"/>
      <c r="K15" s="968"/>
      <c r="L15" s="968"/>
      <c r="M15" s="968"/>
      <c r="N15" s="968"/>
      <c r="O15" s="769"/>
      <c r="P15" s="969"/>
      <c r="R15" s="759">
        <f t="shared" si="0"/>
        <v>0</v>
      </c>
    </row>
    <row r="16" spans="1:18" s="759" customFormat="1" ht="23.25" customHeight="1" x14ac:dyDescent="0.25">
      <c r="A16" s="764"/>
      <c r="B16" s="968" t="s">
        <v>156</v>
      </c>
      <c r="C16" s="768" t="s">
        <v>156</v>
      </c>
      <c r="D16" s="770"/>
      <c r="E16" s="968" t="s">
        <v>156</v>
      </c>
      <c r="F16" s="968"/>
      <c r="G16" s="968"/>
      <c r="H16" s="968"/>
      <c r="I16" s="968"/>
      <c r="J16" s="968"/>
      <c r="K16" s="968"/>
      <c r="L16" s="968"/>
      <c r="M16" s="968"/>
      <c r="N16" s="968"/>
      <c r="O16" s="769"/>
      <c r="P16" s="969"/>
      <c r="R16" s="759">
        <f t="shared" si="0"/>
        <v>0</v>
      </c>
    </row>
    <row r="17" spans="1:19" s="759" customFormat="1" ht="34.5" customHeight="1" x14ac:dyDescent="0.25">
      <c r="A17" s="767" t="s">
        <v>30</v>
      </c>
      <c r="B17" s="768" t="s">
        <v>2163</v>
      </c>
      <c r="C17" s="768" t="s">
        <v>140</v>
      </c>
      <c r="D17" s="770"/>
      <c r="E17" s="968" t="s">
        <v>156</v>
      </c>
      <c r="F17" s="968"/>
      <c r="G17" s="968"/>
      <c r="H17" s="968"/>
      <c r="I17" s="968"/>
      <c r="J17" s="968"/>
      <c r="K17" s="968"/>
      <c r="L17" s="968"/>
      <c r="M17" s="968"/>
      <c r="N17" s="968"/>
      <c r="O17" s="769">
        <v>0</v>
      </c>
      <c r="P17" s="969"/>
      <c r="R17" s="759">
        <f t="shared" si="0"/>
        <v>0</v>
      </c>
    </row>
    <row r="18" spans="1:19" s="759" customFormat="1" ht="23.25" customHeight="1" x14ac:dyDescent="0.25">
      <c r="A18" s="764"/>
      <c r="B18" s="968" t="s">
        <v>156</v>
      </c>
      <c r="C18" s="768" t="s">
        <v>156</v>
      </c>
      <c r="D18" s="770"/>
      <c r="E18" s="968" t="s">
        <v>156</v>
      </c>
      <c r="F18" s="968"/>
      <c r="G18" s="968"/>
      <c r="H18" s="968"/>
      <c r="I18" s="968"/>
      <c r="J18" s="968"/>
      <c r="K18" s="968"/>
      <c r="L18" s="968"/>
      <c r="M18" s="968"/>
      <c r="N18" s="968"/>
      <c r="O18" s="769"/>
      <c r="P18" s="969"/>
      <c r="R18" s="759">
        <f t="shared" si="0"/>
        <v>0</v>
      </c>
    </row>
    <row r="19" spans="1:19" s="759" customFormat="1" ht="30.75" customHeight="1" x14ac:dyDescent="0.25">
      <c r="A19" s="767" t="s">
        <v>32</v>
      </c>
      <c r="B19" s="768" t="s">
        <v>2164</v>
      </c>
      <c r="C19" s="768" t="s">
        <v>140</v>
      </c>
      <c r="D19" s="770"/>
      <c r="E19" s="968" t="s">
        <v>156</v>
      </c>
      <c r="F19" s="968"/>
      <c r="G19" s="968"/>
      <c r="H19" s="968"/>
      <c r="I19" s="968"/>
      <c r="J19" s="968"/>
      <c r="K19" s="968"/>
      <c r="L19" s="968"/>
      <c r="M19" s="968"/>
      <c r="N19" s="968"/>
      <c r="O19" s="769">
        <v>0</v>
      </c>
      <c r="P19" s="969"/>
      <c r="R19" s="759">
        <f t="shared" si="0"/>
        <v>0</v>
      </c>
    </row>
    <row r="20" spans="1:19" s="759" customFormat="1" ht="23.25" customHeight="1" x14ac:dyDescent="0.25">
      <c r="A20" s="764"/>
      <c r="B20" s="968" t="s">
        <v>156</v>
      </c>
      <c r="C20" s="968" t="s">
        <v>156</v>
      </c>
      <c r="D20" s="770"/>
      <c r="E20" s="968" t="s">
        <v>156</v>
      </c>
      <c r="F20" s="968"/>
      <c r="G20" s="968"/>
      <c r="H20" s="968"/>
      <c r="I20" s="968"/>
      <c r="J20" s="968"/>
      <c r="K20" s="968"/>
      <c r="L20" s="968"/>
      <c r="M20" s="968"/>
      <c r="N20" s="968"/>
      <c r="O20" s="769"/>
      <c r="P20" s="969"/>
      <c r="R20" s="759">
        <f t="shared" si="0"/>
        <v>0</v>
      </c>
    </row>
    <row r="21" spans="1:19" s="759" customFormat="1" ht="31.5" customHeight="1" x14ac:dyDescent="0.25">
      <c r="A21" s="767" t="s">
        <v>34</v>
      </c>
      <c r="B21" s="768" t="s">
        <v>2165</v>
      </c>
      <c r="C21" s="968" t="s">
        <v>156</v>
      </c>
      <c r="D21" s="770"/>
      <c r="E21" s="968" t="s">
        <v>156</v>
      </c>
      <c r="F21" s="968"/>
      <c r="G21" s="968"/>
      <c r="H21" s="968"/>
      <c r="I21" s="968"/>
      <c r="J21" s="968"/>
      <c r="K21" s="968"/>
      <c r="L21" s="968"/>
      <c r="M21" s="968"/>
      <c r="N21" s="968"/>
      <c r="O21" s="769">
        <f>SUM(O22:O46)</f>
        <v>6492000</v>
      </c>
      <c r="P21" s="969"/>
      <c r="R21" s="760">
        <v>1069912500</v>
      </c>
      <c r="S21" s="761">
        <f>R21-O21</f>
        <v>1063420500</v>
      </c>
    </row>
    <row r="22" spans="1:19" s="759" customFormat="1" ht="29.25" customHeight="1" x14ac:dyDescent="0.25">
      <c r="A22" s="767" t="s">
        <v>34</v>
      </c>
      <c r="B22" s="771" t="s">
        <v>2333</v>
      </c>
      <c r="C22" s="771" t="s">
        <v>821</v>
      </c>
      <c r="D22" s="971" t="s">
        <v>138</v>
      </c>
      <c r="E22" s="771" t="s">
        <v>304</v>
      </c>
      <c r="F22" s="968"/>
      <c r="G22" s="771" t="s">
        <v>364</v>
      </c>
      <c r="H22" s="971">
        <v>2006</v>
      </c>
      <c r="I22" s="968"/>
      <c r="J22" s="968"/>
      <c r="K22" s="968"/>
      <c r="L22" s="968"/>
      <c r="M22" s="968"/>
      <c r="N22" s="971" t="s">
        <v>139</v>
      </c>
      <c r="O22" s="772">
        <v>200000</v>
      </c>
      <c r="P22" s="773"/>
      <c r="Q22" s="759" t="s">
        <v>2144</v>
      </c>
      <c r="R22" s="762">
        <f t="shared" si="0"/>
        <v>200000</v>
      </c>
    </row>
    <row r="23" spans="1:19" s="759" customFormat="1" ht="29.25" customHeight="1" x14ac:dyDescent="0.25">
      <c r="A23" s="767" t="s">
        <v>34</v>
      </c>
      <c r="B23" s="771" t="s">
        <v>2334</v>
      </c>
      <c r="C23" s="771" t="s">
        <v>200</v>
      </c>
      <c r="D23" s="971" t="s">
        <v>138</v>
      </c>
      <c r="E23" s="771" t="s">
        <v>304</v>
      </c>
      <c r="F23" s="968"/>
      <c r="G23" s="771" t="s">
        <v>369</v>
      </c>
      <c r="H23" s="971">
        <v>2006</v>
      </c>
      <c r="I23" s="968"/>
      <c r="J23" s="968"/>
      <c r="K23" s="968"/>
      <c r="L23" s="968"/>
      <c r="M23" s="968"/>
      <c r="N23" s="971" t="s">
        <v>139</v>
      </c>
      <c r="O23" s="772">
        <v>140000</v>
      </c>
      <c r="P23" s="773"/>
      <c r="Q23" s="759" t="s">
        <v>2144</v>
      </c>
      <c r="R23" s="762">
        <f t="shared" si="0"/>
        <v>140000</v>
      </c>
    </row>
    <row r="24" spans="1:19" s="759" customFormat="1" ht="29.25" customHeight="1" x14ac:dyDescent="0.25">
      <c r="A24" s="767" t="s">
        <v>34</v>
      </c>
      <c r="B24" s="771" t="s">
        <v>2335</v>
      </c>
      <c r="C24" s="771" t="s">
        <v>175</v>
      </c>
      <c r="D24" s="971" t="s">
        <v>138</v>
      </c>
      <c r="E24" s="771" t="s">
        <v>299</v>
      </c>
      <c r="F24" s="968"/>
      <c r="G24" s="771" t="s">
        <v>379</v>
      </c>
      <c r="H24" s="971">
        <v>2006</v>
      </c>
      <c r="I24" s="968"/>
      <c r="J24" s="968"/>
      <c r="K24" s="968"/>
      <c r="L24" s="968"/>
      <c r="M24" s="968"/>
      <c r="N24" s="971" t="s">
        <v>139</v>
      </c>
      <c r="O24" s="772">
        <v>280000</v>
      </c>
      <c r="P24" s="773"/>
      <c r="Q24" s="759" t="s">
        <v>2144</v>
      </c>
      <c r="R24" s="762">
        <f t="shared" si="0"/>
        <v>280000</v>
      </c>
    </row>
    <row r="25" spans="1:19" s="759" customFormat="1" ht="29.25" customHeight="1" x14ac:dyDescent="0.25">
      <c r="A25" s="767" t="s">
        <v>34</v>
      </c>
      <c r="B25" s="771" t="s">
        <v>2335</v>
      </c>
      <c r="C25" s="771" t="s">
        <v>175</v>
      </c>
      <c r="D25" s="971" t="s">
        <v>138</v>
      </c>
      <c r="E25" s="771" t="s">
        <v>299</v>
      </c>
      <c r="F25" s="968"/>
      <c r="G25" s="771" t="s">
        <v>864</v>
      </c>
      <c r="H25" s="971">
        <v>2006</v>
      </c>
      <c r="I25" s="968"/>
      <c r="J25" s="968"/>
      <c r="K25" s="968"/>
      <c r="L25" s="968"/>
      <c r="M25" s="968"/>
      <c r="N25" s="971" t="s">
        <v>139</v>
      </c>
      <c r="O25" s="772">
        <v>280000</v>
      </c>
      <c r="P25" s="773"/>
      <c r="Q25" s="759" t="s">
        <v>2144</v>
      </c>
      <c r="R25" s="762">
        <f t="shared" si="0"/>
        <v>280000</v>
      </c>
    </row>
    <row r="26" spans="1:19" s="759" customFormat="1" ht="29.25" customHeight="1" x14ac:dyDescent="0.25">
      <c r="A26" s="767" t="s">
        <v>34</v>
      </c>
      <c r="B26" s="771" t="s">
        <v>449</v>
      </c>
      <c r="C26" s="771" t="s">
        <v>186</v>
      </c>
      <c r="D26" s="971" t="s">
        <v>138</v>
      </c>
      <c r="E26" s="771" t="s">
        <v>316</v>
      </c>
      <c r="F26" s="968"/>
      <c r="G26" s="771" t="s">
        <v>361</v>
      </c>
      <c r="H26" s="971">
        <v>2006</v>
      </c>
      <c r="I26" s="968"/>
      <c r="J26" s="968"/>
      <c r="K26" s="968"/>
      <c r="L26" s="968"/>
      <c r="M26" s="968"/>
      <c r="N26" s="971" t="s">
        <v>139</v>
      </c>
      <c r="O26" s="772">
        <v>385000</v>
      </c>
      <c r="P26" s="773"/>
      <c r="Q26" s="759" t="s">
        <v>2144</v>
      </c>
      <c r="R26" s="759" t="str">
        <f t="shared" si="0"/>
        <v/>
      </c>
    </row>
    <row r="27" spans="1:19" s="759" customFormat="1" ht="29.25" customHeight="1" x14ac:dyDescent="0.25">
      <c r="A27" s="767" t="s">
        <v>34</v>
      </c>
      <c r="B27" s="771" t="s">
        <v>2336</v>
      </c>
      <c r="C27" s="771" t="s">
        <v>209</v>
      </c>
      <c r="D27" s="971" t="s">
        <v>138</v>
      </c>
      <c r="E27" s="771" t="s">
        <v>299</v>
      </c>
      <c r="F27" s="968"/>
      <c r="G27" s="771" t="s">
        <v>379</v>
      </c>
      <c r="H27" s="971">
        <v>2006</v>
      </c>
      <c r="I27" s="968"/>
      <c r="J27" s="968"/>
      <c r="K27" s="968"/>
      <c r="L27" s="968"/>
      <c r="M27" s="968"/>
      <c r="N27" s="971" t="s">
        <v>139</v>
      </c>
      <c r="O27" s="772">
        <v>280000</v>
      </c>
      <c r="P27" s="773"/>
      <c r="Q27" s="759" t="s">
        <v>2144</v>
      </c>
      <c r="R27" s="762">
        <f t="shared" si="0"/>
        <v>280000</v>
      </c>
    </row>
    <row r="28" spans="1:19" s="759" customFormat="1" ht="29.25" customHeight="1" x14ac:dyDescent="0.25">
      <c r="A28" s="767" t="s">
        <v>34</v>
      </c>
      <c r="B28" s="771" t="s">
        <v>2335</v>
      </c>
      <c r="C28" s="771" t="s">
        <v>175</v>
      </c>
      <c r="D28" s="971" t="s">
        <v>138</v>
      </c>
      <c r="E28" s="771" t="s">
        <v>304</v>
      </c>
      <c r="F28" s="968"/>
      <c r="G28" s="771" t="s">
        <v>360</v>
      </c>
      <c r="H28" s="971">
        <v>2006</v>
      </c>
      <c r="I28" s="968"/>
      <c r="J28" s="968"/>
      <c r="K28" s="968"/>
      <c r="L28" s="968"/>
      <c r="M28" s="968"/>
      <c r="N28" s="971" t="s">
        <v>139</v>
      </c>
      <c r="O28" s="772">
        <v>375000</v>
      </c>
      <c r="P28" s="773"/>
      <c r="Q28" s="759" t="s">
        <v>2144</v>
      </c>
      <c r="R28" s="759" t="str">
        <f t="shared" si="0"/>
        <v/>
      </c>
    </row>
    <row r="29" spans="1:19" s="759" customFormat="1" ht="29.25" customHeight="1" x14ac:dyDescent="0.25">
      <c r="A29" s="767" t="s">
        <v>34</v>
      </c>
      <c r="B29" s="771" t="s">
        <v>2337</v>
      </c>
      <c r="C29" s="771" t="s">
        <v>199</v>
      </c>
      <c r="D29" s="971" t="s">
        <v>138</v>
      </c>
      <c r="E29" s="771" t="s">
        <v>336</v>
      </c>
      <c r="F29" s="968"/>
      <c r="G29" s="771" t="s">
        <v>365</v>
      </c>
      <c r="H29" s="971">
        <v>2004</v>
      </c>
      <c r="I29" s="968"/>
      <c r="J29" s="968"/>
      <c r="K29" s="968"/>
      <c r="L29" s="968"/>
      <c r="M29" s="968"/>
      <c r="N29" s="971" t="s">
        <v>139</v>
      </c>
      <c r="O29" s="772">
        <v>67500</v>
      </c>
      <c r="P29" s="773"/>
      <c r="Q29" s="759" t="s">
        <v>2144</v>
      </c>
      <c r="R29" s="762">
        <f t="shared" si="0"/>
        <v>67500</v>
      </c>
    </row>
    <row r="30" spans="1:19" s="759" customFormat="1" ht="29.25" customHeight="1" x14ac:dyDescent="0.25">
      <c r="A30" s="767" t="s">
        <v>34</v>
      </c>
      <c r="B30" s="771" t="s">
        <v>449</v>
      </c>
      <c r="C30" s="771" t="s">
        <v>186</v>
      </c>
      <c r="D30" s="971" t="s">
        <v>138</v>
      </c>
      <c r="E30" s="771" t="s">
        <v>309</v>
      </c>
      <c r="F30" s="968"/>
      <c r="G30" s="771" t="s">
        <v>361</v>
      </c>
      <c r="H30" s="971">
        <v>2006</v>
      </c>
      <c r="I30" s="968"/>
      <c r="J30" s="968"/>
      <c r="K30" s="968"/>
      <c r="L30" s="968"/>
      <c r="M30" s="968"/>
      <c r="N30" s="971" t="s">
        <v>139</v>
      </c>
      <c r="O30" s="772">
        <v>240000</v>
      </c>
      <c r="P30" s="773"/>
      <c r="Q30" s="759" t="s">
        <v>2144</v>
      </c>
      <c r="R30" s="762">
        <f t="shared" si="0"/>
        <v>240000</v>
      </c>
    </row>
    <row r="31" spans="1:19" s="759" customFormat="1" ht="29.25" customHeight="1" x14ac:dyDescent="0.25">
      <c r="A31" s="767" t="s">
        <v>34</v>
      </c>
      <c r="B31" s="771" t="s">
        <v>2335</v>
      </c>
      <c r="C31" s="771" t="s">
        <v>175</v>
      </c>
      <c r="D31" s="971" t="s">
        <v>138</v>
      </c>
      <c r="E31" s="771" t="s">
        <v>304</v>
      </c>
      <c r="F31" s="968"/>
      <c r="G31" s="771" t="s">
        <v>369</v>
      </c>
      <c r="H31" s="971">
        <v>2006</v>
      </c>
      <c r="I31" s="968"/>
      <c r="J31" s="968"/>
      <c r="K31" s="968"/>
      <c r="L31" s="968"/>
      <c r="M31" s="968"/>
      <c r="N31" s="971" t="s">
        <v>139</v>
      </c>
      <c r="O31" s="772">
        <v>60000</v>
      </c>
      <c r="P31" s="773"/>
      <c r="Q31" s="759" t="s">
        <v>2144</v>
      </c>
      <c r="R31" s="762">
        <f t="shared" ref="R31:R43" si="1">IF(O31&lt;300000,O31,"")</f>
        <v>60000</v>
      </c>
    </row>
    <row r="32" spans="1:19" s="759" customFormat="1" ht="29.25" customHeight="1" x14ac:dyDescent="0.25">
      <c r="A32" s="767" t="s">
        <v>34</v>
      </c>
      <c r="B32" s="771" t="s">
        <v>1642</v>
      </c>
      <c r="C32" s="771" t="s">
        <v>185</v>
      </c>
      <c r="D32" s="971" t="s">
        <v>138</v>
      </c>
      <c r="E32" s="771" t="s">
        <v>320</v>
      </c>
      <c r="F32" s="968"/>
      <c r="G32" s="771" t="s">
        <v>364</v>
      </c>
      <c r="H32" s="971">
        <v>2004</v>
      </c>
      <c r="I32" s="968"/>
      <c r="J32" s="968"/>
      <c r="K32" s="968"/>
      <c r="L32" s="968"/>
      <c r="M32" s="968"/>
      <c r="N32" s="971" t="s">
        <v>139</v>
      </c>
      <c r="O32" s="772">
        <v>140000</v>
      </c>
      <c r="P32" s="773"/>
      <c r="Q32" s="759" t="s">
        <v>2144</v>
      </c>
      <c r="R32" s="762">
        <f t="shared" si="1"/>
        <v>140000</v>
      </c>
    </row>
    <row r="33" spans="1:19" s="759" customFormat="1" ht="29.25" customHeight="1" thickBot="1" x14ac:dyDescent="0.3">
      <c r="A33" s="767" t="s">
        <v>34</v>
      </c>
      <c r="B33" s="788" t="s">
        <v>2336</v>
      </c>
      <c r="C33" s="788" t="s">
        <v>209</v>
      </c>
      <c r="D33" s="789" t="s">
        <v>138</v>
      </c>
      <c r="E33" s="788" t="s">
        <v>299</v>
      </c>
      <c r="F33" s="776"/>
      <c r="G33" s="788" t="s">
        <v>378</v>
      </c>
      <c r="H33" s="789">
        <v>2001</v>
      </c>
      <c r="I33" s="776"/>
      <c r="J33" s="776"/>
      <c r="K33" s="776"/>
      <c r="L33" s="776"/>
      <c r="M33" s="776"/>
      <c r="N33" s="789" t="s">
        <v>139</v>
      </c>
      <c r="O33" s="790">
        <v>315000</v>
      </c>
      <c r="P33" s="791"/>
      <c r="Q33" s="759" t="s">
        <v>2144</v>
      </c>
      <c r="R33" s="759" t="str">
        <f t="shared" si="1"/>
        <v/>
      </c>
    </row>
    <row r="34" spans="1:19" s="759" customFormat="1" ht="29.25" customHeight="1" x14ac:dyDescent="0.25">
      <c r="A34" s="767" t="s">
        <v>34</v>
      </c>
      <c r="B34" s="771" t="s">
        <v>449</v>
      </c>
      <c r="C34" s="771" t="s">
        <v>186</v>
      </c>
      <c r="D34" s="971" t="s">
        <v>138</v>
      </c>
      <c r="E34" s="771" t="s">
        <v>851</v>
      </c>
      <c r="F34" s="968"/>
      <c r="G34" s="771" t="s">
        <v>361</v>
      </c>
      <c r="H34" s="971">
        <v>2006</v>
      </c>
      <c r="I34" s="968"/>
      <c r="J34" s="968"/>
      <c r="K34" s="968"/>
      <c r="L34" s="968"/>
      <c r="M34" s="968"/>
      <c r="N34" s="971" t="s">
        <v>139</v>
      </c>
      <c r="O34" s="772">
        <v>311250</v>
      </c>
      <c r="P34" s="773"/>
      <c r="Q34" s="759" t="s">
        <v>2144</v>
      </c>
      <c r="R34" s="759" t="str">
        <f t="shared" si="1"/>
        <v/>
      </c>
    </row>
    <row r="35" spans="1:19" s="759" customFormat="1" ht="29.25" customHeight="1" x14ac:dyDescent="0.25">
      <c r="A35" s="767" t="s">
        <v>34</v>
      </c>
      <c r="B35" s="771" t="s">
        <v>2336</v>
      </c>
      <c r="C35" s="771" t="s">
        <v>209</v>
      </c>
      <c r="D35" s="971" t="s">
        <v>138</v>
      </c>
      <c r="E35" s="771" t="s">
        <v>299</v>
      </c>
      <c r="F35" s="968"/>
      <c r="G35" s="771" t="s">
        <v>379</v>
      </c>
      <c r="H35" s="971">
        <v>2006</v>
      </c>
      <c r="I35" s="968"/>
      <c r="J35" s="968"/>
      <c r="K35" s="968"/>
      <c r="L35" s="968"/>
      <c r="M35" s="968"/>
      <c r="N35" s="971" t="s">
        <v>139</v>
      </c>
      <c r="O35" s="772">
        <v>140000</v>
      </c>
      <c r="P35" s="773"/>
      <c r="Q35" s="759" t="s">
        <v>2144</v>
      </c>
      <c r="R35" s="762">
        <f t="shared" si="1"/>
        <v>140000</v>
      </c>
    </row>
    <row r="36" spans="1:19" s="759" customFormat="1" ht="29.25" customHeight="1" x14ac:dyDescent="0.25">
      <c r="A36" s="767" t="s">
        <v>34</v>
      </c>
      <c r="B36" s="771" t="s">
        <v>2336</v>
      </c>
      <c r="C36" s="771" t="s">
        <v>209</v>
      </c>
      <c r="D36" s="971" t="s">
        <v>138</v>
      </c>
      <c r="E36" s="771" t="s">
        <v>299</v>
      </c>
      <c r="F36" s="968"/>
      <c r="G36" s="771" t="s">
        <v>379</v>
      </c>
      <c r="H36" s="971">
        <v>2006</v>
      </c>
      <c r="I36" s="968"/>
      <c r="J36" s="968"/>
      <c r="K36" s="968"/>
      <c r="L36" s="968"/>
      <c r="M36" s="968"/>
      <c r="N36" s="971" t="s">
        <v>139</v>
      </c>
      <c r="O36" s="772">
        <v>280000</v>
      </c>
      <c r="P36" s="773"/>
      <c r="Q36" s="759" t="s">
        <v>2144</v>
      </c>
      <c r="R36" s="762">
        <f t="shared" si="1"/>
        <v>280000</v>
      </c>
    </row>
    <row r="37" spans="1:19" s="759" customFormat="1" ht="29.25" customHeight="1" x14ac:dyDescent="0.25">
      <c r="A37" s="767" t="s">
        <v>34</v>
      </c>
      <c r="B37" s="771" t="s">
        <v>2338</v>
      </c>
      <c r="C37" s="771" t="s">
        <v>187</v>
      </c>
      <c r="D37" s="971" t="s">
        <v>138</v>
      </c>
      <c r="E37" s="771" t="s">
        <v>304</v>
      </c>
      <c r="F37" s="968"/>
      <c r="G37" s="771" t="s">
        <v>360</v>
      </c>
      <c r="H37" s="971">
        <v>2004</v>
      </c>
      <c r="I37" s="968"/>
      <c r="J37" s="968"/>
      <c r="K37" s="968"/>
      <c r="L37" s="968"/>
      <c r="M37" s="968"/>
      <c r="N37" s="971" t="s">
        <v>139</v>
      </c>
      <c r="O37" s="772">
        <v>227500</v>
      </c>
      <c r="P37" s="773"/>
      <c r="Q37" s="759" t="s">
        <v>2144</v>
      </c>
      <c r="R37" s="762">
        <f t="shared" si="1"/>
        <v>227500</v>
      </c>
    </row>
    <row r="38" spans="1:19" s="759" customFormat="1" ht="29.25" customHeight="1" x14ac:dyDescent="0.25">
      <c r="A38" s="767" t="s">
        <v>34</v>
      </c>
      <c r="B38" s="771" t="s">
        <v>2336</v>
      </c>
      <c r="C38" s="771" t="s">
        <v>209</v>
      </c>
      <c r="D38" s="971" t="s">
        <v>138</v>
      </c>
      <c r="E38" s="771" t="s">
        <v>299</v>
      </c>
      <c r="F38" s="968"/>
      <c r="G38" s="771" t="s">
        <v>379</v>
      </c>
      <c r="H38" s="971">
        <v>2004</v>
      </c>
      <c r="I38" s="968"/>
      <c r="J38" s="968"/>
      <c r="K38" s="968"/>
      <c r="L38" s="968"/>
      <c r="M38" s="968"/>
      <c r="N38" s="971" t="s">
        <v>139</v>
      </c>
      <c r="O38" s="772">
        <v>455000</v>
      </c>
      <c r="P38" s="773"/>
      <c r="Q38" s="759" t="s">
        <v>2144</v>
      </c>
      <c r="R38" s="759" t="str">
        <f t="shared" si="1"/>
        <v/>
      </c>
    </row>
    <row r="39" spans="1:19" s="759" customFormat="1" ht="29.25" customHeight="1" x14ac:dyDescent="0.25">
      <c r="A39" s="767" t="s">
        <v>34</v>
      </c>
      <c r="B39" s="771" t="s">
        <v>449</v>
      </c>
      <c r="C39" s="771" t="s">
        <v>186</v>
      </c>
      <c r="D39" s="971" t="s">
        <v>138</v>
      </c>
      <c r="E39" s="771" t="s">
        <v>316</v>
      </c>
      <c r="F39" s="968"/>
      <c r="G39" s="771" t="s">
        <v>361</v>
      </c>
      <c r="H39" s="971">
        <v>2006</v>
      </c>
      <c r="I39" s="968"/>
      <c r="J39" s="968"/>
      <c r="K39" s="968"/>
      <c r="L39" s="968"/>
      <c r="M39" s="968"/>
      <c r="N39" s="971" t="s">
        <v>139</v>
      </c>
      <c r="O39" s="772">
        <v>322500</v>
      </c>
      <c r="P39" s="773"/>
      <c r="Q39" s="759" t="s">
        <v>2144</v>
      </c>
      <c r="R39" s="759" t="str">
        <f t="shared" si="1"/>
        <v/>
      </c>
    </row>
    <row r="40" spans="1:19" s="759" customFormat="1" ht="29.25" customHeight="1" x14ac:dyDescent="0.25">
      <c r="A40" s="767" t="s">
        <v>34</v>
      </c>
      <c r="B40" s="771" t="s">
        <v>449</v>
      </c>
      <c r="C40" s="771" t="s">
        <v>186</v>
      </c>
      <c r="D40" s="971" t="s">
        <v>138</v>
      </c>
      <c r="E40" s="771" t="s">
        <v>309</v>
      </c>
      <c r="F40" s="968"/>
      <c r="G40" s="771" t="s">
        <v>361</v>
      </c>
      <c r="H40" s="971">
        <v>2006</v>
      </c>
      <c r="I40" s="968"/>
      <c r="J40" s="968"/>
      <c r="K40" s="968"/>
      <c r="L40" s="968"/>
      <c r="M40" s="968"/>
      <c r="N40" s="971" t="s">
        <v>139</v>
      </c>
      <c r="O40" s="772">
        <v>360000</v>
      </c>
      <c r="P40" s="773"/>
      <c r="Q40" s="759" t="s">
        <v>2144</v>
      </c>
      <c r="R40" s="759" t="str">
        <f t="shared" si="1"/>
        <v/>
      </c>
    </row>
    <row r="41" spans="1:19" s="759" customFormat="1" ht="29.25" customHeight="1" x14ac:dyDescent="0.25">
      <c r="A41" s="767" t="s">
        <v>34</v>
      </c>
      <c r="B41" s="771" t="s">
        <v>2339</v>
      </c>
      <c r="C41" s="771" t="s">
        <v>193</v>
      </c>
      <c r="D41" s="971" t="s">
        <v>138</v>
      </c>
      <c r="E41" s="771" t="s">
        <v>325</v>
      </c>
      <c r="F41" s="968"/>
      <c r="G41" s="771" t="s">
        <v>362</v>
      </c>
      <c r="H41" s="971">
        <v>2006</v>
      </c>
      <c r="I41" s="968"/>
      <c r="J41" s="968"/>
      <c r="K41" s="968"/>
      <c r="L41" s="968"/>
      <c r="M41" s="968"/>
      <c r="N41" s="971" t="s">
        <v>139</v>
      </c>
      <c r="O41" s="772">
        <v>93750</v>
      </c>
      <c r="P41" s="773"/>
      <c r="Q41" s="759" t="s">
        <v>2144</v>
      </c>
      <c r="R41" s="762">
        <f t="shared" si="1"/>
        <v>93750</v>
      </c>
    </row>
    <row r="42" spans="1:19" s="759" customFormat="1" ht="29.25" customHeight="1" x14ac:dyDescent="0.25">
      <c r="A42" s="767" t="s">
        <v>34</v>
      </c>
      <c r="B42" s="771" t="s">
        <v>2336</v>
      </c>
      <c r="C42" s="771" t="s">
        <v>209</v>
      </c>
      <c r="D42" s="971" t="s">
        <v>138</v>
      </c>
      <c r="E42" s="771" t="s">
        <v>299</v>
      </c>
      <c r="F42" s="968"/>
      <c r="G42" s="771" t="s">
        <v>360</v>
      </c>
      <c r="H42" s="971">
        <v>2005</v>
      </c>
      <c r="I42" s="968"/>
      <c r="J42" s="968"/>
      <c r="K42" s="968"/>
      <c r="L42" s="968"/>
      <c r="M42" s="968"/>
      <c r="N42" s="971" t="s">
        <v>139</v>
      </c>
      <c r="O42" s="772">
        <v>490000</v>
      </c>
      <c r="P42" s="773"/>
      <c r="Q42" s="759" t="s">
        <v>2144</v>
      </c>
      <c r="R42" s="759" t="str">
        <f t="shared" si="1"/>
        <v/>
      </c>
    </row>
    <row r="43" spans="1:19" s="759" customFormat="1" ht="29.25" customHeight="1" x14ac:dyDescent="0.25">
      <c r="A43" s="767" t="s">
        <v>34</v>
      </c>
      <c r="B43" s="771" t="s">
        <v>2335</v>
      </c>
      <c r="C43" s="771" t="s">
        <v>175</v>
      </c>
      <c r="D43" s="971" t="s">
        <v>138</v>
      </c>
      <c r="E43" s="771" t="s">
        <v>304</v>
      </c>
      <c r="F43" s="968"/>
      <c r="G43" s="771" t="s">
        <v>360</v>
      </c>
      <c r="H43" s="971">
        <v>2006</v>
      </c>
      <c r="I43" s="968"/>
      <c r="J43" s="968"/>
      <c r="K43" s="968"/>
      <c r="L43" s="968"/>
      <c r="M43" s="968"/>
      <c r="N43" s="971" t="s">
        <v>139</v>
      </c>
      <c r="O43" s="772">
        <v>450000</v>
      </c>
      <c r="P43" s="773"/>
      <c r="Q43" s="759" t="s">
        <v>2144</v>
      </c>
      <c r="R43" s="759" t="str">
        <f t="shared" si="1"/>
        <v/>
      </c>
    </row>
    <row r="44" spans="1:19" s="759" customFormat="1" ht="29.25" customHeight="1" x14ac:dyDescent="0.25">
      <c r="A44" s="767" t="s">
        <v>34</v>
      </c>
      <c r="B44" s="771" t="s">
        <v>2336</v>
      </c>
      <c r="C44" s="771" t="s">
        <v>209</v>
      </c>
      <c r="D44" s="971" t="s">
        <v>138</v>
      </c>
      <c r="E44" s="771" t="s">
        <v>304</v>
      </c>
      <c r="F44" s="968"/>
      <c r="G44" s="771" t="s">
        <v>378</v>
      </c>
      <c r="H44" s="971">
        <v>2001</v>
      </c>
      <c r="I44" s="968"/>
      <c r="J44" s="968"/>
      <c r="K44" s="968"/>
      <c r="L44" s="968"/>
      <c r="M44" s="968"/>
      <c r="N44" s="971" t="s">
        <v>139</v>
      </c>
      <c r="O44" s="772">
        <v>75000</v>
      </c>
      <c r="P44" s="773"/>
      <c r="Q44" s="759" t="s">
        <v>2144</v>
      </c>
      <c r="R44" s="762"/>
    </row>
    <row r="45" spans="1:19" s="759" customFormat="1" ht="29.25" customHeight="1" x14ac:dyDescent="0.25">
      <c r="A45" s="767" t="s">
        <v>34</v>
      </c>
      <c r="B45" s="771" t="s">
        <v>2340</v>
      </c>
      <c r="C45" s="771" t="s">
        <v>822</v>
      </c>
      <c r="D45" s="971" t="s">
        <v>138</v>
      </c>
      <c r="E45" s="771" t="s">
        <v>856</v>
      </c>
      <c r="F45" s="968"/>
      <c r="G45" s="771" t="s">
        <v>370</v>
      </c>
      <c r="H45" s="971">
        <v>2006</v>
      </c>
      <c r="I45" s="968"/>
      <c r="J45" s="968"/>
      <c r="K45" s="968"/>
      <c r="L45" s="968"/>
      <c r="M45" s="968"/>
      <c r="N45" s="971" t="s">
        <v>139</v>
      </c>
      <c r="O45" s="772">
        <v>112500</v>
      </c>
      <c r="P45" s="773"/>
      <c r="Q45" s="759" t="s">
        <v>2144</v>
      </c>
      <c r="R45" s="762"/>
    </row>
    <row r="46" spans="1:19" s="763" customFormat="1" ht="29.25" customHeight="1" x14ac:dyDescent="0.25">
      <c r="A46" s="767" t="s">
        <v>34</v>
      </c>
      <c r="B46" s="771" t="s">
        <v>2332</v>
      </c>
      <c r="C46" s="774" t="s">
        <v>2331</v>
      </c>
      <c r="D46" s="805"/>
      <c r="E46" s="771"/>
      <c r="F46" s="971"/>
      <c r="G46" s="771" t="s">
        <v>2195</v>
      </c>
      <c r="H46" s="971">
        <v>2017</v>
      </c>
      <c r="I46" s="971"/>
      <c r="J46" s="971"/>
      <c r="K46" s="971"/>
      <c r="L46" s="971"/>
      <c r="M46" s="971"/>
      <c r="N46" s="971" t="s">
        <v>139</v>
      </c>
      <c r="O46" s="772">
        <v>412000</v>
      </c>
      <c r="P46" s="773"/>
      <c r="Q46" s="759" t="s">
        <v>2144</v>
      </c>
      <c r="R46" s="759"/>
    </row>
    <row r="47" spans="1:19" s="759" customFormat="1" ht="29.25" customHeight="1" x14ac:dyDescent="0.25">
      <c r="A47" s="764"/>
      <c r="B47" s="968" t="s">
        <v>156</v>
      </c>
      <c r="C47" s="968" t="s">
        <v>156</v>
      </c>
      <c r="D47" s="770"/>
      <c r="E47" s="968" t="s">
        <v>156</v>
      </c>
      <c r="F47" s="968"/>
      <c r="G47" s="968" t="s">
        <v>156</v>
      </c>
      <c r="H47" s="968"/>
      <c r="I47" s="968"/>
      <c r="J47" s="968"/>
      <c r="K47" s="968"/>
      <c r="L47" s="968"/>
      <c r="M47" s="968"/>
      <c r="N47" s="968"/>
      <c r="O47" s="769"/>
      <c r="P47" s="969"/>
    </row>
    <row r="48" spans="1:19" s="759" customFormat="1" ht="36.75" customHeight="1" x14ac:dyDescent="0.25">
      <c r="A48" s="767" t="s">
        <v>36</v>
      </c>
      <c r="B48" s="768" t="s">
        <v>2166</v>
      </c>
      <c r="C48" s="968" t="s">
        <v>156</v>
      </c>
      <c r="D48" s="770"/>
      <c r="E48" s="968" t="s">
        <v>156</v>
      </c>
      <c r="F48" s="968"/>
      <c r="G48" s="968" t="s">
        <v>156</v>
      </c>
      <c r="H48" s="968"/>
      <c r="I48" s="968"/>
      <c r="J48" s="968"/>
      <c r="K48" s="968"/>
      <c r="L48" s="968"/>
      <c r="M48" s="968"/>
      <c r="N48" s="968"/>
      <c r="O48" s="769">
        <f>SUM(O49:O50)</f>
        <v>620000</v>
      </c>
      <c r="P48" s="969"/>
      <c r="S48" s="761"/>
    </row>
    <row r="49" spans="1:19" s="759" customFormat="1" ht="36.75" customHeight="1" x14ac:dyDescent="0.25">
      <c r="A49" s="767" t="s">
        <v>36</v>
      </c>
      <c r="B49" s="771" t="s">
        <v>2357</v>
      </c>
      <c r="C49" s="771" t="s">
        <v>382</v>
      </c>
      <c r="D49" s="770"/>
      <c r="E49" s="968" t="s">
        <v>156</v>
      </c>
      <c r="F49" s="968"/>
      <c r="G49" s="771" t="s">
        <v>361</v>
      </c>
      <c r="H49" s="971">
        <v>2006</v>
      </c>
      <c r="I49" s="968"/>
      <c r="J49" s="968"/>
      <c r="K49" s="968"/>
      <c r="L49" s="968"/>
      <c r="M49" s="968"/>
      <c r="N49" s="971" t="s">
        <v>139</v>
      </c>
      <c r="O49" s="772">
        <v>320000</v>
      </c>
      <c r="P49" s="773"/>
      <c r="Q49" s="759" t="s">
        <v>2144</v>
      </c>
      <c r="R49" s="762"/>
      <c r="S49" s="761"/>
    </row>
    <row r="50" spans="1:19" s="759" customFormat="1" ht="36.75" customHeight="1" x14ac:dyDescent="0.25">
      <c r="A50" s="767" t="s">
        <v>36</v>
      </c>
      <c r="B50" s="771" t="s">
        <v>2357</v>
      </c>
      <c r="C50" s="771" t="s">
        <v>382</v>
      </c>
      <c r="D50" s="770"/>
      <c r="E50" s="968" t="s">
        <v>156</v>
      </c>
      <c r="F50" s="968"/>
      <c r="G50" s="771" t="s">
        <v>361</v>
      </c>
      <c r="H50" s="971">
        <v>2006</v>
      </c>
      <c r="I50" s="968"/>
      <c r="J50" s="968"/>
      <c r="K50" s="968"/>
      <c r="L50" s="968"/>
      <c r="M50" s="968"/>
      <c r="N50" s="971" t="s">
        <v>139</v>
      </c>
      <c r="O50" s="772">
        <v>300000</v>
      </c>
      <c r="P50" s="773"/>
      <c r="Q50" s="759" t="s">
        <v>2144</v>
      </c>
      <c r="R50" s="762" t="str">
        <f t="shared" ref="R50" si="2">IF(O50&lt;300000,O50,"")</f>
        <v/>
      </c>
    </row>
    <row r="51" spans="1:19" s="759" customFormat="1" ht="36.75" customHeight="1" x14ac:dyDescent="0.25">
      <c r="A51" s="764"/>
      <c r="B51" s="968" t="s">
        <v>156</v>
      </c>
      <c r="C51" s="771" t="s">
        <v>156</v>
      </c>
      <c r="D51" s="770"/>
      <c r="E51" s="968" t="s">
        <v>156</v>
      </c>
      <c r="F51" s="968"/>
      <c r="G51" s="968" t="s">
        <v>156</v>
      </c>
      <c r="H51" s="968"/>
      <c r="I51" s="968"/>
      <c r="J51" s="968"/>
      <c r="K51" s="968"/>
      <c r="L51" s="968"/>
      <c r="M51" s="968"/>
      <c r="N51" s="968"/>
      <c r="O51" s="769"/>
      <c r="P51" s="969"/>
    </row>
    <row r="52" spans="1:19" s="759" customFormat="1" ht="36.75" customHeight="1" thickBot="1" x14ac:dyDescent="0.3">
      <c r="A52" s="803" t="s">
        <v>38</v>
      </c>
      <c r="B52" s="804" t="s">
        <v>2167</v>
      </c>
      <c r="C52" s="804" t="s">
        <v>140</v>
      </c>
      <c r="D52" s="780"/>
      <c r="E52" s="776" t="s">
        <v>156</v>
      </c>
      <c r="F52" s="776"/>
      <c r="G52" s="776" t="s">
        <v>156</v>
      </c>
      <c r="H52" s="776"/>
      <c r="I52" s="776"/>
      <c r="J52" s="776"/>
      <c r="K52" s="776"/>
      <c r="L52" s="776"/>
      <c r="M52" s="776"/>
      <c r="N52" s="776"/>
      <c r="O52" s="777">
        <v>0</v>
      </c>
      <c r="P52" s="778"/>
    </row>
    <row r="53" spans="1:19" s="759" customFormat="1" ht="30.75" customHeight="1" x14ac:dyDescent="0.25">
      <c r="A53" s="781"/>
      <c r="B53" s="782" t="s">
        <v>156</v>
      </c>
      <c r="C53" s="974" t="s">
        <v>156</v>
      </c>
      <c r="D53" s="801"/>
      <c r="E53" s="782" t="s">
        <v>156</v>
      </c>
      <c r="F53" s="782"/>
      <c r="G53" s="782" t="s">
        <v>156</v>
      </c>
      <c r="H53" s="782"/>
      <c r="I53" s="782"/>
      <c r="J53" s="782"/>
      <c r="K53" s="782"/>
      <c r="L53" s="782"/>
      <c r="M53" s="782"/>
      <c r="N53" s="782"/>
      <c r="O53" s="802"/>
      <c r="P53" s="783"/>
    </row>
    <row r="54" spans="1:19" s="759" customFormat="1" ht="36.75" customHeight="1" x14ac:dyDescent="0.25">
      <c r="A54" s="767" t="s">
        <v>40</v>
      </c>
      <c r="B54" s="768" t="s">
        <v>2168</v>
      </c>
      <c r="C54" s="768" t="s">
        <v>140</v>
      </c>
      <c r="D54" s="770"/>
      <c r="E54" s="968" t="s">
        <v>156</v>
      </c>
      <c r="F54" s="968"/>
      <c r="G54" s="968" t="s">
        <v>156</v>
      </c>
      <c r="H54" s="968"/>
      <c r="I54" s="968"/>
      <c r="J54" s="968"/>
      <c r="K54" s="968"/>
      <c r="L54" s="968"/>
      <c r="M54" s="968"/>
      <c r="N54" s="968"/>
      <c r="O54" s="769">
        <v>0</v>
      </c>
      <c r="P54" s="969"/>
    </row>
    <row r="55" spans="1:19" s="759" customFormat="1" ht="30" customHeight="1" x14ac:dyDescent="0.25">
      <c r="A55" s="764"/>
      <c r="B55" s="968" t="s">
        <v>156</v>
      </c>
      <c r="C55" s="768" t="s">
        <v>156</v>
      </c>
      <c r="D55" s="770"/>
      <c r="E55" s="968" t="s">
        <v>156</v>
      </c>
      <c r="F55" s="968"/>
      <c r="G55" s="968" t="s">
        <v>156</v>
      </c>
      <c r="H55" s="968"/>
      <c r="I55" s="968"/>
      <c r="J55" s="968"/>
      <c r="K55" s="968"/>
      <c r="L55" s="968"/>
      <c r="M55" s="968"/>
      <c r="N55" s="968"/>
      <c r="O55" s="769"/>
      <c r="P55" s="969"/>
    </row>
    <row r="56" spans="1:19" s="759" customFormat="1" ht="36.75" customHeight="1" x14ac:dyDescent="0.25">
      <c r="A56" s="767" t="s">
        <v>42</v>
      </c>
      <c r="B56" s="768" t="s">
        <v>2169</v>
      </c>
      <c r="C56" s="768" t="s">
        <v>140</v>
      </c>
      <c r="D56" s="770"/>
      <c r="E56" s="968" t="s">
        <v>156</v>
      </c>
      <c r="F56" s="968"/>
      <c r="G56" s="968" t="s">
        <v>156</v>
      </c>
      <c r="H56" s="968"/>
      <c r="I56" s="968"/>
      <c r="J56" s="968"/>
      <c r="K56" s="968"/>
      <c r="L56" s="968"/>
      <c r="M56" s="968"/>
      <c r="N56" s="968"/>
      <c r="O56" s="769">
        <v>0</v>
      </c>
      <c r="P56" s="969"/>
    </row>
    <row r="57" spans="1:19" s="759" customFormat="1" ht="32.25" customHeight="1" x14ac:dyDescent="0.25">
      <c r="A57" s="764"/>
      <c r="B57" s="968" t="s">
        <v>156</v>
      </c>
      <c r="C57" s="768" t="s">
        <v>156</v>
      </c>
      <c r="D57" s="770"/>
      <c r="E57" s="968" t="s">
        <v>156</v>
      </c>
      <c r="F57" s="968"/>
      <c r="G57" s="968" t="s">
        <v>156</v>
      </c>
      <c r="H57" s="968"/>
      <c r="I57" s="968"/>
      <c r="J57" s="968"/>
      <c r="K57" s="968"/>
      <c r="L57" s="968"/>
      <c r="M57" s="968"/>
      <c r="N57" s="968"/>
      <c r="O57" s="769"/>
      <c r="P57" s="969"/>
    </row>
    <row r="58" spans="1:19" s="759" customFormat="1" ht="36.75" customHeight="1" x14ac:dyDescent="0.25">
      <c r="A58" s="767" t="s">
        <v>44</v>
      </c>
      <c r="B58" s="768" t="s">
        <v>2170</v>
      </c>
      <c r="C58" s="768" t="s">
        <v>140</v>
      </c>
      <c r="D58" s="770"/>
      <c r="E58" s="968" t="s">
        <v>156</v>
      </c>
      <c r="F58" s="968"/>
      <c r="G58" s="968" t="s">
        <v>156</v>
      </c>
      <c r="H58" s="968"/>
      <c r="I58" s="968"/>
      <c r="J58" s="968"/>
      <c r="K58" s="968"/>
      <c r="L58" s="968"/>
      <c r="M58" s="968"/>
      <c r="N58" s="968"/>
      <c r="O58" s="769">
        <v>0</v>
      </c>
      <c r="P58" s="969"/>
    </row>
    <row r="59" spans="1:19" s="759" customFormat="1" ht="30.75" customHeight="1" thickBot="1" x14ac:dyDescent="0.3">
      <c r="A59" s="775"/>
      <c r="B59" s="776" t="s">
        <v>156</v>
      </c>
      <c r="C59" s="804"/>
      <c r="D59" s="776"/>
      <c r="E59" s="776"/>
      <c r="F59" s="776"/>
      <c r="G59" s="776" t="s">
        <v>156</v>
      </c>
      <c r="H59" s="776"/>
      <c r="I59" s="776"/>
      <c r="J59" s="776"/>
      <c r="K59" s="776"/>
      <c r="L59" s="776"/>
      <c r="M59" s="776"/>
      <c r="N59" s="776"/>
      <c r="O59" s="777"/>
      <c r="P59" s="778"/>
    </row>
    <row r="60" spans="1:19" x14ac:dyDescent="0.25">
      <c r="A60" s="756"/>
      <c r="B60" s="682"/>
      <c r="C60" s="682"/>
      <c r="D60" s="682"/>
      <c r="E60" s="682"/>
      <c r="F60" s="682"/>
      <c r="G60" s="682"/>
      <c r="H60" s="682"/>
      <c r="I60" s="682"/>
      <c r="J60" s="682"/>
      <c r="K60" s="682"/>
      <c r="L60" s="682"/>
      <c r="M60" s="682"/>
      <c r="N60" s="682"/>
      <c r="O60" s="683"/>
      <c r="P60" s="682"/>
    </row>
    <row r="61" spans="1:19" x14ac:dyDescent="0.25">
      <c r="A61" s="970"/>
      <c r="B61" s="1445" t="s">
        <v>2223</v>
      </c>
      <c r="C61" s="1445"/>
      <c r="D61" s="1445"/>
      <c r="E61" s="1445"/>
      <c r="F61" s="1445"/>
      <c r="G61" s="1445"/>
      <c r="H61" s="671"/>
      <c r="I61" s="793"/>
      <c r="J61" s="792"/>
      <c r="K61" s="964" t="s">
        <v>2315</v>
      </c>
      <c r="L61" s="964"/>
      <c r="M61" s="964"/>
      <c r="N61" s="964"/>
      <c r="O61" s="1446"/>
      <c r="P61" s="1446"/>
    </row>
    <row r="62" spans="1:19" x14ac:dyDescent="0.25">
      <c r="A62" s="970"/>
      <c r="B62" s="1445" t="str">
        <f>'KIB A'!B21:G21</f>
        <v>Plt. KEPALA BADAN KEPEGAWAIAN, PENDIDIKAN DAN PELATIHAN</v>
      </c>
      <c r="C62" s="1445"/>
      <c r="D62" s="1445"/>
      <c r="E62" s="1445"/>
      <c r="F62" s="1445"/>
      <c r="G62" s="1445"/>
      <c r="H62" s="671"/>
      <c r="I62" s="793"/>
      <c r="J62" s="964"/>
      <c r="K62" s="964"/>
      <c r="L62" s="964"/>
      <c r="M62" s="795"/>
      <c r="N62" s="967"/>
      <c r="O62" s="1446"/>
      <c r="P62" s="1446"/>
    </row>
    <row r="63" spans="1:19" x14ac:dyDescent="0.25">
      <c r="A63" s="970"/>
      <c r="B63" s="1445" t="s">
        <v>126</v>
      </c>
      <c r="C63" s="1445"/>
      <c r="D63" s="1445"/>
      <c r="E63" s="1445"/>
      <c r="F63" s="1445"/>
      <c r="G63" s="1445"/>
      <c r="H63" s="671"/>
      <c r="I63" s="793"/>
      <c r="J63" s="792"/>
      <c r="K63" s="964" t="s">
        <v>122</v>
      </c>
      <c r="L63" s="964"/>
      <c r="M63" s="964"/>
      <c r="N63" s="964"/>
      <c r="O63" s="1446"/>
      <c r="P63" s="1446"/>
    </row>
    <row r="64" spans="1:19" x14ac:dyDescent="0.25">
      <c r="A64" s="970"/>
      <c r="B64" s="964"/>
      <c r="C64" s="964"/>
      <c r="D64" s="964"/>
      <c r="E64" s="964"/>
      <c r="F64" s="964"/>
      <c r="G64" s="964"/>
      <c r="H64" s="671"/>
      <c r="I64" s="793"/>
      <c r="J64" s="792"/>
      <c r="K64" s="964"/>
      <c r="L64" s="964"/>
      <c r="M64" s="964"/>
      <c r="N64" s="964"/>
      <c r="O64" s="967"/>
      <c r="P64" s="967"/>
    </row>
    <row r="65" spans="1:18" x14ac:dyDescent="0.25">
      <c r="A65" s="970"/>
      <c r="B65" s="614"/>
      <c r="C65" s="972"/>
      <c r="D65" s="614"/>
      <c r="E65" s="614"/>
      <c r="F65" s="614"/>
      <c r="G65" s="614"/>
      <c r="H65" s="966"/>
      <c r="J65" s="972"/>
      <c r="K65" s="614"/>
      <c r="L65" s="614"/>
      <c r="M65" s="613"/>
      <c r="N65" s="970"/>
      <c r="O65" s="970"/>
      <c r="P65" s="970"/>
    </row>
    <row r="66" spans="1:18" x14ac:dyDescent="0.25">
      <c r="A66" s="970"/>
      <c r="B66" s="614"/>
      <c r="C66" s="972"/>
      <c r="D66" s="614"/>
      <c r="E66" s="614"/>
      <c r="F66" s="614"/>
      <c r="G66" s="614"/>
      <c r="H66" s="615"/>
      <c r="J66" s="972"/>
      <c r="K66" s="614"/>
      <c r="L66" s="614"/>
      <c r="M66" s="613"/>
      <c r="N66" s="970"/>
      <c r="O66" s="1448"/>
      <c r="P66" s="1448"/>
    </row>
    <row r="67" spans="1:18" x14ac:dyDescent="0.25">
      <c r="A67" s="970"/>
      <c r="B67" s="1464" t="s">
        <v>2065</v>
      </c>
      <c r="C67" s="1464"/>
      <c r="D67" s="1464"/>
      <c r="E67" s="1464"/>
      <c r="F67" s="1464"/>
      <c r="G67" s="1464"/>
      <c r="H67" s="615"/>
      <c r="J67" s="618"/>
      <c r="K67" s="965" t="s">
        <v>2243</v>
      </c>
      <c r="L67" s="965"/>
      <c r="M67" s="965"/>
      <c r="N67" s="965"/>
      <c r="O67" s="1448"/>
      <c r="P67" s="1448"/>
    </row>
    <row r="68" spans="1:18" s="793" customFormat="1" x14ac:dyDescent="0.25">
      <c r="A68" s="967"/>
      <c r="B68" s="1445" t="s">
        <v>1729</v>
      </c>
      <c r="C68" s="1445"/>
      <c r="D68" s="1445"/>
      <c r="E68" s="1445"/>
      <c r="F68" s="1445"/>
      <c r="G68" s="1445"/>
      <c r="J68" s="792"/>
      <c r="K68" s="964" t="s">
        <v>2244</v>
      </c>
      <c r="L68" s="964"/>
      <c r="M68" s="964"/>
      <c r="N68" s="964"/>
      <c r="O68" s="967"/>
      <c r="P68" s="967"/>
      <c r="R68" s="796"/>
    </row>
    <row r="69" spans="1:18" x14ac:dyDescent="0.25">
      <c r="A69" s="611"/>
      <c r="B69" s="611"/>
      <c r="C69" s="611"/>
      <c r="D69" s="611"/>
      <c r="E69" s="611"/>
      <c r="F69" s="611"/>
      <c r="G69" s="611"/>
      <c r="H69" s="611"/>
      <c r="I69" s="611"/>
      <c r="J69" s="611"/>
      <c r="K69" s="611"/>
      <c r="L69" s="611"/>
      <c r="M69" s="611"/>
      <c r="N69" s="611"/>
      <c r="O69" s="611"/>
      <c r="P69" s="611"/>
    </row>
    <row r="70" spans="1:18" x14ac:dyDescent="0.25">
      <c r="A70" s="611"/>
      <c r="B70" s="611"/>
      <c r="C70" s="611"/>
      <c r="D70" s="611"/>
      <c r="E70" s="611"/>
      <c r="F70" s="611"/>
      <c r="G70" s="611"/>
      <c r="H70" s="611"/>
      <c r="I70" s="611"/>
      <c r="J70" s="611"/>
      <c r="K70" s="611"/>
      <c r="L70" s="611"/>
      <c r="M70" s="611"/>
      <c r="N70" s="611"/>
      <c r="O70" s="611"/>
      <c r="P70" s="611"/>
    </row>
  </sheetData>
  <autoFilter ref="A9:R59" xr:uid="{00000000-0009-0000-0000-00000C000000}"/>
  <mergeCells count="30">
    <mergeCell ref="B67:G67"/>
    <mergeCell ref="O67:P67"/>
    <mergeCell ref="B68:G68"/>
    <mergeCell ref="B61:G61"/>
    <mergeCell ref="O61:P61"/>
    <mergeCell ref="B62:G62"/>
    <mergeCell ref="O62:P62"/>
    <mergeCell ref="B63:G63"/>
    <mergeCell ref="O63:P63"/>
    <mergeCell ref="J7:J8"/>
    <mergeCell ref="K7:K8"/>
    <mergeCell ref="L7:L8"/>
    <mergeCell ref="M7:M8"/>
    <mergeCell ref="O66:P66"/>
    <mergeCell ref="A1:P1"/>
    <mergeCell ref="A2:P2"/>
    <mergeCell ref="O4:P4"/>
    <mergeCell ref="A6:A8"/>
    <mergeCell ref="B6:B8"/>
    <mergeCell ref="C6:C8"/>
    <mergeCell ref="D6:D8"/>
    <mergeCell ref="E6:E8"/>
    <mergeCell ref="F6:F8"/>
    <mergeCell ref="G6:G8"/>
    <mergeCell ref="H6:H8"/>
    <mergeCell ref="I6:M6"/>
    <mergeCell ref="N6:N8"/>
    <mergeCell ref="O6:O8"/>
    <mergeCell ref="P6:P8"/>
    <mergeCell ref="I7:I8"/>
  </mergeCells>
  <printOptions horizontalCentered="1"/>
  <pageMargins left="0.70866141732283472" right="0.51181102362204722" top="0.98425196850393704" bottom="0.74803149606299213" header="0.31496062992125984" footer="0.31496062992125984"/>
  <pageSetup paperSize="258" scale="60" firstPageNumber="2" orientation="landscape" useFirstPageNumber="1" r:id="rId1"/>
  <headerFooter>
    <oddFooter>&amp;C&amp;P&amp;RBADAN KEPEGAWAIAN DAERAH</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G165"/>
  <sheetViews>
    <sheetView view="pageBreakPreview" topLeftCell="C144" zoomScale="80" zoomScaleNormal="76" zoomScaleSheetLayoutView="80" workbookViewId="0">
      <selection activeCell="F10" sqref="F10:P148"/>
    </sheetView>
  </sheetViews>
  <sheetFormatPr defaultColWidth="8.85546875" defaultRowHeight="15" x14ac:dyDescent="0.25"/>
  <cols>
    <col min="1" max="1" width="7.85546875" style="1224" customWidth="1"/>
    <col min="2" max="2" width="25.28515625" style="1224" customWidth="1"/>
    <col min="3" max="3" width="26.42578125" style="1224" customWidth="1"/>
    <col min="4" max="4" width="11.140625" style="1224" bestFit="1" customWidth="1"/>
    <col min="5" max="5" width="31.42578125" style="1224" customWidth="1"/>
    <col min="6" max="6" width="9.85546875" style="1224" customWidth="1"/>
    <col min="7" max="7" width="19.140625" style="1224" customWidth="1"/>
    <col min="8" max="8" width="12.42578125" style="1224" customWidth="1"/>
    <col min="9" max="9" width="9.85546875" style="1224" customWidth="1"/>
    <col min="10" max="10" width="20" style="1224" customWidth="1"/>
    <col min="11" max="11" width="15.42578125" style="1224" customWidth="1"/>
    <col min="12" max="12" width="10" style="1224" customWidth="1"/>
    <col min="13" max="13" width="9.85546875" style="1224" customWidth="1"/>
    <col min="14" max="14" width="14.140625" style="1224" customWidth="1"/>
    <col min="15" max="15" width="18.7109375" style="1224" bestFit="1" customWidth="1"/>
    <col min="16" max="16" width="13.85546875" style="1224" customWidth="1"/>
    <col min="18" max="18" width="18" style="757" bestFit="1" customWidth="1"/>
    <col min="19" max="19" width="10.140625" customWidth="1"/>
    <col min="20" max="20" width="18.42578125" customWidth="1"/>
    <col min="21" max="21" width="9.140625" customWidth="1"/>
    <col min="22" max="22" width="19" bestFit="1" customWidth="1"/>
    <col min="23" max="27" width="18.85546875" bestFit="1" customWidth="1"/>
    <col min="28" max="28" width="9" bestFit="1" customWidth="1"/>
    <col min="29" max="29" width="19.28515625" customWidth="1"/>
    <col min="30" max="30" width="17" bestFit="1" customWidth="1"/>
    <col min="31" max="31" width="18" bestFit="1" customWidth="1"/>
    <col min="32" max="32" width="19.42578125" customWidth="1"/>
    <col min="33" max="33" width="17.140625" customWidth="1"/>
    <col min="16384" max="16384" width="9" bestFit="1" customWidth="1"/>
  </cols>
  <sheetData>
    <row r="1" spans="1:32" s="1096" customFormat="1" ht="30" customHeight="1" x14ac:dyDescent="0.2">
      <c r="A1" s="1466" t="s">
        <v>2047</v>
      </c>
      <c r="B1" s="1466"/>
      <c r="C1" s="1466"/>
      <c r="D1" s="1466"/>
      <c r="E1" s="1466"/>
      <c r="F1" s="1466"/>
      <c r="G1" s="1466"/>
      <c r="H1" s="1466"/>
      <c r="I1" s="1466"/>
      <c r="J1" s="1466"/>
      <c r="K1" s="1466"/>
      <c r="L1" s="1466"/>
      <c r="M1" s="1466"/>
      <c r="N1" s="1466"/>
      <c r="O1" s="1466"/>
      <c r="P1" s="1466"/>
      <c r="R1" s="1176"/>
    </row>
    <row r="2" spans="1:32" s="1096" customFormat="1" ht="30" customHeight="1" x14ac:dyDescent="0.2">
      <c r="A2" s="1466" t="s">
        <v>2589</v>
      </c>
      <c r="B2" s="1466"/>
      <c r="C2" s="1466"/>
      <c r="D2" s="1466"/>
      <c r="E2" s="1466"/>
      <c r="F2" s="1466"/>
      <c r="G2" s="1466"/>
      <c r="H2" s="1466"/>
      <c r="I2" s="1466"/>
      <c r="J2" s="1466"/>
      <c r="K2" s="1466"/>
      <c r="L2" s="1466"/>
      <c r="M2" s="1466"/>
      <c r="N2" s="1466"/>
      <c r="O2" s="1466"/>
      <c r="P2" s="1466"/>
      <c r="R2" s="1176"/>
    </row>
    <row r="3" spans="1:32" s="1096" customFormat="1" ht="14.25" x14ac:dyDescent="0.2">
      <c r="A3" s="1206"/>
      <c r="B3" s="1206"/>
      <c r="C3" s="1206"/>
      <c r="D3" s="1206"/>
      <c r="E3" s="1206"/>
      <c r="F3" s="1206"/>
      <c r="G3" s="1206"/>
      <c r="H3" s="1206"/>
      <c r="I3" s="1206"/>
      <c r="J3" s="1206"/>
      <c r="K3" s="1206"/>
      <c r="L3" s="1206"/>
      <c r="M3" s="1206"/>
      <c r="N3" s="1206"/>
      <c r="O3" s="1206"/>
      <c r="P3" s="1206"/>
      <c r="R3" s="1176"/>
    </row>
    <row r="4" spans="1:32" s="1096" customFormat="1" ht="21" customHeight="1" x14ac:dyDescent="0.2">
      <c r="A4" s="1206"/>
      <c r="B4" s="1206"/>
      <c r="C4" s="1206"/>
      <c r="D4" s="1206"/>
      <c r="E4" s="1206"/>
      <c r="F4" s="1206"/>
      <c r="G4" s="1206"/>
      <c r="H4" s="1206"/>
      <c r="I4" s="1206"/>
      <c r="J4" s="1206"/>
      <c r="K4" s="1206"/>
      <c r="L4" s="1206"/>
      <c r="M4" s="1206"/>
      <c r="N4" s="1206"/>
      <c r="O4" s="1467"/>
      <c r="P4" s="1467"/>
      <c r="R4" s="1176"/>
    </row>
    <row r="5" spans="1:32" s="1096" customFormat="1" thickBot="1" x14ac:dyDescent="0.25">
      <c r="A5" s="1207"/>
      <c r="B5" s="1207" t="s">
        <v>2142</v>
      </c>
      <c r="C5" s="1207"/>
      <c r="D5" s="1207"/>
      <c r="E5" s="1206"/>
      <c r="F5" s="1206"/>
      <c r="G5" s="1206"/>
      <c r="H5" s="1206"/>
      <c r="I5" s="1206"/>
      <c r="J5" s="1206"/>
      <c r="K5" s="1206"/>
      <c r="L5" s="1206"/>
      <c r="M5" s="1206"/>
      <c r="N5" s="1206"/>
      <c r="O5" s="1208"/>
      <c r="P5" s="1206"/>
      <c r="R5" s="1176"/>
    </row>
    <row r="6" spans="1:32" s="1096" customFormat="1" ht="29.25" customHeight="1" x14ac:dyDescent="0.2">
      <c r="A6" s="1468" t="s">
        <v>2584</v>
      </c>
      <c r="B6" s="1471" t="s">
        <v>2147</v>
      </c>
      <c r="C6" s="1474" t="s">
        <v>2148</v>
      </c>
      <c r="D6" s="1474" t="s">
        <v>2149</v>
      </c>
      <c r="E6" s="1471" t="s">
        <v>2150</v>
      </c>
      <c r="F6" s="1474" t="s">
        <v>2151</v>
      </c>
      <c r="G6" s="1471" t="s">
        <v>2152</v>
      </c>
      <c r="H6" s="1474" t="s">
        <v>2153</v>
      </c>
      <c r="I6" s="1471" t="s">
        <v>2100</v>
      </c>
      <c r="J6" s="1471"/>
      <c r="K6" s="1471"/>
      <c r="L6" s="1471"/>
      <c r="M6" s="1471"/>
      <c r="N6" s="1474" t="s">
        <v>2158</v>
      </c>
      <c r="O6" s="1471" t="s">
        <v>2159</v>
      </c>
      <c r="P6" s="1477" t="s">
        <v>2160</v>
      </c>
      <c r="R6" s="1176"/>
    </row>
    <row r="7" spans="1:32" s="1096" customFormat="1" ht="14.25" x14ac:dyDescent="0.2">
      <c r="A7" s="1469"/>
      <c r="B7" s="1472"/>
      <c r="C7" s="1475"/>
      <c r="D7" s="1475"/>
      <c r="E7" s="1472"/>
      <c r="F7" s="1475"/>
      <c r="G7" s="1472"/>
      <c r="H7" s="1475"/>
      <c r="I7" s="1472" t="s">
        <v>2154</v>
      </c>
      <c r="J7" s="1472" t="s">
        <v>2155</v>
      </c>
      <c r="K7" s="1472" t="s">
        <v>2156</v>
      </c>
      <c r="L7" s="1472" t="s">
        <v>2157</v>
      </c>
      <c r="M7" s="1472" t="s">
        <v>18</v>
      </c>
      <c r="N7" s="1475"/>
      <c r="O7" s="1472"/>
      <c r="P7" s="1478"/>
      <c r="R7" s="1176"/>
    </row>
    <row r="8" spans="1:32" s="1096" customFormat="1" ht="40.5" customHeight="1" thickBot="1" x14ac:dyDescent="0.25">
      <c r="A8" s="1470"/>
      <c r="B8" s="1473"/>
      <c r="C8" s="1476"/>
      <c r="D8" s="1476"/>
      <c r="E8" s="1473"/>
      <c r="F8" s="1476"/>
      <c r="G8" s="1473"/>
      <c r="H8" s="1476"/>
      <c r="I8" s="1473"/>
      <c r="J8" s="1473"/>
      <c r="K8" s="1473"/>
      <c r="L8" s="1473"/>
      <c r="M8" s="1473"/>
      <c r="N8" s="1476"/>
      <c r="O8" s="1473"/>
      <c r="P8" s="1479"/>
      <c r="Q8" s="1226" t="s">
        <v>2544</v>
      </c>
      <c r="R8" s="1178" t="s">
        <v>2249</v>
      </c>
      <c r="S8" s="1177" t="s">
        <v>2545</v>
      </c>
      <c r="T8" s="1177" t="s">
        <v>2546</v>
      </c>
      <c r="U8" s="1177" t="s">
        <v>2547</v>
      </c>
      <c r="V8" s="1177" t="s">
        <v>2548</v>
      </c>
      <c r="W8" s="1177" t="s">
        <v>2549</v>
      </c>
      <c r="X8" s="1177" t="s">
        <v>2550</v>
      </c>
      <c r="Y8" s="1177" t="s">
        <v>2551</v>
      </c>
      <c r="Z8" s="1177" t="s">
        <v>2552</v>
      </c>
      <c r="AA8" s="1177" t="s">
        <v>2553</v>
      </c>
      <c r="AB8" s="1177" t="s">
        <v>2049</v>
      </c>
      <c r="AC8" s="1177" t="s">
        <v>2089</v>
      </c>
      <c r="AD8" s="1179" t="s">
        <v>2554</v>
      </c>
    </row>
    <row r="9" spans="1:32" s="1096" customFormat="1" ht="27.95" customHeight="1" thickBot="1" x14ac:dyDescent="0.25">
      <c r="A9" s="1234">
        <v>1</v>
      </c>
      <c r="B9" s="1146">
        <v>2</v>
      </c>
      <c r="C9" s="1146">
        <v>3</v>
      </c>
      <c r="D9" s="1146">
        <v>4</v>
      </c>
      <c r="E9" s="1146">
        <v>5</v>
      </c>
      <c r="F9" s="1146">
        <v>6</v>
      </c>
      <c r="G9" s="1146">
        <v>7</v>
      </c>
      <c r="H9" s="1146">
        <v>8</v>
      </c>
      <c r="I9" s="1146">
        <v>9</v>
      </c>
      <c r="J9" s="1146">
        <v>10</v>
      </c>
      <c r="K9" s="1146">
        <v>11</v>
      </c>
      <c r="L9" s="1146">
        <v>12</v>
      </c>
      <c r="M9" s="1146">
        <v>13</v>
      </c>
      <c r="N9" s="1146">
        <v>14</v>
      </c>
      <c r="O9" s="1146">
        <v>15</v>
      </c>
      <c r="P9" s="1235">
        <v>16</v>
      </c>
      <c r="R9" s="1176"/>
    </row>
    <row r="10" spans="1:32" s="1097" customFormat="1" ht="27.75" customHeight="1" thickTop="1" x14ac:dyDescent="0.2">
      <c r="A10" s="1229"/>
      <c r="B10" s="1190" t="s">
        <v>2358</v>
      </c>
      <c r="C10" s="1190" t="s">
        <v>133</v>
      </c>
      <c r="D10" s="1184" t="s">
        <v>450</v>
      </c>
      <c r="E10" s="1184" t="s">
        <v>794</v>
      </c>
      <c r="F10" s="1184" t="s">
        <v>796</v>
      </c>
      <c r="G10" s="1184" t="s">
        <v>2195</v>
      </c>
      <c r="H10" s="1184">
        <v>2006</v>
      </c>
      <c r="I10" s="1191"/>
      <c r="J10" s="1181" t="s">
        <v>798</v>
      </c>
      <c r="K10" s="1181" t="s">
        <v>799</v>
      </c>
      <c r="L10" s="1190" t="s">
        <v>800</v>
      </c>
      <c r="M10" s="1190" t="s">
        <v>138</v>
      </c>
      <c r="N10" s="1184" t="s">
        <v>139</v>
      </c>
      <c r="O10" s="1192">
        <v>140000000</v>
      </c>
      <c r="P10" s="1231"/>
      <c r="Q10" s="1227" t="str">
        <f>MID(B10,2,7)</f>
        <v>2.03.01</v>
      </c>
      <c r="R10" s="1181" t="str">
        <f>VLOOKUP(Q10,kelompok,2,0)</f>
        <v>Alat Angkutan Darat Bermotor</v>
      </c>
      <c r="S10" s="1184">
        <f>VLOOKUP(Q10,MASAMANFAAT,4,0)</f>
        <v>7</v>
      </c>
      <c r="T10" s="1185">
        <f>(O10)/S10</f>
        <v>20000000</v>
      </c>
      <c r="U10" s="1186">
        <f>2014-AB10+1</f>
        <v>9</v>
      </c>
      <c r="V10" s="1185">
        <f>IF(U10&gt;S10,O10,T10*U10)</f>
        <v>140000000</v>
      </c>
      <c r="W10" s="1185">
        <f>IF(O10=V10,0,T10)</f>
        <v>0</v>
      </c>
      <c r="X10" s="1185">
        <f>IF(O10=V10+W10,0,T10)</f>
        <v>0</v>
      </c>
      <c r="Y10" s="1185">
        <f>IF(O10=V10+W10+X10,0,T10)</f>
        <v>0</v>
      </c>
      <c r="Z10" s="1185">
        <f>IF(O10=V10+W10+X10+Y10,0,T10)</f>
        <v>0</v>
      </c>
      <c r="AA10" s="1185">
        <f>IF(O10=W10+X10+Y10+Z10+V10,0,T10)</f>
        <v>0</v>
      </c>
      <c r="AB10" s="1184">
        <f>H10</f>
        <v>2006</v>
      </c>
      <c r="AC10" s="1187">
        <f>O10</f>
        <v>140000000</v>
      </c>
      <c r="AD10" s="1188">
        <f>AC10-W10-V10-X10-Y10-Z10-AA10</f>
        <v>0</v>
      </c>
      <c r="AE10" s="1097" t="str">
        <f t="shared" ref="AE10:AE35" si="0">LEFT(B10,11)</f>
        <v>02.03.01.01</v>
      </c>
      <c r="AF10" s="1182">
        <f>SUM(V10:AA10)</f>
        <v>140000000</v>
      </c>
    </row>
    <row r="11" spans="1:32" s="1097" customFormat="1" ht="27" customHeight="1" x14ac:dyDescent="0.2">
      <c r="A11" s="1229"/>
      <c r="B11" s="1190" t="s">
        <v>2359</v>
      </c>
      <c r="C11" s="1190" t="s">
        <v>132</v>
      </c>
      <c r="D11" s="1184" t="s">
        <v>450</v>
      </c>
      <c r="E11" s="1184" t="s">
        <v>795</v>
      </c>
      <c r="F11" s="1184" t="s">
        <v>148</v>
      </c>
      <c r="G11" s="1184" t="s">
        <v>2195</v>
      </c>
      <c r="H11" s="1184">
        <v>2006</v>
      </c>
      <c r="I11" s="1191"/>
      <c r="J11" s="1181" t="s">
        <v>801</v>
      </c>
      <c r="K11" s="1181" t="s">
        <v>802</v>
      </c>
      <c r="L11" s="1190" t="s">
        <v>803</v>
      </c>
      <c r="M11" s="1190" t="s">
        <v>138</v>
      </c>
      <c r="N11" s="1184" t="s">
        <v>139</v>
      </c>
      <c r="O11" s="1192">
        <v>4500000</v>
      </c>
      <c r="P11" s="1230"/>
      <c r="Q11" s="1227" t="str">
        <f>MID(B11,2,7)</f>
        <v>2.03.01</v>
      </c>
      <c r="R11" s="1181" t="str">
        <f>VLOOKUP(Q11,kelompok,2,0)</f>
        <v>Alat Angkutan Darat Bermotor</v>
      </c>
      <c r="S11" s="1184">
        <f>VLOOKUP(Q11,MASAMANFAAT,4,0)</f>
        <v>7</v>
      </c>
      <c r="T11" s="1185">
        <f>(O11)/S11</f>
        <v>642857.14285714284</v>
      </c>
      <c r="U11" s="1186">
        <f>2014-AB11+1</f>
        <v>9</v>
      </c>
      <c r="V11" s="1185">
        <f>IF(U11&gt;S11,O11,T11*U11)</f>
        <v>4500000</v>
      </c>
      <c r="W11" s="1185">
        <f>IF(O11=V11,0,T11)</f>
        <v>0</v>
      </c>
      <c r="X11" s="1185">
        <f>IF(O11=V11+W11,0,T11)</f>
        <v>0</v>
      </c>
      <c r="Y11" s="1185">
        <f>IF(O11=V11+W11+X11,0,T11)</f>
        <v>0</v>
      </c>
      <c r="Z11" s="1185">
        <f>IF(O11=V11+W11+X11+Y11,0,T11)</f>
        <v>0</v>
      </c>
      <c r="AA11" s="1185">
        <f>IF(O11=W11+X11+Y11+Z11+V11,0,T11)</f>
        <v>0</v>
      </c>
      <c r="AB11" s="1184">
        <f>H11</f>
        <v>2006</v>
      </c>
      <c r="AC11" s="1187">
        <f>O11</f>
        <v>4500000</v>
      </c>
      <c r="AD11" s="1188">
        <f>AC11-W11-V11-X11-Y11-Z11-AA11</f>
        <v>0</v>
      </c>
      <c r="AE11" s="1097" t="str">
        <f t="shared" si="0"/>
        <v>02.03.01.05</v>
      </c>
      <c r="AF11" s="1182">
        <f t="shared" ref="AF11:AF14" si="1">SUM(V11:AA11)</f>
        <v>4500000</v>
      </c>
    </row>
    <row r="12" spans="1:32" s="1097" customFormat="1" ht="42.95" customHeight="1" x14ac:dyDescent="0.2">
      <c r="A12" s="1229"/>
      <c r="B12" s="1190" t="s">
        <v>2530</v>
      </c>
      <c r="C12" s="1190" t="s">
        <v>133</v>
      </c>
      <c r="D12" s="1184" t="s">
        <v>450</v>
      </c>
      <c r="E12" s="1184" t="s">
        <v>2531</v>
      </c>
      <c r="F12" s="1184" t="s">
        <v>796</v>
      </c>
      <c r="G12" s="1184" t="s">
        <v>2195</v>
      </c>
      <c r="H12" s="1184">
        <v>2014</v>
      </c>
      <c r="I12" s="1191"/>
      <c r="J12" s="1181" t="s">
        <v>2532</v>
      </c>
      <c r="K12" s="1181" t="s">
        <v>2533</v>
      </c>
      <c r="L12" s="1190" t="s">
        <v>2534</v>
      </c>
      <c r="M12" s="1190"/>
      <c r="N12" s="1184" t="s">
        <v>139</v>
      </c>
      <c r="O12" s="1192">
        <v>280841927.1343646</v>
      </c>
      <c r="P12" s="1231" t="s">
        <v>2543</v>
      </c>
      <c r="Q12" s="1227" t="str">
        <f>MID(B12,2,7)</f>
        <v>2.03.01</v>
      </c>
      <c r="R12" s="1181" t="str">
        <f>VLOOKUP(Q12,kelompok,2,0)</f>
        <v>Alat Angkutan Darat Bermotor</v>
      </c>
      <c r="S12" s="1184">
        <f>VLOOKUP(Q12,MASAMANFAAT,4,0)</f>
        <v>7</v>
      </c>
      <c r="T12" s="1185">
        <f>(O12)/S12</f>
        <v>40120275.304909229</v>
      </c>
      <c r="U12" s="1186">
        <f>2014-AB12+1</f>
        <v>1</v>
      </c>
      <c r="V12" s="1185">
        <f>IF(U12&gt;S12,O12,T12*U12)</f>
        <v>40120275.304909229</v>
      </c>
      <c r="W12" s="1185">
        <f>IF(O12=V12,0,T12)</f>
        <v>40120275.304909229</v>
      </c>
      <c r="X12" s="1185">
        <f>IF(O12=V12+W12,0,T12)</f>
        <v>40120275.304909229</v>
      </c>
      <c r="Y12" s="1185">
        <f>IF(O12=V12+W12+X12,0,T12)</f>
        <v>40120275.304909229</v>
      </c>
      <c r="Z12" s="1185">
        <f>IF(O12=V12+W12+X12+Y12,0,T12)</f>
        <v>40120275.304909229</v>
      </c>
      <c r="AA12" s="1185">
        <f>IF(O12=W12+X12+Y12+Z12+V12,0,T12)</f>
        <v>40120275.304909229</v>
      </c>
      <c r="AB12" s="1184">
        <f>H12</f>
        <v>2014</v>
      </c>
      <c r="AC12" s="1187">
        <f>O12</f>
        <v>280841927.1343646</v>
      </c>
      <c r="AD12" s="1188">
        <f>AC12-W12-V12-X12-Y12-Z12-AA12</f>
        <v>40120275.304909229</v>
      </c>
      <c r="AE12" s="1097" t="str">
        <f t="shared" si="0"/>
        <v>02.03.01.02</v>
      </c>
      <c r="AF12" s="1182">
        <f t="shared" si="1"/>
        <v>240721651.82945538</v>
      </c>
    </row>
    <row r="13" spans="1:32" s="1097" customFormat="1" ht="42.95" customHeight="1" x14ac:dyDescent="0.2">
      <c r="A13" s="1229"/>
      <c r="B13" s="1190" t="s">
        <v>2530</v>
      </c>
      <c r="C13" s="1190" t="s">
        <v>133</v>
      </c>
      <c r="D13" s="1184" t="s">
        <v>450</v>
      </c>
      <c r="E13" s="1184" t="s">
        <v>2535</v>
      </c>
      <c r="F13" s="1184">
        <v>1300</v>
      </c>
      <c r="G13" s="1184" t="s">
        <v>2195</v>
      </c>
      <c r="H13" s="1184">
        <v>2015</v>
      </c>
      <c r="I13" s="1191"/>
      <c r="J13" s="1181" t="s">
        <v>2536</v>
      </c>
      <c r="K13" s="1181" t="s">
        <v>2537</v>
      </c>
      <c r="L13" s="1190" t="s">
        <v>2538</v>
      </c>
      <c r="M13" s="1190"/>
      <c r="N13" s="1184" t="s">
        <v>139</v>
      </c>
      <c r="O13" s="1192">
        <v>185087699.23109555</v>
      </c>
      <c r="P13" s="1231" t="s">
        <v>2543</v>
      </c>
      <c r="Q13" s="1227" t="str">
        <f>MID(B13,2,7)</f>
        <v>2.03.01</v>
      </c>
      <c r="R13" s="1181" t="str">
        <f>VLOOKUP(Q13,kelompok,2,0)</f>
        <v>Alat Angkutan Darat Bermotor</v>
      </c>
      <c r="S13" s="1184">
        <f>VLOOKUP(Q13,MASAMANFAAT,4,0)</f>
        <v>7</v>
      </c>
      <c r="T13" s="1185">
        <f>(O13)/S13</f>
        <v>26441099.890156507</v>
      </c>
      <c r="U13" s="1186">
        <f>2014-AB13+1</f>
        <v>0</v>
      </c>
      <c r="V13" s="1185">
        <f>IF(U13&gt;S13,O13,T13*U13)</f>
        <v>0</v>
      </c>
      <c r="W13" s="1185">
        <f>IF(O13=V13,0,T13)</f>
        <v>26441099.890156507</v>
      </c>
      <c r="X13" s="1185">
        <f>IF(O13=V13+W13,0,T13)</f>
        <v>26441099.890156507</v>
      </c>
      <c r="Y13" s="1185">
        <f>IF(O13=V13+W13+X13,0,T13)</f>
        <v>26441099.890156507</v>
      </c>
      <c r="Z13" s="1185">
        <f>IF(O13=V13+W13+X13+Y13,0,T13)</f>
        <v>26441099.890156507</v>
      </c>
      <c r="AA13" s="1185">
        <f>IF(O13=W13+X13+Y13+Z13+V13,0,T13)</f>
        <v>26441099.890156507</v>
      </c>
      <c r="AB13" s="1184">
        <f>H13</f>
        <v>2015</v>
      </c>
      <c r="AC13" s="1187">
        <f>O13</f>
        <v>185087699.23109555</v>
      </c>
      <c r="AD13" s="1188">
        <f>AC13-W13-V13-X13-Y13-Z13-AA13</f>
        <v>52882199.780313015</v>
      </c>
      <c r="AE13" s="1097" t="str">
        <f t="shared" si="0"/>
        <v>02.03.01.02</v>
      </c>
      <c r="AF13" s="1182">
        <f t="shared" si="1"/>
        <v>132205499.45078254</v>
      </c>
    </row>
    <row r="14" spans="1:32" s="1097" customFormat="1" ht="42.95" customHeight="1" x14ac:dyDescent="0.2">
      <c r="A14" s="1229"/>
      <c r="B14" s="1190" t="s">
        <v>2530</v>
      </c>
      <c r="C14" s="1190" t="s">
        <v>133</v>
      </c>
      <c r="D14" s="1184" t="s">
        <v>450</v>
      </c>
      <c r="E14" s="1184" t="s">
        <v>2539</v>
      </c>
      <c r="F14" s="1184">
        <v>1300</v>
      </c>
      <c r="G14" s="1184" t="s">
        <v>2195</v>
      </c>
      <c r="H14" s="1184">
        <v>2015</v>
      </c>
      <c r="I14" s="1184"/>
      <c r="J14" s="1181" t="s">
        <v>2540</v>
      </c>
      <c r="K14" s="1181" t="s">
        <v>2541</v>
      </c>
      <c r="L14" s="1184" t="s">
        <v>2542</v>
      </c>
      <c r="M14" s="1184"/>
      <c r="N14" s="1184" t="s">
        <v>139</v>
      </c>
      <c r="O14" s="1192">
        <v>185087699.23109555</v>
      </c>
      <c r="P14" s="1231" t="s">
        <v>2543</v>
      </c>
      <c r="Q14" s="1227" t="str">
        <f>MID(B14,2,7)</f>
        <v>2.03.01</v>
      </c>
      <c r="R14" s="1181" t="str">
        <f>VLOOKUP(Q14,kelompok,2,0)</f>
        <v>Alat Angkutan Darat Bermotor</v>
      </c>
      <c r="S14" s="1184">
        <f>VLOOKUP(Q14,MASAMANFAAT,4,0)</f>
        <v>7</v>
      </c>
      <c r="T14" s="1185">
        <f>(O14)/S14</f>
        <v>26441099.890156507</v>
      </c>
      <c r="U14" s="1186">
        <f>2014-AB14+1</f>
        <v>0</v>
      </c>
      <c r="V14" s="1185">
        <f>IF(U14&gt;S14,O14,T14*U14)</f>
        <v>0</v>
      </c>
      <c r="W14" s="1185">
        <f>IF(O14=V14,0,T14)</f>
        <v>26441099.890156507</v>
      </c>
      <c r="X14" s="1185">
        <f>IF(O14=V14+W14,0,T14)</f>
        <v>26441099.890156507</v>
      </c>
      <c r="Y14" s="1185">
        <f>IF(O14=V14+W14+X14,0,T14)</f>
        <v>26441099.890156507</v>
      </c>
      <c r="Z14" s="1185">
        <f>IF(O14=V14+W14+X14+Y14,0,T14)</f>
        <v>26441099.890156507</v>
      </c>
      <c r="AA14" s="1185">
        <f>IF(O14=W14+X14+Y14+Z14+V14,0,T14)</f>
        <v>26441099.890156507</v>
      </c>
      <c r="AB14" s="1184">
        <f>H14</f>
        <v>2015</v>
      </c>
      <c r="AC14" s="1187">
        <f>O14</f>
        <v>185087699.23109555</v>
      </c>
      <c r="AD14" s="1188">
        <f>AC14-W14-V14-X14-Y14-Z14-AA14</f>
        <v>52882199.780313015</v>
      </c>
      <c r="AE14" s="1097" t="str">
        <f t="shared" si="0"/>
        <v>02.03.01.02</v>
      </c>
      <c r="AF14" s="1182">
        <f t="shared" si="1"/>
        <v>132205499.45078254</v>
      </c>
    </row>
    <row r="15" spans="1:32" s="1097" customFormat="1" ht="36" customHeight="1" x14ac:dyDescent="0.25">
      <c r="A15" s="1229"/>
      <c r="B15" s="1190" t="s">
        <v>1126</v>
      </c>
      <c r="C15" s="1190" t="s">
        <v>196</v>
      </c>
      <c r="D15" s="1184" t="s">
        <v>138</v>
      </c>
      <c r="E15" s="1190" t="s">
        <v>304</v>
      </c>
      <c r="F15" s="1191"/>
      <c r="G15" s="1190" t="s">
        <v>863</v>
      </c>
      <c r="H15" s="1184">
        <v>2006</v>
      </c>
      <c r="I15" s="1191"/>
      <c r="J15" s="1191"/>
      <c r="K15" s="1191"/>
      <c r="L15" s="1191"/>
      <c r="M15" s="1191"/>
      <c r="N15" s="1184" t="s">
        <v>139</v>
      </c>
      <c r="O15" s="1192">
        <v>2800000</v>
      </c>
      <c r="P15" s="1231"/>
      <c r="Q15" s="1227" t="str">
        <f t="shared" ref="Q15:Q46" si="2">MID(B15,2,7)</f>
        <v>2.06.02</v>
      </c>
      <c r="R15" s="1181" t="str">
        <f t="shared" ref="R15:R46" si="3">VLOOKUP(Q15,kelompok,2,0)</f>
        <v>ALAT RUMAH TANGGA</v>
      </c>
      <c r="S15" s="1184">
        <f t="shared" ref="S15:S46" si="4">VLOOKUP(Q15,MASAMANFAAT,4,0)</f>
        <v>5</v>
      </c>
      <c r="T15" s="1185">
        <f t="shared" ref="T15:T46" si="5">(O15)/S15</f>
        <v>560000</v>
      </c>
      <c r="U15" s="1186">
        <f t="shared" ref="U15:U46" si="6">2014-AB15+1</f>
        <v>9</v>
      </c>
      <c r="V15" s="1185">
        <f t="shared" ref="V15:V46" si="7">IF(U15&gt;S15,O15,T15*U15)</f>
        <v>2800000</v>
      </c>
      <c r="W15" s="1185">
        <f t="shared" ref="W15:W46" si="8">IF(O15=V15,0,T15)</f>
        <v>0</v>
      </c>
      <c r="X15" s="1185">
        <f t="shared" ref="X15:X46" si="9">IF(O15=V15+W15,0,T15)</f>
        <v>0</v>
      </c>
      <c r="Y15" s="1185">
        <f t="shared" ref="Y15:Y46" si="10">IF(O15=V15+W15+X15,0,T15)</f>
        <v>0</v>
      </c>
      <c r="Z15" s="1185">
        <f t="shared" ref="Z15:Z46" si="11">IF(O15=V15+W15+X15+Y15,0,T15)</f>
        <v>0</v>
      </c>
      <c r="AA15" s="1185">
        <f t="shared" ref="AA15:AA46" si="12">IF(O15=W15+X15+Y15+Z15+V15,0,T15)</f>
        <v>0</v>
      </c>
      <c r="AB15" s="1184">
        <f t="shared" ref="AB15:AB46" si="13">H15</f>
        <v>2006</v>
      </c>
      <c r="AC15" s="1187">
        <f t="shared" ref="AC15:AC46" si="14">O15</f>
        <v>2800000</v>
      </c>
      <c r="AD15" s="1189">
        <f t="shared" ref="AD15:AD46" si="15">AC15-W15-V15-X15-Y15-Z15-AA15</f>
        <v>0</v>
      </c>
      <c r="AE15" s="1097" t="str">
        <f t="shared" si="0"/>
        <v>02.06.02.01</v>
      </c>
      <c r="AF15" s="1182">
        <f t="shared" ref="AF15:AF78" si="16">SUM(V15:AA15)</f>
        <v>2800000</v>
      </c>
    </row>
    <row r="16" spans="1:32" s="1097" customFormat="1" ht="36" customHeight="1" x14ac:dyDescent="0.25">
      <c r="A16" s="1229"/>
      <c r="B16" s="1190" t="s">
        <v>2341</v>
      </c>
      <c r="C16" s="1190" t="s">
        <v>181</v>
      </c>
      <c r="D16" s="1184" t="s">
        <v>138</v>
      </c>
      <c r="E16" s="1190" t="s">
        <v>304</v>
      </c>
      <c r="F16" s="1191"/>
      <c r="G16" s="1190" t="s">
        <v>364</v>
      </c>
      <c r="H16" s="1184">
        <v>2006</v>
      </c>
      <c r="I16" s="1191"/>
      <c r="J16" s="1191"/>
      <c r="K16" s="1191"/>
      <c r="L16" s="1191"/>
      <c r="M16" s="1191"/>
      <c r="N16" s="1184" t="s">
        <v>139</v>
      </c>
      <c r="O16" s="1192">
        <v>1280000</v>
      </c>
      <c r="P16" s="1231"/>
      <c r="Q16" s="1227" t="str">
        <f t="shared" si="2"/>
        <v>2.06.01</v>
      </c>
      <c r="R16" s="1181" t="str">
        <f t="shared" si="3"/>
        <v>ALAT KANTOR</v>
      </c>
      <c r="S16" s="1184">
        <f t="shared" si="4"/>
        <v>5</v>
      </c>
      <c r="T16" s="1185">
        <f t="shared" si="5"/>
        <v>256000</v>
      </c>
      <c r="U16" s="1186">
        <f t="shared" si="6"/>
        <v>9</v>
      </c>
      <c r="V16" s="1185">
        <f t="shared" si="7"/>
        <v>1280000</v>
      </c>
      <c r="W16" s="1185">
        <f t="shared" si="8"/>
        <v>0</v>
      </c>
      <c r="X16" s="1185">
        <f t="shared" si="9"/>
        <v>0</v>
      </c>
      <c r="Y16" s="1185">
        <f t="shared" si="10"/>
        <v>0</v>
      </c>
      <c r="Z16" s="1185">
        <f t="shared" si="11"/>
        <v>0</v>
      </c>
      <c r="AA16" s="1185">
        <f t="shared" si="12"/>
        <v>0</v>
      </c>
      <c r="AB16" s="1184">
        <f t="shared" si="13"/>
        <v>2006</v>
      </c>
      <c r="AC16" s="1187">
        <f t="shared" si="14"/>
        <v>1280000</v>
      </c>
      <c r="AD16" s="1189">
        <f t="shared" si="15"/>
        <v>0</v>
      </c>
      <c r="AE16" s="1097" t="str">
        <f t="shared" si="0"/>
        <v>02.06.01.04</v>
      </c>
      <c r="AF16" s="1182">
        <f t="shared" si="16"/>
        <v>1280000</v>
      </c>
    </row>
    <row r="17" spans="1:32" s="1097" customFormat="1" ht="36" customHeight="1" x14ac:dyDescent="0.25">
      <c r="A17" s="1229"/>
      <c r="B17" s="1190" t="s">
        <v>442</v>
      </c>
      <c r="C17" s="1190" t="s">
        <v>820</v>
      </c>
      <c r="D17" s="1184" t="s">
        <v>138</v>
      </c>
      <c r="E17" s="1190" t="s">
        <v>304</v>
      </c>
      <c r="F17" s="1191"/>
      <c r="G17" s="1190" t="s">
        <v>364</v>
      </c>
      <c r="H17" s="1184">
        <v>2006</v>
      </c>
      <c r="I17" s="1191"/>
      <c r="J17" s="1191"/>
      <c r="K17" s="1191"/>
      <c r="L17" s="1191"/>
      <c r="M17" s="1191"/>
      <c r="N17" s="1184" t="s">
        <v>139</v>
      </c>
      <c r="O17" s="1192">
        <v>1200000</v>
      </c>
      <c r="P17" s="1231"/>
      <c r="Q17" s="1227" t="str">
        <f t="shared" si="2"/>
        <v>2.06.04</v>
      </c>
      <c r="R17" s="1181" t="str">
        <f t="shared" si="3"/>
        <v>MEJA DAN KURSI KERJA/RAPAT PEJABAT</v>
      </c>
      <c r="S17" s="1184">
        <f t="shared" si="4"/>
        <v>5</v>
      </c>
      <c r="T17" s="1185">
        <f t="shared" si="5"/>
        <v>240000</v>
      </c>
      <c r="U17" s="1186">
        <f t="shared" si="6"/>
        <v>9</v>
      </c>
      <c r="V17" s="1185">
        <f t="shared" si="7"/>
        <v>1200000</v>
      </c>
      <c r="W17" s="1185">
        <f t="shared" si="8"/>
        <v>0</v>
      </c>
      <c r="X17" s="1185">
        <f t="shared" si="9"/>
        <v>0</v>
      </c>
      <c r="Y17" s="1185">
        <f t="shared" si="10"/>
        <v>0</v>
      </c>
      <c r="Z17" s="1185">
        <f t="shared" si="11"/>
        <v>0</v>
      </c>
      <c r="AA17" s="1185">
        <f t="shared" si="12"/>
        <v>0</v>
      </c>
      <c r="AB17" s="1184">
        <f t="shared" si="13"/>
        <v>2006</v>
      </c>
      <c r="AC17" s="1187">
        <f t="shared" si="14"/>
        <v>1200000</v>
      </c>
      <c r="AD17" s="1189">
        <f t="shared" si="15"/>
        <v>0</v>
      </c>
      <c r="AE17" s="1097" t="str">
        <f t="shared" si="0"/>
        <v>02.06.04.01</v>
      </c>
      <c r="AF17" s="1182">
        <f t="shared" si="16"/>
        <v>1200000</v>
      </c>
    </row>
    <row r="18" spans="1:32" s="1097" customFormat="1" ht="36" customHeight="1" x14ac:dyDescent="0.25">
      <c r="A18" s="1229"/>
      <c r="B18" s="1190" t="s">
        <v>2338</v>
      </c>
      <c r="C18" s="1190" t="s">
        <v>187</v>
      </c>
      <c r="D18" s="1184" t="s">
        <v>138</v>
      </c>
      <c r="E18" s="1190" t="s">
        <v>304</v>
      </c>
      <c r="F18" s="1191"/>
      <c r="G18" s="1190" t="s">
        <v>360</v>
      </c>
      <c r="H18" s="1184">
        <v>2006</v>
      </c>
      <c r="I18" s="1191"/>
      <c r="J18" s="1191"/>
      <c r="K18" s="1191"/>
      <c r="L18" s="1191"/>
      <c r="M18" s="1191"/>
      <c r="N18" s="1184" t="s">
        <v>139</v>
      </c>
      <c r="O18" s="1192">
        <v>560000</v>
      </c>
      <c r="P18" s="1231"/>
      <c r="Q18" s="1227" t="str">
        <f t="shared" si="2"/>
        <v>2.06.02</v>
      </c>
      <c r="R18" s="1181" t="str">
        <f t="shared" si="3"/>
        <v>ALAT RUMAH TANGGA</v>
      </c>
      <c r="S18" s="1184">
        <f t="shared" si="4"/>
        <v>5</v>
      </c>
      <c r="T18" s="1185">
        <f t="shared" si="5"/>
        <v>112000</v>
      </c>
      <c r="U18" s="1186">
        <f t="shared" si="6"/>
        <v>9</v>
      </c>
      <c r="V18" s="1185">
        <f t="shared" si="7"/>
        <v>560000</v>
      </c>
      <c r="W18" s="1185">
        <f t="shared" si="8"/>
        <v>0</v>
      </c>
      <c r="X18" s="1185">
        <f t="shared" si="9"/>
        <v>0</v>
      </c>
      <c r="Y18" s="1185">
        <f t="shared" si="10"/>
        <v>0</v>
      </c>
      <c r="Z18" s="1185">
        <f t="shared" si="11"/>
        <v>0</v>
      </c>
      <c r="AA18" s="1185">
        <f t="shared" si="12"/>
        <v>0</v>
      </c>
      <c r="AB18" s="1184">
        <f t="shared" si="13"/>
        <v>2006</v>
      </c>
      <c r="AC18" s="1187">
        <f t="shared" si="14"/>
        <v>560000</v>
      </c>
      <c r="AD18" s="1189">
        <f t="shared" si="15"/>
        <v>0</v>
      </c>
      <c r="AE18" s="1097" t="str">
        <f t="shared" si="0"/>
        <v>02.06.02.01</v>
      </c>
      <c r="AF18" s="1182">
        <f t="shared" si="16"/>
        <v>560000</v>
      </c>
    </row>
    <row r="19" spans="1:32" s="1097" customFormat="1" ht="36" customHeight="1" x14ac:dyDescent="0.25">
      <c r="A19" s="1229"/>
      <c r="B19" s="1190" t="s">
        <v>441</v>
      </c>
      <c r="C19" s="1190" t="s">
        <v>182</v>
      </c>
      <c r="D19" s="1184" t="s">
        <v>138</v>
      </c>
      <c r="E19" s="1190" t="s">
        <v>845</v>
      </c>
      <c r="F19" s="1191"/>
      <c r="G19" s="1190" t="s">
        <v>362</v>
      </c>
      <c r="H19" s="1184">
        <v>2006</v>
      </c>
      <c r="I19" s="1191"/>
      <c r="J19" s="1191"/>
      <c r="K19" s="1191"/>
      <c r="L19" s="1191"/>
      <c r="M19" s="1191"/>
      <c r="N19" s="1184" t="s">
        <v>139</v>
      </c>
      <c r="O19" s="1192">
        <v>1600000</v>
      </c>
      <c r="P19" s="1231"/>
      <c r="Q19" s="1227" t="str">
        <f t="shared" si="2"/>
        <v>2.06.01</v>
      </c>
      <c r="R19" s="1181" t="str">
        <f t="shared" si="3"/>
        <v>ALAT KANTOR</v>
      </c>
      <c r="S19" s="1184">
        <f t="shared" si="4"/>
        <v>5</v>
      </c>
      <c r="T19" s="1185">
        <f t="shared" si="5"/>
        <v>320000</v>
      </c>
      <c r="U19" s="1186">
        <f t="shared" si="6"/>
        <v>9</v>
      </c>
      <c r="V19" s="1185">
        <f t="shared" si="7"/>
        <v>1600000</v>
      </c>
      <c r="W19" s="1185">
        <f t="shared" si="8"/>
        <v>0</v>
      </c>
      <c r="X19" s="1185">
        <f t="shared" si="9"/>
        <v>0</v>
      </c>
      <c r="Y19" s="1185">
        <f t="shared" si="10"/>
        <v>0</v>
      </c>
      <c r="Z19" s="1185">
        <f t="shared" si="11"/>
        <v>0</v>
      </c>
      <c r="AA19" s="1185">
        <f t="shared" si="12"/>
        <v>0</v>
      </c>
      <c r="AB19" s="1184">
        <f t="shared" si="13"/>
        <v>2006</v>
      </c>
      <c r="AC19" s="1187">
        <f t="shared" si="14"/>
        <v>1600000</v>
      </c>
      <c r="AD19" s="1189">
        <f t="shared" si="15"/>
        <v>0</v>
      </c>
      <c r="AE19" s="1097" t="str">
        <f t="shared" si="0"/>
        <v>02.06.01.04</v>
      </c>
      <c r="AF19" s="1182">
        <f t="shared" si="16"/>
        <v>1600000</v>
      </c>
    </row>
    <row r="20" spans="1:32" s="1097" customFormat="1" ht="36" customHeight="1" x14ac:dyDescent="0.25">
      <c r="A20" s="1229"/>
      <c r="B20" s="1190" t="s">
        <v>1620</v>
      </c>
      <c r="C20" s="1190" t="s">
        <v>179</v>
      </c>
      <c r="D20" s="1184" t="s">
        <v>138</v>
      </c>
      <c r="E20" s="1190" t="s">
        <v>846</v>
      </c>
      <c r="F20" s="1191"/>
      <c r="G20" s="1190" t="s">
        <v>363</v>
      </c>
      <c r="H20" s="1184">
        <v>2006</v>
      </c>
      <c r="I20" s="1191"/>
      <c r="J20" s="1191"/>
      <c r="K20" s="1191"/>
      <c r="L20" s="1191"/>
      <c r="M20" s="1191"/>
      <c r="N20" s="1184" t="s">
        <v>139</v>
      </c>
      <c r="O20" s="1192">
        <v>2560000</v>
      </c>
      <c r="P20" s="1231"/>
      <c r="Q20" s="1227" t="str">
        <f t="shared" si="2"/>
        <v>2.06.02</v>
      </c>
      <c r="R20" s="1181" t="str">
        <f t="shared" si="3"/>
        <v>ALAT RUMAH TANGGA</v>
      </c>
      <c r="S20" s="1184">
        <f t="shared" si="4"/>
        <v>5</v>
      </c>
      <c r="T20" s="1185">
        <f t="shared" si="5"/>
        <v>512000</v>
      </c>
      <c r="U20" s="1186">
        <f t="shared" si="6"/>
        <v>9</v>
      </c>
      <c r="V20" s="1185">
        <f t="shared" si="7"/>
        <v>2560000</v>
      </c>
      <c r="W20" s="1185">
        <f t="shared" si="8"/>
        <v>0</v>
      </c>
      <c r="X20" s="1185">
        <f t="shared" si="9"/>
        <v>0</v>
      </c>
      <c r="Y20" s="1185">
        <f t="shared" si="10"/>
        <v>0</v>
      </c>
      <c r="Z20" s="1185">
        <f t="shared" si="11"/>
        <v>0</v>
      </c>
      <c r="AA20" s="1185">
        <f t="shared" si="12"/>
        <v>0</v>
      </c>
      <c r="AB20" s="1184">
        <f t="shared" si="13"/>
        <v>2006</v>
      </c>
      <c r="AC20" s="1187">
        <f t="shared" si="14"/>
        <v>2560000</v>
      </c>
      <c r="AD20" s="1189">
        <f t="shared" si="15"/>
        <v>0</v>
      </c>
      <c r="AE20" s="1097" t="str">
        <f t="shared" si="0"/>
        <v>02.06.02.06</v>
      </c>
      <c r="AF20" s="1182">
        <f t="shared" si="16"/>
        <v>2560000</v>
      </c>
    </row>
    <row r="21" spans="1:32" s="1097" customFormat="1" ht="36" customHeight="1" x14ac:dyDescent="0.25">
      <c r="A21" s="1229"/>
      <c r="B21" s="1190" t="s">
        <v>448</v>
      </c>
      <c r="C21" s="1190" t="s">
        <v>178</v>
      </c>
      <c r="D21" s="1184" t="s">
        <v>138</v>
      </c>
      <c r="E21" s="1190" t="s">
        <v>300</v>
      </c>
      <c r="F21" s="1191"/>
      <c r="G21" s="1190" t="s">
        <v>361</v>
      </c>
      <c r="H21" s="1184">
        <v>2006</v>
      </c>
      <c r="I21" s="1191"/>
      <c r="J21" s="1191"/>
      <c r="K21" s="1191"/>
      <c r="L21" s="1191"/>
      <c r="M21" s="1191"/>
      <c r="N21" s="1184" t="s">
        <v>139</v>
      </c>
      <c r="O21" s="1192">
        <v>2200000</v>
      </c>
      <c r="P21" s="1231"/>
      <c r="Q21" s="1227" t="str">
        <f t="shared" si="2"/>
        <v>2.06.02</v>
      </c>
      <c r="R21" s="1181" t="str">
        <f t="shared" si="3"/>
        <v>ALAT RUMAH TANGGA</v>
      </c>
      <c r="S21" s="1184">
        <f t="shared" si="4"/>
        <v>5</v>
      </c>
      <c r="T21" s="1185">
        <f t="shared" si="5"/>
        <v>440000</v>
      </c>
      <c r="U21" s="1186">
        <f t="shared" si="6"/>
        <v>9</v>
      </c>
      <c r="V21" s="1185">
        <f t="shared" si="7"/>
        <v>2200000</v>
      </c>
      <c r="W21" s="1185">
        <f t="shared" si="8"/>
        <v>0</v>
      </c>
      <c r="X21" s="1185">
        <f t="shared" si="9"/>
        <v>0</v>
      </c>
      <c r="Y21" s="1185">
        <f t="shared" si="10"/>
        <v>0</v>
      </c>
      <c r="Z21" s="1185">
        <f t="shared" si="11"/>
        <v>0</v>
      </c>
      <c r="AA21" s="1185">
        <f t="shared" si="12"/>
        <v>0</v>
      </c>
      <c r="AB21" s="1184">
        <f t="shared" si="13"/>
        <v>2006</v>
      </c>
      <c r="AC21" s="1187">
        <f t="shared" si="14"/>
        <v>2200000</v>
      </c>
      <c r="AD21" s="1189">
        <f t="shared" si="15"/>
        <v>0</v>
      </c>
      <c r="AE21" s="1097" t="str">
        <f t="shared" si="0"/>
        <v>02.06.02.04</v>
      </c>
      <c r="AF21" s="1182">
        <f t="shared" si="16"/>
        <v>2200000</v>
      </c>
    </row>
    <row r="22" spans="1:32" s="1097" customFormat="1" ht="36" customHeight="1" x14ac:dyDescent="0.25">
      <c r="A22" s="1229"/>
      <c r="B22" s="1190" t="s">
        <v>2567</v>
      </c>
      <c r="C22" s="1190" t="s">
        <v>822</v>
      </c>
      <c r="D22" s="1184" t="s">
        <v>138</v>
      </c>
      <c r="E22" s="1190" t="s">
        <v>138</v>
      </c>
      <c r="F22" s="1191"/>
      <c r="G22" s="1190" t="s">
        <v>360</v>
      </c>
      <c r="H22" s="1184">
        <v>2006</v>
      </c>
      <c r="I22" s="1191"/>
      <c r="J22" s="1191"/>
      <c r="K22" s="1191"/>
      <c r="L22" s="1191"/>
      <c r="M22" s="1191"/>
      <c r="N22" s="1184" t="s">
        <v>139</v>
      </c>
      <c r="O22" s="1192">
        <v>840000</v>
      </c>
      <c r="P22" s="1231"/>
      <c r="Q22" s="1227" t="str">
        <f t="shared" si="2"/>
        <v>2.06.04</v>
      </c>
      <c r="R22" s="1181" t="str">
        <f t="shared" si="3"/>
        <v>MEJA DAN KURSI KERJA/RAPAT PEJABAT</v>
      </c>
      <c r="S22" s="1184">
        <f t="shared" si="4"/>
        <v>5</v>
      </c>
      <c r="T22" s="1185">
        <f t="shared" si="5"/>
        <v>168000</v>
      </c>
      <c r="U22" s="1186">
        <f t="shared" si="6"/>
        <v>9</v>
      </c>
      <c r="V22" s="1185">
        <f t="shared" si="7"/>
        <v>840000</v>
      </c>
      <c r="W22" s="1185">
        <f t="shared" si="8"/>
        <v>0</v>
      </c>
      <c r="X22" s="1185">
        <f t="shared" si="9"/>
        <v>0</v>
      </c>
      <c r="Y22" s="1185">
        <f t="shared" si="10"/>
        <v>0</v>
      </c>
      <c r="Z22" s="1185">
        <f t="shared" si="11"/>
        <v>0</v>
      </c>
      <c r="AA22" s="1185">
        <f t="shared" si="12"/>
        <v>0</v>
      </c>
      <c r="AB22" s="1184">
        <f t="shared" si="13"/>
        <v>2006</v>
      </c>
      <c r="AC22" s="1187">
        <f t="shared" si="14"/>
        <v>840000</v>
      </c>
      <c r="AD22" s="1189">
        <f t="shared" si="15"/>
        <v>0</v>
      </c>
      <c r="AE22" s="1097" t="str">
        <f t="shared" si="0"/>
        <v>02.06.04.05</v>
      </c>
      <c r="AF22" s="1182">
        <f t="shared" si="16"/>
        <v>840000</v>
      </c>
    </row>
    <row r="23" spans="1:32" s="1097" customFormat="1" ht="36" customHeight="1" x14ac:dyDescent="0.25">
      <c r="A23" s="1229"/>
      <c r="B23" s="1190" t="s">
        <v>2343</v>
      </c>
      <c r="C23" s="1190" t="s">
        <v>176</v>
      </c>
      <c r="D23" s="1184" t="s">
        <v>138</v>
      </c>
      <c r="E23" s="1190" t="s">
        <v>331</v>
      </c>
      <c r="F23" s="1191"/>
      <c r="G23" s="1190" t="s">
        <v>363</v>
      </c>
      <c r="H23" s="1184">
        <v>2006</v>
      </c>
      <c r="I23" s="1191"/>
      <c r="J23" s="1191"/>
      <c r="K23" s="1191"/>
      <c r="L23" s="1191"/>
      <c r="M23" s="1191"/>
      <c r="N23" s="1184" t="s">
        <v>139</v>
      </c>
      <c r="O23" s="1192">
        <v>680000</v>
      </c>
      <c r="P23" s="1231"/>
      <c r="Q23" s="1227" t="str">
        <f t="shared" si="2"/>
        <v>2.06.03</v>
      </c>
      <c r="R23" s="1181" t="str">
        <f t="shared" si="3"/>
        <v>KOMPUTER</v>
      </c>
      <c r="S23" s="1184">
        <f t="shared" si="4"/>
        <v>4</v>
      </c>
      <c r="T23" s="1185">
        <f t="shared" si="5"/>
        <v>170000</v>
      </c>
      <c r="U23" s="1186">
        <f t="shared" si="6"/>
        <v>9</v>
      </c>
      <c r="V23" s="1185">
        <f t="shared" si="7"/>
        <v>680000</v>
      </c>
      <c r="W23" s="1185">
        <f t="shared" si="8"/>
        <v>0</v>
      </c>
      <c r="X23" s="1185">
        <f t="shared" si="9"/>
        <v>0</v>
      </c>
      <c r="Y23" s="1185">
        <f t="shared" si="10"/>
        <v>0</v>
      </c>
      <c r="Z23" s="1185">
        <f t="shared" si="11"/>
        <v>0</v>
      </c>
      <c r="AA23" s="1185">
        <f t="shared" si="12"/>
        <v>0</v>
      </c>
      <c r="AB23" s="1184">
        <f t="shared" si="13"/>
        <v>2006</v>
      </c>
      <c r="AC23" s="1187">
        <f t="shared" si="14"/>
        <v>680000</v>
      </c>
      <c r="AD23" s="1189">
        <f t="shared" si="15"/>
        <v>0</v>
      </c>
      <c r="AE23" s="1097" t="str">
        <f t="shared" si="0"/>
        <v>02.06.03.05</v>
      </c>
      <c r="AF23" s="1182">
        <f t="shared" si="16"/>
        <v>680000</v>
      </c>
    </row>
    <row r="24" spans="1:32" s="1097" customFormat="1" ht="36" customHeight="1" x14ac:dyDescent="0.25">
      <c r="A24" s="1229"/>
      <c r="B24" s="1190" t="s">
        <v>2569</v>
      </c>
      <c r="C24" s="1190" t="s">
        <v>183</v>
      </c>
      <c r="D24" s="1184" t="s">
        <v>138</v>
      </c>
      <c r="E24" s="1190" t="s">
        <v>329</v>
      </c>
      <c r="F24" s="1191"/>
      <c r="G24" s="1190" t="s">
        <v>364</v>
      </c>
      <c r="H24" s="1184">
        <v>2006</v>
      </c>
      <c r="I24" s="1191"/>
      <c r="J24" s="1191"/>
      <c r="K24" s="1191"/>
      <c r="L24" s="1191"/>
      <c r="M24" s="1191"/>
      <c r="N24" s="1184" t="s">
        <v>139</v>
      </c>
      <c r="O24" s="1192">
        <v>3600000</v>
      </c>
      <c r="P24" s="1231"/>
      <c r="Q24" s="1227" t="str">
        <f t="shared" si="2"/>
        <v>2.06.02</v>
      </c>
      <c r="R24" s="1181" t="str">
        <f t="shared" si="3"/>
        <v>ALAT RUMAH TANGGA</v>
      </c>
      <c r="S24" s="1184">
        <f t="shared" si="4"/>
        <v>5</v>
      </c>
      <c r="T24" s="1185">
        <f t="shared" si="5"/>
        <v>720000</v>
      </c>
      <c r="U24" s="1186">
        <f t="shared" si="6"/>
        <v>9</v>
      </c>
      <c r="V24" s="1185">
        <f t="shared" si="7"/>
        <v>3600000</v>
      </c>
      <c r="W24" s="1185">
        <f t="shared" si="8"/>
        <v>0</v>
      </c>
      <c r="X24" s="1185">
        <f t="shared" si="9"/>
        <v>0</v>
      </c>
      <c r="Y24" s="1185">
        <f t="shared" si="10"/>
        <v>0</v>
      </c>
      <c r="Z24" s="1185">
        <f t="shared" si="11"/>
        <v>0</v>
      </c>
      <c r="AA24" s="1185">
        <f t="shared" si="12"/>
        <v>0</v>
      </c>
      <c r="AB24" s="1184">
        <f t="shared" si="13"/>
        <v>2006</v>
      </c>
      <c r="AC24" s="1187">
        <f t="shared" si="14"/>
        <v>3600000</v>
      </c>
      <c r="AD24" s="1189">
        <f t="shared" si="15"/>
        <v>0</v>
      </c>
      <c r="AE24" s="1097" t="str">
        <f t="shared" si="0"/>
        <v>02.06.02.01</v>
      </c>
      <c r="AF24" s="1182">
        <f t="shared" si="16"/>
        <v>3600000</v>
      </c>
    </row>
    <row r="25" spans="1:32" s="1097" customFormat="1" ht="36" customHeight="1" x14ac:dyDescent="0.25">
      <c r="A25" s="1229"/>
      <c r="B25" s="1190" t="s">
        <v>2569</v>
      </c>
      <c r="C25" s="1190" t="s">
        <v>183</v>
      </c>
      <c r="D25" s="1184" t="s">
        <v>138</v>
      </c>
      <c r="E25" s="1190" t="s">
        <v>327</v>
      </c>
      <c r="F25" s="1191"/>
      <c r="G25" s="1190" t="s">
        <v>364</v>
      </c>
      <c r="H25" s="1184">
        <v>2006</v>
      </c>
      <c r="I25" s="1191"/>
      <c r="J25" s="1191"/>
      <c r="K25" s="1191"/>
      <c r="L25" s="1191"/>
      <c r="M25" s="1191"/>
      <c r="N25" s="1184" t="s">
        <v>139</v>
      </c>
      <c r="O25" s="1192">
        <v>960000</v>
      </c>
      <c r="P25" s="1231"/>
      <c r="Q25" s="1227" t="str">
        <f t="shared" si="2"/>
        <v>2.06.02</v>
      </c>
      <c r="R25" s="1181" t="str">
        <f t="shared" si="3"/>
        <v>ALAT RUMAH TANGGA</v>
      </c>
      <c r="S25" s="1184">
        <f t="shared" si="4"/>
        <v>5</v>
      </c>
      <c r="T25" s="1185">
        <f t="shared" si="5"/>
        <v>192000</v>
      </c>
      <c r="U25" s="1186">
        <f t="shared" si="6"/>
        <v>9</v>
      </c>
      <c r="V25" s="1185">
        <f t="shared" si="7"/>
        <v>960000</v>
      </c>
      <c r="W25" s="1185">
        <f t="shared" si="8"/>
        <v>0</v>
      </c>
      <c r="X25" s="1185">
        <f t="shared" si="9"/>
        <v>0</v>
      </c>
      <c r="Y25" s="1185">
        <f t="shared" si="10"/>
        <v>0</v>
      </c>
      <c r="Z25" s="1185">
        <f t="shared" si="11"/>
        <v>0</v>
      </c>
      <c r="AA25" s="1185">
        <f t="shared" si="12"/>
        <v>0</v>
      </c>
      <c r="AB25" s="1184">
        <f t="shared" si="13"/>
        <v>2006</v>
      </c>
      <c r="AC25" s="1187">
        <f t="shared" si="14"/>
        <v>960000</v>
      </c>
      <c r="AD25" s="1189">
        <f t="shared" si="15"/>
        <v>0</v>
      </c>
      <c r="AE25" s="1097" t="str">
        <f t="shared" si="0"/>
        <v>02.06.02.01</v>
      </c>
      <c r="AF25" s="1182">
        <f t="shared" si="16"/>
        <v>960000</v>
      </c>
    </row>
    <row r="26" spans="1:32" s="1097" customFormat="1" ht="36" customHeight="1" x14ac:dyDescent="0.25">
      <c r="A26" s="1229"/>
      <c r="B26" s="1190" t="s">
        <v>2569</v>
      </c>
      <c r="C26" s="1190" t="s">
        <v>183</v>
      </c>
      <c r="D26" s="1184" t="s">
        <v>138</v>
      </c>
      <c r="E26" s="1190" t="s">
        <v>304</v>
      </c>
      <c r="F26" s="1191"/>
      <c r="G26" s="1190" t="s">
        <v>364</v>
      </c>
      <c r="H26" s="1184">
        <v>2006</v>
      </c>
      <c r="I26" s="1191"/>
      <c r="J26" s="1191"/>
      <c r="K26" s="1191"/>
      <c r="L26" s="1191"/>
      <c r="M26" s="1191"/>
      <c r="N26" s="1184" t="s">
        <v>139</v>
      </c>
      <c r="O26" s="1192">
        <v>680000</v>
      </c>
      <c r="P26" s="1231"/>
      <c r="Q26" s="1227" t="str">
        <f t="shared" si="2"/>
        <v>2.06.02</v>
      </c>
      <c r="R26" s="1181" t="str">
        <f t="shared" si="3"/>
        <v>ALAT RUMAH TANGGA</v>
      </c>
      <c r="S26" s="1184">
        <f t="shared" si="4"/>
        <v>5</v>
      </c>
      <c r="T26" s="1185">
        <f t="shared" si="5"/>
        <v>136000</v>
      </c>
      <c r="U26" s="1186">
        <f t="shared" si="6"/>
        <v>9</v>
      </c>
      <c r="V26" s="1185">
        <f t="shared" si="7"/>
        <v>680000</v>
      </c>
      <c r="W26" s="1185">
        <f t="shared" si="8"/>
        <v>0</v>
      </c>
      <c r="X26" s="1185">
        <f t="shared" si="9"/>
        <v>0</v>
      </c>
      <c r="Y26" s="1185">
        <f t="shared" si="10"/>
        <v>0</v>
      </c>
      <c r="Z26" s="1185">
        <f t="shared" si="11"/>
        <v>0</v>
      </c>
      <c r="AA26" s="1185">
        <f t="shared" si="12"/>
        <v>0</v>
      </c>
      <c r="AB26" s="1184">
        <f t="shared" si="13"/>
        <v>2006</v>
      </c>
      <c r="AC26" s="1187">
        <f t="shared" si="14"/>
        <v>680000</v>
      </c>
      <c r="AD26" s="1189">
        <f t="shared" si="15"/>
        <v>0</v>
      </c>
      <c r="AE26" s="1097" t="str">
        <f t="shared" si="0"/>
        <v>02.06.02.01</v>
      </c>
      <c r="AF26" s="1182">
        <f t="shared" si="16"/>
        <v>680000</v>
      </c>
    </row>
    <row r="27" spans="1:32" s="1097" customFormat="1" ht="36" customHeight="1" x14ac:dyDescent="0.25">
      <c r="A27" s="1229"/>
      <c r="B27" s="1190" t="s">
        <v>2569</v>
      </c>
      <c r="C27" s="1190" t="s">
        <v>183</v>
      </c>
      <c r="D27" s="1184" t="s">
        <v>138</v>
      </c>
      <c r="E27" s="1190" t="s">
        <v>847</v>
      </c>
      <c r="F27" s="1191"/>
      <c r="G27" s="1190" t="s">
        <v>364</v>
      </c>
      <c r="H27" s="1184">
        <v>2005</v>
      </c>
      <c r="I27" s="1191"/>
      <c r="J27" s="1191"/>
      <c r="K27" s="1191"/>
      <c r="L27" s="1191"/>
      <c r="M27" s="1191"/>
      <c r="N27" s="1184" t="s">
        <v>139</v>
      </c>
      <c r="O27" s="1192">
        <v>680000</v>
      </c>
      <c r="P27" s="1231"/>
      <c r="Q27" s="1227" t="str">
        <f t="shared" si="2"/>
        <v>2.06.02</v>
      </c>
      <c r="R27" s="1181" t="str">
        <f t="shared" si="3"/>
        <v>ALAT RUMAH TANGGA</v>
      </c>
      <c r="S27" s="1184">
        <f t="shared" si="4"/>
        <v>5</v>
      </c>
      <c r="T27" s="1185">
        <f t="shared" si="5"/>
        <v>136000</v>
      </c>
      <c r="U27" s="1186">
        <f t="shared" si="6"/>
        <v>10</v>
      </c>
      <c r="V27" s="1185">
        <f t="shared" si="7"/>
        <v>680000</v>
      </c>
      <c r="W27" s="1185">
        <f t="shared" si="8"/>
        <v>0</v>
      </c>
      <c r="X27" s="1185">
        <f t="shared" si="9"/>
        <v>0</v>
      </c>
      <c r="Y27" s="1185">
        <f t="shared" si="10"/>
        <v>0</v>
      </c>
      <c r="Z27" s="1185">
        <f t="shared" si="11"/>
        <v>0</v>
      </c>
      <c r="AA27" s="1185">
        <f t="shared" si="12"/>
        <v>0</v>
      </c>
      <c r="AB27" s="1184">
        <f t="shared" si="13"/>
        <v>2005</v>
      </c>
      <c r="AC27" s="1187">
        <f t="shared" si="14"/>
        <v>680000</v>
      </c>
      <c r="AD27" s="1189">
        <f t="shared" si="15"/>
        <v>0</v>
      </c>
      <c r="AE27" s="1097" t="str">
        <f t="shared" si="0"/>
        <v>02.06.02.01</v>
      </c>
      <c r="AF27" s="1182">
        <f t="shared" si="16"/>
        <v>680000</v>
      </c>
    </row>
    <row r="28" spans="1:32" s="1097" customFormat="1" ht="36" customHeight="1" x14ac:dyDescent="0.25">
      <c r="A28" s="1229"/>
      <c r="B28" s="1190" t="s">
        <v>2569</v>
      </c>
      <c r="C28" s="1190" t="s">
        <v>183</v>
      </c>
      <c r="D28" s="1184" t="s">
        <v>138</v>
      </c>
      <c r="E28" s="1190" t="s">
        <v>304</v>
      </c>
      <c r="F28" s="1191"/>
      <c r="G28" s="1190" t="s">
        <v>369</v>
      </c>
      <c r="H28" s="1184">
        <v>2001</v>
      </c>
      <c r="I28" s="1191"/>
      <c r="J28" s="1191"/>
      <c r="K28" s="1191"/>
      <c r="L28" s="1191"/>
      <c r="M28" s="1191"/>
      <c r="N28" s="1184" t="s">
        <v>139</v>
      </c>
      <c r="O28" s="1192">
        <v>552500</v>
      </c>
      <c r="P28" s="1231"/>
      <c r="Q28" s="1227" t="str">
        <f t="shared" si="2"/>
        <v>2.06.02</v>
      </c>
      <c r="R28" s="1181" t="str">
        <f t="shared" si="3"/>
        <v>ALAT RUMAH TANGGA</v>
      </c>
      <c r="S28" s="1184">
        <f t="shared" si="4"/>
        <v>5</v>
      </c>
      <c r="T28" s="1185">
        <f t="shared" si="5"/>
        <v>110500</v>
      </c>
      <c r="U28" s="1186">
        <f t="shared" si="6"/>
        <v>14</v>
      </c>
      <c r="V28" s="1185">
        <f t="shared" si="7"/>
        <v>552500</v>
      </c>
      <c r="W28" s="1185">
        <f t="shared" si="8"/>
        <v>0</v>
      </c>
      <c r="X28" s="1185">
        <f t="shared" si="9"/>
        <v>0</v>
      </c>
      <c r="Y28" s="1185">
        <f t="shared" si="10"/>
        <v>0</v>
      </c>
      <c r="Z28" s="1185">
        <f t="shared" si="11"/>
        <v>0</v>
      </c>
      <c r="AA28" s="1185">
        <f t="shared" si="12"/>
        <v>0</v>
      </c>
      <c r="AB28" s="1184">
        <f t="shared" si="13"/>
        <v>2001</v>
      </c>
      <c r="AC28" s="1187">
        <f t="shared" si="14"/>
        <v>552500</v>
      </c>
      <c r="AD28" s="1189">
        <f t="shared" si="15"/>
        <v>0</v>
      </c>
      <c r="AE28" s="1097" t="str">
        <f t="shared" si="0"/>
        <v>02.06.02.01</v>
      </c>
      <c r="AF28" s="1182">
        <f t="shared" si="16"/>
        <v>552500</v>
      </c>
    </row>
    <row r="29" spans="1:32" s="1097" customFormat="1" ht="36" customHeight="1" x14ac:dyDescent="0.25">
      <c r="A29" s="1229"/>
      <c r="B29" s="1190" t="s">
        <v>2336</v>
      </c>
      <c r="C29" s="1190" t="s">
        <v>209</v>
      </c>
      <c r="D29" s="1184" t="s">
        <v>138</v>
      </c>
      <c r="E29" s="1190" t="s">
        <v>299</v>
      </c>
      <c r="F29" s="1191"/>
      <c r="G29" s="1190" t="s">
        <v>864</v>
      </c>
      <c r="H29" s="1184">
        <v>2006</v>
      </c>
      <c r="I29" s="1191"/>
      <c r="J29" s="1191"/>
      <c r="K29" s="1191"/>
      <c r="L29" s="1191"/>
      <c r="M29" s="1191"/>
      <c r="N29" s="1184" t="s">
        <v>139</v>
      </c>
      <c r="O29" s="1192">
        <v>980000</v>
      </c>
      <c r="P29" s="1231"/>
      <c r="Q29" s="1227" t="str">
        <f t="shared" si="2"/>
        <v>2.06.02</v>
      </c>
      <c r="R29" s="1181" t="str">
        <f t="shared" si="3"/>
        <v>ALAT RUMAH TANGGA</v>
      </c>
      <c r="S29" s="1184">
        <f t="shared" si="4"/>
        <v>5</v>
      </c>
      <c r="T29" s="1185">
        <f t="shared" si="5"/>
        <v>196000</v>
      </c>
      <c r="U29" s="1186">
        <f t="shared" si="6"/>
        <v>9</v>
      </c>
      <c r="V29" s="1185">
        <f t="shared" si="7"/>
        <v>980000</v>
      </c>
      <c r="W29" s="1185">
        <f t="shared" si="8"/>
        <v>0</v>
      </c>
      <c r="X29" s="1185">
        <f t="shared" si="9"/>
        <v>0</v>
      </c>
      <c r="Y29" s="1185">
        <f t="shared" si="10"/>
        <v>0</v>
      </c>
      <c r="Z29" s="1185">
        <f t="shared" si="11"/>
        <v>0</v>
      </c>
      <c r="AA29" s="1185">
        <f t="shared" si="12"/>
        <v>0</v>
      </c>
      <c r="AB29" s="1184">
        <f t="shared" si="13"/>
        <v>2006</v>
      </c>
      <c r="AC29" s="1187">
        <f t="shared" si="14"/>
        <v>980000</v>
      </c>
      <c r="AD29" s="1189">
        <f t="shared" si="15"/>
        <v>0</v>
      </c>
      <c r="AE29" s="1097" t="str">
        <f t="shared" si="0"/>
        <v>02.06.02.01</v>
      </c>
      <c r="AF29" s="1182">
        <f t="shared" si="16"/>
        <v>980000</v>
      </c>
    </row>
    <row r="30" spans="1:32" s="1097" customFormat="1" ht="36" customHeight="1" x14ac:dyDescent="0.25">
      <c r="A30" s="1229"/>
      <c r="B30" s="1190" t="s">
        <v>2338</v>
      </c>
      <c r="C30" s="1190" t="s">
        <v>187</v>
      </c>
      <c r="D30" s="1184" t="s">
        <v>138</v>
      </c>
      <c r="E30" s="1190" t="s">
        <v>848</v>
      </c>
      <c r="F30" s="1191"/>
      <c r="G30" s="1190" t="s">
        <v>360</v>
      </c>
      <c r="H30" s="1184">
        <v>2006</v>
      </c>
      <c r="I30" s="1191"/>
      <c r="J30" s="1191"/>
      <c r="K30" s="1191"/>
      <c r="L30" s="1191"/>
      <c r="M30" s="1191"/>
      <c r="N30" s="1184" t="s">
        <v>139</v>
      </c>
      <c r="O30" s="1192">
        <v>840000</v>
      </c>
      <c r="P30" s="1231"/>
      <c r="Q30" s="1227" t="str">
        <f t="shared" si="2"/>
        <v>2.06.02</v>
      </c>
      <c r="R30" s="1181" t="str">
        <f t="shared" si="3"/>
        <v>ALAT RUMAH TANGGA</v>
      </c>
      <c r="S30" s="1184">
        <f t="shared" si="4"/>
        <v>5</v>
      </c>
      <c r="T30" s="1185">
        <f t="shared" si="5"/>
        <v>168000</v>
      </c>
      <c r="U30" s="1186">
        <f t="shared" si="6"/>
        <v>9</v>
      </c>
      <c r="V30" s="1185">
        <f t="shared" si="7"/>
        <v>840000</v>
      </c>
      <c r="W30" s="1185">
        <f t="shared" si="8"/>
        <v>0</v>
      </c>
      <c r="X30" s="1185">
        <f t="shared" si="9"/>
        <v>0</v>
      </c>
      <c r="Y30" s="1185">
        <f t="shared" si="10"/>
        <v>0</v>
      </c>
      <c r="Z30" s="1185">
        <f t="shared" si="11"/>
        <v>0</v>
      </c>
      <c r="AA30" s="1185">
        <f t="shared" si="12"/>
        <v>0</v>
      </c>
      <c r="AB30" s="1184">
        <f t="shared" si="13"/>
        <v>2006</v>
      </c>
      <c r="AC30" s="1187">
        <f t="shared" si="14"/>
        <v>840000</v>
      </c>
      <c r="AD30" s="1189">
        <f t="shared" si="15"/>
        <v>0</v>
      </c>
      <c r="AE30" s="1097" t="str">
        <f t="shared" si="0"/>
        <v>02.06.02.01</v>
      </c>
      <c r="AF30" s="1182">
        <f t="shared" si="16"/>
        <v>840000</v>
      </c>
    </row>
    <row r="31" spans="1:32" s="1097" customFormat="1" ht="36" customHeight="1" x14ac:dyDescent="0.25">
      <c r="A31" s="1229"/>
      <c r="B31" s="1190" t="s">
        <v>2338</v>
      </c>
      <c r="C31" s="1190" t="s">
        <v>187</v>
      </c>
      <c r="D31" s="1184" t="s">
        <v>138</v>
      </c>
      <c r="E31" s="1190" t="s">
        <v>304</v>
      </c>
      <c r="F31" s="1191"/>
      <c r="G31" s="1190" t="s">
        <v>360</v>
      </c>
      <c r="H31" s="1184">
        <v>2001</v>
      </c>
      <c r="I31" s="1191"/>
      <c r="J31" s="1191"/>
      <c r="K31" s="1191"/>
      <c r="L31" s="1191"/>
      <c r="M31" s="1191"/>
      <c r="N31" s="1184" t="s">
        <v>139</v>
      </c>
      <c r="O31" s="1192">
        <v>560000</v>
      </c>
      <c r="P31" s="1231"/>
      <c r="Q31" s="1227" t="str">
        <f t="shared" si="2"/>
        <v>2.06.02</v>
      </c>
      <c r="R31" s="1181" t="str">
        <f t="shared" si="3"/>
        <v>ALAT RUMAH TANGGA</v>
      </c>
      <c r="S31" s="1184">
        <f t="shared" si="4"/>
        <v>5</v>
      </c>
      <c r="T31" s="1185">
        <f t="shared" si="5"/>
        <v>112000</v>
      </c>
      <c r="U31" s="1186">
        <f t="shared" si="6"/>
        <v>14</v>
      </c>
      <c r="V31" s="1185">
        <f t="shared" si="7"/>
        <v>560000</v>
      </c>
      <c r="W31" s="1185">
        <f t="shared" si="8"/>
        <v>0</v>
      </c>
      <c r="X31" s="1185">
        <f t="shared" si="9"/>
        <v>0</v>
      </c>
      <c r="Y31" s="1185">
        <f t="shared" si="10"/>
        <v>0</v>
      </c>
      <c r="Z31" s="1185">
        <f t="shared" si="11"/>
        <v>0</v>
      </c>
      <c r="AA31" s="1185">
        <f t="shared" si="12"/>
        <v>0</v>
      </c>
      <c r="AB31" s="1184">
        <f t="shared" si="13"/>
        <v>2001</v>
      </c>
      <c r="AC31" s="1187">
        <f t="shared" si="14"/>
        <v>560000</v>
      </c>
      <c r="AD31" s="1189">
        <f t="shared" si="15"/>
        <v>0</v>
      </c>
      <c r="AE31" s="1097" t="str">
        <f t="shared" si="0"/>
        <v>02.06.02.01</v>
      </c>
      <c r="AF31" s="1182">
        <f t="shared" si="16"/>
        <v>560000</v>
      </c>
    </row>
    <row r="32" spans="1:32" s="1097" customFormat="1" ht="36" customHeight="1" x14ac:dyDescent="0.25">
      <c r="A32" s="1229"/>
      <c r="B32" s="1190" t="s">
        <v>1616</v>
      </c>
      <c r="C32" s="1190" t="s">
        <v>188</v>
      </c>
      <c r="D32" s="1184" t="s">
        <v>138</v>
      </c>
      <c r="E32" s="1190" t="s">
        <v>849</v>
      </c>
      <c r="F32" s="1191"/>
      <c r="G32" s="1190" t="s">
        <v>378</v>
      </c>
      <c r="H32" s="1184">
        <v>2000</v>
      </c>
      <c r="I32" s="1191"/>
      <c r="J32" s="1191"/>
      <c r="K32" s="1191"/>
      <c r="L32" s="1191"/>
      <c r="M32" s="1191"/>
      <c r="N32" s="1184" t="s">
        <v>139</v>
      </c>
      <c r="O32" s="1192">
        <v>1125000</v>
      </c>
      <c r="P32" s="1231"/>
      <c r="Q32" s="1227" t="str">
        <f t="shared" si="2"/>
        <v>2.06.01</v>
      </c>
      <c r="R32" s="1181" t="str">
        <f t="shared" si="3"/>
        <v>ALAT KANTOR</v>
      </c>
      <c r="S32" s="1184">
        <f t="shared" si="4"/>
        <v>5</v>
      </c>
      <c r="T32" s="1185">
        <f t="shared" si="5"/>
        <v>225000</v>
      </c>
      <c r="U32" s="1186">
        <f t="shared" si="6"/>
        <v>15</v>
      </c>
      <c r="V32" s="1185">
        <f t="shared" si="7"/>
        <v>1125000</v>
      </c>
      <c r="W32" s="1185">
        <f t="shared" si="8"/>
        <v>0</v>
      </c>
      <c r="X32" s="1185">
        <f t="shared" si="9"/>
        <v>0</v>
      </c>
      <c r="Y32" s="1185">
        <f t="shared" si="10"/>
        <v>0</v>
      </c>
      <c r="Z32" s="1185">
        <f t="shared" si="11"/>
        <v>0</v>
      </c>
      <c r="AA32" s="1185">
        <f t="shared" si="12"/>
        <v>0</v>
      </c>
      <c r="AB32" s="1184">
        <f t="shared" si="13"/>
        <v>2000</v>
      </c>
      <c r="AC32" s="1187">
        <f t="shared" si="14"/>
        <v>1125000</v>
      </c>
      <c r="AD32" s="1189">
        <f t="shared" si="15"/>
        <v>0</v>
      </c>
      <c r="AE32" s="1097" t="str">
        <f t="shared" si="0"/>
        <v>02.06.01.01</v>
      </c>
      <c r="AF32" s="1182">
        <f t="shared" si="16"/>
        <v>1125000</v>
      </c>
    </row>
    <row r="33" spans="1:32" s="1097" customFormat="1" ht="36" customHeight="1" x14ac:dyDescent="0.25">
      <c r="A33" s="1229"/>
      <c r="B33" s="1190" t="s">
        <v>448</v>
      </c>
      <c r="C33" s="1190" t="s">
        <v>178</v>
      </c>
      <c r="D33" s="1184" t="s">
        <v>138</v>
      </c>
      <c r="E33" s="1190" t="s">
        <v>301</v>
      </c>
      <c r="F33" s="1191"/>
      <c r="G33" s="1190" t="s">
        <v>361</v>
      </c>
      <c r="H33" s="1184">
        <v>2006</v>
      </c>
      <c r="I33" s="1191"/>
      <c r="J33" s="1191"/>
      <c r="K33" s="1191"/>
      <c r="L33" s="1191"/>
      <c r="M33" s="1191"/>
      <c r="N33" s="1184" t="s">
        <v>139</v>
      </c>
      <c r="O33" s="1192">
        <v>2625000</v>
      </c>
      <c r="P33" s="1231"/>
      <c r="Q33" s="1227" t="str">
        <f t="shared" si="2"/>
        <v>2.06.02</v>
      </c>
      <c r="R33" s="1181" t="str">
        <f t="shared" si="3"/>
        <v>ALAT RUMAH TANGGA</v>
      </c>
      <c r="S33" s="1184">
        <f t="shared" si="4"/>
        <v>5</v>
      </c>
      <c r="T33" s="1185">
        <f t="shared" si="5"/>
        <v>525000</v>
      </c>
      <c r="U33" s="1186">
        <f t="shared" si="6"/>
        <v>9</v>
      </c>
      <c r="V33" s="1185">
        <f t="shared" si="7"/>
        <v>2625000</v>
      </c>
      <c r="W33" s="1185">
        <f t="shared" si="8"/>
        <v>0</v>
      </c>
      <c r="X33" s="1185">
        <f t="shared" si="9"/>
        <v>0</v>
      </c>
      <c r="Y33" s="1185">
        <f t="shared" si="10"/>
        <v>0</v>
      </c>
      <c r="Z33" s="1185">
        <f t="shared" si="11"/>
        <v>0</v>
      </c>
      <c r="AA33" s="1185">
        <f t="shared" si="12"/>
        <v>0</v>
      </c>
      <c r="AB33" s="1184">
        <f t="shared" si="13"/>
        <v>2006</v>
      </c>
      <c r="AC33" s="1187">
        <f t="shared" si="14"/>
        <v>2625000</v>
      </c>
      <c r="AD33" s="1189">
        <f t="shared" si="15"/>
        <v>0</v>
      </c>
      <c r="AE33" s="1097" t="str">
        <f t="shared" si="0"/>
        <v>02.06.02.04</v>
      </c>
      <c r="AF33" s="1182">
        <f t="shared" si="16"/>
        <v>2625000</v>
      </c>
    </row>
    <row r="34" spans="1:32" s="1097" customFormat="1" ht="36" customHeight="1" x14ac:dyDescent="0.25">
      <c r="A34" s="1229"/>
      <c r="B34" s="1190" t="s">
        <v>2345</v>
      </c>
      <c r="C34" s="1190" t="s">
        <v>177</v>
      </c>
      <c r="D34" s="1184" t="s">
        <v>138</v>
      </c>
      <c r="E34" s="1190" t="s">
        <v>331</v>
      </c>
      <c r="F34" s="1191"/>
      <c r="G34" s="1190" t="s">
        <v>362</v>
      </c>
      <c r="H34" s="1184">
        <v>2006</v>
      </c>
      <c r="I34" s="1191"/>
      <c r="J34" s="1191"/>
      <c r="K34" s="1191"/>
      <c r="L34" s="1191"/>
      <c r="M34" s="1191"/>
      <c r="N34" s="1184" t="s">
        <v>139</v>
      </c>
      <c r="O34" s="1192">
        <v>6860000</v>
      </c>
      <c r="P34" s="1231"/>
      <c r="Q34" s="1227" t="str">
        <f t="shared" si="2"/>
        <v>2.06.03</v>
      </c>
      <c r="R34" s="1181" t="str">
        <f t="shared" si="3"/>
        <v>KOMPUTER</v>
      </c>
      <c r="S34" s="1184">
        <f t="shared" si="4"/>
        <v>4</v>
      </c>
      <c r="T34" s="1185">
        <f t="shared" si="5"/>
        <v>1715000</v>
      </c>
      <c r="U34" s="1186">
        <f t="shared" si="6"/>
        <v>9</v>
      </c>
      <c r="V34" s="1185">
        <f t="shared" si="7"/>
        <v>6860000</v>
      </c>
      <c r="W34" s="1185">
        <f t="shared" si="8"/>
        <v>0</v>
      </c>
      <c r="X34" s="1185">
        <f t="shared" si="9"/>
        <v>0</v>
      </c>
      <c r="Y34" s="1185">
        <f t="shared" si="10"/>
        <v>0</v>
      </c>
      <c r="Z34" s="1185">
        <f t="shared" si="11"/>
        <v>0</v>
      </c>
      <c r="AA34" s="1185">
        <f t="shared" si="12"/>
        <v>0</v>
      </c>
      <c r="AB34" s="1184">
        <f t="shared" si="13"/>
        <v>2006</v>
      </c>
      <c r="AC34" s="1187">
        <f t="shared" si="14"/>
        <v>6860000</v>
      </c>
      <c r="AD34" s="1189">
        <f t="shared" si="15"/>
        <v>0</v>
      </c>
      <c r="AE34" s="1097" t="str">
        <f t="shared" si="0"/>
        <v>02.06.03.05</v>
      </c>
      <c r="AF34" s="1182">
        <f t="shared" si="16"/>
        <v>6860000</v>
      </c>
    </row>
    <row r="35" spans="1:32" s="1097" customFormat="1" ht="36" customHeight="1" x14ac:dyDescent="0.25">
      <c r="A35" s="1229"/>
      <c r="B35" s="1190" t="s">
        <v>2343</v>
      </c>
      <c r="C35" s="1190" t="s">
        <v>176</v>
      </c>
      <c r="D35" s="1184" t="s">
        <v>138</v>
      </c>
      <c r="E35" s="1190" t="s">
        <v>300</v>
      </c>
      <c r="F35" s="1191"/>
      <c r="G35" s="1190" t="s">
        <v>363</v>
      </c>
      <c r="H35" s="1184">
        <v>2006</v>
      </c>
      <c r="I35" s="1191"/>
      <c r="J35" s="1191"/>
      <c r="K35" s="1191"/>
      <c r="L35" s="1191"/>
      <c r="M35" s="1191"/>
      <c r="N35" s="1184" t="s">
        <v>139</v>
      </c>
      <c r="O35" s="1192">
        <v>595000</v>
      </c>
      <c r="P35" s="1231"/>
      <c r="Q35" s="1227" t="str">
        <f t="shared" si="2"/>
        <v>2.06.03</v>
      </c>
      <c r="R35" s="1181" t="str">
        <f t="shared" si="3"/>
        <v>KOMPUTER</v>
      </c>
      <c r="S35" s="1184">
        <f t="shared" si="4"/>
        <v>4</v>
      </c>
      <c r="T35" s="1185">
        <f t="shared" si="5"/>
        <v>148750</v>
      </c>
      <c r="U35" s="1186">
        <f t="shared" si="6"/>
        <v>9</v>
      </c>
      <c r="V35" s="1185">
        <f t="shared" si="7"/>
        <v>595000</v>
      </c>
      <c r="W35" s="1185">
        <f t="shared" si="8"/>
        <v>0</v>
      </c>
      <c r="X35" s="1185">
        <f t="shared" si="9"/>
        <v>0</v>
      </c>
      <c r="Y35" s="1185">
        <f t="shared" si="10"/>
        <v>0</v>
      </c>
      <c r="Z35" s="1185">
        <f t="shared" si="11"/>
        <v>0</v>
      </c>
      <c r="AA35" s="1185">
        <f t="shared" si="12"/>
        <v>0</v>
      </c>
      <c r="AB35" s="1184">
        <f t="shared" si="13"/>
        <v>2006</v>
      </c>
      <c r="AC35" s="1187">
        <f t="shared" si="14"/>
        <v>595000</v>
      </c>
      <c r="AD35" s="1189">
        <f t="shared" si="15"/>
        <v>0</v>
      </c>
      <c r="AE35" s="1097" t="str">
        <f t="shared" si="0"/>
        <v>02.06.03.05</v>
      </c>
      <c r="AF35" s="1182">
        <f t="shared" si="16"/>
        <v>595000</v>
      </c>
    </row>
    <row r="36" spans="1:32" s="1097" customFormat="1" ht="36" customHeight="1" x14ac:dyDescent="0.25">
      <c r="A36" s="1229"/>
      <c r="B36" s="1190" t="s">
        <v>2343</v>
      </c>
      <c r="C36" s="1190" t="s">
        <v>176</v>
      </c>
      <c r="D36" s="1184" t="s">
        <v>138</v>
      </c>
      <c r="E36" s="1190" t="s">
        <v>324</v>
      </c>
      <c r="F36" s="1191"/>
      <c r="G36" s="1190" t="s">
        <v>363</v>
      </c>
      <c r="H36" s="1184">
        <v>2006</v>
      </c>
      <c r="I36" s="1191"/>
      <c r="J36" s="1191"/>
      <c r="K36" s="1191"/>
      <c r="L36" s="1191"/>
      <c r="M36" s="1191"/>
      <c r="N36" s="1184" t="s">
        <v>139</v>
      </c>
      <c r="O36" s="1192">
        <v>900000</v>
      </c>
      <c r="P36" s="1231"/>
      <c r="Q36" s="1227" t="str">
        <f t="shared" si="2"/>
        <v>2.06.03</v>
      </c>
      <c r="R36" s="1181" t="str">
        <f t="shared" si="3"/>
        <v>KOMPUTER</v>
      </c>
      <c r="S36" s="1184">
        <f t="shared" si="4"/>
        <v>4</v>
      </c>
      <c r="T36" s="1185">
        <f t="shared" si="5"/>
        <v>225000</v>
      </c>
      <c r="U36" s="1186">
        <f t="shared" si="6"/>
        <v>9</v>
      </c>
      <c r="V36" s="1185">
        <f t="shared" si="7"/>
        <v>900000</v>
      </c>
      <c r="W36" s="1185">
        <f t="shared" si="8"/>
        <v>0</v>
      </c>
      <c r="X36" s="1185">
        <f t="shared" si="9"/>
        <v>0</v>
      </c>
      <c r="Y36" s="1185">
        <f t="shared" si="10"/>
        <v>0</v>
      </c>
      <c r="Z36" s="1185">
        <f t="shared" si="11"/>
        <v>0</v>
      </c>
      <c r="AA36" s="1185">
        <f t="shared" si="12"/>
        <v>0</v>
      </c>
      <c r="AB36" s="1184">
        <f t="shared" si="13"/>
        <v>2006</v>
      </c>
      <c r="AC36" s="1187">
        <f t="shared" si="14"/>
        <v>900000</v>
      </c>
      <c r="AD36" s="1189">
        <f t="shared" si="15"/>
        <v>0</v>
      </c>
      <c r="AE36" s="1097" t="str">
        <f t="shared" ref="AE36:AE67" si="17">LEFT(B36,11)</f>
        <v>02.06.03.05</v>
      </c>
      <c r="AF36" s="1182">
        <f t="shared" si="16"/>
        <v>900000</v>
      </c>
    </row>
    <row r="37" spans="1:32" s="1097" customFormat="1" ht="36" customHeight="1" x14ac:dyDescent="0.25">
      <c r="A37" s="1229"/>
      <c r="B37" s="1190" t="s">
        <v>2345</v>
      </c>
      <c r="C37" s="1190" t="s">
        <v>177</v>
      </c>
      <c r="D37" s="1184" t="s">
        <v>138</v>
      </c>
      <c r="E37" s="1190" t="s">
        <v>324</v>
      </c>
      <c r="F37" s="1191"/>
      <c r="G37" s="1190" t="s">
        <v>362</v>
      </c>
      <c r="H37" s="1184">
        <v>2006</v>
      </c>
      <c r="I37" s="1191"/>
      <c r="J37" s="1191"/>
      <c r="K37" s="1191"/>
      <c r="L37" s="1191"/>
      <c r="M37" s="1191"/>
      <c r="N37" s="1184" t="s">
        <v>139</v>
      </c>
      <c r="O37" s="1192">
        <v>6150000</v>
      </c>
      <c r="P37" s="1231"/>
      <c r="Q37" s="1227" t="str">
        <f t="shared" si="2"/>
        <v>2.06.03</v>
      </c>
      <c r="R37" s="1181" t="str">
        <f t="shared" si="3"/>
        <v>KOMPUTER</v>
      </c>
      <c r="S37" s="1184">
        <f t="shared" si="4"/>
        <v>4</v>
      </c>
      <c r="T37" s="1185">
        <f t="shared" si="5"/>
        <v>1537500</v>
      </c>
      <c r="U37" s="1186">
        <f t="shared" si="6"/>
        <v>9</v>
      </c>
      <c r="V37" s="1185">
        <f t="shared" si="7"/>
        <v>6150000</v>
      </c>
      <c r="W37" s="1185">
        <f t="shared" si="8"/>
        <v>0</v>
      </c>
      <c r="X37" s="1185">
        <f t="shared" si="9"/>
        <v>0</v>
      </c>
      <c r="Y37" s="1185">
        <f t="shared" si="10"/>
        <v>0</v>
      </c>
      <c r="Z37" s="1185">
        <f t="shared" si="11"/>
        <v>0</v>
      </c>
      <c r="AA37" s="1185">
        <f t="shared" si="12"/>
        <v>0</v>
      </c>
      <c r="AB37" s="1184">
        <f t="shared" si="13"/>
        <v>2006</v>
      </c>
      <c r="AC37" s="1187">
        <f t="shared" si="14"/>
        <v>6150000</v>
      </c>
      <c r="AD37" s="1189">
        <f t="shared" si="15"/>
        <v>0</v>
      </c>
      <c r="AE37" s="1097" t="str">
        <f t="shared" si="17"/>
        <v>02.06.03.05</v>
      </c>
      <c r="AF37" s="1182">
        <f t="shared" si="16"/>
        <v>6150000</v>
      </c>
    </row>
    <row r="38" spans="1:32" s="1097" customFormat="1" ht="36" customHeight="1" x14ac:dyDescent="0.25">
      <c r="A38" s="1229"/>
      <c r="B38" s="1190" t="s">
        <v>448</v>
      </c>
      <c r="C38" s="1190" t="s">
        <v>178</v>
      </c>
      <c r="D38" s="1184" t="s">
        <v>138</v>
      </c>
      <c r="E38" s="1190" t="s">
        <v>301</v>
      </c>
      <c r="F38" s="1191"/>
      <c r="G38" s="1190" t="s">
        <v>361</v>
      </c>
      <c r="H38" s="1184">
        <v>2005</v>
      </c>
      <c r="I38" s="1191"/>
      <c r="J38" s="1191"/>
      <c r="K38" s="1191"/>
      <c r="L38" s="1191"/>
      <c r="M38" s="1191"/>
      <c r="N38" s="1184" t="s">
        <v>139</v>
      </c>
      <c r="O38" s="1192">
        <v>3375000</v>
      </c>
      <c r="P38" s="1231"/>
      <c r="Q38" s="1227" t="str">
        <f t="shared" si="2"/>
        <v>2.06.02</v>
      </c>
      <c r="R38" s="1181" t="str">
        <f t="shared" si="3"/>
        <v>ALAT RUMAH TANGGA</v>
      </c>
      <c r="S38" s="1184">
        <f t="shared" si="4"/>
        <v>5</v>
      </c>
      <c r="T38" s="1185">
        <f t="shared" si="5"/>
        <v>675000</v>
      </c>
      <c r="U38" s="1186">
        <f t="shared" si="6"/>
        <v>10</v>
      </c>
      <c r="V38" s="1185">
        <f t="shared" si="7"/>
        <v>3375000</v>
      </c>
      <c r="W38" s="1185">
        <f t="shared" si="8"/>
        <v>0</v>
      </c>
      <c r="X38" s="1185">
        <f t="shared" si="9"/>
        <v>0</v>
      </c>
      <c r="Y38" s="1185">
        <f t="shared" si="10"/>
        <v>0</v>
      </c>
      <c r="Z38" s="1185">
        <f t="shared" si="11"/>
        <v>0</v>
      </c>
      <c r="AA38" s="1185">
        <f t="shared" si="12"/>
        <v>0</v>
      </c>
      <c r="AB38" s="1184">
        <f t="shared" si="13"/>
        <v>2005</v>
      </c>
      <c r="AC38" s="1187">
        <f t="shared" si="14"/>
        <v>3375000</v>
      </c>
      <c r="AD38" s="1189">
        <f t="shared" si="15"/>
        <v>0</v>
      </c>
      <c r="AE38" s="1097" t="str">
        <f t="shared" si="17"/>
        <v>02.06.02.04</v>
      </c>
      <c r="AF38" s="1182">
        <f t="shared" si="16"/>
        <v>3375000</v>
      </c>
    </row>
    <row r="39" spans="1:32" s="1097" customFormat="1" ht="36" customHeight="1" x14ac:dyDescent="0.25">
      <c r="A39" s="1229"/>
      <c r="B39" s="1190" t="s">
        <v>441</v>
      </c>
      <c r="C39" s="1190" t="s">
        <v>182</v>
      </c>
      <c r="D39" s="1184" t="s">
        <v>138</v>
      </c>
      <c r="E39" s="1190" t="s">
        <v>845</v>
      </c>
      <c r="F39" s="1191"/>
      <c r="G39" s="1190" t="s">
        <v>362</v>
      </c>
      <c r="H39" s="1184">
        <v>2006</v>
      </c>
      <c r="I39" s="1191"/>
      <c r="J39" s="1191"/>
      <c r="K39" s="1191"/>
      <c r="L39" s="1191"/>
      <c r="M39" s="1191"/>
      <c r="N39" s="1184" t="s">
        <v>139</v>
      </c>
      <c r="O39" s="1192">
        <v>1600000</v>
      </c>
      <c r="P39" s="1231"/>
      <c r="Q39" s="1227" t="str">
        <f t="shared" si="2"/>
        <v>2.06.01</v>
      </c>
      <c r="R39" s="1181" t="str">
        <f t="shared" si="3"/>
        <v>ALAT KANTOR</v>
      </c>
      <c r="S39" s="1184">
        <f t="shared" si="4"/>
        <v>5</v>
      </c>
      <c r="T39" s="1185">
        <f t="shared" si="5"/>
        <v>320000</v>
      </c>
      <c r="U39" s="1186">
        <f t="shared" si="6"/>
        <v>9</v>
      </c>
      <c r="V39" s="1185">
        <f t="shared" si="7"/>
        <v>1600000</v>
      </c>
      <c r="W39" s="1185">
        <f t="shared" si="8"/>
        <v>0</v>
      </c>
      <c r="X39" s="1185">
        <f t="shared" si="9"/>
        <v>0</v>
      </c>
      <c r="Y39" s="1185">
        <f t="shared" si="10"/>
        <v>0</v>
      </c>
      <c r="Z39" s="1185">
        <f t="shared" si="11"/>
        <v>0</v>
      </c>
      <c r="AA39" s="1185">
        <f t="shared" si="12"/>
        <v>0</v>
      </c>
      <c r="AB39" s="1184">
        <f t="shared" si="13"/>
        <v>2006</v>
      </c>
      <c r="AC39" s="1187">
        <f t="shared" si="14"/>
        <v>1600000</v>
      </c>
      <c r="AD39" s="1189">
        <f t="shared" si="15"/>
        <v>0</v>
      </c>
      <c r="AE39" s="1097" t="str">
        <f t="shared" si="17"/>
        <v>02.06.01.04</v>
      </c>
      <c r="AF39" s="1182">
        <f t="shared" si="16"/>
        <v>1600000</v>
      </c>
    </row>
    <row r="40" spans="1:32" s="1097" customFormat="1" ht="36" customHeight="1" x14ac:dyDescent="0.25">
      <c r="A40" s="1229"/>
      <c r="B40" s="1190" t="s">
        <v>2564</v>
      </c>
      <c r="C40" s="1190" t="s">
        <v>823</v>
      </c>
      <c r="D40" s="1184" t="s">
        <v>138</v>
      </c>
      <c r="E40" s="1190" t="s">
        <v>329</v>
      </c>
      <c r="F40" s="1191"/>
      <c r="G40" s="1190" t="s">
        <v>367</v>
      </c>
      <c r="H40" s="1184">
        <v>2006</v>
      </c>
      <c r="I40" s="1191"/>
      <c r="J40" s="1191"/>
      <c r="K40" s="1191"/>
      <c r="L40" s="1191"/>
      <c r="M40" s="1191"/>
      <c r="N40" s="1184" t="s">
        <v>139</v>
      </c>
      <c r="O40" s="1192">
        <v>1680000</v>
      </c>
      <c r="P40" s="1231"/>
      <c r="Q40" s="1227" t="str">
        <f t="shared" si="2"/>
        <v>2.06.01</v>
      </c>
      <c r="R40" s="1181" t="str">
        <f t="shared" si="3"/>
        <v>ALAT KANTOR</v>
      </c>
      <c r="S40" s="1184">
        <f t="shared" si="4"/>
        <v>5</v>
      </c>
      <c r="T40" s="1185">
        <f t="shared" si="5"/>
        <v>336000</v>
      </c>
      <c r="U40" s="1186">
        <f t="shared" si="6"/>
        <v>9</v>
      </c>
      <c r="V40" s="1185">
        <f t="shared" si="7"/>
        <v>1680000</v>
      </c>
      <c r="W40" s="1185">
        <f t="shared" si="8"/>
        <v>0</v>
      </c>
      <c r="X40" s="1185">
        <f t="shared" si="9"/>
        <v>0</v>
      </c>
      <c r="Y40" s="1185">
        <f t="shared" si="10"/>
        <v>0</v>
      </c>
      <c r="Z40" s="1185">
        <f t="shared" si="11"/>
        <v>0</v>
      </c>
      <c r="AA40" s="1185">
        <f t="shared" si="12"/>
        <v>0</v>
      </c>
      <c r="AB40" s="1184">
        <f t="shared" si="13"/>
        <v>2006</v>
      </c>
      <c r="AC40" s="1187">
        <f t="shared" si="14"/>
        <v>1680000</v>
      </c>
      <c r="AD40" s="1189">
        <f t="shared" si="15"/>
        <v>0</v>
      </c>
      <c r="AE40" s="1097" t="str">
        <f t="shared" si="17"/>
        <v>02.06.01.04</v>
      </c>
      <c r="AF40" s="1182">
        <f t="shared" si="16"/>
        <v>1680000</v>
      </c>
    </row>
    <row r="41" spans="1:32" s="1097" customFormat="1" ht="36" customHeight="1" x14ac:dyDescent="0.25">
      <c r="A41" s="1229"/>
      <c r="B41" s="1190" t="s">
        <v>443</v>
      </c>
      <c r="C41" s="1190" t="s">
        <v>824</v>
      </c>
      <c r="D41" s="1184" t="s">
        <v>138</v>
      </c>
      <c r="E41" s="1190" t="s">
        <v>304</v>
      </c>
      <c r="F41" s="1191"/>
      <c r="G41" s="1190" t="s">
        <v>364</v>
      </c>
      <c r="H41" s="1184">
        <v>2006</v>
      </c>
      <c r="I41" s="1191"/>
      <c r="J41" s="1191"/>
      <c r="K41" s="1191"/>
      <c r="L41" s="1191"/>
      <c r="M41" s="1191"/>
      <c r="N41" s="1184" t="s">
        <v>139</v>
      </c>
      <c r="O41" s="1192">
        <v>1200000</v>
      </c>
      <c r="P41" s="1231"/>
      <c r="Q41" s="1227" t="str">
        <f t="shared" si="2"/>
        <v>2.06.04</v>
      </c>
      <c r="R41" s="1181" t="str">
        <f t="shared" si="3"/>
        <v>MEJA DAN KURSI KERJA/RAPAT PEJABAT</v>
      </c>
      <c r="S41" s="1184">
        <f t="shared" si="4"/>
        <v>5</v>
      </c>
      <c r="T41" s="1185">
        <f t="shared" si="5"/>
        <v>240000</v>
      </c>
      <c r="U41" s="1186">
        <f t="shared" si="6"/>
        <v>9</v>
      </c>
      <c r="V41" s="1185">
        <f t="shared" si="7"/>
        <v>1200000</v>
      </c>
      <c r="W41" s="1185">
        <f t="shared" si="8"/>
        <v>0</v>
      </c>
      <c r="X41" s="1185">
        <f t="shared" si="9"/>
        <v>0</v>
      </c>
      <c r="Y41" s="1185">
        <f t="shared" si="10"/>
        <v>0</v>
      </c>
      <c r="Z41" s="1185">
        <f t="shared" si="11"/>
        <v>0</v>
      </c>
      <c r="AA41" s="1185">
        <f t="shared" si="12"/>
        <v>0</v>
      </c>
      <c r="AB41" s="1184">
        <f t="shared" si="13"/>
        <v>2006</v>
      </c>
      <c r="AC41" s="1187">
        <f t="shared" si="14"/>
        <v>1200000</v>
      </c>
      <c r="AD41" s="1189">
        <f t="shared" si="15"/>
        <v>0</v>
      </c>
      <c r="AE41" s="1097" t="str">
        <f t="shared" si="17"/>
        <v>02.06.04.01</v>
      </c>
      <c r="AF41" s="1182">
        <f t="shared" si="16"/>
        <v>1200000</v>
      </c>
    </row>
    <row r="42" spans="1:32" s="1097" customFormat="1" ht="36" customHeight="1" x14ac:dyDescent="0.25">
      <c r="A42" s="1229"/>
      <c r="B42" s="1190" t="s">
        <v>2569</v>
      </c>
      <c r="C42" s="1190" t="s">
        <v>183</v>
      </c>
      <c r="D42" s="1184" t="s">
        <v>138</v>
      </c>
      <c r="E42" s="1190" t="s">
        <v>329</v>
      </c>
      <c r="F42" s="1191"/>
      <c r="G42" s="1190" t="s">
        <v>364</v>
      </c>
      <c r="H42" s="1184">
        <v>2006</v>
      </c>
      <c r="I42" s="1191"/>
      <c r="J42" s="1191"/>
      <c r="K42" s="1191"/>
      <c r="L42" s="1191"/>
      <c r="M42" s="1191"/>
      <c r="N42" s="1184" t="s">
        <v>139</v>
      </c>
      <c r="O42" s="1192">
        <v>3600000</v>
      </c>
      <c r="P42" s="1231"/>
      <c r="Q42" s="1227" t="str">
        <f t="shared" si="2"/>
        <v>2.06.02</v>
      </c>
      <c r="R42" s="1181" t="str">
        <f t="shared" si="3"/>
        <v>ALAT RUMAH TANGGA</v>
      </c>
      <c r="S42" s="1184">
        <f t="shared" si="4"/>
        <v>5</v>
      </c>
      <c r="T42" s="1185">
        <f t="shared" si="5"/>
        <v>720000</v>
      </c>
      <c r="U42" s="1186">
        <f t="shared" si="6"/>
        <v>9</v>
      </c>
      <c r="V42" s="1185">
        <f t="shared" si="7"/>
        <v>3600000</v>
      </c>
      <c r="W42" s="1185">
        <f t="shared" si="8"/>
        <v>0</v>
      </c>
      <c r="X42" s="1185">
        <f t="shared" si="9"/>
        <v>0</v>
      </c>
      <c r="Y42" s="1185">
        <f t="shared" si="10"/>
        <v>0</v>
      </c>
      <c r="Z42" s="1185">
        <f t="shared" si="11"/>
        <v>0</v>
      </c>
      <c r="AA42" s="1185">
        <f t="shared" si="12"/>
        <v>0</v>
      </c>
      <c r="AB42" s="1184">
        <f t="shared" si="13"/>
        <v>2006</v>
      </c>
      <c r="AC42" s="1187">
        <f t="shared" si="14"/>
        <v>3600000</v>
      </c>
      <c r="AD42" s="1189">
        <f t="shared" si="15"/>
        <v>0</v>
      </c>
      <c r="AE42" s="1097" t="str">
        <f t="shared" si="17"/>
        <v>02.06.02.01</v>
      </c>
      <c r="AF42" s="1182">
        <f t="shared" si="16"/>
        <v>3600000</v>
      </c>
    </row>
    <row r="43" spans="1:32" s="1097" customFormat="1" ht="36" customHeight="1" x14ac:dyDescent="0.25">
      <c r="A43" s="1229"/>
      <c r="B43" s="1190" t="s">
        <v>2338</v>
      </c>
      <c r="C43" s="1190" t="s">
        <v>187</v>
      </c>
      <c r="D43" s="1184" t="s">
        <v>138</v>
      </c>
      <c r="E43" s="1190" t="s">
        <v>304</v>
      </c>
      <c r="F43" s="1191"/>
      <c r="G43" s="1190" t="s">
        <v>360</v>
      </c>
      <c r="H43" s="1184">
        <v>2006</v>
      </c>
      <c r="I43" s="1191"/>
      <c r="J43" s="1191"/>
      <c r="K43" s="1191"/>
      <c r="L43" s="1191"/>
      <c r="M43" s="1191"/>
      <c r="N43" s="1184" t="s">
        <v>139</v>
      </c>
      <c r="O43" s="1192">
        <v>1600000</v>
      </c>
      <c r="P43" s="1231"/>
      <c r="Q43" s="1227" t="str">
        <f t="shared" si="2"/>
        <v>2.06.02</v>
      </c>
      <c r="R43" s="1181" t="str">
        <f t="shared" si="3"/>
        <v>ALAT RUMAH TANGGA</v>
      </c>
      <c r="S43" s="1184">
        <f t="shared" si="4"/>
        <v>5</v>
      </c>
      <c r="T43" s="1185">
        <f t="shared" si="5"/>
        <v>320000</v>
      </c>
      <c r="U43" s="1186">
        <f t="shared" si="6"/>
        <v>9</v>
      </c>
      <c r="V43" s="1185">
        <f t="shared" si="7"/>
        <v>1600000</v>
      </c>
      <c r="W43" s="1185">
        <f t="shared" si="8"/>
        <v>0</v>
      </c>
      <c r="X43" s="1185">
        <f t="shared" si="9"/>
        <v>0</v>
      </c>
      <c r="Y43" s="1185">
        <f t="shared" si="10"/>
        <v>0</v>
      </c>
      <c r="Z43" s="1185">
        <f t="shared" si="11"/>
        <v>0</v>
      </c>
      <c r="AA43" s="1185">
        <f t="shared" si="12"/>
        <v>0</v>
      </c>
      <c r="AB43" s="1184">
        <f t="shared" si="13"/>
        <v>2006</v>
      </c>
      <c r="AC43" s="1187">
        <f t="shared" si="14"/>
        <v>1600000</v>
      </c>
      <c r="AD43" s="1189">
        <f t="shared" si="15"/>
        <v>0</v>
      </c>
      <c r="AE43" s="1097" t="str">
        <f t="shared" si="17"/>
        <v>02.06.02.01</v>
      </c>
      <c r="AF43" s="1182">
        <f t="shared" si="16"/>
        <v>1600000</v>
      </c>
    </row>
    <row r="44" spans="1:32" s="1097" customFormat="1" ht="36" customHeight="1" x14ac:dyDescent="0.25">
      <c r="A44" s="1229"/>
      <c r="B44" s="1190" t="s">
        <v>2348</v>
      </c>
      <c r="C44" s="1190" t="s">
        <v>825</v>
      </c>
      <c r="D44" s="1184" t="s">
        <v>138</v>
      </c>
      <c r="E44" s="1190" t="s">
        <v>304</v>
      </c>
      <c r="F44" s="1191"/>
      <c r="G44" s="1190" t="s">
        <v>372</v>
      </c>
      <c r="H44" s="1184">
        <v>2001</v>
      </c>
      <c r="I44" s="1191"/>
      <c r="J44" s="1191"/>
      <c r="K44" s="1191"/>
      <c r="L44" s="1191"/>
      <c r="M44" s="1191"/>
      <c r="N44" s="1184" t="s">
        <v>139</v>
      </c>
      <c r="O44" s="1192">
        <v>4340000</v>
      </c>
      <c r="P44" s="1231"/>
      <c r="Q44" s="1227" t="str">
        <f t="shared" si="2"/>
        <v>2.06.01</v>
      </c>
      <c r="R44" s="1181" t="str">
        <f t="shared" si="3"/>
        <v>ALAT KANTOR</v>
      </c>
      <c r="S44" s="1184">
        <f t="shared" si="4"/>
        <v>5</v>
      </c>
      <c r="T44" s="1185">
        <f t="shared" si="5"/>
        <v>868000</v>
      </c>
      <c r="U44" s="1186">
        <f t="shared" si="6"/>
        <v>14</v>
      </c>
      <c r="V44" s="1185">
        <f t="shared" si="7"/>
        <v>4340000</v>
      </c>
      <c r="W44" s="1185">
        <f t="shared" si="8"/>
        <v>0</v>
      </c>
      <c r="X44" s="1185">
        <f t="shared" si="9"/>
        <v>0</v>
      </c>
      <c r="Y44" s="1185">
        <f t="shared" si="10"/>
        <v>0</v>
      </c>
      <c r="Z44" s="1185">
        <f t="shared" si="11"/>
        <v>0</v>
      </c>
      <c r="AA44" s="1185">
        <f t="shared" si="12"/>
        <v>0</v>
      </c>
      <c r="AB44" s="1184">
        <f t="shared" si="13"/>
        <v>2001</v>
      </c>
      <c r="AC44" s="1187">
        <f t="shared" si="14"/>
        <v>4340000</v>
      </c>
      <c r="AD44" s="1189">
        <f t="shared" si="15"/>
        <v>0</v>
      </c>
      <c r="AE44" s="1097" t="str">
        <f t="shared" si="17"/>
        <v>02.06.01.04</v>
      </c>
      <c r="AF44" s="1182">
        <f t="shared" si="16"/>
        <v>4340000</v>
      </c>
    </row>
    <row r="45" spans="1:32" s="1097" customFormat="1" ht="36" customHeight="1" x14ac:dyDescent="0.25">
      <c r="A45" s="1229"/>
      <c r="B45" s="1190" t="s">
        <v>441</v>
      </c>
      <c r="C45" s="1190" t="s">
        <v>182</v>
      </c>
      <c r="D45" s="1184" t="s">
        <v>138</v>
      </c>
      <c r="E45" s="1190" t="s">
        <v>317</v>
      </c>
      <c r="F45" s="1191"/>
      <c r="G45" s="1190" t="s">
        <v>362</v>
      </c>
      <c r="H45" s="1184">
        <v>2004</v>
      </c>
      <c r="I45" s="1191"/>
      <c r="J45" s="1191"/>
      <c r="K45" s="1191"/>
      <c r="L45" s="1191"/>
      <c r="M45" s="1191"/>
      <c r="N45" s="1184" t="s">
        <v>139</v>
      </c>
      <c r="O45" s="1192">
        <v>975000</v>
      </c>
      <c r="P45" s="1231"/>
      <c r="Q45" s="1227" t="str">
        <f t="shared" si="2"/>
        <v>2.06.01</v>
      </c>
      <c r="R45" s="1181" t="str">
        <f t="shared" si="3"/>
        <v>ALAT KANTOR</v>
      </c>
      <c r="S45" s="1184">
        <f t="shared" si="4"/>
        <v>5</v>
      </c>
      <c r="T45" s="1185">
        <f t="shared" si="5"/>
        <v>195000</v>
      </c>
      <c r="U45" s="1186">
        <f t="shared" si="6"/>
        <v>11</v>
      </c>
      <c r="V45" s="1185">
        <f t="shared" si="7"/>
        <v>975000</v>
      </c>
      <c r="W45" s="1185">
        <f t="shared" si="8"/>
        <v>0</v>
      </c>
      <c r="X45" s="1185">
        <f t="shared" si="9"/>
        <v>0</v>
      </c>
      <c r="Y45" s="1185">
        <f t="shared" si="10"/>
        <v>0</v>
      </c>
      <c r="Z45" s="1185">
        <f t="shared" si="11"/>
        <v>0</v>
      </c>
      <c r="AA45" s="1185">
        <f t="shared" si="12"/>
        <v>0</v>
      </c>
      <c r="AB45" s="1184">
        <f t="shared" si="13"/>
        <v>2004</v>
      </c>
      <c r="AC45" s="1187">
        <f t="shared" si="14"/>
        <v>975000</v>
      </c>
      <c r="AD45" s="1189">
        <f t="shared" si="15"/>
        <v>0</v>
      </c>
      <c r="AE45" s="1097" t="str">
        <f t="shared" si="17"/>
        <v>02.06.01.04</v>
      </c>
      <c r="AF45" s="1182">
        <f t="shared" si="16"/>
        <v>975000</v>
      </c>
    </row>
    <row r="46" spans="1:32" s="1097" customFormat="1" ht="36" customHeight="1" x14ac:dyDescent="0.25">
      <c r="A46" s="1229"/>
      <c r="B46" s="1190" t="s">
        <v>2569</v>
      </c>
      <c r="C46" s="1190" t="s">
        <v>183</v>
      </c>
      <c r="D46" s="1184" t="s">
        <v>138</v>
      </c>
      <c r="E46" s="1190" t="s">
        <v>329</v>
      </c>
      <c r="F46" s="1191"/>
      <c r="G46" s="1190" t="s">
        <v>364</v>
      </c>
      <c r="H46" s="1184">
        <v>2006</v>
      </c>
      <c r="I46" s="1191"/>
      <c r="J46" s="1191"/>
      <c r="K46" s="1191"/>
      <c r="L46" s="1191"/>
      <c r="M46" s="1191"/>
      <c r="N46" s="1184" t="s">
        <v>139</v>
      </c>
      <c r="O46" s="1192">
        <v>17550000</v>
      </c>
      <c r="P46" s="1231"/>
      <c r="Q46" s="1227" t="str">
        <f t="shared" si="2"/>
        <v>2.06.02</v>
      </c>
      <c r="R46" s="1181" t="str">
        <f t="shared" si="3"/>
        <v>ALAT RUMAH TANGGA</v>
      </c>
      <c r="S46" s="1184">
        <f t="shared" si="4"/>
        <v>5</v>
      </c>
      <c r="T46" s="1185">
        <f t="shared" si="5"/>
        <v>3510000</v>
      </c>
      <c r="U46" s="1186">
        <f t="shared" si="6"/>
        <v>9</v>
      </c>
      <c r="V46" s="1185">
        <f t="shared" si="7"/>
        <v>17550000</v>
      </c>
      <c r="W46" s="1185">
        <f t="shared" si="8"/>
        <v>0</v>
      </c>
      <c r="X46" s="1185">
        <f t="shared" si="9"/>
        <v>0</v>
      </c>
      <c r="Y46" s="1185">
        <f t="shared" si="10"/>
        <v>0</v>
      </c>
      <c r="Z46" s="1185">
        <f t="shared" si="11"/>
        <v>0</v>
      </c>
      <c r="AA46" s="1185">
        <f t="shared" si="12"/>
        <v>0</v>
      </c>
      <c r="AB46" s="1184">
        <f t="shared" si="13"/>
        <v>2006</v>
      </c>
      <c r="AC46" s="1187">
        <f t="shared" si="14"/>
        <v>17550000</v>
      </c>
      <c r="AD46" s="1189">
        <f t="shared" si="15"/>
        <v>0</v>
      </c>
      <c r="AE46" s="1097" t="str">
        <f t="shared" si="17"/>
        <v>02.06.02.01</v>
      </c>
      <c r="AF46" s="1182">
        <f t="shared" si="16"/>
        <v>17550000</v>
      </c>
    </row>
    <row r="47" spans="1:32" s="1097" customFormat="1" ht="36" customHeight="1" x14ac:dyDescent="0.25">
      <c r="A47" s="1229"/>
      <c r="B47" s="1190" t="s">
        <v>448</v>
      </c>
      <c r="C47" s="1190" t="s">
        <v>178</v>
      </c>
      <c r="D47" s="1184" t="s">
        <v>138</v>
      </c>
      <c r="E47" s="1190" t="s">
        <v>300</v>
      </c>
      <c r="F47" s="1191"/>
      <c r="G47" s="1190" t="s">
        <v>361</v>
      </c>
      <c r="H47" s="1184">
        <v>2006</v>
      </c>
      <c r="I47" s="1191"/>
      <c r="J47" s="1191"/>
      <c r="K47" s="1191"/>
      <c r="L47" s="1191"/>
      <c r="M47" s="1191"/>
      <c r="N47" s="1184" t="s">
        <v>139</v>
      </c>
      <c r="O47" s="1192">
        <v>2062500</v>
      </c>
      <c r="P47" s="1231"/>
      <c r="Q47" s="1227" t="str">
        <f t="shared" ref="Q47:Q78" si="18">MID(B47,2,7)</f>
        <v>2.06.02</v>
      </c>
      <c r="R47" s="1181" t="str">
        <f t="shared" ref="R47:R78" si="19">VLOOKUP(Q47,kelompok,2,0)</f>
        <v>ALAT RUMAH TANGGA</v>
      </c>
      <c r="S47" s="1184">
        <f t="shared" ref="S47:S78" si="20">VLOOKUP(Q47,MASAMANFAAT,4,0)</f>
        <v>5</v>
      </c>
      <c r="T47" s="1185">
        <f t="shared" ref="T47:T78" si="21">(O47)/S47</f>
        <v>412500</v>
      </c>
      <c r="U47" s="1186">
        <f t="shared" ref="U47:U78" si="22">2014-AB47+1</f>
        <v>9</v>
      </c>
      <c r="V47" s="1185">
        <f t="shared" ref="V47:V78" si="23">IF(U47&gt;S47,O47,T47*U47)</f>
        <v>2062500</v>
      </c>
      <c r="W47" s="1185">
        <f t="shared" ref="W47:W78" si="24">IF(O47=V47,0,T47)</f>
        <v>0</v>
      </c>
      <c r="X47" s="1185">
        <f t="shared" ref="X47:X78" si="25">IF(O47=V47+W47,0,T47)</f>
        <v>0</v>
      </c>
      <c r="Y47" s="1185">
        <f t="shared" ref="Y47:Y78" si="26">IF(O47=V47+W47+X47,0,T47)</f>
        <v>0</v>
      </c>
      <c r="Z47" s="1185">
        <f t="shared" ref="Z47:Z78" si="27">IF(O47=V47+W47+X47+Y47,0,T47)</f>
        <v>0</v>
      </c>
      <c r="AA47" s="1185">
        <f t="shared" ref="AA47:AA78" si="28">IF(O47=W47+X47+Y47+Z47+V47,0,T47)</f>
        <v>0</v>
      </c>
      <c r="AB47" s="1184">
        <f t="shared" ref="AB47:AB78" si="29">H47</f>
        <v>2006</v>
      </c>
      <c r="AC47" s="1187">
        <f t="shared" ref="AC47:AC78" si="30">O47</f>
        <v>2062500</v>
      </c>
      <c r="AD47" s="1189">
        <f t="shared" ref="AD47:AD78" si="31">AC47-W47-V47-X47-Y47-Z47-AA47</f>
        <v>0</v>
      </c>
      <c r="AE47" s="1097" t="str">
        <f t="shared" si="17"/>
        <v>02.06.02.04</v>
      </c>
      <c r="AF47" s="1182">
        <f t="shared" si="16"/>
        <v>2062500</v>
      </c>
    </row>
    <row r="48" spans="1:32" s="1097" customFormat="1" ht="36" customHeight="1" x14ac:dyDescent="0.25">
      <c r="A48" s="1229"/>
      <c r="B48" s="1190" t="s">
        <v>2336</v>
      </c>
      <c r="C48" s="1190" t="s">
        <v>209</v>
      </c>
      <c r="D48" s="1184" t="s">
        <v>138</v>
      </c>
      <c r="E48" s="1190" t="s">
        <v>299</v>
      </c>
      <c r="F48" s="1191"/>
      <c r="G48" s="1190" t="s">
        <v>379</v>
      </c>
      <c r="H48" s="1184">
        <v>2006</v>
      </c>
      <c r="I48" s="1191"/>
      <c r="J48" s="1191"/>
      <c r="K48" s="1191"/>
      <c r="L48" s="1191"/>
      <c r="M48" s="1191"/>
      <c r="N48" s="1184" t="s">
        <v>139</v>
      </c>
      <c r="O48" s="1192">
        <v>525000</v>
      </c>
      <c r="P48" s="1231"/>
      <c r="Q48" s="1227" t="str">
        <f t="shared" si="18"/>
        <v>2.06.02</v>
      </c>
      <c r="R48" s="1181" t="str">
        <f t="shared" si="19"/>
        <v>ALAT RUMAH TANGGA</v>
      </c>
      <c r="S48" s="1184">
        <f t="shared" si="20"/>
        <v>5</v>
      </c>
      <c r="T48" s="1185">
        <f t="shared" si="21"/>
        <v>105000</v>
      </c>
      <c r="U48" s="1186">
        <f t="shared" si="22"/>
        <v>9</v>
      </c>
      <c r="V48" s="1185">
        <f t="shared" si="23"/>
        <v>525000</v>
      </c>
      <c r="W48" s="1185">
        <f t="shared" si="24"/>
        <v>0</v>
      </c>
      <c r="X48" s="1185">
        <f t="shared" si="25"/>
        <v>0</v>
      </c>
      <c r="Y48" s="1185">
        <f t="shared" si="26"/>
        <v>0</v>
      </c>
      <c r="Z48" s="1185">
        <f t="shared" si="27"/>
        <v>0</v>
      </c>
      <c r="AA48" s="1185">
        <f t="shared" si="28"/>
        <v>0</v>
      </c>
      <c r="AB48" s="1184">
        <f t="shared" si="29"/>
        <v>2006</v>
      </c>
      <c r="AC48" s="1187">
        <f t="shared" si="30"/>
        <v>525000</v>
      </c>
      <c r="AD48" s="1189">
        <f t="shared" si="31"/>
        <v>0</v>
      </c>
      <c r="AE48" s="1097" t="str">
        <f t="shared" si="17"/>
        <v>02.06.02.01</v>
      </c>
      <c r="AF48" s="1182">
        <f t="shared" si="16"/>
        <v>525000</v>
      </c>
    </row>
    <row r="49" spans="1:33" s="1097" customFormat="1" ht="36" customHeight="1" x14ac:dyDescent="0.25">
      <c r="A49" s="1229"/>
      <c r="B49" s="1190" t="s">
        <v>2338</v>
      </c>
      <c r="C49" s="1190" t="s">
        <v>187</v>
      </c>
      <c r="D49" s="1184" t="s">
        <v>138</v>
      </c>
      <c r="E49" s="1190" t="s">
        <v>304</v>
      </c>
      <c r="F49" s="1191"/>
      <c r="G49" s="1190" t="s">
        <v>360</v>
      </c>
      <c r="H49" s="1184">
        <v>2006</v>
      </c>
      <c r="I49" s="1191"/>
      <c r="J49" s="1191"/>
      <c r="K49" s="1191"/>
      <c r="L49" s="1191"/>
      <c r="M49" s="1191"/>
      <c r="N49" s="1184" t="s">
        <v>139</v>
      </c>
      <c r="O49" s="1192">
        <v>1050000</v>
      </c>
      <c r="P49" s="1231"/>
      <c r="Q49" s="1227" t="str">
        <f t="shared" si="18"/>
        <v>2.06.02</v>
      </c>
      <c r="R49" s="1181" t="str">
        <f t="shared" si="19"/>
        <v>ALAT RUMAH TANGGA</v>
      </c>
      <c r="S49" s="1184">
        <f t="shared" si="20"/>
        <v>5</v>
      </c>
      <c r="T49" s="1185">
        <f t="shared" si="21"/>
        <v>210000</v>
      </c>
      <c r="U49" s="1186">
        <f t="shared" si="22"/>
        <v>9</v>
      </c>
      <c r="V49" s="1185">
        <f t="shared" si="23"/>
        <v>1050000</v>
      </c>
      <c r="W49" s="1185">
        <f t="shared" si="24"/>
        <v>0</v>
      </c>
      <c r="X49" s="1185">
        <f t="shared" si="25"/>
        <v>0</v>
      </c>
      <c r="Y49" s="1185">
        <f t="shared" si="26"/>
        <v>0</v>
      </c>
      <c r="Z49" s="1185">
        <f t="shared" si="27"/>
        <v>0</v>
      </c>
      <c r="AA49" s="1185">
        <f t="shared" si="28"/>
        <v>0</v>
      </c>
      <c r="AB49" s="1184">
        <f t="shared" si="29"/>
        <v>2006</v>
      </c>
      <c r="AC49" s="1187">
        <f t="shared" si="30"/>
        <v>1050000</v>
      </c>
      <c r="AD49" s="1189">
        <f t="shared" si="31"/>
        <v>0</v>
      </c>
      <c r="AE49" s="1097" t="str">
        <f t="shared" si="17"/>
        <v>02.06.02.01</v>
      </c>
      <c r="AF49" s="1182">
        <f t="shared" si="16"/>
        <v>1050000</v>
      </c>
    </row>
    <row r="50" spans="1:33" s="1097" customFormat="1" ht="36" customHeight="1" x14ac:dyDescent="0.25">
      <c r="A50" s="1229"/>
      <c r="B50" s="1190" t="s">
        <v>441</v>
      </c>
      <c r="C50" s="1190" t="s">
        <v>182</v>
      </c>
      <c r="D50" s="1184" t="s">
        <v>138</v>
      </c>
      <c r="E50" s="1190" t="s">
        <v>845</v>
      </c>
      <c r="F50" s="1191"/>
      <c r="G50" s="1190" t="s">
        <v>362</v>
      </c>
      <c r="H50" s="1184">
        <v>2006</v>
      </c>
      <c r="I50" s="1191"/>
      <c r="J50" s="1191"/>
      <c r="K50" s="1191"/>
      <c r="L50" s="1191"/>
      <c r="M50" s="1191"/>
      <c r="N50" s="1184" t="s">
        <v>139</v>
      </c>
      <c r="O50" s="1192">
        <v>1500000</v>
      </c>
      <c r="P50" s="1231"/>
      <c r="Q50" s="1227" t="str">
        <f t="shared" si="18"/>
        <v>2.06.01</v>
      </c>
      <c r="R50" s="1181" t="str">
        <f t="shared" si="19"/>
        <v>ALAT KANTOR</v>
      </c>
      <c r="S50" s="1184">
        <f t="shared" si="20"/>
        <v>5</v>
      </c>
      <c r="T50" s="1185">
        <f t="shared" si="21"/>
        <v>300000</v>
      </c>
      <c r="U50" s="1186">
        <f t="shared" si="22"/>
        <v>9</v>
      </c>
      <c r="V50" s="1185">
        <f t="shared" si="23"/>
        <v>1500000</v>
      </c>
      <c r="W50" s="1185">
        <f t="shared" si="24"/>
        <v>0</v>
      </c>
      <c r="X50" s="1185">
        <f t="shared" si="25"/>
        <v>0</v>
      </c>
      <c r="Y50" s="1185">
        <f t="shared" si="26"/>
        <v>0</v>
      </c>
      <c r="Z50" s="1185">
        <f t="shared" si="27"/>
        <v>0</v>
      </c>
      <c r="AA50" s="1185">
        <f t="shared" si="28"/>
        <v>0</v>
      </c>
      <c r="AB50" s="1184">
        <f t="shared" si="29"/>
        <v>2006</v>
      </c>
      <c r="AC50" s="1187">
        <f t="shared" si="30"/>
        <v>1500000</v>
      </c>
      <c r="AD50" s="1189">
        <f t="shared" si="31"/>
        <v>0</v>
      </c>
      <c r="AE50" s="1097" t="str">
        <f t="shared" si="17"/>
        <v>02.06.01.04</v>
      </c>
      <c r="AF50" s="1182">
        <f t="shared" si="16"/>
        <v>1500000</v>
      </c>
    </row>
    <row r="51" spans="1:33" s="1097" customFormat="1" ht="36" customHeight="1" x14ac:dyDescent="0.25">
      <c r="A51" s="1229"/>
      <c r="B51" s="1190" t="s">
        <v>441</v>
      </c>
      <c r="C51" s="1190" t="s">
        <v>182</v>
      </c>
      <c r="D51" s="1184" t="s">
        <v>138</v>
      </c>
      <c r="E51" s="1190" t="s">
        <v>845</v>
      </c>
      <c r="F51" s="1191"/>
      <c r="G51" s="1190" t="s">
        <v>362</v>
      </c>
      <c r="H51" s="1184">
        <v>2006</v>
      </c>
      <c r="I51" s="1191"/>
      <c r="J51" s="1191"/>
      <c r="K51" s="1191"/>
      <c r="L51" s="1191"/>
      <c r="M51" s="1191"/>
      <c r="N51" s="1184" t="s">
        <v>139</v>
      </c>
      <c r="O51" s="1192">
        <v>1500000</v>
      </c>
      <c r="P51" s="1231"/>
      <c r="Q51" s="1227" t="str">
        <f t="shared" si="18"/>
        <v>2.06.01</v>
      </c>
      <c r="R51" s="1181" t="str">
        <f t="shared" si="19"/>
        <v>ALAT KANTOR</v>
      </c>
      <c r="S51" s="1184">
        <f t="shared" si="20"/>
        <v>5</v>
      </c>
      <c r="T51" s="1185">
        <f t="shared" si="21"/>
        <v>300000</v>
      </c>
      <c r="U51" s="1186">
        <f t="shared" si="22"/>
        <v>9</v>
      </c>
      <c r="V51" s="1185">
        <f t="shared" si="23"/>
        <v>1500000</v>
      </c>
      <c r="W51" s="1185">
        <f t="shared" si="24"/>
        <v>0</v>
      </c>
      <c r="X51" s="1185">
        <f t="shared" si="25"/>
        <v>0</v>
      </c>
      <c r="Y51" s="1185">
        <f t="shared" si="26"/>
        <v>0</v>
      </c>
      <c r="Z51" s="1185">
        <f t="shared" si="27"/>
        <v>0</v>
      </c>
      <c r="AA51" s="1185">
        <f t="shared" si="28"/>
        <v>0</v>
      </c>
      <c r="AB51" s="1184">
        <f t="shared" si="29"/>
        <v>2006</v>
      </c>
      <c r="AC51" s="1187">
        <f t="shared" si="30"/>
        <v>1500000</v>
      </c>
      <c r="AD51" s="1189">
        <f t="shared" si="31"/>
        <v>0</v>
      </c>
      <c r="AE51" s="1097" t="str">
        <f t="shared" si="17"/>
        <v>02.06.01.04</v>
      </c>
      <c r="AF51" s="1182">
        <f t="shared" si="16"/>
        <v>1500000</v>
      </c>
    </row>
    <row r="52" spans="1:33" s="1097" customFormat="1" ht="36" customHeight="1" x14ac:dyDescent="0.25">
      <c r="A52" s="1229"/>
      <c r="B52" s="1190" t="s">
        <v>2569</v>
      </c>
      <c r="C52" s="1190" t="s">
        <v>183</v>
      </c>
      <c r="D52" s="1184" t="s">
        <v>138</v>
      </c>
      <c r="E52" s="1190" t="s">
        <v>304</v>
      </c>
      <c r="F52" s="1191"/>
      <c r="G52" s="1190" t="s">
        <v>369</v>
      </c>
      <c r="H52" s="1184">
        <v>2001</v>
      </c>
      <c r="I52" s="1191"/>
      <c r="J52" s="1191"/>
      <c r="K52" s="1191"/>
      <c r="L52" s="1191"/>
      <c r="M52" s="1191"/>
      <c r="N52" s="1184" t="s">
        <v>139</v>
      </c>
      <c r="O52" s="1192">
        <v>3825000</v>
      </c>
      <c r="P52" s="1231"/>
      <c r="Q52" s="1227" t="str">
        <f t="shared" si="18"/>
        <v>2.06.02</v>
      </c>
      <c r="R52" s="1181" t="str">
        <f t="shared" si="19"/>
        <v>ALAT RUMAH TANGGA</v>
      </c>
      <c r="S52" s="1184">
        <f t="shared" si="20"/>
        <v>5</v>
      </c>
      <c r="T52" s="1185">
        <f t="shared" si="21"/>
        <v>765000</v>
      </c>
      <c r="U52" s="1186">
        <f t="shared" si="22"/>
        <v>14</v>
      </c>
      <c r="V52" s="1185">
        <f t="shared" si="23"/>
        <v>3825000</v>
      </c>
      <c r="W52" s="1185">
        <f t="shared" si="24"/>
        <v>0</v>
      </c>
      <c r="X52" s="1185">
        <f t="shared" si="25"/>
        <v>0</v>
      </c>
      <c r="Y52" s="1185">
        <f t="shared" si="26"/>
        <v>0</v>
      </c>
      <c r="Z52" s="1185">
        <f t="shared" si="27"/>
        <v>0</v>
      </c>
      <c r="AA52" s="1185">
        <f t="shared" si="28"/>
        <v>0</v>
      </c>
      <c r="AB52" s="1184">
        <f t="shared" si="29"/>
        <v>2001</v>
      </c>
      <c r="AC52" s="1187">
        <f t="shared" si="30"/>
        <v>3825000</v>
      </c>
      <c r="AD52" s="1189">
        <f t="shared" si="31"/>
        <v>0</v>
      </c>
      <c r="AE52" s="1097" t="str">
        <f t="shared" si="17"/>
        <v>02.06.02.01</v>
      </c>
      <c r="AF52" s="1182">
        <f t="shared" si="16"/>
        <v>3825000</v>
      </c>
    </row>
    <row r="53" spans="1:33" s="1097" customFormat="1" ht="36" customHeight="1" x14ac:dyDescent="0.25">
      <c r="A53" s="1229"/>
      <c r="B53" s="1190" t="s">
        <v>2345</v>
      </c>
      <c r="C53" s="1190" t="s">
        <v>177</v>
      </c>
      <c r="D53" s="1184" t="s">
        <v>138</v>
      </c>
      <c r="E53" s="1190" t="s">
        <v>324</v>
      </c>
      <c r="F53" s="1191"/>
      <c r="G53" s="1190" t="s">
        <v>362</v>
      </c>
      <c r="H53" s="1184">
        <v>2004</v>
      </c>
      <c r="I53" s="1191"/>
      <c r="J53" s="1191"/>
      <c r="K53" s="1191"/>
      <c r="L53" s="1191"/>
      <c r="M53" s="1191"/>
      <c r="N53" s="1184" t="s">
        <v>139</v>
      </c>
      <c r="O53" s="1192">
        <v>4920000</v>
      </c>
      <c r="P53" s="1231"/>
      <c r="Q53" s="1227" t="str">
        <f t="shared" si="18"/>
        <v>2.06.03</v>
      </c>
      <c r="R53" s="1181" t="str">
        <f t="shared" si="19"/>
        <v>KOMPUTER</v>
      </c>
      <c r="S53" s="1184">
        <f t="shared" si="20"/>
        <v>4</v>
      </c>
      <c r="T53" s="1185">
        <f t="shared" si="21"/>
        <v>1230000</v>
      </c>
      <c r="U53" s="1186">
        <f t="shared" si="22"/>
        <v>11</v>
      </c>
      <c r="V53" s="1185">
        <f t="shared" si="23"/>
        <v>4920000</v>
      </c>
      <c r="W53" s="1185">
        <f t="shared" si="24"/>
        <v>0</v>
      </c>
      <c r="X53" s="1185">
        <f t="shared" si="25"/>
        <v>0</v>
      </c>
      <c r="Y53" s="1185">
        <f t="shared" si="26"/>
        <v>0</v>
      </c>
      <c r="Z53" s="1185">
        <f t="shared" si="27"/>
        <v>0</v>
      </c>
      <c r="AA53" s="1185">
        <f t="shared" si="28"/>
        <v>0</v>
      </c>
      <c r="AB53" s="1184">
        <f t="shared" si="29"/>
        <v>2004</v>
      </c>
      <c r="AC53" s="1187">
        <f t="shared" si="30"/>
        <v>4920000</v>
      </c>
      <c r="AD53" s="1189">
        <f t="shared" si="31"/>
        <v>0</v>
      </c>
      <c r="AE53" s="1097" t="str">
        <f t="shared" si="17"/>
        <v>02.06.03.05</v>
      </c>
      <c r="AF53" s="1182">
        <f t="shared" si="16"/>
        <v>4920000</v>
      </c>
    </row>
    <row r="54" spans="1:33" s="1097" customFormat="1" ht="36" customHeight="1" x14ac:dyDescent="0.25">
      <c r="A54" s="1229"/>
      <c r="B54" s="1190" t="s">
        <v>2343</v>
      </c>
      <c r="C54" s="1190" t="s">
        <v>176</v>
      </c>
      <c r="D54" s="1184" t="s">
        <v>138</v>
      </c>
      <c r="E54" s="1190" t="s">
        <v>300</v>
      </c>
      <c r="F54" s="1191"/>
      <c r="G54" s="1190" t="s">
        <v>363</v>
      </c>
      <c r="H54" s="1184">
        <v>2004</v>
      </c>
      <c r="I54" s="1191"/>
      <c r="J54" s="1191"/>
      <c r="K54" s="1191"/>
      <c r="L54" s="1191"/>
      <c r="M54" s="1191"/>
      <c r="N54" s="1184" t="s">
        <v>139</v>
      </c>
      <c r="O54" s="1192">
        <v>1190000</v>
      </c>
      <c r="P54" s="1231"/>
      <c r="Q54" s="1227" t="str">
        <f t="shared" si="18"/>
        <v>2.06.03</v>
      </c>
      <c r="R54" s="1181" t="str">
        <f t="shared" si="19"/>
        <v>KOMPUTER</v>
      </c>
      <c r="S54" s="1184">
        <f t="shared" si="20"/>
        <v>4</v>
      </c>
      <c r="T54" s="1185">
        <f t="shared" si="21"/>
        <v>297500</v>
      </c>
      <c r="U54" s="1186">
        <f t="shared" si="22"/>
        <v>11</v>
      </c>
      <c r="V54" s="1185">
        <f t="shared" si="23"/>
        <v>1190000</v>
      </c>
      <c r="W54" s="1185">
        <f t="shared" si="24"/>
        <v>0</v>
      </c>
      <c r="X54" s="1185">
        <f t="shared" si="25"/>
        <v>0</v>
      </c>
      <c r="Y54" s="1185">
        <f t="shared" si="26"/>
        <v>0</v>
      </c>
      <c r="Z54" s="1185">
        <f t="shared" si="27"/>
        <v>0</v>
      </c>
      <c r="AA54" s="1185">
        <f t="shared" si="28"/>
        <v>0</v>
      </c>
      <c r="AB54" s="1184">
        <f t="shared" si="29"/>
        <v>2004</v>
      </c>
      <c r="AC54" s="1187">
        <f t="shared" si="30"/>
        <v>1190000</v>
      </c>
      <c r="AD54" s="1189">
        <f t="shared" si="31"/>
        <v>0</v>
      </c>
      <c r="AE54" s="1097" t="str">
        <f t="shared" si="17"/>
        <v>02.06.03.05</v>
      </c>
      <c r="AF54" s="1182">
        <f t="shared" si="16"/>
        <v>1190000</v>
      </c>
    </row>
    <row r="55" spans="1:33" s="1194" customFormat="1" ht="36" customHeight="1" x14ac:dyDescent="0.25">
      <c r="A55" s="1229"/>
      <c r="B55" s="1190" t="s">
        <v>2343</v>
      </c>
      <c r="C55" s="1190" t="s">
        <v>176</v>
      </c>
      <c r="D55" s="1184" t="s">
        <v>138</v>
      </c>
      <c r="E55" s="1190" t="s">
        <v>331</v>
      </c>
      <c r="F55" s="1191"/>
      <c r="G55" s="1190" t="s">
        <v>363</v>
      </c>
      <c r="H55" s="1184">
        <v>2006</v>
      </c>
      <c r="I55" s="1191"/>
      <c r="J55" s="1191"/>
      <c r="K55" s="1191"/>
      <c r="L55" s="1191"/>
      <c r="M55" s="1191"/>
      <c r="N55" s="1184" t="s">
        <v>139</v>
      </c>
      <c r="O55" s="1192">
        <v>1275000</v>
      </c>
      <c r="P55" s="1231"/>
      <c r="Q55" s="1227" t="str">
        <f t="shared" si="18"/>
        <v>2.06.03</v>
      </c>
      <c r="R55" s="1181" t="str">
        <f t="shared" si="19"/>
        <v>KOMPUTER</v>
      </c>
      <c r="S55" s="1184">
        <f t="shared" si="20"/>
        <v>4</v>
      </c>
      <c r="T55" s="1185">
        <f t="shared" si="21"/>
        <v>318750</v>
      </c>
      <c r="U55" s="1186">
        <f t="shared" si="22"/>
        <v>9</v>
      </c>
      <c r="V55" s="1185">
        <f t="shared" si="23"/>
        <v>1275000</v>
      </c>
      <c r="W55" s="1185">
        <f t="shared" si="24"/>
        <v>0</v>
      </c>
      <c r="X55" s="1185">
        <f t="shared" si="25"/>
        <v>0</v>
      </c>
      <c r="Y55" s="1185">
        <f t="shared" si="26"/>
        <v>0</v>
      </c>
      <c r="Z55" s="1185">
        <f t="shared" si="27"/>
        <v>0</v>
      </c>
      <c r="AA55" s="1185">
        <f t="shared" si="28"/>
        <v>0</v>
      </c>
      <c r="AB55" s="1184">
        <f t="shared" si="29"/>
        <v>2006</v>
      </c>
      <c r="AC55" s="1187">
        <f t="shared" si="30"/>
        <v>1275000</v>
      </c>
      <c r="AD55" s="1193">
        <f t="shared" si="31"/>
        <v>0</v>
      </c>
      <c r="AE55" s="1194" t="str">
        <f t="shared" si="17"/>
        <v>02.06.03.05</v>
      </c>
      <c r="AF55" s="1195">
        <f t="shared" si="16"/>
        <v>1275000</v>
      </c>
    </row>
    <row r="56" spans="1:33" s="1202" customFormat="1" ht="36" customHeight="1" x14ac:dyDescent="0.25">
      <c r="A56" s="1229"/>
      <c r="B56" s="1190" t="s">
        <v>2571</v>
      </c>
      <c r="C56" s="1190" t="s">
        <v>204</v>
      </c>
      <c r="D56" s="1184" t="s">
        <v>138</v>
      </c>
      <c r="E56" s="1190" t="s">
        <v>332</v>
      </c>
      <c r="F56" s="1191"/>
      <c r="G56" s="1190" t="s">
        <v>362</v>
      </c>
      <c r="H56" s="1184">
        <v>2006</v>
      </c>
      <c r="I56" s="1191"/>
      <c r="J56" s="1191"/>
      <c r="K56" s="1191"/>
      <c r="L56" s="1191"/>
      <c r="M56" s="1191"/>
      <c r="N56" s="1184" t="s">
        <v>139</v>
      </c>
      <c r="O56" s="1192">
        <v>700000</v>
      </c>
      <c r="P56" s="1231"/>
      <c r="Q56" s="1228" t="str">
        <f t="shared" si="18"/>
        <v>2.06.02</v>
      </c>
      <c r="R56" s="1197" t="str">
        <f t="shared" si="19"/>
        <v>ALAT RUMAH TANGGA</v>
      </c>
      <c r="S56" s="1196">
        <f t="shared" si="20"/>
        <v>5</v>
      </c>
      <c r="T56" s="1198">
        <f t="shared" si="21"/>
        <v>140000</v>
      </c>
      <c r="U56" s="1199">
        <f t="shared" si="22"/>
        <v>9</v>
      </c>
      <c r="V56" s="1198">
        <f t="shared" si="23"/>
        <v>700000</v>
      </c>
      <c r="W56" s="1198">
        <f t="shared" si="24"/>
        <v>0</v>
      </c>
      <c r="X56" s="1198">
        <f t="shared" si="25"/>
        <v>0</v>
      </c>
      <c r="Y56" s="1198">
        <f t="shared" si="26"/>
        <v>0</v>
      </c>
      <c r="Z56" s="1198">
        <f t="shared" si="27"/>
        <v>0</v>
      </c>
      <c r="AA56" s="1198">
        <f t="shared" si="28"/>
        <v>0</v>
      </c>
      <c r="AB56" s="1196">
        <f t="shared" si="29"/>
        <v>2006</v>
      </c>
      <c r="AC56" s="1200">
        <f t="shared" si="30"/>
        <v>700000</v>
      </c>
      <c r="AD56" s="1201">
        <f t="shared" si="31"/>
        <v>0</v>
      </c>
      <c r="AE56" s="1202" t="str">
        <f t="shared" si="17"/>
        <v>02.06.02.06</v>
      </c>
      <c r="AF56" s="1203">
        <f t="shared" si="16"/>
        <v>700000</v>
      </c>
      <c r="AG56" s="1203">
        <f>SUM(V56:Z56)</f>
        <v>700000</v>
      </c>
    </row>
    <row r="57" spans="1:33" s="1097" customFormat="1" ht="36" customHeight="1" x14ac:dyDescent="0.25">
      <c r="A57" s="1229"/>
      <c r="B57" s="1190" t="s">
        <v>443</v>
      </c>
      <c r="C57" s="1190" t="s">
        <v>824</v>
      </c>
      <c r="D57" s="1184" t="s">
        <v>138</v>
      </c>
      <c r="E57" s="1190" t="s">
        <v>304</v>
      </c>
      <c r="F57" s="1191"/>
      <c r="G57" s="1190" t="s">
        <v>369</v>
      </c>
      <c r="H57" s="1184">
        <v>2001</v>
      </c>
      <c r="I57" s="1191"/>
      <c r="J57" s="1191"/>
      <c r="K57" s="1191"/>
      <c r="L57" s="1191"/>
      <c r="M57" s="1191"/>
      <c r="N57" s="1184" t="s">
        <v>139</v>
      </c>
      <c r="O57" s="1192">
        <v>1050000</v>
      </c>
      <c r="P57" s="1231"/>
      <c r="Q57" s="1227" t="str">
        <f t="shared" si="18"/>
        <v>2.06.04</v>
      </c>
      <c r="R57" s="1181" t="str">
        <f t="shared" si="19"/>
        <v>MEJA DAN KURSI KERJA/RAPAT PEJABAT</v>
      </c>
      <c r="S57" s="1184">
        <f t="shared" si="20"/>
        <v>5</v>
      </c>
      <c r="T57" s="1185">
        <f t="shared" si="21"/>
        <v>210000</v>
      </c>
      <c r="U57" s="1186">
        <f t="shared" si="22"/>
        <v>14</v>
      </c>
      <c r="V57" s="1185">
        <f t="shared" si="23"/>
        <v>1050000</v>
      </c>
      <c r="W57" s="1185">
        <f t="shared" si="24"/>
        <v>0</v>
      </c>
      <c r="X57" s="1185">
        <f t="shared" si="25"/>
        <v>0</v>
      </c>
      <c r="Y57" s="1185">
        <f t="shared" si="26"/>
        <v>0</v>
      </c>
      <c r="Z57" s="1185">
        <f t="shared" si="27"/>
        <v>0</v>
      </c>
      <c r="AA57" s="1185">
        <f t="shared" si="28"/>
        <v>0</v>
      </c>
      <c r="AB57" s="1184">
        <f t="shared" si="29"/>
        <v>2001</v>
      </c>
      <c r="AC57" s="1187">
        <f t="shared" si="30"/>
        <v>1050000</v>
      </c>
      <c r="AD57" s="1189">
        <f t="shared" si="31"/>
        <v>0</v>
      </c>
      <c r="AE57" s="1097" t="str">
        <f t="shared" si="17"/>
        <v>02.06.04.01</v>
      </c>
      <c r="AF57" s="1182">
        <f t="shared" si="16"/>
        <v>1050000</v>
      </c>
    </row>
    <row r="58" spans="1:33" s="1097" customFormat="1" ht="36" customHeight="1" x14ac:dyDescent="0.25">
      <c r="A58" s="1229"/>
      <c r="B58" s="1190" t="s">
        <v>2341</v>
      </c>
      <c r="C58" s="1190" t="s">
        <v>184</v>
      </c>
      <c r="D58" s="1184" t="s">
        <v>138</v>
      </c>
      <c r="E58" s="1190" t="s">
        <v>329</v>
      </c>
      <c r="F58" s="1191"/>
      <c r="G58" s="1190" t="s">
        <v>369</v>
      </c>
      <c r="H58" s="1184">
        <v>2006</v>
      </c>
      <c r="I58" s="1191"/>
      <c r="J58" s="1191"/>
      <c r="K58" s="1191"/>
      <c r="L58" s="1191"/>
      <c r="M58" s="1191"/>
      <c r="N58" s="1184" t="s">
        <v>139</v>
      </c>
      <c r="O58" s="1192">
        <v>800000</v>
      </c>
      <c r="P58" s="1231"/>
      <c r="Q58" s="1227" t="str">
        <f t="shared" si="18"/>
        <v>2.06.01</v>
      </c>
      <c r="R58" s="1181" t="str">
        <f t="shared" si="19"/>
        <v>ALAT KANTOR</v>
      </c>
      <c r="S58" s="1184">
        <f t="shared" si="20"/>
        <v>5</v>
      </c>
      <c r="T58" s="1185">
        <f t="shared" si="21"/>
        <v>160000</v>
      </c>
      <c r="U58" s="1186">
        <f t="shared" si="22"/>
        <v>9</v>
      </c>
      <c r="V58" s="1185">
        <f t="shared" si="23"/>
        <v>800000</v>
      </c>
      <c r="W58" s="1185">
        <f t="shared" si="24"/>
        <v>0</v>
      </c>
      <c r="X58" s="1185">
        <f t="shared" si="25"/>
        <v>0</v>
      </c>
      <c r="Y58" s="1185">
        <f t="shared" si="26"/>
        <v>0</v>
      </c>
      <c r="Z58" s="1185">
        <f t="shared" si="27"/>
        <v>0</v>
      </c>
      <c r="AA58" s="1185">
        <f t="shared" si="28"/>
        <v>0</v>
      </c>
      <c r="AB58" s="1184">
        <f t="shared" si="29"/>
        <v>2006</v>
      </c>
      <c r="AC58" s="1187">
        <f t="shared" si="30"/>
        <v>800000</v>
      </c>
      <c r="AD58" s="1189">
        <f t="shared" si="31"/>
        <v>0</v>
      </c>
      <c r="AE58" s="1097" t="str">
        <f t="shared" si="17"/>
        <v>02.06.01.04</v>
      </c>
      <c r="AF58" s="1182">
        <f t="shared" si="16"/>
        <v>800000</v>
      </c>
    </row>
    <row r="59" spans="1:33" s="1097" customFormat="1" ht="36" customHeight="1" x14ac:dyDescent="0.25">
      <c r="A59" s="1229"/>
      <c r="B59" s="1190" t="s">
        <v>448</v>
      </c>
      <c r="C59" s="1190" t="s">
        <v>178</v>
      </c>
      <c r="D59" s="1184" t="s">
        <v>138</v>
      </c>
      <c r="E59" s="1190" t="s">
        <v>301</v>
      </c>
      <c r="F59" s="1191"/>
      <c r="G59" s="1190" t="s">
        <v>361</v>
      </c>
      <c r="H59" s="1184">
        <v>2005</v>
      </c>
      <c r="I59" s="1191"/>
      <c r="J59" s="1191"/>
      <c r="K59" s="1191"/>
      <c r="L59" s="1191"/>
      <c r="M59" s="1191"/>
      <c r="N59" s="1184" t="s">
        <v>139</v>
      </c>
      <c r="O59" s="1192">
        <v>3150000</v>
      </c>
      <c r="P59" s="1231"/>
      <c r="Q59" s="1227" t="str">
        <f t="shared" si="18"/>
        <v>2.06.02</v>
      </c>
      <c r="R59" s="1181" t="str">
        <f t="shared" si="19"/>
        <v>ALAT RUMAH TANGGA</v>
      </c>
      <c r="S59" s="1184">
        <f t="shared" si="20"/>
        <v>5</v>
      </c>
      <c r="T59" s="1185">
        <f t="shared" si="21"/>
        <v>630000</v>
      </c>
      <c r="U59" s="1186">
        <f t="shared" si="22"/>
        <v>10</v>
      </c>
      <c r="V59" s="1185">
        <f t="shared" si="23"/>
        <v>3150000</v>
      </c>
      <c r="W59" s="1185">
        <f t="shared" si="24"/>
        <v>0</v>
      </c>
      <c r="X59" s="1185">
        <f t="shared" si="25"/>
        <v>0</v>
      </c>
      <c r="Y59" s="1185">
        <f t="shared" si="26"/>
        <v>0</v>
      </c>
      <c r="Z59" s="1185">
        <f t="shared" si="27"/>
        <v>0</v>
      </c>
      <c r="AA59" s="1185">
        <f t="shared" si="28"/>
        <v>0</v>
      </c>
      <c r="AB59" s="1184">
        <f t="shared" si="29"/>
        <v>2005</v>
      </c>
      <c r="AC59" s="1187">
        <f t="shared" si="30"/>
        <v>3150000</v>
      </c>
      <c r="AD59" s="1189">
        <f t="shared" si="31"/>
        <v>0</v>
      </c>
      <c r="AE59" s="1097" t="str">
        <f t="shared" si="17"/>
        <v>02.06.02.04</v>
      </c>
      <c r="AF59" s="1182">
        <f t="shared" si="16"/>
        <v>3150000</v>
      </c>
    </row>
    <row r="60" spans="1:33" s="1097" customFormat="1" ht="36" customHeight="1" x14ac:dyDescent="0.25">
      <c r="A60" s="1229"/>
      <c r="B60" s="1190" t="s">
        <v>2343</v>
      </c>
      <c r="C60" s="1190" t="s">
        <v>176</v>
      </c>
      <c r="D60" s="1184" t="s">
        <v>138</v>
      </c>
      <c r="E60" s="1190" t="s">
        <v>324</v>
      </c>
      <c r="F60" s="1191"/>
      <c r="G60" s="1190" t="s">
        <v>363</v>
      </c>
      <c r="H60" s="1184">
        <v>2005</v>
      </c>
      <c r="I60" s="1191"/>
      <c r="J60" s="1191"/>
      <c r="K60" s="1191"/>
      <c r="L60" s="1191"/>
      <c r="M60" s="1191"/>
      <c r="N60" s="1184" t="s">
        <v>139</v>
      </c>
      <c r="O60" s="1192">
        <v>700000</v>
      </c>
      <c r="P60" s="1231"/>
      <c r="Q60" s="1227" t="str">
        <f t="shared" si="18"/>
        <v>2.06.03</v>
      </c>
      <c r="R60" s="1181" t="str">
        <f t="shared" si="19"/>
        <v>KOMPUTER</v>
      </c>
      <c r="S60" s="1184">
        <f t="shared" si="20"/>
        <v>4</v>
      </c>
      <c r="T60" s="1185">
        <f t="shared" si="21"/>
        <v>175000</v>
      </c>
      <c r="U60" s="1186">
        <f t="shared" si="22"/>
        <v>10</v>
      </c>
      <c r="V60" s="1185">
        <f t="shared" si="23"/>
        <v>700000</v>
      </c>
      <c r="W60" s="1185">
        <f t="shared" si="24"/>
        <v>0</v>
      </c>
      <c r="X60" s="1185">
        <f t="shared" si="25"/>
        <v>0</v>
      </c>
      <c r="Y60" s="1185">
        <f t="shared" si="26"/>
        <v>0</v>
      </c>
      <c r="Z60" s="1185">
        <f t="shared" si="27"/>
        <v>0</v>
      </c>
      <c r="AA60" s="1185">
        <f t="shared" si="28"/>
        <v>0</v>
      </c>
      <c r="AB60" s="1184">
        <f t="shared" si="29"/>
        <v>2005</v>
      </c>
      <c r="AC60" s="1187">
        <f t="shared" si="30"/>
        <v>700000</v>
      </c>
      <c r="AD60" s="1189">
        <f t="shared" si="31"/>
        <v>0</v>
      </c>
      <c r="AE60" s="1097" t="str">
        <f t="shared" si="17"/>
        <v>02.06.03.05</v>
      </c>
      <c r="AF60" s="1182">
        <f t="shared" si="16"/>
        <v>700000</v>
      </c>
    </row>
    <row r="61" spans="1:33" s="1097" customFormat="1" ht="36" customHeight="1" x14ac:dyDescent="0.25">
      <c r="A61" s="1229"/>
      <c r="B61" s="1190" t="s">
        <v>2345</v>
      </c>
      <c r="C61" s="1190" t="s">
        <v>177</v>
      </c>
      <c r="D61" s="1184" t="s">
        <v>138</v>
      </c>
      <c r="E61" s="1190" t="s">
        <v>324</v>
      </c>
      <c r="F61" s="1191"/>
      <c r="G61" s="1190" t="s">
        <v>362</v>
      </c>
      <c r="H61" s="1184">
        <v>2005</v>
      </c>
      <c r="I61" s="1191"/>
      <c r="J61" s="1191"/>
      <c r="K61" s="1191"/>
      <c r="L61" s="1191"/>
      <c r="M61" s="1191"/>
      <c r="N61" s="1184" t="s">
        <v>139</v>
      </c>
      <c r="O61" s="1192">
        <v>5740000</v>
      </c>
      <c r="P61" s="1231"/>
      <c r="Q61" s="1227" t="str">
        <f t="shared" si="18"/>
        <v>2.06.03</v>
      </c>
      <c r="R61" s="1181" t="str">
        <f t="shared" si="19"/>
        <v>KOMPUTER</v>
      </c>
      <c r="S61" s="1184">
        <f t="shared" si="20"/>
        <v>4</v>
      </c>
      <c r="T61" s="1185">
        <f t="shared" si="21"/>
        <v>1435000</v>
      </c>
      <c r="U61" s="1186">
        <f t="shared" si="22"/>
        <v>10</v>
      </c>
      <c r="V61" s="1185">
        <f t="shared" si="23"/>
        <v>5740000</v>
      </c>
      <c r="W61" s="1185">
        <f t="shared" si="24"/>
        <v>0</v>
      </c>
      <c r="X61" s="1185">
        <f t="shared" si="25"/>
        <v>0</v>
      </c>
      <c r="Y61" s="1185">
        <f t="shared" si="26"/>
        <v>0</v>
      </c>
      <c r="Z61" s="1185">
        <f t="shared" si="27"/>
        <v>0</v>
      </c>
      <c r="AA61" s="1185">
        <f t="shared" si="28"/>
        <v>0</v>
      </c>
      <c r="AB61" s="1184">
        <f t="shared" si="29"/>
        <v>2005</v>
      </c>
      <c r="AC61" s="1187">
        <f t="shared" si="30"/>
        <v>5740000</v>
      </c>
      <c r="AD61" s="1189">
        <f t="shared" si="31"/>
        <v>0</v>
      </c>
      <c r="AE61" s="1097" t="str">
        <f t="shared" si="17"/>
        <v>02.06.03.05</v>
      </c>
      <c r="AF61" s="1182">
        <f t="shared" si="16"/>
        <v>5740000</v>
      </c>
    </row>
    <row r="62" spans="1:33" s="1097" customFormat="1" ht="36" customHeight="1" x14ac:dyDescent="0.25">
      <c r="A62" s="1229"/>
      <c r="B62" s="1190" t="s">
        <v>2567</v>
      </c>
      <c r="C62" s="1190" t="s">
        <v>822</v>
      </c>
      <c r="D62" s="1184" t="s">
        <v>138</v>
      </c>
      <c r="E62" s="1190" t="s">
        <v>138</v>
      </c>
      <c r="F62" s="1191"/>
      <c r="G62" s="1190" t="s">
        <v>360</v>
      </c>
      <c r="H62" s="1184">
        <v>2006</v>
      </c>
      <c r="I62" s="1191"/>
      <c r="J62" s="1191"/>
      <c r="K62" s="1191"/>
      <c r="L62" s="1191"/>
      <c r="M62" s="1191"/>
      <c r="N62" s="1184" t="s">
        <v>139</v>
      </c>
      <c r="O62" s="1192">
        <v>1120000</v>
      </c>
      <c r="P62" s="1231"/>
      <c r="Q62" s="1227" t="str">
        <f t="shared" si="18"/>
        <v>2.06.04</v>
      </c>
      <c r="R62" s="1181" t="str">
        <f t="shared" si="19"/>
        <v>MEJA DAN KURSI KERJA/RAPAT PEJABAT</v>
      </c>
      <c r="S62" s="1184">
        <f t="shared" si="20"/>
        <v>5</v>
      </c>
      <c r="T62" s="1185">
        <f t="shared" si="21"/>
        <v>224000</v>
      </c>
      <c r="U62" s="1186">
        <f t="shared" si="22"/>
        <v>9</v>
      </c>
      <c r="V62" s="1185">
        <f t="shared" si="23"/>
        <v>1120000</v>
      </c>
      <c r="W62" s="1185">
        <f t="shared" si="24"/>
        <v>0</v>
      </c>
      <c r="X62" s="1185">
        <f t="shared" si="25"/>
        <v>0</v>
      </c>
      <c r="Y62" s="1185">
        <f t="shared" si="26"/>
        <v>0</v>
      </c>
      <c r="Z62" s="1185">
        <f t="shared" si="27"/>
        <v>0</v>
      </c>
      <c r="AA62" s="1185">
        <f t="shared" si="28"/>
        <v>0</v>
      </c>
      <c r="AB62" s="1184">
        <f t="shared" si="29"/>
        <v>2006</v>
      </c>
      <c r="AC62" s="1187">
        <f t="shared" si="30"/>
        <v>1120000</v>
      </c>
      <c r="AD62" s="1189">
        <f t="shared" si="31"/>
        <v>0</v>
      </c>
      <c r="AE62" s="1097" t="str">
        <f t="shared" si="17"/>
        <v>02.06.04.05</v>
      </c>
      <c r="AF62" s="1182">
        <f t="shared" si="16"/>
        <v>1120000</v>
      </c>
    </row>
    <row r="63" spans="1:33" s="1097" customFormat="1" ht="36" customHeight="1" x14ac:dyDescent="0.25">
      <c r="A63" s="1229"/>
      <c r="B63" s="1190" t="s">
        <v>2338</v>
      </c>
      <c r="C63" s="1190" t="s">
        <v>187</v>
      </c>
      <c r="D63" s="1184" t="s">
        <v>138</v>
      </c>
      <c r="E63" s="1190" t="s">
        <v>848</v>
      </c>
      <c r="F63" s="1191"/>
      <c r="G63" s="1190" t="s">
        <v>360</v>
      </c>
      <c r="H63" s="1184">
        <v>2006</v>
      </c>
      <c r="I63" s="1191"/>
      <c r="J63" s="1191"/>
      <c r="K63" s="1191"/>
      <c r="L63" s="1191"/>
      <c r="M63" s="1191"/>
      <c r="N63" s="1184" t="s">
        <v>139</v>
      </c>
      <c r="O63" s="1192">
        <v>840000</v>
      </c>
      <c r="P63" s="1231"/>
      <c r="Q63" s="1227" t="str">
        <f t="shared" si="18"/>
        <v>2.06.02</v>
      </c>
      <c r="R63" s="1181" t="str">
        <f t="shared" si="19"/>
        <v>ALAT RUMAH TANGGA</v>
      </c>
      <c r="S63" s="1184">
        <f t="shared" si="20"/>
        <v>5</v>
      </c>
      <c r="T63" s="1185">
        <f t="shared" si="21"/>
        <v>168000</v>
      </c>
      <c r="U63" s="1186">
        <f t="shared" si="22"/>
        <v>9</v>
      </c>
      <c r="V63" s="1185">
        <f t="shared" si="23"/>
        <v>840000</v>
      </c>
      <c r="W63" s="1185">
        <f t="shared" si="24"/>
        <v>0</v>
      </c>
      <c r="X63" s="1185">
        <f t="shared" si="25"/>
        <v>0</v>
      </c>
      <c r="Y63" s="1185">
        <f t="shared" si="26"/>
        <v>0</v>
      </c>
      <c r="Z63" s="1185">
        <f t="shared" si="27"/>
        <v>0</v>
      </c>
      <c r="AA63" s="1185">
        <f t="shared" si="28"/>
        <v>0</v>
      </c>
      <c r="AB63" s="1184">
        <f t="shared" si="29"/>
        <v>2006</v>
      </c>
      <c r="AC63" s="1187">
        <f t="shared" si="30"/>
        <v>840000</v>
      </c>
      <c r="AD63" s="1189">
        <f t="shared" si="31"/>
        <v>0</v>
      </c>
      <c r="AE63" s="1097" t="str">
        <f t="shared" si="17"/>
        <v>02.06.02.01</v>
      </c>
      <c r="AF63" s="1182">
        <f t="shared" si="16"/>
        <v>840000</v>
      </c>
    </row>
    <row r="64" spans="1:33" s="1097" customFormat="1" ht="36" customHeight="1" x14ac:dyDescent="0.25">
      <c r="A64" s="1229"/>
      <c r="B64" s="1190" t="s">
        <v>1617</v>
      </c>
      <c r="C64" s="1190" t="s">
        <v>826</v>
      </c>
      <c r="D64" s="1184" t="s">
        <v>138</v>
      </c>
      <c r="E64" s="1190" t="s">
        <v>304</v>
      </c>
      <c r="F64" s="1191"/>
      <c r="G64" s="1190" t="s">
        <v>362</v>
      </c>
      <c r="H64" s="1184">
        <v>2006</v>
      </c>
      <c r="I64" s="1191"/>
      <c r="J64" s="1191"/>
      <c r="K64" s="1191"/>
      <c r="L64" s="1191"/>
      <c r="M64" s="1191"/>
      <c r="N64" s="1184" t="s">
        <v>139</v>
      </c>
      <c r="O64" s="1192">
        <v>2200000</v>
      </c>
      <c r="P64" s="1231"/>
      <c r="Q64" s="1227" t="str">
        <f t="shared" si="18"/>
        <v>2.06.01</v>
      </c>
      <c r="R64" s="1181" t="str">
        <f t="shared" si="19"/>
        <v>ALAT KANTOR</v>
      </c>
      <c r="S64" s="1184">
        <f t="shared" si="20"/>
        <v>5</v>
      </c>
      <c r="T64" s="1185">
        <f t="shared" si="21"/>
        <v>440000</v>
      </c>
      <c r="U64" s="1186">
        <f t="shared" si="22"/>
        <v>9</v>
      </c>
      <c r="V64" s="1185">
        <f t="shared" si="23"/>
        <v>2200000</v>
      </c>
      <c r="W64" s="1185">
        <f t="shared" si="24"/>
        <v>0</v>
      </c>
      <c r="X64" s="1185">
        <f t="shared" si="25"/>
        <v>0</v>
      </c>
      <c r="Y64" s="1185">
        <f t="shared" si="26"/>
        <v>0</v>
      </c>
      <c r="Z64" s="1185">
        <f t="shared" si="27"/>
        <v>0</v>
      </c>
      <c r="AA64" s="1185">
        <f t="shared" si="28"/>
        <v>0</v>
      </c>
      <c r="AB64" s="1184">
        <f t="shared" si="29"/>
        <v>2006</v>
      </c>
      <c r="AC64" s="1187">
        <f t="shared" si="30"/>
        <v>2200000</v>
      </c>
      <c r="AD64" s="1189">
        <f t="shared" si="31"/>
        <v>0</v>
      </c>
      <c r="AE64" s="1097" t="str">
        <f t="shared" si="17"/>
        <v>02.06.01.04</v>
      </c>
      <c r="AF64" s="1182">
        <f t="shared" si="16"/>
        <v>2200000</v>
      </c>
    </row>
    <row r="65" spans="1:33" s="1097" customFormat="1" ht="36" customHeight="1" x14ac:dyDescent="0.25">
      <c r="A65" s="1229"/>
      <c r="B65" s="1190" t="s">
        <v>2565</v>
      </c>
      <c r="C65" s="1190" t="s">
        <v>827</v>
      </c>
      <c r="D65" s="1184" t="s">
        <v>138</v>
      </c>
      <c r="E65" s="1190" t="s">
        <v>335</v>
      </c>
      <c r="F65" s="1191"/>
      <c r="G65" s="1190" t="s">
        <v>378</v>
      </c>
      <c r="H65" s="1184">
        <v>2006</v>
      </c>
      <c r="I65" s="1191"/>
      <c r="J65" s="1191"/>
      <c r="K65" s="1191"/>
      <c r="L65" s="1191"/>
      <c r="M65" s="1191"/>
      <c r="N65" s="1184" t="s">
        <v>139</v>
      </c>
      <c r="O65" s="1192">
        <v>3200000</v>
      </c>
      <c r="P65" s="1231"/>
      <c r="Q65" s="1227" t="str">
        <f t="shared" si="18"/>
        <v>2.06.01</v>
      </c>
      <c r="R65" s="1181" t="str">
        <f t="shared" si="19"/>
        <v>ALAT KANTOR</v>
      </c>
      <c r="S65" s="1184">
        <f t="shared" si="20"/>
        <v>5</v>
      </c>
      <c r="T65" s="1185">
        <f t="shared" si="21"/>
        <v>640000</v>
      </c>
      <c r="U65" s="1186">
        <f t="shared" si="22"/>
        <v>9</v>
      </c>
      <c r="V65" s="1185">
        <f t="shared" si="23"/>
        <v>3200000</v>
      </c>
      <c r="W65" s="1185">
        <f t="shared" si="24"/>
        <v>0</v>
      </c>
      <c r="X65" s="1185">
        <f t="shared" si="25"/>
        <v>0</v>
      </c>
      <c r="Y65" s="1185">
        <f t="shared" si="26"/>
        <v>0</v>
      </c>
      <c r="Z65" s="1185">
        <f t="shared" si="27"/>
        <v>0</v>
      </c>
      <c r="AA65" s="1185">
        <f t="shared" si="28"/>
        <v>0</v>
      </c>
      <c r="AB65" s="1184">
        <f t="shared" si="29"/>
        <v>2006</v>
      </c>
      <c r="AC65" s="1187">
        <f t="shared" si="30"/>
        <v>3200000</v>
      </c>
      <c r="AD65" s="1189">
        <f t="shared" si="31"/>
        <v>0</v>
      </c>
      <c r="AE65" s="1097" t="str">
        <f t="shared" si="17"/>
        <v>02.06.01.04</v>
      </c>
      <c r="AF65" s="1182">
        <f t="shared" si="16"/>
        <v>3200000</v>
      </c>
    </row>
    <row r="66" spans="1:33" s="1097" customFormat="1" ht="36" customHeight="1" x14ac:dyDescent="0.25">
      <c r="A66" s="1229"/>
      <c r="B66" s="1190" t="s">
        <v>2559</v>
      </c>
      <c r="C66" s="1190" t="s">
        <v>828</v>
      </c>
      <c r="D66" s="1184" t="s">
        <v>138</v>
      </c>
      <c r="E66" s="1190" t="s">
        <v>850</v>
      </c>
      <c r="F66" s="1191"/>
      <c r="G66" s="1190" t="s">
        <v>361</v>
      </c>
      <c r="H66" s="1184">
        <v>2003</v>
      </c>
      <c r="I66" s="1191"/>
      <c r="J66" s="1191"/>
      <c r="K66" s="1191"/>
      <c r="L66" s="1191"/>
      <c r="M66" s="1191"/>
      <c r="N66" s="1184" t="s">
        <v>139</v>
      </c>
      <c r="O66" s="1192">
        <v>2850000</v>
      </c>
      <c r="P66" s="1231"/>
      <c r="Q66" s="1227" t="str">
        <f t="shared" si="18"/>
        <v>2.06.01</v>
      </c>
      <c r="R66" s="1181" t="str">
        <f t="shared" si="19"/>
        <v>ALAT KANTOR</v>
      </c>
      <c r="S66" s="1184">
        <f t="shared" si="20"/>
        <v>5</v>
      </c>
      <c r="T66" s="1185">
        <f t="shared" si="21"/>
        <v>570000</v>
      </c>
      <c r="U66" s="1186">
        <f t="shared" si="22"/>
        <v>12</v>
      </c>
      <c r="V66" s="1185">
        <f t="shared" si="23"/>
        <v>2850000</v>
      </c>
      <c r="W66" s="1185">
        <f t="shared" si="24"/>
        <v>0</v>
      </c>
      <c r="X66" s="1185">
        <f t="shared" si="25"/>
        <v>0</v>
      </c>
      <c r="Y66" s="1185">
        <f t="shared" si="26"/>
        <v>0</v>
      </c>
      <c r="Z66" s="1185">
        <f t="shared" si="27"/>
        <v>0</v>
      </c>
      <c r="AA66" s="1185">
        <f t="shared" si="28"/>
        <v>0</v>
      </c>
      <c r="AB66" s="1184">
        <f t="shared" si="29"/>
        <v>2003</v>
      </c>
      <c r="AC66" s="1187">
        <f t="shared" si="30"/>
        <v>2850000</v>
      </c>
      <c r="AD66" s="1189">
        <f t="shared" si="31"/>
        <v>0</v>
      </c>
      <c r="AE66" s="1097" t="str">
        <f t="shared" si="17"/>
        <v>02.06.01.05</v>
      </c>
      <c r="AF66" s="1182">
        <f t="shared" si="16"/>
        <v>2850000</v>
      </c>
    </row>
    <row r="67" spans="1:33" s="1097" customFormat="1" ht="36" customHeight="1" x14ac:dyDescent="0.25">
      <c r="A67" s="1229"/>
      <c r="B67" s="1190" t="s">
        <v>2343</v>
      </c>
      <c r="C67" s="1190" t="s">
        <v>176</v>
      </c>
      <c r="D67" s="1184" t="s">
        <v>138</v>
      </c>
      <c r="E67" s="1190" t="s">
        <v>851</v>
      </c>
      <c r="F67" s="1191"/>
      <c r="G67" s="1190" t="s">
        <v>363</v>
      </c>
      <c r="H67" s="1184">
        <v>2006</v>
      </c>
      <c r="I67" s="1191"/>
      <c r="J67" s="1191"/>
      <c r="K67" s="1191"/>
      <c r="L67" s="1191"/>
      <c r="M67" s="1191"/>
      <c r="N67" s="1184" t="s">
        <v>139</v>
      </c>
      <c r="O67" s="1192">
        <v>750000</v>
      </c>
      <c r="P67" s="1231"/>
      <c r="Q67" s="1227" t="str">
        <f t="shared" si="18"/>
        <v>2.06.03</v>
      </c>
      <c r="R67" s="1181" t="str">
        <f t="shared" si="19"/>
        <v>KOMPUTER</v>
      </c>
      <c r="S67" s="1184">
        <f t="shared" si="20"/>
        <v>4</v>
      </c>
      <c r="T67" s="1185">
        <f t="shared" si="21"/>
        <v>187500</v>
      </c>
      <c r="U67" s="1186">
        <f t="shared" si="22"/>
        <v>9</v>
      </c>
      <c r="V67" s="1185">
        <f t="shared" si="23"/>
        <v>750000</v>
      </c>
      <c r="W67" s="1185">
        <f t="shared" si="24"/>
        <v>0</v>
      </c>
      <c r="X67" s="1185">
        <f t="shared" si="25"/>
        <v>0</v>
      </c>
      <c r="Y67" s="1185">
        <f t="shared" si="26"/>
        <v>0</v>
      </c>
      <c r="Z67" s="1185">
        <f t="shared" si="27"/>
        <v>0</v>
      </c>
      <c r="AA67" s="1185">
        <f t="shared" si="28"/>
        <v>0</v>
      </c>
      <c r="AB67" s="1184">
        <f t="shared" si="29"/>
        <v>2006</v>
      </c>
      <c r="AC67" s="1187">
        <f t="shared" si="30"/>
        <v>750000</v>
      </c>
      <c r="AD67" s="1189">
        <f t="shared" si="31"/>
        <v>0</v>
      </c>
      <c r="AE67" s="1097" t="str">
        <f t="shared" si="17"/>
        <v>02.06.03.05</v>
      </c>
      <c r="AF67" s="1182">
        <f t="shared" si="16"/>
        <v>750000</v>
      </c>
    </row>
    <row r="68" spans="1:33" s="1097" customFormat="1" ht="36" customHeight="1" x14ac:dyDescent="0.25">
      <c r="A68" s="1229"/>
      <c r="B68" s="1190" t="s">
        <v>2345</v>
      </c>
      <c r="C68" s="1190" t="s">
        <v>177</v>
      </c>
      <c r="D68" s="1184" t="s">
        <v>138</v>
      </c>
      <c r="E68" s="1190" t="s">
        <v>851</v>
      </c>
      <c r="F68" s="1191"/>
      <c r="G68" s="1190" t="s">
        <v>362</v>
      </c>
      <c r="H68" s="1184">
        <v>2006</v>
      </c>
      <c r="I68" s="1191"/>
      <c r="J68" s="1191"/>
      <c r="K68" s="1191"/>
      <c r="L68" s="1191"/>
      <c r="M68" s="1191"/>
      <c r="N68" s="1184" t="s">
        <v>139</v>
      </c>
      <c r="O68" s="1192">
        <v>7125000</v>
      </c>
      <c r="P68" s="1231"/>
      <c r="Q68" s="1227" t="str">
        <f t="shared" si="18"/>
        <v>2.06.03</v>
      </c>
      <c r="R68" s="1181" t="str">
        <f t="shared" si="19"/>
        <v>KOMPUTER</v>
      </c>
      <c r="S68" s="1184">
        <f t="shared" si="20"/>
        <v>4</v>
      </c>
      <c r="T68" s="1185">
        <f t="shared" si="21"/>
        <v>1781250</v>
      </c>
      <c r="U68" s="1186">
        <f t="shared" si="22"/>
        <v>9</v>
      </c>
      <c r="V68" s="1185">
        <f t="shared" si="23"/>
        <v>7125000</v>
      </c>
      <c r="W68" s="1185">
        <f t="shared" si="24"/>
        <v>0</v>
      </c>
      <c r="X68" s="1185">
        <f t="shared" si="25"/>
        <v>0</v>
      </c>
      <c r="Y68" s="1185">
        <f t="shared" si="26"/>
        <v>0</v>
      </c>
      <c r="Z68" s="1185">
        <f t="shared" si="27"/>
        <v>0</v>
      </c>
      <c r="AA68" s="1185">
        <f t="shared" si="28"/>
        <v>0</v>
      </c>
      <c r="AB68" s="1184">
        <f t="shared" si="29"/>
        <v>2006</v>
      </c>
      <c r="AC68" s="1187">
        <f t="shared" si="30"/>
        <v>7125000</v>
      </c>
      <c r="AD68" s="1189">
        <f t="shared" si="31"/>
        <v>0</v>
      </c>
      <c r="AE68" s="1097" t="str">
        <f t="shared" ref="AE68:AE99" si="32">LEFT(B68,11)</f>
        <v>02.06.03.05</v>
      </c>
      <c r="AF68" s="1182">
        <f t="shared" si="16"/>
        <v>7125000</v>
      </c>
    </row>
    <row r="69" spans="1:33" s="1097" customFormat="1" ht="36" customHeight="1" x14ac:dyDescent="0.25">
      <c r="A69" s="1229"/>
      <c r="B69" s="1190" t="s">
        <v>2343</v>
      </c>
      <c r="C69" s="1190" t="s">
        <v>176</v>
      </c>
      <c r="D69" s="1184" t="s">
        <v>138</v>
      </c>
      <c r="E69" s="1190" t="s">
        <v>331</v>
      </c>
      <c r="F69" s="1191"/>
      <c r="G69" s="1190" t="s">
        <v>363</v>
      </c>
      <c r="H69" s="1184">
        <v>2006</v>
      </c>
      <c r="I69" s="1191"/>
      <c r="J69" s="1191"/>
      <c r="K69" s="1191"/>
      <c r="L69" s="1191"/>
      <c r="M69" s="1191"/>
      <c r="N69" s="1184" t="s">
        <v>139</v>
      </c>
      <c r="O69" s="1192">
        <v>637500</v>
      </c>
      <c r="P69" s="1231"/>
      <c r="Q69" s="1227" t="str">
        <f t="shared" si="18"/>
        <v>2.06.03</v>
      </c>
      <c r="R69" s="1181" t="str">
        <f t="shared" si="19"/>
        <v>KOMPUTER</v>
      </c>
      <c r="S69" s="1184">
        <f t="shared" si="20"/>
        <v>4</v>
      </c>
      <c r="T69" s="1185">
        <f t="shared" si="21"/>
        <v>159375</v>
      </c>
      <c r="U69" s="1186">
        <f t="shared" si="22"/>
        <v>9</v>
      </c>
      <c r="V69" s="1185">
        <f t="shared" si="23"/>
        <v>637500</v>
      </c>
      <c r="W69" s="1185">
        <f t="shared" si="24"/>
        <v>0</v>
      </c>
      <c r="X69" s="1185">
        <f t="shared" si="25"/>
        <v>0</v>
      </c>
      <c r="Y69" s="1185">
        <f t="shared" si="26"/>
        <v>0</v>
      </c>
      <c r="Z69" s="1185">
        <f t="shared" si="27"/>
        <v>0</v>
      </c>
      <c r="AA69" s="1185">
        <f t="shared" si="28"/>
        <v>0</v>
      </c>
      <c r="AB69" s="1184">
        <f t="shared" si="29"/>
        <v>2006</v>
      </c>
      <c r="AC69" s="1187">
        <f t="shared" si="30"/>
        <v>637500</v>
      </c>
      <c r="AD69" s="1189">
        <f t="shared" si="31"/>
        <v>0</v>
      </c>
      <c r="AE69" s="1097" t="str">
        <f t="shared" si="32"/>
        <v>02.06.03.05</v>
      </c>
      <c r="AF69" s="1182">
        <f t="shared" si="16"/>
        <v>637500</v>
      </c>
    </row>
    <row r="70" spans="1:33" s="1097" customFormat="1" ht="36" customHeight="1" x14ac:dyDescent="0.25">
      <c r="A70" s="1229"/>
      <c r="B70" s="1190" t="s">
        <v>2345</v>
      </c>
      <c r="C70" s="1190" t="s">
        <v>177</v>
      </c>
      <c r="D70" s="1184" t="s">
        <v>138</v>
      </c>
      <c r="E70" s="1190" t="s">
        <v>300</v>
      </c>
      <c r="F70" s="1191"/>
      <c r="G70" s="1190" t="s">
        <v>362</v>
      </c>
      <c r="H70" s="1184">
        <v>2006</v>
      </c>
      <c r="I70" s="1191"/>
      <c r="J70" s="1191"/>
      <c r="K70" s="1191"/>
      <c r="L70" s="1191"/>
      <c r="M70" s="1191"/>
      <c r="N70" s="1184" t="s">
        <v>139</v>
      </c>
      <c r="O70" s="1192">
        <v>3750000</v>
      </c>
      <c r="P70" s="1231"/>
      <c r="Q70" s="1227" t="str">
        <f t="shared" si="18"/>
        <v>2.06.03</v>
      </c>
      <c r="R70" s="1181" t="str">
        <f t="shared" si="19"/>
        <v>KOMPUTER</v>
      </c>
      <c r="S70" s="1184">
        <f t="shared" si="20"/>
        <v>4</v>
      </c>
      <c r="T70" s="1185">
        <f t="shared" si="21"/>
        <v>937500</v>
      </c>
      <c r="U70" s="1186">
        <f t="shared" si="22"/>
        <v>9</v>
      </c>
      <c r="V70" s="1185">
        <f t="shared" si="23"/>
        <v>3750000</v>
      </c>
      <c r="W70" s="1185">
        <f t="shared" si="24"/>
        <v>0</v>
      </c>
      <c r="X70" s="1185">
        <f t="shared" si="25"/>
        <v>0</v>
      </c>
      <c r="Y70" s="1185">
        <f t="shared" si="26"/>
        <v>0</v>
      </c>
      <c r="Z70" s="1185">
        <f t="shared" si="27"/>
        <v>0</v>
      </c>
      <c r="AA70" s="1185">
        <f t="shared" si="28"/>
        <v>0</v>
      </c>
      <c r="AB70" s="1184">
        <f t="shared" si="29"/>
        <v>2006</v>
      </c>
      <c r="AC70" s="1187">
        <f t="shared" si="30"/>
        <v>3750000</v>
      </c>
      <c r="AD70" s="1189">
        <f t="shared" si="31"/>
        <v>0</v>
      </c>
      <c r="AE70" s="1097" t="str">
        <f t="shared" si="32"/>
        <v>02.06.03.05</v>
      </c>
      <c r="AF70" s="1182">
        <f t="shared" si="16"/>
        <v>3750000</v>
      </c>
    </row>
    <row r="71" spans="1:33" s="1202" customFormat="1" ht="36" customHeight="1" x14ac:dyDescent="0.25">
      <c r="A71" s="1229"/>
      <c r="B71" s="1190" t="s">
        <v>2571</v>
      </c>
      <c r="C71" s="1190" t="s">
        <v>204</v>
      </c>
      <c r="D71" s="1184" t="s">
        <v>138</v>
      </c>
      <c r="E71" s="1190" t="s">
        <v>332</v>
      </c>
      <c r="F71" s="1191"/>
      <c r="G71" s="1190" t="s">
        <v>362</v>
      </c>
      <c r="H71" s="1184">
        <v>2003</v>
      </c>
      <c r="I71" s="1191"/>
      <c r="J71" s="1191"/>
      <c r="K71" s="1191"/>
      <c r="L71" s="1191"/>
      <c r="M71" s="1191"/>
      <c r="N71" s="1184" t="s">
        <v>139</v>
      </c>
      <c r="O71" s="1192">
        <v>600000</v>
      </c>
      <c r="P71" s="1231"/>
      <c r="Q71" s="1228" t="str">
        <f t="shared" si="18"/>
        <v>2.06.02</v>
      </c>
      <c r="R71" s="1197" t="str">
        <f t="shared" si="19"/>
        <v>ALAT RUMAH TANGGA</v>
      </c>
      <c r="S71" s="1196">
        <f t="shared" si="20"/>
        <v>5</v>
      </c>
      <c r="T71" s="1198">
        <f t="shared" si="21"/>
        <v>120000</v>
      </c>
      <c r="U71" s="1199">
        <f t="shared" si="22"/>
        <v>12</v>
      </c>
      <c r="V71" s="1198">
        <f t="shared" si="23"/>
        <v>600000</v>
      </c>
      <c r="W71" s="1198">
        <f t="shared" si="24"/>
        <v>0</v>
      </c>
      <c r="X71" s="1198">
        <f t="shared" si="25"/>
        <v>0</v>
      </c>
      <c r="Y71" s="1198">
        <f t="shared" si="26"/>
        <v>0</v>
      </c>
      <c r="Z71" s="1198">
        <f t="shared" si="27"/>
        <v>0</v>
      </c>
      <c r="AA71" s="1198">
        <f t="shared" si="28"/>
        <v>0</v>
      </c>
      <c r="AB71" s="1196">
        <f t="shared" si="29"/>
        <v>2003</v>
      </c>
      <c r="AC71" s="1200">
        <f t="shared" si="30"/>
        <v>600000</v>
      </c>
      <c r="AD71" s="1201">
        <f t="shared" si="31"/>
        <v>0</v>
      </c>
      <c r="AE71" s="1202" t="str">
        <f t="shared" si="32"/>
        <v>02.06.02.06</v>
      </c>
      <c r="AF71" s="1203">
        <f t="shared" si="16"/>
        <v>600000</v>
      </c>
      <c r="AG71" s="1203">
        <f>SUM(V71:Z71)</f>
        <v>600000</v>
      </c>
    </row>
    <row r="72" spans="1:33" s="1097" customFormat="1" ht="36" customHeight="1" x14ac:dyDescent="0.25">
      <c r="A72" s="1229"/>
      <c r="B72" s="1190" t="s">
        <v>448</v>
      </c>
      <c r="C72" s="1190" t="s">
        <v>178</v>
      </c>
      <c r="D72" s="1184" t="s">
        <v>138</v>
      </c>
      <c r="E72" s="1190" t="s">
        <v>300</v>
      </c>
      <c r="F72" s="1191"/>
      <c r="G72" s="1190" t="s">
        <v>361</v>
      </c>
      <c r="H72" s="1184">
        <v>2006</v>
      </c>
      <c r="I72" s="1191"/>
      <c r="J72" s="1191"/>
      <c r="K72" s="1191"/>
      <c r="L72" s="1191"/>
      <c r="M72" s="1191"/>
      <c r="N72" s="1184" t="s">
        <v>139</v>
      </c>
      <c r="O72" s="1192">
        <v>1650000</v>
      </c>
      <c r="P72" s="1231"/>
      <c r="Q72" s="1227" t="str">
        <f t="shared" si="18"/>
        <v>2.06.02</v>
      </c>
      <c r="R72" s="1181" t="str">
        <f t="shared" si="19"/>
        <v>ALAT RUMAH TANGGA</v>
      </c>
      <c r="S72" s="1184">
        <f t="shared" si="20"/>
        <v>5</v>
      </c>
      <c r="T72" s="1185">
        <f t="shared" si="21"/>
        <v>330000</v>
      </c>
      <c r="U72" s="1186">
        <f t="shared" si="22"/>
        <v>9</v>
      </c>
      <c r="V72" s="1185">
        <f t="shared" si="23"/>
        <v>1650000</v>
      </c>
      <c r="W72" s="1185">
        <f t="shared" si="24"/>
        <v>0</v>
      </c>
      <c r="X72" s="1185">
        <f t="shared" si="25"/>
        <v>0</v>
      </c>
      <c r="Y72" s="1185">
        <f t="shared" si="26"/>
        <v>0</v>
      </c>
      <c r="Z72" s="1185">
        <f t="shared" si="27"/>
        <v>0</v>
      </c>
      <c r="AA72" s="1185">
        <f t="shared" si="28"/>
        <v>0</v>
      </c>
      <c r="AB72" s="1184">
        <f t="shared" si="29"/>
        <v>2006</v>
      </c>
      <c r="AC72" s="1187">
        <f t="shared" si="30"/>
        <v>1650000</v>
      </c>
      <c r="AD72" s="1189">
        <f t="shared" si="31"/>
        <v>0</v>
      </c>
      <c r="AE72" s="1097" t="str">
        <f t="shared" si="32"/>
        <v>02.06.02.04</v>
      </c>
      <c r="AF72" s="1182">
        <f t="shared" si="16"/>
        <v>1650000</v>
      </c>
    </row>
    <row r="73" spans="1:33" s="1097" customFormat="1" ht="36" customHeight="1" x14ac:dyDescent="0.25">
      <c r="A73" s="1229"/>
      <c r="B73" s="1190" t="s">
        <v>441</v>
      </c>
      <c r="C73" s="1190" t="s">
        <v>182</v>
      </c>
      <c r="D73" s="1184" t="s">
        <v>138</v>
      </c>
      <c r="E73" s="1190" t="s">
        <v>314</v>
      </c>
      <c r="F73" s="1191"/>
      <c r="G73" s="1190" t="s">
        <v>362</v>
      </c>
      <c r="H73" s="1184">
        <v>2006</v>
      </c>
      <c r="I73" s="1191"/>
      <c r="J73" s="1191"/>
      <c r="K73" s="1191"/>
      <c r="L73" s="1191"/>
      <c r="M73" s="1191"/>
      <c r="N73" s="1184" t="s">
        <v>139</v>
      </c>
      <c r="O73" s="1192">
        <v>1040000</v>
      </c>
      <c r="P73" s="1231"/>
      <c r="Q73" s="1227" t="str">
        <f t="shared" si="18"/>
        <v>2.06.01</v>
      </c>
      <c r="R73" s="1181" t="str">
        <f t="shared" si="19"/>
        <v>ALAT KANTOR</v>
      </c>
      <c r="S73" s="1184">
        <f t="shared" si="20"/>
        <v>5</v>
      </c>
      <c r="T73" s="1185">
        <f t="shared" si="21"/>
        <v>208000</v>
      </c>
      <c r="U73" s="1186">
        <f t="shared" si="22"/>
        <v>9</v>
      </c>
      <c r="V73" s="1185">
        <f t="shared" si="23"/>
        <v>1040000</v>
      </c>
      <c r="W73" s="1185">
        <f t="shared" si="24"/>
        <v>0</v>
      </c>
      <c r="X73" s="1185">
        <f t="shared" si="25"/>
        <v>0</v>
      </c>
      <c r="Y73" s="1185">
        <f t="shared" si="26"/>
        <v>0</v>
      </c>
      <c r="Z73" s="1185">
        <f t="shared" si="27"/>
        <v>0</v>
      </c>
      <c r="AA73" s="1185">
        <f t="shared" si="28"/>
        <v>0</v>
      </c>
      <c r="AB73" s="1184">
        <f t="shared" si="29"/>
        <v>2006</v>
      </c>
      <c r="AC73" s="1187">
        <f t="shared" si="30"/>
        <v>1040000</v>
      </c>
      <c r="AD73" s="1189">
        <f t="shared" si="31"/>
        <v>0</v>
      </c>
      <c r="AE73" s="1097" t="str">
        <f t="shared" si="32"/>
        <v>02.06.01.04</v>
      </c>
      <c r="AF73" s="1182">
        <f t="shared" si="16"/>
        <v>1040000</v>
      </c>
    </row>
    <row r="74" spans="1:33" s="1097" customFormat="1" ht="36" customHeight="1" x14ac:dyDescent="0.25">
      <c r="A74" s="1229"/>
      <c r="B74" s="1190" t="s">
        <v>441</v>
      </c>
      <c r="C74" s="1190" t="s">
        <v>182</v>
      </c>
      <c r="D74" s="1184" t="s">
        <v>138</v>
      </c>
      <c r="E74" s="1190" t="s">
        <v>852</v>
      </c>
      <c r="F74" s="1191"/>
      <c r="G74" s="1190" t="s">
        <v>362</v>
      </c>
      <c r="H74" s="1184">
        <v>2006</v>
      </c>
      <c r="I74" s="1191"/>
      <c r="J74" s="1191"/>
      <c r="K74" s="1191"/>
      <c r="L74" s="1191"/>
      <c r="M74" s="1191"/>
      <c r="N74" s="1184" t="s">
        <v>139</v>
      </c>
      <c r="O74" s="1192">
        <v>1125000</v>
      </c>
      <c r="P74" s="1231"/>
      <c r="Q74" s="1227" t="str">
        <f t="shared" si="18"/>
        <v>2.06.01</v>
      </c>
      <c r="R74" s="1181" t="str">
        <f t="shared" si="19"/>
        <v>ALAT KANTOR</v>
      </c>
      <c r="S74" s="1184">
        <f t="shared" si="20"/>
        <v>5</v>
      </c>
      <c r="T74" s="1185">
        <f t="shared" si="21"/>
        <v>225000</v>
      </c>
      <c r="U74" s="1186">
        <f t="shared" si="22"/>
        <v>9</v>
      </c>
      <c r="V74" s="1185">
        <f t="shared" si="23"/>
        <v>1125000</v>
      </c>
      <c r="W74" s="1185">
        <f t="shared" si="24"/>
        <v>0</v>
      </c>
      <c r="X74" s="1185">
        <f t="shared" si="25"/>
        <v>0</v>
      </c>
      <c r="Y74" s="1185">
        <f t="shared" si="26"/>
        <v>0</v>
      </c>
      <c r="Z74" s="1185">
        <f t="shared" si="27"/>
        <v>0</v>
      </c>
      <c r="AA74" s="1185">
        <f t="shared" si="28"/>
        <v>0</v>
      </c>
      <c r="AB74" s="1184">
        <f t="shared" si="29"/>
        <v>2006</v>
      </c>
      <c r="AC74" s="1187">
        <f t="shared" si="30"/>
        <v>1125000</v>
      </c>
      <c r="AD74" s="1189">
        <f t="shared" si="31"/>
        <v>0</v>
      </c>
      <c r="AE74" s="1097" t="str">
        <f t="shared" si="32"/>
        <v>02.06.01.04</v>
      </c>
      <c r="AF74" s="1182">
        <f t="shared" si="16"/>
        <v>1125000</v>
      </c>
    </row>
    <row r="75" spans="1:33" s="1097" customFormat="1" ht="36" customHeight="1" x14ac:dyDescent="0.25">
      <c r="A75" s="1229"/>
      <c r="B75" s="1190" t="s">
        <v>2569</v>
      </c>
      <c r="C75" s="1190" t="s">
        <v>183</v>
      </c>
      <c r="D75" s="1184" t="s">
        <v>138</v>
      </c>
      <c r="E75" s="1190" t="s">
        <v>304</v>
      </c>
      <c r="F75" s="1191"/>
      <c r="G75" s="1190" t="s">
        <v>369</v>
      </c>
      <c r="H75" s="1184">
        <v>2006</v>
      </c>
      <c r="I75" s="1191"/>
      <c r="J75" s="1191"/>
      <c r="K75" s="1191"/>
      <c r="L75" s="1191"/>
      <c r="M75" s="1191"/>
      <c r="N75" s="1184" t="s">
        <v>139</v>
      </c>
      <c r="O75" s="1192">
        <v>637500</v>
      </c>
      <c r="P75" s="1231"/>
      <c r="Q75" s="1227" t="str">
        <f t="shared" si="18"/>
        <v>2.06.02</v>
      </c>
      <c r="R75" s="1181" t="str">
        <f t="shared" si="19"/>
        <v>ALAT RUMAH TANGGA</v>
      </c>
      <c r="S75" s="1184">
        <f t="shared" si="20"/>
        <v>5</v>
      </c>
      <c r="T75" s="1185">
        <f t="shared" si="21"/>
        <v>127500</v>
      </c>
      <c r="U75" s="1186">
        <f t="shared" si="22"/>
        <v>9</v>
      </c>
      <c r="V75" s="1185">
        <f t="shared" si="23"/>
        <v>637500</v>
      </c>
      <c r="W75" s="1185">
        <f t="shared" si="24"/>
        <v>0</v>
      </c>
      <c r="X75" s="1185">
        <f t="shared" si="25"/>
        <v>0</v>
      </c>
      <c r="Y75" s="1185">
        <f t="shared" si="26"/>
        <v>0</v>
      </c>
      <c r="Z75" s="1185">
        <f t="shared" si="27"/>
        <v>0</v>
      </c>
      <c r="AA75" s="1185">
        <f t="shared" si="28"/>
        <v>0</v>
      </c>
      <c r="AB75" s="1184">
        <f t="shared" si="29"/>
        <v>2006</v>
      </c>
      <c r="AC75" s="1187">
        <f t="shared" si="30"/>
        <v>637500</v>
      </c>
      <c r="AD75" s="1189">
        <f t="shared" si="31"/>
        <v>0</v>
      </c>
      <c r="AE75" s="1097" t="str">
        <f t="shared" si="32"/>
        <v>02.06.02.01</v>
      </c>
      <c r="AF75" s="1182">
        <f t="shared" si="16"/>
        <v>637500</v>
      </c>
    </row>
    <row r="76" spans="1:33" s="1097" customFormat="1" ht="36" customHeight="1" x14ac:dyDescent="0.25">
      <c r="A76" s="1229"/>
      <c r="B76" s="1190" t="s">
        <v>2346</v>
      </c>
      <c r="C76" s="1190" t="s">
        <v>184</v>
      </c>
      <c r="D76" s="1184" t="s">
        <v>138</v>
      </c>
      <c r="E76" s="1190" t="s">
        <v>329</v>
      </c>
      <c r="F76" s="1191"/>
      <c r="G76" s="1190" t="s">
        <v>865</v>
      </c>
      <c r="H76" s="1184">
        <v>2006</v>
      </c>
      <c r="I76" s="1191"/>
      <c r="J76" s="1191"/>
      <c r="K76" s="1191"/>
      <c r="L76" s="1191"/>
      <c r="M76" s="1191"/>
      <c r="N76" s="1184" t="s">
        <v>139</v>
      </c>
      <c r="O76" s="1192">
        <v>750000</v>
      </c>
      <c r="P76" s="1231"/>
      <c r="Q76" s="1227" t="str">
        <f t="shared" si="18"/>
        <v>2.06.02</v>
      </c>
      <c r="R76" s="1181" t="str">
        <f t="shared" si="19"/>
        <v>ALAT RUMAH TANGGA</v>
      </c>
      <c r="S76" s="1184">
        <f t="shared" si="20"/>
        <v>5</v>
      </c>
      <c r="T76" s="1185">
        <f t="shared" si="21"/>
        <v>150000</v>
      </c>
      <c r="U76" s="1186">
        <f t="shared" si="22"/>
        <v>9</v>
      </c>
      <c r="V76" s="1185">
        <f t="shared" si="23"/>
        <v>750000</v>
      </c>
      <c r="W76" s="1185">
        <f t="shared" si="24"/>
        <v>0</v>
      </c>
      <c r="X76" s="1185">
        <f t="shared" si="25"/>
        <v>0</v>
      </c>
      <c r="Y76" s="1185">
        <f t="shared" si="26"/>
        <v>0</v>
      </c>
      <c r="Z76" s="1185">
        <f t="shared" si="27"/>
        <v>0</v>
      </c>
      <c r="AA76" s="1185">
        <f t="shared" si="28"/>
        <v>0</v>
      </c>
      <c r="AB76" s="1184">
        <f t="shared" si="29"/>
        <v>2006</v>
      </c>
      <c r="AC76" s="1187">
        <f t="shared" si="30"/>
        <v>750000</v>
      </c>
      <c r="AD76" s="1189">
        <f t="shared" si="31"/>
        <v>0</v>
      </c>
      <c r="AE76" s="1097" t="str">
        <f t="shared" si="32"/>
        <v>02.06.02.01</v>
      </c>
      <c r="AF76" s="1182">
        <f t="shared" si="16"/>
        <v>750000</v>
      </c>
    </row>
    <row r="77" spans="1:33" s="1097" customFormat="1" ht="36" customHeight="1" x14ac:dyDescent="0.25">
      <c r="A77" s="1229"/>
      <c r="B77" s="1190" t="s">
        <v>2569</v>
      </c>
      <c r="C77" s="1190" t="s">
        <v>183</v>
      </c>
      <c r="D77" s="1184" t="s">
        <v>138</v>
      </c>
      <c r="E77" s="1190" t="s">
        <v>327</v>
      </c>
      <c r="F77" s="1191"/>
      <c r="G77" s="1190" t="s">
        <v>364</v>
      </c>
      <c r="H77" s="1184">
        <v>2006</v>
      </c>
      <c r="I77" s="1191"/>
      <c r="J77" s="1191"/>
      <c r="K77" s="1191"/>
      <c r="L77" s="1191"/>
      <c r="M77" s="1191"/>
      <c r="N77" s="1184" t="s">
        <v>139</v>
      </c>
      <c r="O77" s="1192">
        <v>640000</v>
      </c>
      <c r="P77" s="1231"/>
      <c r="Q77" s="1227" t="str">
        <f t="shared" si="18"/>
        <v>2.06.02</v>
      </c>
      <c r="R77" s="1181" t="str">
        <f t="shared" si="19"/>
        <v>ALAT RUMAH TANGGA</v>
      </c>
      <c r="S77" s="1184">
        <f t="shared" si="20"/>
        <v>5</v>
      </c>
      <c r="T77" s="1185">
        <f t="shared" si="21"/>
        <v>128000</v>
      </c>
      <c r="U77" s="1186">
        <f t="shared" si="22"/>
        <v>9</v>
      </c>
      <c r="V77" s="1185">
        <f t="shared" si="23"/>
        <v>640000</v>
      </c>
      <c r="W77" s="1185">
        <f t="shared" si="24"/>
        <v>0</v>
      </c>
      <c r="X77" s="1185">
        <f t="shared" si="25"/>
        <v>0</v>
      </c>
      <c r="Y77" s="1185">
        <f t="shared" si="26"/>
        <v>0</v>
      </c>
      <c r="Z77" s="1185">
        <f t="shared" si="27"/>
        <v>0</v>
      </c>
      <c r="AA77" s="1185">
        <f t="shared" si="28"/>
        <v>0</v>
      </c>
      <c r="AB77" s="1184">
        <f t="shared" si="29"/>
        <v>2006</v>
      </c>
      <c r="AC77" s="1187">
        <f t="shared" si="30"/>
        <v>640000</v>
      </c>
      <c r="AD77" s="1189">
        <f t="shared" si="31"/>
        <v>0</v>
      </c>
      <c r="AE77" s="1097" t="str">
        <f t="shared" si="32"/>
        <v>02.06.02.01</v>
      </c>
      <c r="AF77" s="1182">
        <f t="shared" si="16"/>
        <v>640000</v>
      </c>
    </row>
    <row r="78" spans="1:33" s="1097" customFormat="1" ht="36" customHeight="1" x14ac:dyDescent="0.25">
      <c r="A78" s="1229"/>
      <c r="B78" s="1190" t="s">
        <v>2569</v>
      </c>
      <c r="C78" s="1190" t="s">
        <v>183</v>
      </c>
      <c r="D78" s="1184" t="s">
        <v>138</v>
      </c>
      <c r="E78" s="1190" t="s">
        <v>304</v>
      </c>
      <c r="F78" s="1191"/>
      <c r="G78" s="1190" t="s">
        <v>364</v>
      </c>
      <c r="H78" s="1184">
        <v>2006</v>
      </c>
      <c r="I78" s="1191"/>
      <c r="J78" s="1191"/>
      <c r="K78" s="1191"/>
      <c r="L78" s="1191"/>
      <c r="M78" s="1191"/>
      <c r="N78" s="1184" t="s">
        <v>139</v>
      </c>
      <c r="O78" s="1192">
        <v>1360000</v>
      </c>
      <c r="P78" s="1231"/>
      <c r="Q78" s="1227" t="str">
        <f t="shared" si="18"/>
        <v>2.06.02</v>
      </c>
      <c r="R78" s="1181" t="str">
        <f t="shared" si="19"/>
        <v>ALAT RUMAH TANGGA</v>
      </c>
      <c r="S78" s="1184">
        <f t="shared" si="20"/>
        <v>5</v>
      </c>
      <c r="T78" s="1185">
        <f t="shared" si="21"/>
        <v>272000</v>
      </c>
      <c r="U78" s="1186">
        <f t="shared" si="22"/>
        <v>9</v>
      </c>
      <c r="V78" s="1185">
        <f t="shared" si="23"/>
        <v>1360000</v>
      </c>
      <c r="W78" s="1185">
        <f t="shared" si="24"/>
        <v>0</v>
      </c>
      <c r="X78" s="1185">
        <f t="shared" si="25"/>
        <v>0</v>
      </c>
      <c r="Y78" s="1185">
        <f t="shared" si="26"/>
        <v>0</v>
      </c>
      <c r="Z78" s="1185">
        <f t="shared" si="27"/>
        <v>0</v>
      </c>
      <c r="AA78" s="1185">
        <f t="shared" si="28"/>
        <v>0</v>
      </c>
      <c r="AB78" s="1184">
        <f t="shared" si="29"/>
        <v>2006</v>
      </c>
      <c r="AC78" s="1187">
        <f t="shared" si="30"/>
        <v>1360000</v>
      </c>
      <c r="AD78" s="1189">
        <f t="shared" si="31"/>
        <v>0</v>
      </c>
      <c r="AE78" s="1097" t="str">
        <f t="shared" si="32"/>
        <v>02.06.02.01</v>
      </c>
      <c r="AF78" s="1182">
        <f t="shared" si="16"/>
        <v>1360000</v>
      </c>
    </row>
    <row r="79" spans="1:33" s="1097" customFormat="1" ht="36" customHeight="1" x14ac:dyDescent="0.25">
      <c r="A79" s="1229"/>
      <c r="B79" s="1190" t="s">
        <v>1126</v>
      </c>
      <c r="C79" s="1190" t="s">
        <v>196</v>
      </c>
      <c r="D79" s="1184" t="s">
        <v>138</v>
      </c>
      <c r="E79" s="1190" t="s">
        <v>304</v>
      </c>
      <c r="F79" s="1191"/>
      <c r="G79" s="1190" t="s">
        <v>863</v>
      </c>
      <c r="H79" s="1184">
        <v>2006</v>
      </c>
      <c r="I79" s="1191"/>
      <c r="J79" s="1191"/>
      <c r="K79" s="1191"/>
      <c r="L79" s="1191"/>
      <c r="M79" s="1191"/>
      <c r="N79" s="1184" t="s">
        <v>139</v>
      </c>
      <c r="O79" s="1192">
        <v>2400000</v>
      </c>
      <c r="P79" s="1231"/>
      <c r="Q79" s="1227" t="str">
        <f t="shared" ref="Q79:Q110" si="33">MID(B79,2,7)</f>
        <v>2.06.02</v>
      </c>
      <c r="R79" s="1181" t="str">
        <f t="shared" ref="R79:R110" si="34">VLOOKUP(Q79,kelompok,2,0)</f>
        <v>ALAT RUMAH TANGGA</v>
      </c>
      <c r="S79" s="1184">
        <f t="shared" ref="S79:S110" si="35">VLOOKUP(Q79,MASAMANFAAT,4,0)</f>
        <v>5</v>
      </c>
      <c r="T79" s="1185">
        <f t="shared" ref="T79:T110" si="36">(O79)/S79</f>
        <v>480000</v>
      </c>
      <c r="U79" s="1186">
        <f t="shared" ref="U79:U110" si="37">2014-AB79+1</f>
        <v>9</v>
      </c>
      <c r="V79" s="1185">
        <f t="shared" ref="V79:V110" si="38">IF(U79&gt;S79,O79,T79*U79)</f>
        <v>2400000</v>
      </c>
      <c r="W79" s="1185">
        <f t="shared" ref="W79:W110" si="39">IF(O79=V79,0,T79)</f>
        <v>0</v>
      </c>
      <c r="X79" s="1185">
        <f t="shared" ref="X79:X110" si="40">IF(O79=V79+W79,0,T79)</f>
        <v>0</v>
      </c>
      <c r="Y79" s="1185">
        <f t="shared" ref="Y79:Y110" si="41">IF(O79=V79+W79+X79,0,T79)</f>
        <v>0</v>
      </c>
      <c r="Z79" s="1185">
        <f t="shared" ref="Z79:Z110" si="42">IF(O79=V79+W79+X79+Y79,0,T79)</f>
        <v>0</v>
      </c>
      <c r="AA79" s="1185">
        <f t="shared" ref="AA79:AA110" si="43">IF(O79=W79+X79+Y79+Z79+V79,0,T79)</f>
        <v>0</v>
      </c>
      <c r="AB79" s="1184">
        <f t="shared" ref="AB79:AB110" si="44">H79</f>
        <v>2006</v>
      </c>
      <c r="AC79" s="1187">
        <f t="shared" ref="AC79:AC110" si="45">O79</f>
        <v>2400000</v>
      </c>
      <c r="AD79" s="1189">
        <f t="shared" ref="AD79:AD110" si="46">AC79-W79-V79-X79-Y79-Z79-AA79</f>
        <v>0</v>
      </c>
      <c r="AE79" s="1097" t="str">
        <f t="shared" si="32"/>
        <v>02.06.02.01</v>
      </c>
      <c r="AF79" s="1182">
        <f t="shared" ref="AF79:AF142" si="47">SUM(V79:AA79)</f>
        <v>2400000</v>
      </c>
    </row>
    <row r="80" spans="1:33" s="1097" customFormat="1" ht="36" customHeight="1" x14ac:dyDescent="0.25">
      <c r="A80" s="1229"/>
      <c r="B80" s="1190" t="s">
        <v>2338</v>
      </c>
      <c r="C80" s="1190" t="s">
        <v>187</v>
      </c>
      <c r="D80" s="1184" t="s">
        <v>138</v>
      </c>
      <c r="E80" s="1190" t="s">
        <v>304</v>
      </c>
      <c r="F80" s="1191"/>
      <c r="G80" s="1190" t="s">
        <v>360</v>
      </c>
      <c r="H80" s="1184">
        <v>2006</v>
      </c>
      <c r="I80" s="1191"/>
      <c r="J80" s="1191"/>
      <c r="K80" s="1191"/>
      <c r="L80" s="1191"/>
      <c r="M80" s="1191"/>
      <c r="N80" s="1184" t="s">
        <v>139</v>
      </c>
      <c r="O80" s="1192">
        <v>1600000</v>
      </c>
      <c r="P80" s="1231"/>
      <c r="Q80" s="1227" t="str">
        <f t="shared" si="33"/>
        <v>2.06.02</v>
      </c>
      <c r="R80" s="1181" t="str">
        <f t="shared" si="34"/>
        <v>ALAT RUMAH TANGGA</v>
      </c>
      <c r="S80" s="1184">
        <f t="shared" si="35"/>
        <v>5</v>
      </c>
      <c r="T80" s="1185">
        <f t="shared" si="36"/>
        <v>320000</v>
      </c>
      <c r="U80" s="1186">
        <f t="shared" si="37"/>
        <v>9</v>
      </c>
      <c r="V80" s="1185">
        <f t="shared" si="38"/>
        <v>1600000</v>
      </c>
      <c r="W80" s="1185">
        <f t="shared" si="39"/>
        <v>0</v>
      </c>
      <c r="X80" s="1185">
        <f t="shared" si="40"/>
        <v>0</v>
      </c>
      <c r="Y80" s="1185">
        <f t="shared" si="41"/>
        <v>0</v>
      </c>
      <c r="Z80" s="1185">
        <f t="shared" si="42"/>
        <v>0</v>
      </c>
      <c r="AA80" s="1185">
        <f t="shared" si="43"/>
        <v>0</v>
      </c>
      <c r="AB80" s="1184">
        <f t="shared" si="44"/>
        <v>2006</v>
      </c>
      <c r="AC80" s="1187">
        <f t="shared" si="45"/>
        <v>1600000</v>
      </c>
      <c r="AD80" s="1189">
        <f t="shared" si="46"/>
        <v>0</v>
      </c>
      <c r="AE80" s="1097" t="str">
        <f t="shared" si="32"/>
        <v>02.06.02.01</v>
      </c>
      <c r="AF80" s="1182">
        <f t="shared" si="47"/>
        <v>1600000</v>
      </c>
    </row>
    <row r="81" spans="1:32" s="1097" customFormat="1" ht="36" customHeight="1" x14ac:dyDescent="0.25">
      <c r="A81" s="1229"/>
      <c r="B81" s="1190" t="s">
        <v>2341</v>
      </c>
      <c r="C81" s="1190" t="s">
        <v>184</v>
      </c>
      <c r="D81" s="1184" t="s">
        <v>138</v>
      </c>
      <c r="E81" s="1190" t="s">
        <v>329</v>
      </c>
      <c r="F81" s="1191"/>
      <c r="G81" s="1190" t="s">
        <v>367</v>
      </c>
      <c r="H81" s="1184">
        <v>2006</v>
      </c>
      <c r="I81" s="1191"/>
      <c r="J81" s="1191"/>
      <c r="K81" s="1191"/>
      <c r="L81" s="1191"/>
      <c r="M81" s="1191"/>
      <c r="N81" s="1184" t="s">
        <v>139</v>
      </c>
      <c r="O81" s="1192">
        <v>1200000</v>
      </c>
      <c r="P81" s="1231"/>
      <c r="Q81" s="1227" t="str">
        <f t="shared" si="33"/>
        <v>2.06.01</v>
      </c>
      <c r="R81" s="1181" t="str">
        <f t="shared" si="34"/>
        <v>ALAT KANTOR</v>
      </c>
      <c r="S81" s="1184">
        <f t="shared" si="35"/>
        <v>5</v>
      </c>
      <c r="T81" s="1185">
        <f t="shared" si="36"/>
        <v>240000</v>
      </c>
      <c r="U81" s="1186">
        <f t="shared" si="37"/>
        <v>9</v>
      </c>
      <c r="V81" s="1185">
        <f t="shared" si="38"/>
        <v>1200000</v>
      </c>
      <c r="W81" s="1185">
        <f t="shared" si="39"/>
        <v>0</v>
      </c>
      <c r="X81" s="1185">
        <f t="shared" si="40"/>
        <v>0</v>
      </c>
      <c r="Y81" s="1185">
        <f t="shared" si="41"/>
        <v>0</v>
      </c>
      <c r="Z81" s="1185">
        <f t="shared" si="42"/>
        <v>0</v>
      </c>
      <c r="AA81" s="1185">
        <f t="shared" si="43"/>
        <v>0</v>
      </c>
      <c r="AB81" s="1184">
        <f t="shared" si="44"/>
        <v>2006</v>
      </c>
      <c r="AC81" s="1187">
        <f t="shared" si="45"/>
        <v>1200000</v>
      </c>
      <c r="AD81" s="1189">
        <f t="shared" si="46"/>
        <v>0</v>
      </c>
      <c r="AE81" s="1097" t="str">
        <f t="shared" si="32"/>
        <v>02.06.01.04</v>
      </c>
      <c r="AF81" s="1182">
        <f t="shared" si="47"/>
        <v>1200000</v>
      </c>
    </row>
    <row r="82" spans="1:32" s="1097" customFormat="1" ht="36" customHeight="1" x14ac:dyDescent="0.25">
      <c r="A82" s="1229"/>
      <c r="B82" s="1190" t="s">
        <v>448</v>
      </c>
      <c r="C82" s="1190" t="s">
        <v>178</v>
      </c>
      <c r="D82" s="1184" t="s">
        <v>138</v>
      </c>
      <c r="E82" s="1190" t="s">
        <v>301</v>
      </c>
      <c r="F82" s="1191"/>
      <c r="G82" s="1190" t="s">
        <v>361</v>
      </c>
      <c r="H82" s="1184">
        <v>2005</v>
      </c>
      <c r="I82" s="1191"/>
      <c r="J82" s="1191"/>
      <c r="K82" s="1191"/>
      <c r="L82" s="1191"/>
      <c r="M82" s="1191"/>
      <c r="N82" s="1184" t="s">
        <v>139</v>
      </c>
      <c r="O82" s="1192">
        <v>2275000</v>
      </c>
      <c r="P82" s="1231"/>
      <c r="Q82" s="1227" t="str">
        <f t="shared" si="33"/>
        <v>2.06.02</v>
      </c>
      <c r="R82" s="1181" t="str">
        <f t="shared" si="34"/>
        <v>ALAT RUMAH TANGGA</v>
      </c>
      <c r="S82" s="1184">
        <f t="shared" si="35"/>
        <v>5</v>
      </c>
      <c r="T82" s="1185">
        <f t="shared" si="36"/>
        <v>455000</v>
      </c>
      <c r="U82" s="1186">
        <f t="shared" si="37"/>
        <v>10</v>
      </c>
      <c r="V82" s="1185">
        <f t="shared" si="38"/>
        <v>2275000</v>
      </c>
      <c r="W82" s="1185">
        <f t="shared" si="39"/>
        <v>0</v>
      </c>
      <c r="X82" s="1185">
        <f t="shared" si="40"/>
        <v>0</v>
      </c>
      <c r="Y82" s="1185">
        <f t="shared" si="41"/>
        <v>0</v>
      </c>
      <c r="Z82" s="1185">
        <f t="shared" si="42"/>
        <v>0</v>
      </c>
      <c r="AA82" s="1185">
        <f t="shared" si="43"/>
        <v>0</v>
      </c>
      <c r="AB82" s="1184">
        <f t="shared" si="44"/>
        <v>2005</v>
      </c>
      <c r="AC82" s="1187">
        <f t="shared" si="45"/>
        <v>2275000</v>
      </c>
      <c r="AD82" s="1189">
        <f t="shared" si="46"/>
        <v>0</v>
      </c>
      <c r="AE82" s="1097" t="str">
        <f t="shared" si="32"/>
        <v>02.06.02.04</v>
      </c>
      <c r="AF82" s="1182">
        <f t="shared" si="47"/>
        <v>2275000</v>
      </c>
    </row>
    <row r="83" spans="1:32" s="1097" customFormat="1" ht="36" customHeight="1" x14ac:dyDescent="0.25">
      <c r="A83" s="1229"/>
      <c r="B83" s="1190" t="s">
        <v>2569</v>
      </c>
      <c r="C83" s="1190" t="s">
        <v>183</v>
      </c>
      <c r="D83" s="1184" t="s">
        <v>138</v>
      </c>
      <c r="E83" s="1190" t="s">
        <v>304</v>
      </c>
      <c r="F83" s="1191"/>
      <c r="G83" s="1190" t="s">
        <v>369</v>
      </c>
      <c r="H83" s="1184">
        <v>2003</v>
      </c>
      <c r="I83" s="1191"/>
      <c r="J83" s="1191"/>
      <c r="K83" s="1191"/>
      <c r="L83" s="1191"/>
      <c r="M83" s="1191"/>
      <c r="N83" s="1184" t="s">
        <v>139</v>
      </c>
      <c r="O83" s="1192">
        <v>552500</v>
      </c>
      <c r="P83" s="1231"/>
      <c r="Q83" s="1227" t="str">
        <f t="shared" si="33"/>
        <v>2.06.02</v>
      </c>
      <c r="R83" s="1181" t="str">
        <f t="shared" si="34"/>
        <v>ALAT RUMAH TANGGA</v>
      </c>
      <c r="S83" s="1184">
        <f t="shared" si="35"/>
        <v>5</v>
      </c>
      <c r="T83" s="1185">
        <f t="shared" si="36"/>
        <v>110500</v>
      </c>
      <c r="U83" s="1186">
        <f t="shared" si="37"/>
        <v>12</v>
      </c>
      <c r="V83" s="1185">
        <f t="shared" si="38"/>
        <v>552500</v>
      </c>
      <c r="W83" s="1185">
        <f t="shared" si="39"/>
        <v>0</v>
      </c>
      <c r="X83" s="1185">
        <f t="shared" si="40"/>
        <v>0</v>
      </c>
      <c r="Y83" s="1185">
        <f t="shared" si="41"/>
        <v>0</v>
      </c>
      <c r="Z83" s="1185">
        <f t="shared" si="42"/>
        <v>0</v>
      </c>
      <c r="AA83" s="1185">
        <f t="shared" si="43"/>
        <v>0</v>
      </c>
      <c r="AB83" s="1184">
        <f t="shared" si="44"/>
        <v>2003</v>
      </c>
      <c r="AC83" s="1187">
        <f t="shared" si="45"/>
        <v>552500</v>
      </c>
      <c r="AD83" s="1189">
        <f t="shared" si="46"/>
        <v>0</v>
      </c>
      <c r="AE83" s="1097" t="str">
        <f t="shared" si="32"/>
        <v>02.06.02.01</v>
      </c>
      <c r="AF83" s="1182">
        <f t="shared" si="47"/>
        <v>552500</v>
      </c>
    </row>
    <row r="84" spans="1:32" s="1097" customFormat="1" ht="36" customHeight="1" x14ac:dyDescent="0.25">
      <c r="A84" s="1229"/>
      <c r="B84" s="1190" t="s">
        <v>2569</v>
      </c>
      <c r="C84" s="1190" t="s">
        <v>183</v>
      </c>
      <c r="D84" s="1184" t="s">
        <v>138</v>
      </c>
      <c r="E84" s="1190" t="s">
        <v>329</v>
      </c>
      <c r="F84" s="1191"/>
      <c r="G84" s="1190" t="s">
        <v>364</v>
      </c>
      <c r="H84" s="1184">
        <v>2006</v>
      </c>
      <c r="I84" s="1191"/>
      <c r="J84" s="1191"/>
      <c r="K84" s="1191"/>
      <c r="L84" s="1191"/>
      <c r="M84" s="1191"/>
      <c r="N84" s="1184" t="s">
        <v>139</v>
      </c>
      <c r="O84" s="1192">
        <v>3600000</v>
      </c>
      <c r="P84" s="1231"/>
      <c r="Q84" s="1227" t="str">
        <f t="shared" si="33"/>
        <v>2.06.02</v>
      </c>
      <c r="R84" s="1181" t="str">
        <f t="shared" si="34"/>
        <v>ALAT RUMAH TANGGA</v>
      </c>
      <c r="S84" s="1184">
        <f t="shared" si="35"/>
        <v>5</v>
      </c>
      <c r="T84" s="1185">
        <f t="shared" si="36"/>
        <v>720000</v>
      </c>
      <c r="U84" s="1186">
        <f t="shared" si="37"/>
        <v>9</v>
      </c>
      <c r="V84" s="1185">
        <f t="shared" si="38"/>
        <v>3600000</v>
      </c>
      <c r="W84" s="1185">
        <f t="shared" si="39"/>
        <v>0</v>
      </c>
      <c r="X84" s="1185">
        <f t="shared" si="40"/>
        <v>0</v>
      </c>
      <c r="Y84" s="1185">
        <f t="shared" si="41"/>
        <v>0</v>
      </c>
      <c r="Z84" s="1185">
        <f t="shared" si="42"/>
        <v>0</v>
      </c>
      <c r="AA84" s="1185">
        <f t="shared" si="43"/>
        <v>0</v>
      </c>
      <c r="AB84" s="1184">
        <f t="shared" si="44"/>
        <v>2006</v>
      </c>
      <c r="AC84" s="1187">
        <f t="shared" si="45"/>
        <v>3600000</v>
      </c>
      <c r="AD84" s="1189">
        <f t="shared" si="46"/>
        <v>0</v>
      </c>
      <c r="AE84" s="1097" t="str">
        <f t="shared" si="32"/>
        <v>02.06.02.01</v>
      </c>
      <c r="AF84" s="1182">
        <f t="shared" si="47"/>
        <v>3600000</v>
      </c>
    </row>
    <row r="85" spans="1:32" s="1097" customFormat="1" ht="36" customHeight="1" x14ac:dyDescent="0.25">
      <c r="A85" s="1229"/>
      <c r="B85" s="1190" t="s">
        <v>443</v>
      </c>
      <c r="C85" s="1190" t="s">
        <v>824</v>
      </c>
      <c r="D85" s="1184" t="s">
        <v>138</v>
      </c>
      <c r="E85" s="1190" t="s">
        <v>304</v>
      </c>
      <c r="F85" s="1191"/>
      <c r="G85" s="1190" t="s">
        <v>367</v>
      </c>
      <c r="H85" s="1184">
        <v>2006</v>
      </c>
      <c r="I85" s="1191"/>
      <c r="J85" s="1191"/>
      <c r="K85" s="1191"/>
      <c r="L85" s="1191"/>
      <c r="M85" s="1191"/>
      <c r="N85" s="1184" t="s">
        <v>139</v>
      </c>
      <c r="O85" s="1192">
        <v>1200000</v>
      </c>
      <c r="P85" s="1231"/>
      <c r="Q85" s="1227" t="str">
        <f t="shared" si="33"/>
        <v>2.06.04</v>
      </c>
      <c r="R85" s="1181" t="str">
        <f t="shared" si="34"/>
        <v>MEJA DAN KURSI KERJA/RAPAT PEJABAT</v>
      </c>
      <c r="S85" s="1184">
        <f t="shared" si="35"/>
        <v>5</v>
      </c>
      <c r="T85" s="1185">
        <f t="shared" si="36"/>
        <v>240000</v>
      </c>
      <c r="U85" s="1186">
        <f t="shared" si="37"/>
        <v>9</v>
      </c>
      <c r="V85" s="1185">
        <f t="shared" si="38"/>
        <v>1200000</v>
      </c>
      <c r="W85" s="1185">
        <f t="shared" si="39"/>
        <v>0</v>
      </c>
      <c r="X85" s="1185">
        <f t="shared" si="40"/>
        <v>0</v>
      </c>
      <c r="Y85" s="1185">
        <f t="shared" si="41"/>
        <v>0</v>
      </c>
      <c r="Z85" s="1185">
        <f t="shared" si="42"/>
        <v>0</v>
      </c>
      <c r="AA85" s="1185">
        <f t="shared" si="43"/>
        <v>0</v>
      </c>
      <c r="AB85" s="1184">
        <f t="shared" si="44"/>
        <v>2006</v>
      </c>
      <c r="AC85" s="1187">
        <f t="shared" si="45"/>
        <v>1200000</v>
      </c>
      <c r="AD85" s="1189">
        <f t="shared" si="46"/>
        <v>0</v>
      </c>
      <c r="AE85" s="1097" t="str">
        <f t="shared" si="32"/>
        <v>02.06.04.01</v>
      </c>
      <c r="AF85" s="1182">
        <f t="shared" si="47"/>
        <v>1200000</v>
      </c>
    </row>
    <row r="86" spans="1:32" s="1097" customFormat="1" ht="36" customHeight="1" x14ac:dyDescent="0.25">
      <c r="A86" s="1229"/>
      <c r="B86" s="1190" t="s">
        <v>2343</v>
      </c>
      <c r="C86" s="1190" t="s">
        <v>176</v>
      </c>
      <c r="D86" s="1184" t="s">
        <v>138</v>
      </c>
      <c r="E86" s="1190" t="s">
        <v>324</v>
      </c>
      <c r="F86" s="1191"/>
      <c r="G86" s="1190" t="s">
        <v>363</v>
      </c>
      <c r="H86" s="1184">
        <v>2006</v>
      </c>
      <c r="I86" s="1191"/>
      <c r="J86" s="1191"/>
      <c r="K86" s="1191"/>
      <c r="L86" s="1191"/>
      <c r="M86" s="1191"/>
      <c r="N86" s="1184" t="s">
        <v>139</v>
      </c>
      <c r="O86" s="1192">
        <v>750000</v>
      </c>
      <c r="P86" s="1231"/>
      <c r="Q86" s="1227" t="str">
        <f t="shared" si="33"/>
        <v>2.06.03</v>
      </c>
      <c r="R86" s="1181" t="str">
        <f t="shared" si="34"/>
        <v>KOMPUTER</v>
      </c>
      <c r="S86" s="1184">
        <f t="shared" si="35"/>
        <v>4</v>
      </c>
      <c r="T86" s="1185">
        <f t="shared" si="36"/>
        <v>187500</v>
      </c>
      <c r="U86" s="1186">
        <f t="shared" si="37"/>
        <v>9</v>
      </c>
      <c r="V86" s="1185">
        <f t="shared" si="38"/>
        <v>750000</v>
      </c>
      <c r="W86" s="1185">
        <f t="shared" si="39"/>
        <v>0</v>
      </c>
      <c r="X86" s="1185">
        <f t="shared" si="40"/>
        <v>0</v>
      </c>
      <c r="Y86" s="1185">
        <f t="shared" si="41"/>
        <v>0</v>
      </c>
      <c r="Z86" s="1185">
        <f t="shared" si="42"/>
        <v>0</v>
      </c>
      <c r="AA86" s="1185">
        <f t="shared" si="43"/>
        <v>0</v>
      </c>
      <c r="AB86" s="1184">
        <f t="shared" si="44"/>
        <v>2006</v>
      </c>
      <c r="AC86" s="1187">
        <f t="shared" si="45"/>
        <v>750000</v>
      </c>
      <c r="AD86" s="1189">
        <f t="shared" si="46"/>
        <v>0</v>
      </c>
      <c r="AE86" s="1097" t="str">
        <f t="shared" si="32"/>
        <v>02.06.03.05</v>
      </c>
      <c r="AF86" s="1182">
        <f t="shared" si="47"/>
        <v>750000</v>
      </c>
    </row>
    <row r="87" spans="1:32" s="1097" customFormat="1" ht="36" customHeight="1" x14ac:dyDescent="0.25">
      <c r="A87" s="1229"/>
      <c r="B87" s="1190" t="s">
        <v>2345</v>
      </c>
      <c r="C87" s="1190" t="s">
        <v>177</v>
      </c>
      <c r="D87" s="1184" t="s">
        <v>138</v>
      </c>
      <c r="E87" s="1190" t="s">
        <v>324</v>
      </c>
      <c r="F87" s="1191"/>
      <c r="G87" s="1190" t="s">
        <v>362</v>
      </c>
      <c r="H87" s="1184">
        <v>2006</v>
      </c>
      <c r="I87" s="1191"/>
      <c r="J87" s="1191"/>
      <c r="K87" s="1191"/>
      <c r="L87" s="1191"/>
      <c r="M87" s="1191"/>
      <c r="N87" s="1184" t="s">
        <v>139</v>
      </c>
      <c r="O87" s="1192">
        <v>5740000</v>
      </c>
      <c r="P87" s="1231"/>
      <c r="Q87" s="1227" t="str">
        <f t="shared" si="33"/>
        <v>2.06.03</v>
      </c>
      <c r="R87" s="1181" t="str">
        <f t="shared" si="34"/>
        <v>KOMPUTER</v>
      </c>
      <c r="S87" s="1184">
        <f t="shared" si="35"/>
        <v>4</v>
      </c>
      <c r="T87" s="1185">
        <f t="shared" si="36"/>
        <v>1435000</v>
      </c>
      <c r="U87" s="1186">
        <f t="shared" si="37"/>
        <v>9</v>
      </c>
      <c r="V87" s="1185">
        <f t="shared" si="38"/>
        <v>5740000</v>
      </c>
      <c r="W87" s="1185">
        <f t="shared" si="39"/>
        <v>0</v>
      </c>
      <c r="X87" s="1185">
        <f t="shared" si="40"/>
        <v>0</v>
      </c>
      <c r="Y87" s="1185">
        <f t="shared" si="41"/>
        <v>0</v>
      </c>
      <c r="Z87" s="1185">
        <f t="shared" si="42"/>
        <v>0</v>
      </c>
      <c r="AA87" s="1185">
        <f t="shared" si="43"/>
        <v>0</v>
      </c>
      <c r="AB87" s="1184">
        <f t="shared" si="44"/>
        <v>2006</v>
      </c>
      <c r="AC87" s="1187">
        <f t="shared" si="45"/>
        <v>5740000</v>
      </c>
      <c r="AD87" s="1189">
        <f t="shared" si="46"/>
        <v>0</v>
      </c>
      <c r="AE87" s="1097" t="str">
        <f t="shared" si="32"/>
        <v>02.06.03.05</v>
      </c>
      <c r="AF87" s="1182">
        <f t="shared" si="47"/>
        <v>5740000</v>
      </c>
    </row>
    <row r="88" spans="1:32" s="1097" customFormat="1" ht="36" customHeight="1" x14ac:dyDescent="0.25">
      <c r="A88" s="1229"/>
      <c r="B88" s="1190" t="s">
        <v>2569</v>
      </c>
      <c r="C88" s="1190" t="s">
        <v>183</v>
      </c>
      <c r="D88" s="1184" t="s">
        <v>138</v>
      </c>
      <c r="E88" s="1190" t="s">
        <v>329</v>
      </c>
      <c r="F88" s="1191"/>
      <c r="G88" s="1190" t="s">
        <v>364</v>
      </c>
      <c r="H88" s="1184">
        <v>2006</v>
      </c>
      <c r="I88" s="1191"/>
      <c r="J88" s="1191"/>
      <c r="K88" s="1191"/>
      <c r="L88" s="1191"/>
      <c r="M88" s="1191"/>
      <c r="N88" s="1184" t="s">
        <v>139</v>
      </c>
      <c r="O88" s="1192">
        <v>18000000</v>
      </c>
      <c r="P88" s="1231"/>
      <c r="Q88" s="1227" t="str">
        <f t="shared" si="33"/>
        <v>2.06.02</v>
      </c>
      <c r="R88" s="1181" t="str">
        <f t="shared" si="34"/>
        <v>ALAT RUMAH TANGGA</v>
      </c>
      <c r="S88" s="1184">
        <f t="shared" si="35"/>
        <v>5</v>
      </c>
      <c r="T88" s="1185">
        <f t="shared" si="36"/>
        <v>3600000</v>
      </c>
      <c r="U88" s="1186">
        <f t="shared" si="37"/>
        <v>9</v>
      </c>
      <c r="V88" s="1185">
        <f t="shared" si="38"/>
        <v>18000000</v>
      </c>
      <c r="W88" s="1185">
        <f t="shared" si="39"/>
        <v>0</v>
      </c>
      <c r="X88" s="1185">
        <f t="shared" si="40"/>
        <v>0</v>
      </c>
      <c r="Y88" s="1185">
        <f t="shared" si="41"/>
        <v>0</v>
      </c>
      <c r="Z88" s="1185">
        <f t="shared" si="42"/>
        <v>0</v>
      </c>
      <c r="AA88" s="1185">
        <f t="shared" si="43"/>
        <v>0</v>
      </c>
      <c r="AB88" s="1184">
        <f t="shared" si="44"/>
        <v>2006</v>
      </c>
      <c r="AC88" s="1187">
        <f t="shared" si="45"/>
        <v>18000000</v>
      </c>
      <c r="AD88" s="1189">
        <f t="shared" si="46"/>
        <v>0</v>
      </c>
      <c r="AE88" s="1097" t="str">
        <f t="shared" si="32"/>
        <v>02.06.02.01</v>
      </c>
      <c r="AF88" s="1182">
        <f t="shared" si="47"/>
        <v>18000000</v>
      </c>
    </row>
    <row r="89" spans="1:32" s="1097" customFormat="1" ht="36" customHeight="1" x14ac:dyDescent="0.25">
      <c r="A89" s="1229"/>
      <c r="B89" s="1190" t="s">
        <v>441</v>
      </c>
      <c r="C89" s="1190" t="s">
        <v>182</v>
      </c>
      <c r="D89" s="1184" t="s">
        <v>138</v>
      </c>
      <c r="E89" s="1190" t="s">
        <v>329</v>
      </c>
      <c r="F89" s="1191"/>
      <c r="G89" s="1190" t="s">
        <v>362</v>
      </c>
      <c r="H89" s="1184">
        <v>2006</v>
      </c>
      <c r="I89" s="1191"/>
      <c r="J89" s="1191"/>
      <c r="K89" s="1191"/>
      <c r="L89" s="1191"/>
      <c r="M89" s="1191"/>
      <c r="N89" s="1184" t="s">
        <v>139</v>
      </c>
      <c r="O89" s="1192">
        <v>1920000</v>
      </c>
      <c r="P89" s="1231"/>
      <c r="Q89" s="1227" t="str">
        <f t="shared" si="33"/>
        <v>2.06.01</v>
      </c>
      <c r="R89" s="1181" t="str">
        <f t="shared" si="34"/>
        <v>ALAT KANTOR</v>
      </c>
      <c r="S89" s="1184">
        <f t="shared" si="35"/>
        <v>5</v>
      </c>
      <c r="T89" s="1185">
        <f t="shared" si="36"/>
        <v>384000</v>
      </c>
      <c r="U89" s="1186">
        <f t="shared" si="37"/>
        <v>9</v>
      </c>
      <c r="V89" s="1185">
        <f t="shared" si="38"/>
        <v>1920000</v>
      </c>
      <c r="W89" s="1185">
        <f t="shared" si="39"/>
        <v>0</v>
      </c>
      <c r="X89" s="1185">
        <f t="shared" si="40"/>
        <v>0</v>
      </c>
      <c r="Y89" s="1185">
        <f t="shared" si="41"/>
        <v>0</v>
      </c>
      <c r="Z89" s="1185">
        <f t="shared" si="42"/>
        <v>0</v>
      </c>
      <c r="AA89" s="1185">
        <f t="shared" si="43"/>
        <v>0</v>
      </c>
      <c r="AB89" s="1184">
        <f t="shared" si="44"/>
        <v>2006</v>
      </c>
      <c r="AC89" s="1187">
        <f t="shared" si="45"/>
        <v>1920000</v>
      </c>
      <c r="AD89" s="1189">
        <f t="shared" si="46"/>
        <v>0</v>
      </c>
      <c r="AE89" s="1097" t="str">
        <f t="shared" si="32"/>
        <v>02.06.01.04</v>
      </c>
      <c r="AF89" s="1182">
        <f t="shared" si="47"/>
        <v>1920000</v>
      </c>
    </row>
    <row r="90" spans="1:32" s="1097" customFormat="1" ht="36" customHeight="1" x14ac:dyDescent="0.25">
      <c r="A90" s="1229"/>
      <c r="B90" s="1190" t="s">
        <v>441</v>
      </c>
      <c r="C90" s="1190" t="s">
        <v>182</v>
      </c>
      <c r="D90" s="1184" t="s">
        <v>138</v>
      </c>
      <c r="E90" s="1190" t="s">
        <v>314</v>
      </c>
      <c r="F90" s="1191"/>
      <c r="G90" s="1190" t="s">
        <v>362</v>
      </c>
      <c r="H90" s="1184">
        <v>2001</v>
      </c>
      <c r="I90" s="1191"/>
      <c r="J90" s="1191"/>
      <c r="K90" s="1191"/>
      <c r="L90" s="1191"/>
      <c r="M90" s="1191"/>
      <c r="N90" s="1184" t="s">
        <v>139</v>
      </c>
      <c r="O90" s="1192">
        <v>1690000</v>
      </c>
      <c r="P90" s="1231"/>
      <c r="Q90" s="1227" t="str">
        <f t="shared" si="33"/>
        <v>2.06.01</v>
      </c>
      <c r="R90" s="1181" t="str">
        <f t="shared" si="34"/>
        <v>ALAT KANTOR</v>
      </c>
      <c r="S90" s="1184">
        <f t="shared" si="35"/>
        <v>5</v>
      </c>
      <c r="T90" s="1185">
        <f t="shared" si="36"/>
        <v>338000</v>
      </c>
      <c r="U90" s="1186">
        <f t="shared" si="37"/>
        <v>14</v>
      </c>
      <c r="V90" s="1185">
        <f t="shared" si="38"/>
        <v>1690000</v>
      </c>
      <c r="W90" s="1185">
        <f t="shared" si="39"/>
        <v>0</v>
      </c>
      <c r="X90" s="1185">
        <f t="shared" si="40"/>
        <v>0</v>
      </c>
      <c r="Y90" s="1185">
        <f t="shared" si="41"/>
        <v>0</v>
      </c>
      <c r="Z90" s="1185">
        <f t="shared" si="42"/>
        <v>0</v>
      </c>
      <c r="AA90" s="1185">
        <f t="shared" si="43"/>
        <v>0</v>
      </c>
      <c r="AB90" s="1184">
        <f t="shared" si="44"/>
        <v>2001</v>
      </c>
      <c r="AC90" s="1187">
        <f t="shared" si="45"/>
        <v>1690000</v>
      </c>
      <c r="AD90" s="1189">
        <f t="shared" si="46"/>
        <v>0</v>
      </c>
      <c r="AE90" s="1097" t="str">
        <f t="shared" si="32"/>
        <v>02.06.01.04</v>
      </c>
      <c r="AF90" s="1182">
        <f t="shared" si="47"/>
        <v>1690000</v>
      </c>
    </row>
    <row r="91" spans="1:32" s="1097" customFormat="1" ht="36" customHeight="1" x14ac:dyDescent="0.25">
      <c r="A91" s="1229"/>
      <c r="B91" s="1190" t="s">
        <v>2338</v>
      </c>
      <c r="C91" s="1190" t="s">
        <v>187</v>
      </c>
      <c r="D91" s="1184" t="s">
        <v>138</v>
      </c>
      <c r="E91" s="1190" t="s">
        <v>304</v>
      </c>
      <c r="F91" s="1191"/>
      <c r="G91" s="1190" t="s">
        <v>360</v>
      </c>
      <c r="H91" s="1184">
        <v>2004</v>
      </c>
      <c r="I91" s="1191"/>
      <c r="J91" s="1191"/>
      <c r="K91" s="1191"/>
      <c r="L91" s="1191"/>
      <c r="M91" s="1191"/>
      <c r="N91" s="1184" t="s">
        <v>139</v>
      </c>
      <c r="O91" s="1192">
        <v>735000</v>
      </c>
      <c r="P91" s="1231"/>
      <c r="Q91" s="1227" t="str">
        <f t="shared" si="33"/>
        <v>2.06.02</v>
      </c>
      <c r="R91" s="1181" t="str">
        <f t="shared" si="34"/>
        <v>ALAT RUMAH TANGGA</v>
      </c>
      <c r="S91" s="1184">
        <f t="shared" si="35"/>
        <v>5</v>
      </c>
      <c r="T91" s="1185">
        <f t="shared" si="36"/>
        <v>147000</v>
      </c>
      <c r="U91" s="1186">
        <f t="shared" si="37"/>
        <v>11</v>
      </c>
      <c r="V91" s="1185">
        <f t="shared" si="38"/>
        <v>735000</v>
      </c>
      <c r="W91" s="1185">
        <f t="shared" si="39"/>
        <v>0</v>
      </c>
      <c r="X91" s="1185">
        <f t="shared" si="40"/>
        <v>0</v>
      </c>
      <c r="Y91" s="1185">
        <f t="shared" si="41"/>
        <v>0</v>
      </c>
      <c r="Z91" s="1185">
        <f t="shared" si="42"/>
        <v>0</v>
      </c>
      <c r="AA91" s="1185">
        <f t="shared" si="43"/>
        <v>0</v>
      </c>
      <c r="AB91" s="1184">
        <f t="shared" si="44"/>
        <v>2004</v>
      </c>
      <c r="AC91" s="1187">
        <f t="shared" si="45"/>
        <v>735000</v>
      </c>
      <c r="AD91" s="1189">
        <f t="shared" si="46"/>
        <v>0</v>
      </c>
      <c r="AE91" s="1097" t="str">
        <f t="shared" si="32"/>
        <v>02.06.02.01</v>
      </c>
      <c r="AF91" s="1182">
        <f t="shared" si="47"/>
        <v>735000</v>
      </c>
    </row>
    <row r="92" spans="1:32" s="1097" customFormat="1" ht="36" customHeight="1" x14ac:dyDescent="0.25">
      <c r="A92" s="1229"/>
      <c r="B92" s="1190" t="s">
        <v>2568</v>
      </c>
      <c r="C92" s="1190" t="s">
        <v>175</v>
      </c>
      <c r="D92" s="1184" t="s">
        <v>138</v>
      </c>
      <c r="E92" s="1190" t="s">
        <v>304</v>
      </c>
      <c r="F92" s="1191"/>
      <c r="G92" s="1190" t="s">
        <v>360</v>
      </c>
      <c r="H92" s="1184">
        <v>2006</v>
      </c>
      <c r="I92" s="1191"/>
      <c r="J92" s="1191"/>
      <c r="K92" s="1191"/>
      <c r="L92" s="1191"/>
      <c r="M92" s="1191"/>
      <c r="N92" s="1184" t="s">
        <v>139</v>
      </c>
      <c r="O92" s="1192">
        <v>800000</v>
      </c>
      <c r="P92" s="1231"/>
      <c r="Q92" s="1227" t="str">
        <f t="shared" si="33"/>
        <v>2.06.02</v>
      </c>
      <c r="R92" s="1181" t="str">
        <f t="shared" si="34"/>
        <v>ALAT RUMAH TANGGA</v>
      </c>
      <c r="S92" s="1184">
        <f t="shared" si="35"/>
        <v>5</v>
      </c>
      <c r="T92" s="1185">
        <f t="shared" si="36"/>
        <v>160000</v>
      </c>
      <c r="U92" s="1186">
        <f t="shared" si="37"/>
        <v>9</v>
      </c>
      <c r="V92" s="1185">
        <f t="shared" si="38"/>
        <v>800000</v>
      </c>
      <c r="W92" s="1185">
        <f t="shared" si="39"/>
        <v>0</v>
      </c>
      <c r="X92" s="1185">
        <f t="shared" si="40"/>
        <v>0</v>
      </c>
      <c r="Y92" s="1185">
        <f t="shared" si="41"/>
        <v>0</v>
      </c>
      <c r="Z92" s="1185">
        <f t="shared" si="42"/>
        <v>0</v>
      </c>
      <c r="AA92" s="1185">
        <f t="shared" si="43"/>
        <v>0</v>
      </c>
      <c r="AB92" s="1184">
        <f t="shared" si="44"/>
        <v>2006</v>
      </c>
      <c r="AC92" s="1187">
        <f t="shared" si="45"/>
        <v>800000</v>
      </c>
      <c r="AD92" s="1189">
        <f t="shared" si="46"/>
        <v>0</v>
      </c>
      <c r="AE92" s="1097" t="str">
        <f t="shared" si="32"/>
        <v>02.06.02.01</v>
      </c>
      <c r="AF92" s="1182">
        <f t="shared" si="47"/>
        <v>800000</v>
      </c>
    </row>
    <row r="93" spans="1:32" s="1097" customFormat="1" ht="36" customHeight="1" x14ac:dyDescent="0.25">
      <c r="A93" s="1229"/>
      <c r="B93" s="1190" t="s">
        <v>2336</v>
      </c>
      <c r="C93" s="1190" t="s">
        <v>209</v>
      </c>
      <c r="D93" s="1184" t="s">
        <v>138</v>
      </c>
      <c r="E93" s="1190" t="s">
        <v>299</v>
      </c>
      <c r="F93" s="1191"/>
      <c r="G93" s="1190" t="s">
        <v>379</v>
      </c>
      <c r="H93" s="1184">
        <v>2006</v>
      </c>
      <c r="I93" s="1191"/>
      <c r="J93" s="1191"/>
      <c r="K93" s="1191"/>
      <c r="L93" s="1191"/>
      <c r="M93" s="1191"/>
      <c r="N93" s="1184" t="s">
        <v>139</v>
      </c>
      <c r="O93" s="1192">
        <v>857500</v>
      </c>
      <c r="P93" s="1231"/>
      <c r="Q93" s="1227" t="str">
        <f t="shared" si="33"/>
        <v>2.06.02</v>
      </c>
      <c r="R93" s="1181" t="str">
        <f t="shared" si="34"/>
        <v>ALAT RUMAH TANGGA</v>
      </c>
      <c r="S93" s="1184">
        <f t="shared" si="35"/>
        <v>5</v>
      </c>
      <c r="T93" s="1185">
        <f t="shared" si="36"/>
        <v>171500</v>
      </c>
      <c r="U93" s="1186">
        <f t="shared" si="37"/>
        <v>9</v>
      </c>
      <c r="V93" s="1185">
        <f t="shared" si="38"/>
        <v>857500</v>
      </c>
      <c r="W93" s="1185">
        <f t="shared" si="39"/>
        <v>0</v>
      </c>
      <c r="X93" s="1185">
        <f t="shared" si="40"/>
        <v>0</v>
      </c>
      <c r="Y93" s="1185">
        <f t="shared" si="41"/>
        <v>0</v>
      </c>
      <c r="Z93" s="1185">
        <f t="shared" si="42"/>
        <v>0</v>
      </c>
      <c r="AA93" s="1185">
        <f t="shared" si="43"/>
        <v>0</v>
      </c>
      <c r="AB93" s="1184">
        <f t="shared" si="44"/>
        <v>2006</v>
      </c>
      <c r="AC93" s="1187">
        <f t="shared" si="45"/>
        <v>857500</v>
      </c>
      <c r="AD93" s="1189">
        <f t="shared" si="46"/>
        <v>0</v>
      </c>
      <c r="AE93" s="1097" t="str">
        <f t="shared" si="32"/>
        <v>02.06.02.01</v>
      </c>
      <c r="AF93" s="1182">
        <f t="shared" si="47"/>
        <v>857500</v>
      </c>
    </row>
    <row r="94" spans="1:32" s="1097" customFormat="1" ht="36" customHeight="1" x14ac:dyDescent="0.25">
      <c r="A94" s="1229"/>
      <c r="B94" s="1190" t="s">
        <v>2569</v>
      </c>
      <c r="C94" s="1190" t="s">
        <v>183</v>
      </c>
      <c r="D94" s="1184" t="s">
        <v>138</v>
      </c>
      <c r="E94" s="1190" t="s">
        <v>304</v>
      </c>
      <c r="F94" s="1191"/>
      <c r="G94" s="1190" t="s">
        <v>369</v>
      </c>
      <c r="H94" s="1184">
        <v>2004</v>
      </c>
      <c r="I94" s="1191"/>
      <c r="J94" s="1191"/>
      <c r="K94" s="1191"/>
      <c r="L94" s="1191"/>
      <c r="M94" s="1191"/>
      <c r="N94" s="1184" t="s">
        <v>139</v>
      </c>
      <c r="O94" s="1192">
        <v>1105000</v>
      </c>
      <c r="P94" s="1231"/>
      <c r="Q94" s="1227" t="str">
        <f t="shared" si="33"/>
        <v>2.06.02</v>
      </c>
      <c r="R94" s="1181" t="str">
        <f t="shared" si="34"/>
        <v>ALAT RUMAH TANGGA</v>
      </c>
      <c r="S94" s="1184">
        <f t="shared" si="35"/>
        <v>5</v>
      </c>
      <c r="T94" s="1185">
        <f t="shared" si="36"/>
        <v>221000</v>
      </c>
      <c r="U94" s="1186">
        <f t="shared" si="37"/>
        <v>11</v>
      </c>
      <c r="V94" s="1185">
        <f t="shared" si="38"/>
        <v>1105000</v>
      </c>
      <c r="W94" s="1185">
        <f t="shared" si="39"/>
        <v>0</v>
      </c>
      <c r="X94" s="1185">
        <f t="shared" si="40"/>
        <v>0</v>
      </c>
      <c r="Y94" s="1185">
        <f t="shared" si="41"/>
        <v>0</v>
      </c>
      <c r="Z94" s="1185">
        <f t="shared" si="42"/>
        <v>0</v>
      </c>
      <c r="AA94" s="1185">
        <f t="shared" si="43"/>
        <v>0</v>
      </c>
      <c r="AB94" s="1184">
        <f t="shared" si="44"/>
        <v>2004</v>
      </c>
      <c r="AC94" s="1187">
        <f t="shared" si="45"/>
        <v>1105000</v>
      </c>
      <c r="AD94" s="1189">
        <f t="shared" si="46"/>
        <v>0</v>
      </c>
      <c r="AE94" s="1097" t="str">
        <f t="shared" si="32"/>
        <v>02.06.02.01</v>
      </c>
      <c r="AF94" s="1182">
        <f t="shared" si="47"/>
        <v>1105000</v>
      </c>
    </row>
    <row r="95" spans="1:32" s="1097" customFormat="1" ht="36" customHeight="1" x14ac:dyDescent="0.25">
      <c r="A95" s="1229"/>
      <c r="B95" s="1190" t="s">
        <v>2569</v>
      </c>
      <c r="C95" s="1190" t="s">
        <v>183</v>
      </c>
      <c r="D95" s="1184" t="s">
        <v>138</v>
      </c>
      <c r="E95" s="1190" t="s">
        <v>327</v>
      </c>
      <c r="F95" s="1191"/>
      <c r="G95" s="1190" t="s">
        <v>364</v>
      </c>
      <c r="H95" s="1184">
        <v>2006</v>
      </c>
      <c r="I95" s="1191"/>
      <c r="J95" s="1191"/>
      <c r="K95" s="1191"/>
      <c r="L95" s="1191"/>
      <c r="M95" s="1191"/>
      <c r="N95" s="1184" t="s">
        <v>139</v>
      </c>
      <c r="O95" s="1192">
        <v>600000</v>
      </c>
      <c r="P95" s="1231"/>
      <c r="Q95" s="1227" t="str">
        <f t="shared" si="33"/>
        <v>2.06.02</v>
      </c>
      <c r="R95" s="1181" t="str">
        <f t="shared" si="34"/>
        <v>ALAT RUMAH TANGGA</v>
      </c>
      <c r="S95" s="1184">
        <f t="shared" si="35"/>
        <v>5</v>
      </c>
      <c r="T95" s="1185">
        <f t="shared" si="36"/>
        <v>120000</v>
      </c>
      <c r="U95" s="1186">
        <f t="shared" si="37"/>
        <v>9</v>
      </c>
      <c r="V95" s="1185">
        <f t="shared" si="38"/>
        <v>600000</v>
      </c>
      <c r="W95" s="1185">
        <f t="shared" si="39"/>
        <v>0</v>
      </c>
      <c r="X95" s="1185">
        <f t="shared" si="40"/>
        <v>0</v>
      </c>
      <c r="Y95" s="1185">
        <f t="shared" si="41"/>
        <v>0</v>
      </c>
      <c r="Z95" s="1185">
        <f t="shared" si="42"/>
        <v>0</v>
      </c>
      <c r="AA95" s="1185">
        <f t="shared" si="43"/>
        <v>0</v>
      </c>
      <c r="AB95" s="1184">
        <f t="shared" si="44"/>
        <v>2006</v>
      </c>
      <c r="AC95" s="1187">
        <f t="shared" si="45"/>
        <v>600000</v>
      </c>
      <c r="AD95" s="1189">
        <f t="shared" si="46"/>
        <v>0</v>
      </c>
      <c r="AE95" s="1097" t="str">
        <f t="shared" si="32"/>
        <v>02.06.02.01</v>
      </c>
      <c r="AF95" s="1182">
        <f t="shared" si="47"/>
        <v>600000</v>
      </c>
    </row>
    <row r="96" spans="1:32" s="1097" customFormat="1" ht="36" customHeight="1" x14ac:dyDescent="0.25">
      <c r="A96" s="1229"/>
      <c r="B96" s="1190" t="s">
        <v>2343</v>
      </c>
      <c r="C96" s="1190" t="s">
        <v>176</v>
      </c>
      <c r="D96" s="1184" t="s">
        <v>138</v>
      </c>
      <c r="E96" s="1190" t="s">
        <v>331</v>
      </c>
      <c r="F96" s="1191"/>
      <c r="G96" s="1190" t="s">
        <v>363</v>
      </c>
      <c r="H96" s="1184">
        <v>2006</v>
      </c>
      <c r="I96" s="1191"/>
      <c r="J96" s="1191"/>
      <c r="K96" s="1191"/>
      <c r="L96" s="1191"/>
      <c r="M96" s="1191"/>
      <c r="N96" s="1184" t="s">
        <v>139</v>
      </c>
      <c r="O96" s="1192">
        <v>637500</v>
      </c>
      <c r="P96" s="1231"/>
      <c r="Q96" s="1227" t="str">
        <f t="shared" si="33"/>
        <v>2.06.03</v>
      </c>
      <c r="R96" s="1181" t="str">
        <f t="shared" si="34"/>
        <v>KOMPUTER</v>
      </c>
      <c r="S96" s="1184">
        <f t="shared" si="35"/>
        <v>4</v>
      </c>
      <c r="T96" s="1185">
        <f t="shared" si="36"/>
        <v>159375</v>
      </c>
      <c r="U96" s="1186">
        <f t="shared" si="37"/>
        <v>9</v>
      </c>
      <c r="V96" s="1185">
        <f t="shared" si="38"/>
        <v>637500</v>
      </c>
      <c r="W96" s="1185">
        <f t="shared" si="39"/>
        <v>0</v>
      </c>
      <c r="X96" s="1185">
        <f t="shared" si="40"/>
        <v>0</v>
      </c>
      <c r="Y96" s="1185">
        <f t="shared" si="41"/>
        <v>0</v>
      </c>
      <c r="Z96" s="1185">
        <f t="shared" si="42"/>
        <v>0</v>
      </c>
      <c r="AA96" s="1185">
        <f t="shared" si="43"/>
        <v>0</v>
      </c>
      <c r="AB96" s="1184">
        <f t="shared" si="44"/>
        <v>2006</v>
      </c>
      <c r="AC96" s="1187">
        <f t="shared" si="45"/>
        <v>637500</v>
      </c>
      <c r="AD96" s="1189">
        <f t="shared" si="46"/>
        <v>0</v>
      </c>
      <c r="AE96" s="1097" t="str">
        <f t="shared" si="32"/>
        <v>02.06.03.05</v>
      </c>
      <c r="AF96" s="1182">
        <f t="shared" si="47"/>
        <v>637500</v>
      </c>
    </row>
    <row r="97" spans="1:33" s="1097" customFormat="1" ht="36" customHeight="1" x14ac:dyDescent="0.25">
      <c r="A97" s="1229"/>
      <c r="B97" s="1190" t="s">
        <v>2345</v>
      </c>
      <c r="C97" s="1190" t="s">
        <v>177</v>
      </c>
      <c r="D97" s="1184" t="s">
        <v>138</v>
      </c>
      <c r="E97" s="1190" t="s">
        <v>853</v>
      </c>
      <c r="F97" s="1191"/>
      <c r="G97" s="1190" t="s">
        <v>362</v>
      </c>
      <c r="H97" s="1184">
        <v>2006</v>
      </c>
      <c r="I97" s="1191"/>
      <c r="J97" s="1191"/>
      <c r="K97" s="1191"/>
      <c r="L97" s="1191"/>
      <c r="M97" s="1191"/>
      <c r="N97" s="1184" t="s">
        <v>139</v>
      </c>
      <c r="O97" s="1192">
        <v>2700000</v>
      </c>
      <c r="P97" s="1231"/>
      <c r="Q97" s="1227" t="str">
        <f t="shared" si="33"/>
        <v>2.06.03</v>
      </c>
      <c r="R97" s="1181" t="str">
        <f t="shared" si="34"/>
        <v>KOMPUTER</v>
      </c>
      <c r="S97" s="1184">
        <f t="shared" si="35"/>
        <v>4</v>
      </c>
      <c r="T97" s="1185">
        <f t="shared" si="36"/>
        <v>675000</v>
      </c>
      <c r="U97" s="1186">
        <f t="shared" si="37"/>
        <v>9</v>
      </c>
      <c r="V97" s="1185">
        <f t="shared" si="38"/>
        <v>2700000</v>
      </c>
      <c r="W97" s="1185">
        <f t="shared" si="39"/>
        <v>0</v>
      </c>
      <c r="X97" s="1185">
        <f t="shared" si="40"/>
        <v>0</v>
      </c>
      <c r="Y97" s="1185">
        <f t="shared" si="41"/>
        <v>0</v>
      </c>
      <c r="Z97" s="1185">
        <f t="shared" si="42"/>
        <v>0</v>
      </c>
      <c r="AA97" s="1185">
        <f t="shared" si="43"/>
        <v>0</v>
      </c>
      <c r="AB97" s="1184">
        <f t="shared" si="44"/>
        <v>2006</v>
      </c>
      <c r="AC97" s="1187">
        <f t="shared" si="45"/>
        <v>2700000</v>
      </c>
      <c r="AD97" s="1189">
        <f t="shared" si="46"/>
        <v>0</v>
      </c>
      <c r="AE97" s="1097" t="str">
        <f t="shared" si="32"/>
        <v>02.06.03.05</v>
      </c>
      <c r="AF97" s="1182">
        <f t="shared" si="47"/>
        <v>2700000</v>
      </c>
    </row>
    <row r="98" spans="1:33" s="1097" customFormat="1" ht="36" customHeight="1" x14ac:dyDescent="0.25">
      <c r="A98" s="1229"/>
      <c r="B98" s="1190" t="s">
        <v>2345</v>
      </c>
      <c r="C98" s="1190" t="s">
        <v>177</v>
      </c>
      <c r="D98" s="1184" t="s">
        <v>138</v>
      </c>
      <c r="E98" s="1190" t="s">
        <v>331</v>
      </c>
      <c r="F98" s="1191"/>
      <c r="G98" s="1190" t="s">
        <v>362</v>
      </c>
      <c r="H98" s="1184">
        <v>2006</v>
      </c>
      <c r="I98" s="1191"/>
      <c r="J98" s="1191"/>
      <c r="K98" s="1191"/>
      <c r="L98" s="1191"/>
      <c r="M98" s="1191"/>
      <c r="N98" s="1184" t="s">
        <v>139</v>
      </c>
      <c r="O98" s="1192">
        <v>6860000</v>
      </c>
      <c r="P98" s="1231"/>
      <c r="Q98" s="1227" t="str">
        <f t="shared" si="33"/>
        <v>2.06.03</v>
      </c>
      <c r="R98" s="1181" t="str">
        <f t="shared" si="34"/>
        <v>KOMPUTER</v>
      </c>
      <c r="S98" s="1184">
        <f t="shared" si="35"/>
        <v>4</v>
      </c>
      <c r="T98" s="1185">
        <f t="shared" si="36"/>
        <v>1715000</v>
      </c>
      <c r="U98" s="1186">
        <f t="shared" si="37"/>
        <v>9</v>
      </c>
      <c r="V98" s="1185">
        <f t="shared" si="38"/>
        <v>6860000</v>
      </c>
      <c r="W98" s="1185">
        <f t="shared" si="39"/>
        <v>0</v>
      </c>
      <c r="X98" s="1185">
        <f t="shared" si="40"/>
        <v>0</v>
      </c>
      <c r="Y98" s="1185">
        <f t="shared" si="41"/>
        <v>0</v>
      </c>
      <c r="Z98" s="1185">
        <f t="shared" si="42"/>
        <v>0</v>
      </c>
      <c r="AA98" s="1185">
        <f t="shared" si="43"/>
        <v>0</v>
      </c>
      <c r="AB98" s="1184">
        <f t="shared" si="44"/>
        <v>2006</v>
      </c>
      <c r="AC98" s="1187">
        <f t="shared" si="45"/>
        <v>6860000</v>
      </c>
      <c r="AD98" s="1189">
        <f t="shared" si="46"/>
        <v>0</v>
      </c>
      <c r="AE98" s="1097" t="str">
        <f t="shared" si="32"/>
        <v>02.06.03.05</v>
      </c>
      <c r="AF98" s="1182">
        <f t="shared" si="47"/>
        <v>6860000</v>
      </c>
    </row>
    <row r="99" spans="1:33" s="1097" customFormat="1" ht="36" customHeight="1" x14ac:dyDescent="0.25">
      <c r="A99" s="1229"/>
      <c r="B99" s="1190" t="s">
        <v>2343</v>
      </c>
      <c r="C99" s="1190" t="s">
        <v>176</v>
      </c>
      <c r="D99" s="1184" t="s">
        <v>138</v>
      </c>
      <c r="E99" s="1190" t="s">
        <v>854</v>
      </c>
      <c r="F99" s="1191"/>
      <c r="G99" s="1190" t="s">
        <v>361</v>
      </c>
      <c r="H99" s="1184">
        <v>2004</v>
      </c>
      <c r="I99" s="1191"/>
      <c r="J99" s="1191"/>
      <c r="K99" s="1191"/>
      <c r="L99" s="1191"/>
      <c r="M99" s="1191"/>
      <c r="N99" s="1184" t="s">
        <v>139</v>
      </c>
      <c r="O99" s="1192">
        <v>1105000</v>
      </c>
      <c r="P99" s="1231"/>
      <c r="Q99" s="1227" t="str">
        <f t="shared" si="33"/>
        <v>2.06.03</v>
      </c>
      <c r="R99" s="1181" t="str">
        <f t="shared" si="34"/>
        <v>KOMPUTER</v>
      </c>
      <c r="S99" s="1184">
        <f t="shared" si="35"/>
        <v>4</v>
      </c>
      <c r="T99" s="1185">
        <f t="shared" si="36"/>
        <v>276250</v>
      </c>
      <c r="U99" s="1186">
        <f t="shared" si="37"/>
        <v>11</v>
      </c>
      <c r="V99" s="1185">
        <f t="shared" si="38"/>
        <v>1105000</v>
      </c>
      <c r="W99" s="1185">
        <f t="shared" si="39"/>
        <v>0</v>
      </c>
      <c r="X99" s="1185">
        <f t="shared" si="40"/>
        <v>0</v>
      </c>
      <c r="Y99" s="1185">
        <f t="shared" si="41"/>
        <v>0</v>
      </c>
      <c r="Z99" s="1185">
        <f t="shared" si="42"/>
        <v>0</v>
      </c>
      <c r="AA99" s="1185">
        <f t="shared" si="43"/>
        <v>0</v>
      </c>
      <c r="AB99" s="1184">
        <f t="shared" si="44"/>
        <v>2004</v>
      </c>
      <c r="AC99" s="1187">
        <f t="shared" si="45"/>
        <v>1105000</v>
      </c>
      <c r="AD99" s="1189">
        <f t="shared" si="46"/>
        <v>0</v>
      </c>
      <c r="AE99" s="1097" t="str">
        <f t="shared" si="32"/>
        <v>02.06.03.05</v>
      </c>
      <c r="AF99" s="1182">
        <f t="shared" si="47"/>
        <v>1105000</v>
      </c>
    </row>
    <row r="100" spans="1:33" s="1202" customFormat="1" ht="36" customHeight="1" x14ac:dyDescent="0.25">
      <c r="A100" s="1229"/>
      <c r="B100" s="1190" t="s">
        <v>2571</v>
      </c>
      <c r="C100" s="1190" t="s">
        <v>204</v>
      </c>
      <c r="D100" s="1184" t="s">
        <v>138</v>
      </c>
      <c r="E100" s="1190" t="s">
        <v>855</v>
      </c>
      <c r="F100" s="1191"/>
      <c r="G100" s="1190" t="s">
        <v>362</v>
      </c>
      <c r="H100" s="1184">
        <v>2004</v>
      </c>
      <c r="I100" s="1191"/>
      <c r="J100" s="1191"/>
      <c r="K100" s="1191"/>
      <c r="L100" s="1191"/>
      <c r="M100" s="1191"/>
      <c r="N100" s="1184" t="s">
        <v>139</v>
      </c>
      <c r="O100" s="1192">
        <v>700000</v>
      </c>
      <c r="P100" s="1231"/>
      <c r="Q100" s="1228" t="str">
        <f t="shared" si="33"/>
        <v>2.06.02</v>
      </c>
      <c r="R100" s="1197" t="str">
        <f t="shared" si="34"/>
        <v>ALAT RUMAH TANGGA</v>
      </c>
      <c r="S100" s="1196">
        <f t="shared" si="35"/>
        <v>5</v>
      </c>
      <c r="T100" s="1198">
        <f t="shared" si="36"/>
        <v>140000</v>
      </c>
      <c r="U100" s="1199">
        <f t="shared" si="37"/>
        <v>11</v>
      </c>
      <c r="V100" s="1198">
        <f t="shared" si="38"/>
        <v>700000</v>
      </c>
      <c r="W100" s="1198">
        <f t="shared" si="39"/>
        <v>0</v>
      </c>
      <c r="X100" s="1198">
        <f t="shared" si="40"/>
        <v>0</v>
      </c>
      <c r="Y100" s="1198">
        <f t="shared" si="41"/>
        <v>0</v>
      </c>
      <c r="Z100" s="1198">
        <f t="shared" si="42"/>
        <v>0</v>
      </c>
      <c r="AA100" s="1198">
        <f t="shared" si="43"/>
        <v>0</v>
      </c>
      <c r="AB100" s="1196">
        <f t="shared" si="44"/>
        <v>2004</v>
      </c>
      <c r="AC100" s="1200">
        <f t="shared" si="45"/>
        <v>700000</v>
      </c>
      <c r="AD100" s="1201">
        <f t="shared" si="46"/>
        <v>0</v>
      </c>
      <c r="AE100" s="1202" t="str">
        <f t="shared" ref="AE100:AE131" si="48">LEFT(B100,11)</f>
        <v>02.06.02.06</v>
      </c>
      <c r="AF100" s="1203">
        <f t="shared" si="47"/>
        <v>700000</v>
      </c>
      <c r="AG100" s="1203">
        <f>SUM(V100:Z100)</f>
        <v>700000</v>
      </c>
    </row>
    <row r="101" spans="1:33" s="1097" customFormat="1" ht="36" customHeight="1" x14ac:dyDescent="0.25">
      <c r="A101" s="1229"/>
      <c r="B101" s="1190" t="s">
        <v>2338</v>
      </c>
      <c r="C101" s="1190" t="s">
        <v>187</v>
      </c>
      <c r="D101" s="1184" t="s">
        <v>138</v>
      </c>
      <c r="E101" s="1190" t="s">
        <v>304</v>
      </c>
      <c r="F101" s="1191"/>
      <c r="G101" s="1190" t="s">
        <v>360</v>
      </c>
      <c r="H101" s="1184">
        <v>2006</v>
      </c>
      <c r="I101" s="1191"/>
      <c r="J101" s="1191"/>
      <c r="K101" s="1191"/>
      <c r="L101" s="1191"/>
      <c r="M101" s="1191"/>
      <c r="N101" s="1184" t="s">
        <v>139</v>
      </c>
      <c r="O101" s="1192">
        <v>525000</v>
      </c>
      <c r="P101" s="1231"/>
      <c r="Q101" s="1227" t="str">
        <f t="shared" si="33"/>
        <v>2.06.02</v>
      </c>
      <c r="R101" s="1181" t="str">
        <f t="shared" si="34"/>
        <v>ALAT RUMAH TANGGA</v>
      </c>
      <c r="S101" s="1184">
        <f t="shared" si="35"/>
        <v>5</v>
      </c>
      <c r="T101" s="1185">
        <f t="shared" si="36"/>
        <v>105000</v>
      </c>
      <c r="U101" s="1186">
        <f t="shared" si="37"/>
        <v>9</v>
      </c>
      <c r="V101" s="1185">
        <f t="shared" si="38"/>
        <v>525000</v>
      </c>
      <c r="W101" s="1185">
        <f t="shared" si="39"/>
        <v>0</v>
      </c>
      <c r="X101" s="1185">
        <f t="shared" si="40"/>
        <v>0</v>
      </c>
      <c r="Y101" s="1185">
        <f t="shared" si="41"/>
        <v>0</v>
      </c>
      <c r="Z101" s="1185">
        <f t="shared" si="42"/>
        <v>0</v>
      </c>
      <c r="AA101" s="1185">
        <f t="shared" si="43"/>
        <v>0</v>
      </c>
      <c r="AB101" s="1184">
        <f t="shared" si="44"/>
        <v>2006</v>
      </c>
      <c r="AC101" s="1187">
        <f t="shared" si="45"/>
        <v>525000</v>
      </c>
      <c r="AD101" s="1189">
        <f t="shared" si="46"/>
        <v>0</v>
      </c>
      <c r="AE101" s="1097" t="str">
        <f t="shared" si="48"/>
        <v>02.06.02.01</v>
      </c>
      <c r="AF101" s="1182">
        <f t="shared" si="47"/>
        <v>525000</v>
      </c>
    </row>
    <row r="102" spans="1:33" s="1097" customFormat="1" ht="36" customHeight="1" x14ac:dyDescent="0.25">
      <c r="A102" s="1229"/>
      <c r="B102" s="1190" t="s">
        <v>2568</v>
      </c>
      <c r="C102" s="1190" t="s">
        <v>175</v>
      </c>
      <c r="D102" s="1184" t="s">
        <v>138</v>
      </c>
      <c r="E102" s="1190" t="s">
        <v>304</v>
      </c>
      <c r="F102" s="1191"/>
      <c r="G102" s="1190" t="s">
        <v>360</v>
      </c>
      <c r="H102" s="1184">
        <v>2006</v>
      </c>
      <c r="I102" s="1191"/>
      <c r="J102" s="1191"/>
      <c r="K102" s="1191"/>
      <c r="L102" s="1191"/>
      <c r="M102" s="1191"/>
      <c r="N102" s="1184" t="s">
        <v>139</v>
      </c>
      <c r="O102" s="1192">
        <v>937500</v>
      </c>
      <c r="P102" s="1231"/>
      <c r="Q102" s="1227" t="str">
        <f t="shared" si="33"/>
        <v>2.06.02</v>
      </c>
      <c r="R102" s="1181" t="str">
        <f t="shared" si="34"/>
        <v>ALAT RUMAH TANGGA</v>
      </c>
      <c r="S102" s="1184">
        <f t="shared" si="35"/>
        <v>5</v>
      </c>
      <c r="T102" s="1185">
        <f t="shared" si="36"/>
        <v>187500</v>
      </c>
      <c r="U102" s="1186">
        <f t="shared" si="37"/>
        <v>9</v>
      </c>
      <c r="V102" s="1185">
        <f t="shared" si="38"/>
        <v>937500</v>
      </c>
      <c r="W102" s="1185">
        <f t="shared" si="39"/>
        <v>0</v>
      </c>
      <c r="X102" s="1185">
        <f t="shared" si="40"/>
        <v>0</v>
      </c>
      <c r="Y102" s="1185">
        <f t="shared" si="41"/>
        <v>0</v>
      </c>
      <c r="Z102" s="1185">
        <f t="shared" si="42"/>
        <v>0</v>
      </c>
      <c r="AA102" s="1185">
        <f t="shared" si="43"/>
        <v>0</v>
      </c>
      <c r="AB102" s="1184">
        <f t="shared" si="44"/>
        <v>2006</v>
      </c>
      <c r="AC102" s="1187">
        <f t="shared" si="45"/>
        <v>937500</v>
      </c>
      <c r="AD102" s="1189">
        <f t="shared" si="46"/>
        <v>0</v>
      </c>
      <c r="AE102" s="1097" t="str">
        <f t="shared" si="48"/>
        <v>02.06.02.01</v>
      </c>
      <c r="AF102" s="1182">
        <f t="shared" si="47"/>
        <v>937500</v>
      </c>
    </row>
    <row r="103" spans="1:33" s="1097" customFormat="1" ht="36" customHeight="1" x14ac:dyDescent="0.25">
      <c r="A103" s="1229"/>
      <c r="B103" s="1190" t="s">
        <v>2569</v>
      </c>
      <c r="C103" s="1190" t="s">
        <v>183</v>
      </c>
      <c r="D103" s="1184" t="s">
        <v>138</v>
      </c>
      <c r="E103" s="1190" t="s">
        <v>329</v>
      </c>
      <c r="F103" s="1191"/>
      <c r="G103" s="1190" t="s">
        <v>364</v>
      </c>
      <c r="H103" s="1184">
        <v>2006</v>
      </c>
      <c r="I103" s="1191"/>
      <c r="J103" s="1191"/>
      <c r="K103" s="1191"/>
      <c r="L103" s="1191"/>
      <c r="M103" s="1191"/>
      <c r="N103" s="1184" t="s">
        <v>139</v>
      </c>
      <c r="O103" s="1192">
        <v>14400000</v>
      </c>
      <c r="P103" s="1231"/>
      <c r="Q103" s="1227" t="str">
        <f t="shared" si="33"/>
        <v>2.06.02</v>
      </c>
      <c r="R103" s="1181" t="str">
        <f t="shared" si="34"/>
        <v>ALAT RUMAH TANGGA</v>
      </c>
      <c r="S103" s="1184">
        <f t="shared" si="35"/>
        <v>5</v>
      </c>
      <c r="T103" s="1185">
        <f t="shared" si="36"/>
        <v>2880000</v>
      </c>
      <c r="U103" s="1186">
        <f t="shared" si="37"/>
        <v>9</v>
      </c>
      <c r="V103" s="1185">
        <f t="shared" si="38"/>
        <v>14400000</v>
      </c>
      <c r="W103" s="1185">
        <f t="shared" si="39"/>
        <v>0</v>
      </c>
      <c r="X103" s="1185">
        <f t="shared" si="40"/>
        <v>0</v>
      </c>
      <c r="Y103" s="1185">
        <f t="shared" si="41"/>
        <v>0</v>
      </c>
      <c r="Z103" s="1185">
        <f t="shared" si="42"/>
        <v>0</v>
      </c>
      <c r="AA103" s="1185">
        <f t="shared" si="43"/>
        <v>0</v>
      </c>
      <c r="AB103" s="1184">
        <f t="shared" si="44"/>
        <v>2006</v>
      </c>
      <c r="AC103" s="1187">
        <f t="shared" si="45"/>
        <v>14400000</v>
      </c>
      <c r="AD103" s="1189">
        <f t="shared" si="46"/>
        <v>0</v>
      </c>
      <c r="AE103" s="1097" t="str">
        <f t="shared" si="48"/>
        <v>02.06.02.01</v>
      </c>
      <c r="AF103" s="1182">
        <f t="shared" si="47"/>
        <v>14400000</v>
      </c>
    </row>
    <row r="104" spans="1:33" s="1097" customFormat="1" ht="36" customHeight="1" x14ac:dyDescent="0.25">
      <c r="A104" s="1229"/>
      <c r="B104" s="1190" t="s">
        <v>2338</v>
      </c>
      <c r="C104" s="1190" t="s">
        <v>187</v>
      </c>
      <c r="D104" s="1184" t="s">
        <v>138</v>
      </c>
      <c r="E104" s="1190" t="s">
        <v>304</v>
      </c>
      <c r="F104" s="1191"/>
      <c r="G104" s="1190" t="s">
        <v>360</v>
      </c>
      <c r="H104" s="1184">
        <v>2005</v>
      </c>
      <c r="I104" s="1191"/>
      <c r="J104" s="1191"/>
      <c r="K104" s="1191"/>
      <c r="L104" s="1191"/>
      <c r="M104" s="1191"/>
      <c r="N104" s="1184" t="s">
        <v>139</v>
      </c>
      <c r="O104" s="1192">
        <v>735000</v>
      </c>
      <c r="P104" s="1231"/>
      <c r="Q104" s="1227" t="str">
        <f t="shared" si="33"/>
        <v>2.06.02</v>
      </c>
      <c r="R104" s="1181" t="str">
        <f t="shared" si="34"/>
        <v>ALAT RUMAH TANGGA</v>
      </c>
      <c r="S104" s="1184">
        <f t="shared" si="35"/>
        <v>5</v>
      </c>
      <c r="T104" s="1185">
        <f t="shared" si="36"/>
        <v>147000</v>
      </c>
      <c r="U104" s="1186">
        <f t="shared" si="37"/>
        <v>10</v>
      </c>
      <c r="V104" s="1185">
        <f t="shared" si="38"/>
        <v>735000</v>
      </c>
      <c r="W104" s="1185">
        <f t="shared" si="39"/>
        <v>0</v>
      </c>
      <c r="X104" s="1185">
        <f t="shared" si="40"/>
        <v>0</v>
      </c>
      <c r="Y104" s="1185">
        <f t="shared" si="41"/>
        <v>0</v>
      </c>
      <c r="Z104" s="1185">
        <f t="shared" si="42"/>
        <v>0</v>
      </c>
      <c r="AA104" s="1185">
        <f t="shared" si="43"/>
        <v>0</v>
      </c>
      <c r="AB104" s="1184">
        <f t="shared" si="44"/>
        <v>2005</v>
      </c>
      <c r="AC104" s="1187">
        <f t="shared" si="45"/>
        <v>735000</v>
      </c>
      <c r="AD104" s="1189">
        <f t="shared" si="46"/>
        <v>0</v>
      </c>
      <c r="AE104" s="1097" t="str">
        <f t="shared" si="48"/>
        <v>02.06.02.01</v>
      </c>
      <c r="AF104" s="1182">
        <f t="shared" si="47"/>
        <v>735000</v>
      </c>
    </row>
    <row r="105" spans="1:33" s="1097" customFormat="1" ht="36" customHeight="1" x14ac:dyDescent="0.25">
      <c r="A105" s="1229"/>
      <c r="B105" s="1190" t="s">
        <v>2569</v>
      </c>
      <c r="C105" s="1190" t="s">
        <v>183</v>
      </c>
      <c r="D105" s="1184" t="s">
        <v>138</v>
      </c>
      <c r="E105" s="1190" t="s">
        <v>304</v>
      </c>
      <c r="F105" s="1191"/>
      <c r="G105" s="1190" t="s">
        <v>369</v>
      </c>
      <c r="H105" s="1184">
        <v>2001</v>
      </c>
      <c r="I105" s="1191"/>
      <c r="J105" s="1191"/>
      <c r="K105" s="1191"/>
      <c r="L105" s="1191"/>
      <c r="M105" s="1191"/>
      <c r="N105" s="1184" t="s">
        <v>139</v>
      </c>
      <c r="O105" s="1192">
        <v>2040000</v>
      </c>
      <c r="P105" s="1231"/>
      <c r="Q105" s="1227" t="str">
        <f t="shared" si="33"/>
        <v>2.06.02</v>
      </c>
      <c r="R105" s="1181" t="str">
        <f t="shared" si="34"/>
        <v>ALAT RUMAH TANGGA</v>
      </c>
      <c r="S105" s="1184">
        <f t="shared" si="35"/>
        <v>5</v>
      </c>
      <c r="T105" s="1185">
        <f t="shared" si="36"/>
        <v>408000</v>
      </c>
      <c r="U105" s="1186">
        <f t="shared" si="37"/>
        <v>14</v>
      </c>
      <c r="V105" s="1185">
        <f t="shared" si="38"/>
        <v>2040000</v>
      </c>
      <c r="W105" s="1185">
        <f t="shared" si="39"/>
        <v>0</v>
      </c>
      <c r="X105" s="1185">
        <f t="shared" si="40"/>
        <v>0</v>
      </c>
      <c r="Y105" s="1185">
        <f t="shared" si="41"/>
        <v>0</v>
      </c>
      <c r="Z105" s="1185">
        <f t="shared" si="42"/>
        <v>0</v>
      </c>
      <c r="AA105" s="1185">
        <f t="shared" si="43"/>
        <v>0</v>
      </c>
      <c r="AB105" s="1184">
        <f t="shared" si="44"/>
        <v>2001</v>
      </c>
      <c r="AC105" s="1187">
        <f t="shared" si="45"/>
        <v>2040000</v>
      </c>
      <c r="AD105" s="1189">
        <f t="shared" si="46"/>
        <v>0</v>
      </c>
      <c r="AE105" s="1097" t="str">
        <f t="shared" si="48"/>
        <v>02.06.02.01</v>
      </c>
      <c r="AF105" s="1182">
        <f t="shared" si="47"/>
        <v>2040000</v>
      </c>
    </row>
    <row r="106" spans="1:33" s="1097" customFormat="1" ht="36" customHeight="1" x14ac:dyDescent="0.25">
      <c r="A106" s="1229"/>
      <c r="B106" s="1190" t="s">
        <v>2343</v>
      </c>
      <c r="C106" s="1190" t="s">
        <v>176</v>
      </c>
      <c r="D106" s="1184" t="s">
        <v>138</v>
      </c>
      <c r="E106" s="1190" t="s">
        <v>331</v>
      </c>
      <c r="F106" s="1191"/>
      <c r="G106" s="1190" t="s">
        <v>363</v>
      </c>
      <c r="H106" s="1184">
        <v>2005</v>
      </c>
      <c r="I106" s="1191"/>
      <c r="J106" s="1191"/>
      <c r="K106" s="1191"/>
      <c r="L106" s="1191"/>
      <c r="M106" s="1191"/>
      <c r="N106" s="1184" t="s">
        <v>139</v>
      </c>
      <c r="O106" s="1192">
        <v>595000</v>
      </c>
      <c r="P106" s="1231"/>
      <c r="Q106" s="1227" t="str">
        <f t="shared" si="33"/>
        <v>2.06.03</v>
      </c>
      <c r="R106" s="1181" t="str">
        <f t="shared" si="34"/>
        <v>KOMPUTER</v>
      </c>
      <c r="S106" s="1184">
        <f t="shared" si="35"/>
        <v>4</v>
      </c>
      <c r="T106" s="1185">
        <f t="shared" si="36"/>
        <v>148750</v>
      </c>
      <c r="U106" s="1186">
        <f t="shared" si="37"/>
        <v>10</v>
      </c>
      <c r="V106" s="1185">
        <f t="shared" si="38"/>
        <v>595000</v>
      </c>
      <c r="W106" s="1185">
        <f t="shared" si="39"/>
        <v>0</v>
      </c>
      <c r="X106" s="1185">
        <f t="shared" si="40"/>
        <v>0</v>
      </c>
      <c r="Y106" s="1185">
        <f t="shared" si="41"/>
        <v>0</v>
      </c>
      <c r="Z106" s="1185">
        <f t="shared" si="42"/>
        <v>0</v>
      </c>
      <c r="AA106" s="1185">
        <f t="shared" si="43"/>
        <v>0</v>
      </c>
      <c r="AB106" s="1184">
        <f t="shared" si="44"/>
        <v>2005</v>
      </c>
      <c r="AC106" s="1187">
        <f t="shared" si="45"/>
        <v>595000</v>
      </c>
      <c r="AD106" s="1189">
        <f t="shared" si="46"/>
        <v>0</v>
      </c>
      <c r="AE106" s="1097" t="str">
        <f t="shared" si="48"/>
        <v>02.06.03.05</v>
      </c>
      <c r="AF106" s="1182">
        <f t="shared" si="47"/>
        <v>595000</v>
      </c>
    </row>
    <row r="107" spans="1:33" s="1097" customFormat="1" ht="36" customHeight="1" x14ac:dyDescent="0.25">
      <c r="A107" s="1229"/>
      <c r="B107" s="1190" t="s">
        <v>1643</v>
      </c>
      <c r="C107" s="1190" t="s">
        <v>829</v>
      </c>
      <c r="D107" s="1184" t="s">
        <v>138</v>
      </c>
      <c r="E107" s="1190" t="s">
        <v>304</v>
      </c>
      <c r="F107" s="1191"/>
      <c r="G107" s="1190" t="s">
        <v>369</v>
      </c>
      <c r="H107" s="1184">
        <v>2006</v>
      </c>
      <c r="I107" s="1191"/>
      <c r="J107" s="1191"/>
      <c r="K107" s="1191"/>
      <c r="L107" s="1191"/>
      <c r="M107" s="1191"/>
      <c r="N107" s="1184" t="s">
        <v>139</v>
      </c>
      <c r="O107" s="1192">
        <v>975000</v>
      </c>
      <c r="P107" s="1231"/>
      <c r="Q107" s="1227" t="str">
        <f t="shared" si="33"/>
        <v>2.06.02</v>
      </c>
      <c r="R107" s="1181" t="str">
        <f t="shared" si="34"/>
        <v>ALAT RUMAH TANGGA</v>
      </c>
      <c r="S107" s="1184">
        <f t="shared" si="35"/>
        <v>5</v>
      </c>
      <c r="T107" s="1185">
        <f t="shared" si="36"/>
        <v>195000</v>
      </c>
      <c r="U107" s="1186">
        <f t="shared" si="37"/>
        <v>9</v>
      </c>
      <c r="V107" s="1185">
        <f t="shared" si="38"/>
        <v>975000</v>
      </c>
      <c r="W107" s="1185">
        <f t="shared" si="39"/>
        <v>0</v>
      </c>
      <c r="X107" s="1185">
        <f t="shared" si="40"/>
        <v>0</v>
      </c>
      <c r="Y107" s="1185">
        <f t="shared" si="41"/>
        <v>0</v>
      </c>
      <c r="Z107" s="1185">
        <f t="shared" si="42"/>
        <v>0</v>
      </c>
      <c r="AA107" s="1185">
        <f t="shared" si="43"/>
        <v>0</v>
      </c>
      <c r="AB107" s="1184">
        <f t="shared" si="44"/>
        <v>2006</v>
      </c>
      <c r="AC107" s="1187">
        <f t="shared" si="45"/>
        <v>975000</v>
      </c>
      <c r="AD107" s="1189">
        <f t="shared" si="46"/>
        <v>0</v>
      </c>
      <c r="AE107" s="1097" t="str">
        <f t="shared" si="48"/>
        <v>02.06.02.01</v>
      </c>
      <c r="AF107" s="1182">
        <f t="shared" si="47"/>
        <v>975000</v>
      </c>
    </row>
    <row r="108" spans="1:33" s="1097" customFormat="1" ht="36" customHeight="1" x14ac:dyDescent="0.25">
      <c r="A108" s="1229"/>
      <c r="B108" s="1190" t="s">
        <v>2338</v>
      </c>
      <c r="C108" s="1190" t="s">
        <v>187</v>
      </c>
      <c r="D108" s="1184" t="s">
        <v>138</v>
      </c>
      <c r="E108" s="1190" t="s">
        <v>304</v>
      </c>
      <c r="F108" s="1191"/>
      <c r="G108" s="1190" t="s">
        <v>360</v>
      </c>
      <c r="H108" s="1184">
        <v>2006</v>
      </c>
      <c r="I108" s="1191"/>
      <c r="J108" s="1191"/>
      <c r="K108" s="1191"/>
      <c r="L108" s="1191"/>
      <c r="M108" s="1191"/>
      <c r="N108" s="1184" t="s">
        <v>139</v>
      </c>
      <c r="O108" s="1192">
        <v>1400000</v>
      </c>
      <c r="P108" s="1231"/>
      <c r="Q108" s="1227" t="str">
        <f t="shared" si="33"/>
        <v>2.06.02</v>
      </c>
      <c r="R108" s="1181" t="str">
        <f t="shared" si="34"/>
        <v>ALAT RUMAH TANGGA</v>
      </c>
      <c r="S108" s="1184">
        <f t="shared" si="35"/>
        <v>5</v>
      </c>
      <c r="T108" s="1185">
        <f t="shared" si="36"/>
        <v>280000</v>
      </c>
      <c r="U108" s="1186">
        <f t="shared" si="37"/>
        <v>9</v>
      </c>
      <c r="V108" s="1185">
        <f t="shared" si="38"/>
        <v>1400000</v>
      </c>
      <c r="W108" s="1185">
        <f t="shared" si="39"/>
        <v>0</v>
      </c>
      <c r="X108" s="1185">
        <f t="shared" si="40"/>
        <v>0</v>
      </c>
      <c r="Y108" s="1185">
        <f t="shared" si="41"/>
        <v>0</v>
      </c>
      <c r="Z108" s="1185">
        <f t="shared" si="42"/>
        <v>0</v>
      </c>
      <c r="AA108" s="1185">
        <f t="shared" si="43"/>
        <v>0</v>
      </c>
      <c r="AB108" s="1184">
        <f t="shared" si="44"/>
        <v>2006</v>
      </c>
      <c r="AC108" s="1187">
        <f t="shared" si="45"/>
        <v>1400000</v>
      </c>
      <c r="AD108" s="1189">
        <f t="shared" si="46"/>
        <v>0</v>
      </c>
      <c r="AE108" s="1097" t="str">
        <f t="shared" si="48"/>
        <v>02.06.02.01</v>
      </c>
      <c r="AF108" s="1182">
        <f t="shared" si="47"/>
        <v>1400000</v>
      </c>
    </row>
    <row r="109" spans="1:33" s="1097" customFormat="1" ht="36" customHeight="1" x14ac:dyDescent="0.25">
      <c r="A109" s="1229"/>
      <c r="B109" s="1190" t="s">
        <v>2568</v>
      </c>
      <c r="C109" s="1190" t="s">
        <v>175</v>
      </c>
      <c r="D109" s="1184" t="s">
        <v>138</v>
      </c>
      <c r="E109" s="1190" t="s">
        <v>304</v>
      </c>
      <c r="F109" s="1191"/>
      <c r="G109" s="1190" t="s">
        <v>360</v>
      </c>
      <c r="H109" s="1184">
        <v>2006</v>
      </c>
      <c r="I109" s="1191"/>
      <c r="J109" s="1191"/>
      <c r="K109" s="1191"/>
      <c r="L109" s="1191"/>
      <c r="M109" s="1191"/>
      <c r="N109" s="1184" t="s">
        <v>139</v>
      </c>
      <c r="O109" s="1192">
        <v>6012500</v>
      </c>
      <c r="P109" s="1231"/>
      <c r="Q109" s="1227" t="str">
        <f t="shared" si="33"/>
        <v>2.06.02</v>
      </c>
      <c r="R109" s="1181" t="str">
        <f t="shared" si="34"/>
        <v>ALAT RUMAH TANGGA</v>
      </c>
      <c r="S109" s="1184">
        <f t="shared" si="35"/>
        <v>5</v>
      </c>
      <c r="T109" s="1185">
        <f t="shared" si="36"/>
        <v>1202500</v>
      </c>
      <c r="U109" s="1186">
        <f t="shared" si="37"/>
        <v>9</v>
      </c>
      <c r="V109" s="1185">
        <f t="shared" si="38"/>
        <v>6012500</v>
      </c>
      <c r="W109" s="1185">
        <f t="shared" si="39"/>
        <v>0</v>
      </c>
      <c r="X109" s="1185">
        <f t="shared" si="40"/>
        <v>0</v>
      </c>
      <c r="Y109" s="1185">
        <f t="shared" si="41"/>
        <v>0</v>
      </c>
      <c r="Z109" s="1185">
        <f t="shared" si="42"/>
        <v>0</v>
      </c>
      <c r="AA109" s="1185">
        <f t="shared" si="43"/>
        <v>0</v>
      </c>
      <c r="AB109" s="1184">
        <f t="shared" si="44"/>
        <v>2006</v>
      </c>
      <c r="AC109" s="1187">
        <f t="shared" si="45"/>
        <v>6012500</v>
      </c>
      <c r="AD109" s="1189">
        <f t="shared" si="46"/>
        <v>0</v>
      </c>
      <c r="AE109" s="1097" t="str">
        <f t="shared" si="48"/>
        <v>02.06.02.01</v>
      </c>
      <c r="AF109" s="1182">
        <f t="shared" si="47"/>
        <v>6012500</v>
      </c>
    </row>
    <row r="110" spans="1:33" s="1097" customFormat="1" ht="36" customHeight="1" x14ac:dyDescent="0.25">
      <c r="A110" s="1229"/>
      <c r="B110" s="1190" t="s">
        <v>2343</v>
      </c>
      <c r="C110" s="1190" t="s">
        <v>176</v>
      </c>
      <c r="D110" s="1184" t="s">
        <v>138</v>
      </c>
      <c r="E110" s="1190" t="s">
        <v>300</v>
      </c>
      <c r="F110" s="1191"/>
      <c r="G110" s="1190" t="s">
        <v>866</v>
      </c>
      <c r="H110" s="1184">
        <v>2001</v>
      </c>
      <c r="I110" s="1191"/>
      <c r="J110" s="1191"/>
      <c r="K110" s="1191"/>
      <c r="L110" s="1191"/>
      <c r="M110" s="1191"/>
      <c r="N110" s="1184" t="s">
        <v>139</v>
      </c>
      <c r="O110" s="1192">
        <v>600000</v>
      </c>
      <c r="P110" s="1231"/>
      <c r="Q110" s="1227" t="str">
        <f t="shared" si="33"/>
        <v>2.06.03</v>
      </c>
      <c r="R110" s="1181" t="str">
        <f t="shared" si="34"/>
        <v>KOMPUTER</v>
      </c>
      <c r="S110" s="1184">
        <f t="shared" si="35"/>
        <v>4</v>
      </c>
      <c r="T110" s="1185">
        <f t="shared" si="36"/>
        <v>150000</v>
      </c>
      <c r="U110" s="1186">
        <f t="shared" si="37"/>
        <v>14</v>
      </c>
      <c r="V110" s="1185">
        <f t="shared" si="38"/>
        <v>600000</v>
      </c>
      <c r="W110" s="1185">
        <f t="shared" si="39"/>
        <v>0</v>
      </c>
      <c r="X110" s="1185">
        <f t="shared" si="40"/>
        <v>0</v>
      </c>
      <c r="Y110" s="1185">
        <f t="shared" si="41"/>
        <v>0</v>
      </c>
      <c r="Z110" s="1185">
        <f t="shared" si="42"/>
        <v>0</v>
      </c>
      <c r="AA110" s="1185">
        <f t="shared" si="43"/>
        <v>0</v>
      </c>
      <c r="AB110" s="1184">
        <f t="shared" si="44"/>
        <v>2001</v>
      </c>
      <c r="AC110" s="1187">
        <f t="shared" si="45"/>
        <v>600000</v>
      </c>
      <c r="AD110" s="1189">
        <f t="shared" si="46"/>
        <v>0</v>
      </c>
      <c r="AE110" s="1097" t="str">
        <f t="shared" si="48"/>
        <v>02.06.03.05</v>
      </c>
      <c r="AF110" s="1182">
        <f t="shared" si="47"/>
        <v>600000</v>
      </c>
    </row>
    <row r="111" spans="1:33" s="1097" customFormat="1" ht="36" customHeight="1" x14ac:dyDescent="0.25">
      <c r="A111" s="1229"/>
      <c r="B111" s="1190" t="s">
        <v>2338</v>
      </c>
      <c r="C111" s="1190" t="s">
        <v>187</v>
      </c>
      <c r="D111" s="1184" t="s">
        <v>138</v>
      </c>
      <c r="E111" s="1190" t="s">
        <v>304</v>
      </c>
      <c r="F111" s="1191"/>
      <c r="G111" s="1190" t="s">
        <v>360</v>
      </c>
      <c r="H111" s="1184">
        <v>2000</v>
      </c>
      <c r="I111" s="1191"/>
      <c r="J111" s="1191"/>
      <c r="K111" s="1191"/>
      <c r="L111" s="1191"/>
      <c r="M111" s="1191"/>
      <c r="N111" s="1184" t="s">
        <v>139</v>
      </c>
      <c r="O111" s="1192">
        <v>1400000</v>
      </c>
      <c r="P111" s="1231"/>
      <c r="Q111" s="1227" t="str">
        <f t="shared" ref="Q111:Q145" si="49">MID(B111,2,7)</f>
        <v>2.06.02</v>
      </c>
      <c r="R111" s="1181" t="str">
        <f t="shared" ref="R111:R142" si="50">VLOOKUP(Q111,kelompok,2,0)</f>
        <v>ALAT RUMAH TANGGA</v>
      </c>
      <c r="S111" s="1184">
        <f t="shared" ref="S111:S145" si="51">VLOOKUP(Q111,MASAMANFAAT,4,0)</f>
        <v>5</v>
      </c>
      <c r="T111" s="1185">
        <f t="shared" ref="T111:T142" si="52">(O111)/S111</f>
        <v>280000</v>
      </c>
      <c r="U111" s="1186">
        <f t="shared" ref="U111:U133" si="53">2014-AB111+1</f>
        <v>15</v>
      </c>
      <c r="V111" s="1185">
        <f t="shared" ref="V111:V133" si="54">IF(U111&gt;S111,O111,T111*U111)</f>
        <v>1400000</v>
      </c>
      <c r="W111" s="1185">
        <f t="shared" ref="W111:W137" si="55">IF(O111=V111,0,T111)</f>
        <v>0</v>
      </c>
      <c r="X111" s="1185">
        <f t="shared" ref="X111:X137" si="56">IF(O111=V111+W111,0,T111)</f>
        <v>0</v>
      </c>
      <c r="Y111" s="1185">
        <f t="shared" ref="Y111:Y142" si="57">IF(O111=V111+W111+X111,0,T111)</f>
        <v>0</v>
      </c>
      <c r="Z111" s="1185">
        <f t="shared" ref="Z111:Z142" si="58">IF(O111=V111+W111+X111+Y111,0,T111)</f>
        <v>0</v>
      </c>
      <c r="AA111" s="1185">
        <f t="shared" ref="AA111:AA142" si="59">IF(O111=W111+X111+Y111+Z111+V111,0,T111)</f>
        <v>0</v>
      </c>
      <c r="AB111" s="1184">
        <f t="shared" ref="AB111:AB145" si="60">H111</f>
        <v>2000</v>
      </c>
      <c r="AC111" s="1187">
        <f t="shared" ref="AC111:AC145" si="61">O111</f>
        <v>1400000</v>
      </c>
      <c r="AD111" s="1189">
        <f t="shared" ref="AD111:AD142" si="62">AC111-W111-V111-X111-Y111-Z111-AA111</f>
        <v>0</v>
      </c>
      <c r="AE111" s="1097" t="str">
        <f t="shared" si="48"/>
        <v>02.06.02.01</v>
      </c>
      <c r="AF111" s="1182">
        <f t="shared" si="47"/>
        <v>1400000</v>
      </c>
    </row>
    <row r="112" spans="1:33" s="1097" customFormat="1" ht="36" customHeight="1" x14ac:dyDescent="0.25">
      <c r="A112" s="1229"/>
      <c r="B112" s="1190" t="s">
        <v>441</v>
      </c>
      <c r="C112" s="1190" t="s">
        <v>182</v>
      </c>
      <c r="D112" s="1184" t="s">
        <v>138</v>
      </c>
      <c r="E112" s="1190" t="s">
        <v>857</v>
      </c>
      <c r="F112" s="1191"/>
      <c r="G112" s="1190" t="s">
        <v>362</v>
      </c>
      <c r="H112" s="1184">
        <v>2006</v>
      </c>
      <c r="I112" s="1191"/>
      <c r="J112" s="1191"/>
      <c r="K112" s="1191"/>
      <c r="L112" s="1191"/>
      <c r="M112" s="1191"/>
      <c r="N112" s="1184" t="s">
        <v>139</v>
      </c>
      <c r="O112" s="1192">
        <v>1500000</v>
      </c>
      <c r="P112" s="1231"/>
      <c r="Q112" s="1227" t="str">
        <f t="shared" si="49"/>
        <v>2.06.01</v>
      </c>
      <c r="R112" s="1181" t="str">
        <f t="shared" si="50"/>
        <v>ALAT KANTOR</v>
      </c>
      <c r="S112" s="1184">
        <f t="shared" si="51"/>
        <v>5</v>
      </c>
      <c r="T112" s="1185">
        <f t="shared" si="52"/>
        <v>300000</v>
      </c>
      <c r="U112" s="1186">
        <f t="shared" si="53"/>
        <v>9</v>
      </c>
      <c r="V112" s="1185">
        <f t="shared" si="54"/>
        <v>1500000</v>
      </c>
      <c r="W112" s="1185">
        <f t="shared" si="55"/>
        <v>0</v>
      </c>
      <c r="X112" s="1185">
        <f t="shared" si="56"/>
        <v>0</v>
      </c>
      <c r="Y112" s="1185">
        <f t="shared" si="57"/>
        <v>0</v>
      </c>
      <c r="Z112" s="1185">
        <f t="shared" si="58"/>
        <v>0</v>
      </c>
      <c r="AA112" s="1185">
        <f t="shared" si="59"/>
        <v>0</v>
      </c>
      <c r="AB112" s="1184">
        <f t="shared" si="60"/>
        <v>2006</v>
      </c>
      <c r="AC112" s="1187">
        <f t="shared" si="61"/>
        <v>1500000</v>
      </c>
      <c r="AD112" s="1189">
        <f t="shared" si="62"/>
        <v>0</v>
      </c>
      <c r="AE112" s="1097" t="str">
        <f t="shared" si="48"/>
        <v>02.06.01.04</v>
      </c>
      <c r="AF112" s="1182">
        <f t="shared" si="47"/>
        <v>1500000</v>
      </c>
    </row>
    <row r="113" spans="1:33" s="1097" customFormat="1" ht="36" customHeight="1" x14ac:dyDescent="0.25">
      <c r="A113" s="1229"/>
      <c r="B113" s="1190" t="s">
        <v>441</v>
      </c>
      <c r="C113" s="1190" t="s">
        <v>182</v>
      </c>
      <c r="D113" s="1184" t="s">
        <v>138</v>
      </c>
      <c r="E113" s="1190" t="s">
        <v>317</v>
      </c>
      <c r="F113" s="1191"/>
      <c r="G113" s="1190" t="s">
        <v>362</v>
      </c>
      <c r="H113" s="1184">
        <v>2003</v>
      </c>
      <c r="I113" s="1191"/>
      <c r="J113" s="1191"/>
      <c r="K113" s="1191"/>
      <c r="L113" s="1191"/>
      <c r="M113" s="1191"/>
      <c r="N113" s="1184" t="s">
        <v>139</v>
      </c>
      <c r="O113" s="1192">
        <v>1050000</v>
      </c>
      <c r="P113" s="1231"/>
      <c r="Q113" s="1227" t="str">
        <f t="shared" si="49"/>
        <v>2.06.01</v>
      </c>
      <c r="R113" s="1181" t="str">
        <f t="shared" si="50"/>
        <v>ALAT KANTOR</v>
      </c>
      <c r="S113" s="1184">
        <f t="shared" si="51"/>
        <v>5</v>
      </c>
      <c r="T113" s="1185">
        <f t="shared" si="52"/>
        <v>210000</v>
      </c>
      <c r="U113" s="1186">
        <f t="shared" si="53"/>
        <v>12</v>
      </c>
      <c r="V113" s="1185">
        <f t="shared" si="54"/>
        <v>1050000</v>
      </c>
      <c r="W113" s="1185">
        <f t="shared" si="55"/>
        <v>0</v>
      </c>
      <c r="X113" s="1185">
        <f t="shared" si="56"/>
        <v>0</v>
      </c>
      <c r="Y113" s="1185">
        <f t="shared" si="57"/>
        <v>0</v>
      </c>
      <c r="Z113" s="1185">
        <f t="shared" si="58"/>
        <v>0</v>
      </c>
      <c r="AA113" s="1185">
        <f t="shared" si="59"/>
        <v>0</v>
      </c>
      <c r="AB113" s="1184">
        <f t="shared" si="60"/>
        <v>2003</v>
      </c>
      <c r="AC113" s="1187">
        <f t="shared" si="61"/>
        <v>1050000</v>
      </c>
      <c r="AD113" s="1189">
        <f t="shared" si="62"/>
        <v>0</v>
      </c>
      <c r="AE113" s="1097" t="str">
        <f t="shared" si="48"/>
        <v>02.06.01.04</v>
      </c>
      <c r="AF113" s="1182">
        <f t="shared" si="47"/>
        <v>1050000</v>
      </c>
    </row>
    <row r="114" spans="1:33" s="1097" customFormat="1" ht="36" customHeight="1" x14ac:dyDescent="0.25">
      <c r="A114" s="1229"/>
      <c r="B114" s="1190" t="s">
        <v>284</v>
      </c>
      <c r="C114" s="1190" t="s">
        <v>2560</v>
      </c>
      <c r="D114" s="1184" t="s">
        <v>450</v>
      </c>
      <c r="E114" s="1190" t="s">
        <v>331</v>
      </c>
      <c r="F114" s="1191"/>
      <c r="G114" s="1190" t="s">
        <v>2195</v>
      </c>
      <c r="H114" s="1184">
        <v>2007</v>
      </c>
      <c r="I114" s="1191"/>
      <c r="J114" s="1191"/>
      <c r="K114" s="1191"/>
      <c r="L114" s="1191"/>
      <c r="M114" s="1191"/>
      <c r="N114" s="1184" t="s">
        <v>139</v>
      </c>
      <c r="O114" s="1192">
        <v>20000000</v>
      </c>
      <c r="P114" s="1231"/>
      <c r="Q114" s="1227" t="str">
        <f t="shared" si="49"/>
        <v>2.06.03</v>
      </c>
      <c r="R114" s="1181" t="str">
        <f t="shared" si="50"/>
        <v>KOMPUTER</v>
      </c>
      <c r="S114" s="1184">
        <f t="shared" si="51"/>
        <v>4</v>
      </c>
      <c r="T114" s="1185">
        <f t="shared" si="52"/>
        <v>5000000</v>
      </c>
      <c r="U114" s="1186">
        <f t="shared" si="53"/>
        <v>8</v>
      </c>
      <c r="V114" s="1185">
        <f t="shared" si="54"/>
        <v>20000000</v>
      </c>
      <c r="W114" s="1185">
        <f t="shared" si="55"/>
        <v>0</v>
      </c>
      <c r="X114" s="1185">
        <f t="shared" si="56"/>
        <v>0</v>
      </c>
      <c r="Y114" s="1185">
        <f t="shared" si="57"/>
        <v>0</v>
      </c>
      <c r="Z114" s="1185">
        <f t="shared" si="58"/>
        <v>0</v>
      </c>
      <c r="AA114" s="1185">
        <f t="shared" si="59"/>
        <v>0</v>
      </c>
      <c r="AB114" s="1184">
        <f t="shared" si="60"/>
        <v>2007</v>
      </c>
      <c r="AC114" s="1187">
        <f t="shared" si="61"/>
        <v>20000000</v>
      </c>
      <c r="AD114" s="1189">
        <f t="shared" si="62"/>
        <v>0</v>
      </c>
      <c r="AE114" s="1097" t="str">
        <f t="shared" si="48"/>
        <v>02.06.03.02</v>
      </c>
      <c r="AF114" s="1182">
        <f t="shared" si="47"/>
        <v>20000000</v>
      </c>
    </row>
    <row r="115" spans="1:33" s="1097" customFormat="1" ht="38.1" customHeight="1" x14ac:dyDescent="0.25">
      <c r="A115" s="1229"/>
      <c r="B115" s="1190" t="s">
        <v>449</v>
      </c>
      <c r="C115" s="1190" t="s">
        <v>2067</v>
      </c>
      <c r="D115" s="1184" t="s">
        <v>450</v>
      </c>
      <c r="E115" s="1190" t="s">
        <v>309</v>
      </c>
      <c r="F115" s="1191"/>
      <c r="G115" s="1190" t="s">
        <v>2195</v>
      </c>
      <c r="H115" s="1184">
        <v>2007</v>
      </c>
      <c r="I115" s="1191"/>
      <c r="J115" s="1191"/>
      <c r="K115" s="1191"/>
      <c r="L115" s="1191"/>
      <c r="M115" s="1191"/>
      <c r="N115" s="1184" t="s">
        <v>139</v>
      </c>
      <c r="O115" s="1192">
        <v>24000000</v>
      </c>
      <c r="P115" s="1231"/>
      <c r="Q115" s="1227" t="str">
        <f t="shared" si="49"/>
        <v>2.06.03</v>
      </c>
      <c r="R115" s="1181" t="str">
        <f t="shared" si="50"/>
        <v>KOMPUTER</v>
      </c>
      <c r="S115" s="1184">
        <f t="shared" si="51"/>
        <v>4</v>
      </c>
      <c r="T115" s="1185">
        <f t="shared" si="52"/>
        <v>6000000</v>
      </c>
      <c r="U115" s="1186">
        <f t="shared" si="53"/>
        <v>8</v>
      </c>
      <c r="V115" s="1185">
        <f t="shared" si="54"/>
        <v>24000000</v>
      </c>
      <c r="W115" s="1185">
        <f t="shared" si="55"/>
        <v>0</v>
      </c>
      <c r="X115" s="1185">
        <f t="shared" si="56"/>
        <v>0</v>
      </c>
      <c r="Y115" s="1185">
        <f t="shared" si="57"/>
        <v>0</v>
      </c>
      <c r="Z115" s="1185">
        <f t="shared" si="58"/>
        <v>0</v>
      </c>
      <c r="AA115" s="1185">
        <f t="shared" si="59"/>
        <v>0</v>
      </c>
      <c r="AB115" s="1184">
        <f t="shared" si="60"/>
        <v>2007</v>
      </c>
      <c r="AC115" s="1187">
        <f t="shared" si="61"/>
        <v>24000000</v>
      </c>
      <c r="AD115" s="1189">
        <f t="shared" si="62"/>
        <v>0</v>
      </c>
      <c r="AE115" s="1097" t="str">
        <f t="shared" si="48"/>
        <v>02.06.03.05</v>
      </c>
      <c r="AF115" s="1182">
        <f t="shared" si="47"/>
        <v>24000000</v>
      </c>
    </row>
    <row r="116" spans="1:33" s="1097" customFormat="1" ht="38.1" customHeight="1" x14ac:dyDescent="0.25">
      <c r="A116" s="1229"/>
      <c r="B116" s="1190" t="s">
        <v>448</v>
      </c>
      <c r="C116" s="1190" t="s">
        <v>2068</v>
      </c>
      <c r="D116" s="1184" t="s">
        <v>841</v>
      </c>
      <c r="E116" s="1190" t="s">
        <v>300</v>
      </c>
      <c r="F116" s="1191"/>
      <c r="G116" s="1190" t="s">
        <v>2195</v>
      </c>
      <c r="H116" s="1184">
        <v>2007</v>
      </c>
      <c r="I116" s="1191"/>
      <c r="J116" s="1191"/>
      <c r="K116" s="1191"/>
      <c r="L116" s="1191"/>
      <c r="M116" s="1191"/>
      <c r="N116" s="1184" t="s">
        <v>139</v>
      </c>
      <c r="O116" s="1192">
        <v>39000000</v>
      </c>
      <c r="P116" s="1231"/>
      <c r="Q116" s="1227" t="str">
        <f t="shared" si="49"/>
        <v>2.06.02</v>
      </c>
      <c r="R116" s="1181" t="str">
        <f t="shared" si="50"/>
        <v>ALAT RUMAH TANGGA</v>
      </c>
      <c r="S116" s="1184">
        <f t="shared" si="51"/>
        <v>5</v>
      </c>
      <c r="T116" s="1185">
        <f t="shared" si="52"/>
        <v>7800000</v>
      </c>
      <c r="U116" s="1186">
        <f t="shared" si="53"/>
        <v>8</v>
      </c>
      <c r="V116" s="1185">
        <f t="shared" si="54"/>
        <v>39000000</v>
      </c>
      <c r="W116" s="1185">
        <f t="shared" si="55"/>
        <v>0</v>
      </c>
      <c r="X116" s="1185">
        <f t="shared" si="56"/>
        <v>0</v>
      </c>
      <c r="Y116" s="1185">
        <f t="shared" si="57"/>
        <v>0</v>
      </c>
      <c r="Z116" s="1185">
        <f t="shared" si="58"/>
        <v>0</v>
      </c>
      <c r="AA116" s="1185">
        <f t="shared" si="59"/>
        <v>0</v>
      </c>
      <c r="AB116" s="1184">
        <f t="shared" si="60"/>
        <v>2007</v>
      </c>
      <c r="AC116" s="1187">
        <f t="shared" si="61"/>
        <v>39000000</v>
      </c>
      <c r="AD116" s="1189">
        <f t="shared" si="62"/>
        <v>0</v>
      </c>
      <c r="AE116" s="1097" t="str">
        <f t="shared" si="48"/>
        <v>02.06.02.04</v>
      </c>
      <c r="AF116" s="1182">
        <f t="shared" si="47"/>
        <v>39000000</v>
      </c>
    </row>
    <row r="117" spans="1:33" s="1097" customFormat="1" ht="38.1" customHeight="1" x14ac:dyDescent="0.25">
      <c r="A117" s="1229"/>
      <c r="B117" s="1190" t="s">
        <v>1618</v>
      </c>
      <c r="C117" s="1190" t="s">
        <v>2069</v>
      </c>
      <c r="D117" s="1184" t="s">
        <v>450</v>
      </c>
      <c r="E117" s="1190" t="s">
        <v>1103</v>
      </c>
      <c r="F117" s="1191"/>
      <c r="G117" s="1190" t="s">
        <v>378</v>
      </c>
      <c r="H117" s="1184">
        <v>2008</v>
      </c>
      <c r="I117" s="1191"/>
      <c r="J117" s="1191"/>
      <c r="K117" s="1191"/>
      <c r="L117" s="1191"/>
      <c r="M117" s="1191"/>
      <c r="N117" s="1184" t="s">
        <v>139</v>
      </c>
      <c r="O117" s="1192">
        <v>19800000</v>
      </c>
      <c r="P117" s="1231"/>
      <c r="Q117" s="1227" t="str">
        <f t="shared" si="49"/>
        <v>2.06.02</v>
      </c>
      <c r="R117" s="1181" t="str">
        <f t="shared" si="50"/>
        <v>ALAT RUMAH TANGGA</v>
      </c>
      <c r="S117" s="1184">
        <f t="shared" si="51"/>
        <v>5</v>
      </c>
      <c r="T117" s="1185">
        <f t="shared" si="52"/>
        <v>3960000</v>
      </c>
      <c r="U117" s="1186">
        <f t="shared" si="53"/>
        <v>7</v>
      </c>
      <c r="V117" s="1185">
        <f t="shared" si="54"/>
        <v>19800000</v>
      </c>
      <c r="W117" s="1185">
        <f t="shared" si="55"/>
        <v>0</v>
      </c>
      <c r="X117" s="1185">
        <f t="shared" si="56"/>
        <v>0</v>
      </c>
      <c r="Y117" s="1185">
        <f t="shared" si="57"/>
        <v>0</v>
      </c>
      <c r="Z117" s="1185">
        <f t="shared" si="58"/>
        <v>0</v>
      </c>
      <c r="AA117" s="1185">
        <f t="shared" si="59"/>
        <v>0</v>
      </c>
      <c r="AB117" s="1184">
        <f t="shared" si="60"/>
        <v>2008</v>
      </c>
      <c r="AC117" s="1187">
        <f t="shared" si="61"/>
        <v>19800000</v>
      </c>
      <c r="AD117" s="1189">
        <f t="shared" si="62"/>
        <v>0</v>
      </c>
      <c r="AE117" s="1097" t="str">
        <f t="shared" si="48"/>
        <v>02.06.02.06</v>
      </c>
      <c r="AF117" s="1182">
        <f t="shared" si="47"/>
        <v>19800000</v>
      </c>
    </row>
    <row r="118" spans="1:33" s="1097" customFormat="1" ht="38.1" customHeight="1" x14ac:dyDescent="0.25">
      <c r="A118" s="1229"/>
      <c r="B118" s="1190" t="s">
        <v>1064</v>
      </c>
      <c r="C118" s="1190" t="s">
        <v>2070</v>
      </c>
      <c r="D118" s="1184" t="s">
        <v>842</v>
      </c>
      <c r="E118" s="1190" t="s">
        <v>138</v>
      </c>
      <c r="F118" s="1191"/>
      <c r="G118" s="1190" t="s">
        <v>369</v>
      </c>
      <c r="H118" s="1184">
        <v>2008</v>
      </c>
      <c r="I118" s="1191"/>
      <c r="J118" s="1191"/>
      <c r="K118" s="1191"/>
      <c r="L118" s="1191"/>
      <c r="M118" s="1191"/>
      <c r="N118" s="1184" t="s">
        <v>139</v>
      </c>
      <c r="O118" s="1192">
        <v>47872000</v>
      </c>
      <c r="P118" s="1231"/>
      <c r="Q118" s="1227" t="str">
        <f t="shared" si="49"/>
        <v>2.06.01</v>
      </c>
      <c r="R118" s="1181" t="str">
        <f t="shared" si="50"/>
        <v>ALAT KANTOR</v>
      </c>
      <c r="S118" s="1184">
        <f t="shared" si="51"/>
        <v>5</v>
      </c>
      <c r="T118" s="1185">
        <f t="shared" si="52"/>
        <v>9574400</v>
      </c>
      <c r="U118" s="1186">
        <f t="shared" si="53"/>
        <v>7</v>
      </c>
      <c r="V118" s="1185">
        <f t="shared" si="54"/>
        <v>47872000</v>
      </c>
      <c r="W118" s="1185">
        <f t="shared" si="55"/>
        <v>0</v>
      </c>
      <c r="X118" s="1185">
        <f t="shared" si="56"/>
        <v>0</v>
      </c>
      <c r="Y118" s="1185">
        <f t="shared" si="57"/>
        <v>0</v>
      </c>
      <c r="Z118" s="1185">
        <f t="shared" si="58"/>
        <v>0</v>
      </c>
      <c r="AA118" s="1185">
        <f t="shared" si="59"/>
        <v>0</v>
      </c>
      <c r="AB118" s="1184">
        <f t="shared" si="60"/>
        <v>2008</v>
      </c>
      <c r="AC118" s="1187">
        <f t="shared" si="61"/>
        <v>47872000</v>
      </c>
      <c r="AD118" s="1189">
        <f t="shared" si="62"/>
        <v>0</v>
      </c>
      <c r="AE118" s="1097" t="str">
        <f t="shared" si="48"/>
        <v>02.06.01.04</v>
      </c>
      <c r="AF118" s="1182">
        <f t="shared" si="47"/>
        <v>47872000</v>
      </c>
    </row>
    <row r="119" spans="1:33" s="1097" customFormat="1" ht="38.1" customHeight="1" x14ac:dyDescent="0.25">
      <c r="A119" s="1229"/>
      <c r="B119" s="1190" t="s">
        <v>2574</v>
      </c>
      <c r="C119" s="1190" t="s">
        <v>2072</v>
      </c>
      <c r="D119" s="1184" t="s">
        <v>841</v>
      </c>
      <c r="E119" s="1190" t="s">
        <v>860</v>
      </c>
      <c r="F119" s="1191"/>
      <c r="G119" s="1190" t="s">
        <v>2195</v>
      </c>
      <c r="H119" s="1184">
        <v>2008</v>
      </c>
      <c r="I119" s="1191"/>
      <c r="J119" s="1191"/>
      <c r="K119" s="1191"/>
      <c r="L119" s="1191"/>
      <c r="M119" s="1191"/>
      <c r="N119" s="1184" t="s">
        <v>139</v>
      </c>
      <c r="O119" s="1192">
        <v>49500000</v>
      </c>
      <c r="P119" s="1231"/>
      <c r="Q119" s="1227" t="str">
        <f t="shared" si="49"/>
        <v>2.06.03</v>
      </c>
      <c r="R119" s="1181" t="str">
        <f t="shared" si="50"/>
        <v>KOMPUTER</v>
      </c>
      <c r="S119" s="1184">
        <f t="shared" si="51"/>
        <v>4</v>
      </c>
      <c r="T119" s="1185">
        <f t="shared" si="52"/>
        <v>12375000</v>
      </c>
      <c r="U119" s="1186">
        <f t="shared" si="53"/>
        <v>7</v>
      </c>
      <c r="V119" s="1185">
        <f t="shared" si="54"/>
        <v>49500000</v>
      </c>
      <c r="W119" s="1185">
        <f t="shared" si="55"/>
        <v>0</v>
      </c>
      <c r="X119" s="1185">
        <f t="shared" si="56"/>
        <v>0</v>
      </c>
      <c r="Y119" s="1185">
        <f t="shared" si="57"/>
        <v>0</v>
      </c>
      <c r="Z119" s="1185">
        <f t="shared" si="58"/>
        <v>0</v>
      </c>
      <c r="AA119" s="1185">
        <f t="shared" si="59"/>
        <v>0</v>
      </c>
      <c r="AB119" s="1184">
        <f t="shared" si="60"/>
        <v>2008</v>
      </c>
      <c r="AC119" s="1187">
        <f t="shared" si="61"/>
        <v>49500000</v>
      </c>
      <c r="AD119" s="1189">
        <f t="shared" si="62"/>
        <v>0</v>
      </c>
      <c r="AE119" s="1097" t="str">
        <f t="shared" si="48"/>
        <v>02.06.03.02</v>
      </c>
      <c r="AF119" s="1182">
        <f t="shared" si="47"/>
        <v>49500000</v>
      </c>
    </row>
    <row r="120" spans="1:33" s="1202" customFormat="1" ht="38.1" customHeight="1" x14ac:dyDescent="0.25">
      <c r="A120" s="1229"/>
      <c r="B120" s="1190" t="s">
        <v>2566</v>
      </c>
      <c r="C120" s="1190" t="s">
        <v>2071</v>
      </c>
      <c r="D120" s="1184" t="s">
        <v>841</v>
      </c>
      <c r="E120" s="1190" t="s">
        <v>860</v>
      </c>
      <c r="F120" s="1191"/>
      <c r="G120" s="1190" t="s">
        <v>2195</v>
      </c>
      <c r="H120" s="1184">
        <v>2008</v>
      </c>
      <c r="I120" s="1191"/>
      <c r="J120" s="1191"/>
      <c r="K120" s="1191"/>
      <c r="L120" s="1191"/>
      <c r="M120" s="1191"/>
      <c r="N120" s="1184" t="s">
        <v>139</v>
      </c>
      <c r="O120" s="1192">
        <v>3850000</v>
      </c>
      <c r="P120" s="1231"/>
      <c r="Q120" s="1228" t="str">
        <f t="shared" si="49"/>
        <v>2.06.03</v>
      </c>
      <c r="R120" s="1197" t="str">
        <f t="shared" si="50"/>
        <v>KOMPUTER</v>
      </c>
      <c r="S120" s="1196">
        <f t="shared" si="51"/>
        <v>4</v>
      </c>
      <c r="T120" s="1198">
        <f t="shared" si="52"/>
        <v>962500</v>
      </c>
      <c r="U120" s="1199">
        <f t="shared" si="53"/>
        <v>7</v>
      </c>
      <c r="V120" s="1198">
        <f t="shared" si="54"/>
        <v>3850000</v>
      </c>
      <c r="W120" s="1198">
        <f t="shared" si="55"/>
        <v>0</v>
      </c>
      <c r="X120" s="1198">
        <f t="shared" si="56"/>
        <v>0</v>
      </c>
      <c r="Y120" s="1198">
        <f t="shared" si="57"/>
        <v>0</v>
      </c>
      <c r="Z120" s="1198">
        <f t="shared" si="58"/>
        <v>0</v>
      </c>
      <c r="AA120" s="1198">
        <f t="shared" si="59"/>
        <v>0</v>
      </c>
      <c r="AB120" s="1196">
        <f t="shared" si="60"/>
        <v>2008</v>
      </c>
      <c r="AC120" s="1200">
        <f t="shared" si="61"/>
        <v>3850000</v>
      </c>
      <c r="AD120" s="1201">
        <f t="shared" si="62"/>
        <v>0</v>
      </c>
      <c r="AE120" s="1202" t="str">
        <f t="shared" si="48"/>
        <v>02.06.03.03</v>
      </c>
      <c r="AF120" s="1203">
        <f t="shared" si="47"/>
        <v>3850000</v>
      </c>
      <c r="AG120" s="1203">
        <f t="shared" ref="AG120:AG121" si="63">SUM(V120:Z120)</f>
        <v>3850000</v>
      </c>
    </row>
    <row r="121" spans="1:33" s="1202" customFormat="1" ht="38.1" customHeight="1" x14ac:dyDescent="0.25">
      <c r="A121" s="1229"/>
      <c r="B121" s="1190" t="s">
        <v>448</v>
      </c>
      <c r="C121" s="1190" t="s">
        <v>2068</v>
      </c>
      <c r="D121" s="1184" t="s">
        <v>841</v>
      </c>
      <c r="E121" s="1190" t="s">
        <v>300</v>
      </c>
      <c r="F121" s="1191"/>
      <c r="G121" s="1190" t="s">
        <v>2195</v>
      </c>
      <c r="H121" s="1184">
        <v>2008</v>
      </c>
      <c r="I121" s="1191"/>
      <c r="J121" s="1191"/>
      <c r="K121" s="1191"/>
      <c r="L121" s="1191"/>
      <c r="M121" s="1191"/>
      <c r="N121" s="1184" t="s">
        <v>139</v>
      </c>
      <c r="O121" s="1192">
        <v>29920000</v>
      </c>
      <c r="P121" s="1231"/>
      <c r="Q121" s="1228" t="str">
        <f t="shared" si="49"/>
        <v>2.06.02</v>
      </c>
      <c r="R121" s="1197" t="str">
        <f t="shared" si="50"/>
        <v>ALAT RUMAH TANGGA</v>
      </c>
      <c r="S121" s="1196">
        <f t="shared" si="51"/>
        <v>5</v>
      </c>
      <c r="T121" s="1198">
        <f t="shared" si="52"/>
        <v>5984000</v>
      </c>
      <c r="U121" s="1199">
        <f t="shared" si="53"/>
        <v>7</v>
      </c>
      <c r="V121" s="1198">
        <f t="shared" si="54"/>
        <v>29920000</v>
      </c>
      <c r="W121" s="1198">
        <f t="shared" si="55"/>
        <v>0</v>
      </c>
      <c r="X121" s="1198">
        <f t="shared" si="56"/>
        <v>0</v>
      </c>
      <c r="Y121" s="1198">
        <f t="shared" si="57"/>
        <v>0</v>
      </c>
      <c r="Z121" s="1198">
        <f t="shared" si="58"/>
        <v>0</v>
      </c>
      <c r="AA121" s="1198">
        <f t="shared" si="59"/>
        <v>0</v>
      </c>
      <c r="AB121" s="1196">
        <f t="shared" si="60"/>
        <v>2008</v>
      </c>
      <c r="AC121" s="1200">
        <f t="shared" si="61"/>
        <v>29920000</v>
      </c>
      <c r="AD121" s="1201">
        <f t="shared" si="62"/>
        <v>0</v>
      </c>
      <c r="AE121" s="1202" t="str">
        <f t="shared" si="48"/>
        <v>02.06.02.04</v>
      </c>
      <c r="AF121" s="1203">
        <f t="shared" si="47"/>
        <v>29920000</v>
      </c>
      <c r="AG121" s="1203">
        <f t="shared" si="63"/>
        <v>29920000</v>
      </c>
    </row>
    <row r="122" spans="1:33" s="1097" customFormat="1" ht="38.1" customHeight="1" x14ac:dyDescent="0.25">
      <c r="A122" s="1229"/>
      <c r="B122" s="1190" t="s">
        <v>444</v>
      </c>
      <c r="C122" s="1190" t="s">
        <v>194</v>
      </c>
      <c r="D122" s="1184" t="s">
        <v>843</v>
      </c>
      <c r="E122" s="1190" t="s">
        <v>138</v>
      </c>
      <c r="F122" s="1191"/>
      <c r="G122" s="1190" t="s">
        <v>369</v>
      </c>
      <c r="H122" s="1184">
        <v>2009</v>
      </c>
      <c r="I122" s="1191"/>
      <c r="J122" s="1191"/>
      <c r="K122" s="1191"/>
      <c r="L122" s="1191"/>
      <c r="M122" s="1191"/>
      <c r="N122" s="1184" t="s">
        <v>139</v>
      </c>
      <c r="O122" s="1192">
        <v>3872000</v>
      </c>
      <c r="P122" s="1231"/>
      <c r="Q122" s="1227" t="str">
        <f t="shared" si="49"/>
        <v>2.06.04</v>
      </c>
      <c r="R122" s="1181" t="str">
        <f t="shared" si="50"/>
        <v>MEJA DAN KURSI KERJA/RAPAT PEJABAT</v>
      </c>
      <c r="S122" s="1184">
        <f t="shared" si="51"/>
        <v>5</v>
      </c>
      <c r="T122" s="1185">
        <f t="shared" si="52"/>
        <v>774400</v>
      </c>
      <c r="U122" s="1186">
        <f t="shared" si="53"/>
        <v>6</v>
      </c>
      <c r="V122" s="1185">
        <f t="shared" si="54"/>
        <v>3872000</v>
      </c>
      <c r="W122" s="1185">
        <f t="shared" si="55"/>
        <v>0</v>
      </c>
      <c r="X122" s="1185">
        <f t="shared" si="56"/>
        <v>0</v>
      </c>
      <c r="Y122" s="1185">
        <f t="shared" si="57"/>
        <v>0</v>
      </c>
      <c r="Z122" s="1185">
        <f t="shared" si="58"/>
        <v>0</v>
      </c>
      <c r="AA122" s="1185">
        <f t="shared" si="59"/>
        <v>0</v>
      </c>
      <c r="AB122" s="1184">
        <f t="shared" si="60"/>
        <v>2009</v>
      </c>
      <c r="AC122" s="1187">
        <f t="shared" si="61"/>
        <v>3872000</v>
      </c>
      <c r="AD122" s="1189">
        <f t="shared" si="62"/>
        <v>0</v>
      </c>
      <c r="AE122" s="1097" t="str">
        <f t="shared" si="48"/>
        <v>02.06.04.01</v>
      </c>
      <c r="AF122" s="1182">
        <f t="shared" si="47"/>
        <v>3872000</v>
      </c>
    </row>
    <row r="123" spans="1:33" s="1097" customFormat="1" ht="38.1" customHeight="1" x14ac:dyDescent="0.25">
      <c r="A123" s="1229"/>
      <c r="B123" s="1190" t="s">
        <v>1064</v>
      </c>
      <c r="C123" s="1190" t="s">
        <v>2070</v>
      </c>
      <c r="D123" s="1184" t="s">
        <v>844</v>
      </c>
      <c r="E123" s="1190" t="s">
        <v>138</v>
      </c>
      <c r="F123" s="1191"/>
      <c r="G123" s="1190" t="s">
        <v>369</v>
      </c>
      <c r="H123" s="1184">
        <v>2009</v>
      </c>
      <c r="I123" s="1191"/>
      <c r="J123" s="1191"/>
      <c r="K123" s="1191"/>
      <c r="L123" s="1191"/>
      <c r="M123" s="1191"/>
      <c r="N123" s="1184" t="s">
        <v>139</v>
      </c>
      <c r="O123" s="1192">
        <v>29700000</v>
      </c>
      <c r="P123" s="1231"/>
      <c r="Q123" s="1227" t="str">
        <f t="shared" si="49"/>
        <v>2.06.01</v>
      </c>
      <c r="R123" s="1181" t="str">
        <f t="shared" si="50"/>
        <v>ALAT KANTOR</v>
      </c>
      <c r="S123" s="1184">
        <f t="shared" si="51"/>
        <v>5</v>
      </c>
      <c r="T123" s="1185">
        <f t="shared" si="52"/>
        <v>5940000</v>
      </c>
      <c r="U123" s="1186">
        <f t="shared" si="53"/>
        <v>6</v>
      </c>
      <c r="V123" s="1185">
        <f t="shared" si="54"/>
        <v>29700000</v>
      </c>
      <c r="W123" s="1185">
        <f t="shared" si="55"/>
        <v>0</v>
      </c>
      <c r="X123" s="1185">
        <f t="shared" si="56"/>
        <v>0</v>
      </c>
      <c r="Y123" s="1185">
        <f t="shared" si="57"/>
        <v>0</v>
      </c>
      <c r="Z123" s="1185">
        <f t="shared" si="58"/>
        <v>0</v>
      </c>
      <c r="AA123" s="1185">
        <f t="shared" si="59"/>
        <v>0</v>
      </c>
      <c r="AB123" s="1184">
        <f t="shared" si="60"/>
        <v>2009</v>
      </c>
      <c r="AC123" s="1187">
        <f t="shared" si="61"/>
        <v>29700000</v>
      </c>
      <c r="AD123" s="1189">
        <f t="shared" si="62"/>
        <v>0</v>
      </c>
      <c r="AE123" s="1097" t="str">
        <f t="shared" si="48"/>
        <v>02.06.01.04</v>
      </c>
      <c r="AF123" s="1182">
        <f t="shared" si="47"/>
        <v>29700000</v>
      </c>
    </row>
    <row r="124" spans="1:33" s="1097" customFormat="1" ht="38.1" customHeight="1" x14ac:dyDescent="0.25">
      <c r="A124" s="1229"/>
      <c r="B124" s="1190" t="s">
        <v>1618</v>
      </c>
      <c r="C124" s="1190" t="s">
        <v>2073</v>
      </c>
      <c r="D124" s="1184" t="s">
        <v>450</v>
      </c>
      <c r="E124" s="1190" t="s">
        <v>860</v>
      </c>
      <c r="F124" s="1191"/>
      <c r="G124" s="1190" t="s">
        <v>2195</v>
      </c>
      <c r="H124" s="1184">
        <v>2009</v>
      </c>
      <c r="I124" s="1191"/>
      <c r="J124" s="1191"/>
      <c r="K124" s="1191"/>
      <c r="L124" s="1191"/>
      <c r="M124" s="1191"/>
      <c r="N124" s="1184" t="s">
        <v>139</v>
      </c>
      <c r="O124" s="1192">
        <v>22000000</v>
      </c>
      <c r="P124" s="1231"/>
      <c r="Q124" s="1227" t="str">
        <f t="shared" si="49"/>
        <v>2.06.02</v>
      </c>
      <c r="R124" s="1181" t="str">
        <f t="shared" si="50"/>
        <v>ALAT RUMAH TANGGA</v>
      </c>
      <c r="S124" s="1184">
        <f t="shared" si="51"/>
        <v>5</v>
      </c>
      <c r="T124" s="1185">
        <f t="shared" si="52"/>
        <v>4400000</v>
      </c>
      <c r="U124" s="1186">
        <f t="shared" si="53"/>
        <v>6</v>
      </c>
      <c r="V124" s="1185">
        <f t="shared" si="54"/>
        <v>22000000</v>
      </c>
      <c r="W124" s="1185">
        <f t="shared" si="55"/>
        <v>0</v>
      </c>
      <c r="X124" s="1185">
        <f t="shared" si="56"/>
        <v>0</v>
      </c>
      <c r="Y124" s="1185">
        <f t="shared" si="57"/>
        <v>0</v>
      </c>
      <c r="Z124" s="1185">
        <f t="shared" si="58"/>
        <v>0</v>
      </c>
      <c r="AA124" s="1185">
        <f t="shared" si="59"/>
        <v>0</v>
      </c>
      <c r="AB124" s="1184">
        <f t="shared" si="60"/>
        <v>2009</v>
      </c>
      <c r="AC124" s="1187">
        <f t="shared" si="61"/>
        <v>22000000</v>
      </c>
      <c r="AD124" s="1189">
        <f t="shared" si="62"/>
        <v>0</v>
      </c>
      <c r="AE124" s="1097" t="str">
        <f t="shared" si="48"/>
        <v>02.06.02.06</v>
      </c>
      <c r="AF124" s="1182">
        <f t="shared" si="47"/>
        <v>22000000</v>
      </c>
    </row>
    <row r="125" spans="1:33" s="1202" customFormat="1" ht="38.1" customHeight="1" x14ac:dyDescent="0.25">
      <c r="A125" s="1229"/>
      <c r="B125" s="1190" t="s">
        <v>2573</v>
      </c>
      <c r="C125" s="1190" t="s">
        <v>2183</v>
      </c>
      <c r="D125" s="1184" t="s">
        <v>138</v>
      </c>
      <c r="E125" s="1190" t="s">
        <v>138</v>
      </c>
      <c r="F125" s="1191"/>
      <c r="G125" s="1190" t="s">
        <v>138</v>
      </c>
      <c r="H125" s="1184">
        <v>2009</v>
      </c>
      <c r="I125" s="1191"/>
      <c r="J125" s="1191"/>
      <c r="K125" s="1191"/>
      <c r="L125" s="1191"/>
      <c r="M125" s="1191"/>
      <c r="N125" s="1184" t="s">
        <v>139</v>
      </c>
      <c r="O125" s="1192">
        <v>79635883.713810459</v>
      </c>
      <c r="P125" s="1231"/>
      <c r="Q125" s="1228" t="str">
        <f t="shared" si="49"/>
        <v>2.06.03</v>
      </c>
      <c r="R125" s="1197" t="str">
        <f t="shared" si="50"/>
        <v>KOMPUTER</v>
      </c>
      <c r="S125" s="1196">
        <f t="shared" si="51"/>
        <v>4</v>
      </c>
      <c r="T125" s="1198">
        <f t="shared" si="52"/>
        <v>19908970.928452615</v>
      </c>
      <c r="U125" s="1199">
        <f t="shared" si="53"/>
        <v>6</v>
      </c>
      <c r="V125" s="1198">
        <f t="shared" si="54"/>
        <v>79635883.713810459</v>
      </c>
      <c r="W125" s="1198">
        <f t="shared" si="55"/>
        <v>0</v>
      </c>
      <c r="X125" s="1198">
        <f t="shared" si="56"/>
        <v>0</v>
      </c>
      <c r="Y125" s="1198">
        <f t="shared" si="57"/>
        <v>0</v>
      </c>
      <c r="Z125" s="1198">
        <f t="shared" si="58"/>
        <v>0</v>
      </c>
      <c r="AA125" s="1198">
        <f t="shared" si="59"/>
        <v>0</v>
      </c>
      <c r="AB125" s="1196">
        <f t="shared" si="60"/>
        <v>2009</v>
      </c>
      <c r="AC125" s="1200">
        <f t="shared" si="61"/>
        <v>79635883.713810459</v>
      </c>
      <c r="AD125" s="1201">
        <f t="shared" si="62"/>
        <v>0</v>
      </c>
      <c r="AE125" s="1204" t="str">
        <f t="shared" si="48"/>
        <v>02.06.03.06</v>
      </c>
      <c r="AF125" s="1203">
        <f t="shared" si="47"/>
        <v>79635883.713810459</v>
      </c>
      <c r="AG125" s="1203">
        <f t="shared" ref="AG125:AG126" si="64">SUM(V125:Z125)</f>
        <v>79635883.713810459</v>
      </c>
    </row>
    <row r="126" spans="1:33" s="1202" customFormat="1" ht="38.1" customHeight="1" x14ac:dyDescent="0.25">
      <c r="A126" s="1229"/>
      <c r="B126" s="1190" t="s">
        <v>2575</v>
      </c>
      <c r="C126" s="1190" t="s">
        <v>2075</v>
      </c>
      <c r="D126" s="1184" t="s">
        <v>450</v>
      </c>
      <c r="E126" s="1190" t="s">
        <v>2190</v>
      </c>
      <c r="F126" s="1191"/>
      <c r="G126" s="1190" t="s">
        <v>138</v>
      </c>
      <c r="H126" s="1184">
        <v>2009</v>
      </c>
      <c r="I126" s="1191"/>
      <c r="J126" s="1191"/>
      <c r="K126" s="1191"/>
      <c r="L126" s="1191"/>
      <c r="M126" s="1191"/>
      <c r="N126" s="1184" t="s">
        <v>139</v>
      </c>
      <c r="O126" s="1192">
        <v>19155116.286189549</v>
      </c>
      <c r="P126" s="1231"/>
      <c r="Q126" s="1228" t="str">
        <f t="shared" si="49"/>
        <v>2.06.03</v>
      </c>
      <c r="R126" s="1197" t="str">
        <f t="shared" si="50"/>
        <v>KOMPUTER</v>
      </c>
      <c r="S126" s="1196">
        <f t="shared" si="51"/>
        <v>4</v>
      </c>
      <c r="T126" s="1198">
        <f t="shared" si="52"/>
        <v>4788779.0715473872</v>
      </c>
      <c r="U126" s="1199">
        <f t="shared" si="53"/>
        <v>6</v>
      </c>
      <c r="V126" s="1198">
        <f t="shared" si="54"/>
        <v>19155116.286189549</v>
      </c>
      <c r="W126" s="1198">
        <f t="shared" si="55"/>
        <v>0</v>
      </c>
      <c r="X126" s="1198">
        <f t="shared" si="56"/>
        <v>0</v>
      </c>
      <c r="Y126" s="1198">
        <f t="shared" si="57"/>
        <v>0</v>
      </c>
      <c r="Z126" s="1198">
        <f t="shared" si="58"/>
        <v>0</v>
      </c>
      <c r="AA126" s="1198">
        <f t="shared" si="59"/>
        <v>0</v>
      </c>
      <c r="AB126" s="1196">
        <f t="shared" si="60"/>
        <v>2009</v>
      </c>
      <c r="AC126" s="1200">
        <f t="shared" si="61"/>
        <v>19155116.286189549</v>
      </c>
      <c r="AD126" s="1201">
        <f t="shared" si="62"/>
        <v>0</v>
      </c>
      <c r="AE126" s="1202" t="str">
        <f t="shared" si="48"/>
        <v>02.06.03.06</v>
      </c>
      <c r="AF126" s="1203">
        <f t="shared" si="47"/>
        <v>19155116.286189549</v>
      </c>
      <c r="AG126" s="1203">
        <f t="shared" si="64"/>
        <v>19155116.286189549</v>
      </c>
    </row>
    <row r="127" spans="1:33" s="1097" customFormat="1" ht="38.1" customHeight="1" x14ac:dyDescent="0.25">
      <c r="A127" s="1229"/>
      <c r="B127" s="1190" t="s">
        <v>2571</v>
      </c>
      <c r="C127" s="1190" t="s">
        <v>204</v>
      </c>
      <c r="D127" s="1184" t="s">
        <v>450</v>
      </c>
      <c r="E127" s="1190" t="s">
        <v>332</v>
      </c>
      <c r="F127" s="1191"/>
      <c r="G127" s="1190" t="s">
        <v>2195</v>
      </c>
      <c r="H127" s="1184">
        <v>2010</v>
      </c>
      <c r="I127" s="1191"/>
      <c r="J127" s="1191"/>
      <c r="K127" s="1191"/>
      <c r="L127" s="1191"/>
      <c r="M127" s="1191"/>
      <c r="N127" s="1184" t="s">
        <v>139</v>
      </c>
      <c r="O127" s="1192">
        <v>5000000</v>
      </c>
      <c r="P127" s="1231"/>
      <c r="Q127" s="1227" t="str">
        <f t="shared" si="49"/>
        <v>2.06.02</v>
      </c>
      <c r="R127" s="1181" t="str">
        <f t="shared" si="50"/>
        <v>ALAT RUMAH TANGGA</v>
      </c>
      <c r="S127" s="1184">
        <f t="shared" si="51"/>
        <v>5</v>
      </c>
      <c r="T127" s="1185">
        <f t="shared" si="52"/>
        <v>1000000</v>
      </c>
      <c r="U127" s="1186">
        <f t="shared" si="53"/>
        <v>5</v>
      </c>
      <c r="V127" s="1185">
        <f t="shared" si="54"/>
        <v>5000000</v>
      </c>
      <c r="W127" s="1185">
        <f t="shared" si="55"/>
        <v>0</v>
      </c>
      <c r="X127" s="1185">
        <f t="shared" si="56"/>
        <v>0</v>
      </c>
      <c r="Y127" s="1185">
        <f t="shared" si="57"/>
        <v>0</v>
      </c>
      <c r="Z127" s="1185">
        <f t="shared" si="58"/>
        <v>0</v>
      </c>
      <c r="AA127" s="1185">
        <f t="shared" si="59"/>
        <v>0</v>
      </c>
      <c r="AB127" s="1184">
        <f t="shared" si="60"/>
        <v>2010</v>
      </c>
      <c r="AC127" s="1187">
        <f t="shared" si="61"/>
        <v>5000000</v>
      </c>
      <c r="AD127" s="1189">
        <f t="shared" si="62"/>
        <v>0</v>
      </c>
      <c r="AE127" s="1097" t="str">
        <f t="shared" si="48"/>
        <v>02.06.02.06</v>
      </c>
      <c r="AF127" s="1182">
        <f t="shared" si="47"/>
        <v>5000000</v>
      </c>
    </row>
    <row r="128" spans="1:33" s="1097" customFormat="1" ht="38.1" customHeight="1" x14ac:dyDescent="0.25">
      <c r="A128" s="1229"/>
      <c r="B128" s="1190" t="s">
        <v>2557</v>
      </c>
      <c r="C128" s="1190" t="s">
        <v>203</v>
      </c>
      <c r="D128" s="1184" t="s">
        <v>841</v>
      </c>
      <c r="E128" s="1190" t="s">
        <v>862</v>
      </c>
      <c r="F128" s="1191"/>
      <c r="G128" s="1190" t="s">
        <v>138</v>
      </c>
      <c r="H128" s="1184">
        <v>2011</v>
      </c>
      <c r="I128" s="1191"/>
      <c r="J128" s="1191"/>
      <c r="K128" s="1191"/>
      <c r="L128" s="1191"/>
      <c r="M128" s="1191"/>
      <c r="N128" s="1184" t="s">
        <v>139</v>
      </c>
      <c r="O128" s="1192">
        <v>5000000</v>
      </c>
      <c r="P128" s="1231"/>
      <c r="Q128" s="1227" t="str">
        <f t="shared" si="49"/>
        <v>2.06.02</v>
      </c>
      <c r="R128" s="1181" t="str">
        <f t="shared" si="50"/>
        <v>ALAT RUMAH TANGGA</v>
      </c>
      <c r="S128" s="1184">
        <f t="shared" si="51"/>
        <v>5</v>
      </c>
      <c r="T128" s="1185">
        <f t="shared" si="52"/>
        <v>1000000</v>
      </c>
      <c r="U128" s="1186">
        <f t="shared" si="53"/>
        <v>4</v>
      </c>
      <c r="V128" s="1185">
        <f t="shared" si="54"/>
        <v>4000000</v>
      </c>
      <c r="W128" s="1185">
        <f t="shared" si="55"/>
        <v>1000000</v>
      </c>
      <c r="X128" s="1185">
        <f t="shared" si="56"/>
        <v>0</v>
      </c>
      <c r="Y128" s="1185">
        <f t="shared" si="57"/>
        <v>0</v>
      </c>
      <c r="Z128" s="1185">
        <f t="shared" si="58"/>
        <v>0</v>
      </c>
      <c r="AA128" s="1185">
        <f t="shared" si="59"/>
        <v>0</v>
      </c>
      <c r="AB128" s="1184">
        <f t="shared" si="60"/>
        <v>2011</v>
      </c>
      <c r="AC128" s="1187">
        <f t="shared" si="61"/>
        <v>5000000</v>
      </c>
      <c r="AD128" s="1189">
        <f t="shared" si="62"/>
        <v>0</v>
      </c>
      <c r="AE128" s="1097" t="str">
        <f t="shared" si="48"/>
        <v>02.06.02.06</v>
      </c>
      <c r="AF128" s="1182">
        <f t="shared" si="47"/>
        <v>5000000</v>
      </c>
    </row>
    <row r="129" spans="1:33" s="1097" customFormat="1" ht="38.1" customHeight="1" x14ac:dyDescent="0.25">
      <c r="A129" s="1229"/>
      <c r="B129" s="1181" t="s">
        <v>449</v>
      </c>
      <c r="C129" s="1190" t="s">
        <v>186</v>
      </c>
      <c r="D129" s="1184"/>
      <c r="E129" s="1190" t="s">
        <v>156</v>
      </c>
      <c r="F129" s="1191"/>
      <c r="G129" s="1190" t="s">
        <v>156</v>
      </c>
      <c r="H129" s="1184">
        <v>2012</v>
      </c>
      <c r="I129" s="1191"/>
      <c r="J129" s="1191"/>
      <c r="K129" s="1191"/>
      <c r="L129" s="1191"/>
      <c r="M129" s="1191"/>
      <c r="N129" s="1184" t="s">
        <v>139</v>
      </c>
      <c r="O129" s="1192">
        <v>44000000</v>
      </c>
      <c r="P129" s="1231"/>
      <c r="Q129" s="1227" t="str">
        <f t="shared" si="49"/>
        <v>2.06.03</v>
      </c>
      <c r="R129" s="1181" t="str">
        <f t="shared" si="50"/>
        <v>KOMPUTER</v>
      </c>
      <c r="S129" s="1184">
        <f t="shared" si="51"/>
        <v>4</v>
      </c>
      <c r="T129" s="1185">
        <f t="shared" si="52"/>
        <v>11000000</v>
      </c>
      <c r="U129" s="1186">
        <f t="shared" si="53"/>
        <v>3</v>
      </c>
      <c r="V129" s="1185">
        <f t="shared" si="54"/>
        <v>33000000</v>
      </c>
      <c r="W129" s="1185">
        <f t="shared" si="55"/>
        <v>11000000</v>
      </c>
      <c r="X129" s="1185">
        <f t="shared" si="56"/>
        <v>0</v>
      </c>
      <c r="Y129" s="1185">
        <f t="shared" si="57"/>
        <v>0</v>
      </c>
      <c r="Z129" s="1185">
        <f t="shared" si="58"/>
        <v>0</v>
      </c>
      <c r="AA129" s="1185">
        <f t="shared" si="59"/>
        <v>0</v>
      </c>
      <c r="AB129" s="1184">
        <f t="shared" si="60"/>
        <v>2012</v>
      </c>
      <c r="AC129" s="1187">
        <f t="shared" si="61"/>
        <v>44000000</v>
      </c>
      <c r="AD129" s="1189">
        <f t="shared" si="62"/>
        <v>0</v>
      </c>
      <c r="AE129" s="1097" t="str">
        <f t="shared" si="48"/>
        <v>02.06.03.05</v>
      </c>
      <c r="AF129" s="1182">
        <f t="shared" si="47"/>
        <v>44000000</v>
      </c>
    </row>
    <row r="130" spans="1:33" s="1097" customFormat="1" ht="38.1" customHeight="1" x14ac:dyDescent="0.25">
      <c r="A130" s="1229"/>
      <c r="B130" s="1181" t="s">
        <v>440</v>
      </c>
      <c r="C130" s="1190" t="s">
        <v>2184</v>
      </c>
      <c r="D130" s="1184" t="s">
        <v>450</v>
      </c>
      <c r="E130" s="1190" t="s">
        <v>2191</v>
      </c>
      <c r="F130" s="1184"/>
      <c r="G130" s="1190" t="s">
        <v>372</v>
      </c>
      <c r="H130" s="1184">
        <v>2013</v>
      </c>
      <c r="I130" s="1184"/>
      <c r="J130" s="1184"/>
      <c r="K130" s="1184"/>
      <c r="L130" s="1184"/>
      <c r="M130" s="1184"/>
      <c r="N130" s="1184" t="s">
        <v>139</v>
      </c>
      <c r="O130" s="1192">
        <v>82830000</v>
      </c>
      <c r="P130" s="1231"/>
      <c r="Q130" s="1227" t="str">
        <f t="shared" si="49"/>
        <v>2.06.04</v>
      </c>
      <c r="R130" s="1181" t="str">
        <f t="shared" si="50"/>
        <v>MEJA DAN KURSI KERJA/RAPAT PEJABAT</v>
      </c>
      <c r="S130" s="1184">
        <f t="shared" si="51"/>
        <v>5</v>
      </c>
      <c r="T130" s="1185">
        <f t="shared" si="52"/>
        <v>16566000</v>
      </c>
      <c r="U130" s="1186">
        <f t="shared" si="53"/>
        <v>2</v>
      </c>
      <c r="V130" s="1185">
        <f t="shared" si="54"/>
        <v>33132000</v>
      </c>
      <c r="W130" s="1185">
        <f t="shared" si="55"/>
        <v>16566000</v>
      </c>
      <c r="X130" s="1185">
        <f t="shared" si="56"/>
        <v>16566000</v>
      </c>
      <c r="Y130" s="1185">
        <f t="shared" si="57"/>
        <v>16566000</v>
      </c>
      <c r="Z130" s="1185">
        <f t="shared" si="58"/>
        <v>0</v>
      </c>
      <c r="AA130" s="1185">
        <f t="shared" si="59"/>
        <v>0</v>
      </c>
      <c r="AB130" s="1184">
        <f t="shared" si="60"/>
        <v>2013</v>
      </c>
      <c r="AC130" s="1187">
        <f t="shared" si="61"/>
        <v>82830000</v>
      </c>
      <c r="AD130" s="1189">
        <f t="shared" si="62"/>
        <v>0</v>
      </c>
      <c r="AE130" s="1097" t="str">
        <f t="shared" si="48"/>
        <v>02.06.04.07</v>
      </c>
      <c r="AF130" s="1182">
        <f t="shared" si="47"/>
        <v>82830000</v>
      </c>
    </row>
    <row r="131" spans="1:33" s="1202" customFormat="1" ht="38.1" customHeight="1" x14ac:dyDescent="0.25">
      <c r="A131" s="1229"/>
      <c r="B131" s="1190" t="s">
        <v>284</v>
      </c>
      <c r="C131" s="1190" t="s">
        <v>2066</v>
      </c>
      <c r="D131" s="1210" t="s">
        <v>2137</v>
      </c>
      <c r="E131" s="1190" t="s">
        <v>2192</v>
      </c>
      <c r="F131" s="1184"/>
      <c r="G131" s="1190" t="s">
        <v>2195</v>
      </c>
      <c r="H131" s="1184">
        <v>2013</v>
      </c>
      <c r="I131" s="1184"/>
      <c r="J131" s="1184"/>
      <c r="K131" s="1184"/>
      <c r="L131" s="1184"/>
      <c r="M131" s="1184"/>
      <c r="N131" s="1184" t="s">
        <v>139</v>
      </c>
      <c r="O131" s="1192">
        <v>93060000</v>
      </c>
      <c r="P131" s="1231"/>
      <c r="Q131" s="1228" t="str">
        <f t="shared" si="49"/>
        <v>2.06.03</v>
      </c>
      <c r="R131" s="1197" t="str">
        <f t="shared" si="50"/>
        <v>KOMPUTER</v>
      </c>
      <c r="S131" s="1196">
        <f t="shared" si="51"/>
        <v>4</v>
      </c>
      <c r="T131" s="1198">
        <f t="shared" si="52"/>
        <v>23265000</v>
      </c>
      <c r="U131" s="1199">
        <f t="shared" si="53"/>
        <v>2</v>
      </c>
      <c r="V131" s="1198">
        <f t="shared" si="54"/>
        <v>46530000</v>
      </c>
      <c r="W131" s="1198">
        <f t="shared" si="55"/>
        <v>23265000</v>
      </c>
      <c r="X131" s="1198">
        <f t="shared" si="56"/>
        <v>23265000</v>
      </c>
      <c r="Y131" s="1198">
        <f t="shared" si="57"/>
        <v>0</v>
      </c>
      <c r="Z131" s="1198">
        <f t="shared" si="58"/>
        <v>0</v>
      </c>
      <c r="AA131" s="1198">
        <f t="shared" si="59"/>
        <v>0</v>
      </c>
      <c r="AB131" s="1196">
        <f t="shared" si="60"/>
        <v>2013</v>
      </c>
      <c r="AC131" s="1200">
        <f t="shared" si="61"/>
        <v>93060000</v>
      </c>
      <c r="AD131" s="1201">
        <f t="shared" si="62"/>
        <v>0</v>
      </c>
      <c r="AE131" s="1202" t="str">
        <f t="shared" si="48"/>
        <v>02.06.03.02</v>
      </c>
      <c r="AF131" s="1203">
        <f t="shared" si="47"/>
        <v>93060000</v>
      </c>
      <c r="AG131" s="1203">
        <f t="shared" ref="AG131:AG132" si="65">SUM(V131:Z131)</f>
        <v>93060000</v>
      </c>
    </row>
    <row r="132" spans="1:33" s="1202" customFormat="1" ht="38.1" customHeight="1" x14ac:dyDescent="0.25">
      <c r="A132" s="1229"/>
      <c r="B132" s="1190" t="s">
        <v>284</v>
      </c>
      <c r="C132" s="1190" t="s">
        <v>2185</v>
      </c>
      <c r="D132" s="1184" t="s">
        <v>841</v>
      </c>
      <c r="E132" s="1190" t="s">
        <v>2193</v>
      </c>
      <c r="F132" s="1184"/>
      <c r="G132" s="1190" t="s">
        <v>2195</v>
      </c>
      <c r="H132" s="1184">
        <v>2013</v>
      </c>
      <c r="I132" s="1184"/>
      <c r="J132" s="1184"/>
      <c r="K132" s="1184"/>
      <c r="L132" s="1184"/>
      <c r="M132" s="1184"/>
      <c r="N132" s="1184" t="s">
        <v>139</v>
      </c>
      <c r="O132" s="1192">
        <v>38500000</v>
      </c>
      <c r="P132" s="1231"/>
      <c r="Q132" s="1228" t="str">
        <f t="shared" si="49"/>
        <v>2.06.03</v>
      </c>
      <c r="R132" s="1197" t="str">
        <f t="shared" si="50"/>
        <v>KOMPUTER</v>
      </c>
      <c r="S132" s="1196">
        <f t="shared" si="51"/>
        <v>4</v>
      </c>
      <c r="T132" s="1198">
        <f t="shared" si="52"/>
        <v>9625000</v>
      </c>
      <c r="U132" s="1199">
        <f t="shared" si="53"/>
        <v>2</v>
      </c>
      <c r="V132" s="1198">
        <f t="shared" si="54"/>
        <v>19250000</v>
      </c>
      <c r="W132" s="1198">
        <f t="shared" si="55"/>
        <v>9625000</v>
      </c>
      <c r="X132" s="1198">
        <f t="shared" si="56"/>
        <v>9625000</v>
      </c>
      <c r="Y132" s="1198">
        <f t="shared" si="57"/>
        <v>0</v>
      </c>
      <c r="Z132" s="1198">
        <f t="shared" si="58"/>
        <v>0</v>
      </c>
      <c r="AA132" s="1198">
        <f t="shared" si="59"/>
        <v>0</v>
      </c>
      <c r="AB132" s="1196">
        <f t="shared" si="60"/>
        <v>2013</v>
      </c>
      <c r="AC132" s="1200">
        <f t="shared" si="61"/>
        <v>38500000</v>
      </c>
      <c r="AD132" s="1201">
        <f t="shared" si="62"/>
        <v>0</v>
      </c>
      <c r="AE132" s="1202" t="str">
        <f t="shared" ref="AE132:AE148" si="66">LEFT(B132,11)</f>
        <v>02.06.03.02</v>
      </c>
      <c r="AF132" s="1203">
        <f t="shared" si="47"/>
        <v>38500000</v>
      </c>
      <c r="AG132" s="1203">
        <f t="shared" si="65"/>
        <v>38500000</v>
      </c>
    </row>
    <row r="133" spans="1:33" s="1097" customFormat="1" ht="38.1" customHeight="1" x14ac:dyDescent="0.25">
      <c r="A133" s="1229"/>
      <c r="B133" s="1181" t="s">
        <v>440</v>
      </c>
      <c r="C133" s="1181" t="s">
        <v>2184</v>
      </c>
      <c r="D133" s="1184" t="s">
        <v>450</v>
      </c>
      <c r="E133" s="1190" t="s">
        <v>2194</v>
      </c>
      <c r="F133" s="1184">
        <v>1</v>
      </c>
      <c r="G133" s="1190" t="s">
        <v>372</v>
      </c>
      <c r="H133" s="1184">
        <v>2014</v>
      </c>
      <c r="I133" s="1184"/>
      <c r="J133" s="1184"/>
      <c r="K133" s="1184"/>
      <c r="L133" s="1184"/>
      <c r="M133" s="1184"/>
      <c r="N133" s="1184" t="s">
        <v>139</v>
      </c>
      <c r="O133" s="1192">
        <v>80720000</v>
      </c>
      <c r="P133" s="1231"/>
      <c r="Q133" s="1227" t="str">
        <f t="shared" si="49"/>
        <v>2.06.04</v>
      </c>
      <c r="R133" s="1181" t="str">
        <f t="shared" si="50"/>
        <v>MEJA DAN KURSI KERJA/RAPAT PEJABAT</v>
      </c>
      <c r="S133" s="1184">
        <f t="shared" si="51"/>
        <v>5</v>
      </c>
      <c r="T133" s="1185">
        <f t="shared" si="52"/>
        <v>16144000</v>
      </c>
      <c r="U133" s="1186">
        <f t="shared" si="53"/>
        <v>1</v>
      </c>
      <c r="V133" s="1185">
        <f t="shared" si="54"/>
        <v>16144000</v>
      </c>
      <c r="W133" s="1185">
        <f t="shared" si="55"/>
        <v>16144000</v>
      </c>
      <c r="X133" s="1185">
        <f t="shared" si="56"/>
        <v>16144000</v>
      </c>
      <c r="Y133" s="1185">
        <f t="shared" si="57"/>
        <v>16144000</v>
      </c>
      <c r="Z133" s="1185">
        <f t="shared" si="58"/>
        <v>16144000</v>
      </c>
      <c r="AA133" s="1185">
        <f t="shared" si="59"/>
        <v>0</v>
      </c>
      <c r="AB133" s="1184">
        <f t="shared" si="60"/>
        <v>2014</v>
      </c>
      <c r="AC133" s="1187">
        <f t="shared" si="61"/>
        <v>80720000</v>
      </c>
      <c r="AD133" s="1189">
        <f t="shared" si="62"/>
        <v>0</v>
      </c>
      <c r="AE133" s="1097" t="str">
        <f t="shared" si="66"/>
        <v>02.06.04.07</v>
      </c>
      <c r="AF133" s="1182">
        <f t="shared" si="47"/>
        <v>80720000</v>
      </c>
    </row>
    <row r="134" spans="1:33" s="1097" customFormat="1" ht="38.1" customHeight="1" x14ac:dyDescent="0.25">
      <c r="A134" s="1229"/>
      <c r="B134" s="1190" t="s">
        <v>448</v>
      </c>
      <c r="C134" s="1181" t="s">
        <v>2187</v>
      </c>
      <c r="D134" s="1184"/>
      <c r="E134" s="1190" t="s">
        <v>156</v>
      </c>
      <c r="F134" s="1184"/>
      <c r="G134" s="1190" t="s">
        <v>2195</v>
      </c>
      <c r="H134" s="1184">
        <v>2015</v>
      </c>
      <c r="I134" s="1184"/>
      <c r="J134" s="1184"/>
      <c r="K134" s="1184"/>
      <c r="L134" s="1184"/>
      <c r="M134" s="1184"/>
      <c r="N134" s="1184" t="s">
        <v>139</v>
      </c>
      <c r="O134" s="1192">
        <v>24750000</v>
      </c>
      <c r="P134" s="1231"/>
      <c r="Q134" s="1227" t="str">
        <f t="shared" si="49"/>
        <v>2.06.02</v>
      </c>
      <c r="R134" s="1181" t="str">
        <f t="shared" si="50"/>
        <v>ALAT RUMAH TANGGA</v>
      </c>
      <c r="S134" s="1184">
        <f t="shared" si="51"/>
        <v>5</v>
      </c>
      <c r="T134" s="1185">
        <f t="shared" si="52"/>
        <v>4950000</v>
      </c>
      <c r="U134" s="1186"/>
      <c r="V134" s="1185"/>
      <c r="W134" s="1185">
        <f t="shared" si="55"/>
        <v>4950000</v>
      </c>
      <c r="X134" s="1185">
        <f t="shared" si="56"/>
        <v>4950000</v>
      </c>
      <c r="Y134" s="1185">
        <f t="shared" si="57"/>
        <v>4950000</v>
      </c>
      <c r="Z134" s="1185">
        <f t="shared" si="58"/>
        <v>4950000</v>
      </c>
      <c r="AA134" s="1185">
        <f t="shared" si="59"/>
        <v>4950000</v>
      </c>
      <c r="AB134" s="1184">
        <f t="shared" si="60"/>
        <v>2015</v>
      </c>
      <c r="AC134" s="1187">
        <f t="shared" si="61"/>
        <v>24750000</v>
      </c>
      <c r="AD134" s="1189">
        <f t="shared" si="62"/>
        <v>0</v>
      </c>
      <c r="AE134" s="1097" t="str">
        <f t="shared" si="66"/>
        <v>02.06.02.04</v>
      </c>
      <c r="AF134" s="1182">
        <f t="shared" si="47"/>
        <v>24750000</v>
      </c>
    </row>
    <row r="135" spans="1:33" s="1097" customFormat="1" ht="38.1" customHeight="1" x14ac:dyDescent="0.25">
      <c r="A135" s="1229"/>
      <c r="B135" s="1181" t="s">
        <v>1618</v>
      </c>
      <c r="C135" s="1181" t="s">
        <v>2188</v>
      </c>
      <c r="D135" s="1184"/>
      <c r="E135" s="1190" t="s">
        <v>156</v>
      </c>
      <c r="F135" s="1184"/>
      <c r="G135" s="1190" t="s">
        <v>2195</v>
      </c>
      <c r="H135" s="1184">
        <v>2015</v>
      </c>
      <c r="I135" s="1184"/>
      <c r="J135" s="1184"/>
      <c r="K135" s="1184"/>
      <c r="L135" s="1184"/>
      <c r="M135" s="1184"/>
      <c r="N135" s="1184" t="s">
        <v>139</v>
      </c>
      <c r="O135" s="1192">
        <v>53680000</v>
      </c>
      <c r="P135" s="1231"/>
      <c r="Q135" s="1227" t="str">
        <f t="shared" si="49"/>
        <v>2.06.02</v>
      </c>
      <c r="R135" s="1181" t="str">
        <f t="shared" si="50"/>
        <v>ALAT RUMAH TANGGA</v>
      </c>
      <c r="S135" s="1184">
        <f t="shared" si="51"/>
        <v>5</v>
      </c>
      <c r="T135" s="1185">
        <f t="shared" si="52"/>
        <v>10736000</v>
      </c>
      <c r="U135" s="1186"/>
      <c r="V135" s="1185"/>
      <c r="W135" s="1185">
        <f t="shared" si="55"/>
        <v>10736000</v>
      </c>
      <c r="X135" s="1185">
        <f t="shared" si="56"/>
        <v>10736000</v>
      </c>
      <c r="Y135" s="1185">
        <f t="shared" si="57"/>
        <v>10736000</v>
      </c>
      <c r="Z135" s="1185">
        <f t="shared" si="58"/>
        <v>10736000</v>
      </c>
      <c r="AA135" s="1185">
        <f t="shared" si="59"/>
        <v>10736000</v>
      </c>
      <c r="AB135" s="1184">
        <f t="shared" si="60"/>
        <v>2015</v>
      </c>
      <c r="AC135" s="1187">
        <f t="shared" si="61"/>
        <v>53680000</v>
      </c>
      <c r="AD135" s="1189">
        <f t="shared" si="62"/>
        <v>0</v>
      </c>
      <c r="AE135" s="1097" t="str">
        <f t="shared" si="66"/>
        <v>02.06.02.06</v>
      </c>
      <c r="AF135" s="1182">
        <f t="shared" si="47"/>
        <v>53680000</v>
      </c>
    </row>
    <row r="136" spans="1:33" s="1097" customFormat="1" ht="38.1" customHeight="1" x14ac:dyDescent="0.25">
      <c r="A136" s="1229"/>
      <c r="B136" s="1190" t="s">
        <v>1616</v>
      </c>
      <c r="C136" s="1181" t="s">
        <v>188</v>
      </c>
      <c r="D136" s="1184"/>
      <c r="E136" s="1190" t="s">
        <v>156</v>
      </c>
      <c r="F136" s="1184"/>
      <c r="G136" s="1190" t="s">
        <v>2195</v>
      </c>
      <c r="H136" s="1184">
        <v>2015</v>
      </c>
      <c r="I136" s="1184"/>
      <c r="J136" s="1184"/>
      <c r="K136" s="1184"/>
      <c r="L136" s="1184"/>
      <c r="M136" s="1184"/>
      <c r="N136" s="1184" t="s">
        <v>139</v>
      </c>
      <c r="O136" s="1192">
        <v>7755000</v>
      </c>
      <c r="P136" s="1231"/>
      <c r="Q136" s="1227" t="str">
        <f t="shared" si="49"/>
        <v>2.06.01</v>
      </c>
      <c r="R136" s="1181" t="str">
        <f t="shared" si="50"/>
        <v>ALAT KANTOR</v>
      </c>
      <c r="S136" s="1184">
        <f t="shared" si="51"/>
        <v>5</v>
      </c>
      <c r="T136" s="1185">
        <f t="shared" si="52"/>
        <v>1551000</v>
      </c>
      <c r="U136" s="1186"/>
      <c r="V136" s="1185"/>
      <c r="W136" s="1185">
        <f t="shared" si="55"/>
        <v>1551000</v>
      </c>
      <c r="X136" s="1185">
        <f t="shared" si="56"/>
        <v>1551000</v>
      </c>
      <c r="Y136" s="1185">
        <f t="shared" si="57"/>
        <v>1551000</v>
      </c>
      <c r="Z136" s="1185">
        <f t="shared" si="58"/>
        <v>1551000</v>
      </c>
      <c r="AA136" s="1185">
        <f t="shared" si="59"/>
        <v>1551000</v>
      </c>
      <c r="AB136" s="1184">
        <f t="shared" si="60"/>
        <v>2015</v>
      </c>
      <c r="AC136" s="1187">
        <f t="shared" si="61"/>
        <v>7755000</v>
      </c>
      <c r="AD136" s="1189">
        <f t="shared" si="62"/>
        <v>0</v>
      </c>
      <c r="AE136" s="1097" t="str">
        <f t="shared" si="66"/>
        <v>02.06.01.01</v>
      </c>
      <c r="AF136" s="1182">
        <f t="shared" si="47"/>
        <v>7755000</v>
      </c>
    </row>
    <row r="137" spans="1:33" s="1097" customFormat="1" ht="38.1" customHeight="1" x14ac:dyDescent="0.25">
      <c r="A137" s="1229"/>
      <c r="B137" s="1181" t="s">
        <v>2570</v>
      </c>
      <c r="C137" s="1181" t="s">
        <v>2189</v>
      </c>
      <c r="D137" s="1184"/>
      <c r="E137" s="1190" t="s">
        <v>156</v>
      </c>
      <c r="F137" s="1184"/>
      <c r="G137" s="1190" t="s">
        <v>2195</v>
      </c>
      <c r="H137" s="1184">
        <v>2015</v>
      </c>
      <c r="I137" s="1184"/>
      <c r="J137" s="1184"/>
      <c r="K137" s="1184"/>
      <c r="L137" s="1184"/>
      <c r="M137" s="1184"/>
      <c r="N137" s="1184" t="s">
        <v>139</v>
      </c>
      <c r="O137" s="1192">
        <v>14025000</v>
      </c>
      <c r="P137" s="1231"/>
      <c r="Q137" s="1227" t="str">
        <f t="shared" si="49"/>
        <v>2.06.01</v>
      </c>
      <c r="R137" s="1181" t="str">
        <f t="shared" si="50"/>
        <v>ALAT KANTOR</v>
      </c>
      <c r="S137" s="1184">
        <f t="shared" si="51"/>
        <v>5</v>
      </c>
      <c r="T137" s="1185">
        <f t="shared" si="52"/>
        <v>2805000</v>
      </c>
      <c r="U137" s="1186"/>
      <c r="V137" s="1185"/>
      <c r="W137" s="1185">
        <f t="shared" si="55"/>
        <v>2805000</v>
      </c>
      <c r="X137" s="1185">
        <f t="shared" si="56"/>
        <v>2805000</v>
      </c>
      <c r="Y137" s="1185">
        <f t="shared" si="57"/>
        <v>2805000</v>
      </c>
      <c r="Z137" s="1185">
        <f t="shared" si="58"/>
        <v>2805000</v>
      </c>
      <c r="AA137" s="1185">
        <f t="shared" si="59"/>
        <v>2805000</v>
      </c>
      <c r="AB137" s="1184">
        <f t="shared" si="60"/>
        <v>2015</v>
      </c>
      <c r="AC137" s="1187">
        <f t="shared" si="61"/>
        <v>14025000</v>
      </c>
      <c r="AD137" s="1189">
        <f t="shared" si="62"/>
        <v>0</v>
      </c>
      <c r="AE137" s="1097" t="str">
        <f t="shared" si="66"/>
        <v>02.06.01.05</v>
      </c>
      <c r="AF137" s="1182">
        <f t="shared" si="47"/>
        <v>14025000</v>
      </c>
    </row>
    <row r="138" spans="1:33" s="1194" customFormat="1" ht="38.1" customHeight="1" x14ac:dyDescent="0.25">
      <c r="A138" s="1229"/>
      <c r="B138" s="1190" t="s">
        <v>284</v>
      </c>
      <c r="C138" s="1181" t="s">
        <v>2245</v>
      </c>
      <c r="D138" s="1205" t="s">
        <v>450</v>
      </c>
      <c r="E138" s="1190" t="s">
        <v>851</v>
      </c>
      <c r="F138" s="1184"/>
      <c r="G138" s="1190" t="s">
        <v>2195</v>
      </c>
      <c r="H138" s="1184">
        <v>2017</v>
      </c>
      <c r="I138" s="1184"/>
      <c r="J138" s="1184"/>
      <c r="K138" s="1184"/>
      <c r="L138" s="1184"/>
      <c r="M138" s="1184"/>
      <c r="N138" s="1184" t="s">
        <v>139</v>
      </c>
      <c r="O138" s="1192">
        <v>19716000</v>
      </c>
      <c r="P138" s="1231"/>
      <c r="Q138" s="1227" t="str">
        <f t="shared" si="49"/>
        <v>2.06.03</v>
      </c>
      <c r="R138" s="1181" t="str">
        <f t="shared" si="50"/>
        <v>KOMPUTER</v>
      </c>
      <c r="S138" s="1184">
        <f t="shared" si="51"/>
        <v>4</v>
      </c>
      <c r="T138" s="1185">
        <f t="shared" si="52"/>
        <v>4929000</v>
      </c>
      <c r="U138" s="1186"/>
      <c r="V138" s="1185"/>
      <c r="W138" s="1185"/>
      <c r="X138" s="1185"/>
      <c r="Y138" s="1185">
        <f t="shared" si="57"/>
        <v>4929000</v>
      </c>
      <c r="Z138" s="1185">
        <f t="shared" si="58"/>
        <v>4929000</v>
      </c>
      <c r="AA138" s="1185">
        <f t="shared" si="59"/>
        <v>4929000</v>
      </c>
      <c r="AB138" s="1184">
        <f t="shared" si="60"/>
        <v>2017</v>
      </c>
      <c r="AC138" s="1187">
        <f t="shared" si="61"/>
        <v>19716000</v>
      </c>
      <c r="AD138" s="1193">
        <f t="shared" si="62"/>
        <v>4929000</v>
      </c>
      <c r="AE138" s="1194" t="str">
        <f t="shared" si="66"/>
        <v>02.06.03.02</v>
      </c>
      <c r="AF138" s="1195">
        <f t="shared" si="47"/>
        <v>14787000</v>
      </c>
      <c r="AG138" s="1195">
        <f t="shared" ref="AG138:AG139" si="67">SUM(V138:Z138)</f>
        <v>9858000</v>
      </c>
    </row>
    <row r="139" spans="1:33" s="1194" customFormat="1" ht="38.1" customHeight="1" x14ac:dyDescent="0.25">
      <c r="A139" s="1229"/>
      <c r="B139" s="1181" t="s">
        <v>2566</v>
      </c>
      <c r="C139" s="1181" t="s">
        <v>2325</v>
      </c>
      <c r="D139" s="1205" t="s">
        <v>841</v>
      </c>
      <c r="E139" s="1190" t="s">
        <v>860</v>
      </c>
      <c r="F139" s="1184"/>
      <c r="G139" s="1190" t="s">
        <v>2195</v>
      </c>
      <c r="H139" s="1184">
        <v>2017</v>
      </c>
      <c r="I139" s="1184"/>
      <c r="J139" s="1184"/>
      <c r="K139" s="1184"/>
      <c r="L139" s="1184"/>
      <c r="M139" s="1184"/>
      <c r="N139" s="1184" t="s">
        <v>139</v>
      </c>
      <c r="O139" s="1192">
        <v>1595000</v>
      </c>
      <c r="P139" s="1231"/>
      <c r="Q139" s="1227" t="str">
        <f t="shared" si="49"/>
        <v>2.06.03</v>
      </c>
      <c r="R139" s="1181" t="str">
        <f t="shared" si="50"/>
        <v>KOMPUTER</v>
      </c>
      <c r="S139" s="1184">
        <f t="shared" si="51"/>
        <v>4</v>
      </c>
      <c r="T139" s="1185">
        <f t="shared" si="52"/>
        <v>398750</v>
      </c>
      <c r="U139" s="1186"/>
      <c r="V139" s="1185"/>
      <c r="W139" s="1185"/>
      <c r="X139" s="1185"/>
      <c r="Y139" s="1185">
        <f t="shared" si="57"/>
        <v>398750</v>
      </c>
      <c r="Z139" s="1185">
        <f t="shared" si="58"/>
        <v>398750</v>
      </c>
      <c r="AA139" s="1185">
        <f t="shared" si="59"/>
        <v>398750</v>
      </c>
      <c r="AB139" s="1184">
        <f t="shared" si="60"/>
        <v>2017</v>
      </c>
      <c r="AC139" s="1187">
        <f t="shared" si="61"/>
        <v>1595000</v>
      </c>
      <c r="AD139" s="1193">
        <f t="shared" si="62"/>
        <v>398750</v>
      </c>
      <c r="AE139" s="1194" t="str">
        <f t="shared" si="66"/>
        <v>02.06.03.03</v>
      </c>
      <c r="AF139" s="1195">
        <f t="shared" si="47"/>
        <v>1196250</v>
      </c>
      <c r="AG139" s="1195">
        <f t="shared" si="67"/>
        <v>797500</v>
      </c>
    </row>
    <row r="140" spans="1:33" s="1097" customFormat="1" ht="38.1" customHeight="1" x14ac:dyDescent="0.25">
      <c r="A140" s="1229"/>
      <c r="B140" s="1181" t="s">
        <v>2563</v>
      </c>
      <c r="C140" s="1181" t="s">
        <v>204</v>
      </c>
      <c r="D140" s="1205" t="s">
        <v>450</v>
      </c>
      <c r="E140" s="1190" t="s">
        <v>332</v>
      </c>
      <c r="F140" s="1184"/>
      <c r="G140" s="1190" t="s">
        <v>2195</v>
      </c>
      <c r="H140" s="1184">
        <v>2017</v>
      </c>
      <c r="I140" s="1184"/>
      <c r="J140" s="1184"/>
      <c r="K140" s="1184"/>
      <c r="L140" s="1184"/>
      <c r="M140" s="1184"/>
      <c r="N140" s="1184" t="s">
        <v>139</v>
      </c>
      <c r="O140" s="1192">
        <v>4950000</v>
      </c>
      <c r="P140" s="1231"/>
      <c r="Q140" s="1227" t="str">
        <f t="shared" si="49"/>
        <v>2.06.03</v>
      </c>
      <c r="R140" s="1181" t="str">
        <f t="shared" si="50"/>
        <v>KOMPUTER</v>
      </c>
      <c r="S140" s="1184">
        <f t="shared" si="51"/>
        <v>4</v>
      </c>
      <c r="T140" s="1185">
        <f t="shared" si="52"/>
        <v>1237500</v>
      </c>
      <c r="U140" s="1186"/>
      <c r="V140" s="1185"/>
      <c r="W140" s="1185"/>
      <c r="X140" s="1185"/>
      <c r="Y140" s="1185">
        <f t="shared" si="57"/>
        <v>1237500</v>
      </c>
      <c r="Z140" s="1185">
        <f t="shared" si="58"/>
        <v>1237500</v>
      </c>
      <c r="AA140" s="1185">
        <f t="shared" si="59"/>
        <v>1237500</v>
      </c>
      <c r="AB140" s="1184">
        <f t="shared" si="60"/>
        <v>2017</v>
      </c>
      <c r="AC140" s="1187">
        <f t="shared" si="61"/>
        <v>4950000</v>
      </c>
      <c r="AD140" s="1189">
        <f t="shared" si="62"/>
        <v>1237500</v>
      </c>
      <c r="AE140" s="1097" t="str">
        <f t="shared" si="66"/>
        <v>02.06.03.05</v>
      </c>
      <c r="AF140" s="1182">
        <f t="shared" si="47"/>
        <v>3712500</v>
      </c>
    </row>
    <row r="141" spans="1:33" s="1097" customFormat="1" ht="38.1" customHeight="1" x14ac:dyDescent="0.25">
      <c r="A141" s="1229"/>
      <c r="B141" s="1181" t="s">
        <v>449</v>
      </c>
      <c r="C141" s="1181" t="s">
        <v>186</v>
      </c>
      <c r="D141" s="1205" t="s">
        <v>841</v>
      </c>
      <c r="E141" s="1190" t="s">
        <v>309</v>
      </c>
      <c r="F141" s="1184"/>
      <c r="G141" s="1190" t="s">
        <v>2195</v>
      </c>
      <c r="H141" s="1184">
        <v>2017</v>
      </c>
      <c r="I141" s="1184"/>
      <c r="J141" s="1184"/>
      <c r="K141" s="1184"/>
      <c r="L141" s="1184"/>
      <c r="M141" s="1184"/>
      <c r="N141" s="1184" t="s">
        <v>139</v>
      </c>
      <c r="O141" s="1192">
        <v>3916000</v>
      </c>
      <c r="P141" s="1231"/>
      <c r="Q141" s="1227" t="str">
        <f t="shared" si="49"/>
        <v>2.06.03</v>
      </c>
      <c r="R141" s="1181" t="str">
        <f t="shared" si="50"/>
        <v>KOMPUTER</v>
      </c>
      <c r="S141" s="1184">
        <f t="shared" si="51"/>
        <v>4</v>
      </c>
      <c r="T141" s="1185">
        <f t="shared" si="52"/>
        <v>979000</v>
      </c>
      <c r="U141" s="1186"/>
      <c r="V141" s="1185"/>
      <c r="W141" s="1185"/>
      <c r="X141" s="1185"/>
      <c r="Y141" s="1185">
        <f t="shared" si="57"/>
        <v>979000</v>
      </c>
      <c r="Z141" s="1185">
        <f t="shared" si="58"/>
        <v>979000</v>
      </c>
      <c r="AA141" s="1185">
        <f t="shared" si="59"/>
        <v>979000</v>
      </c>
      <c r="AB141" s="1184">
        <f t="shared" si="60"/>
        <v>2017</v>
      </c>
      <c r="AC141" s="1187">
        <f t="shared" si="61"/>
        <v>3916000</v>
      </c>
      <c r="AD141" s="1189">
        <f t="shared" si="62"/>
        <v>979000</v>
      </c>
      <c r="AE141" s="1097" t="str">
        <f t="shared" si="66"/>
        <v>02.06.03.05</v>
      </c>
      <c r="AF141" s="1182">
        <f t="shared" si="47"/>
        <v>2937000</v>
      </c>
    </row>
    <row r="142" spans="1:33" s="1097" customFormat="1" ht="38.1" customHeight="1" x14ac:dyDescent="0.25">
      <c r="A142" s="1229"/>
      <c r="B142" s="1181" t="s">
        <v>2572</v>
      </c>
      <c r="C142" s="1181" t="s">
        <v>2326</v>
      </c>
      <c r="D142" s="1205" t="s">
        <v>841</v>
      </c>
      <c r="E142" s="1190" t="s">
        <v>309</v>
      </c>
      <c r="F142" s="1184"/>
      <c r="G142" s="1190" t="s">
        <v>2195</v>
      </c>
      <c r="H142" s="1184">
        <v>2017</v>
      </c>
      <c r="I142" s="1184"/>
      <c r="J142" s="1184"/>
      <c r="K142" s="1184"/>
      <c r="L142" s="1184"/>
      <c r="M142" s="1184"/>
      <c r="N142" s="1184" t="s">
        <v>139</v>
      </c>
      <c r="O142" s="1192">
        <v>3707000</v>
      </c>
      <c r="P142" s="1231"/>
      <c r="Q142" s="1227" t="str">
        <f t="shared" si="49"/>
        <v>2.06.03</v>
      </c>
      <c r="R142" s="1181" t="str">
        <f t="shared" si="50"/>
        <v>KOMPUTER</v>
      </c>
      <c r="S142" s="1184">
        <f t="shared" si="51"/>
        <v>4</v>
      </c>
      <c r="T142" s="1185">
        <f t="shared" si="52"/>
        <v>926750</v>
      </c>
      <c r="U142" s="1186"/>
      <c r="V142" s="1185"/>
      <c r="W142" s="1185"/>
      <c r="X142" s="1185"/>
      <c r="Y142" s="1185">
        <f t="shared" si="57"/>
        <v>926750</v>
      </c>
      <c r="Z142" s="1185">
        <f t="shared" si="58"/>
        <v>926750</v>
      </c>
      <c r="AA142" s="1185">
        <f t="shared" si="59"/>
        <v>926750</v>
      </c>
      <c r="AB142" s="1184">
        <f t="shared" si="60"/>
        <v>2017</v>
      </c>
      <c r="AC142" s="1187">
        <f t="shared" si="61"/>
        <v>3707000</v>
      </c>
      <c r="AD142" s="1189">
        <f t="shared" si="62"/>
        <v>926750</v>
      </c>
      <c r="AE142" s="1097" t="str">
        <f t="shared" si="66"/>
        <v>02.06.03.05</v>
      </c>
      <c r="AF142" s="1182">
        <f t="shared" si="47"/>
        <v>2780250</v>
      </c>
    </row>
    <row r="143" spans="1:33" s="1097" customFormat="1" ht="38.1" customHeight="1" x14ac:dyDescent="0.25">
      <c r="A143" s="1229"/>
      <c r="B143" s="1181" t="s">
        <v>273</v>
      </c>
      <c r="C143" s="1190" t="s">
        <v>2360</v>
      </c>
      <c r="D143" s="1205" t="s">
        <v>841</v>
      </c>
      <c r="E143" s="1190" t="s">
        <v>2361</v>
      </c>
      <c r="F143" s="1184"/>
      <c r="G143" s="1190" t="s">
        <v>2195</v>
      </c>
      <c r="H143" s="1184">
        <v>2019</v>
      </c>
      <c r="I143" s="1184"/>
      <c r="J143" s="1184"/>
      <c r="K143" s="1184"/>
      <c r="L143" s="1184"/>
      <c r="M143" s="1184"/>
      <c r="N143" s="1184" t="s">
        <v>139</v>
      </c>
      <c r="O143" s="1192">
        <v>18149000</v>
      </c>
      <c r="P143" s="1231"/>
      <c r="Q143" s="1227" t="str">
        <f t="shared" si="49"/>
        <v>2.06.03</v>
      </c>
      <c r="R143" s="1181" t="str">
        <f t="shared" ref="R143:R145" si="68">VLOOKUP(Q143,kelompok,2,0)</f>
        <v>KOMPUTER</v>
      </c>
      <c r="S143" s="1184">
        <f t="shared" si="51"/>
        <v>4</v>
      </c>
      <c r="T143" s="1185">
        <f t="shared" ref="T143:T145" si="69">(O143)/S143</f>
        <v>4537250</v>
      </c>
      <c r="U143" s="1186"/>
      <c r="V143" s="1185"/>
      <c r="W143" s="1185"/>
      <c r="X143" s="1185"/>
      <c r="Y143" s="1185"/>
      <c r="Z143" s="1185"/>
      <c r="AA143" s="1185">
        <f t="shared" ref="AA143:AA145" si="70">IF(O143=W143+X143+Y143+Z143+V143,0,T143)</f>
        <v>4537250</v>
      </c>
      <c r="AB143" s="1184">
        <f t="shared" si="60"/>
        <v>2019</v>
      </c>
      <c r="AC143" s="1187">
        <f t="shared" si="61"/>
        <v>18149000</v>
      </c>
      <c r="AD143" s="1189">
        <f t="shared" ref="AD143:AD145" si="71">AC143-W143-V143-X143-Y143-Z143-AA143</f>
        <v>13611750</v>
      </c>
      <c r="AE143" s="1097" t="str">
        <f t="shared" si="66"/>
        <v>02.06.03.02</v>
      </c>
      <c r="AF143" s="1182">
        <f t="shared" ref="AF143:AF145" si="72">SUM(V143:AA143)</f>
        <v>4537250</v>
      </c>
    </row>
    <row r="144" spans="1:33" s="1097" customFormat="1" ht="38.1" customHeight="1" x14ac:dyDescent="0.25">
      <c r="A144" s="1229"/>
      <c r="B144" s="1181" t="s">
        <v>449</v>
      </c>
      <c r="C144" s="1181" t="s">
        <v>186</v>
      </c>
      <c r="D144" s="1205" t="s">
        <v>450</v>
      </c>
      <c r="E144" s="1190" t="s">
        <v>2362</v>
      </c>
      <c r="F144" s="1184"/>
      <c r="G144" s="1190" t="s">
        <v>2195</v>
      </c>
      <c r="H144" s="1184">
        <v>2019</v>
      </c>
      <c r="I144" s="1184"/>
      <c r="J144" s="1184"/>
      <c r="K144" s="1184"/>
      <c r="L144" s="1184"/>
      <c r="M144" s="1184"/>
      <c r="N144" s="1184" t="s">
        <v>139</v>
      </c>
      <c r="O144" s="1192">
        <v>6374797</v>
      </c>
      <c r="P144" s="1231"/>
      <c r="Q144" s="1227" t="str">
        <f t="shared" si="49"/>
        <v>2.06.03</v>
      </c>
      <c r="R144" s="1181" t="str">
        <f t="shared" si="68"/>
        <v>KOMPUTER</v>
      </c>
      <c r="S144" s="1184">
        <f t="shared" si="51"/>
        <v>4</v>
      </c>
      <c r="T144" s="1185">
        <f t="shared" si="69"/>
        <v>1593699.25</v>
      </c>
      <c r="U144" s="1186"/>
      <c r="V144" s="1185"/>
      <c r="W144" s="1185"/>
      <c r="X144" s="1185"/>
      <c r="Y144" s="1185"/>
      <c r="Z144" s="1185"/>
      <c r="AA144" s="1185">
        <f t="shared" si="70"/>
        <v>1593699.25</v>
      </c>
      <c r="AB144" s="1184">
        <f t="shared" si="60"/>
        <v>2019</v>
      </c>
      <c r="AC144" s="1187">
        <f t="shared" si="61"/>
        <v>6374797</v>
      </c>
      <c r="AD144" s="1189">
        <f t="shared" si="71"/>
        <v>4781097.75</v>
      </c>
      <c r="AE144" s="1097" t="str">
        <f t="shared" si="66"/>
        <v>02.06.03.05</v>
      </c>
      <c r="AF144" s="1182">
        <f t="shared" si="72"/>
        <v>1593699.25</v>
      </c>
    </row>
    <row r="145" spans="1:32" s="1097" customFormat="1" ht="38.1" customHeight="1" x14ac:dyDescent="0.25">
      <c r="A145" s="1229"/>
      <c r="B145" s="1181" t="s">
        <v>284</v>
      </c>
      <c r="C145" s="1190" t="s">
        <v>2560</v>
      </c>
      <c r="D145" s="1205" t="s">
        <v>452</v>
      </c>
      <c r="E145" s="1190" t="s">
        <v>2363</v>
      </c>
      <c r="F145" s="1184"/>
      <c r="G145" s="1190" t="s">
        <v>2195</v>
      </c>
      <c r="H145" s="1184">
        <v>2019</v>
      </c>
      <c r="I145" s="1184"/>
      <c r="J145" s="1184"/>
      <c r="K145" s="1184"/>
      <c r="L145" s="1184"/>
      <c r="M145" s="1184"/>
      <c r="N145" s="1184" t="s">
        <v>139</v>
      </c>
      <c r="O145" s="1192">
        <v>60832500</v>
      </c>
      <c r="P145" s="1231"/>
      <c r="Q145" s="1227" t="str">
        <f t="shared" si="49"/>
        <v>2.06.03</v>
      </c>
      <c r="R145" s="1181" t="str">
        <f t="shared" si="68"/>
        <v>KOMPUTER</v>
      </c>
      <c r="S145" s="1184">
        <f t="shared" si="51"/>
        <v>4</v>
      </c>
      <c r="T145" s="1185">
        <f t="shared" si="69"/>
        <v>15208125</v>
      </c>
      <c r="U145" s="1186"/>
      <c r="V145" s="1185"/>
      <c r="W145" s="1185"/>
      <c r="X145" s="1185"/>
      <c r="Y145" s="1185"/>
      <c r="Z145" s="1185"/>
      <c r="AA145" s="1185">
        <f t="shared" si="70"/>
        <v>15208125</v>
      </c>
      <c r="AB145" s="1184">
        <f t="shared" si="60"/>
        <v>2019</v>
      </c>
      <c r="AC145" s="1187">
        <f t="shared" si="61"/>
        <v>60832500</v>
      </c>
      <c r="AD145" s="1189">
        <f t="shared" si="71"/>
        <v>45624375</v>
      </c>
      <c r="AE145" s="1097" t="str">
        <f t="shared" si="66"/>
        <v>02.06.03.02</v>
      </c>
      <c r="AF145" s="1182">
        <f t="shared" si="72"/>
        <v>15208125</v>
      </c>
    </row>
    <row r="146" spans="1:32" s="1097" customFormat="1" ht="36.75" customHeight="1" x14ac:dyDescent="0.25">
      <c r="A146" s="1229"/>
      <c r="B146" s="1190" t="s">
        <v>2356</v>
      </c>
      <c r="C146" s="1190" t="s">
        <v>880</v>
      </c>
      <c r="D146" s="1183"/>
      <c r="E146" s="1191" t="s">
        <v>156</v>
      </c>
      <c r="F146" s="1191"/>
      <c r="G146" s="1190" t="s">
        <v>361</v>
      </c>
      <c r="H146" s="1184">
        <v>2006</v>
      </c>
      <c r="I146" s="1191"/>
      <c r="J146" s="1191"/>
      <c r="K146" s="1191"/>
      <c r="L146" s="1191"/>
      <c r="M146" s="1191"/>
      <c r="N146" s="1184" t="s">
        <v>139</v>
      </c>
      <c r="O146" s="1192">
        <v>2400000</v>
      </c>
      <c r="P146" s="1231"/>
      <c r="Q146" s="1227" t="str">
        <f>MID(B146,2,7)</f>
        <v>2.07.01</v>
      </c>
      <c r="R146" s="1181" t="str">
        <f>VLOOKUP(Q146,kelompok,2,0)</f>
        <v>ALAT STUDIO</v>
      </c>
      <c r="S146" s="1184">
        <f>VLOOKUP(Q146,MASAMANFAAT,4,0)</f>
        <v>5</v>
      </c>
      <c r="T146" s="1185">
        <f>(O146)/S146</f>
        <v>480000</v>
      </c>
      <c r="U146" s="1186">
        <f>2014-AB146+1</f>
        <v>9</v>
      </c>
      <c r="V146" s="1185">
        <f>IF(U146&gt;S146,O146,T146*U146)</f>
        <v>2400000</v>
      </c>
      <c r="W146" s="1185">
        <f>IF(O146=V146,0,T146)</f>
        <v>0</v>
      </c>
      <c r="X146" s="1185">
        <f>IF(O146=V146+W146,0,T146)</f>
        <v>0</v>
      </c>
      <c r="Y146" s="1185">
        <f>IF(O146=V146+W146+X146,0,T146)</f>
        <v>0</v>
      </c>
      <c r="Z146" s="1185">
        <f>IF(O146=V146+W146+X146+Y146,0,T146)</f>
        <v>0</v>
      </c>
      <c r="AA146" s="1185">
        <f>IF(O146=W146+X146+Y146+Z146+V146,0,T146)</f>
        <v>0</v>
      </c>
      <c r="AB146" s="1184">
        <f>H146</f>
        <v>2006</v>
      </c>
      <c r="AC146" s="1187">
        <f>O146</f>
        <v>2400000</v>
      </c>
      <c r="AD146" s="1189">
        <f>AC146-W146-V146-X146-Y146-Z146-AA146</f>
        <v>0</v>
      </c>
      <c r="AE146" s="1097" t="str">
        <f t="shared" si="66"/>
        <v>02.07.01.02</v>
      </c>
      <c r="AF146" s="1182">
        <f t="shared" ref="AF146:AF148" si="73">SUM(V146:AA146)</f>
        <v>2400000</v>
      </c>
    </row>
    <row r="147" spans="1:32" s="1097" customFormat="1" ht="36.75" customHeight="1" x14ac:dyDescent="0.25">
      <c r="A147" s="1229"/>
      <c r="B147" s="1190" t="s">
        <v>2357</v>
      </c>
      <c r="C147" s="1190" t="s">
        <v>383</v>
      </c>
      <c r="D147" s="1183"/>
      <c r="E147" s="1191" t="s">
        <v>156</v>
      </c>
      <c r="F147" s="1191"/>
      <c r="G147" s="1191" t="s">
        <v>156</v>
      </c>
      <c r="H147" s="1184">
        <v>2012</v>
      </c>
      <c r="I147" s="1191"/>
      <c r="J147" s="1191"/>
      <c r="K147" s="1191"/>
      <c r="L147" s="1191"/>
      <c r="M147" s="1191"/>
      <c r="N147" s="1184" t="s">
        <v>139</v>
      </c>
      <c r="O147" s="1192">
        <v>9900000</v>
      </c>
      <c r="P147" s="1231"/>
      <c r="Q147" s="1227" t="str">
        <f>MID(B147,2,7)</f>
        <v>2.07.02</v>
      </c>
      <c r="R147" s="1181" t="str">
        <f>VLOOKUP(Q147,kelompok,2,0)</f>
        <v>ALAT KOMUNIKASI</v>
      </c>
      <c r="S147" s="1184">
        <f>VLOOKUP(Q147,MASAMANFAAT,4,0)</f>
        <v>5</v>
      </c>
      <c r="T147" s="1185">
        <f>(O147)/S147</f>
        <v>1980000</v>
      </c>
      <c r="U147" s="1186">
        <f>2014-AB147+1</f>
        <v>3</v>
      </c>
      <c r="V147" s="1185">
        <f>IF(U147&gt;S147,O147,T147*U147)</f>
        <v>5940000</v>
      </c>
      <c r="W147" s="1185">
        <f>IF(O147=V147,0,T147)</f>
        <v>1980000</v>
      </c>
      <c r="X147" s="1185">
        <f>IF(O147=V147+W147,0,T147)</f>
        <v>1980000</v>
      </c>
      <c r="Y147" s="1185">
        <f>IF(O147=V147+W147+X147,0,T147)</f>
        <v>0</v>
      </c>
      <c r="Z147" s="1185">
        <f>IF(O147=V147+W147+X147+Y147,0,T147)</f>
        <v>0</v>
      </c>
      <c r="AA147" s="1185">
        <f>IF(O147=W147+X147+Y147+Z147+V147,0,T147)</f>
        <v>0</v>
      </c>
      <c r="AB147" s="1184">
        <f>H147</f>
        <v>2012</v>
      </c>
      <c r="AC147" s="1187">
        <f>O147</f>
        <v>9900000</v>
      </c>
      <c r="AD147" s="1189">
        <f>AC147-W147-V147-X147-Y147-Z147-AA147</f>
        <v>0</v>
      </c>
      <c r="AE147" s="1097" t="str">
        <f t="shared" si="66"/>
        <v>02.07.02.01</v>
      </c>
      <c r="AF147" s="1182">
        <f t="shared" si="73"/>
        <v>9900000</v>
      </c>
    </row>
    <row r="148" spans="1:32" s="1097" customFormat="1" ht="36.75" customHeight="1" x14ac:dyDescent="0.25">
      <c r="A148" s="1229"/>
      <c r="B148" s="1190" t="s">
        <v>2357</v>
      </c>
      <c r="C148" s="1190" t="s">
        <v>2145</v>
      </c>
      <c r="D148" s="1183"/>
      <c r="E148" s="1191" t="s">
        <v>156</v>
      </c>
      <c r="F148" s="1191"/>
      <c r="G148" s="1191" t="s">
        <v>156</v>
      </c>
      <c r="H148" s="1184">
        <v>2015</v>
      </c>
      <c r="I148" s="1191"/>
      <c r="J148" s="1191"/>
      <c r="K148" s="1191"/>
      <c r="L148" s="1191"/>
      <c r="M148" s="1191"/>
      <c r="N148" s="1184" t="s">
        <v>139</v>
      </c>
      <c r="O148" s="1192">
        <v>15180000</v>
      </c>
      <c r="P148" s="1230"/>
      <c r="Q148" s="1227" t="str">
        <f>MID(B148,2,7)</f>
        <v>2.07.02</v>
      </c>
      <c r="R148" s="1181" t="str">
        <f>VLOOKUP(Q148,kelompok,2,0)</f>
        <v>ALAT KOMUNIKASI</v>
      </c>
      <c r="S148" s="1184">
        <f>VLOOKUP(Q148,MASAMANFAAT,4,0)</f>
        <v>5</v>
      </c>
      <c r="T148" s="1185">
        <f>(O148)/S148</f>
        <v>3036000</v>
      </c>
      <c r="U148" s="1186">
        <f>2014-AB148+1</f>
        <v>0</v>
      </c>
      <c r="V148" s="1185">
        <f>IF(U148&gt;S148,O148,T148*U148)</f>
        <v>0</v>
      </c>
      <c r="W148" s="1185">
        <f>IF(O148=V148,0,T148)</f>
        <v>3036000</v>
      </c>
      <c r="X148" s="1185">
        <f>IF(O148=V148+W148,0,T148)</f>
        <v>3036000</v>
      </c>
      <c r="Y148" s="1185">
        <f>IF(O148=V148+W148+X148,0,T148)</f>
        <v>3036000</v>
      </c>
      <c r="Z148" s="1185">
        <f>IF(O148=V148+W148+X148+Y148,0,T148)</f>
        <v>3036000</v>
      </c>
      <c r="AA148" s="1185">
        <f>IF(O148=W148+X148+Y148+Z148+V148,0,T148)</f>
        <v>3036000</v>
      </c>
      <c r="AB148" s="1184">
        <f>H148</f>
        <v>2015</v>
      </c>
      <c r="AC148" s="1187">
        <f>O148</f>
        <v>15180000</v>
      </c>
      <c r="AD148" s="1189">
        <f>AC148-W148-V148-X148-Y148-Z148-AA148</f>
        <v>0</v>
      </c>
      <c r="AE148" s="1097" t="str">
        <f t="shared" si="66"/>
        <v>02.07.02.01</v>
      </c>
      <c r="AF148" s="1182">
        <f t="shared" si="73"/>
        <v>15180000</v>
      </c>
    </row>
    <row r="149" spans="1:32" s="1097" customFormat="1" ht="30.75" customHeight="1" thickBot="1" x14ac:dyDescent="0.3">
      <c r="A149" s="1232"/>
      <c r="B149" s="1209" t="s">
        <v>156</v>
      </c>
      <c r="C149" s="1209"/>
      <c r="D149" s="1209"/>
      <c r="E149" s="1209"/>
      <c r="F149" s="1209"/>
      <c r="G149" s="1209" t="s">
        <v>156</v>
      </c>
      <c r="H149" s="1209"/>
      <c r="I149" s="1209"/>
      <c r="J149" s="1209"/>
      <c r="K149" s="1209"/>
      <c r="L149" s="1209"/>
      <c r="M149" s="1209"/>
      <c r="N149" s="1209"/>
      <c r="O149" s="1211"/>
      <c r="P149" s="1233"/>
    </row>
    <row r="150" spans="1:32" s="1096" customFormat="1" ht="14.25" x14ac:dyDescent="0.2">
      <c r="A150" s="1212"/>
      <c r="B150" s="1213"/>
      <c r="C150" s="1213"/>
      <c r="D150" s="1213"/>
      <c r="E150" s="1213"/>
      <c r="F150" s="1213"/>
      <c r="G150" s="1213"/>
      <c r="H150" s="1213"/>
      <c r="I150" s="1213"/>
      <c r="J150" s="1213"/>
      <c r="K150" s="1213"/>
      <c r="L150" s="1213"/>
      <c r="M150" s="1213"/>
      <c r="N150" s="1213"/>
      <c r="O150" s="1214"/>
      <c r="P150" s="1213"/>
      <c r="R150" s="1176"/>
    </row>
    <row r="151" spans="1:32" s="1096" customFormat="1" ht="14.25" x14ac:dyDescent="0.2">
      <c r="A151" s="1206"/>
      <c r="B151" s="1216"/>
      <c r="C151" s="1216"/>
      <c r="D151" s="1216"/>
      <c r="E151" s="1216"/>
      <c r="F151" s="1216"/>
      <c r="G151" s="1216"/>
      <c r="H151" s="1180"/>
      <c r="I151" s="1215"/>
      <c r="J151" s="1216"/>
      <c r="K151" s="1216"/>
      <c r="L151" s="1216"/>
      <c r="M151" s="1216"/>
      <c r="N151" s="1216"/>
      <c r="O151" s="1180"/>
      <c r="P151" s="1180"/>
      <c r="R151" s="1176"/>
    </row>
    <row r="152" spans="1:32" s="1096" customFormat="1" ht="18" customHeight="1" x14ac:dyDescent="0.2">
      <c r="A152" s="1206"/>
      <c r="B152" s="1427" t="s">
        <v>125</v>
      </c>
      <c r="C152" s="1427"/>
      <c r="D152" s="1427"/>
      <c r="E152" s="1427"/>
      <c r="F152" s="1099"/>
      <c r="G152" s="1099"/>
      <c r="H152" s="1100"/>
      <c r="I152" s="1112"/>
      <c r="J152" s="1427" t="s">
        <v>2581</v>
      </c>
      <c r="K152" s="1427"/>
      <c r="L152" s="1427"/>
      <c r="M152" s="1427"/>
      <c r="N152" s="1427"/>
      <c r="O152" s="1180"/>
      <c r="P152" s="1180"/>
      <c r="R152" s="1176"/>
    </row>
    <row r="153" spans="1:32" s="1096" customFormat="1" ht="18" customHeight="1" x14ac:dyDescent="0.2">
      <c r="A153" s="1206"/>
      <c r="B153" s="1427" t="s">
        <v>2577</v>
      </c>
      <c r="C153" s="1427"/>
      <c r="D153" s="1427"/>
      <c r="E153" s="1427"/>
      <c r="F153" s="1427"/>
      <c r="G153" s="1113"/>
      <c r="H153" s="1100"/>
      <c r="I153" s="1100"/>
      <c r="J153" s="1100"/>
      <c r="K153" s="1100"/>
      <c r="L153" s="1120"/>
      <c r="M153" s="1115"/>
      <c r="N153" s="1100"/>
      <c r="O153" s="1180"/>
      <c r="P153" s="1180"/>
      <c r="R153" s="1176"/>
    </row>
    <row r="154" spans="1:32" s="1096" customFormat="1" ht="18" customHeight="1" x14ac:dyDescent="0.2">
      <c r="A154" s="1206"/>
      <c r="B154" s="1427" t="s">
        <v>2578</v>
      </c>
      <c r="C154" s="1427"/>
      <c r="D154" s="1427"/>
      <c r="E154" s="1427"/>
      <c r="F154" s="1427"/>
      <c r="G154" s="1099"/>
      <c r="H154" s="1100"/>
      <c r="I154" s="1112"/>
      <c r="J154" s="1427" t="s">
        <v>2588</v>
      </c>
      <c r="K154" s="1427"/>
      <c r="L154" s="1427"/>
      <c r="M154" s="1427"/>
      <c r="N154" s="1427"/>
      <c r="O154" s="1180"/>
      <c r="P154" s="1180"/>
      <c r="R154" s="1176"/>
    </row>
    <row r="155" spans="1:32" s="1096" customFormat="1" ht="18" customHeight="1" x14ac:dyDescent="0.2">
      <c r="A155" s="1206"/>
      <c r="B155" s="1099"/>
      <c r="C155" s="1099"/>
      <c r="D155" s="1114"/>
      <c r="E155" s="1114"/>
      <c r="F155" s="1099"/>
      <c r="G155" s="1099"/>
      <c r="H155" s="1100"/>
      <c r="I155" s="1100"/>
      <c r="J155" s="1100"/>
      <c r="K155" s="1100"/>
      <c r="L155" s="1114"/>
      <c r="M155" s="1115"/>
      <c r="N155" s="1100"/>
      <c r="O155" s="1180"/>
      <c r="P155" s="1180"/>
      <c r="R155" s="1176"/>
    </row>
    <row r="156" spans="1:32" s="1096" customFormat="1" ht="18" customHeight="1" x14ac:dyDescent="0.2">
      <c r="A156" s="1206"/>
      <c r="B156" s="1099"/>
      <c r="C156" s="1099"/>
      <c r="D156" s="1114"/>
      <c r="E156" s="1114"/>
      <c r="F156" s="1099"/>
      <c r="G156" s="1099"/>
      <c r="H156" s="1100"/>
      <c r="I156" s="1100"/>
      <c r="J156" s="1100"/>
      <c r="K156" s="1100"/>
      <c r="L156" s="1114"/>
      <c r="M156" s="1115"/>
      <c r="N156" s="1100"/>
      <c r="O156" s="1180"/>
      <c r="P156" s="1180"/>
      <c r="R156" s="1176"/>
    </row>
    <row r="157" spans="1:32" s="1096" customFormat="1" ht="18" customHeight="1" x14ac:dyDescent="0.2">
      <c r="A157" s="1206"/>
      <c r="B157" s="1099"/>
      <c r="C157" s="1099"/>
      <c r="D157" s="1114"/>
      <c r="E157" s="1114"/>
      <c r="F157" s="1099"/>
      <c r="G157" s="1099"/>
      <c r="H157" s="1100"/>
      <c r="I157" s="1100"/>
      <c r="J157" s="1100"/>
      <c r="K157" s="1100"/>
      <c r="L157" s="1114"/>
      <c r="M157" s="1115"/>
      <c r="N157" s="1100"/>
      <c r="O157" s="1225"/>
      <c r="P157" s="1225"/>
      <c r="R157" s="1176"/>
    </row>
    <row r="158" spans="1:32" s="1096" customFormat="1" ht="18" customHeight="1" x14ac:dyDescent="0.2">
      <c r="A158" s="1206"/>
      <c r="B158" s="1099"/>
      <c r="C158" s="1099"/>
      <c r="D158" s="1114"/>
      <c r="E158" s="1114"/>
      <c r="F158" s="1100"/>
      <c r="G158" s="1113"/>
      <c r="H158" s="1100"/>
      <c r="I158" s="1100"/>
      <c r="J158" s="1100"/>
      <c r="K158" s="1100"/>
      <c r="L158" s="1114"/>
      <c r="M158" s="1115"/>
      <c r="N158" s="1100"/>
      <c r="O158" s="1225"/>
      <c r="P158" s="1225"/>
      <c r="R158" s="1176"/>
    </row>
    <row r="159" spans="1:32" s="1096" customFormat="1" ht="18" customHeight="1" x14ac:dyDescent="0.2">
      <c r="A159" s="1206"/>
      <c r="B159" s="1444" t="s">
        <v>2579</v>
      </c>
      <c r="C159" s="1444"/>
      <c r="D159" s="1444"/>
      <c r="E159" s="1444"/>
      <c r="F159" s="1100"/>
      <c r="G159" s="1113"/>
      <c r="H159" s="1100"/>
      <c r="I159" s="1116"/>
      <c r="J159" s="1444" t="s">
        <v>2243</v>
      </c>
      <c r="K159" s="1444"/>
      <c r="L159" s="1444"/>
      <c r="M159" s="1444"/>
      <c r="N159" s="1444"/>
      <c r="O159" s="1217"/>
      <c r="P159" s="1217"/>
      <c r="R159" s="1176"/>
    </row>
    <row r="160" spans="1:32" s="1096" customFormat="1" ht="18" customHeight="1" x14ac:dyDescent="0.2">
      <c r="A160" s="1206"/>
      <c r="B160" s="1427" t="s">
        <v>2580</v>
      </c>
      <c r="C160" s="1427"/>
      <c r="D160" s="1427"/>
      <c r="E160" s="1427"/>
      <c r="F160" s="1119"/>
      <c r="G160" s="1119"/>
      <c r="H160" s="1119"/>
      <c r="I160" s="1112"/>
      <c r="J160" s="1427" t="s">
        <v>2244</v>
      </c>
      <c r="K160" s="1427"/>
      <c r="L160" s="1427"/>
      <c r="M160" s="1427"/>
      <c r="N160" s="1427"/>
      <c r="O160" s="1206"/>
      <c r="P160" s="1206"/>
      <c r="R160" s="1176"/>
    </row>
    <row r="161" spans="1:18" s="1096" customFormat="1" ht="18" customHeight="1" x14ac:dyDescent="0.2">
      <c r="A161" s="1206"/>
      <c r="B161" s="1218"/>
      <c r="C161" s="1219"/>
      <c r="D161" s="1218"/>
      <c r="E161" s="1218"/>
      <c r="F161" s="1218"/>
      <c r="G161" s="1218"/>
      <c r="H161" s="1221"/>
      <c r="I161" s="1215"/>
      <c r="J161" s="1219"/>
      <c r="K161" s="1218"/>
      <c r="L161" s="1218"/>
      <c r="M161" s="1221"/>
      <c r="N161" s="1206"/>
      <c r="O161" s="1220"/>
      <c r="P161" s="1220"/>
      <c r="R161" s="1176"/>
    </row>
    <row r="162" spans="1:18" s="1096" customFormat="1" ht="18" customHeight="1" x14ac:dyDescent="0.2">
      <c r="A162" s="1206"/>
      <c r="B162" s="1222"/>
      <c r="C162" s="1222"/>
      <c r="D162" s="1222"/>
      <c r="E162" s="1222"/>
      <c r="F162" s="1222"/>
      <c r="G162" s="1222"/>
      <c r="H162" s="1221"/>
      <c r="I162" s="1215"/>
      <c r="J162" s="1222"/>
      <c r="K162" s="1222"/>
      <c r="L162" s="1222"/>
      <c r="M162" s="1222"/>
      <c r="N162" s="1222"/>
      <c r="O162" s="1220"/>
      <c r="P162" s="1220"/>
      <c r="R162" s="1176"/>
    </row>
    <row r="163" spans="1:18" s="1096" customFormat="1" ht="18" customHeight="1" x14ac:dyDescent="0.2">
      <c r="A163" s="1217"/>
      <c r="B163" s="1216"/>
      <c r="C163" s="1216"/>
      <c r="D163" s="1216"/>
      <c r="E163" s="1216"/>
      <c r="F163" s="1216"/>
      <c r="G163" s="1216"/>
      <c r="H163" s="1215"/>
      <c r="I163" s="1215"/>
      <c r="J163" s="1216"/>
      <c r="K163" s="1216"/>
      <c r="L163" s="1216"/>
      <c r="M163" s="1216"/>
      <c r="N163" s="1216"/>
      <c r="O163" s="1217"/>
      <c r="P163" s="1217"/>
      <c r="R163" s="1176"/>
    </row>
    <row r="164" spans="1:18" s="1096" customFormat="1" ht="14.25" x14ac:dyDescent="0.2">
      <c r="A164" s="1215"/>
      <c r="B164" s="1215"/>
      <c r="C164" s="1215"/>
      <c r="D164" s="1215"/>
      <c r="E164" s="1215"/>
      <c r="F164" s="1215"/>
      <c r="G164" s="1215"/>
      <c r="H164" s="1215"/>
      <c r="I164" s="1215"/>
      <c r="J164" s="1215"/>
      <c r="K164" s="1215"/>
      <c r="L164" s="1215"/>
      <c r="M164" s="1215"/>
      <c r="N164" s="1215"/>
      <c r="O164" s="1215"/>
      <c r="P164" s="1215"/>
      <c r="R164" s="1176"/>
    </row>
    <row r="165" spans="1:18" x14ac:dyDescent="0.25">
      <c r="A165" s="1223"/>
      <c r="B165" s="1223"/>
      <c r="C165" s="1223"/>
      <c r="D165" s="1223"/>
      <c r="E165" s="1223"/>
      <c r="F165" s="1223"/>
      <c r="G165" s="1223"/>
      <c r="H165" s="1223"/>
      <c r="I165" s="1223"/>
      <c r="J165" s="1223"/>
      <c r="K165" s="1223"/>
      <c r="L165" s="1223"/>
      <c r="M165" s="1223"/>
      <c r="N165" s="1223"/>
      <c r="O165" s="1223"/>
      <c r="P165" s="1223"/>
    </row>
  </sheetData>
  <autoFilter ref="A9:AE149" xr:uid="{00000000-0009-0000-0000-00000D000000}"/>
  <mergeCells count="29">
    <mergeCell ref="B152:E152"/>
    <mergeCell ref="J152:N152"/>
    <mergeCell ref="B153:F153"/>
    <mergeCell ref="B154:F154"/>
    <mergeCell ref="J154:N154"/>
    <mergeCell ref="N6:N8"/>
    <mergeCell ref="O6:O8"/>
    <mergeCell ref="P6:P8"/>
    <mergeCell ref="I7:I8"/>
    <mergeCell ref="J7:J8"/>
    <mergeCell ref="K7:K8"/>
    <mergeCell ref="L7:L8"/>
    <mergeCell ref="M7:M8"/>
    <mergeCell ref="B159:E159"/>
    <mergeCell ref="J159:N159"/>
    <mergeCell ref="B160:E160"/>
    <mergeCell ref="J160:N160"/>
    <mergeCell ref="A1:P1"/>
    <mergeCell ref="A2:P2"/>
    <mergeCell ref="O4:P4"/>
    <mergeCell ref="A6:A8"/>
    <mergeCell ref="B6:B8"/>
    <mergeCell ref="C6:C8"/>
    <mergeCell ref="D6:D8"/>
    <mergeCell ref="E6:E8"/>
    <mergeCell ref="F6:F8"/>
    <mergeCell ref="G6:G8"/>
    <mergeCell ref="H6:H8"/>
    <mergeCell ref="I6:M6"/>
  </mergeCells>
  <printOptions horizontalCentered="1"/>
  <pageMargins left="0.45866141700000002" right="0.761811024" top="0.98425196850393704" bottom="0.74803149606299202" header="0.31496062992126" footer="0.31496062992126"/>
  <pageSetup paperSize="5" scale="55" firstPageNumber="2" orientation="landscape" useFirstPageNumber="1"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G31"/>
  <sheetViews>
    <sheetView view="pageBreakPreview" topLeftCell="D6" zoomScale="90" zoomScaleNormal="80" zoomScaleSheetLayoutView="90" workbookViewId="0">
      <selection activeCell="E15" sqref="E15:R15"/>
    </sheetView>
  </sheetViews>
  <sheetFormatPr defaultColWidth="8.85546875" defaultRowHeight="15" x14ac:dyDescent="0.25"/>
  <cols>
    <col min="1" max="1" width="14.7109375" hidden="1" customWidth="1"/>
    <col min="2" max="2" width="6.85546875" customWidth="1"/>
    <col min="3" max="3" width="32.85546875" customWidth="1"/>
    <col min="4" max="4" width="15.85546875" customWidth="1"/>
    <col min="5" max="5" width="11.140625" customWidth="1"/>
    <col min="6" max="6" width="14" customWidth="1"/>
    <col min="7" max="7" width="13.42578125" customWidth="1"/>
    <col min="8" max="8" width="8.85546875" customWidth="1"/>
    <col min="9" max="9" width="10.42578125" customWidth="1"/>
    <col min="10" max="10" width="22.85546875" customWidth="1"/>
    <col min="11" max="15" width="9" bestFit="1" customWidth="1"/>
    <col min="16" max="16" width="11.85546875" customWidth="1"/>
    <col min="17" max="17" width="16.42578125" customWidth="1"/>
    <col min="18" max="18" width="14.7109375" customWidth="1"/>
    <col min="21" max="21" width="9" bestFit="1" customWidth="1"/>
    <col min="22" max="22" width="15" bestFit="1" customWidth="1"/>
    <col min="23" max="23" width="9" bestFit="1" customWidth="1"/>
    <col min="24" max="24" width="19.7109375" bestFit="1" customWidth="1"/>
    <col min="25" max="30" width="15.7109375" bestFit="1" customWidth="1"/>
    <col min="31" max="31" width="9" bestFit="1" customWidth="1"/>
    <col min="32" max="33" width="17" bestFit="1" customWidth="1"/>
  </cols>
  <sheetData>
    <row r="1" spans="1:33" x14ac:dyDescent="0.25">
      <c r="B1" s="602"/>
      <c r="C1" s="602"/>
      <c r="D1" s="602"/>
      <c r="E1" s="602"/>
      <c r="F1" s="603"/>
      <c r="G1" s="603"/>
      <c r="H1" s="1483"/>
      <c r="I1" s="1483"/>
      <c r="J1" s="1483"/>
      <c r="K1" s="1483"/>
      <c r="L1" s="1483"/>
      <c r="M1" s="1483"/>
      <c r="N1" s="603"/>
      <c r="O1" s="1484"/>
      <c r="P1" s="1484"/>
      <c r="Q1" s="1484"/>
      <c r="R1" s="1484"/>
    </row>
    <row r="2" spans="1:33" s="1096" customFormat="1" ht="25.5" x14ac:dyDescent="0.2">
      <c r="B2" s="1438" t="s">
        <v>2047</v>
      </c>
      <c r="C2" s="1438"/>
      <c r="D2" s="1438"/>
      <c r="E2" s="1438"/>
      <c r="F2" s="1438"/>
      <c r="G2" s="1438"/>
      <c r="H2" s="1438"/>
      <c r="I2" s="1438"/>
      <c r="J2" s="1438"/>
      <c r="K2" s="1438"/>
      <c r="L2" s="1438"/>
      <c r="M2" s="1438"/>
      <c r="N2" s="1438"/>
      <c r="O2" s="1438"/>
      <c r="P2" s="1438"/>
      <c r="Q2" s="1438"/>
      <c r="R2" s="1438"/>
    </row>
    <row r="3" spans="1:33" s="1096" customFormat="1" ht="25.5" x14ac:dyDescent="0.2">
      <c r="B3" s="1438" t="s">
        <v>2587</v>
      </c>
      <c r="C3" s="1438"/>
      <c r="D3" s="1438"/>
      <c r="E3" s="1438"/>
      <c r="F3" s="1438"/>
      <c r="G3" s="1438"/>
      <c r="H3" s="1438"/>
      <c r="I3" s="1438"/>
      <c r="J3" s="1438"/>
      <c r="K3" s="1438"/>
      <c r="L3" s="1438"/>
      <c r="M3" s="1438"/>
      <c r="N3" s="1438"/>
      <c r="O3" s="1438"/>
      <c r="P3" s="1438"/>
      <c r="Q3" s="1438"/>
      <c r="R3" s="1438"/>
    </row>
    <row r="4" spans="1:33" s="1096" customFormat="1" ht="14.25" x14ac:dyDescent="0.2">
      <c r="B4" s="1099"/>
      <c r="C4" s="1099"/>
      <c r="D4" s="1099"/>
      <c r="E4" s="1099"/>
      <c r="F4" s="1100"/>
      <c r="G4" s="1100"/>
      <c r="H4" s="1100"/>
      <c r="I4" s="1099"/>
      <c r="J4" s="1099"/>
      <c r="K4" s="1100"/>
      <c r="L4" s="1100"/>
      <c r="M4" s="1100"/>
      <c r="N4" s="1100"/>
      <c r="O4" s="1100"/>
      <c r="P4" s="1100"/>
      <c r="Q4" s="1100"/>
      <c r="R4" s="1099"/>
    </row>
    <row r="5" spans="1:33" s="1096" customFormat="1" ht="14.25" x14ac:dyDescent="0.2">
      <c r="B5" s="1099"/>
      <c r="C5" s="1099"/>
      <c r="D5" s="1099"/>
      <c r="E5" s="1099"/>
      <c r="F5" s="1100"/>
      <c r="G5" s="1100"/>
      <c r="H5" s="1100"/>
      <c r="I5" s="1099"/>
      <c r="J5" s="1099"/>
      <c r="K5" s="1100"/>
      <c r="L5" s="1100"/>
      <c r="M5" s="1100"/>
      <c r="N5" s="1100"/>
      <c r="O5" s="1437" t="s">
        <v>1730</v>
      </c>
      <c r="P5" s="1437"/>
      <c r="Q5" s="1437"/>
      <c r="R5" s="1437"/>
    </row>
    <row r="6" spans="1:33" s="1096" customFormat="1" thickBot="1" x14ac:dyDescent="0.25">
      <c r="B6" s="1099"/>
      <c r="C6" s="1437" t="s">
        <v>2143</v>
      </c>
      <c r="D6" s="1437"/>
      <c r="E6" s="1437"/>
      <c r="F6" s="1437"/>
      <c r="G6" s="1437"/>
      <c r="H6" s="1437"/>
      <c r="I6" s="1099"/>
      <c r="J6" s="1099"/>
      <c r="K6" s="1100"/>
      <c r="L6" s="1100"/>
      <c r="M6" s="1100"/>
      <c r="N6" s="1100"/>
      <c r="O6" s="1437" t="s">
        <v>1730</v>
      </c>
      <c r="P6" s="1437"/>
      <c r="Q6" s="1437"/>
      <c r="R6" s="1437"/>
    </row>
    <row r="7" spans="1:33" s="1096" customFormat="1" ht="25.5" customHeight="1" x14ac:dyDescent="0.2">
      <c r="B7" s="1490" t="s">
        <v>2146</v>
      </c>
      <c r="C7" s="1480" t="s">
        <v>2171</v>
      </c>
      <c r="D7" s="1480" t="s">
        <v>2147</v>
      </c>
      <c r="E7" s="1480" t="s">
        <v>2149</v>
      </c>
      <c r="F7" s="1480" t="s">
        <v>2196</v>
      </c>
      <c r="G7" s="1480" t="s">
        <v>2197</v>
      </c>
      <c r="H7" s="1480"/>
      <c r="I7" s="1480"/>
      <c r="J7" s="1480" t="s">
        <v>2175</v>
      </c>
      <c r="K7" s="1480" t="s">
        <v>2198</v>
      </c>
      <c r="L7" s="1480"/>
      <c r="M7" s="1480" t="s">
        <v>2173</v>
      </c>
      <c r="N7" s="1480" t="s">
        <v>2176</v>
      </c>
      <c r="O7" s="1480" t="s">
        <v>2199</v>
      </c>
      <c r="P7" s="1480" t="s">
        <v>2200</v>
      </c>
      <c r="Q7" s="1480" t="s">
        <v>2159</v>
      </c>
      <c r="R7" s="1485" t="s">
        <v>2160</v>
      </c>
    </row>
    <row r="8" spans="1:33" s="1096" customFormat="1" ht="57" x14ac:dyDescent="0.2">
      <c r="B8" s="1491"/>
      <c r="C8" s="1481"/>
      <c r="D8" s="1481"/>
      <c r="E8" s="1481"/>
      <c r="F8" s="1481"/>
      <c r="G8" s="1481" t="s">
        <v>2201</v>
      </c>
      <c r="H8" s="1481" t="s">
        <v>2202</v>
      </c>
      <c r="I8" s="1481" t="s">
        <v>2203</v>
      </c>
      <c r="J8" s="1481"/>
      <c r="K8" s="1488" t="s">
        <v>2179</v>
      </c>
      <c r="L8" s="1488" t="s">
        <v>2100</v>
      </c>
      <c r="M8" s="1481"/>
      <c r="N8" s="1481"/>
      <c r="O8" s="1481"/>
      <c r="P8" s="1481"/>
      <c r="Q8" s="1481"/>
      <c r="R8" s="1486"/>
      <c r="S8" s="1169" t="s">
        <v>2544</v>
      </c>
      <c r="T8" s="1157" t="s">
        <v>2249</v>
      </c>
      <c r="U8" s="1156" t="s">
        <v>2545</v>
      </c>
      <c r="V8" s="1158" t="s">
        <v>2546</v>
      </c>
      <c r="W8" s="1158" t="s">
        <v>2547</v>
      </c>
      <c r="X8" s="1158" t="s">
        <v>2555</v>
      </c>
      <c r="Y8" s="1158" t="s">
        <v>2556</v>
      </c>
      <c r="Z8" s="1158" t="s">
        <v>2549</v>
      </c>
      <c r="AA8" s="1158" t="s">
        <v>2550</v>
      </c>
      <c r="AB8" s="1158" t="s">
        <v>2551</v>
      </c>
      <c r="AC8" s="1158" t="s">
        <v>2552</v>
      </c>
      <c r="AD8" s="1158" t="s">
        <v>2553</v>
      </c>
      <c r="AE8" s="1158" t="s">
        <v>2049</v>
      </c>
      <c r="AF8" s="1156" t="s">
        <v>2089</v>
      </c>
      <c r="AG8" s="1159" t="s">
        <v>2554</v>
      </c>
    </row>
    <row r="9" spans="1:33" s="1096" customFormat="1" ht="24" customHeight="1" thickBot="1" x14ac:dyDescent="0.25">
      <c r="B9" s="1492"/>
      <c r="C9" s="1482"/>
      <c r="D9" s="1482"/>
      <c r="E9" s="1482"/>
      <c r="F9" s="1482"/>
      <c r="G9" s="1482"/>
      <c r="H9" s="1482"/>
      <c r="I9" s="1482"/>
      <c r="J9" s="1482"/>
      <c r="K9" s="1489"/>
      <c r="L9" s="1489"/>
      <c r="M9" s="1482"/>
      <c r="N9" s="1482"/>
      <c r="O9" s="1482"/>
      <c r="P9" s="1482"/>
      <c r="Q9" s="1482"/>
      <c r="R9" s="1487"/>
    </row>
    <row r="10" spans="1:33" s="1096" customFormat="1" ht="18.95" customHeight="1" thickBot="1" x14ac:dyDescent="0.25">
      <c r="B10" s="1172">
        <v>1</v>
      </c>
      <c r="C10" s="1173">
        <v>2</v>
      </c>
      <c r="D10" s="1173">
        <v>3</v>
      </c>
      <c r="E10" s="1174">
        <v>4</v>
      </c>
      <c r="F10" s="1174">
        <v>5</v>
      </c>
      <c r="G10" s="1173">
        <v>6</v>
      </c>
      <c r="H10" s="1173">
        <v>7</v>
      </c>
      <c r="I10" s="1174">
        <v>8</v>
      </c>
      <c r="J10" s="1174">
        <v>9</v>
      </c>
      <c r="K10" s="1173">
        <v>10</v>
      </c>
      <c r="L10" s="1173">
        <v>11</v>
      </c>
      <c r="M10" s="1173">
        <v>12</v>
      </c>
      <c r="N10" s="1173">
        <v>13</v>
      </c>
      <c r="O10" s="1173">
        <v>14</v>
      </c>
      <c r="P10" s="1174">
        <v>15</v>
      </c>
      <c r="Q10" s="1173">
        <v>16</v>
      </c>
      <c r="R10" s="1175">
        <v>17</v>
      </c>
    </row>
    <row r="11" spans="1:33" s="1096" customFormat="1" ht="21.95" customHeight="1" thickTop="1" x14ac:dyDescent="0.2">
      <c r="B11" s="1144"/>
      <c r="C11" s="1127"/>
      <c r="D11" s="1127"/>
      <c r="E11" s="1127"/>
      <c r="F11" s="1127"/>
      <c r="G11" s="1127"/>
      <c r="H11" s="1127"/>
      <c r="I11" s="1127"/>
      <c r="J11" s="1127"/>
      <c r="K11" s="1127"/>
      <c r="L11" s="1127"/>
      <c r="M11" s="1127"/>
      <c r="N11" s="1127"/>
      <c r="O11" s="1127"/>
      <c r="P11" s="1127"/>
      <c r="Q11" s="1127"/>
      <c r="R11" s="1145"/>
    </row>
    <row r="12" spans="1:33" s="1096" customFormat="1" ht="29.25" customHeight="1" x14ac:dyDescent="0.2">
      <c r="B12" s="1140">
        <v>1</v>
      </c>
      <c r="C12" s="1104" t="s">
        <v>20</v>
      </c>
      <c r="D12" s="1102"/>
      <c r="E12" s="1102"/>
      <c r="F12" s="1102"/>
      <c r="G12" s="1102"/>
      <c r="H12" s="1102"/>
      <c r="I12" s="1102"/>
      <c r="J12" s="1102"/>
      <c r="K12" s="1102"/>
      <c r="L12" s="1102"/>
      <c r="M12" s="1102"/>
      <c r="N12" s="1102"/>
      <c r="O12" s="1102"/>
      <c r="P12" s="1102"/>
      <c r="Q12" s="1102"/>
      <c r="R12" s="1139"/>
    </row>
    <row r="13" spans="1:33" s="1096" customFormat="1" ht="29.25" customHeight="1" x14ac:dyDescent="0.2">
      <c r="B13" s="1140" t="s">
        <v>46</v>
      </c>
      <c r="C13" s="1104" t="s">
        <v>2204</v>
      </c>
      <c r="D13" s="1101"/>
      <c r="E13" s="1101"/>
      <c r="F13" s="1102"/>
      <c r="G13" s="1102"/>
      <c r="H13" s="1102"/>
      <c r="I13" s="1101"/>
      <c r="J13" s="1101"/>
      <c r="K13" s="1102"/>
      <c r="L13" s="1102"/>
      <c r="M13" s="1102"/>
      <c r="N13" s="1102"/>
      <c r="O13" s="1102"/>
      <c r="P13" s="1102"/>
      <c r="Q13" s="1133">
        <f>SUM(Q15)</f>
        <v>680456000</v>
      </c>
      <c r="R13" s="1121"/>
      <c r="X13" s="1133">
        <f t="shared" ref="X13:AD13" si="0">SUM(X15)</f>
        <v>122482080</v>
      </c>
      <c r="Y13" s="1133">
        <f t="shared" si="0"/>
        <v>13609120</v>
      </c>
      <c r="Z13" s="1133">
        <f t="shared" si="0"/>
        <v>13609120</v>
      </c>
      <c r="AA13" s="1133">
        <f t="shared" si="0"/>
        <v>13609120</v>
      </c>
      <c r="AB13" s="1133">
        <f t="shared" si="0"/>
        <v>13609120</v>
      </c>
      <c r="AC13" s="1133">
        <f t="shared" si="0"/>
        <v>13609120</v>
      </c>
      <c r="AD13" s="1133">
        <f t="shared" si="0"/>
        <v>13609120</v>
      </c>
      <c r="AF13" s="1133">
        <f>SUM(AF15)</f>
        <v>680456000</v>
      </c>
      <c r="AG13" s="1133">
        <f>SUM(AG15)</f>
        <v>476319200</v>
      </c>
    </row>
    <row r="14" spans="1:33" s="1096" customFormat="1" ht="29.25" customHeight="1" x14ac:dyDescent="0.2">
      <c r="B14" s="1140" t="s">
        <v>48</v>
      </c>
      <c r="C14" s="1105" t="s">
        <v>2205</v>
      </c>
      <c r="D14" s="1101"/>
      <c r="E14" s="1101" t="s">
        <v>1730</v>
      </c>
      <c r="F14" s="1102" t="s">
        <v>1730</v>
      </c>
      <c r="G14" s="1102" t="s">
        <v>1730</v>
      </c>
      <c r="H14" s="1102" t="s">
        <v>1730</v>
      </c>
      <c r="I14" s="1102" t="s">
        <v>1730</v>
      </c>
      <c r="J14" s="1101" t="s">
        <v>1730</v>
      </c>
      <c r="K14" s="1102" t="s">
        <v>1730</v>
      </c>
      <c r="L14" s="1102" t="s">
        <v>1730</v>
      </c>
      <c r="M14" s="1102" t="s">
        <v>1730</v>
      </c>
      <c r="N14" s="1102" t="s">
        <v>1730</v>
      </c>
      <c r="O14" s="1102" t="s">
        <v>1730</v>
      </c>
      <c r="P14" s="1102" t="s">
        <v>1730</v>
      </c>
      <c r="Q14" s="1102" t="s">
        <v>1730</v>
      </c>
      <c r="R14" s="1121"/>
    </row>
    <row r="15" spans="1:33" s="1096" customFormat="1" ht="35.1" customHeight="1" x14ac:dyDescent="0.2">
      <c r="A15" s="1096" t="str">
        <f>LEFT(D15,11)</f>
        <v>03.11.01.01</v>
      </c>
      <c r="B15" s="1170"/>
      <c r="C15" s="1168" t="s">
        <v>874</v>
      </c>
      <c r="D15" s="1134" t="s">
        <v>403</v>
      </c>
      <c r="E15" s="1134" t="s">
        <v>450</v>
      </c>
      <c r="F15" s="1135" t="s">
        <v>116</v>
      </c>
      <c r="G15" s="1135" t="s">
        <v>2207</v>
      </c>
      <c r="H15" s="1135" t="s">
        <v>410</v>
      </c>
      <c r="I15" s="1135">
        <v>419</v>
      </c>
      <c r="J15" s="1168" t="s">
        <v>875</v>
      </c>
      <c r="K15" s="1135">
        <v>2006</v>
      </c>
      <c r="L15" s="1135" t="s">
        <v>1730</v>
      </c>
      <c r="M15" s="1135">
        <v>419</v>
      </c>
      <c r="N15" s="1135"/>
      <c r="O15" s="1102" t="s">
        <v>1730</v>
      </c>
      <c r="P15" s="1135" t="s">
        <v>139</v>
      </c>
      <c r="Q15" s="1136">
        <v>680456000</v>
      </c>
      <c r="R15" s="1121"/>
      <c r="S15" s="1160" t="str">
        <f>MID(D15,2,7)</f>
        <v>3.11.01</v>
      </c>
      <c r="T15" s="1161" t="str">
        <f>VLOOKUP(S15,kelompok,2,0)</f>
        <v>BANGUNAN GEDUNG TEMPAT KERJA</v>
      </c>
      <c r="U15" s="1161">
        <f t="shared" ref="U15" si="1">VLOOKUP(S15,MASAMANFAAT,4,0)</f>
        <v>50</v>
      </c>
      <c r="V15" s="1162">
        <f>(Q15)/U15</f>
        <v>13609120</v>
      </c>
      <c r="W15" s="1163">
        <f>2014-AE15+1</f>
        <v>9</v>
      </c>
      <c r="X15" s="1164">
        <f>IF(W15&gt;U15,Q15,V15*W15)</f>
        <v>122482080</v>
      </c>
      <c r="Y15" s="1164">
        <f>IF(Q15=X15,0,V15)</f>
        <v>13609120</v>
      </c>
      <c r="Z15" s="1164">
        <f>IF(Q15=X15+Y15,0,V15)</f>
        <v>13609120</v>
      </c>
      <c r="AA15" s="1164">
        <f>IF(Q15=Y15+Z15+X15,0,V15)</f>
        <v>13609120</v>
      </c>
      <c r="AB15" s="1164">
        <f>IF(Q15=Z15+AA15+Y15+X15,0,V15)</f>
        <v>13609120</v>
      </c>
      <c r="AC15" s="1164">
        <f>IF(Q15=AA15+AB15+Z15+Y15,0,V15)</f>
        <v>13609120</v>
      </c>
      <c r="AD15" s="1164">
        <f>IF(Q15=AB15+AC15+AA15+Z15+Y15,0,V15)</f>
        <v>13609120</v>
      </c>
      <c r="AE15" s="1165">
        <v>2006</v>
      </c>
      <c r="AF15" s="1166">
        <f>Q15</f>
        <v>680456000</v>
      </c>
      <c r="AG15" s="1167">
        <f>AF15-Y15-X15-Z15-AA15-AB15-AC15-AD15</f>
        <v>476319200</v>
      </c>
    </row>
    <row r="16" spans="1:33" s="1096" customFormat="1" ht="29.25" customHeight="1" x14ac:dyDescent="0.2">
      <c r="B16" s="1170"/>
      <c r="C16" s="1101" t="s">
        <v>156</v>
      </c>
      <c r="D16" s="1101"/>
      <c r="E16" s="1101"/>
      <c r="F16" s="1102"/>
      <c r="G16" s="1102"/>
      <c r="H16" s="1102"/>
      <c r="I16" s="1101"/>
      <c r="J16" s="1101"/>
      <c r="K16" s="1102"/>
      <c r="L16" s="1102"/>
      <c r="M16" s="1102"/>
      <c r="N16" s="1102"/>
      <c r="O16" s="1102"/>
      <c r="P16" s="1102"/>
      <c r="Q16" s="1102"/>
      <c r="R16" s="1121"/>
    </row>
    <row r="17" spans="2:18" s="1096" customFormat="1" ht="29.25" customHeight="1" x14ac:dyDescent="0.2">
      <c r="B17" s="1170" t="s">
        <v>50</v>
      </c>
      <c r="C17" s="1101" t="s">
        <v>2206</v>
      </c>
      <c r="D17" s="1102" t="s">
        <v>140</v>
      </c>
      <c r="E17" s="1101"/>
      <c r="F17" s="1102"/>
      <c r="G17" s="1102"/>
      <c r="H17" s="1102"/>
      <c r="I17" s="1101"/>
      <c r="J17" s="1101"/>
      <c r="K17" s="1102"/>
      <c r="L17" s="1102"/>
      <c r="M17" s="1102"/>
      <c r="N17" s="1102"/>
      <c r="O17" s="1102"/>
      <c r="P17" s="1102"/>
      <c r="Q17" s="1102"/>
      <c r="R17" s="1121"/>
    </row>
    <row r="18" spans="2:18" s="1096" customFormat="1" ht="29.25" customHeight="1" thickBot="1" x14ac:dyDescent="0.25">
      <c r="B18" s="1171"/>
      <c r="C18" s="1106" t="s">
        <v>156</v>
      </c>
      <c r="D18" s="1106"/>
      <c r="E18" s="1106"/>
      <c r="F18" s="1107"/>
      <c r="G18" s="1107"/>
      <c r="H18" s="1107"/>
      <c r="I18" s="1106"/>
      <c r="J18" s="1106"/>
      <c r="K18" s="1107"/>
      <c r="L18" s="1107"/>
      <c r="M18" s="1107"/>
      <c r="N18" s="1107"/>
      <c r="O18" s="1107"/>
      <c r="P18" s="1107"/>
      <c r="Q18" s="1107"/>
      <c r="R18" s="1124"/>
    </row>
    <row r="19" spans="2:18" s="1096" customFormat="1" ht="14.25" x14ac:dyDescent="0.2">
      <c r="B19" s="1099"/>
      <c r="C19" s="1099"/>
      <c r="D19" s="1099"/>
      <c r="E19" s="1099"/>
      <c r="F19" s="1100"/>
      <c r="G19" s="1100"/>
      <c r="H19" s="1100"/>
      <c r="I19" s="1099"/>
      <c r="J19" s="1099"/>
      <c r="K19" s="1100"/>
      <c r="L19" s="1100"/>
      <c r="M19" s="1100"/>
      <c r="N19" s="1100"/>
      <c r="O19" s="1100"/>
      <c r="P19" s="1100"/>
      <c r="Q19" s="1100"/>
      <c r="R19" s="1099"/>
    </row>
    <row r="20" spans="2:18" s="1096" customFormat="1" ht="14.25" x14ac:dyDescent="0.2">
      <c r="B20" s="1099"/>
      <c r="C20" s="1099"/>
      <c r="D20" s="1099"/>
      <c r="E20" s="1099"/>
      <c r="F20" s="1100"/>
      <c r="G20" s="1100"/>
      <c r="H20" s="1100"/>
      <c r="I20" s="1099"/>
      <c r="J20" s="1099"/>
      <c r="K20" s="1100"/>
      <c r="L20" s="1100"/>
      <c r="M20" s="1100"/>
      <c r="N20" s="1100"/>
      <c r="O20" s="1100"/>
      <c r="P20" s="1100"/>
      <c r="Q20" s="1100"/>
      <c r="R20" s="1099"/>
    </row>
    <row r="21" spans="2:18" s="1096" customFormat="1" ht="14.25" x14ac:dyDescent="0.2">
      <c r="B21" s="1099"/>
      <c r="C21" s="1427" t="s">
        <v>125</v>
      </c>
      <c r="D21" s="1427"/>
      <c r="E21" s="1427"/>
      <c r="F21" s="1427"/>
      <c r="G21" s="1099"/>
      <c r="H21" s="1099"/>
      <c r="I21" s="1100"/>
      <c r="J21" s="1112"/>
      <c r="K21" s="1427" t="s">
        <v>2581</v>
      </c>
      <c r="L21" s="1427"/>
      <c r="M21" s="1427"/>
      <c r="N21" s="1427"/>
      <c r="O21" s="1427"/>
      <c r="P21" s="1099"/>
      <c r="Q21" s="1099"/>
      <c r="R21" s="1099"/>
    </row>
    <row r="22" spans="2:18" s="1096" customFormat="1" ht="14.25" x14ac:dyDescent="0.2">
      <c r="B22" s="1099"/>
      <c r="C22" s="1427" t="s">
        <v>2577</v>
      </c>
      <c r="D22" s="1427"/>
      <c r="E22" s="1427"/>
      <c r="F22" s="1427"/>
      <c r="G22" s="1427"/>
      <c r="H22" s="1113"/>
      <c r="I22" s="1100"/>
      <c r="J22" s="1100"/>
      <c r="K22" s="1100"/>
      <c r="L22" s="1100"/>
      <c r="M22" s="1120"/>
      <c r="N22" s="1115"/>
      <c r="O22" s="1100"/>
      <c r="P22" s="1118"/>
      <c r="Q22" s="1099"/>
      <c r="R22" s="1099"/>
    </row>
    <row r="23" spans="2:18" s="1096" customFormat="1" ht="14.25" x14ac:dyDescent="0.2">
      <c r="B23" s="1099"/>
      <c r="C23" s="1427" t="s">
        <v>2578</v>
      </c>
      <c r="D23" s="1427"/>
      <c r="E23" s="1427"/>
      <c r="F23" s="1427"/>
      <c r="G23" s="1427"/>
      <c r="H23" s="1099"/>
      <c r="I23" s="1100"/>
      <c r="J23" s="1112"/>
      <c r="K23" s="1427" t="s">
        <v>122</v>
      </c>
      <c r="L23" s="1427"/>
      <c r="M23" s="1427"/>
      <c r="N23" s="1427"/>
      <c r="O23" s="1427"/>
      <c r="P23" s="1117"/>
      <c r="Q23" s="1099"/>
      <c r="R23" s="1099"/>
    </row>
    <row r="24" spans="2:18" s="1096" customFormat="1" ht="14.25" x14ac:dyDescent="0.2">
      <c r="B24" s="1099"/>
      <c r="C24" s="1099"/>
      <c r="D24" s="1099"/>
      <c r="E24" s="1114"/>
      <c r="F24" s="1114"/>
      <c r="G24" s="1099"/>
      <c r="H24" s="1099"/>
      <c r="I24" s="1100"/>
      <c r="J24" s="1100"/>
      <c r="K24" s="1100"/>
      <c r="L24" s="1100"/>
      <c r="M24" s="1114"/>
      <c r="N24" s="1115"/>
      <c r="O24" s="1100"/>
      <c r="P24" s="1118"/>
      <c r="Q24" s="1100"/>
      <c r="R24" s="1099"/>
    </row>
    <row r="25" spans="2:18" s="1096" customFormat="1" ht="14.25" x14ac:dyDescent="0.2">
      <c r="B25" s="1099"/>
      <c r="C25" s="1099"/>
      <c r="D25" s="1099"/>
      <c r="E25" s="1114"/>
      <c r="F25" s="1114"/>
      <c r="G25" s="1099"/>
      <c r="H25" s="1099"/>
      <c r="I25" s="1100"/>
      <c r="J25" s="1100"/>
      <c r="K25" s="1100"/>
      <c r="L25" s="1100"/>
      <c r="M25" s="1114"/>
      <c r="N25" s="1115"/>
      <c r="O25" s="1100"/>
      <c r="P25" s="1118"/>
      <c r="Q25" s="1100"/>
      <c r="R25" s="1099"/>
    </row>
    <row r="26" spans="2:18" s="1096" customFormat="1" ht="14.25" x14ac:dyDescent="0.2">
      <c r="B26" s="1099"/>
      <c r="C26" s="1099"/>
      <c r="D26" s="1099"/>
      <c r="E26" s="1114"/>
      <c r="F26" s="1114"/>
      <c r="G26" s="1099"/>
      <c r="H26" s="1099"/>
      <c r="I26" s="1100"/>
      <c r="J26" s="1100"/>
      <c r="K26" s="1100"/>
      <c r="L26" s="1100"/>
      <c r="M26" s="1114"/>
      <c r="N26" s="1115"/>
      <c r="O26" s="1100"/>
      <c r="P26" s="1111"/>
      <c r="Q26" s="1100"/>
      <c r="R26" s="1099"/>
    </row>
    <row r="27" spans="2:18" s="1096" customFormat="1" ht="14.25" x14ac:dyDescent="0.2">
      <c r="B27" s="1099"/>
      <c r="C27" s="1099"/>
      <c r="D27" s="1099"/>
      <c r="E27" s="1114"/>
      <c r="F27" s="1114"/>
      <c r="G27" s="1099"/>
      <c r="H27" s="1099"/>
      <c r="I27" s="1100"/>
      <c r="J27" s="1100"/>
      <c r="K27" s="1100"/>
      <c r="L27" s="1100"/>
      <c r="M27" s="1114"/>
      <c r="N27" s="1115"/>
      <c r="O27" s="1100"/>
      <c r="P27" s="1100"/>
      <c r="Q27" s="1100"/>
      <c r="R27" s="1099"/>
    </row>
    <row r="28" spans="2:18" s="1096" customFormat="1" ht="14.25" x14ac:dyDescent="0.2">
      <c r="B28" s="1099"/>
      <c r="C28" s="1099"/>
      <c r="D28" s="1099"/>
      <c r="E28" s="1114"/>
      <c r="F28" s="1114"/>
      <c r="G28" s="1100"/>
      <c r="H28" s="1113"/>
      <c r="I28" s="1100"/>
      <c r="J28" s="1100"/>
      <c r="K28" s="1100"/>
      <c r="L28" s="1100"/>
      <c r="M28" s="1114"/>
      <c r="N28" s="1115"/>
      <c r="O28" s="1100"/>
      <c r="P28" s="1099"/>
      <c r="Q28" s="1099"/>
      <c r="R28" s="1099"/>
    </row>
    <row r="29" spans="2:18" s="1096" customFormat="1" ht="14.25" x14ac:dyDescent="0.2">
      <c r="B29" s="1099"/>
      <c r="C29" s="1444" t="s">
        <v>2579</v>
      </c>
      <c r="D29" s="1444"/>
      <c r="E29" s="1444"/>
      <c r="F29" s="1444"/>
      <c r="G29" s="1100"/>
      <c r="H29" s="1113"/>
      <c r="I29" s="1100"/>
      <c r="J29" s="1116"/>
      <c r="K29" s="1444" t="s">
        <v>2243</v>
      </c>
      <c r="L29" s="1444"/>
      <c r="M29" s="1444"/>
      <c r="N29" s="1444"/>
      <c r="O29" s="1444"/>
      <c r="P29" s="1116"/>
      <c r="Q29" s="1099"/>
      <c r="R29" s="1099"/>
    </row>
    <row r="30" spans="2:18" s="1096" customFormat="1" ht="14.25" x14ac:dyDescent="0.2">
      <c r="B30" s="1117"/>
      <c r="C30" s="1427" t="s">
        <v>2580</v>
      </c>
      <c r="D30" s="1427"/>
      <c r="E30" s="1427"/>
      <c r="F30" s="1427"/>
      <c r="G30" s="1119"/>
      <c r="H30" s="1119"/>
      <c r="I30" s="1119"/>
      <c r="J30" s="1112"/>
      <c r="K30" s="1427" t="s">
        <v>2244</v>
      </c>
      <c r="L30" s="1427"/>
      <c r="M30" s="1427"/>
      <c r="N30" s="1427"/>
      <c r="O30" s="1427"/>
      <c r="P30" s="1118"/>
      <c r="Q30" s="1111"/>
      <c r="R30" s="1117"/>
    </row>
    <row r="31" spans="2:18" s="1096" customFormat="1" ht="14.25" x14ac:dyDescent="0.2"/>
  </sheetData>
  <mergeCells count="35">
    <mergeCell ref="C6:H6"/>
    <mergeCell ref="O6:R6"/>
    <mergeCell ref="K7:L7"/>
    <mergeCell ref="H1:M1"/>
    <mergeCell ref="O1:R1"/>
    <mergeCell ref="J7:J9"/>
    <mergeCell ref="M7:M9"/>
    <mergeCell ref="N7:N9"/>
    <mergeCell ref="O7:O9"/>
    <mergeCell ref="P7:P9"/>
    <mergeCell ref="Q7:Q9"/>
    <mergeCell ref="R7:R9"/>
    <mergeCell ref="K8:K9"/>
    <mergeCell ref="L8:L9"/>
    <mergeCell ref="B2:R2"/>
    <mergeCell ref="B3:R3"/>
    <mergeCell ref="B7:B9"/>
    <mergeCell ref="O5:R5"/>
    <mergeCell ref="C7:C9"/>
    <mergeCell ref="D7:D9"/>
    <mergeCell ref="E7:E9"/>
    <mergeCell ref="F7:F9"/>
    <mergeCell ref="G7:I7"/>
    <mergeCell ref="G8:G9"/>
    <mergeCell ref="H8:H9"/>
    <mergeCell ref="I8:I9"/>
    <mergeCell ref="C30:F30"/>
    <mergeCell ref="K30:O30"/>
    <mergeCell ref="C21:F21"/>
    <mergeCell ref="K21:O21"/>
    <mergeCell ref="K23:O23"/>
    <mergeCell ref="C29:F29"/>
    <mergeCell ref="K29:O29"/>
    <mergeCell ref="C22:G22"/>
    <mergeCell ref="C23:G23"/>
  </mergeCells>
  <printOptions horizontalCentered="1"/>
  <pageMargins left="0.45866141700000002" right="0.95866141699999996" top="0.98425196850393704" bottom="0.74803149606299202" header="0.31496062992126" footer="0.31496062992126"/>
  <pageSetup paperSize="5" scale="60" firstPageNumber="10" orientation="landscape" useFirstPageNumber="1" r:id="rId1"/>
  <headerFooter>
    <oddFooter xml:space="preserve">&amp;R&amp;"Calibri,Regular"&amp;K000000
</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31"/>
  <sheetViews>
    <sheetView view="pageBreakPreview" topLeftCell="A7" zoomScaleNormal="100" zoomScaleSheetLayoutView="100" workbookViewId="0">
      <selection activeCell="E21" sqref="E21"/>
    </sheetView>
  </sheetViews>
  <sheetFormatPr defaultColWidth="8.85546875" defaultRowHeight="15" x14ac:dyDescent="0.25"/>
  <cols>
    <col min="1" max="1" width="6.7109375" customWidth="1"/>
    <col min="2" max="2" width="27.85546875" customWidth="1"/>
    <col min="3" max="3" width="12" customWidth="1"/>
    <col min="4" max="4" width="12.7109375" customWidth="1"/>
    <col min="5" max="5" width="12.85546875" customWidth="1"/>
    <col min="6" max="6" width="11" customWidth="1"/>
    <col min="8" max="8" width="10.42578125" customWidth="1"/>
    <col min="9" max="9" width="10.140625" customWidth="1"/>
    <col min="13" max="13" width="11.42578125" bestFit="1" customWidth="1"/>
    <col min="14" max="14" width="12.85546875" customWidth="1"/>
    <col min="16" max="16" width="10.7109375" customWidth="1"/>
    <col min="17" max="17" width="13.85546875" customWidth="1"/>
  </cols>
  <sheetData>
    <row r="1" spans="1:18" x14ac:dyDescent="0.25">
      <c r="A1" s="605"/>
      <c r="B1" s="605"/>
      <c r="C1" s="605"/>
      <c r="D1" s="605"/>
      <c r="E1" s="605"/>
      <c r="F1" s="628"/>
      <c r="G1" s="605"/>
      <c r="H1" s="1448"/>
      <c r="I1" s="1448"/>
      <c r="J1" s="1448"/>
      <c r="K1" s="1448"/>
      <c r="L1" s="1448"/>
      <c r="M1" s="606"/>
      <c r="N1" s="606"/>
      <c r="O1" s="606"/>
      <c r="P1" s="1448"/>
      <c r="Q1" s="1448"/>
      <c r="R1" s="602"/>
    </row>
    <row r="2" spans="1:18" s="1096" customFormat="1" ht="25.5" x14ac:dyDescent="0.2">
      <c r="A2" s="1438" t="s">
        <v>2585</v>
      </c>
      <c r="B2" s="1438"/>
      <c r="C2" s="1438"/>
      <c r="D2" s="1438"/>
      <c r="E2" s="1438"/>
      <c r="F2" s="1438"/>
      <c r="G2" s="1438"/>
      <c r="H2" s="1438"/>
      <c r="I2" s="1438"/>
      <c r="J2" s="1438"/>
      <c r="K2" s="1438"/>
      <c r="L2" s="1438"/>
      <c r="M2" s="1438"/>
      <c r="N2" s="1438"/>
      <c r="O2" s="1438"/>
      <c r="P2" s="1438"/>
      <c r="Q2" s="1438"/>
      <c r="R2" s="1099"/>
    </row>
    <row r="3" spans="1:18" s="1096" customFormat="1" ht="25.5" x14ac:dyDescent="0.2">
      <c r="A3" s="1438" t="s">
        <v>2586</v>
      </c>
      <c r="B3" s="1438"/>
      <c r="C3" s="1438"/>
      <c r="D3" s="1438"/>
      <c r="E3" s="1438"/>
      <c r="F3" s="1438"/>
      <c r="G3" s="1438"/>
      <c r="H3" s="1438"/>
      <c r="I3" s="1438"/>
      <c r="J3" s="1438"/>
      <c r="K3" s="1438"/>
      <c r="L3" s="1438"/>
      <c r="M3" s="1438"/>
      <c r="N3" s="1438"/>
      <c r="O3" s="1438"/>
      <c r="P3" s="1438"/>
      <c r="Q3" s="1438"/>
      <c r="R3" s="1099"/>
    </row>
    <row r="4" spans="1:18" s="1096" customFormat="1" ht="14.25" x14ac:dyDescent="0.2">
      <c r="A4" s="1099"/>
      <c r="B4" s="1099"/>
      <c r="C4" s="1099"/>
      <c r="D4" s="1099"/>
      <c r="E4" s="1099"/>
      <c r="F4" s="1098"/>
      <c r="G4" s="1099"/>
      <c r="H4" s="1100"/>
      <c r="I4" s="1099"/>
      <c r="J4" s="1100"/>
      <c r="K4" s="1100"/>
      <c r="L4" s="1100"/>
      <c r="M4" s="1100"/>
      <c r="N4" s="1100"/>
      <c r="O4" s="1100"/>
      <c r="P4" s="1500"/>
      <c r="Q4" s="1500"/>
      <c r="R4" s="1097"/>
    </row>
    <row r="5" spans="1:18" s="1096" customFormat="1" thickBot="1" x14ac:dyDescent="0.25">
      <c r="A5" s="1148"/>
      <c r="B5" s="1148" t="s">
        <v>2142</v>
      </c>
      <c r="C5" s="1148"/>
      <c r="D5" s="1148"/>
      <c r="E5" s="1148"/>
      <c r="F5" s="1148"/>
      <c r="G5" s="1148"/>
      <c r="H5" s="1099"/>
      <c r="I5" s="1100"/>
      <c r="J5" s="1100"/>
      <c r="K5" s="1100"/>
      <c r="L5" s="1100"/>
      <c r="M5" s="1437" t="s">
        <v>1730</v>
      </c>
      <c r="N5" s="1437"/>
      <c r="O5" s="1437"/>
      <c r="P5" s="1437"/>
      <c r="Q5" s="1437"/>
      <c r="R5" s="1097"/>
    </row>
    <row r="6" spans="1:18" s="1096" customFormat="1" ht="25.5" customHeight="1" thickTop="1" x14ac:dyDescent="0.2">
      <c r="A6" s="1493" t="s">
        <v>2146</v>
      </c>
      <c r="B6" s="1496" t="s">
        <v>2171</v>
      </c>
      <c r="C6" s="1496" t="s">
        <v>2100</v>
      </c>
      <c r="D6" s="1496"/>
      <c r="E6" s="1496" t="s">
        <v>2208</v>
      </c>
      <c r="F6" s="1498" t="s">
        <v>2209</v>
      </c>
      <c r="G6" s="1498" t="s">
        <v>2210</v>
      </c>
      <c r="H6" s="1496" t="s">
        <v>2173</v>
      </c>
      <c r="I6" s="1498" t="s">
        <v>2211</v>
      </c>
      <c r="J6" s="1496" t="s">
        <v>2212</v>
      </c>
      <c r="K6" s="1496"/>
      <c r="L6" s="1496" t="s">
        <v>2213</v>
      </c>
      <c r="M6" s="1498" t="s">
        <v>2214</v>
      </c>
      <c r="N6" s="1498" t="s">
        <v>2215</v>
      </c>
      <c r="O6" s="1496" t="s">
        <v>2216</v>
      </c>
      <c r="P6" s="1498" t="s">
        <v>2217</v>
      </c>
      <c r="Q6" s="1502" t="s">
        <v>2160</v>
      </c>
      <c r="R6" s="1097"/>
    </row>
    <row r="7" spans="1:18" s="1096" customFormat="1" ht="14.25" x14ac:dyDescent="0.2">
      <c r="A7" s="1494"/>
      <c r="B7" s="1429"/>
      <c r="C7" s="1435" t="s">
        <v>2147</v>
      </c>
      <c r="D7" s="1429" t="s">
        <v>2172</v>
      </c>
      <c r="E7" s="1429"/>
      <c r="F7" s="1435"/>
      <c r="G7" s="1435"/>
      <c r="H7" s="1429"/>
      <c r="I7" s="1435"/>
      <c r="J7" s="1429" t="s">
        <v>2179</v>
      </c>
      <c r="K7" s="1429" t="s">
        <v>2100</v>
      </c>
      <c r="L7" s="1429"/>
      <c r="M7" s="1435"/>
      <c r="N7" s="1435"/>
      <c r="O7" s="1429"/>
      <c r="P7" s="1435"/>
      <c r="Q7" s="1503"/>
      <c r="R7" s="1501"/>
    </row>
    <row r="8" spans="1:18" s="1096" customFormat="1" thickBot="1" x14ac:dyDescent="0.25">
      <c r="A8" s="1495"/>
      <c r="B8" s="1497"/>
      <c r="C8" s="1499"/>
      <c r="D8" s="1497"/>
      <c r="E8" s="1497"/>
      <c r="F8" s="1499"/>
      <c r="G8" s="1499"/>
      <c r="H8" s="1497"/>
      <c r="I8" s="1499"/>
      <c r="J8" s="1497"/>
      <c r="K8" s="1497"/>
      <c r="L8" s="1497"/>
      <c r="M8" s="1499"/>
      <c r="N8" s="1499"/>
      <c r="O8" s="1497"/>
      <c r="P8" s="1499"/>
      <c r="Q8" s="1504"/>
      <c r="R8" s="1501"/>
    </row>
    <row r="9" spans="1:18" s="1096" customFormat="1" thickTop="1" x14ac:dyDescent="0.2">
      <c r="A9" s="1149">
        <v>1</v>
      </c>
      <c r="B9" s="1127">
        <v>2</v>
      </c>
      <c r="C9" s="1127">
        <v>3</v>
      </c>
      <c r="D9" s="1127">
        <v>4</v>
      </c>
      <c r="E9" s="1127">
        <v>5</v>
      </c>
      <c r="F9" s="1150">
        <v>6</v>
      </c>
      <c r="G9" s="1127">
        <v>7</v>
      </c>
      <c r="H9" s="1127">
        <v>8</v>
      </c>
      <c r="I9" s="1127">
        <v>9</v>
      </c>
      <c r="J9" s="1127">
        <v>10</v>
      </c>
      <c r="K9" s="1127">
        <v>11</v>
      </c>
      <c r="L9" s="1127">
        <v>12</v>
      </c>
      <c r="M9" s="1127">
        <v>13</v>
      </c>
      <c r="N9" s="1127">
        <v>14</v>
      </c>
      <c r="O9" s="1127">
        <v>15</v>
      </c>
      <c r="P9" s="1127">
        <v>16</v>
      </c>
      <c r="Q9" s="1151">
        <v>17</v>
      </c>
      <c r="R9" s="1097"/>
    </row>
    <row r="10" spans="1:18" s="1096" customFormat="1" ht="13.5" customHeight="1" x14ac:dyDescent="0.2">
      <c r="A10" s="1152"/>
      <c r="B10" s="1101"/>
      <c r="C10" s="1101"/>
      <c r="D10" s="1101"/>
      <c r="E10" s="1101"/>
      <c r="F10" s="1153"/>
      <c r="G10" s="1101"/>
      <c r="H10" s="1102"/>
      <c r="I10" s="1101"/>
      <c r="J10" s="1102"/>
      <c r="K10" s="1102"/>
      <c r="L10" s="1102"/>
      <c r="M10" s="1102"/>
      <c r="N10" s="1102"/>
      <c r="O10" s="1102"/>
      <c r="P10" s="1102"/>
      <c r="Q10" s="1103"/>
      <c r="R10" s="1097"/>
    </row>
    <row r="11" spans="1:18" s="1096" customFormat="1" ht="25.5" customHeight="1" x14ac:dyDescent="0.2">
      <c r="A11" s="1132">
        <v>1</v>
      </c>
      <c r="B11" s="1104" t="s">
        <v>20</v>
      </c>
      <c r="C11" s="1101"/>
      <c r="D11" s="1101"/>
      <c r="E11" s="1101"/>
      <c r="F11" s="1153"/>
      <c r="G11" s="1101"/>
      <c r="H11" s="1102"/>
      <c r="I11" s="1101"/>
      <c r="J11" s="1102"/>
      <c r="K11" s="1102"/>
      <c r="L11" s="1102"/>
      <c r="M11" s="1102"/>
      <c r="N11" s="1102"/>
      <c r="O11" s="1102"/>
      <c r="P11" s="1102"/>
      <c r="Q11" s="1103"/>
      <c r="R11" s="1097"/>
    </row>
    <row r="12" spans="1:18" s="1096" customFormat="1" ht="25.5" customHeight="1" x14ac:dyDescent="0.2">
      <c r="A12" s="1132" t="s">
        <v>52</v>
      </c>
      <c r="B12" s="1104" t="s">
        <v>2218</v>
      </c>
      <c r="C12" s="1101"/>
      <c r="D12" s="1101"/>
      <c r="E12" s="1101"/>
      <c r="F12" s="1153"/>
      <c r="G12" s="1101"/>
      <c r="H12" s="1102"/>
      <c r="I12" s="1101"/>
      <c r="J12" s="1102"/>
      <c r="K12" s="1102"/>
      <c r="L12" s="1102"/>
      <c r="M12" s="1102"/>
      <c r="N12" s="1102"/>
      <c r="O12" s="1102"/>
      <c r="P12" s="1102"/>
      <c r="Q12" s="1103"/>
      <c r="R12" s="1097"/>
    </row>
    <row r="13" spans="1:18" s="1096" customFormat="1" ht="25.5" customHeight="1" x14ac:dyDescent="0.2">
      <c r="A13" s="1132" t="s">
        <v>54</v>
      </c>
      <c r="B13" s="1104" t="s">
        <v>2219</v>
      </c>
      <c r="C13" s="1101"/>
      <c r="D13" s="1102" t="s">
        <v>140</v>
      </c>
      <c r="E13" s="1101"/>
      <c r="F13" s="1153"/>
      <c r="G13" s="1101"/>
      <c r="H13" s="1102"/>
      <c r="I13" s="1101"/>
      <c r="J13" s="1102"/>
      <c r="K13" s="1102"/>
      <c r="L13" s="1102"/>
      <c r="M13" s="1102"/>
      <c r="N13" s="1102"/>
      <c r="O13" s="1102"/>
      <c r="P13" s="1102"/>
      <c r="Q13" s="1103"/>
      <c r="R13" s="1097"/>
    </row>
    <row r="14" spans="1:18" s="1096" customFormat="1" ht="25.5" customHeight="1" x14ac:dyDescent="0.2">
      <c r="A14" s="1132"/>
      <c r="B14" s="1104" t="s">
        <v>156</v>
      </c>
      <c r="C14" s="1101"/>
      <c r="D14" s="1101"/>
      <c r="E14" s="1101"/>
      <c r="F14" s="1153"/>
      <c r="G14" s="1101"/>
      <c r="H14" s="1102"/>
      <c r="I14" s="1101"/>
      <c r="J14" s="1102"/>
      <c r="K14" s="1102"/>
      <c r="L14" s="1102"/>
      <c r="M14" s="1102"/>
      <c r="N14" s="1102"/>
      <c r="O14" s="1102"/>
      <c r="P14" s="1102"/>
      <c r="Q14" s="1103"/>
      <c r="R14" s="1097"/>
    </row>
    <row r="15" spans="1:18" s="1096" customFormat="1" ht="25.5" customHeight="1" x14ac:dyDescent="0.2">
      <c r="A15" s="1132" t="s">
        <v>56</v>
      </c>
      <c r="B15" s="1104" t="s">
        <v>2220</v>
      </c>
      <c r="C15" s="1101"/>
      <c r="D15" s="1102" t="s">
        <v>140</v>
      </c>
      <c r="E15" s="1101"/>
      <c r="F15" s="1153"/>
      <c r="G15" s="1101"/>
      <c r="H15" s="1102"/>
      <c r="I15" s="1101"/>
      <c r="J15" s="1102"/>
      <c r="K15" s="1102"/>
      <c r="L15" s="1102"/>
      <c r="M15" s="1102"/>
      <c r="N15" s="1102"/>
      <c r="O15" s="1102"/>
      <c r="P15" s="1102"/>
      <c r="Q15" s="1103"/>
      <c r="R15" s="1097"/>
    </row>
    <row r="16" spans="1:18" s="1096" customFormat="1" ht="25.5" customHeight="1" x14ac:dyDescent="0.2">
      <c r="A16" s="1132"/>
      <c r="B16" s="1104" t="s">
        <v>156</v>
      </c>
      <c r="C16" s="1101"/>
      <c r="D16" s="1101"/>
      <c r="E16" s="1101"/>
      <c r="F16" s="1153"/>
      <c r="G16" s="1101"/>
      <c r="H16" s="1102"/>
      <c r="I16" s="1101"/>
      <c r="J16" s="1102"/>
      <c r="K16" s="1102"/>
      <c r="L16" s="1102"/>
      <c r="M16" s="1102"/>
      <c r="N16" s="1102"/>
      <c r="O16" s="1102"/>
      <c r="P16" s="1102"/>
      <c r="Q16" s="1103"/>
      <c r="R16" s="1097"/>
    </row>
    <row r="17" spans="1:18" s="1096" customFormat="1" ht="25.5" customHeight="1" x14ac:dyDescent="0.2">
      <c r="A17" s="1132" t="s">
        <v>58</v>
      </c>
      <c r="B17" s="1104" t="s">
        <v>2221</v>
      </c>
      <c r="C17" s="1101"/>
      <c r="D17" s="1102" t="s">
        <v>140</v>
      </c>
      <c r="E17" s="1101"/>
      <c r="F17" s="1153"/>
      <c r="G17" s="1101"/>
      <c r="H17" s="1102"/>
      <c r="I17" s="1101"/>
      <c r="J17" s="1102"/>
      <c r="K17" s="1102"/>
      <c r="L17" s="1102"/>
      <c r="M17" s="1102"/>
      <c r="N17" s="1102"/>
      <c r="O17" s="1102"/>
      <c r="P17" s="1102"/>
      <c r="Q17" s="1103"/>
      <c r="R17" s="1097"/>
    </row>
    <row r="18" spans="1:18" s="1096" customFormat="1" ht="25.5" customHeight="1" x14ac:dyDescent="0.2">
      <c r="A18" s="1132"/>
      <c r="B18" s="1104" t="s">
        <v>156</v>
      </c>
      <c r="C18" s="1101"/>
      <c r="D18" s="1101"/>
      <c r="E18" s="1101"/>
      <c r="F18" s="1153"/>
      <c r="G18" s="1101"/>
      <c r="H18" s="1102"/>
      <c r="I18" s="1101"/>
      <c r="J18" s="1102"/>
      <c r="K18" s="1102"/>
      <c r="L18" s="1102"/>
      <c r="M18" s="1102"/>
      <c r="N18" s="1102"/>
      <c r="O18" s="1102"/>
      <c r="P18" s="1102"/>
      <c r="Q18" s="1103"/>
      <c r="R18" s="1097"/>
    </row>
    <row r="19" spans="1:18" s="1096" customFormat="1" ht="25.5" customHeight="1" x14ac:dyDescent="0.2">
      <c r="A19" s="1132" t="s">
        <v>60</v>
      </c>
      <c r="B19" s="1104" t="s">
        <v>2222</v>
      </c>
      <c r="C19" s="1101"/>
      <c r="D19" s="1102" t="s">
        <v>140</v>
      </c>
      <c r="E19" s="1101"/>
      <c r="F19" s="1153"/>
      <c r="G19" s="1101"/>
      <c r="H19" s="1102"/>
      <c r="I19" s="1101"/>
      <c r="J19" s="1102"/>
      <c r="K19" s="1102"/>
      <c r="L19" s="1102"/>
      <c r="M19" s="1102"/>
      <c r="N19" s="1102"/>
      <c r="O19" s="1102"/>
      <c r="P19" s="1102"/>
      <c r="Q19" s="1103"/>
      <c r="R19" s="1097"/>
    </row>
    <row r="20" spans="1:18" s="1096" customFormat="1" ht="25.5" customHeight="1" thickBot="1" x14ac:dyDescent="0.25">
      <c r="A20" s="1154"/>
      <c r="B20" s="1106" t="s">
        <v>156</v>
      </c>
      <c r="C20" s="1106"/>
      <c r="D20" s="1106"/>
      <c r="E20" s="1106"/>
      <c r="F20" s="1155"/>
      <c r="G20" s="1106"/>
      <c r="H20" s="1107"/>
      <c r="I20" s="1106"/>
      <c r="J20" s="1107"/>
      <c r="K20" s="1107"/>
      <c r="L20" s="1107"/>
      <c r="M20" s="1107"/>
      <c r="N20" s="1107"/>
      <c r="O20" s="1107"/>
      <c r="P20" s="1107"/>
      <c r="Q20" s="1108"/>
      <c r="R20" s="1097"/>
    </row>
    <row r="21" spans="1:18" s="1096" customFormat="1" ht="14.25" x14ac:dyDescent="0.2">
      <c r="A21" s="1099"/>
      <c r="B21" s="1099"/>
      <c r="C21" s="1099"/>
      <c r="D21" s="1099"/>
      <c r="E21" s="1099"/>
      <c r="F21" s="1098"/>
      <c r="G21" s="1099"/>
      <c r="H21" s="1100"/>
      <c r="I21" s="1099"/>
      <c r="J21" s="1100"/>
      <c r="K21" s="1100"/>
      <c r="L21" s="1100"/>
      <c r="M21" s="1100"/>
      <c r="N21" s="1100"/>
      <c r="O21" s="1100"/>
      <c r="P21" s="1100"/>
      <c r="Q21" s="1099"/>
      <c r="R21" s="1097"/>
    </row>
    <row r="22" spans="1:18" s="1096" customFormat="1" ht="14.25" x14ac:dyDescent="0.2">
      <c r="A22" s="1117"/>
      <c r="B22" s="1117"/>
      <c r="C22" s="1117"/>
      <c r="D22" s="1117"/>
      <c r="E22" s="1117"/>
      <c r="F22" s="1097"/>
      <c r="G22" s="1117"/>
      <c r="H22" s="1111"/>
      <c r="I22" s="1117"/>
      <c r="J22" s="1111"/>
      <c r="K22" s="1111"/>
      <c r="L22" s="1111"/>
      <c r="M22" s="1111"/>
      <c r="N22" s="1117"/>
      <c r="O22" s="1117"/>
      <c r="P22" s="1117"/>
      <c r="Q22" s="1117"/>
      <c r="R22" s="1097"/>
    </row>
    <row r="23" spans="1:18" s="1096" customFormat="1" ht="14.25" x14ac:dyDescent="0.2">
      <c r="A23" s="1117"/>
      <c r="B23" s="1427" t="s">
        <v>125</v>
      </c>
      <c r="C23" s="1427"/>
      <c r="D23" s="1427"/>
      <c r="E23" s="1427"/>
      <c r="F23" s="1099"/>
      <c r="G23" s="1099"/>
      <c r="H23" s="1100"/>
      <c r="I23" s="1112"/>
      <c r="J23" s="1427" t="s">
        <v>2581</v>
      </c>
      <c r="K23" s="1427"/>
      <c r="L23" s="1427"/>
      <c r="M23" s="1427"/>
      <c r="N23" s="1427"/>
      <c r="O23" s="1118"/>
      <c r="P23" s="1118"/>
      <c r="Q23" s="1118"/>
      <c r="R23" s="1112"/>
    </row>
    <row r="24" spans="1:18" s="1096" customFormat="1" ht="14.25" x14ac:dyDescent="0.2">
      <c r="A24" s="1117"/>
      <c r="B24" s="1427" t="s">
        <v>2577</v>
      </c>
      <c r="C24" s="1427"/>
      <c r="D24" s="1427"/>
      <c r="E24" s="1427"/>
      <c r="F24" s="1427"/>
      <c r="G24" s="1113"/>
      <c r="H24" s="1100"/>
      <c r="I24" s="1100"/>
      <c r="J24" s="1100"/>
      <c r="K24" s="1100"/>
      <c r="L24" s="1120"/>
      <c r="M24" s="1115"/>
      <c r="N24" s="1100"/>
      <c r="O24" s="1111"/>
      <c r="P24" s="1117"/>
      <c r="Q24" s="1117"/>
      <c r="R24" s="1099"/>
    </row>
    <row r="25" spans="1:18" s="1096" customFormat="1" ht="14.25" x14ac:dyDescent="0.2">
      <c r="A25" s="1117"/>
      <c r="B25" s="1427" t="s">
        <v>2578</v>
      </c>
      <c r="C25" s="1427"/>
      <c r="D25" s="1427"/>
      <c r="E25" s="1427"/>
      <c r="F25" s="1427"/>
      <c r="G25" s="1099"/>
      <c r="H25" s="1100"/>
      <c r="I25" s="1112"/>
      <c r="J25" s="1427" t="s">
        <v>122</v>
      </c>
      <c r="K25" s="1427"/>
      <c r="L25" s="1427"/>
      <c r="M25" s="1427"/>
      <c r="N25" s="1427"/>
      <c r="O25" s="1118"/>
      <c r="P25" s="1118"/>
      <c r="Q25" s="1118"/>
      <c r="R25" s="1112"/>
    </row>
    <row r="26" spans="1:18" s="1096" customFormat="1" ht="14.25" x14ac:dyDescent="0.2">
      <c r="A26" s="1117"/>
      <c r="B26" s="1099"/>
      <c r="C26" s="1099"/>
      <c r="D26" s="1114"/>
      <c r="E26" s="1114"/>
      <c r="F26" s="1099"/>
      <c r="G26" s="1099"/>
      <c r="H26" s="1100"/>
      <c r="I26" s="1100"/>
      <c r="J26" s="1100"/>
      <c r="K26" s="1100"/>
      <c r="L26" s="1114"/>
      <c r="M26" s="1115"/>
      <c r="N26" s="1100"/>
      <c r="O26" s="1111"/>
      <c r="P26" s="1111"/>
      <c r="Q26" s="1111"/>
      <c r="R26" s="1100"/>
    </row>
    <row r="27" spans="1:18" s="1096" customFormat="1" ht="14.25" x14ac:dyDescent="0.2">
      <c r="A27" s="1099"/>
      <c r="B27" s="1099"/>
      <c r="C27" s="1099"/>
      <c r="D27" s="1114"/>
      <c r="E27" s="1114"/>
      <c r="F27" s="1099"/>
      <c r="G27" s="1099"/>
      <c r="H27" s="1100"/>
      <c r="I27" s="1100"/>
      <c r="J27" s="1100"/>
      <c r="K27" s="1100"/>
      <c r="L27" s="1114"/>
      <c r="M27" s="1115"/>
      <c r="N27" s="1100"/>
      <c r="O27" s="1100"/>
      <c r="P27" s="1100"/>
      <c r="Q27" s="1100"/>
      <c r="R27" s="1100"/>
    </row>
    <row r="28" spans="1:18" s="1096" customFormat="1" ht="14.25" x14ac:dyDescent="0.2">
      <c r="A28" s="1099"/>
      <c r="B28" s="1099"/>
      <c r="C28" s="1099"/>
      <c r="D28" s="1114"/>
      <c r="E28" s="1114"/>
      <c r="F28" s="1099"/>
      <c r="G28" s="1099"/>
      <c r="H28" s="1100"/>
      <c r="I28" s="1100"/>
      <c r="J28" s="1100"/>
      <c r="K28" s="1100"/>
      <c r="L28" s="1114"/>
      <c r="M28" s="1115"/>
      <c r="N28" s="1100"/>
      <c r="O28" s="1100"/>
      <c r="P28" s="1099"/>
      <c r="Q28" s="1099"/>
      <c r="R28" s="1099"/>
    </row>
    <row r="29" spans="1:18" s="1096" customFormat="1" ht="14.25" x14ac:dyDescent="0.2">
      <c r="A29" s="1099"/>
      <c r="B29" s="1099"/>
      <c r="C29" s="1099"/>
      <c r="D29" s="1114"/>
      <c r="E29" s="1114"/>
      <c r="F29" s="1100"/>
      <c r="G29" s="1113"/>
      <c r="H29" s="1100"/>
      <c r="I29" s="1100"/>
      <c r="J29" s="1100"/>
      <c r="K29" s="1100"/>
      <c r="L29" s="1114"/>
      <c r="M29" s="1115"/>
      <c r="N29" s="1100"/>
      <c r="O29" s="1116"/>
      <c r="P29" s="1116"/>
      <c r="Q29" s="1116"/>
      <c r="R29" s="1116"/>
    </row>
    <row r="30" spans="1:18" s="1096" customFormat="1" ht="14.25" x14ac:dyDescent="0.2">
      <c r="B30" s="1444" t="s">
        <v>2579</v>
      </c>
      <c r="C30" s="1444"/>
      <c r="D30" s="1444"/>
      <c r="E30" s="1444"/>
      <c r="F30" s="1100"/>
      <c r="G30" s="1113"/>
      <c r="H30" s="1100"/>
      <c r="I30" s="1116"/>
      <c r="J30" s="1444" t="s">
        <v>2243</v>
      </c>
      <c r="K30" s="1444"/>
      <c r="L30" s="1444"/>
      <c r="M30" s="1444"/>
      <c r="N30" s="1444"/>
      <c r="O30" s="1118"/>
      <c r="P30" s="1118"/>
      <c r="Q30" s="1118"/>
      <c r="R30" s="1118"/>
    </row>
    <row r="31" spans="1:18" x14ac:dyDescent="0.25">
      <c r="B31" s="1427" t="s">
        <v>2580</v>
      </c>
      <c r="C31" s="1427"/>
      <c r="D31" s="1427"/>
      <c r="E31" s="1427"/>
      <c r="F31" s="1119"/>
      <c r="G31" s="1119"/>
      <c r="H31" s="1119"/>
      <c r="I31" s="1112"/>
      <c r="J31" s="1427" t="s">
        <v>2244</v>
      </c>
      <c r="K31" s="1427"/>
      <c r="L31" s="1427"/>
      <c r="M31" s="1427"/>
      <c r="N31" s="1427"/>
    </row>
  </sheetData>
  <mergeCells count="35">
    <mergeCell ref="J25:N25"/>
    <mergeCell ref="R7:R8"/>
    <mergeCell ref="J7:J8"/>
    <mergeCell ref="K7:K8"/>
    <mergeCell ref="H6:H8"/>
    <mergeCell ref="I6:I8"/>
    <mergeCell ref="L6:L8"/>
    <mergeCell ref="M6:M8"/>
    <mergeCell ref="N6:N8"/>
    <mergeCell ref="O6:O8"/>
    <mergeCell ref="P6:P8"/>
    <mergeCell ref="Q6:Q8"/>
    <mergeCell ref="J6:K6"/>
    <mergeCell ref="M5:Q5"/>
    <mergeCell ref="H1:L1"/>
    <mergeCell ref="P1:Q1"/>
    <mergeCell ref="P4:Q4"/>
    <mergeCell ref="A2:Q2"/>
    <mergeCell ref="A3:Q3"/>
    <mergeCell ref="B30:E30"/>
    <mergeCell ref="J30:N30"/>
    <mergeCell ref="B31:E31"/>
    <mergeCell ref="J31:N31"/>
    <mergeCell ref="A6:A8"/>
    <mergeCell ref="B6:B8"/>
    <mergeCell ref="E6:E8"/>
    <mergeCell ref="F6:F8"/>
    <mergeCell ref="G6:G8"/>
    <mergeCell ref="C6:D6"/>
    <mergeCell ref="C7:C8"/>
    <mergeCell ref="D7:D8"/>
    <mergeCell ref="B24:F24"/>
    <mergeCell ref="B25:F25"/>
    <mergeCell ref="B23:E23"/>
    <mergeCell ref="J23:N23"/>
  </mergeCells>
  <printOptions horizontalCentered="1"/>
  <pageMargins left="0.45866141700000002" right="0.95866141699999996" top="0.98425196850393704" bottom="0.74803149606299202" header="0.31496062992126" footer="0.31496062992126"/>
  <pageSetup paperSize="5" scale="70" firstPageNumber="11" orientation="landscape" useFirstPageNumber="1" r:id="rId1"/>
  <headerFooter>
    <oddFooter xml:space="preserve">&amp;R&amp;"Calibri,Regular"&amp;K000000
</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P32"/>
  <sheetViews>
    <sheetView view="pageBreakPreview" topLeftCell="A7" zoomScale="90" zoomScaleNormal="90" zoomScaleSheetLayoutView="90" workbookViewId="0">
      <selection activeCell="M15" sqref="M15:P15"/>
    </sheetView>
  </sheetViews>
  <sheetFormatPr defaultColWidth="8.85546875" defaultRowHeight="15" x14ac:dyDescent="0.25"/>
  <cols>
    <col min="1" max="1" width="5.85546875" customWidth="1"/>
    <col min="2" max="2" width="32" customWidth="1"/>
    <col min="3" max="3" width="11.7109375" bestFit="1" customWidth="1"/>
    <col min="4" max="4" width="10.85546875" customWidth="1"/>
    <col min="5" max="5" width="12.85546875" customWidth="1"/>
    <col min="6" max="6" width="11.85546875" customWidth="1"/>
    <col min="7" max="7" width="11.140625" customWidth="1"/>
    <col min="8" max="8" width="11" customWidth="1"/>
    <col min="9" max="12" width="9" bestFit="1" customWidth="1"/>
    <col min="13" max="13" width="13.42578125" customWidth="1"/>
    <col min="14" max="14" width="15.42578125" customWidth="1"/>
    <col min="15" max="15" width="12.85546875" bestFit="1" customWidth="1"/>
    <col min="16" max="16" width="13.42578125" customWidth="1"/>
  </cols>
  <sheetData>
    <row r="1" spans="1:16" s="1096" customFormat="1" ht="14.25" x14ac:dyDescent="0.2"/>
    <row r="2" spans="1:16" s="1096" customFormat="1" ht="25.5" x14ac:dyDescent="0.2">
      <c r="A2" s="1438" t="s">
        <v>2047</v>
      </c>
      <c r="B2" s="1438"/>
      <c r="C2" s="1438"/>
      <c r="D2" s="1438"/>
      <c r="E2" s="1438"/>
      <c r="F2" s="1438"/>
      <c r="G2" s="1438"/>
      <c r="H2" s="1438"/>
      <c r="I2" s="1438"/>
      <c r="J2" s="1438"/>
      <c r="K2" s="1438"/>
      <c r="L2" s="1438"/>
      <c r="M2" s="1438"/>
      <c r="N2" s="1438"/>
      <c r="O2" s="1438"/>
      <c r="P2" s="1438"/>
    </row>
    <row r="3" spans="1:16" s="1096" customFormat="1" ht="25.5" x14ac:dyDescent="0.2">
      <c r="A3" s="1438" t="s">
        <v>2583</v>
      </c>
      <c r="B3" s="1438"/>
      <c r="C3" s="1438"/>
      <c r="D3" s="1438"/>
      <c r="E3" s="1438"/>
      <c r="F3" s="1438"/>
      <c r="G3" s="1438"/>
      <c r="H3" s="1438"/>
      <c r="I3" s="1438"/>
      <c r="J3" s="1438"/>
      <c r="K3" s="1438"/>
      <c r="L3" s="1438"/>
      <c r="M3" s="1438"/>
      <c r="N3" s="1438"/>
      <c r="O3" s="1438"/>
      <c r="P3" s="1438"/>
    </row>
    <row r="4" spans="1:16" s="1096" customFormat="1" ht="14.25" x14ac:dyDescent="0.2">
      <c r="A4" s="1100"/>
      <c r="B4" s="1100"/>
      <c r="C4" s="1100"/>
      <c r="D4" s="1100"/>
      <c r="E4" s="1100"/>
      <c r="F4" s="1100"/>
      <c r="G4" s="1100"/>
      <c r="H4" s="1100"/>
      <c r="I4" s="1100"/>
      <c r="J4" s="1100"/>
      <c r="K4" s="1100"/>
      <c r="L4" s="1100"/>
      <c r="M4" s="1100"/>
      <c r="N4" s="1100"/>
      <c r="O4" s="1100"/>
      <c r="P4" s="1100"/>
    </row>
    <row r="5" spans="1:16" s="1096" customFormat="1" ht="14.25" x14ac:dyDescent="0.2">
      <c r="A5" s="1100"/>
      <c r="B5" s="1100"/>
      <c r="C5" s="1100"/>
      <c r="D5" s="1100"/>
      <c r="E5" s="1100"/>
      <c r="F5" s="1100"/>
      <c r="G5" s="1100"/>
      <c r="H5" s="1100"/>
      <c r="I5" s="1100"/>
      <c r="J5" s="1100"/>
      <c r="K5" s="1100"/>
      <c r="L5" s="1100"/>
      <c r="M5" s="1100"/>
      <c r="N5" s="1100"/>
      <c r="O5" s="1500"/>
      <c r="P5" s="1500"/>
    </row>
    <row r="6" spans="1:16" s="1096" customFormat="1" thickBot="1" x14ac:dyDescent="0.25">
      <c r="A6" s="1099"/>
      <c r="B6" s="1099" t="s">
        <v>2143</v>
      </c>
      <c r="C6" s="1099"/>
      <c r="D6" s="1099"/>
      <c r="E6" s="1099"/>
      <c r="F6" s="1099"/>
      <c r="G6" s="1099"/>
      <c r="H6" s="1100"/>
      <c r="I6" s="1100"/>
      <c r="J6" s="1100"/>
      <c r="K6" s="1100"/>
      <c r="L6" s="1100"/>
      <c r="M6" s="1100"/>
      <c r="N6" s="1100"/>
      <c r="O6" s="1100"/>
      <c r="P6" s="1100"/>
    </row>
    <row r="7" spans="1:16" s="1096" customFormat="1" ht="35.25" customHeight="1" x14ac:dyDescent="0.2">
      <c r="A7" s="1513" t="s">
        <v>2584</v>
      </c>
      <c r="B7" s="1509" t="s">
        <v>2171</v>
      </c>
      <c r="C7" s="1509" t="s">
        <v>2147</v>
      </c>
      <c r="D7" s="1509" t="s">
        <v>2149</v>
      </c>
      <c r="E7" s="1509" t="s">
        <v>2224</v>
      </c>
      <c r="F7" s="1509"/>
      <c r="G7" s="1509" t="s">
        <v>2225</v>
      </c>
      <c r="H7" s="1509"/>
      <c r="I7" s="1509"/>
      <c r="J7" s="1509" t="s">
        <v>2226</v>
      </c>
      <c r="K7" s="1509"/>
      <c r="L7" s="1510" t="s">
        <v>2109</v>
      </c>
      <c r="M7" s="1509" t="s">
        <v>2227</v>
      </c>
      <c r="N7" s="1509" t="s">
        <v>2200</v>
      </c>
      <c r="O7" s="1509" t="s">
        <v>2159</v>
      </c>
      <c r="P7" s="1516" t="s">
        <v>2160</v>
      </c>
    </row>
    <row r="8" spans="1:16" s="1096" customFormat="1" ht="14.25" x14ac:dyDescent="0.2">
      <c r="A8" s="1514"/>
      <c r="B8" s="1507"/>
      <c r="C8" s="1507"/>
      <c r="D8" s="1507"/>
      <c r="E8" s="1507" t="s">
        <v>2228</v>
      </c>
      <c r="F8" s="1507" t="s">
        <v>2229</v>
      </c>
      <c r="G8" s="1507" t="s">
        <v>2230</v>
      </c>
      <c r="H8" s="1507" t="s">
        <v>2231</v>
      </c>
      <c r="I8" s="1507" t="s">
        <v>2152</v>
      </c>
      <c r="J8" s="1505" t="s">
        <v>2232</v>
      </c>
      <c r="K8" s="1505" t="s">
        <v>2233</v>
      </c>
      <c r="L8" s="1511"/>
      <c r="M8" s="1507"/>
      <c r="N8" s="1507"/>
      <c r="O8" s="1507"/>
      <c r="P8" s="1517"/>
    </row>
    <row r="9" spans="1:16" s="1096" customFormat="1" ht="23.1" customHeight="1" thickBot="1" x14ac:dyDescent="0.25">
      <c r="A9" s="1515"/>
      <c r="B9" s="1508"/>
      <c r="C9" s="1508"/>
      <c r="D9" s="1508"/>
      <c r="E9" s="1508"/>
      <c r="F9" s="1508"/>
      <c r="G9" s="1508"/>
      <c r="H9" s="1508"/>
      <c r="I9" s="1508"/>
      <c r="J9" s="1506"/>
      <c r="K9" s="1506"/>
      <c r="L9" s="1512"/>
      <c r="M9" s="1508"/>
      <c r="N9" s="1508"/>
      <c r="O9" s="1508"/>
      <c r="P9" s="1518"/>
    </row>
    <row r="10" spans="1:16" s="1096" customFormat="1" thickBot="1" x14ac:dyDescent="0.25">
      <c r="A10" s="1129">
        <v>1</v>
      </c>
      <c r="B10" s="1130">
        <v>2</v>
      </c>
      <c r="C10" s="1130">
        <v>3</v>
      </c>
      <c r="D10" s="1146">
        <v>4</v>
      </c>
      <c r="E10" s="1130">
        <v>5</v>
      </c>
      <c r="F10" s="1130">
        <v>6</v>
      </c>
      <c r="G10" s="1146">
        <v>7</v>
      </c>
      <c r="H10" s="1130">
        <v>8</v>
      </c>
      <c r="I10" s="1130">
        <v>9</v>
      </c>
      <c r="J10" s="1146">
        <v>10</v>
      </c>
      <c r="K10" s="1130">
        <v>11</v>
      </c>
      <c r="L10" s="1130">
        <v>12</v>
      </c>
      <c r="M10" s="1146">
        <v>13</v>
      </c>
      <c r="N10" s="1146">
        <v>14</v>
      </c>
      <c r="O10" s="1130">
        <v>15</v>
      </c>
      <c r="P10" s="1131">
        <v>16</v>
      </c>
    </row>
    <row r="11" spans="1:16" s="1096" customFormat="1" ht="14.25" customHeight="1" thickTop="1" x14ac:dyDescent="0.2">
      <c r="A11" s="1144"/>
      <c r="B11" s="1127"/>
      <c r="C11" s="1127"/>
      <c r="D11" s="1127"/>
      <c r="E11" s="1127"/>
      <c r="F11" s="1127"/>
      <c r="G11" s="1127"/>
      <c r="H11" s="1127"/>
      <c r="I11" s="1127"/>
      <c r="J11" s="1127"/>
      <c r="K11" s="1127"/>
      <c r="L11" s="1127"/>
      <c r="M11" s="1127"/>
      <c r="N11" s="1127"/>
      <c r="O11" s="1127"/>
      <c r="P11" s="1145"/>
    </row>
    <row r="12" spans="1:16" s="1096" customFormat="1" ht="24.75" customHeight="1" x14ac:dyDescent="0.2">
      <c r="A12" s="1140">
        <v>1</v>
      </c>
      <c r="B12" s="1104" t="s">
        <v>20</v>
      </c>
      <c r="C12" s="1102"/>
      <c r="D12" s="1102"/>
      <c r="E12" s="1102"/>
      <c r="F12" s="1102"/>
      <c r="G12" s="1102"/>
      <c r="H12" s="1102"/>
      <c r="I12" s="1102"/>
      <c r="J12" s="1102"/>
      <c r="K12" s="1102"/>
      <c r="L12" s="1102"/>
      <c r="M12" s="1102"/>
      <c r="N12" s="1102"/>
      <c r="O12" s="1102"/>
      <c r="P12" s="1139"/>
    </row>
    <row r="13" spans="1:16" s="1096" customFormat="1" ht="24.75" customHeight="1" x14ac:dyDescent="0.2">
      <c r="A13" s="1140" t="s">
        <v>62</v>
      </c>
      <c r="B13" s="1104" t="s">
        <v>2064</v>
      </c>
      <c r="C13" s="1102"/>
      <c r="D13" s="1102"/>
      <c r="E13" s="1102"/>
      <c r="F13" s="1102"/>
      <c r="G13" s="1102"/>
      <c r="H13" s="1102"/>
      <c r="I13" s="1102"/>
      <c r="J13" s="1102"/>
      <c r="K13" s="1102"/>
      <c r="L13" s="1102"/>
      <c r="M13" s="1102"/>
      <c r="N13" s="1102"/>
      <c r="O13" s="1133">
        <f>SUM(O15)</f>
        <v>790000</v>
      </c>
      <c r="P13" s="1139"/>
    </row>
    <row r="14" spans="1:16" s="1096" customFormat="1" ht="24.75" customHeight="1" x14ac:dyDescent="0.2">
      <c r="A14" s="1140" t="s">
        <v>64</v>
      </c>
      <c r="B14" s="1104" t="s">
        <v>2234</v>
      </c>
      <c r="C14" s="1102"/>
      <c r="D14" s="1102"/>
      <c r="E14" s="1102"/>
      <c r="F14" s="1102"/>
      <c r="G14" s="1102"/>
      <c r="H14" s="1102"/>
      <c r="I14" s="1102"/>
      <c r="J14" s="1102"/>
      <c r="K14" s="1102"/>
      <c r="L14" s="1102"/>
      <c r="M14" s="1102"/>
      <c r="N14" s="1102"/>
      <c r="O14" s="1102"/>
      <c r="P14" s="1139"/>
    </row>
    <row r="15" spans="1:16" s="1096" customFormat="1" ht="24.75" customHeight="1" x14ac:dyDescent="0.2">
      <c r="A15" s="1138"/>
      <c r="B15" s="1105" t="s">
        <v>2235</v>
      </c>
      <c r="C15" s="1134" t="s">
        <v>877</v>
      </c>
      <c r="D15" s="1135" t="s">
        <v>450</v>
      </c>
      <c r="E15" s="1102"/>
      <c r="F15" s="1102"/>
      <c r="G15" s="1102"/>
      <c r="H15" s="1102"/>
      <c r="I15" s="1102"/>
      <c r="J15" s="1102"/>
      <c r="K15" s="1102"/>
      <c r="L15" s="1102"/>
      <c r="M15" s="1135">
        <v>2007</v>
      </c>
      <c r="N15" s="1135" t="s">
        <v>139</v>
      </c>
      <c r="O15" s="1136">
        <v>790000</v>
      </c>
      <c r="P15" s="1141" t="s">
        <v>116</v>
      </c>
    </row>
    <row r="16" spans="1:16" s="1096" customFormat="1" ht="24.75" customHeight="1" x14ac:dyDescent="0.2">
      <c r="A16" s="1138"/>
      <c r="B16" s="1105" t="s">
        <v>156</v>
      </c>
      <c r="C16" s="1134"/>
      <c r="D16" s="1134"/>
      <c r="E16" s="1102"/>
      <c r="F16" s="1102"/>
      <c r="G16" s="1102"/>
      <c r="H16" s="1102"/>
      <c r="I16" s="1102"/>
      <c r="J16" s="1102"/>
      <c r="K16" s="1102"/>
      <c r="L16" s="1102"/>
      <c r="M16" s="1135"/>
      <c r="N16" s="1135"/>
      <c r="O16" s="1136"/>
      <c r="P16" s="1141"/>
    </row>
    <row r="17" spans="1:16" s="1096" customFormat="1" ht="36.950000000000003" customHeight="1" x14ac:dyDescent="0.2">
      <c r="A17" s="1140" t="s">
        <v>66</v>
      </c>
      <c r="B17" s="1147" t="s">
        <v>2236</v>
      </c>
      <c r="C17" s="1102" t="s">
        <v>140</v>
      </c>
      <c r="D17" s="1134"/>
      <c r="E17" s="1102"/>
      <c r="F17" s="1102"/>
      <c r="G17" s="1102"/>
      <c r="H17" s="1102"/>
      <c r="I17" s="1102"/>
      <c r="J17" s="1102"/>
      <c r="K17" s="1102"/>
      <c r="L17" s="1102"/>
      <c r="M17" s="1135"/>
      <c r="N17" s="1135"/>
      <c r="O17" s="1136"/>
      <c r="P17" s="1141"/>
    </row>
    <row r="18" spans="1:16" s="1096" customFormat="1" ht="24.75" customHeight="1" x14ac:dyDescent="0.2">
      <c r="A18" s="1140"/>
      <c r="B18" s="1104" t="s">
        <v>156</v>
      </c>
      <c r="C18" s="1134"/>
      <c r="D18" s="1135"/>
      <c r="E18" s="1102"/>
      <c r="F18" s="1102"/>
      <c r="G18" s="1102"/>
      <c r="H18" s="1102"/>
      <c r="I18" s="1102"/>
      <c r="J18" s="1102"/>
      <c r="K18" s="1102"/>
      <c r="L18" s="1102"/>
      <c r="M18" s="1135"/>
      <c r="N18" s="1135"/>
      <c r="O18" s="1136"/>
      <c r="P18" s="1141"/>
    </row>
    <row r="19" spans="1:16" s="1096" customFormat="1" ht="24.75" customHeight="1" x14ac:dyDescent="0.2">
      <c r="A19" s="1140" t="s">
        <v>68</v>
      </c>
      <c r="B19" s="1104" t="s">
        <v>2237</v>
      </c>
      <c r="C19" s="1102" t="s">
        <v>140</v>
      </c>
      <c r="D19" s="1135"/>
      <c r="E19" s="1102"/>
      <c r="F19" s="1102"/>
      <c r="G19" s="1102"/>
      <c r="H19" s="1102"/>
      <c r="I19" s="1102"/>
      <c r="J19" s="1102"/>
      <c r="K19" s="1102"/>
      <c r="L19" s="1102"/>
      <c r="M19" s="1135"/>
      <c r="N19" s="1135"/>
      <c r="O19" s="1136"/>
      <c r="P19" s="1141"/>
    </row>
    <row r="20" spans="1:16" s="1096" customFormat="1" ht="24.75" customHeight="1" x14ac:dyDescent="0.2">
      <c r="A20" s="1140"/>
      <c r="B20" s="1105" t="s">
        <v>156</v>
      </c>
      <c r="C20" s="1134"/>
      <c r="D20" s="1135"/>
      <c r="E20" s="1102"/>
      <c r="F20" s="1102"/>
      <c r="G20" s="1102"/>
      <c r="H20" s="1102"/>
      <c r="I20" s="1102"/>
      <c r="J20" s="1102"/>
      <c r="K20" s="1102"/>
      <c r="L20" s="1102"/>
      <c r="M20" s="1135"/>
      <c r="N20" s="1135"/>
      <c r="O20" s="1136"/>
      <c r="P20" s="1141"/>
    </row>
    <row r="21" spans="1:16" s="1096" customFormat="1" ht="24.75" customHeight="1" thickBot="1" x14ac:dyDescent="0.25">
      <c r="A21" s="1142"/>
      <c r="B21" s="1107"/>
      <c r="C21" s="1107"/>
      <c r="D21" s="1107"/>
      <c r="E21" s="1107"/>
      <c r="F21" s="1107"/>
      <c r="G21" s="1107"/>
      <c r="H21" s="1107"/>
      <c r="I21" s="1107"/>
      <c r="J21" s="1107"/>
      <c r="K21" s="1107"/>
      <c r="L21" s="1107"/>
      <c r="M21" s="1107"/>
      <c r="N21" s="1107"/>
      <c r="O21" s="1107"/>
      <c r="P21" s="1143"/>
    </row>
    <row r="22" spans="1:16" s="1096" customFormat="1" ht="14.25" x14ac:dyDescent="0.2">
      <c r="A22" s="1137"/>
      <c r="B22" s="1137"/>
      <c r="C22" s="1137"/>
      <c r="D22" s="1137"/>
      <c r="E22" s="1137"/>
      <c r="F22" s="1137"/>
      <c r="G22" s="1137"/>
      <c r="H22" s="1137"/>
      <c r="I22" s="1137"/>
      <c r="J22" s="1137"/>
      <c r="K22" s="1137"/>
      <c r="L22" s="1137"/>
      <c r="M22" s="1137"/>
      <c r="N22" s="1137"/>
      <c r="O22" s="1137"/>
      <c r="P22" s="1137"/>
    </row>
    <row r="23" spans="1:16" s="1096" customFormat="1" ht="14.25" x14ac:dyDescent="0.2">
      <c r="A23" s="1100"/>
      <c r="B23" s="1111"/>
      <c r="C23" s="1111"/>
      <c r="D23" s="1111"/>
      <c r="E23" s="1111"/>
      <c r="F23" s="1111"/>
      <c r="G23" s="1111"/>
      <c r="H23" s="1111"/>
      <c r="I23" s="1111"/>
      <c r="J23" s="1111"/>
      <c r="K23" s="1111"/>
      <c r="L23" s="1111"/>
      <c r="M23" s="1111"/>
      <c r="N23" s="1111"/>
      <c r="O23" s="1111"/>
      <c r="P23" s="1100"/>
    </row>
    <row r="24" spans="1:16" s="1096" customFormat="1" ht="14.25" x14ac:dyDescent="0.2">
      <c r="A24" s="1100"/>
      <c r="B24" s="1427" t="s">
        <v>125</v>
      </c>
      <c r="C24" s="1427"/>
      <c r="D24" s="1427"/>
      <c r="E24" s="1427"/>
      <c r="F24" s="1099"/>
      <c r="G24" s="1099"/>
      <c r="H24" s="1100"/>
      <c r="I24" s="1112"/>
      <c r="J24" s="1427" t="s">
        <v>2581</v>
      </c>
      <c r="K24" s="1427"/>
      <c r="L24" s="1427"/>
      <c r="M24" s="1427"/>
      <c r="N24" s="1427"/>
      <c r="O24" s="1118"/>
      <c r="P24" s="1100"/>
    </row>
    <row r="25" spans="1:16" s="1096" customFormat="1" ht="14.25" x14ac:dyDescent="0.2">
      <c r="A25" s="1100"/>
      <c r="B25" s="1427" t="s">
        <v>2577</v>
      </c>
      <c r="C25" s="1427"/>
      <c r="D25" s="1427"/>
      <c r="E25" s="1427"/>
      <c r="F25" s="1427"/>
      <c r="G25" s="1113"/>
      <c r="H25" s="1100"/>
      <c r="I25" s="1100"/>
      <c r="J25" s="1100"/>
      <c r="K25" s="1100"/>
      <c r="L25" s="1120"/>
      <c r="M25" s="1115"/>
      <c r="N25" s="1100"/>
      <c r="O25" s="1111"/>
      <c r="P25" s="1100"/>
    </row>
    <row r="26" spans="1:16" s="1096" customFormat="1" ht="14.25" x14ac:dyDescent="0.2">
      <c r="A26" s="1100"/>
      <c r="B26" s="1427" t="s">
        <v>2578</v>
      </c>
      <c r="C26" s="1427"/>
      <c r="D26" s="1427"/>
      <c r="E26" s="1427"/>
      <c r="F26" s="1427"/>
      <c r="G26" s="1099"/>
      <c r="H26" s="1100"/>
      <c r="I26" s="1112"/>
      <c r="J26" s="1427" t="s">
        <v>122</v>
      </c>
      <c r="K26" s="1427"/>
      <c r="L26" s="1427"/>
      <c r="M26" s="1427"/>
      <c r="N26" s="1427"/>
      <c r="O26" s="1118"/>
      <c r="P26" s="1100"/>
    </row>
    <row r="27" spans="1:16" s="1096" customFormat="1" ht="14.25" x14ac:dyDescent="0.2">
      <c r="A27" s="1100"/>
      <c r="B27" s="1099"/>
      <c r="C27" s="1099"/>
      <c r="D27" s="1114"/>
      <c r="E27" s="1114"/>
      <c r="F27" s="1099"/>
      <c r="G27" s="1099"/>
      <c r="H27" s="1100"/>
      <c r="I27" s="1100"/>
      <c r="J27" s="1100"/>
      <c r="K27" s="1100"/>
      <c r="L27" s="1114"/>
      <c r="M27" s="1115"/>
      <c r="N27" s="1100"/>
      <c r="O27" s="1111"/>
      <c r="P27" s="1100"/>
    </row>
    <row r="28" spans="1:16" s="1096" customFormat="1" ht="14.25" x14ac:dyDescent="0.2">
      <c r="A28" s="1100"/>
      <c r="B28" s="1099"/>
      <c r="C28" s="1099"/>
      <c r="D28" s="1114"/>
      <c r="E28" s="1114"/>
      <c r="F28" s="1099"/>
      <c r="G28" s="1099"/>
      <c r="H28" s="1100"/>
      <c r="I28" s="1100"/>
      <c r="J28" s="1100"/>
      <c r="K28" s="1100"/>
      <c r="L28" s="1114"/>
      <c r="M28" s="1115"/>
      <c r="N28" s="1100"/>
      <c r="O28" s="1111"/>
      <c r="P28" s="1100"/>
    </row>
    <row r="29" spans="1:16" s="1096" customFormat="1" ht="14.25" x14ac:dyDescent="0.2">
      <c r="A29" s="1100"/>
      <c r="B29" s="1099"/>
      <c r="C29" s="1099"/>
      <c r="D29" s="1114"/>
      <c r="E29" s="1114"/>
      <c r="F29" s="1099"/>
      <c r="G29" s="1099"/>
      <c r="H29" s="1100"/>
      <c r="I29" s="1100"/>
      <c r="J29" s="1100"/>
      <c r="K29" s="1100"/>
      <c r="L29" s="1114"/>
      <c r="M29" s="1115"/>
      <c r="N29" s="1100"/>
      <c r="O29" s="1100"/>
      <c r="P29" s="1100"/>
    </row>
    <row r="30" spans="1:16" s="1096" customFormat="1" ht="14.25" x14ac:dyDescent="0.2">
      <c r="A30" s="1100"/>
      <c r="B30" s="1099"/>
      <c r="C30" s="1099"/>
      <c r="D30" s="1114"/>
      <c r="E30" s="1114"/>
      <c r="F30" s="1100"/>
      <c r="G30" s="1113"/>
      <c r="H30" s="1100"/>
      <c r="I30" s="1100"/>
      <c r="J30" s="1100"/>
      <c r="K30" s="1100"/>
      <c r="L30" s="1114"/>
      <c r="M30" s="1115"/>
      <c r="N30" s="1100"/>
      <c r="O30" s="1116"/>
      <c r="P30" s="1100"/>
    </row>
    <row r="31" spans="1:16" s="1096" customFormat="1" ht="14.25" x14ac:dyDescent="0.2">
      <c r="A31" s="1111"/>
      <c r="B31" s="1444" t="s">
        <v>2579</v>
      </c>
      <c r="C31" s="1444"/>
      <c r="D31" s="1444"/>
      <c r="E31" s="1444"/>
      <c r="F31" s="1100"/>
      <c r="G31" s="1113"/>
      <c r="H31" s="1100"/>
      <c r="I31" s="1116"/>
      <c r="J31" s="1444" t="s">
        <v>2243</v>
      </c>
      <c r="K31" s="1444"/>
      <c r="L31" s="1444"/>
      <c r="M31" s="1444"/>
      <c r="N31" s="1444"/>
      <c r="O31" s="1118"/>
      <c r="P31" s="1111"/>
    </row>
    <row r="32" spans="1:16" x14ac:dyDescent="0.25">
      <c r="B32" s="1427" t="s">
        <v>2580</v>
      </c>
      <c r="C32" s="1427"/>
      <c r="D32" s="1427"/>
      <c r="E32" s="1427"/>
      <c r="F32" s="1119"/>
      <c r="G32" s="1119"/>
      <c r="H32" s="1119"/>
      <c r="I32" s="1112"/>
      <c r="J32" s="1427" t="s">
        <v>2244</v>
      </c>
      <c r="K32" s="1427"/>
      <c r="L32" s="1427"/>
      <c r="M32" s="1427"/>
      <c r="N32" s="1427"/>
    </row>
  </sheetData>
  <mergeCells count="31">
    <mergeCell ref="A2:P2"/>
    <mergeCell ref="A3:P3"/>
    <mergeCell ref="O5:P5"/>
    <mergeCell ref="G7:I7"/>
    <mergeCell ref="J7:K7"/>
    <mergeCell ref="L7:L9"/>
    <mergeCell ref="M7:M9"/>
    <mergeCell ref="N7:N9"/>
    <mergeCell ref="A7:A9"/>
    <mergeCell ref="B7:B9"/>
    <mergeCell ref="C7:C9"/>
    <mergeCell ref="D7:D9"/>
    <mergeCell ref="E7:F7"/>
    <mergeCell ref="O7:O9"/>
    <mergeCell ref="P7:P9"/>
    <mergeCell ref="E8:E9"/>
    <mergeCell ref="B32:E32"/>
    <mergeCell ref="J32:N32"/>
    <mergeCell ref="K8:K9"/>
    <mergeCell ref="F8:F9"/>
    <mergeCell ref="G8:G9"/>
    <mergeCell ref="H8:H9"/>
    <mergeCell ref="I8:I9"/>
    <mergeCell ref="J8:J9"/>
    <mergeCell ref="B25:F25"/>
    <mergeCell ref="B26:F26"/>
    <mergeCell ref="B24:E24"/>
    <mergeCell ref="J24:N24"/>
    <mergeCell ref="J26:N26"/>
    <mergeCell ref="B31:E31"/>
    <mergeCell ref="J31:N31"/>
  </mergeCells>
  <printOptions horizontalCentered="1"/>
  <pageMargins left="0.45866141700000002" right="0.95866141699999996" top="0.98425196850393704" bottom="0.74803149606299202" header="0.31496062992126" footer="0.31496062992126"/>
  <pageSetup paperSize="5" scale="70" firstPageNumber="12" orientation="landscape" useFirstPageNumber="1" r:id="rId1"/>
  <headerFooter>
    <oddFooter xml:space="preserve">&amp;R&amp;"Calibri,Regular"&amp;K000000
</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P27"/>
  <sheetViews>
    <sheetView tabSelected="1" view="pageBreakPreview" topLeftCell="A4" zoomScaleNormal="80" zoomScaleSheetLayoutView="100" workbookViewId="0">
      <selection activeCell="B19" sqref="B19:N27"/>
    </sheetView>
  </sheetViews>
  <sheetFormatPr defaultColWidth="8.85546875" defaultRowHeight="15" x14ac:dyDescent="0.25"/>
  <cols>
    <col min="1" max="1" width="6.140625" customWidth="1"/>
    <col min="2" max="2" width="30.140625" customWidth="1"/>
    <col min="3" max="3" width="10.28515625" customWidth="1"/>
    <col min="4" max="4" width="12.42578125" customWidth="1"/>
    <col min="5" max="5" width="9.85546875" customWidth="1"/>
    <col min="6" max="6" width="8.42578125" customWidth="1"/>
    <col min="7" max="7" width="15" customWidth="1"/>
    <col min="8" max="8" width="10.42578125" customWidth="1"/>
    <col min="9" max="9" width="10.140625" customWidth="1"/>
    <col min="10" max="10" width="13" customWidth="1"/>
    <col min="11" max="11" width="12.140625" customWidth="1"/>
    <col min="12" max="12" width="12.28515625" customWidth="1"/>
    <col min="13" max="13" width="14.28515625" customWidth="1"/>
    <col min="14" max="14" width="13.140625" customWidth="1"/>
    <col min="15" max="15" width="13.42578125" customWidth="1"/>
  </cols>
  <sheetData>
    <row r="1" spans="1:16" x14ac:dyDescent="0.25">
      <c r="A1" s="628"/>
      <c r="B1" s="605"/>
      <c r="C1" s="606"/>
      <c r="D1" s="758"/>
      <c r="E1" s="758"/>
      <c r="F1" s="1448"/>
      <c r="G1" s="1448"/>
      <c r="H1" s="1448"/>
      <c r="I1" s="1448"/>
      <c r="J1" s="1448"/>
      <c r="K1" s="606"/>
      <c r="L1" s="606"/>
      <c r="M1" s="758"/>
      <c r="N1" s="758"/>
      <c r="O1" s="605"/>
      <c r="P1" s="629"/>
    </row>
    <row r="2" spans="1:16" s="1096" customFormat="1" ht="25.5" x14ac:dyDescent="0.2">
      <c r="A2" s="1438" t="s">
        <v>2047</v>
      </c>
      <c r="B2" s="1438"/>
      <c r="C2" s="1438"/>
      <c r="D2" s="1438"/>
      <c r="E2" s="1438"/>
      <c r="F2" s="1438"/>
      <c r="G2" s="1438"/>
      <c r="H2" s="1438"/>
      <c r="I2" s="1438"/>
      <c r="J2" s="1438"/>
      <c r="K2" s="1438"/>
      <c r="L2" s="1438"/>
      <c r="M2" s="1438"/>
      <c r="N2" s="1438"/>
      <c r="O2" s="1438"/>
      <c r="P2" s="1097"/>
    </row>
    <row r="3" spans="1:16" s="1096" customFormat="1" ht="25.5" x14ac:dyDescent="0.2">
      <c r="A3" s="1438" t="s">
        <v>2576</v>
      </c>
      <c r="B3" s="1438"/>
      <c r="C3" s="1438"/>
      <c r="D3" s="1438"/>
      <c r="E3" s="1438"/>
      <c r="F3" s="1438"/>
      <c r="G3" s="1438"/>
      <c r="H3" s="1438"/>
      <c r="I3" s="1438"/>
      <c r="J3" s="1438"/>
      <c r="K3" s="1438"/>
      <c r="L3" s="1438"/>
      <c r="M3" s="1438"/>
      <c r="N3" s="1438"/>
      <c r="O3" s="1438"/>
      <c r="P3" s="1097"/>
    </row>
    <row r="4" spans="1:16" s="1096" customFormat="1" ht="14.25" x14ac:dyDescent="0.2">
      <c r="A4" s="1098"/>
      <c r="B4" s="1099"/>
      <c r="C4" s="1100"/>
      <c r="D4" s="1100"/>
      <c r="E4" s="1100"/>
      <c r="F4" s="1099"/>
      <c r="G4" s="1099"/>
      <c r="H4" s="1100"/>
      <c r="I4" s="1100"/>
      <c r="J4" s="1100"/>
      <c r="K4" s="1100"/>
      <c r="L4" s="1100"/>
      <c r="M4" s="1100"/>
      <c r="N4" s="1100"/>
      <c r="O4" s="1099"/>
      <c r="P4" s="1097"/>
    </row>
    <row r="5" spans="1:16" s="1096" customFormat="1" ht="14.25" x14ac:dyDescent="0.2">
      <c r="A5" s="1098"/>
      <c r="B5" s="1099"/>
      <c r="C5" s="1100"/>
      <c r="D5" s="1100"/>
      <c r="E5" s="1100"/>
      <c r="F5" s="1099"/>
      <c r="G5" s="1099"/>
      <c r="H5" s="1100"/>
      <c r="I5" s="1100"/>
      <c r="J5" s="1100"/>
      <c r="K5" s="1100"/>
      <c r="L5" s="1437" t="s">
        <v>1730</v>
      </c>
      <c r="M5" s="1437"/>
      <c r="N5" s="1437"/>
      <c r="O5" s="1437"/>
      <c r="P5" s="1097"/>
    </row>
    <row r="6" spans="1:16" s="1096" customFormat="1" thickBot="1" x14ac:dyDescent="0.25">
      <c r="A6" s="1098"/>
      <c r="B6" s="1437" t="s">
        <v>2582</v>
      </c>
      <c r="C6" s="1437"/>
      <c r="D6" s="1437"/>
      <c r="E6" s="1099"/>
      <c r="F6" s="1099"/>
      <c r="G6" s="1500"/>
      <c r="H6" s="1500"/>
      <c r="I6" s="1500"/>
      <c r="J6" s="1500"/>
      <c r="K6" s="1500"/>
      <c r="L6" s="1500"/>
      <c r="M6" s="1500"/>
      <c r="N6" s="1100"/>
      <c r="O6" s="1437"/>
      <c r="P6" s="1437"/>
    </row>
    <row r="7" spans="1:16" s="1096" customFormat="1" ht="30.75" customHeight="1" x14ac:dyDescent="0.2">
      <c r="A7" s="1513" t="s">
        <v>2146</v>
      </c>
      <c r="B7" s="1509" t="s">
        <v>2171</v>
      </c>
      <c r="C7" s="1509" t="s">
        <v>2238</v>
      </c>
      <c r="D7" s="1509" t="s">
        <v>2197</v>
      </c>
      <c r="E7" s="1509"/>
      <c r="F7" s="1510" t="s">
        <v>2173</v>
      </c>
      <c r="G7" s="1509" t="s">
        <v>2239</v>
      </c>
      <c r="H7" s="1428" t="s">
        <v>2198</v>
      </c>
      <c r="I7" s="1428"/>
      <c r="J7" s="1480" t="s">
        <v>2240</v>
      </c>
      <c r="K7" s="1480" t="s">
        <v>2176</v>
      </c>
      <c r="L7" s="1480" t="s">
        <v>2199</v>
      </c>
      <c r="M7" s="1509" t="s">
        <v>2241</v>
      </c>
      <c r="N7" s="1509" t="s">
        <v>2242</v>
      </c>
      <c r="O7" s="1516" t="s">
        <v>2160</v>
      </c>
      <c r="P7" s="1097"/>
    </row>
    <row r="8" spans="1:16" s="1096" customFormat="1" ht="14.25" x14ac:dyDescent="0.2">
      <c r="A8" s="1514"/>
      <c r="B8" s="1507"/>
      <c r="C8" s="1507"/>
      <c r="D8" s="1507" t="s">
        <v>2201</v>
      </c>
      <c r="E8" s="1507" t="s">
        <v>2202</v>
      </c>
      <c r="F8" s="1511"/>
      <c r="G8" s="1507"/>
      <c r="H8" s="1488" t="s">
        <v>2179</v>
      </c>
      <c r="I8" s="1488" t="s">
        <v>2100</v>
      </c>
      <c r="J8" s="1481"/>
      <c r="K8" s="1481"/>
      <c r="L8" s="1481"/>
      <c r="M8" s="1507"/>
      <c r="N8" s="1507"/>
      <c r="O8" s="1517"/>
      <c r="P8" s="1097"/>
    </row>
    <row r="9" spans="1:16" s="1096" customFormat="1" thickBot="1" x14ac:dyDescent="0.25">
      <c r="A9" s="1515"/>
      <c r="B9" s="1508"/>
      <c r="C9" s="1508"/>
      <c r="D9" s="1508"/>
      <c r="E9" s="1508"/>
      <c r="F9" s="1512"/>
      <c r="G9" s="1508"/>
      <c r="H9" s="1489"/>
      <c r="I9" s="1489"/>
      <c r="J9" s="1482"/>
      <c r="K9" s="1482"/>
      <c r="L9" s="1482"/>
      <c r="M9" s="1508"/>
      <c r="N9" s="1508"/>
      <c r="O9" s="1518"/>
      <c r="P9" s="1097"/>
    </row>
    <row r="10" spans="1:16" s="1096" customFormat="1" thickBot="1" x14ac:dyDescent="0.25">
      <c r="A10" s="1129">
        <v>1</v>
      </c>
      <c r="B10" s="1130">
        <v>2</v>
      </c>
      <c r="C10" s="1130">
        <v>3</v>
      </c>
      <c r="D10" s="1130">
        <v>4</v>
      </c>
      <c r="E10" s="1130">
        <v>5</v>
      </c>
      <c r="F10" s="1130">
        <v>6</v>
      </c>
      <c r="G10" s="1130">
        <v>7</v>
      </c>
      <c r="H10" s="1130">
        <v>8</v>
      </c>
      <c r="I10" s="1130">
        <v>9</v>
      </c>
      <c r="J10" s="1130">
        <v>10</v>
      </c>
      <c r="K10" s="1130">
        <v>11</v>
      </c>
      <c r="L10" s="1130">
        <v>12</v>
      </c>
      <c r="M10" s="1130">
        <v>13</v>
      </c>
      <c r="N10" s="1130">
        <v>14</v>
      </c>
      <c r="O10" s="1131">
        <v>15</v>
      </c>
      <c r="P10" s="1097"/>
    </row>
    <row r="11" spans="1:16" s="1096" customFormat="1" ht="17.100000000000001" customHeight="1" thickTop="1" x14ac:dyDescent="0.2">
      <c r="A11" s="1125"/>
      <c r="B11" s="1126"/>
      <c r="C11" s="1127"/>
      <c r="D11" s="1127"/>
      <c r="E11" s="1127"/>
      <c r="F11" s="1126"/>
      <c r="G11" s="1126"/>
      <c r="H11" s="1127"/>
      <c r="I11" s="1127"/>
      <c r="J11" s="1127"/>
      <c r="K11" s="1127"/>
      <c r="L11" s="1127"/>
      <c r="M11" s="1127"/>
      <c r="N11" s="1127"/>
      <c r="O11" s="1128"/>
      <c r="P11" s="1097"/>
    </row>
    <row r="12" spans="1:16" s="1096" customFormat="1" ht="23.25" customHeight="1" x14ac:dyDescent="0.2">
      <c r="A12" s="1122">
        <v>1</v>
      </c>
      <c r="B12" s="1104" t="s">
        <v>20</v>
      </c>
      <c r="C12" s="1102" t="s">
        <v>1730</v>
      </c>
      <c r="D12" s="1102" t="s">
        <v>1730</v>
      </c>
      <c r="E12" s="1102" t="s">
        <v>1730</v>
      </c>
      <c r="F12" s="1102" t="s">
        <v>1730</v>
      </c>
      <c r="G12" s="1101" t="s">
        <v>1730</v>
      </c>
      <c r="H12" s="1102" t="s">
        <v>1730</v>
      </c>
      <c r="I12" s="1102" t="s">
        <v>1730</v>
      </c>
      <c r="J12" s="1102" t="s">
        <v>1730</v>
      </c>
      <c r="K12" s="1102" t="s">
        <v>1730</v>
      </c>
      <c r="L12" s="1102" t="s">
        <v>1730</v>
      </c>
      <c r="M12" s="1102" t="s">
        <v>1730</v>
      </c>
      <c r="N12" s="1102" t="s">
        <v>1730</v>
      </c>
      <c r="O12" s="1121"/>
      <c r="P12" s="1097"/>
    </row>
    <row r="13" spans="1:16" s="1096" customFormat="1" ht="23.25" customHeight="1" x14ac:dyDescent="0.2">
      <c r="A13" s="1122" t="s">
        <v>70</v>
      </c>
      <c r="B13" s="1104" t="s">
        <v>2063</v>
      </c>
      <c r="C13" s="1102" t="s">
        <v>1730</v>
      </c>
      <c r="D13" s="1102" t="s">
        <v>1730</v>
      </c>
      <c r="E13" s="1102" t="s">
        <v>1730</v>
      </c>
      <c r="F13" s="1102" t="s">
        <v>1730</v>
      </c>
      <c r="G13" s="1101" t="s">
        <v>1730</v>
      </c>
      <c r="H13" s="1102" t="s">
        <v>1730</v>
      </c>
      <c r="I13" s="1102" t="s">
        <v>1730</v>
      </c>
      <c r="J13" s="1102" t="s">
        <v>1730</v>
      </c>
      <c r="K13" s="1102" t="s">
        <v>1730</v>
      </c>
      <c r="L13" s="1102" t="s">
        <v>1730</v>
      </c>
      <c r="M13" s="1102" t="s">
        <v>1730</v>
      </c>
      <c r="N13" s="1102" t="s">
        <v>1730</v>
      </c>
      <c r="O13" s="1121"/>
      <c r="P13" s="1097"/>
    </row>
    <row r="14" spans="1:16" s="1096" customFormat="1" ht="23.25" customHeight="1" x14ac:dyDescent="0.2">
      <c r="A14" s="1122" t="s">
        <v>72</v>
      </c>
      <c r="B14" s="1104" t="s">
        <v>2063</v>
      </c>
      <c r="C14" s="1102" t="s">
        <v>140</v>
      </c>
      <c r="D14" s="1102"/>
      <c r="E14" s="1102"/>
      <c r="F14" s="1101"/>
      <c r="G14" s="1101"/>
      <c r="H14" s="1102"/>
      <c r="I14" s="1102"/>
      <c r="J14" s="1102"/>
      <c r="K14" s="1102"/>
      <c r="L14" s="1102"/>
      <c r="M14" s="1102"/>
      <c r="N14" s="1102"/>
      <c r="O14" s="1121"/>
      <c r="P14" s="1097"/>
    </row>
    <row r="15" spans="1:16" s="1096" customFormat="1" ht="23.25" customHeight="1" x14ac:dyDescent="0.2">
      <c r="A15" s="1122"/>
      <c r="B15" s="1105"/>
      <c r="C15" s="1102"/>
      <c r="D15" s="1102"/>
      <c r="E15" s="1102"/>
      <c r="F15" s="1101"/>
      <c r="G15" s="1101"/>
      <c r="H15" s="1102"/>
      <c r="I15" s="1102"/>
      <c r="J15" s="1102"/>
      <c r="K15" s="1102"/>
      <c r="L15" s="1102"/>
      <c r="M15" s="1102"/>
      <c r="N15" s="1102"/>
      <c r="O15" s="1121"/>
      <c r="P15" s="1097"/>
    </row>
    <row r="16" spans="1:16" s="1096" customFormat="1" ht="23.25" customHeight="1" thickBot="1" x14ac:dyDescent="0.25">
      <c r="A16" s="1123"/>
      <c r="B16" s="1106"/>
      <c r="C16" s="1107"/>
      <c r="D16" s="1107"/>
      <c r="E16" s="1107"/>
      <c r="F16" s="1106"/>
      <c r="G16" s="1106"/>
      <c r="H16" s="1107"/>
      <c r="I16" s="1107"/>
      <c r="J16" s="1107"/>
      <c r="K16" s="1107"/>
      <c r="L16" s="1107"/>
      <c r="M16" s="1107"/>
      <c r="N16" s="1107"/>
      <c r="O16" s="1124"/>
      <c r="P16" s="1097"/>
    </row>
    <row r="17" spans="1:16" s="1096" customFormat="1" ht="14.25" x14ac:dyDescent="0.2">
      <c r="A17" s="1098"/>
      <c r="B17" s="1099"/>
      <c r="C17" s="1100"/>
      <c r="D17" s="1109"/>
      <c r="E17" s="1109"/>
      <c r="F17" s="1110"/>
      <c r="G17" s="1099"/>
      <c r="H17" s="1109"/>
      <c r="I17" s="1100"/>
      <c r="J17" s="1100"/>
      <c r="K17" s="1100"/>
      <c r="L17" s="1100"/>
      <c r="M17" s="1109"/>
      <c r="N17" s="1109"/>
      <c r="O17" s="1099"/>
      <c r="P17" s="1097"/>
    </row>
    <row r="18" spans="1:16" s="1096" customFormat="1" ht="14.25" x14ac:dyDescent="0.2">
      <c r="A18" s="1098"/>
      <c r="B18" s="1099"/>
      <c r="C18" s="1100"/>
      <c r="D18" s="1100"/>
      <c r="E18" s="1100"/>
      <c r="F18" s="1100"/>
      <c r="G18" s="1100"/>
      <c r="H18" s="1100"/>
      <c r="I18" s="1100"/>
      <c r="J18" s="1100"/>
      <c r="K18" s="1100"/>
      <c r="L18" s="1100"/>
      <c r="M18" s="1099"/>
      <c r="N18" s="1099"/>
      <c r="O18" s="1099"/>
      <c r="P18" s="1097"/>
    </row>
    <row r="19" spans="1:16" s="1119" customFormat="1" ht="14.25" x14ac:dyDescent="0.2">
      <c r="A19" s="1098"/>
      <c r="B19" s="1427" t="s">
        <v>125</v>
      </c>
      <c r="C19" s="1427"/>
      <c r="D19" s="1427"/>
      <c r="E19" s="1427"/>
      <c r="F19" s="1099"/>
      <c r="G19" s="1099"/>
      <c r="H19" s="1100"/>
      <c r="I19" s="1112"/>
      <c r="J19" s="1427" t="s">
        <v>2581</v>
      </c>
      <c r="K19" s="1427"/>
      <c r="L19" s="1427"/>
      <c r="M19" s="1427"/>
      <c r="N19" s="1427"/>
      <c r="O19" s="1099"/>
      <c r="P19" s="1098"/>
    </row>
    <row r="20" spans="1:16" s="1119" customFormat="1" ht="14.25" x14ac:dyDescent="0.2">
      <c r="A20" s="1098"/>
      <c r="B20" s="1427" t="s">
        <v>2577</v>
      </c>
      <c r="C20" s="1427"/>
      <c r="D20" s="1427"/>
      <c r="E20" s="1427"/>
      <c r="F20" s="1427"/>
      <c r="G20" s="1113"/>
      <c r="H20" s="1100"/>
      <c r="I20" s="1100"/>
      <c r="J20" s="1100"/>
      <c r="K20" s="1100"/>
      <c r="L20" s="1120"/>
      <c r="M20" s="1115"/>
      <c r="N20" s="1100"/>
      <c r="O20" s="1099"/>
      <c r="P20" s="1098"/>
    </row>
    <row r="21" spans="1:16" s="1119" customFormat="1" ht="14.25" x14ac:dyDescent="0.2">
      <c r="A21" s="1098"/>
      <c r="B21" s="1427" t="s">
        <v>2578</v>
      </c>
      <c r="C21" s="1427"/>
      <c r="D21" s="1427"/>
      <c r="E21" s="1427"/>
      <c r="F21" s="1427"/>
      <c r="G21" s="1099"/>
      <c r="H21" s="1100"/>
      <c r="I21" s="1112"/>
      <c r="J21" s="1427" t="s">
        <v>122</v>
      </c>
      <c r="K21" s="1427"/>
      <c r="L21" s="1427"/>
      <c r="M21" s="1427"/>
      <c r="N21" s="1427"/>
      <c r="O21" s="1099"/>
      <c r="P21" s="1098"/>
    </row>
    <row r="22" spans="1:16" s="1119" customFormat="1" ht="14.25" x14ac:dyDescent="0.2">
      <c r="A22" s="1098"/>
      <c r="B22" s="1099"/>
      <c r="C22" s="1099"/>
      <c r="D22" s="1114"/>
      <c r="E22" s="1114"/>
      <c r="F22" s="1099"/>
      <c r="G22" s="1099"/>
      <c r="H22" s="1100"/>
      <c r="I22" s="1100"/>
      <c r="J22" s="1100"/>
      <c r="K22" s="1100"/>
      <c r="L22" s="1114"/>
      <c r="M22" s="1115"/>
      <c r="N22" s="1100"/>
      <c r="O22" s="1099"/>
      <c r="P22" s="1098"/>
    </row>
    <row r="23" spans="1:16" s="1119" customFormat="1" ht="14.25" x14ac:dyDescent="0.2">
      <c r="A23" s="1098"/>
      <c r="B23" s="1099"/>
      <c r="C23" s="1099"/>
      <c r="D23" s="1114"/>
      <c r="E23" s="1114"/>
      <c r="F23" s="1099"/>
      <c r="G23" s="1099"/>
      <c r="H23" s="1100"/>
      <c r="I23" s="1100"/>
      <c r="J23" s="1100"/>
      <c r="K23" s="1100"/>
      <c r="L23" s="1114"/>
      <c r="M23" s="1115"/>
      <c r="N23" s="1100"/>
      <c r="O23" s="1099"/>
      <c r="P23" s="1098"/>
    </row>
    <row r="24" spans="1:16" s="1119" customFormat="1" ht="14.25" x14ac:dyDescent="0.2">
      <c r="A24" s="1098"/>
      <c r="B24" s="1099"/>
      <c r="C24" s="1099"/>
      <c r="D24" s="1114"/>
      <c r="E24" s="1114"/>
      <c r="F24" s="1099"/>
      <c r="G24" s="1099"/>
      <c r="H24" s="1100"/>
      <c r="I24" s="1100"/>
      <c r="J24" s="1100"/>
      <c r="K24" s="1100"/>
      <c r="L24" s="1114"/>
      <c r="M24" s="1115"/>
      <c r="N24" s="1100"/>
      <c r="O24" s="1099"/>
      <c r="P24" s="1098"/>
    </row>
    <row r="25" spans="1:16" s="1119" customFormat="1" ht="14.25" x14ac:dyDescent="0.2">
      <c r="A25" s="1098"/>
      <c r="B25" s="1099"/>
      <c r="C25" s="1099"/>
      <c r="D25" s="1114"/>
      <c r="E25" s="1114"/>
      <c r="F25" s="1100"/>
      <c r="G25" s="1113"/>
      <c r="H25" s="1100"/>
      <c r="I25" s="1100"/>
      <c r="J25" s="1100"/>
      <c r="K25" s="1100"/>
      <c r="L25" s="1114"/>
      <c r="M25" s="1115"/>
      <c r="N25" s="1100"/>
      <c r="O25" s="1099"/>
      <c r="P25" s="1098"/>
    </row>
    <row r="26" spans="1:16" s="1119" customFormat="1" ht="14.25" x14ac:dyDescent="0.2">
      <c r="A26" s="1098"/>
      <c r="B26" s="1444" t="s">
        <v>2579</v>
      </c>
      <c r="C26" s="1444"/>
      <c r="D26" s="1444"/>
      <c r="E26" s="1444"/>
      <c r="F26" s="1100"/>
      <c r="G26" s="1113"/>
      <c r="H26" s="1100"/>
      <c r="I26" s="1116"/>
      <c r="J26" s="1444" t="s">
        <v>2243</v>
      </c>
      <c r="K26" s="1444"/>
      <c r="L26" s="1444"/>
      <c r="M26" s="1444"/>
      <c r="N26" s="1444"/>
      <c r="O26" s="1099"/>
      <c r="P26" s="1098"/>
    </row>
    <row r="27" spans="1:16" s="1119" customFormat="1" ht="14.25" x14ac:dyDescent="0.2">
      <c r="B27" s="1427" t="s">
        <v>2580</v>
      </c>
      <c r="C27" s="1427"/>
      <c r="D27" s="1427"/>
      <c r="E27" s="1427"/>
      <c r="I27" s="1112"/>
      <c r="J27" s="1427" t="s">
        <v>2244</v>
      </c>
      <c r="K27" s="1427"/>
      <c r="L27" s="1427"/>
      <c r="M27" s="1427"/>
      <c r="N27" s="1427"/>
    </row>
  </sheetData>
  <mergeCells count="34">
    <mergeCell ref="B19:E19"/>
    <mergeCell ref="B20:F20"/>
    <mergeCell ref="B21:F21"/>
    <mergeCell ref="B26:E26"/>
    <mergeCell ref="B27:E27"/>
    <mergeCell ref="J19:N19"/>
    <mergeCell ref="J21:N21"/>
    <mergeCell ref="J26:N26"/>
    <mergeCell ref="J27:N27"/>
    <mergeCell ref="L7:L9"/>
    <mergeCell ref="M7:M9"/>
    <mergeCell ref="N7:N9"/>
    <mergeCell ref="F1:J1"/>
    <mergeCell ref="O6:P6"/>
    <mergeCell ref="L5:O5"/>
    <mergeCell ref="B6:D6"/>
    <mergeCell ref="G6:H6"/>
    <mergeCell ref="I6:M6"/>
    <mergeCell ref="A2:O2"/>
    <mergeCell ref="A3:O3"/>
    <mergeCell ref="O7:O9"/>
    <mergeCell ref="A7:A9"/>
    <mergeCell ref="J7:J9"/>
    <mergeCell ref="K7:K9"/>
    <mergeCell ref="D8:D9"/>
    <mergeCell ref="E8:E9"/>
    <mergeCell ref="H8:H9"/>
    <mergeCell ref="I8:I9"/>
    <mergeCell ref="B7:B9"/>
    <mergeCell ref="C7:C9"/>
    <mergeCell ref="D7:E7"/>
    <mergeCell ref="H7:I7"/>
    <mergeCell ref="F7:F9"/>
    <mergeCell ref="G7:G9"/>
  </mergeCells>
  <printOptions horizontalCentered="1"/>
  <pageMargins left="0.45866141700000002" right="0.95866141699999996" top="0.98425196850393704" bottom="0.74803149606299202" header="0.31496062992126" footer="0.31496062992126"/>
  <pageSetup paperSize="5" scale="75" firstPageNumber="13" orientation="landscape" useFirstPageNumber="1" r:id="rId1"/>
  <headerFooter>
    <oddFooter xml:space="preserve">&amp;R&amp;"Calibri,Regular"&amp;K000000
</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indexed="42"/>
  </sheetPr>
  <dimension ref="A1:XEQ28"/>
  <sheetViews>
    <sheetView view="pageBreakPreview" zoomScale="80" zoomScaleSheetLayoutView="80" workbookViewId="0">
      <pane xSplit="7" ySplit="1" topLeftCell="H2" activePane="bottomRight" state="frozen"/>
      <selection pane="topRight" activeCell="H1" sqref="H1"/>
      <selection pane="bottomLeft" activeCell="A2" sqref="A2"/>
      <selection pane="bottomRight" activeCell="Y17" sqref="Y17"/>
    </sheetView>
  </sheetViews>
  <sheetFormatPr defaultColWidth="9.140625" defaultRowHeight="15" x14ac:dyDescent="0.25"/>
  <cols>
    <col min="1" max="1" width="8" style="813" customWidth="1"/>
    <col min="2" max="2" width="12.140625" style="813" customWidth="1"/>
    <col min="3" max="3" width="11.140625" style="813" customWidth="1"/>
    <col min="4" max="4" width="8" style="813" customWidth="1"/>
    <col min="5" max="5" width="8.140625" style="907" customWidth="1"/>
    <col min="6" max="6" width="11.7109375" style="907" bestFit="1" customWidth="1"/>
    <col min="7" max="7" width="22.42578125" style="907" customWidth="1"/>
    <col min="8" max="8" width="24.85546875" style="907" customWidth="1"/>
    <col min="9" max="9" width="25.42578125" style="908" customWidth="1"/>
    <col min="10" max="10" width="24.42578125" style="909" customWidth="1"/>
    <col min="11" max="11" width="13.140625" style="910" customWidth="1"/>
    <col min="12" max="13" width="9.140625" style="813" bestFit="1" customWidth="1"/>
    <col min="14" max="14" width="20" style="814" customWidth="1"/>
    <col min="15" max="15" width="17" style="815" customWidth="1"/>
    <col min="16" max="16" width="14.85546875" style="815" customWidth="1"/>
    <col min="17" max="17" width="18" style="815" customWidth="1"/>
    <col min="18" max="18" width="14.42578125" style="816" customWidth="1"/>
    <col min="19" max="19" width="15.140625" style="817" customWidth="1"/>
    <col min="20" max="20" width="14.28515625" style="815" customWidth="1"/>
    <col min="21" max="21" width="15.42578125" style="817" customWidth="1"/>
    <col min="22" max="22" width="8.85546875" style="818" customWidth="1"/>
    <col min="23" max="23" width="7.85546875" style="817" customWidth="1"/>
    <col min="24" max="24" width="21" style="815" customWidth="1"/>
    <col min="25" max="25" width="19.42578125" style="815" customWidth="1"/>
    <col min="26" max="26" width="17.85546875" style="815" bestFit="1" customWidth="1"/>
    <col min="27" max="27" width="8.140625" style="815" customWidth="1"/>
    <col min="28" max="28" width="8.42578125" style="816" customWidth="1"/>
    <col min="29" max="29" width="8.140625" style="815" customWidth="1"/>
    <col min="30" max="30" width="8.42578125" style="816" customWidth="1"/>
    <col min="31" max="31" width="20.85546875" style="815" customWidth="1"/>
    <col min="32" max="32" width="12" style="816" customWidth="1"/>
    <col min="33" max="33" width="28.28515625" style="815" customWidth="1"/>
    <col min="34" max="34" width="18.42578125" style="815" customWidth="1"/>
    <col min="35" max="35" width="18" style="815" customWidth="1"/>
    <col min="36" max="36" width="8.42578125" style="815" customWidth="1"/>
    <col min="37" max="38" width="17.42578125" style="815" customWidth="1"/>
    <col min="39" max="39" width="18.140625" style="815" bestFit="1" customWidth="1"/>
    <col min="40" max="40" width="16" style="815" bestFit="1" customWidth="1"/>
    <col min="41" max="41" width="9.140625" style="812"/>
    <col min="42" max="42" width="10.140625" style="812" bestFit="1" customWidth="1"/>
    <col min="43" max="43" width="9.140625" style="812"/>
    <col min="44" max="44" width="11.42578125" style="812" bestFit="1" customWidth="1"/>
    <col min="45" max="45" width="17.42578125" style="812" customWidth="1"/>
    <col min="46" max="55" width="9.140625" style="812"/>
    <col min="56" max="16384" width="9.140625" style="810"/>
  </cols>
  <sheetData>
    <row r="1" spans="1:55" ht="36.75" customHeight="1" x14ac:dyDescent="0.25">
      <c r="A1" s="1519" t="s">
        <v>2330</v>
      </c>
      <c r="B1" s="1519"/>
      <c r="C1" s="1519"/>
      <c r="D1" s="1519"/>
      <c r="E1" s="1519"/>
      <c r="F1" s="1519"/>
      <c r="G1" s="1519"/>
      <c r="H1" s="1519"/>
      <c r="I1" s="1519"/>
      <c r="J1" s="1519"/>
      <c r="K1" s="1519"/>
      <c r="L1" s="1519"/>
      <c r="M1" s="1519"/>
      <c r="N1" s="1519"/>
      <c r="O1" s="1519"/>
      <c r="P1" s="1519"/>
      <c r="Q1" s="1519"/>
      <c r="R1" s="1519"/>
      <c r="S1" s="1519"/>
      <c r="T1" s="1519"/>
      <c r="U1" s="1519"/>
      <c r="V1" s="808"/>
      <c r="W1" s="808"/>
      <c r="X1" s="808"/>
      <c r="Y1" s="808"/>
      <c r="Z1" s="808"/>
      <c r="AA1" s="808"/>
      <c r="AB1" s="809"/>
      <c r="AC1" s="808"/>
      <c r="AD1" s="809"/>
      <c r="AE1" s="808"/>
      <c r="AF1" s="809"/>
      <c r="AG1" s="808"/>
      <c r="AH1" s="808"/>
      <c r="AI1" s="808"/>
      <c r="AJ1" s="808"/>
      <c r="AK1" s="808"/>
      <c r="AL1" s="808"/>
      <c r="AM1" s="808"/>
      <c r="AN1" s="808"/>
      <c r="AO1" s="810"/>
      <c r="AP1" s="810"/>
      <c r="AQ1" s="810"/>
      <c r="AR1" s="810"/>
      <c r="AS1" s="810"/>
      <c r="AT1" s="810"/>
      <c r="AU1" s="810"/>
      <c r="AV1" s="810"/>
      <c r="AW1" s="810"/>
      <c r="AX1" s="810"/>
      <c r="AY1" s="810"/>
      <c r="AZ1" s="810"/>
      <c r="BA1" s="810"/>
      <c r="BB1" s="810"/>
      <c r="BC1" s="810"/>
    </row>
    <row r="2" spans="1:55" ht="15" customHeight="1" x14ac:dyDescent="0.25">
      <c r="A2" s="808"/>
      <c r="B2" s="808"/>
      <c r="C2" s="808"/>
      <c r="D2" s="808"/>
      <c r="E2" s="808"/>
      <c r="F2" s="808"/>
      <c r="G2" s="808"/>
      <c r="H2" s="808"/>
      <c r="I2" s="811"/>
      <c r="J2" s="811"/>
      <c r="K2" s="808"/>
      <c r="L2" s="808"/>
      <c r="M2" s="808"/>
      <c r="N2" s="808"/>
      <c r="O2" s="808"/>
      <c r="P2" s="808"/>
      <c r="Q2" s="808"/>
      <c r="R2" s="809"/>
      <c r="S2" s="808"/>
      <c r="T2" s="808"/>
      <c r="U2" s="808"/>
      <c r="V2" s="808"/>
      <c r="W2" s="808"/>
      <c r="X2" s="808"/>
      <c r="Y2" s="808"/>
      <c r="Z2" s="808"/>
      <c r="AA2" s="808"/>
      <c r="AB2" s="809"/>
      <c r="AC2" s="808"/>
      <c r="AD2" s="809"/>
      <c r="AE2" s="808"/>
      <c r="AF2" s="809"/>
      <c r="AG2" s="808"/>
      <c r="AH2" s="808"/>
      <c r="AI2" s="808"/>
      <c r="AJ2" s="808"/>
      <c r="AK2" s="808"/>
      <c r="AL2" s="808"/>
      <c r="AM2" s="808"/>
      <c r="AN2" s="808"/>
    </row>
    <row r="3" spans="1:55" ht="15" customHeight="1" x14ac:dyDescent="0.25">
      <c r="B3" s="1520"/>
      <c r="C3" s="1520"/>
      <c r="D3" s="1520"/>
      <c r="E3" s="1520"/>
      <c r="F3" s="1520"/>
      <c r="G3" s="1520"/>
      <c r="H3" s="1520"/>
      <c r="I3" s="1520"/>
      <c r="J3" s="1520"/>
      <c r="K3" s="1520"/>
      <c r="AB3" s="819"/>
      <c r="AD3" s="819"/>
      <c r="AF3" s="819"/>
    </row>
    <row r="4" spans="1:55" ht="15" customHeight="1" thickBot="1" x14ac:dyDescent="0.3">
      <c r="B4" s="820"/>
      <c r="C4" s="820"/>
      <c r="D4" s="820"/>
      <c r="E4" s="820"/>
      <c r="F4" s="820"/>
      <c r="G4" s="820"/>
      <c r="H4" s="820"/>
      <c r="I4" s="821"/>
      <c r="J4" s="822"/>
      <c r="K4" s="820"/>
    </row>
    <row r="5" spans="1:55" s="825" customFormat="1" ht="27" thickBot="1" x14ac:dyDescent="0.3">
      <c r="A5" s="1521" t="s">
        <v>2257</v>
      </c>
      <c r="B5" s="1522"/>
      <c r="C5" s="1522"/>
      <c r="D5" s="1522"/>
      <c r="E5" s="1522"/>
      <c r="F5" s="1522"/>
      <c r="G5" s="1522"/>
      <c r="H5" s="1522"/>
      <c r="I5" s="1522"/>
      <c r="J5" s="1522"/>
      <c r="K5" s="1522"/>
      <c r="L5" s="1522"/>
      <c r="M5" s="1522"/>
      <c r="N5" s="1522"/>
      <c r="O5" s="1523"/>
      <c r="P5" s="1524" t="s">
        <v>2258</v>
      </c>
      <c r="Q5" s="1524"/>
      <c r="R5" s="1524"/>
      <c r="S5" s="1524"/>
      <c r="T5" s="1524"/>
      <c r="U5" s="1524"/>
      <c r="V5" s="1524"/>
      <c r="W5" s="1524"/>
      <c r="X5" s="1524"/>
      <c r="Y5" s="1524"/>
      <c r="Z5" s="1524"/>
      <c r="AA5" s="1524"/>
      <c r="AB5" s="1524"/>
      <c r="AC5" s="1524"/>
      <c r="AD5" s="1524"/>
      <c r="AE5" s="1524"/>
      <c r="AF5" s="1524"/>
      <c r="AG5" s="823"/>
      <c r="AH5" s="823"/>
      <c r="AI5" s="823"/>
      <c r="AJ5" s="823"/>
      <c r="AK5" s="823"/>
      <c r="AL5" s="823"/>
      <c r="AM5" s="823"/>
      <c r="AN5" s="824"/>
    </row>
    <row r="6" spans="1:55" s="826" customFormat="1" ht="24.95" customHeight="1" thickBot="1" x14ac:dyDescent="0.3">
      <c r="A6" s="1525" t="s">
        <v>2259</v>
      </c>
      <c r="B6" s="1525" t="s">
        <v>2260</v>
      </c>
      <c r="C6" s="1525" t="s">
        <v>2261</v>
      </c>
      <c r="D6" s="1526" t="s">
        <v>2262</v>
      </c>
      <c r="E6" s="1526"/>
      <c r="F6" s="1526"/>
      <c r="G6" s="1526" t="s">
        <v>2263</v>
      </c>
      <c r="H6" s="1526"/>
      <c r="I6" s="1526"/>
      <c r="J6" s="1525" t="s">
        <v>2264</v>
      </c>
      <c r="K6" s="1525" t="s">
        <v>2265</v>
      </c>
      <c r="L6" s="1528" t="s">
        <v>2266</v>
      </c>
      <c r="M6" s="1528"/>
      <c r="N6" s="1528"/>
      <c r="O6" s="1530" t="s">
        <v>97</v>
      </c>
      <c r="P6" s="1531" t="s">
        <v>2267</v>
      </c>
      <c r="Q6" s="1531"/>
      <c r="R6" s="1531"/>
      <c r="S6" s="1531"/>
      <c r="T6" s="1531" t="s">
        <v>2249</v>
      </c>
      <c r="U6" s="1531" t="s">
        <v>2268</v>
      </c>
      <c r="V6" s="1528" t="s">
        <v>2266</v>
      </c>
      <c r="W6" s="1528"/>
      <c r="X6" s="1528"/>
      <c r="Y6" s="1531" t="s">
        <v>2269</v>
      </c>
      <c r="Z6" s="1531" t="s">
        <v>97</v>
      </c>
      <c r="AA6" s="1531" t="s">
        <v>2270</v>
      </c>
      <c r="AB6" s="1531"/>
      <c r="AC6" s="1531"/>
      <c r="AD6" s="1531"/>
      <c r="AE6" s="1531"/>
      <c r="AF6" s="1531"/>
      <c r="AG6" s="1528" t="s">
        <v>2271</v>
      </c>
      <c r="AH6" s="1528" t="s">
        <v>2272</v>
      </c>
      <c r="AI6" s="1528"/>
      <c r="AJ6" s="1528"/>
      <c r="AK6" s="1528" t="s">
        <v>2273</v>
      </c>
      <c r="AL6" s="1528"/>
      <c r="AM6" s="1541" t="s">
        <v>102</v>
      </c>
      <c r="AN6" s="1526" t="s">
        <v>2274</v>
      </c>
      <c r="AP6" s="1525" t="s">
        <v>2275</v>
      </c>
    </row>
    <row r="7" spans="1:55" s="826" customFormat="1" ht="24.95" customHeight="1" thickBot="1" x14ac:dyDescent="0.3">
      <c r="A7" s="1525"/>
      <c r="B7" s="1525"/>
      <c r="C7" s="1525"/>
      <c r="D7" s="1526" t="s">
        <v>2276</v>
      </c>
      <c r="E7" s="1532" t="s">
        <v>2277</v>
      </c>
      <c r="F7" s="1526" t="s">
        <v>2278</v>
      </c>
      <c r="G7" s="1527"/>
      <c r="H7" s="1527"/>
      <c r="I7" s="1527"/>
      <c r="J7" s="1525"/>
      <c r="K7" s="1525"/>
      <c r="L7" s="1529"/>
      <c r="M7" s="1529"/>
      <c r="N7" s="1529"/>
      <c r="O7" s="1530"/>
      <c r="P7" s="827" t="s">
        <v>2279</v>
      </c>
      <c r="Q7" s="1534" t="s">
        <v>9</v>
      </c>
      <c r="R7" s="1534" t="s">
        <v>19</v>
      </c>
      <c r="S7" s="827" t="s">
        <v>2280</v>
      </c>
      <c r="T7" s="1531"/>
      <c r="U7" s="1531"/>
      <c r="V7" s="1529"/>
      <c r="W7" s="1529"/>
      <c r="X7" s="1529"/>
      <c r="Y7" s="1531"/>
      <c r="Z7" s="1531"/>
      <c r="AA7" s="1531" t="s">
        <v>2281</v>
      </c>
      <c r="AB7" s="1531"/>
      <c r="AC7" s="1531" t="s">
        <v>2282</v>
      </c>
      <c r="AD7" s="1531"/>
      <c r="AE7" s="1531" t="s">
        <v>2283</v>
      </c>
      <c r="AF7" s="1531"/>
      <c r="AG7" s="1536"/>
      <c r="AH7" s="1529"/>
      <c r="AI7" s="1529"/>
      <c r="AJ7" s="1529"/>
      <c r="AK7" s="1529"/>
      <c r="AL7" s="1529"/>
      <c r="AM7" s="1542"/>
      <c r="AN7" s="1544"/>
      <c r="AP7" s="1525"/>
    </row>
    <row r="8" spans="1:55" s="826" customFormat="1" ht="32.25" thickBot="1" x14ac:dyDescent="0.3">
      <c r="A8" s="1525"/>
      <c r="B8" s="1525"/>
      <c r="C8" s="1525"/>
      <c r="D8" s="1527"/>
      <c r="E8" s="1533"/>
      <c r="F8" s="1527"/>
      <c r="G8" s="828" t="s">
        <v>2284</v>
      </c>
      <c r="H8" s="829" t="s">
        <v>2285</v>
      </c>
      <c r="I8" s="829" t="s">
        <v>2286</v>
      </c>
      <c r="J8" s="1525"/>
      <c r="K8" s="1525"/>
      <c r="L8" s="830" t="s">
        <v>2287</v>
      </c>
      <c r="M8" s="830" t="s">
        <v>99</v>
      </c>
      <c r="N8" s="831" t="s">
        <v>101</v>
      </c>
      <c r="O8" s="1530"/>
      <c r="P8" s="832" t="s">
        <v>2288</v>
      </c>
      <c r="Q8" s="1535"/>
      <c r="R8" s="1535"/>
      <c r="S8" s="833" t="s">
        <v>2289</v>
      </c>
      <c r="T8" s="1531"/>
      <c r="U8" s="1531"/>
      <c r="V8" s="834" t="s">
        <v>2287</v>
      </c>
      <c r="W8" s="830" t="s">
        <v>99</v>
      </c>
      <c r="X8" s="830" t="s">
        <v>101</v>
      </c>
      <c r="Y8" s="1531"/>
      <c r="Z8" s="1531"/>
      <c r="AA8" s="835" t="s">
        <v>9</v>
      </c>
      <c r="AB8" s="836" t="s">
        <v>19</v>
      </c>
      <c r="AC8" s="835" t="s">
        <v>9</v>
      </c>
      <c r="AD8" s="836" t="s">
        <v>19</v>
      </c>
      <c r="AE8" s="835" t="s">
        <v>2290</v>
      </c>
      <c r="AF8" s="836" t="s">
        <v>19</v>
      </c>
      <c r="AG8" s="1529"/>
      <c r="AH8" s="830" t="s">
        <v>2291</v>
      </c>
      <c r="AI8" s="830" t="s">
        <v>2292</v>
      </c>
      <c r="AJ8" s="837" t="s">
        <v>2293</v>
      </c>
      <c r="AK8" s="838" t="s">
        <v>2294</v>
      </c>
      <c r="AL8" s="838" t="s">
        <v>2295</v>
      </c>
      <c r="AM8" s="1543"/>
      <c r="AN8" s="839" t="s">
        <v>2296</v>
      </c>
      <c r="AP8" s="1525"/>
    </row>
    <row r="9" spans="1:55" s="842" customFormat="1" ht="20.100000000000001" customHeight="1" thickBot="1" x14ac:dyDescent="0.3">
      <c r="A9" s="840">
        <v>1</v>
      </c>
      <c r="B9" s="840">
        <v>2</v>
      </c>
      <c r="C9" s="840">
        <v>3</v>
      </c>
      <c r="D9" s="840">
        <v>4</v>
      </c>
      <c r="E9" s="840">
        <v>5</v>
      </c>
      <c r="F9" s="840">
        <v>6</v>
      </c>
      <c r="G9" s="840">
        <v>7</v>
      </c>
      <c r="H9" s="840">
        <v>8</v>
      </c>
      <c r="I9" s="841">
        <v>9</v>
      </c>
      <c r="J9" s="840">
        <v>10</v>
      </c>
      <c r="K9" s="840">
        <v>11</v>
      </c>
      <c r="L9" s="840">
        <v>12</v>
      </c>
      <c r="M9" s="840">
        <v>13</v>
      </c>
      <c r="N9" s="840">
        <v>14</v>
      </c>
      <c r="O9" s="840">
        <v>15</v>
      </c>
      <c r="P9" s="840">
        <v>16</v>
      </c>
      <c r="Q9" s="840"/>
      <c r="R9" s="840">
        <v>17</v>
      </c>
      <c r="S9" s="840">
        <v>18</v>
      </c>
      <c r="T9" s="840">
        <v>19</v>
      </c>
      <c r="U9" s="840">
        <v>20</v>
      </c>
      <c r="V9" s="840">
        <v>21</v>
      </c>
      <c r="W9" s="840">
        <v>22</v>
      </c>
      <c r="X9" s="840">
        <v>23</v>
      </c>
      <c r="Y9" s="840" t="s">
        <v>2297</v>
      </c>
      <c r="Z9" s="840">
        <v>25</v>
      </c>
      <c r="AA9" s="840">
        <v>26</v>
      </c>
      <c r="AB9" s="840">
        <v>27</v>
      </c>
      <c r="AC9" s="840">
        <v>28</v>
      </c>
      <c r="AD9" s="840">
        <v>29</v>
      </c>
      <c r="AE9" s="840">
        <v>30</v>
      </c>
      <c r="AF9" s="840">
        <v>31</v>
      </c>
      <c r="AG9" s="840">
        <v>32</v>
      </c>
      <c r="AH9" s="840">
        <v>38</v>
      </c>
      <c r="AI9" s="840">
        <v>39</v>
      </c>
      <c r="AJ9" s="840">
        <v>37</v>
      </c>
      <c r="AK9" s="840">
        <v>38</v>
      </c>
      <c r="AL9" s="840">
        <v>39</v>
      </c>
      <c r="AM9" s="840" t="s">
        <v>2298</v>
      </c>
      <c r="AN9" s="840">
        <v>41</v>
      </c>
    </row>
    <row r="10" spans="1:55" x14ac:dyDescent="0.25">
      <c r="A10" s="843"/>
      <c r="B10" s="843"/>
      <c r="C10" s="843"/>
      <c r="D10" s="843"/>
      <c r="E10" s="844"/>
      <c r="F10" s="844"/>
      <c r="G10" s="843"/>
      <c r="H10" s="844"/>
      <c r="I10" s="845"/>
      <c r="J10" s="846"/>
      <c r="K10" s="847"/>
      <c r="L10" s="843"/>
      <c r="M10" s="843"/>
      <c r="N10" s="848"/>
      <c r="O10" s="849"/>
      <c r="P10" s="849"/>
      <c r="Q10" s="849"/>
      <c r="R10" s="850"/>
      <c r="S10" s="851"/>
      <c r="T10" s="852"/>
      <c r="U10" s="853"/>
      <c r="V10" s="854"/>
      <c r="W10" s="853"/>
      <c r="X10" s="855"/>
      <c r="Y10" s="849"/>
      <c r="Z10" s="855"/>
      <c r="AA10" s="856"/>
      <c r="AB10" s="857"/>
      <c r="AC10" s="856"/>
      <c r="AD10" s="857"/>
      <c r="AE10" s="856"/>
      <c r="AF10" s="858"/>
      <c r="AG10" s="859"/>
      <c r="AH10" s="849"/>
      <c r="AI10" s="849"/>
      <c r="AJ10" s="849"/>
      <c r="AK10" s="849"/>
      <c r="AL10" s="849"/>
      <c r="AM10" s="849"/>
      <c r="AN10" s="860"/>
      <c r="AO10" s="810"/>
      <c r="AP10" s="810"/>
      <c r="AQ10" s="810"/>
      <c r="AR10" s="810"/>
      <c r="AS10" s="810"/>
      <c r="AT10" s="810"/>
      <c r="AU10" s="810"/>
      <c r="AV10" s="810"/>
      <c r="AW10" s="810"/>
      <c r="AX10" s="810"/>
      <c r="AY10" s="810"/>
      <c r="AZ10" s="810"/>
      <c r="BA10" s="810"/>
      <c r="BB10" s="810"/>
      <c r="BC10" s="810"/>
    </row>
    <row r="11" spans="1:55" s="874" customFormat="1" x14ac:dyDescent="0.25">
      <c r="A11" s="861"/>
      <c r="B11" s="861"/>
      <c r="C11" s="861"/>
      <c r="D11" s="862"/>
      <c r="E11" s="863"/>
      <c r="F11" s="864"/>
      <c r="G11" s="865"/>
      <c r="H11" s="866"/>
      <c r="I11" s="864"/>
      <c r="J11" s="867"/>
      <c r="K11" s="867"/>
      <c r="L11" s="867"/>
      <c r="M11" s="867"/>
      <c r="N11" s="868"/>
      <c r="O11" s="869"/>
      <c r="P11" s="869"/>
      <c r="Q11" s="869"/>
      <c r="R11" s="870"/>
      <c r="S11" s="869"/>
      <c r="T11" s="869"/>
      <c r="U11" s="869"/>
      <c r="V11" s="871"/>
      <c r="W11" s="869"/>
      <c r="X11" s="868"/>
      <c r="Y11" s="869"/>
      <c r="Z11" s="868"/>
      <c r="AA11" s="872"/>
      <c r="AB11" s="873"/>
      <c r="AC11" s="872"/>
      <c r="AD11" s="873"/>
      <c r="AE11" s="872"/>
      <c r="AF11" s="873"/>
      <c r="AG11" s="859"/>
      <c r="AH11" s="869"/>
      <c r="AI11" s="869"/>
      <c r="AJ11" s="869"/>
      <c r="AK11" s="869"/>
      <c r="AL11" s="869"/>
      <c r="AM11" s="869"/>
      <c r="AN11" s="864"/>
    </row>
    <row r="12" spans="1:55" s="874" customFormat="1" x14ac:dyDescent="0.25">
      <c r="A12" s="867"/>
      <c r="B12" s="867"/>
      <c r="C12" s="867"/>
      <c r="D12" s="862"/>
      <c r="E12" s="863"/>
      <c r="F12" s="859"/>
      <c r="G12" s="867"/>
      <c r="H12" s="864"/>
      <c r="I12" s="864"/>
      <c r="J12" s="864"/>
      <c r="K12" s="867"/>
      <c r="L12" s="867"/>
      <c r="M12" s="867"/>
      <c r="N12" s="868"/>
      <c r="O12" s="869"/>
      <c r="P12" s="869"/>
      <c r="Q12" s="869"/>
      <c r="R12" s="870"/>
      <c r="S12" s="869"/>
      <c r="T12" s="869"/>
      <c r="U12" s="869"/>
      <c r="V12" s="871"/>
      <c r="W12" s="869"/>
      <c r="X12" s="868"/>
      <c r="Y12" s="869"/>
      <c r="Z12" s="868"/>
      <c r="AA12" s="872"/>
      <c r="AB12" s="873"/>
      <c r="AC12" s="872"/>
      <c r="AD12" s="873"/>
      <c r="AE12" s="872"/>
      <c r="AF12" s="873"/>
      <c r="AG12" s="859"/>
      <c r="AH12" s="869"/>
      <c r="AI12" s="869"/>
      <c r="AJ12" s="869"/>
      <c r="AK12" s="869"/>
      <c r="AL12" s="869"/>
      <c r="AM12" s="869"/>
      <c r="AN12" s="864"/>
    </row>
    <row r="13" spans="1:55" s="879" customFormat="1" x14ac:dyDescent="0.25">
      <c r="A13" s="861"/>
      <c r="B13" s="861"/>
      <c r="C13" s="861"/>
      <c r="D13" s="862"/>
      <c r="E13" s="863"/>
      <c r="F13" s="859"/>
      <c r="G13" s="865"/>
      <c r="H13" s="866"/>
      <c r="I13" s="861"/>
      <c r="J13" s="861"/>
      <c r="K13" s="861"/>
      <c r="L13" s="861"/>
      <c r="M13" s="861"/>
      <c r="N13" s="875"/>
      <c r="O13" s="876"/>
      <c r="P13" s="876"/>
      <c r="Q13" s="876"/>
      <c r="R13" s="877"/>
      <c r="S13" s="876"/>
      <c r="T13" s="876"/>
      <c r="U13" s="876"/>
      <c r="V13" s="878"/>
      <c r="W13" s="876"/>
      <c r="X13" s="875"/>
      <c r="Y13" s="876"/>
      <c r="Z13" s="876"/>
      <c r="AA13" s="876"/>
      <c r="AB13" s="877"/>
      <c r="AC13" s="876"/>
      <c r="AD13" s="877"/>
      <c r="AE13" s="876"/>
      <c r="AF13" s="877"/>
      <c r="AG13" s="859"/>
      <c r="AH13" s="876"/>
      <c r="AI13" s="876"/>
      <c r="AJ13" s="876"/>
      <c r="AK13" s="876"/>
      <c r="AL13" s="876"/>
      <c r="AM13" s="876"/>
      <c r="AN13" s="859"/>
      <c r="AP13" s="880"/>
    </row>
    <row r="14" spans="1:55" s="903" customFormat="1" ht="60" x14ac:dyDescent="0.25">
      <c r="A14" s="881">
        <v>1</v>
      </c>
      <c r="B14" s="882" t="s">
        <v>2299</v>
      </c>
      <c r="C14" s="881"/>
      <c r="D14" s="883">
        <v>15</v>
      </c>
      <c r="E14" s="884" t="s">
        <v>2300</v>
      </c>
      <c r="F14" s="859" t="s">
        <v>2301</v>
      </c>
      <c r="G14" s="885" t="s">
        <v>2302</v>
      </c>
      <c r="H14" s="886" t="s">
        <v>2303</v>
      </c>
      <c r="I14" s="887" t="s">
        <v>2304</v>
      </c>
      <c r="J14" s="888" t="s">
        <v>2255</v>
      </c>
      <c r="K14" s="889">
        <v>1</v>
      </c>
      <c r="L14" s="889">
        <v>1</v>
      </c>
      <c r="M14" s="889" t="s">
        <v>2277</v>
      </c>
      <c r="N14" s="890">
        <v>150425000</v>
      </c>
      <c r="O14" s="891">
        <v>150425000</v>
      </c>
      <c r="P14" s="890">
        <v>150425000</v>
      </c>
      <c r="Q14" s="892" t="s">
        <v>2252</v>
      </c>
      <c r="R14" s="893">
        <v>43010</v>
      </c>
      <c r="S14" s="892" t="s">
        <v>2253</v>
      </c>
      <c r="T14" s="889" t="s">
        <v>2256</v>
      </c>
      <c r="U14" s="892" t="s">
        <v>2305</v>
      </c>
      <c r="V14" s="894">
        <v>1</v>
      </c>
      <c r="W14" s="895" t="s">
        <v>2277</v>
      </c>
      <c r="X14" s="890">
        <v>134015000</v>
      </c>
      <c r="Y14" s="806">
        <v>16410000</v>
      </c>
      <c r="Z14" s="896">
        <f>X14+Y14</f>
        <v>150425000</v>
      </c>
      <c r="AA14" s="888"/>
      <c r="AB14" s="897"/>
      <c r="AC14" s="888"/>
      <c r="AD14" s="898"/>
      <c r="AE14" s="899"/>
      <c r="AF14" s="898"/>
      <c r="AG14" s="859" t="s">
        <v>2306</v>
      </c>
      <c r="AH14" s="888"/>
      <c r="AI14" s="888"/>
      <c r="AJ14" s="900"/>
      <c r="AK14" s="901"/>
      <c r="AL14" s="901"/>
      <c r="AM14" s="902">
        <f t="shared" ref="AM14:AM15" si="0">AL14+AK14+Z14</f>
        <v>150425000</v>
      </c>
      <c r="AN14" s="888"/>
      <c r="AP14" s="880"/>
    </row>
    <row r="15" spans="1:55" s="903" customFormat="1" ht="45" x14ac:dyDescent="0.25">
      <c r="A15" s="881">
        <v>2</v>
      </c>
      <c r="B15" s="882" t="s">
        <v>2299</v>
      </c>
      <c r="C15" s="881"/>
      <c r="D15" s="883">
        <v>15</v>
      </c>
      <c r="E15" s="884" t="s">
        <v>2300</v>
      </c>
      <c r="F15" s="859" t="s">
        <v>2307</v>
      </c>
      <c r="G15" s="885" t="s">
        <v>2302</v>
      </c>
      <c r="H15" s="886" t="s">
        <v>2303</v>
      </c>
      <c r="I15" s="887" t="s">
        <v>2308</v>
      </c>
      <c r="J15" s="888" t="s">
        <v>2309</v>
      </c>
      <c r="K15" s="889">
        <v>1</v>
      </c>
      <c r="L15" s="889">
        <v>1</v>
      </c>
      <c r="M15" s="889" t="s">
        <v>2310</v>
      </c>
      <c r="N15" s="890">
        <v>19716000</v>
      </c>
      <c r="O15" s="891">
        <v>19716000</v>
      </c>
      <c r="P15" s="890">
        <v>17850000</v>
      </c>
      <c r="Q15" s="892" t="s">
        <v>2311</v>
      </c>
      <c r="R15" s="893" t="s">
        <v>2312</v>
      </c>
      <c r="S15" s="892" t="s">
        <v>2313</v>
      </c>
      <c r="T15" s="889" t="s">
        <v>2245</v>
      </c>
      <c r="U15" s="806" t="s">
        <v>851</v>
      </c>
      <c r="V15" s="894">
        <v>1</v>
      </c>
      <c r="W15" s="895" t="s">
        <v>2310</v>
      </c>
      <c r="X15" s="904">
        <v>17654783</v>
      </c>
      <c r="Y15" s="806">
        <v>2061217</v>
      </c>
      <c r="Z15" s="905">
        <f>X15+Y15</f>
        <v>19716000</v>
      </c>
      <c r="AA15" s="888"/>
      <c r="AB15" s="897"/>
      <c r="AC15" s="888"/>
      <c r="AD15" s="898"/>
      <c r="AE15" s="899"/>
      <c r="AF15" s="898"/>
      <c r="AG15" s="859" t="s">
        <v>2314</v>
      </c>
      <c r="AH15" s="888"/>
      <c r="AI15" s="888"/>
      <c r="AJ15" s="900"/>
      <c r="AK15" s="901"/>
      <c r="AL15" s="901"/>
      <c r="AM15" s="906">
        <f t="shared" si="0"/>
        <v>19716000</v>
      </c>
      <c r="AN15" s="888"/>
      <c r="AP15" s="880"/>
    </row>
    <row r="17" spans="1:16371" s="932" customFormat="1" ht="41.25" customHeight="1" x14ac:dyDescent="0.25">
      <c r="A17" s="916">
        <v>3</v>
      </c>
      <c r="B17" s="917" t="s">
        <v>2299</v>
      </c>
      <c r="C17" s="917"/>
      <c r="D17" s="918" t="s">
        <v>2316</v>
      </c>
      <c r="E17" s="919" t="s">
        <v>2300</v>
      </c>
      <c r="F17" s="920" t="s">
        <v>2317</v>
      </c>
      <c r="G17" s="921" t="s">
        <v>2302</v>
      </c>
      <c r="H17" s="922"/>
      <c r="I17" s="917" t="s">
        <v>2323</v>
      </c>
      <c r="J17" s="923" t="s">
        <v>2320</v>
      </c>
      <c r="K17" s="916"/>
      <c r="L17" s="916">
        <v>2</v>
      </c>
      <c r="M17" s="916" t="s">
        <v>2318</v>
      </c>
      <c r="N17" s="924">
        <v>800000</v>
      </c>
      <c r="O17" s="925">
        <f>N17*L17</f>
        <v>1600000</v>
      </c>
      <c r="P17" s="925">
        <v>1452000</v>
      </c>
      <c r="Q17" s="926" t="s">
        <v>2319</v>
      </c>
      <c r="R17" s="927" t="s">
        <v>2312</v>
      </c>
      <c r="S17" s="926" t="s">
        <v>2313</v>
      </c>
      <c r="T17" s="928" t="s">
        <v>2320</v>
      </c>
      <c r="U17" s="928" t="s">
        <v>860</v>
      </c>
      <c r="V17" s="916">
        <v>2</v>
      </c>
      <c r="W17" s="895" t="s">
        <v>2310</v>
      </c>
      <c r="X17" s="924">
        <v>725000</v>
      </c>
      <c r="Y17" s="928">
        <v>145000</v>
      </c>
      <c r="Z17" s="925">
        <f>X17*V17+Y17</f>
        <v>1595000</v>
      </c>
      <c r="AA17" s="928"/>
      <c r="AB17" s="927"/>
      <c r="AC17" s="928"/>
      <c r="AD17" s="927"/>
      <c r="AE17" s="928"/>
      <c r="AF17" s="927"/>
      <c r="AG17" s="929" t="s">
        <v>2314</v>
      </c>
      <c r="AH17" s="928"/>
      <c r="AI17" s="928"/>
      <c r="AJ17" s="930"/>
      <c r="AK17" s="925"/>
      <c r="AL17" s="925"/>
      <c r="AM17" s="931">
        <f>Z17</f>
        <v>1595000</v>
      </c>
      <c r="AN17" s="916"/>
      <c r="AO17" s="932" t="s">
        <v>2324</v>
      </c>
      <c r="AP17" s="933"/>
    </row>
    <row r="18" spans="1:16371" s="941" customFormat="1" ht="18" customHeight="1" x14ac:dyDescent="0.25">
      <c r="A18" s="934"/>
      <c r="B18" s="934"/>
      <c r="C18" s="934"/>
      <c r="D18" s="918" t="s">
        <v>2316</v>
      </c>
      <c r="E18" s="919" t="s">
        <v>2300</v>
      </c>
      <c r="F18" s="920" t="s">
        <v>2317</v>
      </c>
      <c r="G18" s="921" t="s">
        <v>2302</v>
      </c>
      <c r="H18" s="922"/>
      <c r="I18" s="917" t="s">
        <v>2323</v>
      </c>
      <c r="J18" s="935" t="s">
        <v>204</v>
      </c>
      <c r="K18" s="934"/>
      <c r="L18" s="934">
        <v>1</v>
      </c>
      <c r="M18" s="916" t="s">
        <v>2318</v>
      </c>
      <c r="N18" s="936">
        <v>5000000</v>
      </c>
      <c r="O18" s="925">
        <f t="shared" ref="O18:O21" si="1">N18*L18</f>
        <v>5000000</v>
      </c>
      <c r="P18" s="937">
        <v>4500000</v>
      </c>
      <c r="Q18" s="926" t="s">
        <v>2319</v>
      </c>
      <c r="R18" s="927" t="s">
        <v>2312</v>
      </c>
      <c r="S18" s="926" t="s">
        <v>2313</v>
      </c>
      <c r="T18" s="937" t="s">
        <v>204</v>
      </c>
      <c r="U18" s="938" t="s">
        <v>332</v>
      </c>
      <c r="V18" s="934">
        <v>1</v>
      </c>
      <c r="W18" s="895" t="s">
        <v>2310</v>
      </c>
      <c r="X18" s="939">
        <v>4500000</v>
      </c>
      <c r="Y18" s="928">
        <v>450000</v>
      </c>
      <c r="Z18" s="925">
        <f>X18*V18+Y18</f>
        <v>4950000</v>
      </c>
      <c r="AA18" s="937"/>
      <c r="AB18" s="940"/>
      <c r="AC18" s="937"/>
      <c r="AD18" s="940"/>
      <c r="AE18" s="937" t="s">
        <v>2329</v>
      </c>
      <c r="AF18" s="940">
        <v>43454</v>
      </c>
      <c r="AG18" s="929" t="s">
        <v>2314</v>
      </c>
      <c r="AH18" s="937"/>
      <c r="AI18" s="937"/>
      <c r="AJ18" s="937"/>
      <c r="AK18" s="937"/>
      <c r="AL18" s="939"/>
      <c r="AM18" s="931">
        <f t="shared" ref="AM18:AM21" si="2">Z18</f>
        <v>4950000</v>
      </c>
      <c r="AN18" s="937"/>
      <c r="AO18" s="932" t="s">
        <v>2324</v>
      </c>
    </row>
    <row r="19" spans="1:16371" s="941" customFormat="1" ht="18" customHeight="1" x14ac:dyDescent="0.25">
      <c r="A19" s="934"/>
      <c r="B19" s="934"/>
      <c r="C19" s="934"/>
      <c r="D19" s="918" t="s">
        <v>2316</v>
      </c>
      <c r="E19" s="919" t="s">
        <v>2300</v>
      </c>
      <c r="F19" s="920" t="s">
        <v>2317</v>
      </c>
      <c r="G19" s="921" t="s">
        <v>2302</v>
      </c>
      <c r="H19" s="922"/>
      <c r="I19" s="917" t="s">
        <v>2323</v>
      </c>
      <c r="J19" s="935" t="s">
        <v>227</v>
      </c>
      <c r="K19" s="934"/>
      <c r="L19" s="934">
        <v>2</v>
      </c>
      <c r="M19" s="916" t="s">
        <v>2318</v>
      </c>
      <c r="N19" s="942">
        <v>2000000</v>
      </c>
      <c r="O19" s="925">
        <f t="shared" si="1"/>
        <v>4000000</v>
      </c>
      <c r="P19" s="937">
        <v>3560000</v>
      </c>
      <c r="Q19" s="926" t="s">
        <v>2319</v>
      </c>
      <c r="R19" s="927" t="s">
        <v>2312</v>
      </c>
      <c r="S19" s="926" t="s">
        <v>2313</v>
      </c>
      <c r="T19" s="937" t="s">
        <v>227</v>
      </c>
      <c r="U19" s="938" t="s">
        <v>309</v>
      </c>
      <c r="V19" s="934">
        <v>2</v>
      </c>
      <c r="W19" s="895" t="s">
        <v>2310</v>
      </c>
      <c r="X19" s="943">
        <v>1780000</v>
      </c>
      <c r="Y19" s="928">
        <v>356000</v>
      </c>
      <c r="Z19" s="925">
        <f>X19*V19+Y19</f>
        <v>3916000</v>
      </c>
      <c r="AA19" s="937"/>
      <c r="AB19" s="940"/>
      <c r="AC19" s="937"/>
      <c r="AD19" s="940"/>
      <c r="AE19" s="937" t="s">
        <v>2329</v>
      </c>
      <c r="AF19" s="940">
        <v>43454</v>
      </c>
      <c r="AG19" s="929" t="s">
        <v>2314</v>
      </c>
      <c r="AM19" s="931">
        <f t="shared" si="2"/>
        <v>3916000</v>
      </c>
      <c r="AN19" s="937"/>
      <c r="AO19" s="932" t="s">
        <v>2324</v>
      </c>
    </row>
    <row r="20" spans="1:16371" s="941" customFormat="1" ht="18" customHeight="1" x14ac:dyDescent="0.25">
      <c r="A20" s="934"/>
      <c r="B20" s="934"/>
      <c r="C20" s="934"/>
      <c r="D20" s="918" t="s">
        <v>2316</v>
      </c>
      <c r="E20" s="919" t="s">
        <v>2300</v>
      </c>
      <c r="F20" s="920" t="s">
        <v>2317</v>
      </c>
      <c r="G20" s="921" t="s">
        <v>2302</v>
      </c>
      <c r="H20" s="922"/>
      <c r="I20" s="917" t="s">
        <v>2323</v>
      </c>
      <c r="J20" s="935" t="s">
        <v>2321</v>
      </c>
      <c r="K20" s="934"/>
      <c r="L20" s="934">
        <v>2</v>
      </c>
      <c r="M20" s="916" t="s">
        <v>2318</v>
      </c>
      <c r="N20" s="942">
        <v>2000000</v>
      </c>
      <c r="O20" s="925">
        <f t="shared" si="1"/>
        <v>4000000</v>
      </c>
      <c r="P20" s="937">
        <v>3370000</v>
      </c>
      <c r="Q20" s="926" t="s">
        <v>2319</v>
      </c>
      <c r="R20" s="927" t="s">
        <v>2312</v>
      </c>
      <c r="S20" s="926" t="s">
        <v>2313</v>
      </c>
      <c r="T20" s="937" t="s">
        <v>2321</v>
      </c>
      <c r="U20" s="938" t="s">
        <v>309</v>
      </c>
      <c r="V20" s="934">
        <v>2</v>
      </c>
      <c r="W20" s="895" t="s">
        <v>2310</v>
      </c>
      <c r="X20" s="943">
        <v>1685000</v>
      </c>
      <c r="Y20" s="928">
        <v>337000</v>
      </c>
      <c r="Z20" s="925">
        <f>X20*V20+Y20</f>
        <v>3707000</v>
      </c>
      <c r="AA20" s="937"/>
      <c r="AB20" s="940"/>
      <c r="AC20" s="937"/>
      <c r="AD20" s="940"/>
      <c r="AE20" s="937" t="s">
        <v>2329</v>
      </c>
      <c r="AF20" s="940">
        <v>43454</v>
      </c>
      <c r="AG20" s="929" t="s">
        <v>2314</v>
      </c>
      <c r="AM20" s="931">
        <f t="shared" si="2"/>
        <v>3707000</v>
      </c>
      <c r="AN20" s="937"/>
      <c r="AO20" s="932" t="s">
        <v>2324</v>
      </c>
    </row>
    <row r="21" spans="1:16371" s="941" customFormat="1" ht="27" customHeight="1" x14ac:dyDescent="0.25">
      <c r="A21" s="934"/>
      <c r="B21" s="934"/>
      <c r="C21" s="934"/>
      <c r="D21" s="918" t="s">
        <v>2316</v>
      </c>
      <c r="E21" s="919" t="s">
        <v>2300</v>
      </c>
      <c r="F21" s="920" t="s">
        <v>2317</v>
      </c>
      <c r="G21" s="921" t="s">
        <v>2302</v>
      </c>
      <c r="H21" s="922"/>
      <c r="I21" s="917" t="s">
        <v>2323</v>
      </c>
      <c r="J21" s="935" t="s">
        <v>2322</v>
      </c>
      <c r="K21" s="934"/>
      <c r="L21" s="934">
        <v>2</v>
      </c>
      <c r="M21" s="916" t="s">
        <v>2318</v>
      </c>
      <c r="N21" s="944">
        <v>200000</v>
      </c>
      <c r="O21" s="925">
        <f t="shared" si="1"/>
        <v>400000</v>
      </c>
      <c r="P21" s="937">
        <v>320000</v>
      </c>
      <c r="Q21" s="926" t="s">
        <v>2319</v>
      </c>
      <c r="R21" s="927" t="s">
        <v>2312</v>
      </c>
      <c r="S21" s="926" t="s">
        <v>2313</v>
      </c>
      <c r="T21" s="937" t="s">
        <v>2322</v>
      </c>
      <c r="U21" s="938" t="s">
        <v>2328</v>
      </c>
      <c r="V21" s="934">
        <v>2</v>
      </c>
      <c r="W21" s="895" t="s">
        <v>2310</v>
      </c>
      <c r="X21" s="937">
        <v>160000</v>
      </c>
      <c r="Y21" s="928">
        <v>32000</v>
      </c>
      <c r="Z21" s="925">
        <f>X21*V21+Y21+60000</f>
        <v>412000</v>
      </c>
      <c r="AA21" s="937"/>
      <c r="AB21" s="940"/>
      <c r="AC21" s="937"/>
      <c r="AD21" s="940"/>
      <c r="AE21" s="937" t="s">
        <v>2329</v>
      </c>
      <c r="AF21" s="940">
        <v>43454</v>
      </c>
      <c r="AG21" s="929" t="s">
        <v>2314</v>
      </c>
      <c r="AM21" s="931">
        <f t="shared" si="2"/>
        <v>412000</v>
      </c>
      <c r="AN21" s="937"/>
      <c r="AO21" s="932" t="s">
        <v>2324</v>
      </c>
      <c r="AP21" s="941" t="s">
        <v>2327</v>
      </c>
      <c r="BD21" s="945"/>
      <c r="BE21" s="945"/>
      <c r="BF21" s="945"/>
      <c r="BG21" s="945"/>
      <c r="BH21" s="945"/>
      <c r="BI21" s="945"/>
      <c r="BJ21" s="945"/>
      <c r="BK21" s="945"/>
      <c r="BL21" s="945"/>
      <c r="BM21" s="945"/>
      <c r="BN21" s="945"/>
      <c r="BO21" s="945"/>
      <c r="BP21" s="945"/>
      <c r="BQ21" s="945"/>
      <c r="BR21" s="945"/>
      <c r="BS21" s="945"/>
      <c r="BT21" s="945"/>
      <c r="BU21" s="945"/>
      <c r="BV21" s="945"/>
      <c r="BW21" s="945"/>
      <c r="BX21" s="945"/>
      <c r="BY21" s="945"/>
      <c r="BZ21" s="945"/>
      <c r="CA21" s="945"/>
      <c r="CB21" s="945"/>
      <c r="CC21" s="945"/>
      <c r="CD21" s="945"/>
      <c r="CE21" s="945"/>
      <c r="CF21" s="945"/>
      <c r="CG21" s="945"/>
      <c r="CH21" s="945"/>
      <c r="CI21" s="945"/>
      <c r="CJ21" s="945"/>
      <c r="CK21" s="945"/>
      <c r="CL21" s="945"/>
      <c r="CM21" s="945"/>
      <c r="CN21" s="945"/>
      <c r="CO21" s="945"/>
      <c r="CP21" s="945"/>
      <c r="CQ21" s="945"/>
      <c r="CR21" s="945"/>
      <c r="CS21" s="945"/>
      <c r="CT21" s="945"/>
      <c r="CU21" s="945"/>
      <c r="CV21" s="945"/>
      <c r="CW21" s="945"/>
      <c r="CX21" s="945"/>
      <c r="CY21" s="945"/>
      <c r="CZ21" s="945"/>
      <c r="DA21" s="945"/>
      <c r="DB21" s="945"/>
      <c r="DC21" s="945"/>
      <c r="DD21" s="945"/>
      <c r="DE21" s="945"/>
      <c r="DF21" s="945"/>
      <c r="DG21" s="945"/>
      <c r="DH21" s="945"/>
      <c r="DI21" s="945"/>
      <c r="DJ21" s="945"/>
      <c r="DK21" s="945"/>
      <c r="DL21" s="945"/>
      <c r="DM21" s="945"/>
      <c r="DN21" s="945"/>
      <c r="DO21" s="945"/>
      <c r="DP21" s="945"/>
      <c r="DQ21" s="945"/>
      <c r="DR21" s="945"/>
      <c r="DS21" s="945"/>
      <c r="DT21" s="945"/>
      <c r="DU21" s="945"/>
      <c r="DV21" s="945"/>
      <c r="DW21" s="945"/>
      <c r="DX21" s="945"/>
      <c r="DY21" s="945"/>
      <c r="DZ21" s="945"/>
      <c r="EA21" s="945"/>
      <c r="EB21" s="945"/>
      <c r="EC21" s="945"/>
      <c r="ED21" s="945"/>
      <c r="EE21" s="945"/>
      <c r="EF21" s="945"/>
      <c r="EG21" s="945"/>
      <c r="EH21" s="945"/>
      <c r="EI21" s="945"/>
      <c r="EJ21" s="945"/>
      <c r="EK21" s="945"/>
      <c r="EL21" s="945"/>
      <c r="EM21" s="945"/>
      <c r="EN21" s="945"/>
      <c r="EO21" s="945"/>
      <c r="EP21" s="945"/>
      <c r="EQ21" s="945"/>
      <c r="ER21" s="945"/>
      <c r="ES21" s="945"/>
      <c r="ET21" s="945"/>
      <c r="EU21" s="945"/>
      <c r="EV21" s="945"/>
      <c r="EW21" s="945"/>
      <c r="EX21" s="945"/>
      <c r="EY21" s="945"/>
      <c r="EZ21" s="945"/>
      <c r="FA21" s="945"/>
      <c r="FB21" s="945"/>
      <c r="FC21" s="945"/>
      <c r="FD21" s="945"/>
      <c r="FE21" s="945"/>
      <c r="FF21" s="945"/>
      <c r="FG21" s="945"/>
      <c r="FH21" s="945"/>
      <c r="FI21" s="945"/>
      <c r="FJ21" s="945"/>
      <c r="FK21" s="945"/>
      <c r="FL21" s="945"/>
      <c r="FM21" s="945"/>
      <c r="FN21" s="945"/>
      <c r="FO21" s="945"/>
      <c r="FP21" s="945"/>
      <c r="FQ21" s="945"/>
      <c r="FR21" s="945"/>
      <c r="FS21" s="945"/>
      <c r="FT21" s="945"/>
      <c r="FU21" s="945"/>
      <c r="FV21" s="945"/>
      <c r="FW21" s="945"/>
      <c r="FX21" s="945"/>
      <c r="FY21" s="945"/>
      <c r="FZ21" s="945"/>
      <c r="GA21" s="945"/>
      <c r="GB21" s="945"/>
      <c r="GC21" s="945"/>
      <c r="GD21" s="945"/>
      <c r="GE21" s="945"/>
      <c r="GF21" s="945"/>
      <c r="GG21" s="945"/>
      <c r="GH21" s="945"/>
      <c r="GI21" s="945"/>
      <c r="GJ21" s="945"/>
      <c r="GK21" s="945"/>
      <c r="GL21" s="945"/>
      <c r="GM21" s="945"/>
      <c r="GN21" s="945"/>
      <c r="GO21" s="945"/>
      <c r="GP21" s="945"/>
      <c r="GQ21" s="945"/>
      <c r="GR21" s="945"/>
      <c r="GS21" s="945"/>
      <c r="GT21" s="945"/>
      <c r="GU21" s="945"/>
      <c r="GV21" s="945"/>
      <c r="GW21" s="945"/>
      <c r="GX21" s="945"/>
      <c r="GY21" s="945"/>
      <c r="GZ21" s="945"/>
      <c r="HA21" s="945"/>
      <c r="HB21" s="945"/>
      <c r="HC21" s="945"/>
      <c r="HD21" s="945"/>
      <c r="HE21" s="945"/>
      <c r="HF21" s="945"/>
      <c r="HG21" s="945"/>
      <c r="HH21" s="945"/>
      <c r="HI21" s="945"/>
      <c r="HJ21" s="945"/>
      <c r="HK21" s="945"/>
      <c r="HL21" s="945"/>
      <c r="HM21" s="945"/>
      <c r="HN21" s="945"/>
      <c r="HO21" s="945"/>
      <c r="HP21" s="945"/>
      <c r="HQ21" s="945"/>
      <c r="HR21" s="945"/>
      <c r="HS21" s="945"/>
      <c r="HT21" s="945"/>
      <c r="HU21" s="945"/>
      <c r="HV21" s="945"/>
      <c r="HW21" s="945"/>
      <c r="HX21" s="945"/>
      <c r="HY21" s="945"/>
      <c r="HZ21" s="945"/>
      <c r="IA21" s="945"/>
      <c r="IB21" s="945"/>
      <c r="IC21" s="945"/>
      <c r="ID21" s="945"/>
      <c r="IE21" s="945"/>
      <c r="IF21" s="945"/>
      <c r="IG21" s="945"/>
      <c r="IH21" s="945"/>
      <c r="II21" s="945"/>
      <c r="IJ21" s="945"/>
      <c r="IK21" s="945"/>
      <c r="IL21" s="945"/>
      <c r="IM21" s="945"/>
      <c r="IN21" s="945"/>
      <c r="IO21" s="945"/>
      <c r="IP21" s="945"/>
      <c r="IQ21" s="945"/>
      <c r="IR21" s="945"/>
      <c r="IS21" s="945"/>
      <c r="IT21" s="945"/>
      <c r="IU21" s="945"/>
      <c r="IV21" s="945"/>
      <c r="IW21" s="945"/>
      <c r="IX21" s="945"/>
      <c r="IY21" s="945"/>
      <c r="IZ21" s="945"/>
      <c r="JA21" s="945"/>
      <c r="JB21" s="945"/>
      <c r="JC21" s="945"/>
      <c r="JD21" s="945"/>
      <c r="JE21" s="945"/>
      <c r="JF21" s="945"/>
      <c r="JG21" s="945"/>
      <c r="JH21" s="945"/>
      <c r="JI21" s="945"/>
      <c r="JJ21" s="945"/>
      <c r="JK21" s="945"/>
      <c r="JL21" s="945"/>
      <c r="JM21" s="945"/>
      <c r="JN21" s="945"/>
      <c r="JO21" s="945"/>
      <c r="JP21" s="945"/>
      <c r="JQ21" s="945"/>
      <c r="JR21" s="945"/>
      <c r="JS21" s="945"/>
      <c r="JT21" s="945"/>
      <c r="JU21" s="945"/>
      <c r="JV21" s="945"/>
      <c r="JW21" s="945"/>
      <c r="JX21" s="945"/>
      <c r="JY21" s="945"/>
      <c r="JZ21" s="945"/>
      <c r="KA21" s="945"/>
      <c r="KB21" s="945"/>
      <c r="KC21" s="945"/>
      <c r="KD21" s="945"/>
      <c r="KE21" s="945"/>
      <c r="KF21" s="945"/>
      <c r="KG21" s="945"/>
      <c r="KH21" s="945"/>
      <c r="KI21" s="945"/>
      <c r="KJ21" s="945"/>
      <c r="KK21" s="945"/>
      <c r="KL21" s="945"/>
      <c r="KM21" s="945"/>
      <c r="KN21" s="945"/>
      <c r="KO21" s="945"/>
      <c r="KP21" s="945"/>
      <c r="KQ21" s="945"/>
      <c r="KR21" s="945"/>
      <c r="KS21" s="945"/>
      <c r="KT21" s="945"/>
      <c r="KU21" s="945"/>
      <c r="KV21" s="945"/>
      <c r="KW21" s="945"/>
      <c r="KX21" s="945"/>
      <c r="KY21" s="945"/>
      <c r="KZ21" s="945"/>
      <c r="LA21" s="945"/>
      <c r="LB21" s="945"/>
      <c r="LC21" s="945"/>
      <c r="LD21" s="945"/>
      <c r="LE21" s="945"/>
      <c r="LF21" s="945"/>
      <c r="LG21" s="945"/>
      <c r="LH21" s="945"/>
      <c r="LI21" s="945"/>
      <c r="LJ21" s="945"/>
      <c r="LK21" s="945"/>
      <c r="LL21" s="945"/>
      <c r="LM21" s="945"/>
      <c r="LN21" s="945"/>
      <c r="LO21" s="945"/>
      <c r="LP21" s="945"/>
      <c r="LQ21" s="945"/>
      <c r="LR21" s="945"/>
      <c r="LS21" s="945"/>
      <c r="LT21" s="945"/>
      <c r="LU21" s="945"/>
      <c r="LV21" s="945"/>
      <c r="LW21" s="945"/>
      <c r="LX21" s="945"/>
      <c r="LY21" s="945"/>
      <c r="LZ21" s="945"/>
      <c r="MA21" s="945"/>
      <c r="MB21" s="945"/>
      <c r="MC21" s="945"/>
      <c r="MD21" s="945"/>
      <c r="ME21" s="945"/>
      <c r="MF21" s="945"/>
      <c r="MG21" s="945"/>
      <c r="MH21" s="945"/>
      <c r="MI21" s="945"/>
      <c r="MJ21" s="945"/>
      <c r="MK21" s="945"/>
      <c r="ML21" s="945"/>
      <c r="MM21" s="945"/>
      <c r="MN21" s="945"/>
      <c r="MO21" s="945"/>
      <c r="MP21" s="945"/>
      <c r="MQ21" s="945"/>
      <c r="MR21" s="945"/>
      <c r="MS21" s="945"/>
      <c r="MT21" s="945"/>
      <c r="MU21" s="945"/>
      <c r="MV21" s="945"/>
      <c r="MW21" s="945"/>
      <c r="MX21" s="945"/>
      <c r="MY21" s="945"/>
      <c r="MZ21" s="945"/>
      <c r="NA21" s="945"/>
      <c r="NB21" s="945"/>
      <c r="NC21" s="945"/>
      <c r="ND21" s="945"/>
      <c r="NE21" s="945"/>
      <c r="NF21" s="945"/>
      <c r="NG21" s="945"/>
      <c r="NH21" s="945"/>
      <c r="NI21" s="945"/>
      <c r="NJ21" s="945"/>
      <c r="NK21" s="945"/>
      <c r="NL21" s="945"/>
      <c r="NM21" s="945"/>
      <c r="NN21" s="945"/>
      <c r="NO21" s="945"/>
      <c r="NP21" s="945"/>
      <c r="NQ21" s="945"/>
      <c r="NR21" s="945"/>
      <c r="NS21" s="945"/>
      <c r="NT21" s="945"/>
      <c r="NU21" s="945"/>
      <c r="NV21" s="945"/>
      <c r="NW21" s="945"/>
      <c r="NX21" s="945"/>
      <c r="NY21" s="945"/>
      <c r="NZ21" s="945"/>
      <c r="OA21" s="945"/>
      <c r="OB21" s="945"/>
      <c r="OC21" s="945"/>
      <c r="OD21" s="945"/>
      <c r="OE21" s="945"/>
      <c r="OF21" s="945"/>
      <c r="OG21" s="945"/>
      <c r="OH21" s="945"/>
      <c r="OI21" s="945"/>
      <c r="OJ21" s="945"/>
      <c r="OK21" s="945"/>
      <c r="OL21" s="945"/>
      <c r="OM21" s="945"/>
      <c r="ON21" s="945"/>
      <c r="OO21" s="945"/>
      <c r="OP21" s="945"/>
      <c r="OQ21" s="945"/>
      <c r="OR21" s="945"/>
      <c r="OS21" s="945"/>
      <c r="OT21" s="945"/>
      <c r="OU21" s="945"/>
      <c r="OV21" s="945"/>
      <c r="OW21" s="945"/>
      <c r="OX21" s="945"/>
      <c r="OY21" s="945"/>
      <c r="OZ21" s="945"/>
      <c r="PA21" s="945"/>
      <c r="PB21" s="945"/>
      <c r="PC21" s="945"/>
      <c r="PD21" s="945"/>
      <c r="PE21" s="945"/>
      <c r="PF21" s="945"/>
      <c r="PG21" s="945"/>
      <c r="PH21" s="945"/>
      <c r="PI21" s="945"/>
      <c r="PJ21" s="945"/>
      <c r="PK21" s="945"/>
      <c r="PL21" s="945"/>
      <c r="PM21" s="945"/>
      <c r="PN21" s="945"/>
      <c r="PO21" s="945"/>
      <c r="PP21" s="945"/>
      <c r="PQ21" s="945"/>
      <c r="PR21" s="945"/>
      <c r="PS21" s="945"/>
      <c r="PT21" s="945"/>
      <c r="PU21" s="945"/>
      <c r="PV21" s="945"/>
      <c r="PW21" s="945"/>
      <c r="PX21" s="945"/>
      <c r="PY21" s="945"/>
      <c r="PZ21" s="945"/>
      <c r="QA21" s="945"/>
      <c r="QB21" s="945"/>
      <c r="QC21" s="945"/>
      <c r="QD21" s="945"/>
      <c r="QE21" s="945"/>
      <c r="QF21" s="945"/>
      <c r="QG21" s="945"/>
      <c r="QH21" s="945"/>
      <c r="QI21" s="945"/>
      <c r="QJ21" s="945"/>
      <c r="QK21" s="945"/>
      <c r="QL21" s="945"/>
      <c r="QM21" s="945"/>
      <c r="QN21" s="945"/>
      <c r="QO21" s="945"/>
      <c r="QP21" s="945"/>
      <c r="QQ21" s="945"/>
      <c r="QR21" s="945"/>
      <c r="QS21" s="945"/>
      <c r="QT21" s="945"/>
      <c r="QU21" s="945"/>
      <c r="QV21" s="945"/>
      <c r="QW21" s="945"/>
      <c r="QX21" s="945"/>
      <c r="QY21" s="945"/>
      <c r="QZ21" s="945"/>
      <c r="RA21" s="945"/>
      <c r="RB21" s="945"/>
      <c r="RC21" s="945"/>
      <c r="RD21" s="945"/>
      <c r="RE21" s="945"/>
      <c r="RF21" s="945"/>
      <c r="RG21" s="945"/>
      <c r="RH21" s="945"/>
      <c r="RI21" s="945"/>
      <c r="RJ21" s="945"/>
      <c r="RK21" s="945"/>
      <c r="RL21" s="945"/>
      <c r="RM21" s="945"/>
      <c r="RN21" s="945"/>
      <c r="RO21" s="945"/>
      <c r="RP21" s="945"/>
      <c r="RQ21" s="945"/>
      <c r="RR21" s="945"/>
      <c r="RS21" s="945"/>
      <c r="RT21" s="945"/>
      <c r="RU21" s="945"/>
      <c r="RV21" s="945"/>
      <c r="RW21" s="945"/>
      <c r="RX21" s="945"/>
      <c r="RY21" s="945"/>
      <c r="RZ21" s="945"/>
      <c r="SA21" s="945"/>
      <c r="SB21" s="945"/>
      <c r="SC21" s="945"/>
      <c r="SD21" s="945"/>
      <c r="SE21" s="945"/>
      <c r="SF21" s="945"/>
      <c r="SG21" s="945"/>
      <c r="SH21" s="945"/>
      <c r="SI21" s="945"/>
      <c r="SJ21" s="945"/>
      <c r="SK21" s="945"/>
      <c r="SL21" s="945"/>
      <c r="SM21" s="945"/>
      <c r="SN21" s="945"/>
      <c r="SO21" s="945"/>
      <c r="SP21" s="945"/>
      <c r="SQ21" s="945"/>
      <c r="SR21" s="945"/>
      <c r="SS21" s="945"/>
      <c r="ST21" s="945"/>
      <c r="SU21" s="945"/>
      <c r="SV21" s="945"/>
      <c r="SW21" s="945"/>
      <c r="SX21" s="945"/>
      <c r="SY21" s="945"/>
      <c r="SZ21" s="945"/>
      <c r="TA21" s="945"/>
      <c r="TB21" s="945"/>
      <c r="TC21" s="945"/>
      <c r="TD21" s="945"/>
      <c r="TE21" s="945"/>
      <c r="TF21" s="945"/>
      <c r="TG21" s="945"/>
      <c r="TH21" s="945"/>
      <c r="TI21" s="945"/>
      <c r="TJ21" s="945"/>
      <c r="TK21" s="945"/>
      <c r="TL21" s="945"/>
      <c r="TM21" s="945"/>
      <c r="TN21" s="945"/>
      <c r="TO21" s="945"/>
      <c r="TP21" s="945"/>
      <c r="TQ21" s="945"/>
      <c r="TR21" s="945"/>
      <c r="TS21" s="945"/>
      <c r="TT21" s="945"/>
      <c r="TU21" s="945"/>
      <c r="TV21" s="945"/>
      <c r="TW21" s="945"/>
      <c r="TX21" s="945"/>
      <c r="TY21" s="945"/>
      <c r="TZ21" s="945"/>
      <c r="UA21" s="945"/>
      <c r="UB21" s="945"/>
      <c r="UC21" s="945"/>
      <c r="UD21" s="945"/>
      <c r="UE21" s="945"/>
      <c r="UF21" s="945"/>
      <c r="UG21" s="945"/>
      <c r="UH21" s="945"/>
      <c r="UI21" s="945"/>
      <c r="UJ21" s="945"/>
      <c r="UK21" s="945"/>
      <c r="UL21" s="945"/>
      <c r="UM21" s="945"/>
      <c r="UN21" s="945"/>
      <c r="UO21" s="945"/>
      <c r="UP21" s="945"/>
      <c r="UQ21" s="945"/>
      <c r="UR21" s="945"/>
      <c r="US21" s="945"/>
      <c r="UT21" s="945"/>
      <c r="UU21" s="945"/>
      <c r="UV21" s="945"/>
      <c r="UW21" s="945"/>
      <c r="UX21" s="945"/>
      <c r="UY21" s="945"/>
      <c r="UZ21" s="945"/>
      <c r="VA21" s="945"/>
      <c r="VB21" s="945"/>
      <c r="VC21" s="945"/>
      <c r="VD21" s="945"/>
      <c r="VE21" s="945"/>
      <c r="VF21" s="945"/>
      <c r="VG21" s="945"/>
      <c r="VH21" s="945"/>
      <c r="VI21" s="945"/>
      <c r="VJ21" s="945"/>
      <c r="VK21" s="945"/>
      <c r="VL21" s="945"/>
      <c r="VM21" s="945"/>
      <c r="VN21" s="945"/>
      <c r="VO21" s="945"/>
      <c r="VP21" s="945"/>
      <c r="VQ21" s="945"/>
      <c r="VR21" s="945"/>
      <c r="VS21" s="945"/>
      <c r="VT21" s="945"/>
      <c r="VU21" s="945"/>
      <c r="VV21" s="945"/>
      <c r="VW21" s="945"/>
      <c r="VX21" s="945"/>
      <c r="VY21" s="945"/>
      <c r="VZ21" s="945"/>
      <c r="WA21" s="945"/>
      <c r="WB21" s="945"/>
      <c r="WC21" s="945"/>
      <c r="WD21" s="945"/>
      <c r="WE21" s="945"/>
      <c r="WF21" s="945"/>
      <c r="WG21" s="945"/>
      <c r="WH21" s="945"/>
      <c r="WI21" s="945"/>
      <c r="WJ21" s="945"/>
      <c r="WK21" s="945"/>
      <c r="WL21" s="945"/>
      <c r="WM21" s="945"/>
      <c r="WN21" s="945"/>
      <c r="WO21" s="945"/>
      <c r="WP21" s="945"/>
      <c r="WQ21" s="945"/>
      <c r="WR21" s="945"/>
      <c r="WS21" s="945"/>
      <c r="WT21" s="945"/>
      <c r="WU21" s="945"/>
      <c r="WV21" s="945"/>
      <c r="WW21" s="945"/>
      <c r="WX21" s="945"/>
      <c r="WY21" s="945"/>
      <c r="WZ21" s="945"/>
      <c r="XA21" s="945"/>
      <c r="XB21" s="945"/>
      <c r="XC21" s="945"/>
      <c r="XD21" s="945"/>
      <c r="XE21" s="945"/>
      <c r="XF21" s="945"/>
      <c r="XG21" s="945"/>
      <c r="XH21" s="945"/>
      <c r="XI21" s="945"/>
      <c r="XJ21" s="945"/>
      <c r="XK21" s="945"/>
      <c r="XL21" s="945"/>
      <c r="XM21" s="945"/>
      <c r="XN21" s="945"/>
      <c r="XO21" s="945"/>
      <c r="XP21" s="945"/>
      <c r="XQ21" s="945"/>
      <c r="XR21" s="945"/>
      <c r="XS21" s="945"/>
      <c r="XT21" s="945"/>
      <c r="XU21" s="945"/>
      <c r="XV21" s="945"/>
      <c r="XW21" s="945"/>
      <c r="XX21" s="945"/>
      <c r="XY21" s="945"/>
      <c r="XZ21" s="945"/>
      <c r="YA21" s="945"/>
      <c r="YB21" s="945"/>
      <c r="YC21" s="945"/>
      <c r="YD21" s="945"/>
      <c r="YE21" s="945"/>
      <c r="YF21" s="945"/>
      <c r="YG21" s="945"/>
      <c r="YH21" s="945"/>
      <c r="YI21" s="945"/>
      <c r="YJ21" s="945"/>
      <c r="YK21" s="945"/>
      <c r="YL21" s="945"/>
      <c r="YM21" s="945"/>
      <c r="YN21" s="945"/>
      <c r="YO21" s="945"/>
      <c r="YP21" s="945"/>
      <c r="YQ21" s="945"/>
      <c r="YR21" s="945"/>
      <c r="YS21" s="945"/>
      <c r="YT21" s="945"/>
      <c r="YU21" s="945"/>
      <c r="YV21" s="945"/>
      <c r="YW21" s="945"/>
      <c r="YX21" s="945"/>
      <c r="YY21" s="945"/>
      <c r="YZ21" s="945"/>
      <c r="ZA21" s="945"/>
      <c r="ZB21" s="945"/>
      <c r="ZC21" s="945"/>
      <c r="ZD21" s="945"/>
      <c r="ZE21" s="945"/>
      <c r="ZF21" s="945"/>
      <c r="ZG21" s="945"/>
      <c r="ZH21" s="945"/>
      <c r="ZI21" s="945"/>
      <c r="ZJ21" s="945"/>
      <c r="ZK21" s="945"/>
      <c r="ZL21" s="945"/>
      <c r="ZM21" s="945"/>
      <c r="ZN21" s="945"/>
      <c r="ZO21" s="945"/>
      <c r="ZP21" s="945"/>
      <c r="ZQ21" s="945"/>
      <c r="ZR21" s="945"/>
      <c r="ZS21" s="945"/>
      <c r="ZT21" s="945"/>
      <c r="ZU21" s="945"/>
      <c r="ZV21" s="945"/>
      <c r="ZW21" s="945"/>
      <c r="ZX21" s="945"/>
      <c r="ZY21" s="945"/>
      <c r="ZZ21" s="945"/>
      <c r="AAA21" s="945"/>
      <c r="AAB21" s="945"/>
      <c r="AAC21" s="945"/>
      <c r="AAD21" s="945"/>
      <c r="AAE21" s="945"/>
      <c r="AAF21" s="945"/>
      <c r="AAG21" s="945"/>
      <c r="AAH21" s="945"/>
      <c r="AAI21" s="945"/>
      <c r="AAJ21" s="945"/>
      <c r="AAK21" s="945"/>
      <c r="AAL21" s="945"/>
      <c r="AAM21" s="945"/>
      <c r="AAN21" s="945"/>
      <c r="AAO21" s="945"/>
      <c r="AAP21" s="945"/>
      <c r="AAQ21" s="945"/>
      <c r="AAR21" s="945"/>
      <c r="AAS21" s="945"/>
      <c r="AAT21" s="945"/>
      <c r="AAU21" s="945"/>
      <c r="AAV21" s="945"/>
      <c r="AAW21" s="945"/>
      <c r="AAX21" s="945"/>
      <c r="AAY21" s="945"/>
      <c r="AAZ21" s="945"/>
      <c r="ABA21" s="945"/>
      <c r="ABB21" s="945"/>
      <c r="ABC21" s="945"/>
      <c r="ABD21" s="945"/>
      <c r="ABE21" s="945"/>
      <c r="ABF21" s="945"/>
      <c r="ABG21" s="945"/>
      <c r="ABH21" s="945"/>
      <c r="ABI21" s="945"/>
      <c r="ABJ21" s="945"/>
      <c r="ABK21" s="945"/>
      <c r="ABL21" s="945"/>
      <c r="ABM21" s="945"/>
      <c r="ABN21" s="945"/>
      <c r="ABO21" s="945"/>
      <c r="ABP21" s="945"/>
      <c r="ABQ21" s="945"/>
      <c r="ABR21" s="945"/>
      <c r="ABS21" s="945"/>
      <c r="ABT21" s="945"/>
      <c r="ABU21" s="945"/>
      <c r="ABV21" s="945"/>
      <c r="ABW21" s="945"/>
      <c r="ABX21" s="945"/>
      <c r="ABY21" s="945"/>
      <c r="ABZ21" s="945"/>
      <c r="ACA21" s="945"/>
      <c r="ACB21" s="945"/>
      <c r="ACC21" s="945"/>
      <c r="ACD21" s="945"/>
      <c r="ACE21" s="945"/>
      <c r="ACF21" s="945"/>
      <c r="ACG21" s="945"/>
      <c r="ACH21" s="945"/>
      <c r="ACI21" s="945"/>
      <c r="ACJ21" s="945"/>
      <c r="ACK21" s="945"/>
      <c r="ACL21" s="945"/>
      <c r="ACM21" s="945"/>
      <c r="ACN21" s="945"/>
      <c r="ACO21" s="945"/>
      <c r="ACP21" s="945"/>
      <c r="ACQ21" s="945"/>
      <c r="ACR21" s="945"/>
      <c r="ACS21" s="945"/>
      <c r="ACT21" s="945"/>
      <c r="ACU21" s="945"/>
      <c r="ACV21" s="945"/>
      <c r="ACW21" s="945"/>
      <c r="ACX21" s="945"/>
      <c r="ACY21" s="945"/>
      <c r="ACZ21" s="945"/>
      <c r="ADA21" s="945"/>
      <c r="ADB21" s="945"/>
      <c r="ADC21" s="945"/>
      <c r="ADD21" s="945"/>
      <c r="ADE21" s="945"/>
      <c r="ADF21" s="945"/>
      <c r="ADG21" s="945"/>
      <c r="ADH21" s="945"/>
      <c r="ADI21" s="945"/>
      <c r="ADJ21" s="945"/>
      <c r="ADK21" s="945"/>
      <c r="ADL21" s="945"/>
      <c r="ADM21" s="945"/>
      <c r="ADN21" s="945"/>
      <c r="ADO21" s="945"/>
      <c r="ADP21" s="945"/>
      <c r="ADQ21" s="945"/>
      <c r="ADR21" s="945"/>
      <c r="ADS21" s="945"/>
      <c r="ADT21" s="945"/>
      <c r="ADU21" s="945"/>
      <c r="ADV21" s="945"/>
      <c r="ADW21" s="945"/>
      <c r="ADX21" s="945"/>
      <c r="ADY21" s="945"/>
      <c r="ADZ21" s="945"/>
      <c r="AEA21" s="945"/>
      <c r="AEB21" s="945"/>
      <c r="AEC21" s="945"/>
      <c r="AED21" s="945"/>
      <c r="AEE21" s="945"/>
      <c r="AEF21" s="945"/>
      <c r="AEG21" s="945"/>
      <c r="AEH21" s="945"/>
      <c r="AEI21" s="945"/>
      <c r="AEJ21" s="945"/>
      <c r="AEK21" s="945"/>
      <c r="AEL21" s="945"/>
      <c r="AEM21" s="945"/>
      <c r="AEN21" s="945"/>
      <c r="AEO21" s="945"/>
      <c r="AEP21" s="945"/>
      <c r="AEQ21" s="945"/>
      <c r="AER21" s="945"/>
      <c r="AES21" s="945"/>
      <c r="AET21" s="945"/>
      <c r="AEU21" s="945"/>
      <c r="AEV21" s="945"/>
      <c r="AEW21" s="945"/>
      <c r="AEX21" s="945"/>
      <c r="AEY21" s="945"/>
      <c r="AEZ21" s="945"/>
      <c r="AFA21" s="945"/>
      <c r="AFB21" s="945"/>
      <c r="AFC21" s="945"/>
      <c r="AFD21" s="945"/>
      <c r="AFE21" s="945"/>
      <c r="AFF21" s="945"/>
      <c r="AFG21" s="945"/>
      <c r="AFH21" s="945"/>
      <c r="AFI21" s="945"/>
      <c r="AFJ21" s="945"/>
      <c r="AFK21" s="945"/>
      <c r="AFL21" s="945"/>
      <c r="AFM21" s="945"/>
      <c r="AFN21" s="945"/>
      <c r="AFO21" s="945"/>
      <c r="AFP21" s="945"/>
      <c r="AFQ21" s="945"/>
      <c r="AFR21" s="945"/>
      <c r="AFS21" s="945"/>
      <c r="AFT21" s="945"/>
      <c r="AFU21" s="945"/>
      <c r="AFV21" s="945"/>
      <c r="AFW21" s="945"/>
      <c r="AFX21" s="945"/>
      <c r="AFY21" s="945"/>
      <c r="AFZ21" s="945"/>
      <c r="AGA21" s="945"/>
      <c r="AGB21" s="945"/>
      <c r="AGC21" s="945"/>
      <c r="AGD21" s="945"/>
      <c r="AGE21" s="945"/>
      <c r="AGF21" s="945"/>
      <c r="AGG21" s="945"/>
      <c r="AGH21" s="945"/>
      <c r="AGI21" s="945"/>
      <c r="AGJ21" s="945"/>
      <c r="AGK21" s="945"/>
      <c r="AGL21" s="945"/>
      <c r="AGM21" s="945"/>
      <c r="AGN21" s="945"/>
      <c r="AGO21" s="945"/>
      <c r="AGP21" s="945"/>
      <c r="AGQ21" s="945"/>
      <c r="AGR21" s="945"/>
      <c r="AGS21" s="945"/>
      <c r="AGT21" s="945"/>
      <c r="AGU21" s="945"/>
      <c r="AGV21" s="945"/>
      <c r="AGW21" s="945"/>
      <c r="AGX21" s="945"/>
      <c r="AGY21" s="945"/>
      <c r="AGZ21" s="945"/>
      <c r="AHA21" s="945"/>
      <c r="AHB21" s="945"/>
      <c r="AHC21" s="945"/>
      <c r="AHD21" s="945"/>
      <c r="AHE21" s="945"/>
      <c r="AHF21" s="945"/>
      <c r="AHG21" s="945"/>
      <c r="AHH21" s="945"/>
      <c r="AHI21" s="945"/>
      <c r="AHJ21" s="945"/>
      <c r="AHK21" s="945"/>
      <c r="AHL21" s="945"/>
      <c r="AHM21" s="945"/>
      <c r="AHN21" s="945"/>
      <c r="AHO21" s="945"/>
      <c r="AHP21" s="945"/>
      <c r="AHQ21" s="945"/>
      <c r="AHR21" s="945"/>
      <c r="AHS21" s="945"/>
      <c r="AHT21" s="945"/>
      <c r="AHU21" s="945"/>
      <c r="AHV21" s="945"/>
      <c r="AHW21" s="945"/>
      <c r="AHX21" s="945"/>
      <c r="AHY21" s="945"/>
      <c r="AHZ21" s="945"/>
      <c r="AIA21" s="945"/>
      <c r="AIB21" s="945"/>
      <c r="AIC21" s="945"/>
      <c r="AID21" s="945"/>
      <c r="AIE21" s="945"/>
      <c r="AIF21" s="945"/>
      <c r="AIG21" s="945"/>
      <c r="AIH21" s="945"/>
      <c r="AII21" s="945"/>
      <c r="AIJ21" s="945"/>
      <c r="AIK21" s="945"/>
      <c r="AIL21" s="945"/>
      <c r="AIM21" s="945"/>
      <c r="AIN21" s="945"/>
      <c r="AIO21" s="945"/>
      <c r="AIP21" s="945"/>
      <c r="AIQ21" s="945"/>
      <c r="AIR21" s="945"/>
      <c r="AIS21" s="945"/>
      <c r="AIT21" s="945"/>
      <c r="AIU21" s="945"/>
      <c r="AIV21" s="945"/>
      <c r="AIW21" s="945"/>
      <c r="AIX21" s="945"/>
      <c r="AIY21" s="945"/>
      <c r="AIZ21" s="945"/>
      <c r="AJA21" s="945"/>
      <c r="AJB21" s="945"/>
      <c r="AJC21" s="945"/>
      <c r="AJD21" s="945"/>
      <c r="AJE21" s="945"/>
      <c r="AJF21" s="945"/>
      <c r="AJG21" s="945"/>
      <c r="AJH21" s="945"/>
      <c r="AJI21" s="945"/>
      <c r="AJJ21" s="945"/>
      <c r="AJK21" s="945"/>
      <c r="AJL21" s="945"/>
      <c r="AJM21" s="945"/>
      <c r="AJN21" s="945"/>
      <c r="AJO21" s="945"/>
      <c r="AJP21" s="945"/>
      <c r="AJQ21" s="945"/>
      <c r="AJR21" s="945"/>
      <c r="AJS21" s="945"/>
      <c r="AJT21" s="945"/>
      <c r="AJU21" s="945"/>
      <c r="AJV21" s="945"/>
      <c r="AJW21" s="945"/>
      <c r="AJX21" s="945"/>
      <c r="AJY21" s="945"/>
      <c r="AJZ21" s="945"/>
      <c r="AKA21" s="945"/>
      <c r="AKB21" s="945"/>
      <c r="AKC21" s="945"/>
      <c r="AKD21" s="945"/>
      <c r="AKE21" s="945"/>
      <c r="AKF21" s="945"/>
      <c r="AKG21" s="945"/>
      <c r="AKH21" s="945"/>
      <c r="AKI21" s="945"/>
      <c r="AKJ21" s="945"/>
      <c r="AKK21" s="945"/>
      <c r="AKL21" s="945"/>
      <c r="AKM21" s="945"/>
      <c r="AKN21" s="945"/>
      <c r="AKO21" s="945"/>
      <c r="AKP21" s="945"/>
      <c r="AKQ21" s="945"/>
      <c r="AKR21" s="945"/>
      <c r="AKS21" s="945"/>
      <c r="AKT21" s="945"/>
      <c r="AKU21" s="945"/>
      <c r="AKV21" s="945"/>
      <c r="AKW21" s="945"/>
      <c r="AKX21" s="945"/>
      <c r="AKY21" s="945"/>
      <c r="AKZ21" s="945"/>
      <c r="ALA21" s="945"/>
      <c r="ALB21" s="945"/>
      <c r="ALC21" s="945"/>
      <c r="ALD21" s="945"/>
      <c r="ALE21" s="945"/>
      <c r="ALF21" s="945"/>
      <c r="ALG21" s="945"/>
      <c r="ALH21" s="945"/>
      <c r="ALI21" s="945"/>
      <c r="ALJ21" s="945"/>
      <c r="ALK21" s="945"/>
      <c r="ALL21" s="945"/>
      <c r="ALM21" s="945"/>
      <c r="ALN21" s="945"/>
      <c r="ALO21" s="945"/>
      <c r="ALP21" s="945"/>
      <c r="ALQ21" s="945"/>
      <c r="ALR21" s="945"/>
      <c r="ALS21" s="945"/>
      <c r="ALT21" s="945"/>
      <c r="ALU21" s="945"/>
      <c r="ALV21" s="945"/>
      <c r="ALW21" s="945"/>
      <c r="ALX21" s="945"/>
      <c r="ALY21" s="945"/>
      <c r="ALZ21" s="945"/>
      <c r="AMA21" s="945"/>
      <c r="AMB21" s="945"/>
      <c r="AMC21" s="945"/>
      <c r="AMD21" s="945"/>
      <c r="AME21" s="945"/>
      <c r="AMF21" s="945"/>
      <c r="AMG21" s="945"/>
      <c r="AMH21" s="945"/>
      <c r="AMI21" s="945"/>
      <c r="AMJ21" s="945"/>
      <c r="AMK21" s="945"/>
      <c r="AML21" s="945"/>
      <c r="AMM21" s="945"/>
      <c r="AMN21" s="945"/>
      <c r="AMO21" s="945"/>
      <c r="AMP21" s="945"/>
      <c r="AMQ21" s="945"/>
      <c r="AMR21" s="945"/>
      <c r="AMS21" s="945"/>
      <c r="AMT21" s="945"/>
      <c r="AMU21" s="945"/>
      <c r="AMV21" s="945"/>
      <c r="AMW21" s="945"/>
      <c r="AMX21" s="945"/>
      <c r="AMY21" s="945"/>
      <c r="AMZ21" s="945"/>
      <c r="ANA21" s="945"/>
      <c r="ANB21" s="945"/>
      <c r="ANC21" s="945"/>
      <c r="AND21" s="945"/>
      <c r="ANE21" s="945"/>
      <c r="ANF21" s="945"/>
      <c r="ANG21" s="945"/>
      <c r="ANH21" s="945"/>
      <c r="ANI21" s="945"/>
      <c r="ANJ21" s="945"/>
      <c r="ANK21" s="945"/>
      <c r="ANL21" s="945"/>
      <c r="ANM21" s="945"/>
      <c r="ANN21" s="945"/>
      <c r="ANO21" s="945"/>
      <c r="ANP21" s="945"/>
      <c r="ANQ21" s="945"/>
      <c r="ANR21" s="945"/>
      <c r="ANS21" s="945"/>
      <c r="ANT21" s="945"/>
      <c r="ANU21" s="945"/>
      <c r="ANV21" s="945"/>
      <c r="ANW21" s="945"/>
      <c r="ANX21" s="945"/>
      <c r="ANY21" s="945"/>
      <c r="ANZ21" s="945"/>
      <c r="AOA21" s="945"/>
      <c r="AOB21" s="945"/>
      <c r="AOC21" s="945"/>
      <c r="AOD21" s="945"/>
      <c r="AOE21" s="945"/>
      <c r="AOF21" s="945"/>
      <c r="AOG21" s="945"/>
      <c r="AOH21" s="945"/>
      <c r="AOI21" s="945"/>
      <c r="AOJ21" s="945"/>
      <c r="AOK21" s="945"/>
      <c r="AOL21" s="945"/>
      <c r="AOM21" s="945"/>
      <c r="AON21" s="945"/>
      <c r="AOO21" s="945"/>
      <c r="AOP21" s="945"/>
      <c r="AOQ21" s="945"/>
      <c r="AOR21" s="945"/>
      <c r="AOS21" s="945"/>
      <c r="AOT21" s="945"/>
      <c r="AOU21" s="945"/>
      <c r="AOV21" s="945"/>
      <c r="AOW21" s="945"/>
      <c r="AOX21" s="945"/>
      <c r="AOY21" s="945"/>
      <c r="AOZ21" s="945"/>
      <c r="APA21" s="945"/>
      <c r="APB21" s="945"/>
      <c r="APC21" s="945"/>
      <c r="APD21" s="945"/>
      <c r="APE21" s="945"/>
      <c r="APF21" s="945"/>
      <c r="APG21" s="945"/>
      <c r="APH21" s="945"/>
      <c r="API21" s="945"/>
      <c r="APJ21" s="945"/>
      <c r="APK21" s="945"/>
      <c r="APL21" s="945"/>
      <c r="APM21" s="945"/>
      <c r="APN21" s="945"/>
      <c r="APO21" s="945"/>
      <c r="APP21" s="945"/>
      <c r="APQ21" s="945"/>
      <c r="APR21" s="945"/>
      <c r="APS21" s="945"/>
      <c r="APT21" s="945"/>
      <c r="APU21" s="945"/>
      <c r="APV21" s="945"/>
      <c r="APW21" s="945"/>
      <c r="APX21" s="945"/>
      <c r="APY21" s="945"/>
      <c r="APZ21" s="945"/>
      <c r="AQA21" s="945"/>
      <c r="AQB21" s="945"/>
      <c r="AQC21" s="945"/>
      <c r="AQD21" s="945"/>
      <c r="AQE21" s="945"/>
      <c r="AQF21" s="945"/>
      <c r="AQG21" s="945"/>
      <c r="AQH21" s="945"/>
      <c r="AQI21" s="945"/>
      <c r="AQJ21" s="945"/>
      <c r="AQK21" s="945"/>
      <c r="AQL21" s="945"/>
      <c r="AQM21" s="945"/>
      <c r="AQN21" s="945"/>
      <c r="AQO21" s="945"/>
      <c r="AQP21" s="945"/>
      <c r="AQQ21" s="945"/>
      <c r="AQR21" s="945"/>
      <c r="AQS21" s="945"/>
      <c r="AQT21" s="945"/>
      <c r="AQU21" s="945"/>
      <c r="AQV21" s="945"/>
      <c r="AQW21" s="945"/>
      <c r="AQX21" s="945"/>
      <c r="AQY21" s="945"/>
      <c r="AQZ21" s="945"/>
      <c r="ARA21" s="945"/>
      <c r="ARB21" s="945"/>
      <c r="ARC21" s="945"/>
      <c r="ARD21" s="945"/>
      <c r="ARE21" s="945"/>
      <c r="ARF21" s="945"/>
      <c r="ARG21" s="945"/>
      <c r="ARH21" s="945"/>
      <c r="ARI21" s="945"/>
      <c r="ARJ21" s="945"/>
      <c r="ARK21" s="945"/>
      <c r="ARL21" s="945"/>
      <c r="ARM21" s="945"/>
      <c r="ARN21" s="945"/>
      <c r="ARO21" s="945"/>
      <c r="ARP21" s="945"/>
      <c r="ARQ21" s="945"/>
      <c r="ARR21" s="945"/>
      <c r="ARS21" s="945"/>
      <c r="ART21" s="945"/>
      <c r="ARU21" s="945"/>
      <c r="ARV21" s="945"/>
      <c r="ARW21" s="945"/>
      <c r="ARX21" s="945"/>
      <c r="ARY21" s="945"/>
      <c r="ARZ21" s="945"/>
      <c r="ASA21" s="945"/>
      <c r="ASB21" s="945"/>
      <c r="ASC21" s="945"/>
      <c r="ASD21" s="945"/>
      <c r="ASE21" s="945"/>
      <c r="ASF21" s="945"/>
      <c r="ASG21" s="945"/>
      <c r="ASH21" s="945"/>
      <c r="ASI21" s="945"/>
      <c r="ASJ21" s="945"/>
      <c r="ASK21" s="945"/>
      <c r="ASL21" s="945"/>
      <c r="ASM21" s="945"/>
      <c r="ASN21" s="945"/>
      <c r="ASO21" s="945"/>
      <c r="ASP21" s="945"/>
      <c r="ASQ21" s="945"/>
      <c r="ASR21" s="945"/>
      <c r="ASS21" s="945"/>
      <c r="AST21" s="945"/>
      <c r="ASU21" s="945"/>
      <c r="ASV21" s="945"/>
      <c r="ASW21" s="945"/>
      <c r="ASX21" s="945"/>
      <c r="ASY21" s="945"/>
      <c r="ASZ21" s="945"/>
      <c r="ATA21" s="945"/>
      <c r="ATB21" s="945"/>
      <c r="ATC21" s="945"/>
      <c r="ATD21" s="945"/>
      <c r="ATE21" s="945"/>
      <c r="ATF21" s="945"/>
      <c r="ATG21" s="945"/>
      <c r="ATH21" s="945"/>
      <c r="ATI21" s="945"/>
      <c r="ATJ21" s="945"/>
      <c r="ATK21" s="945"/>
      <c r="ATL21" s="945"/>
      <c r="ATM21" s="945"/>
      <c r="ATN21" s="945"/>
      <c r="ATO21" s="945"/>
      <c r="ATP21" s="945"/>
      <c r="ATQ21" s="945"/>
      <c r="ATR21" s="945"/>
      <c r="ATS21" s="945"/>
      <c r="ATT21" s="945"/>
      <c r="ATU21" s="945"/>
      <c r="ATV21" s="945"/>
      <c r="ATW21" s="945"/>
      <c r="ATX21" s="945"/>
      <c r="ATY21" s="945"/>
      <c r="ATZ21" s="945"/>
      <c r="AUA21" s="945"/>
      <c r="AUB21" s="945"/>
      <c r="AUC21" s="945"/>
      <c r="AUD21" s="945"/>
      <c r="AUE21" s="945"/>
      <c r="AUF21" s="945"/>
      <c r="AUG21" s="945"/>
      <c r="AUH21" s="945"/>
      <c r="AUI21" s="945"/>
      <c r="AUJ21" s="945"/>
      <c r="AUK21" s="945"/>
      <c r="AUL21" s="945"/>
      <c r="AUM21" s="945"/>
      <c r="AUN21" s="945"/>
      <c r="AUO21" s="945"/>
      <c r="AUP21" s="945"/>
      <c r="AUQ21" s="945"/>
      <c r="AUR21" s="945"/>
      <c r="AUS21" s="945"/>
      <c r="AUT21" s="945"/>
      <c r="AUU21" s="945"/>
      <c r="AUV21" s="945"/>
      <c r="AUW21" s="945"/>
      <c r="AUX21" s="945"/>
      <c r="AUY21" s="945"/>
      <c r="AUZ21" s="945"/>
      <c r="AVA21" s="945"/>
      <c r="AVB21" s="945"/>
      <c r="AVC21" s="945"/>
      <c r="AVD21" s="945"/>
      <c r="AVE21" s="945"/>
      <c r="AVF21" s="945"/>
      <c r="AVG21" s="945"/>
      <c r="AVH21" s="945"/>
      <c r="AVI21" s="945"/>
      <c r="AVJ21" s="945"/>
      <c r="AVK21" s="945"/>
      <c r="AVL21" s="945"/>
      <c r="AVM21" s="945"/>
      <c r="AVN21" s="945"/>
      <c r="AVO21" s="945"/>
      <c r="AVP21" s="945"/>
      <c r="AVQ21" s="945"/>
      <c r="AVR21" s="945"/>
      <c r="AVS21" s="945"/>
      <c r="AVT21" s="945"/>
      <c r="AVU21" s="945"/>
      <c r="AVV21" s="945"/>
      <c r="AVW21" s="945"/>
      <c r="AVX21" s="945"/>
      <c r="AVY21" s="945"/>
      <c r="AVZ21" s="945"/>
      <c r="AWA21" s="945"/>
      <c r="AWB21" s="945"/>
      <c r="AWC21" s="945"/>
      <c r="AWD21" s="945"/>
      <c r="AWE21" s="945"/>
      <c r="AWF21" s="945"/>
      <c r="AWG21" s="945"/>
      <c r="AWH21" s="945"/>
      <c r="AWI21" s="945"/>
      <c r="AWJ21" s="945"/>
      <c r="AWK21" s="945"/>
      <c r="AWL21" s="945"/>
      <c r="AWM21" s="945"/>
      <c r="AWN21" s="945"/>
      <c r="AWO21" s="945"/>
      <c r="AWP21" s="945"/>
      <c r="AWQ21" s="945"/>
      <c r="AWR21" s="945"/>
      <c r="AWS21" s="945"/>
      <c r="AWT21" s="945"/>
      <c r="AWU21" s="945"/>
      <c r="AWV21" s="945"/>
      <c r="AWW21" s="945"/>
      <c r="AWX21" s="945"/>
      <c r="AWY21" s="945"/>
      <c r="AWZ21" s="945"/>
      <c r="AXA21" s="945"/>
      <c r="AXB21" s="945"/>
      <c r="AXC21" s="945"/>
      <c r="AXD21" s="945"/>
      <c r="AXE21" s="945"/>
      <c r="AXF21" s="945"/>
      <c r="AXG21" s="945"/>
      <c r="AXH21" s="945"/>
      <c r="AXI21" s="945"/>
      <c r="AXJ21" s="945"/>
      <c r="AXK21" s="945"/>
      <c r="AXL21" s="945"/>
      <c r="AXM21" s="945"/>
      <c r="AXN21" s="945"/>
      <c r="AXO21" s="945"/>
      <c r="AXP21" s="945"/>
      <c r="AXQ21" s="945"/>
      <c r="AXR21" s="945"/>
      <c r="AXS21" s="945"/>
      <c r="AXT21" s="945"/>
      <c r="AXU21" s="945"/>
      <c r="AXV21" s="945"/>
      <c r="AXW21" s="945"/>
      <c r="AXX21" s="945"/>
      <c r="AXY21" s="945"/>
      <c r="AXZ21" s="945"/>
      <c r="AYA21" s="945"/>
      <c r="AYB21" s="945"/>
      <c r="AYC21" s="945"/>
      <c r="AYD21" s="945"/>
      <c r="AYE21" s="945"/>
      <c r="AYF21" s="945"/>
      <c r="AYG21" s="945"/>
      <c r="AYH21" s="945"/>
      <c r="AYI21" s="945"/>
      <c r="AYJ21" s="945"/>
      <c r="AYK21" s="945"/>
      <c r="AYL21" s="945"/>
      <c r="AYM21" s="945"/>
      <c r="AYN21" s="945"/>
      <c r="AYO21" s="945"/>
      <c r="AYP21" s="945"/>
      <c r="AYQ21" s="945"/>
      <c r="AYR21" s="945"/>
      <c r="AYS21" s="945"/>
      <c r="AYT21" s="945"/>
      <c r="AYU21" s="945"/>
      <c r="AYV21" s="945"/>
      <c r="AYW21" s="945"/>
      <c r="AYX21" s="945"/>
      <c r="AYY21" s="945"/>
      <c r="AYZ21" s="945"/>
      <c r="AZA21" s="945"/>
      <c r="AZB21" s="945"/>
      <c r="AZC21" s="945"/>
      <c r="AZD21" s="945"/>
      <c r="AZE21" s="945"/>
      <c r="AZF21" s="945"/>
      <c r="AZG21" s="945"/>
      <c r="AZH21" s="945"/>
      <c r="AZI21" s="945"/>
      <c r="AZJ21" s="945"/>
      <c r="AZK21" s="945"/>
      <c r="AZL21" s="945"/>
      <c r="AZM21" s="945"/>
      <c r="AZN21" s="945"/>
      <c r="AZO21" s="945"/>
      <c r="AZP21" s="945"/>
      <c r="AZQ21" s="945"/>
      <c r="AZR21" s="945"/>
      <c r="AZS21" s="945"/>
      <c r="AZT21" s="945"/>
      <c r="AZU21" s="945"/>
      <c r="AZV21" s="945"/>
      <c r="AZW21" s="945"/>
      <c r="AZX21" s="945"/>
      <c r="AZY21" s="945"/>
      <c r="AZZ21" s="945"/>
      <c r="BAA21" s="945"/>
      <c r="BAB21" s="945"/>
      <c r="BAC21" s="945"/>
      <c r="BAD21" s="945"/>
      <c r="BAE21" s="945"/>
      <c r="BAF21" s="945"/>
      <c r="BAG21" s="945"/>
      <c r="BAH21" s="945"/>
      <c r="BAI21" s="945"/>
      <c r="BAJ21" s="945"/>
      <c r="BAK21" s="945"/>
      <c r="BAL21" s="945"/>
      <c r="BAM21" s="945"/>
      <c r="BAN21" s="945"/>
      <c r="BAO21" s="945"/>
      <c r="BAP21" s="945"/>
      <c r="BAQ21" s="945"/>
      <c r="BAR21" s="945"/>
      <c r="BAS21" s="945"/>
      <c r="BAT21" s="945"/>
      <c r="BAU21" s="945"/>
      <c r="BAV21" s="945"/>
      <c r="BAW21" s="945"/>
      <c r="BAX21" s="945"/>
      <c r="BAY21" s="945"/>
      <c r="BAZ21" s="945"/>
      <c r="BBA21" s="945"/>
      <c r="BBB21" s="945"/>
      <c r="BBC21" s="945"/>
      <c r="BBD21" s="945"/>
      <c r="BBE21" s="945"/>
      <c r="BBF21" s="945"/>
      <c r="BBG21" s="945"/>
      <c r="BBH21" s="945"/>
      <c r="BBI21" s="945"/>
      <c r="BBJ21" s="945"/>
      <c r="BBK21" s="945"/>
      <c r="BBL21" s="945"/>
      <c r="BBM21" s="945"/>
      <c r="BBN21" s="945"/>
      <c r="BBO21" s="945"/>
      <c r="BBP21" s="945"/>
      <c r="BBQ21" s="945"/>
      <c r="BBR21" s="945"/>
      <c r="BBS21" s="945"/>
      <c r="BBT21" s="945"/>
      <c r="BBU21" s="945"/>
      <c r="BBV21" s="945"/>
      <c r="BBW21" s="945"/>
      <c r="BBX21" s="945"/>
      <c r="BBY21" s="945"/>
      <c r="BBZ21" s="945"/>
      <c r="BCA21" s="945"/>
      <c r="BCB21" s="945"/>
      <c r="BCC21" s="945"/>
      <c r="BCD21" s="945"/>
      <c r="BCE21" s="945"/>
      <c r="BCF21" s="945"/>
      <c r="BCG21" s="945"/>
      <c r="BCH21" s="945"/>
      <c r="BCI21" s="945"/>
      <c r="BCJ21" s="945"/>
      <c r="BCK21" s="945"/>
      <c r="BCL21" s="945"/>
      <c r="BCM21" s="945"/>
      <c r="BCN21" s="945"/>
      <c r="BCO21" s="945"/>
      <c r="BCP21" s="945"/>
      <c r="BCQ21" s="945"/>
      <c r="BCR21" s="945"/>
      <c r="BCS21" s="945"/>
      <c r="BCT21" s="945"/>
      <c r="BCU21" s="945"/>
      <c r="BCV21" s="945"/>
      <c r="BCW21" s="945"/>
      <c r="BCX21" s="945"/>
      <c r="BCY21" s="945"/>
      <c r="BCZ21" s="945"/>
      <c r="BDA21" s="945"/>
      <c r="BDB21" s="945"/>
      <c r="BDC21" s="945"/>
      <c r="BDD21" s="945"/>
      <c r="BDE21" s="945"/>
      <c r="BDF21" s="945"/>
      <c r="BDG21" s="945"/>
      <c r="BDH21" s="945"/>
      <c r="BDI21" s="945"/>
      <c r="BDJ21" s="945"/>
      <c r="BDK21" s="945"/>
      <c r="BDL21" s="945"/>
      <c r="BDM21" s="945"/>
      <c r="BDN21" s="945"/>
      <c r="BDO21" s="945"/>
      <c r="BDP21" s="945"/>
      <c r="BDQ21" s="945"/>
      <c r="BDR21" s="945"/>
      <c r="BDS21" s="945"/>
      <c r="BDT21" s="945"/>
      <c r="BDU21" s="945"/>
      <c r="BDV21" s="945"/>
      <c r="BDW21" s="945"/>
      <c r="BDX21" s="945"/>
      <c r="BDY21" s="945"/>
      <c r="BDZ21" s="945"/>
      <c r="BEA21" s="945"/>
      <c r="BEB21" s="945"/>
      <c r="BEC21" s="945"/>
      <c r="BED21" s="945"/>
      <c r="BEE21" s="945"/>
      <c r="BEF21" s="945"/>
      <c r="BEG21" s="945"/>
      <c r="BEH21" s="945"/>
      <c r="BEI21" s="945"/>
      <c r="BEJ21" s="945"/>
      <c r="BEK21" s="945"/>
      <c r="BEL21" s="945"/>
      <c r="BEM21" s="945"/>
      <c r="BEN21" s="945"/>
      <c r="BEO21" s="945"/>
      <c r="BEP21" s="945"/>
      <c r="BEQ21" s="945"/>
      <c r="BER21" s="945"/>
      <c r="BES21" s="945"/>
      <c r="BET21" s="945"/>
      <c r="BEU21" s="945"/>
      <c r="BEV21" s="945"/>
      <c r="BEW21" s="945"/>
      <c r="BEX21" s="945"/>
      <c r="BEY21" s="945"/>
      <c r="BEZ21" s="945"/>
      <c r="BFA21" s="945"/>
      <c r="BFB21" s="945"/>
      <c r="BFC21" s="945"/>
      <c r="BFD21" s="945"/>
      <c r="BFE21" s="945"/>
      <c r="BFF21" s="945"/>
      <c r="BFG21" s="945"/>
      <c r="BFH21" s="945"/>
      <c r="BFI21" s="945"/>
      <c r="BFJ21" s="945"/>
      <c r="BFK21" s="945"/>
      <c r="BFL21" s="945"/>
      <c r="BFM21" s="945"/>
      <c r="BFN21" s="945"/>
      <c r="BFO21" s="945"/>
      <c r="BFP21" s="945"/>
      <c r="BFQ21" s="945"/>
      <c r="BFR21" s="945"/>
      <c r="BFS21" s="945"/>
      <c r="BFT21" s="945"/>
      <c r="BFU21" s="945"/>
      <c r="BFV21" s="945"/>
      <c r="BFW21" s="945"/>
      <c r="BFX21" s="945"/>
      <c r="BFY21" s="945"/>
      <c r="BFZ21" s="945"/>
      <c r="BGA21" s="945"/>
      <c r="BGB21" s="945"/>
      <c r="BGC21" s="945"/>
      <c r="BGD21" s="945"/>
      <c r="BGE21" s="945"/>
      <c r="BGF21" s="945"/>
      <c r="BGG21" s="945"/>
      <c r="BGH21" s="945"/>
      <c r="BGI21" s="945"/>
      <c r="BGJ21" s="945"/>
      <c r="BGK21" s="945"/>
      <c r="BGL21" s="945"/>
      <c r="BGM21" s="945"/>
      <c r="BGN21" s="945"/>
      <c r="BGO21" s="945"/>
      <c r="BGP21" s="945"/>
      <c r="BGQ21" s="945"/>
      <c r="BGR21" s="945"/>
      <c r="BGS21" s="945"/>
      <c r="BGT21" s="945"/>
      <c r="BGU21" s="945"/>
      <c r="BGV21" s="945"/>
      <c r="BGW21" s="945"/>
      <c r="BGX21" s="945"/>
      <c r="BGY21" s="945"/>
      <c r="BGZ21" s="945"/>
      <c r="BHA21" s="945"/>
      <c r="BHB21" s="945"/>
      <c r="BHC21" s="945"/>
      <c r="BHD21" s="945"/>
      <c r="BHE21" s="945"/>
      <c r="BHF21" s="945"/>
      <c r="BHG21" s="945"/>
      <c r="BHH21" s="945"/>
      <c r="BHI21" s="945"/>
      <c r="BHJ21" s="945"/>
      <c r="BHK21" s="945"/>
      <c r="BHL21" s="945"/>
      <c r="BHM21" s="945"/>
      <c r="BHN21" s="945"/>
      <c r="BHO21" s="945"/>
      <c r="BHP21" s="945"/>
      <c r="BHQ21" s="945"/>
      <c r="BHR21" s="945"/>
      <c r="BHS21" s="945"/>
      <c r="BHT21" s="945"/>
      <c r="BHU21" s="945"/>
      <c r="BHV21" s="945"/>
      <c r="BHW21" s="945"/>
      <c r="BHX21" s="945"/>
      <c r="BHY21" s="945"/>
      <c r="BHZ21" s="945"/>
      <c r="BIA21" s="945"/>
      <c r="BIB21" s="945"/>
      <c r="BIC21" s="945"/>
      <c r="BID21" s="945"/>
      <c r="BIE21" s="945"/>
      <c r="BIF21" s="945"/>
      <c r="BIG21" s="945"/>
      <c r="BIH21" s="945"/>
      <c r="BII21" s="945"/>
      <c r="BIJ21" s="945"/>
      <c r="BIK21" s="945"/>
      <c r="BIL21" s="945"/>
      <c r="BIM21" s="945"/>
      <c r="BIN21" s="945"/>
      <c r="BIO21" s="945"/>
      <c r="BIP21" s="945"/>
      <c r="BIQ21" s="945"/>
      <c r="BIR21" s="945"/>
      <c r="BIS21" s="945"/>
      <c r="BIT21" s="945"/>
      <c r="BIU21" s="945"/>
      <c r="BIV21" s="945"/>
      <c r="BIW21" s="945"/>
      <c r="BIX21" s="945"/>
      <c r="BIY21" s="945"/>
      <c r="BIZ21" s="945"/>
      <c r="BJA21" s="945"/>
      <c r="BJB21" s="945"/>
      <c r="BJC21" s="945"/>
      <c r="BJD21" s="945"/>
      <c r="BJE21" s="945"/>
      <c r="BJF21" s="945"/>
      <c r="BJG21" s="945"/>
      <c r="BJH21" s="945"/>
      <c r="BJI21" s="945"/>
      <c r="BJJ21" s="945"/>
      <c r="BJK21" s="945"/>
      <c r="BJL21" s="945"/>
      <c r="BJM21" s="945"/>
      <c r="BJN21" s="945"/>
      <c r="BJO21" s="945"/>
      <c r="BJP21" s="945"/>
      <c r="BJQ21" s="945"/>
      <c r="BJR21" s="945"/>
      <c r="BJS21" s="945"/>
      <c r="BJT21" s="945"/>
      <c r="BJU21" s="945"/>
      <c r="BJV21" s="945"/>
      <c r="BJW21" s="945"/>
      <c r="BJX21" s="945"/>
      <c r="BJY21" s="945"/>
      <c r="BJZ21" s="945"/>
      <c r="BKA21" s="945"/>
      <c r="BKB21" s="945"/>
      <c r="BKC21" s="945"/>
      <c r="BKD21" s="945"/>
      <c r="BKE21" s="945"/>
      <c r="BKF21" s="945"/>
      <c r="BKG21" s="945"/>
      <c r="BKH21" s="945"/>
      <c r="BKI21" s="945"/>
      <c r="BKJ21" s="945"/>
      <c r="BKK21" s="945"/>
      <c r="BKL21" s="945"/>
      <c r="BKM21" s="945"/>
      <c r="BKN21" s="945"/>
      <c r="BKO21" s="945"/>
      <c r="BKP21" s="945"/>
      <c r="BKQ21" s="945"/>
      <c r="BKR21" s="945"/>
      <c r="BKS21" s="945"/>
      <c r="BKT21" s="945"/>
      <c r="BKU21" s="945"/>
      <c r="BKV21" s="945"/>
      <c r="BKW21" s="945"/>
      <c r="BKX21" s="945"/>
      <c r="BKY21" s="945"/>
      <c r="BKZ21" s="945"/>
      <c r="BLA21" s="945"/>
      <c r="BLB21" s="945"/>
      <c r="BLC21" s="945"/>
      <c r="BLD21" s="945"/>
      <c r="BLE21" s="945"/>
      <c r="BLF21" s="945"/>
      <c r="BLG21" s="945"/>
      <c r="BLH21" s="945"/>
      <c r="BLI21" s="945"/>
      <c r="BLJ21" s="945"/>
      <c r="BLK21" s="945"/>
      <c r="BLL21" s="945"/>
      <c r="BLM21" s="945"/>
      <c r="BLN21" s="945"/>
      <c r="BLO21" s="945"/>
      <c r="BLP21" s="945"/>
      <c r="BLQ21" s="945"/>
      <c r="BLR21" s="945"/>
      <c r="BLS21" s="945"/>
      <c r="BLT21" s="945"/>
      <c r="BLU21" s="945"/>
      <c r="BLV21" s="945"/>
      <c r="BLW21" s="945"/>
      <c r="BLX21" s="945"/>
      <c r="BLY21" s="945"/>
      <c r="BLZ21" s="945"/>
      <c r="BMA21" s="945"/>
      <c r="BMB21" s="945"/>
      <c r="BMC21" s="945"/>
      <c r="BMD21" s="945"/>
      <c r="BME21" s="945"/>
      <c r="BMF21" s="945"/>
      <c r="BMG21" s="945"/>
      <c r="BMH21" s="945"/>
      <c r="BMI21" s="945"/>
      <c r="BMJ21" s="945"/>
      <c r="BMK21" s="945"/>
      <c r="BML21" s="945"/>
      <c r="BMM21" s="945"/>
      <c r="BMN21" s="945"/>
      <c r="BMO21" s="945"/>
      <c r="BMP21" s="945"/>
      <c r="BMQ21" s="945"/>
      <c r="BMR21" s="945"/>
      <c r="BMS21" s="945"/>
      <c r="BMT21" s="945"/>
      <c r="BMU21" s="945"/>
      <c r="BMV21" s="945"/>
      <c r="BMW21" s="945"/>
      <c r="BMX21" s="945"/>
      <c r="BMY21" s="945"/>
      <c r="BMZ21" s="945"/>
      <c r="BNA21" s="945"/>
      <c r="BNB21" s="945"/>
      <c r="BNC21" s="945"/>
      <c r="BND21" s="945"/>
      <c r="BNE21" s="945"/>
      <c r="BNF21" s="945"/>
      <c r="BNG21" s="945"/>
      <c r="BNH21" s="945"/>
      <c r="BNI21" s="945"/>
      <c r="BNJ21" s="945"/>
      <c r="BNK21" s="945"/>
      <c r="BNL21" s="945"/>
      <c r="BNM21" s="945"/>
      <c r="BNN21" s="945"/>
      <c r="BNO21" s="945"/>
      <c r="BNP21" s="945"/>
      <c r="BNQ21" s="945"/>
      <c r="BNR21" s="945"/>
      <c r="BNS21" s="945"/>
      <c r="BNT21" s="945"/>
      <c r="BNU21" s="945"/>
      <c r="BNV21" s="945"/>
      <c r="BNW21" s="945"/>
      <c r="BNX21" s="945"/>
      <c r="BNY21" s="945"/>
      <c r="BNZ21" s="945"/>
      <c r="BOA21" s="945"/>
      <c r="BOB21" s="945"/>
      <c r="BOC21" s="945"/>
      <c r="BOD21" s="945"/>
      <c r="BOE21" s="945"/>
      <c r="BOF21" s="945"/>
      <c r="BOG21" s="945"/>
      <c r="BOH21" s="945"/>
      <c r="BOI21" s="945"/>
      <c r="BOJ21" s="945"/>
      <c r="BOK21" s="945"/>
      <c r="BOL21" s="945"/>
      <c r="BOM21" s="945"/>
      <c r="BON21" s="945"/>
      <c r="BOO21" s="945"/>
      <c r="BOP21" s="945"/>
      <c r="BOQ21" s="945"/>
      <c r="BOR21" s="945"/>
      <c r="BOS21" s="945"/>
      <c r="BOT21" s="945"/>
      <c r="BOU21" s="945"/>
      <c r="BOV21" s="945"/>
      <c r="BOW21" s="945"/>
      <c r="BOX21" s="945"/>
      <c r="BOY21" s="945"/>
      <c r="BOZ21" s="945"/>
      <c r="BPA21" s="945"/>
      <c r="BPB21" s="945"/>
      <c r="BPC21" s="945"/>
      <c r="BPD21" s="945"/>
      <c r="BPE21" s="945"/>
      <c r="BPF21" s="945"/>
      <c r="BPG21" s="945"/>
      <c r="BPH21" s="945"/>
      <c r="BPI21" s="945"/>
      <c r="BPJ21" s="945"/>
      <c r="BPK21" s="945"/>
      <c r="BPL21" s="945"/>
      <c r="BPM21" s="945"/>
      <c r="BPN21" s="945"/>
      <c r="BPO21" s="945"/>
      <c r="BPP21" s="945"/>
      <c r="BPQ21" s="945"/>
      <c r="BPR21" s="945"/>
      <c r="BPS21" s="945"/>
      <c r="BPT21" s="945"/>
      <c r="BPU21" s="945"/>
      <c r="BPV21" s="945"/>
      <c r="BPW21" s="945"/>
      <c r="BPX21" s="945"/>
      <c r="BPY21" s="945"/>
      <c r="BPZ21" s="945"/>
      <c r="BQA21" s="945"/>
      <c r="BQB21" s="945"/>
      <c r="BQC21" s="945"/>
      <c r="BQD21" s="945"/>
      <c r="BQE21" s="945"/>
      <c r="BQF21" s="945"/>
      <c r="BQG21" s="945"/>
      <c r="BQH21" s="945"/>
      <c r="BQI21" s="945"/>
      <c r="BQJ21" s="945"/>
      <c r="BQK21" s="945"/>
      <c r="BQL21" s="945"/>
      <c r="BQM21" s="945"/>
      <c r="BQN21" s="945"/>
      <c r="BQO21" s="945"/>
      <c r="BQP21" s="945"/>
      <c r="BQQ21" s="945"/>
      <c r="BQR21" s="945"/>
      <c r="BQS21" s="945"/>
      <c r="BQT21" s="945"/>
      <c r="BQU21" s="945"/>
      <c r="BQV21" s="945"/>
      <c r="BQW21" s="945"/>
      <c r="BQX21" s="945"/>
      <c r="BQY21" s="945"/>
      <c r="BQZ21" s="945"/>
      <c r="BRA21" s="945"/>
      <c r="BRB21" s="945"/>
      <c r="BRC21" s="945"/>
      <c r="BRD21" s="945"/>
      <c r="BRE21" s="945"/>
      <c r="BRF21" s="945"/>
      <c r="BRG21" s="945"/>
      <c r="BRH21" s="945"/>
      <c r="BRI21" s="945"/>
      <c r="BRJ21" s="945"/>
      <c r="BRK21" s="945"/>
      <c r="BRL21" s="945"/>
      <c r="BRM21" s="945"/>
      <c r="BRN21" s="945"/>
      <c r="BRO21" s="945"/>
      <c r="BRP21" s="945"/>
      <c r="BRQ21" s="945"/>
      <c r="BRR21" s="945"/>
      <c r="BRS21" s="945"/>
      <c r="BRT21" s="945"/>
      <c r="BRU21" s="945"/>
      <c r="BRV21" s="945"/>
      <c r="BRW21" s="945"/>
      <c r="BRX21" s="945"/>
      <c r="BRY21" s="945"/>
      <c r="BRZ21" s="945"/>
      <c r="BSA21" s="945"/>
      <c r="BSB21" s="945"/>
      <c r="BSC21" s="945"/>
      <c r="BSD21" s="945"/>
      <c r="BSE21" s="945"/>
      <c r="BSF21" s="945"/>
      <c r="BSG21" s="945"/>
      <c r="BSH21" s="945"/>
      <c r="BSI21" s="945"/>
      <c r="BSJ21" s="945"/>
      <c r="BSK21" s="945"/>
      <c r="BSL21" s="945"/>
      <c r="BSM21" s="945"/>
      <c r="BSN21" s="945"/>
      <c r="BSO21" s="945"/>
      <c r="BSP21" s="945"/>
      <c r="BSQ21" s="945"/>
      <c r="BSR21" s="945"/>
      <c r="BSS21" s="945"/>
      <c r="BST21" s="945"/>
      <c r="BSU21" s="945"/>
      <c r="BSV21" s="945"/>
      <c r="BSW21" s="945"/>
      <c r="BSX21" s="945"/>
      <c r="BSY21" s="945"/>
      <c r="BSZ21" s="945"/>
      <c r="BTA21" s="945"/>
      <c r="BTB21" s="945"/>
      <c r="BTC21" s="945"/>
      <c r="BTD21" s="945"/>
      <c r="BTE21" s="945"/>
      <c r="BTF21" s="945"/>
      <c r="BTG21" s="945"/>
      <c r="BTH21" s="945"/>
      <c r="BTI21" s="945"/>
      <c r="BTJ21" s="945"/>
      <c r="BTK21" s="945"/>
      <c r="BTL21" s="945"/>
      <c r="BTM21" s="945"/>
      <c r="BTN21" s="945"/>
      <c r="BTO21" s="945"/>
      <c r="BTP21" s="945"/>
      <c r="BTQ21" s="945"/>
      <c r="BTR21" s="945"/>
      <c r="BTS21" s="945"/>
      <c r="BTT21" s="945"/>
      <c r="BTU21" s="945"/>
      <c r="BTV21" s="945"/>
      <c r="BTW21" s="945"/>
      <c r="BTX21" s="945"/>
      <c r="BTY21" s="945"/>
      <c r="BTZ21" s="945"/>
      <c r="BUA21" s="945"/>
      <c r="BUB21" s="945"/>
      <c r="BUC21" s="945"/>
      <c r="BUD21" s="945"/>
      <c r="BUE21" s="945"/>
      <c r="BUF21" s="945"/>
      <c r="BUG21" s="945"/>
      <c r="BUH21" s="945"/>
      <c r="BUI21" s="945"/>
      <c r="BUJ21" s="945"/>
      <c r="BUK21" s="945"/>
      <c r="BUL21" s="945"/>
      <c r="BUM21" s="945"/>
      <c r="BUN21" s="945"/>
      <c r="BUO21" s="945"/>
      <c r="BUP21" s="945"/>
      <c r="BUQ21" s="945"/>
      <c r="BUR21" s="945"/>
      <c r="BUS21" s="945"/>
      <c r="BUT21" s="945"/>
      <c r="BUU21" s="945"/>
      <c r="BUV21" s="945"/>
      <c r="BUW21" s="945"/>
      <c r="BUX21" s="945"/>
      <c r="BUY21" s="945"/>
      <c r="BUZ21" s="945"/>
      <c r="BVA21" s="945"/>
      <c r="BVB21" s="945"/>
      <c r="BVC21" s="945"/>
      <c r="BVD21" s="945"/>
      <c r="BVE21" s="945"/>
      <c r="BVF21" s="945"/>
      <c r="BVG21" s="945"/>
      <c r="BVH21" s="945"/>
      <c r="BVI21" s="945"/>
      <c r="BVJ21" s="945"/>
      <c r="BVK21" s="945"/>
      <c r="BVL21" s="945"/>
      <c r="BVM21" s="945"/>
      <c r="BVN21" s="945"/>
      <c r="BVO21" s="945"/>
      <c r="BVP21" s="945"/>
      <c r="BVQ21" s="945"/>
      <c r="BVR21" s="945"/>
      <c r="BVS21" s="945"/>
      <c r="BVT21" s="945"/>
      <c r="BVU21" s="945"/>
      <c r="BVV21" s="945"/>
      <c r="BVW21" s="945"/>
      <c r="BVX21" s="945"/>
      <c r="BVY21" s="945"/>
      <c r="BVZ21" s="945"/>
      <c r="BWA21" s="945"/>
      <c r="BWB21" s="945"/>
      <c r="BWC21" s="945"/>
      <c r="BWD21" s="945"/>
      <c r="BWE21" s="945"/>
      <c r="BWF21" s="945"/>
      <c r="BWG21" s="945"/>
      <c r="BWH21" s="945"/>
      <c r="BWI21" s="945"/>
      <c r="BWJ21" s="945"/>
      <c r="BWK21" s="945"/>
      <c r="BWL21" s="945"/>
      <c r="BWM21" s="945"/>
      <c r="BWN21" s="945"/>
      <c r="BWO21" s="945"/>
      <c r="BWP21" s="945"/>
      <c r="BWQ21" s="945"/>
      <c r="BWR21" s="945"/>
      <c r="BWS21" s="945"/>
      <c r="BWT21" s="945"/>
      <c r="BWU21" s="945"/>
      <c r="BWV21" s="945"/>
      <c r="BWW21" s="945"/>
      <c r="BWX21" s="945"/>
      <c r="BWY21" s="945"/>
      <c r="BWZ21" s="945"/>
      <c r="BXA21" s="945"/>
      <c r="BXB21" s="945"/>
      <c r="BXC21" s="945"/>
      <c r="BXD21" s="945"/>
      <c r="BXE21" s="945"/>
      <c r="BXF21" s="945"/>
      <c r="BXG21" s="945"/>
      <c r="BXH21" s="945"/>
      <c r="BXI21" s="945"/>
      <c r="BXJ21" s="945"/>
      <c r="BXK21" s="945"/>
      <c r="BXL21" s="945"/>
      <c r="BXM21" s="945"/>
      <c r="BXN21" s="945"/>
      <c r="BXO21" s="945"/>
      <c r="BXP21" s="945"/>
      <c r="BXQ21" s="945"/>
      <c r="BXR21" s="945"/>
      <c r="BXS21" s="945"/>
      <c r="BXT21" s="945"/>
      <c r="BXU21" s="945"/>
      <c r="BXV21" s="945"/>
      <c r="BXW21" s="945"/>
      <c r="BXX21" s="945"/>
      <c r="BXY21" s="945"/>
      <c r="BXZ21" s="945"/>
      <c r="BYA21" s="945"/>
      <c r="BYB21" s="945"/>
      <c r="BYC21" s="945"/>
      <c r="BYD21" s="945"/>
      <c r="BYE21" s="945"/>
      <c r="BYF21" s="945"/>
      <c r="BYG21" s="945"/>
      <c r="BYH21" s="945"/>
      <c r="BYI21" s="945"/>
      <c r="BYJ21" s="945"/>
      <c r="BYK21" s="945"/>
      <c r="BYL21" s="945"/>
      <c r="BYM21" s="945"/>
      <c r="BYN21" s="945"/>
      <c r="BYO21" s="945"/>
      <c r="BYP21" s="945"/>
      <c r="BYQ21" s="945"/>
      <c r="BYR21" s="945"/>
      <c r="BYS21" s="945"/>
      <c r="BYT21" s="945"/>
      <c r="BYU21" s="945"/>
      <c r="BYV21" s="945"/>
      <c r="BYW21" s="945"/>
      <c r="BYX21" s="945"/>
      <c r="BYY21" s="945"/>
      <c r="BYZ21" s="945"/>
      <c r="BZA21" s="945"/>
      <c r="BZB21" s="945"/>
      <c r="BZC21" s="945"/>
      <c r="BZD21" s="945"/>
      <c r="BZE21" s="945"/>
      <c r="BZF21" s="945"/>
      <c r="BZG21" s="945"/>
      <c r="BZH21" s="945"/>
      <c r="BZI21" s="945"/>
      <c r="BZJ21" s="945"/>
      <c r="BZK21" s="945"/>
      <c r="BZL21" s="945"/>
      <c r="BZM21" s="945"/>
      <c r="BZN21" s="945"/>
      <c r="BZO21" s="945"/>
      <c r="BZP21" s="945"/>
      <c r="BZQ21" s="945"/>
      <c r="BZR21" s="945"/>
      <c r="BZS21" s="945"/>
      <c r="BZT21" s="945"/>
      <c r="BZU21" s="945"/>
      <c r="BZV21" s="945"/>
      <c r="BZW21" s="945"/>
      <c r="BZX21" s="945"/>
      <c r="BZY21" s="945"/>
      <c r="BZZ21" s="945"/>
      <c r="CAA21" s="945"/>
      <c r="CAB21" s="945"/>
      <c r="CAC21" s="945"/>
      <c r="CAD21" s="945"/>
      <c r="CAE21" s="945"/>
      <c r="CAF21" s="945"/>
      <c r="CAG21" s="945"/>
      <c r="CAH21" s="945"/>
      <c r="CAI21" s="945"/>
      <c r="CAJ21" s="945"/>
      <c r="CAK21" s="945"/>
      <c r="CAL21" s="945"/>
      <c r="CAM21" s="945"/>
      <c r="CAN21" s="945"/>
      <c r="CAO21" s="945"/>
      <c r="CAP21" s="945"/>
      <c r="CAQ21" s="945"/>
      <c r="CAR21" s="945"/>
      <c r="CAS21" s="945"/>
      <c r="CAT21" s="945"/>
      <c r="CAU21" s="945"/>
      <c r="CAV21" s="945"/>
      <c r="CAW21" s="945"/>
      <c r="CAX21" s="945"/>
      <c r="CAY21" s="945"/>
      <c r="CAZ21" s="945"/>
      <c r="CBA21" s="945"/>
      <c r="CBB21" s="945"/>
      <c r="CBC21" s="945"/>
      <c r="CBD21" s="945"/>
      <c r="CBE21" s="945"/>
      <c r="CBF21" s="945"/>
      <c r="CBG21" s="945"/>
      <c r="CBH21" s="945"/>
      <c r="CBI21" s="945"/>
      <c r="CBJ21" s="945"/>
      <c r="CBK21" s="945"/>
      <c r="CBL21" s="945"/>
      <c r="CBM21" s="945"/>
      <c r="CBN21" s="945"/>
      <c r="CBO21" s="945"/>
      <c r="CBP21" s="945"/>
      <c r="CBQ21" s="945"/>
      <c r="CBR21" s="945"/>
      <c r="CBS21" s="945"/>
      <c r="CBT21" s="945"/>
      <c r="CBU21" s="945"/>
      <c r="CBV21" s="945"/>
      <c r="CBW21" s="945"/>
      <c r="CBX21" s="945"/>
      <c r="CBY21" s="945"/>
      <c r="CBZ21" s="945"/>
      <c r="CCA21" s="945"/>
      <c r="CCB21" s="945"/>
      <c r="CCC21" s="945"/>
      <c r="CCD21" s="945"/>
      <c r="CCE21" s="945"/>
      <c r="CCF21" s="945"/>
      <c r="CCG21" s="945"/>
      <c r="CCH21" s="945"/>
      <c r="CCI21" s="945"/>
      <c r="CCJ21" s="945"/>
      <c r="CCK21" s="945"/>
      <c r="CCL21" s="945"/>
      <c r="CCM21" s="945"/>
      <c r="CCN21" s="945"/>
      <c r="CCO21" s="945"/>
      <c r="CCP21" s="945"/>
      <c r="CCQ21" s="945"/>
      <c r="CCR21" s="945"/>
      <c r="CCS21" s="945"/>
      <c r="CCT21" s="945"/>
      <c r="CCU21" s="945"/>
      <c r="CCV21" s="945"/>
      <c r="CCW21" s="945"/>
      <c r="CCX21" s="945"/>
      <c r="CCY21" s="945"/>
      <c r="CCZ21" s="945"/>
      <c r="CDA21" s="945"/>
      <c r="CDB21" s="945"/>
      <c r="CDC21" s="945"/>
      <c r="CDD21" s="945"/>
      <c r="CDE21" s="945"/>
      <c r="CDF21" s="945"/>
      <c r="CDG21" s="945"/>
      <c r="CDH21" s="945"/>
      <c r="CDI21" s="945"/>
      <c r="CDJ21" s="945"/>
      <c r="CDK21" s="945"/>
      <c r="CDL21" s="945"/>
      <c r="CDM21" s="945"/>
      <c r="CDN21" s="945"/>
      <c r="CDO21" s="945"/>
      <c r="CDP21" s="945"/>
      <c r="CDQ21" s="945"/>
      <c r="CDR21" s="945"/>
      <c r="CDS21" s="945"/>
      <c r="CDT21" s="945"/>
      <c r="CDU21" s="945"/>
      <c r="CDV21" s="945"/>
      <c r="CDW21" s="945"/>
      <c r="CDX21" s="945"/>
      <c r="CDY21" s="945"/>
      <c r="CDZ21" s="945"/>
      <c r="CEA21" s="945"/>
      <c r="CEB21" s="945"/>
      <c r="CEC21" s="945"/>
      <c r="CED21" s="945"/>
      <c r="CEE21" s="945"/>
      <c r="CEF21" s="945"/>
      <c r="CEG21" s="945"/>
      <c r="CEH21" s="945"/>
      <c r="CEI21" s="945"/>
      <c r="CEJ21" s="945"/>
      <c r="CEK21" s="945"/>
      <c r="CEL21" s="945"/>
      <c r="CEM21" s="945"/>
      <c r="CEN21" s="945"/>
      <c r="CEO21" s="945"/>
      <c r="CEP21" s="945"/>
      <c r="CEQ21" s="945"/>
      <c r="CER21" s="945"/>
      <c r="CES21" s="945"/>
      <c r="CET21" s="945"/>
      <c r="CEU21" s="945"/>
      <c r="CEV21" s="945"/>
      <c r="CEW21" s="945"/>
      <c r="CEX21" s="945"/>
      <c r="CEY21" s="945"/>
      <c r="CEZ21" s="945"/>
      <c r="CFA21" s="945"/>
      <c r="CFB21" s="945"/>
      <c r="CFC21" s="945"/>
      <c r="CFD21" s="945"/>
      <c r="CFE21" s="945"/>
      <c r="CFF21" s="945"/>
      <c r="CFG21" s="945"/>
      <c r="CFH21" s="945"/>
      <c r="CFI21" s="945"/>
      <c r="CFJ21" s="945"/>
      <c r="CFK21" s="945"/>
      <c r="CFL21" s="945"/>
      <c r="CFM21" s="945"/>
      <c r="CFN21" s="945"/>
      <c r="CFO21" s="945"/>
      <c r="CFP21" s="945"/>
      <c r="CFQ21" s="945"/>
      <c r="CFR21" s="945"/>
      <c r="CFS21" s="945"/>
      <c r="CFT21" s="945"/>
      <c r="CFU21" s="945"/>
      <c r="CFV21" s="945"/>
      <c r="CFW21" s="945"/>
      <c r="CFX21" s="945"/>
      <c r="CFY21" s="945"/>
      <c r="CFZ21" s="945"/>
      <c r="CGA21" s="945"/>
      <c r="CGB21" s="945"/>
      <c r="CGC21" s="945"/>
      <c r="CGD21" s="945"/>
      <c r="CGE21" s="945"/>
      <c r="CGF21" s="945"/>
      <c r="CGG21" s="945"/>
      <c r="CGH21" s="945"/>
      <c r="CGI21" s="945"/>
      <c r="CGJ21" s="945"/>
      <c r="CGK21" s="945"/>
      <c r="CGL21" s="945"/>
      <c r="CGM21" s="945"/>
      <c r="CGN21" s="945"/>
      <c r="CGO21" s="945"/>
      <c r="CGP21" s="945"/>
      <c r="CGQ21" s="945"/>
      <c r="CGR21" s="945"/>
      <c r="CGS21" s="945"/>
      <c r="CGT21" s="945"/>
      <c r="CGU21" s="945"/>
      <c r="CGV21" s="945"/>
      <c r="CGW21" s="945"/>
      <c r="CGX21" s="945"/>
      <c r="CGY21" s="945"/>
      <c r="CGZ21" s="945"/>
      <c r="CHA21" s="945"/>
      <c r="CHB21" s="945"/>
      <c r="CHC21" s="945"/>
      <c r="CHD21" s="945"/>
      <c r="CHE21" s="945"/>
      <c r="CHF21" s="945"/>
      <c r="CHG21" s="945"/>
      <c r="CHH21" s="945"/>
      <c r="CHI21" s="945"/>
      <c r="CHJ21" s="945"/>
      <c r="CHK21" s="945"/>
      <c r="CHL21" s="945"/>
      <c r="CHM21" s="945"/>
      <c r="CHN21" s="945"/>
      <c r="CHO21" s="945"/>
      <c r="CHP21" s="945"/>
      <c r="CHQ21" s="945"/>
      <c r="CHR21" s="945"/>
      <c r="CHS21" s="945"/>
      <c r="CHT21" s="945"/>
      <c r="CHU21" s="945"/>
      <c r="CHV21" s="945"/>
      <c r="CHW21" s="945"/>
      <c r="CHX21" s="945"/>
      <c r="CHY21" s="945"/>
      <c r="CHZ21" s="945"/>
      <c r="CIA21" s="945"/>
      <c r="CIB21" s="945"/>
      <c r="CIC21" s="945"/>
      <c r="CID21" s="945"/>
      <c r="CIE21" s="945"/>
      <c r="CIF21" s="945"/>
      <c r="CIG21" s="945"/>
      <c r="CIH21" s="945"/>
      <c r="CII21" s="945"/>
      <c r="CIJ21" s="945"/>
      <c r="CIK21" s="945"/>
      <c r="CIL21" s="945"/>
      <c r="CIM21" s="945"/>
      <c r="CIN21" s="945"/>
      <c r="CIO21" s="945"/>
      <c r="CIP21" s="945"/>
      <c r="CIQ21" s="945"/>
      <c r="CIR21" s="945"/>
      <c r="CIS21" s="945"/>
      <c r="CIT21" s="945"/>
      <c r="CIU21" s="945"/>
      <c r="CIV21" s="945"/>
      <c r="CIW21" s="945"/>
      <c r="CIX21" s="945"/>
      <c r="CIY21" s="945"/>
      <c r="CIZ21" s="945"/>
      <c r="CJA21" s="945"/>
      <c r="CJB21" s="945"/>
      <c r="CJC21" s="945"/>
      <c r="CJD21" s="945"/>
      <c r="CJE21" s="945"/>
      <c r="CJF21" s="945"/>
      <c r="CJG21" s="945"/>
      <c r="CJH21" s="945"/>
      <c r="CJI21" s="945"/>
      <c r="CJJ21" s="945"/>
      <c r="CJK21" s="945"/>
      <c r="CJL21" s="945"/>
      <c r="CJM21" s="945"/>
      <c r="CJN21" s="945"/>
      <c r="CJO21" s="945"/>
      <c r="CJP21" s="945"/>
      <c r="CJQ21" s="945"/>
      <c r="CJR21" s="945"/>
      <c r="CJS21" s="945"/>
      <c r="CJT21" s="945"/>
      <c r="CJU21" s="945"/>
      <c r="CJV21" s="945"/>
      <c r="CJW21" s="945"/>
      <c r="CJX21" s="945"/>
      <c r="CJY21" s="945"/>
      <c r="CJZ21" s="945"/>
      <c r="CKA21" s="945"/>
      <c r="CKB21" s="945"/>
      <c r="CKC21" s="945"/>
      <c r="CKD21" s="945"/>
      <c r="CKE21" s="945"/>
      <c r="CKF21" s="945"/>
      <c r="CKG21" s="945"/>
      <c r="CKH21" s="945"/>
      <c r="CKI21" s="945"/>
      <c r="CKJ21" s="945"/>
      <c r="CKK21" s="945"/>
      <c r="CKL21" s="945"/>
      <c r="CKM21" s="945"/>
      <c r="CKN21" s="945"/>
      <c r="CKO21" s="945"/>
      <c r="CKP21" s="945"/>
      <c r="CKQ21" s="945"/>
      <c r="CKR21" s="945"/>
      <c r="CKS21" s="945"/>
      <c r="CKT21" s="945"/>
      <c r="CKU21" s="945"/>
      <c r="CKV21" s="945"/>
      <c r="CKW21" s="945"/>
      <c r="CKX21" s="945"/>
      <c r="CKY21" s="945"/>
      <c r="CKZ21" s="945"/>
      <c r="CLA21" s="945"/>
      <c r="CLB21" s="945"/>
      <c r="CLC21" s="945"/>
      <c r="CLD21" s="945"/>
      <c r="CLE21" s="945"/>
      <c r="CLF21" s="945"/>
      <c r="CLG21" s="945"/>
      <c r="CLH21" s="945"/>
      <c r="CLI21" s="945"/>
      <c r="CLJ21" s="945"/>
      <c r="CLK21" s="945"/>
      <c r="CLL21" s="945"/>
      <c r="CLM21" s="945"/>
      <c r="CLN21" s="945"/>
      <c r="CLO21" s="945"/>
      <c r="CLP21" s="945"/>
      <c r="CLQ21" s="945"/>
      <c r="CLR21" s="945"/>
      <c r="CLS21" s="945"/>
      <c r="CLT21" s="945"/>
      <c r="CLU21" s="945"/>
      <c r="CLV21" s="945"/>
      <c r="CLW21" s="945"/>
      <c r="CLX21" s="945"/>
      <c r="CLY21" s="945"/>
      <c r="CLZ21" s="945"/>
      <c r="CMA21" s="945"/>
      <c r="CMB21" s="945"/>
      <c r="CMC21" s="945"/>
      <c r="CMD21" s="945"/>
      <c r="CME21" s="945"/>
      <c r="CMF21" s="945"/>
      <c r="CMG21" s="945"/>
      <c r="CMH21" s="945"/>
      <c r="CMI21" s="945"/>
      <c r="CMJ21" s="945"/>
      <c r="CMK21" s="945"/>
      <c r="CML21" s="945"/>
      <c r="CMM21" s="945"/>
      <c r="CMN21" s="945"/>
      <c r="CMO21" s="945"/>
      <c r="CMP21" s="945"/>
      <c r="CMQ21" s="945"/>
      <c r="CMR21" s="945"/>
      <c r="CMS21" s="945"/>
      <c r="CMT21" s="945"/>
      <c r="CMU21" s="945"/>
      <c r="CMV21" s="945"/>
      <c r="CMW21" s="945"/>
      <c r="CMX21" s="945"/>
      <c r="CMY21" s="945"/>
      <c r="CMZ21" s="945"/>
      <c r="CNA21" s="945"/>
      <c r="CNB21" s="945"/>
      <c r="CNC21" s="945"/>
      <c r="CND21" s="945"/>
      <c r="CNE21" s="945"/>
      <c r="CNF21" s="945"/>
      <c r="CNG21" s="945"/>
      <c r="CNH21" s="945"/>
      <c r="CNI21" s="945"/>
      <c r="CNJ21" s="945"/>
      <c r="CNK21" s="945"/>
      <c r="CNL21" s="945"/>
      <c r="CNM21" s="945"/>
      <c r="CNN21" s="945"/>
      <c r="CNO21" s="945"/>
      <c r="CNP21" s="945"/>
      <c r="CNQ21" s="945"/>
      <c r="CNR21" s="945"/>
      <c r="CNS21" s="945"/>
      <c r="CNT21" s="945"/>
      <c r="CNU21" s="945"/>
      <c r="CNV21" s="945"/>
      <c r="CNW21" s="945"/>
      <c r="CNX21" s="945"/>
      <c r="CNY21" s="945"/>
      <c r="CNZ21" s="945"/>
      <c r="COA21" s="945"/>
      <c r="COB21" s="945"/>
      <c r="COC21" s="945"/>
      <c r="COD21" s="945"/>
      <c r="COE21" s="945"/>
      <c r="COF21" s="945"/>
      <c r="COG21" s="945"/>
      <c r="COH21" s="945"/>
      <c r="COI21" s="945"/>
      <c r="COJ21" s="945"/>
      <c r="COK21" s="945"/>
      <c r="COL21" s="945"/>
      <c r="COM21" s="945"/>
      <c r="CON21" s="945"/>
      <c r="COO21" s="945"/>
      <c r="COP21" s="945"/>
      <c r="COQ21" s="945"/>
      <c r="COR21" s="945"/>
      <c r="COS21" s="945"/>
      <c r="COT21" s="945"/>
      <c r="COU21" s="945"/>
      <c r="COV21" s="945"/>
      <c r="COW21" s="945"/>
      <c r="COX21" s="945"/>
      <c r="COY21" s="945"/>
      <c r="COZ21" s="945"/>
      <c r="CPA21" s="945"/>
      <c r="CPB21" s="945"/>
      <c r="CPC21" s="945"/>
      <c r="CPD21" s="945"/>
      <c r="CPE21" s="945"/>
      <c r="CPF21" s="945"/>
      <c r="CPG21" s="945"/>
      <c r="CPH21" s="945"/>
      <c r="CPI21" s="945"/>
      <c r="CPJ21" s="945"/>
      <c r="CPK21" s="945"/>
      <c r="CPL21" s="945"/>
      <c r="CPM21" s="945"/>
      <c r="CPN21" s="945"/>
      <c r="CPO21" s="945"/>
      <c r="CPP21" s="945"/>
      <c r="CPQ21" s="945"/>
      <c r="CPR21" s="945"/>
      <c r="CPS21" s="945"/>
      <c r="CPT21" s="945"/>
      <c r="CPU21" s="945"/>
      <c r="CPV21" s="945"/>
      <c r="CPW21" s="945"/>
      <c r="CPX21" s="945"/>
      <c r="CPY21" s="945"/>
      <c r="CPZ21" s="945"/>
      <c r="CQA21" s="945"/>
      <c r="CQB21" s="945"/>
      <c r="CQC21" s="945"/>
      <c r="CQD21" s="945"/>
      <c r="CQE21" s="945"/>
      <c r="CQF21" s="945"/>
      <c r="CQG21" s="945"/>
      <c r="CQH21" s="945"/>
      <c r="CQI21" s="945"/>
      <c r="CQJ21" s="945"/>
      <c r="CQK21" s="945"/>
      <c r="CQL21" s="945"/>
      <c r="CQM21" s="945"/>
      <c r="CQN21" s="945"/>
      <c r="CQO21" s="945"/>
      <c r="CQP21" s="945"/>
      <c r="CQQ21" s="945"/>
      <c r="CQR21" s="945"/>
      <c r="CQS21" s="945"/>
      <c r="CQT21" s="945"/>
      <c r="CQU21" s="945"/>
      <c r="CQV21" s="945"/>
      <c r="CQW21" s="945"/>
      <c r="CQX21" s="945"/>
      <c r="CQY21" s="945"/>
      <c r="CQZ21" s="945"/>
      <c r="CRA21" s="945"/>
      <c r="CRB21" s="945"/>
      <c r="CRC21" s="945"/>
      <c r="CRD21" s="945"/>
      <c r="CRE21" s="945"/>
      <c r="CRF21" s="945"/>
      <c r="CRG21" s="945"/>
      <c r="CRH21" s="945"/>
      <c r="CRI21" s="945"/>
      <c r="CRJ21" s="945"/>
      <c r="CRK21" s="945"/>
      <c r="CRL21" s="945"/>
      <c r="CRM21" s="945"/>
      <c r="CRN21" s="945"/>
      <c r="CRO21" s="945"/>
      <c r="CRP21" s="945"/>
      <c r="CRQ21" s="945"/>
      <c r="CRR21" s="945"/>
      <c r="CRS21" s="945"/>
      <c r="CRT21" s="945"/>
      <c r="CRU21" s="945"/>
      <c r="CRV21" s="945"/>
      <c r="CRW21" s="945"/>
      <c r="CRX21" s="945"/>
      <c r="CRY21" s="945"/>
      <c r="CRZ21" s="945"/>
      <c r="CSA21" s="945"/>
      <c r="CSB21" s="945"/>
      <c r="CSC21" s="945"/>
      <c r="CSD21" s="945"/>
      <c r="CSE21" s="945"/>
      <c r="CSF21" s="945"/>
      <c r="CSG21" s="945"/>
      <c r="CSH21" s="945"/>
      <c r="CSI21" s="945"/>
      <c r="CSJ21" s="945"/>
      <c r="CSK21" s="945"/>
      <c r="CSL21" s="945"/>
      <c r="CSM21" s="945"/>
      <c r="CSN21" s="945"/>
      <c r="CSO21" s="945"/>
      <c r="CSP21" s="945"/>
      <c r="CSQ21" s="945"/>
      <c r="CSR21" s="945"/>
      <c r="CSS21" s="945"/>
      <c r="CST21" s="945"/>
      <c r="CSU21" s="945"/>
      <c r="CSV21" s="945"/>
      <c r="CSW21" s="945"/>
      <c r="CSX21" s="945"/>
      <c r="CSY21" s="945"/>
      <c r="CSZ21" s="945"/>
      <c r="CTA21" s="945"/>
      <c r="CTB21" s="945"/>
      <c r="CTC21" s="945"/>
      <c r="CTD21" s="945"/>
      <c r="CTE21" s="945"/>
      <c r="CTF21" s="945"/>
      <c r="CTG21" s="945"/>
      <c r="CTH21" s="945"/>
      <c r="CTI21" s="945"/>
      <c r="CTJ21" s="945"/>
      <c r="CTK21" s="945"/>
      <c r="CTL21" s="945"/>
      <c r="CTM21" s="945"/>
      <c r="CTN21" s="945"/>
      <c r="CTO21" s="945"/>
      <c r="CTP21" s="945"/>
      <c r="CTQ21" s="945"/>
      <c r="CTR21" s="945"/>
      <c r="CTS21" s="945"/>
      <c r="CTT21" s="945"/>
      <c r="CTU21" s="945"/>
      <c r="CTV21" s="945"/>
      <c r="CTW21" s="945"/>
      <c r="CTX21" s="945"/>
      <c r="CTY21" s="945"/>
      <c r="CTZ21" s="945"/>
      <c r="CUA21" s="945"/>
      <c r="CUB21" s="945"/>
      <c r="CUC21" s="945"/>
      <c r="CUD21" s="945"/>
      <c r="CUE21" s="945"/>
      <c r="CUF21" s="945"/>
      <c r="CUG21" s="945"/>
      <c r="CUH21" s="945"/>
      <c r="CUI21" s="945"/>
      <c r="CUJ21" s="945"/>
      <c r="CUK21" s="945"/>
      <c r="CUL21" s="945"/>
      <c r="CUM21" s="945"/>
      <c r="CUN21" s="945"/>
      <c r="CUO21" s="945"/>
      <c r="CUP21" s="945"/>
      <c r="CUQ21" s="945"/>
      <c r="CUR21" s="945"/>
      <c r="CUS21" s="945"/>
      <c r="CUT21" s="945"/>
      <c r="CUU21" s="945"/>
      <c r="CUV21" s="945"/>
      <c r="CUW21" s="945"/>
      <c r="CUX21" s="945"/>
      <c r="CUY21" s="945"/>
      <c r="CUZ21" s="945"/>
      <c r="CVA21" s="945"/>
      <c r="CVB21" s="945"/>
      <c r="CVC21" s="945"/>
      <c r="CVD21" s="945"/>
      <c r="CVE21" s="945"/>
      <c r="CVF21" s="945"/>
      <c r="CVG21" s="945"/>
      <c r="CVH21" s="945"/>
      <c r="CVI21" s="945"/>
      <c r="CVJ21" s="945"/>
      <c r="CVK21" s="945"/>
      <c r="CVL21" s="945"/>
      <c r="CVM21" s="945"/>
      <c r="CVN21" s="945"/>
      <c r="CVO21" s="945"/>
      <c r="CVP21" s="945"/>
      <c r="CVQ21" s="945"/>
      <c r="CVR21" s="945"/>
      <c r="CVS21" s="945"/>
      <c r="CVT21" s="945"/>
      <c r="CVU21" s="945"/>
      <c r="CVV21" s="945"/>
      <c r="CVW21" s="945"/>
      <c r="CVX21" s="945"/>
      <c r="CVY21" s="945"/>
      <c r="CVZ21" s="945"/>
      <c r="CWA21" s="945"/>
      <c r="CWB21" s="945"/>
      <c r="CWC21" s="945"/>
      <c r="CWD21" s="945"/>
      <c r="CWE21" s="945"/>
      <c r="CWF21" s="945"/>
      <c r="CWG21" s="945"/>
      <c r="CWH21" s="945"/>
      <c r="CWI21" s="945"/>
      <c r="CWJ21" s="945"/>
      <c r="CWK21" s="945"/>
      <c r="CWL21" s="945"/>
      <c r="CWM21" s="945"/>
      <c r="CWN21" s="945"/>
      <c r="CWO21" s="945"/>
      <c r="CWP21" s="945"/>
      <c r="CWQ21" s="945"/>
      <c r="CWR21" s="945"/>
      <c r="CWS21" s="945"/>
      <c r="CWT21" s="945"/>
      <c r="CWU21" s="945"/>
      <c r="CWV21" s="945"/>
      <c r="CWW21" s="945"/>
      <c r="CWX21" s="945"/>
      <c r="CWY21" s="945"/>
      <c r="CWZ21" s="945"/>
      <c r="CXA21" s="945"/>
      <c r="CXB21" s="945"/>
      <c r="CXC21" s="945"/>
      <c r="CXD21" s="945"/>
      <c r="CXE21" s="945"/>
      <c r="CXF21" s="945"/>
      <c r="CXG21" s="945"/>
      <c r="CXH21" s="945"/>
      <c r="CXI21" s="945"/>
      <c r="CXJ21" s="945"/>
      <c r="CXK21" s="945"/>
      <c r="CXL21" s="945"/>
      <c r="CXM21" s="945"/>
      <c r="CXN21" s="945"/>
      <c r="CXO21" s="945"/>
      <c r="CXP21" s="945"/>
      <c r="CXQ21" s="945"/>
      <c r="CXR21" s="945"/>
      <c r="CXS21" s="945"/>
      <c r="CXT21" s="945"/>
      <c r="CXU21" s="945"/>
      <c r="CXV21" s="945"/>
      <c r="CXW21" s="945"/>
      <c r="CXX21" s="945"/>
      <c r="CXY21" s="945"/>
      <c r="CXZ21" s="945"/>
      <c r="CYA21" s="945"/>
      <c r="CYB21" s="945"/>
      <c r="CYC21" s="945"/>
      <c r="CYD21" s="945"/>
      <c r="CYE21" s="945"/>
      <c r="CYF21" s="945"/>
      <c r="CYG21" s="945"/>
      <c r="CYH21" s="945"/>
      <c r="CYI21" s="945"/>
      <c r="CYJ21" s="945"/>
      <c r="CYK21" s="945"/>
      <c r="CYL21" s="945"/>
      <c r="CYM21" s="945"/>
      <c r="CYN21" s="945"/>
      <c r="CYO21" s="945"/>
      <c r="CYP21" s="945"/>
      <c r="CYQ21" s="945"/>
      <c r="CYR21" s="945"/>
      <c r="CYS21" s="945"/>
      <c r="CYT21" s="945"/>
      <c r="CYU21" s="945"/>
      <c r="CYV21" s="945"/>
      <c r="CYW21" s="945"/>
      <c r="CYX21" s="945"/>
      <c r="CYY21" s="945"/>
      <c r="CYZ21" s="945"/>
      <c r="CZA21" s="945"/>
      <c r="CZB21" s="945"/>
      <c r="CZC21" s="945"/>
      <c r="CZD21" s="945"/>
      <c r="CZE21" s="945"/>
      <c r="CZF21" s="945"/>
      <c r="CZG21" s="945"/>
      <c r="CZH21" s="945"/>
      <c r="CZI21" s="945"/>
      <c r="CZJ21" s="945"/>
      <c r="CZK21" s="945"/>
      <c r="CZL21" s="945"/>
      <c r="CZM21" s="945"/>
      <c r="CZN21" s="945"/>
      <c r="CZO21" s="945"/>
      <c r="CZP21" s="945"/>
      <c r="CZQ21" s="945"/>
      <c r="CZR21" s="945"/>
      <c r="CZS21" s="945"/>
      <c r="CZT21" s="945"/>
      <c r="CZU21" s="945"/>
      <c r="CZV21" s="945"/>
      <c r="CZW21" s="945"/>
      <c r="CZX21" s="945"/>
      <c r="CZY21" s="945"/>
      <c r="CZZ21" s="945"/>
      <c r="DAA21" s="945"/>
      <c r="DAB21" s="945"/>
      <c r="DAC21" s="945"/>
      <c r="DAD21" s="945"/>
      <c r="DAE21" s="945"/>
      <c r="DAF21" s="945"/>
      <c r="DAG21" s="945"/>
      <c r="DAH21" s="945"/>
      <c r="DAI21" s="945"/>
      <c r="DAJ21" s="945"/>
      <c r="DAK21" s="945"/>
      <c r="DAL21" s="945"/>
      <c r="DAM21" s="945"/>
      <c r="DAN21" s="945"/>
      <c r="DAO21" s="945"/>
      <c r="DAP21" s="945"/>
      <c r="DAQ21" s="945"/>
      <c r="DAR21" s="945"/>
      <c r="DAS21" s="945"/>
      <c r="DAT21" s="945"/>
      <c r="DAU21" s="945"/>
      <c r="DAV21" s="945"/>
      <c r="DAW21" s="945"/>
      <c r="DAX21" s="945"/>
      <c r="DAY21" s="945"/>
      <c r="DAZ21" s="945"/>
      <c r="DBA21" s="945"/>
      <c r="DBB21" s="945"/>
      <c r="DBC21" s="945"/>
      <c r="DBD21" s="945"/>
      <c r="DBE21" s="945"/>
      <c r="DBF21" s="945"/>
      <c r="DBG21" s="945"/>
      <c r="DBH21" s="945"/>
      <c r="DBI21" s="945"/>
      <c r="DBJ21" s="945"/>
      <c r="DBK21" s="945"/>
      <c r="DBL21" s="945"/>
      <c r="DBM21" s="945"/>
      <c r="DBN21" s="945"/>
      <c r="DBO21" s="945"/>
      <c r="DBP21" s="945"/>
      <c r="DBQ21" s="945"/>
      <c r="DBR21" s="945"/>
      <c r="DBS21" s="945"/>
      <c r="DBT21" s="945"/>
      <c r="DBU21" s="945"/>
      <c r="DBV21" s="945"/>
      <c r="DBW21" s="945"/>
      <c r="DBX21" s="945"/>
      <c r="DBY21" s="945"/>
      <c r="DBZ21" s="945"/>
      <c r="DCA21" s="945"/>
      <c r="DCB21" s="945"/>
      <c r="DCC21" s="945"/>
      <c r="DCD21" s="945"/>
      <c r="DCE21" s="945"/>
      <c r="DCF21" s="945"/>
      <c r="DCG21" s="945"/>
      <c r="DCH21" s="945"/>
      <c r="DCI21" s="945"/>
      <c r="DCJ21" s="945"/>
      <c r="DCK21" s="945"/>
      <c r="DCL21" s="945"/>
      <c r="DCM21" s="945"/>
      <c r="DCN21" s="945"/>
      <c r="DCO21" s="945"/>
      <c r="DCP21" s="945"/>
      <c r="DCQ21" s="945"/>
      <c r="DCR21" s="945"/>
      <c r="DCS21" s="945"/>
      <c r="DCT21" s="945"/>
      <c r="DCU21" s="945"/>
      <c r="DCV21" s="945"/>
      <c r="DCW21" s="945"/>
      <c r="DCX21" s="945"/>
      <c r="DCY21" s="945"/>
      <c r="DCZ21" s="945"/>
      <c r="DDA21" s="945"/>
      <c r="DDB21" s="945"/>
      <c r="DDC21" s="945"/>
      <c r="DDD21" s="945"/>
      <c r="DDE21" s="945"/>
      <c r="DDF21" s="945"/>
      <c r="DDG21" s="945"/>
      <c r="DDH21" s="945"/>
      <c r="DDI21" s="945"/>
      <c r="DDJ21" s="945"/>
      <c r="DDK21" s="945"/>
      <c r="DDL21" s="945"/>
      <c r="DDM21" s="945"/>
      <c r="DDN21" s="945"/>
      <c r="DDO21" s="945"/>
      <c r="DDP21" s="945"/>
      <c r="DDQ21" s="945"/>
      <c r="DDR21" s="945"/>
      <c r="DDS21" s="945"/>
      <c r="DDT21" s="945"/>
      <c r="DDU21" s="945"/>
      <c r="DDV21" s="945"/>
      <c r="DDW21" s="945"/>
      <c r="DDX21" s="945"/>
      <c r="DDY21" s="945"/>
      <c r="DDZ21" s="945"/>
      <c r="DEA21" s="945"/>
      <c r="DEB21" s="945"/>
      <c r="DEC21" s="945"/>
      <c r="DED21" s="945"/>
      <c r="DEE21" s="945"/>
      <c r="DEF21" s="945"/>
      <c r="DEG21" s="945"/>
      <c r="DEH21" s="945"/>
      <c r="DEI21" s="945"/>
      <c r="DEJ21" s="945"/>
      <c r="DEK21" s="945"/>
      <c r="DEL21" s="945"/>
      <c r="DEM21" s="945"/>
      <c r="DEN21" s="945"/>
      <c r="DEO21" s="945"/>
      <c r="DEP21" s="945"/>
      <c r="DEQ21" s="945"/>
      <c r="DER21" s="945"/>
      <c r="DES21" s="945"/>
      <c r="DET21" s="945"/>
      <c r="DEU21" s="945"/>
      <c r="DEV21" s="945"/>
      <c r="DEW21" s="945"/>
      <c r="DEX21" s="945"/>
      <c r="DEY21" s="945"/>
      <c r="DEZ21" s="945"/>
      <c r="DFA21" s="945"/>
      <c r="DFB21" s="945"/>
      <c r="DFC21" s="945"/>
      <c r="DFD21" s="945"/>
      <c r="DFE21" s="945"/>
      <c r="DFF21" s="945"/>
      <c r="DFG21" s="945"/>
      <c r="DFH21" s="945"/>
      <c r="DFI21" s="945"/>
      <c r="DFJ21" s="945"/>
      <c r="DFK21" s="945"/>
      <c r="DFL21" s="945"/>
      <c r="DFM21" s="945"/>
      <c r="DFN21" s="945"/>
      <c r="DFO21" s="945"/>
      <c r="DFP21" s="945"/>
      <c r="DFQ21" s="945"/>
      <c r="DFR21" s="945"/>
      <c r="DFS21" s="945"/>
      <c r="DFT21" s="945"/>
      <c r="DFU21" s="945"/>
      <c r="DFV21" s="945"/>
      <c r="DFW21" s="945"/>
      <c r="DFX21" s="945"/>
      <c r="DFY21" s="945"/>
      <c r="DFZ21" s="945"/>
      <c r="DGA21" s="945"/>
      <c r="DGB21" s="945"/>
      <c r="DGC21" s="945"/>
      <c r="DGD21" s="945"/>
      <c r="DGE21" s="945"/>
      <c r="DGF21" s="945"/>
      <c r="DGG21" s="945"/>
      <c r="DGH21" s="945"/>
      <c r="DGI21" s="945"/>
      <c r="DGJ21" s="945"/>
      <c r="DGK21" s="945"/>
      <c r="DGL21" s="945"/>
      <c r="DGM21" s="945"/>
      <c r="DGN21" s="945"/>
      <c r="DGO21" s="945"/>
      <c r="DGP21" s="945"/>
      <c r="DGQ21" s="945"/>
      <c r="DGR21" s="945"/>
      <c r="DGS21" s="945"/>
      <c r="DGT21" s="945"/>
      <c r="DGU21" s="945"/>
      <c r="DGV21" s="945"/>
      <c r="DGW21" s="945"/>
      <c r="DGX21" s="945"/>
      <c r="DGY21" s="945"/>
      <c r="DGZ21" s="945"/>
      <c r="DHA21" s="945"/>
      <c r="DHB21" s="945"/>
      <c r="DHC21" s="945"/>
      <c r="DHD21" s="945"/>
      <c r="DHE21" s="945"/>
      <c r="DHF21" s="945"/>
      <c r="DHG21" s="945"/>
      <c r="DHH21" s="945"/>
      <c r="DHI21" s="945"/>
      <c r="DHJ21" s="945"/>
      <c r="DHK21" s="945"/>
      <c r="DHL21" s="945"/>
      <c r="DHM21" s="945"/>
      <c r="DHN21" s="945"/>
      <c r="DHO21" s="945"/>
      <c r="DHP21" s="945"/>
      <c r="DHQ21" s="945"/>
      <c r="DHR21" s="945"/>
      <c r="DHS21" s="945"/>
      <c r="DHT21" s="945"/>
      <c r="DHU21" s="945"/>
      <c r="DHV21" s="945"/>
      <c r="DHW21" s="945"/>
      <c r="DHX21" s="945"/>
      <c r="DHY21" s="945"/>
      <c r="DHZ21" s="945"/>
      <c r="DIA21" s="945"/>
      <c r="DIB21" s="945"/>
      <c r="DIC21" s="945"/>
      <c r="DID21" s="945"/>
      <c r="DIE21" s="945"/>
      <c r="DIF21" s="945"/>
      <c r="DIG21" s="945"/>
      <c r="DIH21" s="945"/>
      <c r="DII21" s="945"/>
      <c r="DIJ21" s="945"/>
      <c r="DIK21" s="945"/>
      <c r="DIL21" s="945"/>
      <c r="DIM21" s="945"/>
      <c r="DIN21" s="945"/>
      <c r="DIO21" s="945"/>
      <c r="DIP21" s="945"/>
      <c r="DIQ21" s="945"/>
      <c r="DIR21" s="945"/>
      <c r="DIS21" s="945"/>
      <c r="DIT21" s="945"/>
      <c r="DIU21" s="945"/>
      <c r="DIV21" s="945"/>
      <c r="DIW21" s="945"/>
      <c r="DIX21" s="945"/>
      <c r="DIY21" s="945"/>
      <c r="DIZ21" s="945"/>
      <c r="DJA21" s="945"/>
      <c r="DJB21" s="945"/>
      <c r="DJC21" s="945"/>
      <c r="DJD21" s="945"/>
      <c r="DJE21" s="945"/>
      <c r="DJF21" s="945"/>
      <c r="DJG21" s="945"/>
      <c r="DJH21" s="945"/>
      <c r="DJI21" s="945"/>
      <c r="DJJ21" s="945"/>
      <c r="DJK21" s="945"/>
      <c r="DJL21" s="945"/>
      <c r="DJM21" s="945"/>
      <c r="DJN21" s="945"/>
      <c r="DJO21" s="945"/>
      <c r="DJP21" s="945"/>
      <c r="DJQ21" s="945"/>
      <c r="DJR21" s="945"/>
      <c r="DJS21" s="945"/>
      <c r="DJT21" s="945"/>
      <c r="DJU21" s="945"/>
      <c r="DJV21" s="945"/>
      <c r="DJW21" s="945"/>
      <c r="DJX21" s="945"/>
      <c r="DJY21" s="945"/>
      <c r="DJZ21" s="945"/>
      <c r="DKA21" s="945"/>
      <c r="DKB21" s="945"/>
      <c r="DKC21" s="945"/>
      <c r="DKD21" s="945"/>
      <c r="DKE21" s="945"/>
      <c r="DKF21" s="945"/>
      <c r="DKG21" s="945"/>
      <c r="DKH21" s="945"/>
      <c r="DKI21" s="945"/>
      <c r="DKJ21" s="945"/>
      <c r="DKK21" s="945"/>
      <c r="DKL21" s="945"/>
      <c r="DKM21" s="945"/>
      <c r="DKN21" s="945"/>
      <c r="DKO21" s="945"/>
      <c r="DKP21" s="945"/>
      <c r="DKQ21" s="945"/>
      <c r="DKR21" s="945"/>
      <c r="DKS21" s="945"/>
      <c r="DKT21" s="945"/>
      <c r="DKU21" s="945"/>
      <c r="DKV21" s="945"/>
      <c r="DKW21" s="945"/>
      <c r="DKX21" s="945"/>
      <c r="DKY21" s="945"/>
      <c r="DKZ21" s="945"/>
      <c r="DLA21" s="945"/>
      <c r="DLB21" s="945"/>
      <c r="DLC21" s="945"/>
      <c r="DLD21" s="945"/>
      <c r="DLE21" s="945"/>
      <c r="DLF21" s="945"/>
      <c r="DLG21" s="945"/>
      <c r="DLH21" s="945"/>
      <c r="DLI21" s="945"/>
      <c r="DLJ21" s="945"/>
      <c r="DLK21" s="945"/>
      <c r="DLL21" s="945"/>
      <c r="DLM21" s="945"/>
      <c r="DLN21" s="945"/>
      <c r="DLO21" s="945"/>
      <c r="DLP21" s="945"/>
      <c r="DLQ21" s="945"/>
      <c r="DLR21" s="945"/>
      <c r="DLS21" s="945"/>
      <c r="DLT21" s="945"/>
      <c r="DLU21" s="945"/>
      <c r="DLV21" s="945"/>
      <c r="DLW21" s="945"/>
      <c r="DLX21" s="945"/>
      <c r="DLY21" s="945"/>
      <c r="DLZ21" s="945"/>
      <c r="DMA21" s="945"/>
      <c r="DMB21" s="945"/>
      <c r="DMC21" s="945"/>
      <c r="DMD21" s="945"/>
      <c r="DME21" s="945"/>
      <c r="DMF21" s="945"/>
      <c r="DMG21" s="945"/>
      <c r="DMH21" s="945"/>
      <c r="DMI21" s="945"/>
      <c r="DMJ21" s="945"/>
      <c r="DMK21" s="945"/>
      <c r="DML21" s="945"/>
      <c r="DMM21" s="945"/>
      <c r="DMN21" s="945"/>
      <c r="DMO21" s="945"/>
      <c r="DMP21" s="945"/>
      <c r="DMQ21" s="945"/>
      <c r="DMR21" s="945"/>
      <c r="DMS21" s="945"/>
      <c r="DMT21" s="945"/>
      <c r="DMU21" s="945"/>
      <c r="DMV21" s="945"/>
      <c r="DMW21" s="945"/>
      <c r="DMX21" s="945"/>
      <c r="DMY21" s="945"/>
      <c r="DMZ21" s="945"/>
      <c r="DNA21" s="945"/>
      <c r="DNB21" s="945"/>
      <c r="DNC21" s="945"/>
      <c r="DND21" s="945"/>
      <c r="DNE21" s="945"/>
      <c r="DNF21" s="945"/>
      <c r="DNG21" s="945"/>
      <c r="DNH21" s="945"/>
      <c r="DNI21" s="945"/>
      <c r="DNJ21" s="945"/>
      <c r="DNK21" s="945"/>
      <c r="DNL21" s="945"/>
      <c r="DNM21" s="945"/>
      <c r="DNN21" s="945"/>
      <c r="DNO21" s="945"/>
      <c r="DNP21" s="945"/>
      <c r="DNQ21" s="945"/>
      <c r="DNR21" s="945"/>
      <c r="DNS21" s="945"/>
      <c r="DNT21" s="945"/>
      <c r="DNU21" s="945"/>
      <c r="DNV21" s="945"/>
      <c r="DNW21" s="945"/>
      <c r="DNX21" s="945"/>
      <c r="DNY21" s="945"/>
      <c r="DNZ21" s="945"/>
      <c r="DOA21" s="945"/>
      <c r="DOB21" s="945"/>
      <c r="DOC21" s="945"/>
      <c r="DOD21" s="945"/>
      <c r="DOE21" s="945"/>
      <c r="DOF21" s="945"/>
      <c r="DOG21" s="945"/>
      <c r="DOH21" s="945"/>
      <c r="DOI21" s="945"/>
      <c r="DOJ21" s="945"/>
      <c r="DOK21" s="945"/>
      <c r="DOL21" s="945"/>
      <c r="DOM21" s="945"/>
      <c r="DON21" s="945"/>
      <c r="DOO21" s="945"/>
      <c r="DOP21" s="945"/>
      <c r="DOQ21" s="945"/>
      <c r="DOR21" s="945"/>
      <c r="DOS21" s="945"/>
      <c r="DOT21" s="945"/>
      <c r="DOU21" s="945"/>
      <c r="DOV21" s="945"/>
      <c r="DOW21" s="945"/>
      <c r="DOX21" s="945"/>
      <c r="DOY21" s="945"/>
      <c r="DOZ21" s="945"/>
      <c r="DPA21" s="945"/>
      <c r="DPB21" s="945"/>
      <c r="DPC21" s="945"/>
      <c r="DPD21" s="945"/>
      <c r="DPE21" s="945"/>
      <c r="DPF21" s="945"/>
      <c r="DPG21" s="945"/>
      <c r="DPH21" s="945"/>
      <c r="DPI21" s="945"/>
      <c r="DPJ21" s="945"/>
      <c r="DPK21" s="945"/>
      <c r="DPL21" s="945"/>
      <c r="DPM21" s="945"/>
      <c r="DPN21" s="945"/>
      <c r="DPO21" s="945"/>
      <c r="DPP21" s="945"/>
      <c r="DPQ21" s="945"/>
      <c r="DPR21" s="945"/>
      <c r="DPS21" s="945"/>
      <c r="DPT21" s="945"/>
      <c r="DPU21" s="945"/>
      <c r="DPV21" s="945"/>
      <c r="DPW21" s="945"/>
      <c r="DPX21" s="945"/>
      <c r="DPY21" s="945"/>
      <c r="DPZ21" s="945"/>
      <c r="DQA21" s="945"/>
      <c r="DQB21" s="945"/>
      <c r="DQC21" s="945"/>
      <c r="DQD21" s="945"/>
      <c r="DQE21" s="945"/>
      <c r="DQF21" s="945"/>
      <c r="DQG21" s="945"/>
      <c r="DQH21" s="945"/>
      <c r="DQI21" s="945"/>
      <c r="DQJ21" s="945"/>
      <c r="DQK21" s="945"/>
      <c r="DQL21" s="945"/>
      <c r="DQM21" s="945"/>
      <c r="DQN21" s="945"/>
      <c r="DQO21" s="945"/>
      <c r="DQP21" s="945"/>
      <c r="DQQ21" s="945"/>
      <c r="DQR21" s="945"/>
      <c r="DQS21" s="945"/>
      <c r="DQT21" s="945"/>
      <c r="DQU21" s="945"/>
      <c r="DQV21" s="945"/>
      <c r="DQW21" s="945"/>
      <c r="DQX21" s="945"/>
      <c r="DQY21" s="945"/>
      <c r="DQZ21" s="945"/>
      <c r="DRA21" s="945"/>
      <c r="DRB21" s="945"/>
      <c r="DRC21" s="945"/>
      <c r="DRD21" s="945"/>
      <c r="DRE21" s="945"/>
      <c r="DRF21" s="945"/>
      <c r="DRG21" s="945"/>
      <c r="DRH21" s="945"/>
      <c r="DRI21" s="945"/>
      <c r="DRJ21" s="945"/>
      <c r="DRK21" s="945"/>
      <c r="DRL21" s="945"/>
      <c r="DRM21" s="945"/>
      <c r="DRN21" s="945"/>
      <c r="DRO21" s="945"/>
      <c r="DRP21" s="945"/>
      <c r="DRQ21" s="945"/>
      <c r="DRR21" s="945"/>
      <c r="DRS21" s="945"/>
      <c r="DRT21" s="945"/>
      <c r="DRU21" s="945"/>
      <c r="DRV21" s="945"/>
      <c r="DRW21" s="945"/>
      <c r="DRX21" s="945"/>
      <c r="DRY21" s="945"/>
      <c r="DRZ21" s="945"/>
      <c r="DSA21" s="945"/>
      <c r="DSB21" s="945"/>
      <c r="DSC21" s="945"/>
      <c r="DSD21" s="945"/>
      <c r="DSE21" s="945"/>
      <c r="DSF21" s="945"/>
      <c r="DSG21" s="945"/>
      <c r="DSH21" s="945"/>
      <c r="DSI21" s="945"/>
      <c r="DSJ21" s="945"/>
      <c r="DSK21" s="945"/>
      <c r="DSL21" s="945"/>
      <c r="DSM21" s="945"/>
      <c r="DSN21" s="945"/>
      <c r="DSO21" s="945"/>
      <c r="DSP21" s="945"/>
      <c r="DSQ21" s="945"/>
      <c r="DSR21" s="945"/>
      <c r="DSS21" s="945"/>
      <c r="DST21" s="945"/>
      <c r="DSU21" s="945"/>
      <c r="DSV21" s="945"/>
      <c r="DSW21" s="945"/>
      <c r="DSX21" s="945"/>
      <c r="DSY21" s="945"/>
      <c r="DSZ21" s="945"/>
      <c r="DTA21" s="945"/>
      <c r="DTB21" s="945"/>
      <c r="DTC21" s="945"/>
      <c r="DTD21" s="945"/>
      <c r="DTE21" s="945"/>
      <c r="DTF21" s="945"/>
      <c r="DTG21" s="945"/>
      <c r="DTH21" s="945"/>
      <c r="DTI21" s="945"/>
      <c r="DTJ21" s="945"/>
      <c r="DTK21" s="945"/>
      <c r="DTL21" s="945"/>
      <c r="DTM21" s="945"/>
      <c r="DTN21" s="945"/>
      <c r="DTO21" s="945"/>
      <c r="DTP21" s="945"/>
      <c r="DTQ21" s="945"/>
      <c r="DTR21" s="945"/>
      <c r="DTS21" s="945"/>
      <c r="DTT21" s="945"/>
      <c r="DTU21" s="945"/>
      <c r="DTV21" s="945"/>
      <c r="DTW21" s="945"/>
      <c r="DTX21" s="945"/>
      <c r="DTY21" s="945"/>
      <c r="DTZ21" s="945"/>
      <c r="DUA21" s="945"/>
      <c r="DUB21" s="945"/>
      <c r="DUC21" s="945"/>
      <c r="DUD21" s="945"/>
      <c r="DUE21" s="945"/>
      <c r="DUF21" s="945"/>
      <c r="DUG21" s="945"/>
      <c r="DUH21" s="945"/>
      <c r="DUI21" s="945"/>
      <c r="DUJ21" s="945"/>
      <c r="DUK21" s="945"/>
      <c r="DUL21" s="945"/>
      <c r="DUM21" s="945"/>
      <c r="DUN21" s="945"/>
      <c r="DUO21" s="945"/>
      <c r="DUP21" s="945"/>
      <c r="DUQ21" s="945"/>
      <c r="DUR21" s="945"/>
      <c r="DUS21" s="945"/>
      <c r="DUT21" s="945"/>
      <c r="DUU21" s="945"/>
      <c r="DUV21" s="945"/>
      <c r="DUW21" s="945"/>
      <c r="DUX21" s="945"/>
      <c r="DUY21" s="945"/>
      <c r="DUZ21" s="945"/>
      <c r="DVA21" s="945"/>
      <c r="DVB21" s="945"/>
      <c r="DVC21" s="945"/>
      <c r="DVD21" s="945"/>
      <c r="DVE21" s="945"/>
      <c r="DVF21" s="945"/>
      <c r="DVG21" s="945"/>
      <c r="DVH21" s="945"/>
      <c r="DVI21" s="945"/>
      <c r="DVJ21" s="945"/>
      <c r="DVK21" s="945"/>
      <c r="DVL21" s="945"/>
      <c r="DVM21" s="945"/>
      <c r="DVN21" s="945"/>
      <c r="DVO21" s="945"/>
      <c r="DVP21" s="945"/>
      <c r="DVQ21" s="945"/>
      <c r="DVR21" s="945"/>
      <c r="DVS21" s="945"/>
      <c r="DVT21" s="945"/>
      <c r="DVU21" s="945"/>
      <c r="DVV21" s="945"/>
      <c r="DVW21" s="945"/>
      <c r="DVX21" s="945"/>
      <c r="DVY21" s="945"/>
      <c r="DVZ21" s="945"/>
      <c r="DWA21" s="945"/>
      <c r="DWB21" s="945"/>
      <c r="DWC21" s="945"/>
      <c r="DWD21" s="945"/>
      <c r="DWE21" s="945"/>
      <c r="DWF21" s="945"/>
      <c r="DWG21" s="945"/>
      <c r="DWH21" s="945"/>
      <c r="DWI21" s="945"/>
      <c r="DWJ21" s="945"/>
      <c r="DWK21" s="945"/>
      <c r="DWL21" s="945"/>
      <c r="DWM21" s="945"/>
      <c r="DWN21" s="945"/>
      <c r="DWO21" s="945"/>
      <c r="DWP21" s="945"/>
      <c r="DWQ21" s="945"/>
      <c r="DWR21" s="945"/>
      <c r="DWS21" s="945"/>
      <c r="DWT21" s="945"/>
      <c r="DWU21" s="945"/>
      <c r="DWV21" s="945"/>
      <c r="DWW21" s="945"/>
      <c r="DWX21" s="945"/>
      <c r="DWY21" s="945"/>
      <c r="DWZ21" s="945"/>
      <c r="DXA21" s="945"/>
      <c r="DXB21" s="945"/>
      <c r="DXC21" s="945"/>
      <c r="DXD21" s="945"/>
      <c r="DXE21" s="945"/>
      <c r="DXF21" s="945"/>
      <c r="DXG21" s="945"/>
      <c r="DXH21" s="945"/>
      <c r="DXI21" s="945"/>
      <c r="DXJ21" s="945"/>
      <c r="DXK21" s="945"/>
      <c r="DXL21" s="945"/>
      <c r="DXM21" s="945"/>
      <c r="DXN21" s="945"/>
      <c r="DXO21" s="945"/>
      <c r="DXP21" s="945"/>
      <c r="DXQ21" s="945"/>
      <c r="DXR21" s="945"/>
      <c r="DXS21" s="945"/>
      <c r="DXT21" s="945"/>
      <c r="DXU21" s="945"/>
      <c r="DXV21" s="945"/>
      <c r="DXW21" s="945"/>
      <c r="DXX21" s="945"/>
      <c r="DXY21" s="945"/>
      <c r="DXZ21" s="945"/>
      <c r="DYA21" s="945"/>
      <c r="DYB21" s="945"/>
      <c r="DYC21" s="945"/>
      <c r="DYD21" s="945"/>
      <c r="DYE21" s="945"/>
      <c r="DYF21" s="945"/>
      <c r="DYG21" s="945"/>
      <c r="DYH21" s="945"/>
      <c r="DYI21" s="945"/>
      <c r="DYJ21" s="945"/>
      <c r="DYK21" s="945"/>
      <c r="DYL21" s="945"/>
      <c r="DYM21" s="945"/>
      <c r="DYN21" s="945"/>
      <c r="DYO21" s="945"/>
      <c r="DYP21" s="945"/>
      <c r="DYQ21" s="945"/>
      <c r="DYR21" s="945"/>
      <c r="DYS21" s="945"/>
      <c r="DYT21" s="945"/>
      <c r="DYU21" s="945"/>
      <c r="DYV21" s="945"/>
      <c r="DYW21" s="945"/>
      <c r="DYX21" s="945"/>
      <c r="DYY21" s="945"/>
      <c r="DYZ21" s="945"/>
      <c r="DZA21" s="945"/>
      <c r="DZB21" s="945"/>
      <c r="DZC21" s="945"/>
      <c r="DZD21" s="945"/>
      <c r="DZE21" s="945"/>
      <c r="DZF21" s="945"/>
      <c r="DZG21" s="945"/>
      <c r="DZH21" s="945"/>
      <c r="DZI21" s="945"/>
      <c r="DZJ21" s="945"/>
      <c r="DZK21" s="945"/>
      <c r="DZL21" s="945"/>
      <c r="DZM21" s="945"/>
      <c r="DZN21" s="945"/>
      <c r="DZO21" s="945"/>
      <c r="DZP21" s="945"/>
      <c r="DZQ21" s="945"/>
      <c r="DZR21" s="945"/>
      <c r="DZS21" s="945"/>
      <c r="DZT21" s="945"/>
      <c r="DZU21" s="945"/>
      <c r="DZV21" s="945"/>
      <c r="DZW21" s="945"/>
      <c r="DZX21" s="945"/>
      <c r="DZY21" s="945"/>
      <c r="DZZ21" s="945"/>
      <c r="EAA21" s="945"/>
      <c r="EAB21" s="945"/>
      <c r="EAC21" s="945"/>
      <c r="EAD21" s="945"/>
      <c r="EAE21" s="945"/>
      <c r="EAF21" s="945"/>
      <c r="EAG21" s="945"/>
      <c r="EAH21" s="945"/>
      <c r="EAI21" s="945"/>
      <c r="EAJ21" s="945"/>
      <c r="EAK21" s="945"/>
      <c r="EAL21" s="945"/>
      <c r="EAM21" s="945"/>
      <c r="EAN21" s="945"/>
      <c r="EAO21" s="945"/>
      <c r="EAP21" s="945"/>
      <c r="EAQ21" s="945"/>
      <c r="EAR21" s="945"/>
      <c r="EAS21" s="945"/>
      <c r="EAT21" s="945"/>
      <c r="EAU21" s="945"/>
      <c r="EAV21" s="945"/>
      <c r="EAW21" s="945"/>
      <c r="EAX21" s="945"/>
      <c r="EAY21" s="945"/>
      <c r="EAZ21" s="945"/>
      <c r="EBA21" s="945"/>
      <c r="EBB21" s="945"/>
      <c r="EBC21" s="945"/>
      <c r="EBD21" s="945"/>
      <c r="EBE21" s="945"/>
      <c r="EBF21" s="945"/>
      <c r="EBG21" s="945"/>
      <c r="EBH21" s="945"/>
      <c r="EBI21" s="945"/>
      <c r="EBJ21" s="945"/>
      <c r="EBK21" s="945"/>
      <c r="EBL21" s="945"/>
      <c r="EBM21" s="945"/>
      <c r="EBN21" s="945"/>
      <c r="EBO21" s="945"/>
      <c r="EBP21" s="945"/>
      <c r="EBQ21" s="945"/>
      <c r="EBR21" s="945"/>
      <c r="EBS21" s="945"/>
      <c r="EBT21" s="945"/>
      <c r="EBU21" s="945"/>
      <c r="EBV21" s="945"/>
      <c r="EBW21" s="945"/>
      <c r="EBX21" s="945"/>
      <c r="EBY21" s="945"/>
      <c r="EBZ21" s="945"/>
      <c r="ECA21" s="945"/>
      <c r="ECB21" s="945"/>
      <c r="ECC21" s="945"/>
      <c r="ECD21" s="945"/>
      <c r="ECE21" s="945"/>
      <c r="ECF21" s="945"/>
      <c r="ECG21" s="945"/>
      <c r="ECH21" s="945"/>
      <c r="ECI21" s="945"/>
      <c r="ECJ21" s="945"/>
      <c r="ECK21" s="945"/>
      <c r="ECL21" s="945"/>
      <c r="ECM21" s="945"/>
      <c r="ECN21" s="945"/>
      <c r="ECO21" s="945"/>
      <c r="ECP21" s="945"/>
      <c r="ECQ21" s="945"/>
      <c r="ECR21" s="945"/>
      <c r="ECS21" s="945"/>
      <c r="ECT21" s="945"/>
      <c r="ECU21" s="945"/>
      <c r="ECV21" s="945"/>
      <c r="ECW21" s="945"/>
      <c r="ECX21" s="945"/>
      <c r="ECY21" s="945"/>
      <c r="ECZ21" s="945"/>
      <c r="EDA21" s="945"/>
      <c r="EDB21" s="945"/>
      <c r="EDC21" s="945"/>
      <c r="EDD21" s="945"/>
      <c r="EDE21" s="945"/>
      <c r="EDF21" s="945"/>
      <c r="EDG21" s="945"/>
      <c r="EDH21" s="945"/>
      <c r="EDI21" s="945"/>
      <c r="EDJ21" s="945"/>
      <c r="EDK21" s="945"/>
      <c r="EDL21" s="945"/>
      <c r="EDM21" s="945"/>
      <c r="EDN21" s="945"/>
      <c r="EDO21" s="945"/>
      <c r="EDP21" s="945"/>
      <c r="EDQ21" s="945"/>
      <c r="EDR21" s="945"/>
      <c r="EDS21" s="945"/>
      <c r="EDT21" s="945"/>
      <c r="EDU21" s="945"/>
      <c r="EDV21" s="945"/>
      <c r="EDW21" s="945"/>
      <c r="EDX21" s="945"/>
      <c r="EDY21" s="945"/>
      <c r="EDZ21" s="945"/>
      <c r="EEA21" s="945"/>
      <c r="EEB21" s="945"/>
      <c r="EEC21" s="945"/>
      <c r="EED21" s="945"/>
      <c r="EEE21" s="945"/>
      <c r="EEF21" s="945"/>
      <c r="EEG21" s="945"/>
      <c r="EEH21" s="945"/>
      <c r="EEI21" s="945"/>
      <c r="EEJ21" s="945"/>
      <c r="EEK21" s="945"/>
      <c r="EEL21" s="945"/>
      <c r="EEM21" s="945"/>
      <c r="EEN21" s="945"/>
      <c r="EEO21" s="945"/>
      <c r="EEP21" s="945"/>
      <c r="EEQ21" s="945"/>
      <c r="EER21" s="945"/>
      <c r="EES21" s="945"/>
      <c r="EET21" s="945"/>
      <c r="EEU21" s="945"/>
      <c r="EEV21" s="945"/>
      <c r="EEW21" s="945"/>
      <c r="EEX21" s="945"/>
      <c r="EEY21" s="945"/>
      <c r="EEZ21" s="945"/>
      <c r="EFA21" s="945"/>
      <c r="EFB21" s="945"/>
      <c r="EFC21" s="945"/>
      <c r="EFD21" s="945"/>
      <c r="EFE21" s="945"/>
      <c r="EFF21" s="945"/>
      <c r="EFG21" s="945"/>
      <c r="EFH21" s="945"/>
      <c r="EFI21" s="945"/>
      <c r="EFJ21" s="945"/>
      <c r="EFK21" s="945"/>
      <c r="EFL21" s="945"/>
      <c r="EFM21" s="945"/>
      <c r="EFN21" s="945"/>
      <c r="EFO21" s="945"/>
      <c r="EFP21" s="945"/>
      <c r="EFQ21" s="945"/>
      <c r="EFR21" s="945"/>
      <c r="EFS21" s="945"/>
      <c r="EFT21" s="945"/>
      <c r="EFU21" s="945"/>
      <c r="EFV21" s="945"/>
      <c r="EFW21" s="945"/>
      <c r="EFX21" s="945"/>
      <c r="EFY21" s="945"/>
      <c r="EFZ21" s="945"/>
      <c r="EGA21" s="945"/>
      <c r="EGB21" s="945"/>
      <c r="EGC21" s="945"/>
      <c r="EGD21" s="945"/>
      <c r="EGE21" s="945"/>
      <c r="EGF21" s="945"/>
      <c r="EGG21" s="945"/>
      <c r="EGH21" s="945"/>
      <c r="EGI21" s="945"/>
      <c r="EGJ21" s="945"/>
      <c r="EGK21" s="945"/>
      <c r="EGL21" s="945"/>
      <c r="EGM21" s="945"/>
      <c r="EGN21" s="945"/>
      <c r="EGO21" s="945"/>
      <c r="EGP21" s="945"/>
      <c r="EGQ21" s="945"/>
      <c r="EGR21" s="945"/>
      <c r="EGS21" s="945"/>
      <c r="EGT21" s="945"/>
      <c r="EGU21" s="945"/>
      <c r="EGV21" s="945"/>
      <c r="EGW21" s="945"/>
      <c r="EGX21" s="945"/>
      <c r="EGY21" s="945"/>
      <c r="EGZ21" s="945"/>
      <c r="EHA21" s="945"/>
      <c r="EHB21" s="945"/>
      <c r="EHC21" s="945"/>
      <c r="EHD21" s="945"/>
      <c r="EHE21" s="945"/>
      <c r="EHF21" s="945"/>
      <c r="EHG21" s="945"/>
      <c r="EHH21" s="945"/>
      <c r="EHI21" s="945"/>
      <c r="EHJ21" s="945"/>
      <c r="EHK21" s="945"/>
      <c r="EHL21" s="945"/>
      <c r="EHM21" s="945"/>
      <c r="EHN21" s="945"/>
      <c r="EHO21" s="945"/>
      <c r="EHP21" s="945"/>
      <c r="EHQ21" s="945"/>
      <c r="EHR21" s="945"/>
      <c r="EHS21" s="945"/>
      <c r="EHT21" s="945"/>
      <c r="EHU21" s="945"/>
      <c r="EHV21" s="945"/>
      <c r="EHW21" s="945"/>
      <c r="EHX21" s="945"/>
      <c r="EHY21" s="945"/>
      <c r="EHZ21" s="945"/>
      <c r="EIA21" s="945"/>
      <c r="EIB21" s="945"/>
      <c r="EIC21" s="945"/>
      <c r="EID21" s="945"/>
      <c r="EIE21" s="945"/>
      <c r="EIF21" s="945"/>
      <c r="EIG21" s="945"/>
      <c r="EIH21" s="945"/>
      <c r="EII21" s="945"/>
      <c r="EIJ21" s="945"/>
      <c r="EIK21" s="945"/>
      <c r="EIL21" s="945"/>
      <c r="EIM21" s="945"/>
      <c r="EIN21" s="945"/>
      <c r="EIO21" s="945"/>
      <c r="EIP21" s="945"/>
      <c r="EIQ21" s="945"/>
      <c r="EIR21" s="945"/>
      <c r="EIS21" s="945"/>
      <c r="EIT21" s="945"/>
      <c r="EIU21" s="945"/>
      <c r="EIV21" s="945"/>
      <c r="EIW21" s="945"/>
      <c r="EIX21" s="945"/>
      <c r="EIY21" s="945"/>
      <c r="EIZ21" s="945"/>
      <c r="EJA21" s="945"/>
      <c r="EJB21" s="945"/>
      <c r="EJC21" s="945"/>
      <c r="EJD21" s="945"/>
      <c r="EJE21" s="945"/>
      <c r="EJF21" s="945"/>
      <c r="EJG21" s="945"/>
      <c r="EJH21" s="945"/>
      <c r="EJI21" s="945"/>
      <c r="EJJ21" s="945"/>
      <c r="EJK21" s="945"/>
      <c r="EJL21" s="945"/>
      <c r="EJM21" s="945"/>
      <c r="EJN21" s="945"/>
      <c r="EJO21" s="945"/>
      <c r="EJP21" s="945"/>
      <c r="EJQ21" s="945"/>
      <c r="EJR21" s="945"/>
      <c r="EJS21" s="945"/>
      <c r="EJT21" s="945"/>
      <c r="EJU21" s="945"/>
      <c r="EJV21" s="945"/>
      <c r="EJW21" s="945"/>
      <c r="EJX21" s="945"/>
      <c r="EJY21" s="945"/>
      <c r="EJZ21" s="945"/>
      <c r="EKA21" s="945"/>
      <c r="EKB21" s="945"/>
      <c r="EKC21" s="945"/>
      <c r="EKD21" s="945"/>
      <c r="EKE21" s="945"/>
      <c r="EKF21" s="945"/>
      <c r="EKG21" s="945"/>
      <c r="EKH21" s="945"/>
      <c r="EKI21" s="945"/>
      <c r="EKJ21" s="945"/>
      <c r="EKK21" s="945"/>
      <c r="EKL21" s="945"/>
      <c r="EKM21" s="945"/>
      <c r="EKN21" s="945"/>
      <c r="EKO21" s="945"/>
      <c r="EKP21" s="945"/>
      <c r="EKQ21" s="945"/>
      <c r="EKR21" s="945"/>
      <c r="EKS21" s="945"/>
      <c r="EKT21" s="945"/>
      <c r="EKU21" s="945"/>
      <c r="EKV21" s="945"/>
      <c r="EKW21" s="945"/>
      <c r="EKX21" s="945"/>
      <c r="EKY21" s="945"/>
      <c r="EKZ21" s="945"/>
      <c r="ELA21" s="945"/>
      <c r="ELB21" s="945"/>
      <c r="ELC21" s="945"/>
      <c r="ELD21" s="945"/>
      <c r="ELE21" s="945"/>
      <c r="ELF21" s="945"/>
      <c r="ELG21" s="945"/>
      <c r="ELH21" s="945"/>
      <c r="ELI21" s="945"/>
      <c r="ELJ21" s="945"/>
      <c r="ELK21" s="945"/>
      <c r="ELL21" s="945"/>
      <c r="ELM21" s="945"/>
      <c r="ELN21" s="945"/>
      <c r="ELO21" s="945"/>
      <c r="ELP21" s="945"/>
      <c r="ELQ21" s="945"/>
      <c r="ELR21" s="945"/>
      <c r="ELS21" s="945"/>
      <c r="ELT21" s="945"/>
      <c r="ELU21" s="945"/>
      <c r="ELV21" s="945"/>
      <c r="ELW21" s="945"/>
      <c r="ELX21" s="945"/>
      <c r="ELY21" s="945"/>
      <c r="ELZ21" s="945"/>
      <c r="EMA21" s="945"/>
      <c r="EMB21" s="945"/>
      <c r="EMC21" s="945"/>
      <c r="EMD21" s="945"/>
      <c r="EME21" s="945"/>
      <c r="EMF21" s="945"/>
      <c r="EMG21" s="945"/>
      <c r="EMH21" s="945"/>
      <c r="EMI21" s="945"/>
      <c r="EMJ21" s="945"/>
      <c r="EMK21" s="945"/>
      <c r="EML21" s="945"/>
      <c r="EMM21" s="945"/>
      <c r="EMN21" s="945"/>
      <c r="EMO21" s="945"/>
      <c r="EMP21" s="945"/>
      <c r="EMQ21" s="945"/>
      <c r="EMR21" s="945"/>
      <c r="EMS21" s="945"/>
      <c r="EMT21" s="945"/>
      <c r="EMU21" s="945"/>
      <c r="EMV21" s="945"/>
      <c r="EMW21" s="945"/>
      <c r="EMX21" s="945"/>
      <c r="EMY21" s="945"/>
      <c r="EMZ21" s="945"/>
      <c r="ENA21" s="945"/>
      <c r="ENB21" s="945"/>
      <c r="ENC21" s="945"/>
      <c r="END21" s="945"/>
      <c r="ENE21" s="945"/>
      <c r="ENF21" s="945"/>
      <c r="ENG21" s="945"/>
      <c r="ENH21" s="945"/>
      <c r="ENI21" s="945"/>
      <c r="ENJ21" s="945"/>
      <c r="ENK21" s="945"/>
      <c r="ENL21" s="945"/>
      <c r="ENM21" s="945"/>
      <c r="ENN21" s="945"/>
      <c r="ENO21" s="945"/>
      <c r="ENP21" s="945"/>
      <c r="ENQ21" s="945"/>
      <c r="ENR21" s="945"/>
      <c r="ENS21" s="945"/>
      <c r="ENT21" s="945"/>
      <c r="ENU21" s="945"/>
      <c r="ENV21" s="945"/>
      <c r="ENW21" s="945"/>
      <c r="ENX21" s="945"/>
      <c r="ENY21" s="945"/>
      <c r="ENZ21" s="945"/>
      <c r="EOA21" s="945"/>
      <c r="EOB21" s="945"/>
      <c r="EOC21" s="945"/>
      <c r="EOD21" s="945"/>
      <c r="EOE21" s="945"/>
      <c r="EOF21" s="945"/>
      <c r="EOG21" s="945"/>
      <c r="EOH21" s="945"/>
      <c r="EOI21" s="945"/>
      <c r="EOJ21" s="945"/>
      <c r="EOK21" s="945"/>
      <c r="EOL21" s="945"/>
      <c r="EOM21" s="945"/>
      <c r="EON21" s="945"/>
      <c r="EOO21" s="945"/>
      <c r="EOP21" s="945"/>
      <c r="EOQ21" s="945"/>
      <c r="EOR21" s="945"/>
      <c r="EOS21" s="945"/>
      <c r="EOT21" s="945"/>
      <c r="EOU21" s="945"/>
      <c r="EOV21" s="945"/>
      <c r="EOW21" s="945"/>
      <c r="EOX21" s="945"/>
      <c r="EOY21" s="945"/>
      <c r="EOZ21" s="945"/>
      <c r="EPA21" s="945"/>
      <c r="EPB21" s="945"/>
      <c r="EPC21" s="945"/>
      <c r="EPD21" s="945"/>
      <c r="EPE21" s="945"/>
      <c r="EPF21" s="945"/>
      <c r="EPG21" s="945"/>
      <c r="EPH21" s="945"/>
      <c r="EPI21" s="945"/>
      <c r="EPJ21" s="945"/>
      <c r="EPK21" s="945"/>
      <c r="EPL21" s="945"/>
      <c r="EPM21" s="945"/>
      <c r="EPN21" s="945"/>
      <c r="EPO21" s="945"/>
      <c r="EPP21" s="945"/>
      <c r="EPQ21" s="945"/>
      <c r="EPR21" s="945"/>
      <c r="EPS21" s="945"/>
      <c r="EPT21" s="945"/>
      <c r="EPU21" s="945"/>
      <c r="EPV21" s="945"/>
      <c r="EPW21" s="945"/>
      <c r="EPX21" s="945"/>
      <c r="EPY21" s="945"/>
      <c r="EPZ21" s="945"/>
      <c r="EQA21" s="945"/>
      <c r="EQB21" s="945"/>
      <c r="EQC21" s="945"/>
      <c r="EQD21" s="945"/>
      <c r="EQE21" s="945"/>
      <c r="EQF21" s="945"/>
      <c r="EQG21" s="945"/>
      <c r="EQH21" s="945"/>
      <c r="EQI21" s="945"/>
      <c r="EQJ21" s="945"/>
      <c r="EQK21" s="945"/>
      <c r="EQL21" s="945"/>
      <c r="EQM21" s="945"/>
      <c r="EQN21" s="945"/>
      <c r="EQO21" s="945"/>
      <c r="EQP21" s="945"/>
      <c r="EQQ21" s="945"/>
      <c r="EQR21" s="945"/>
      <c r="EQS21" s="945"/>
      <c r="EQT21" s="945"/>
      <c r="EQU21" s="945"/>
      <c r="EQV21" s="945"/>
      <c r="EQW21" s="945"/>
      <c r="EQX21" s="945"/>
      <c r="EQY21" s="945"/>
      <c r="EQZ21" s="945"/>
      <c r="ERA21" s="945"/>
      <c r="ERB21" s="945"/>
      <c r="ERC21" s="945"/>
      <c r="ERD21" s="945"/>
      <c r="ERE21" s="945"/>
      <c r="ERF21" s="945"/>
      <c r="ERG21" s="945"/>
      <c r="ERH21" s="945"/>
      <c r="ERI21" s="945"/>
      <c r="ERJ21" s="945"/>
      <c r="ERK21" s="945"/>
      <c r="ERL21" s="945"/>
      <c r="ERM21" s="945"/>
      <c r="ERN21" s="945"/>
      <c r="ERO21" s="945"/>
      <c r="ERP21" s="945"/>
      <c r="ERQ21" s="945"/>
      <c r="ERR21" s="945"/>
      <c r="ERS21" s="945"/>
      <c r="ERT21" s="945"/>
      <c r="ERU21" s="945"/>
      <c r="ERV21" s="945"/>
      <c r="ERW21" s="945"/>
      <c r="ERX21" s="945"/>
      <c r="ERY21" s="945"/>
      <c r="ERZ21" s="945"/>
      <c r="ESA21" s="945"/>
      <c r="ESB21" s="945"/>
      <c r="ESC21" s="945"/>
      <c r="ESD21" s="945"/>
      <c r="ESE21" s="945"/>
      <c r="ESF21" s="945"/>
      <c r="ESG21" s="945"/>
      <c r="ESH21" s="945"/>
      <c r="ESI21" s="945"/>
      <c r="ESJ21" s="945"/>
      <c r="ESK21" s="945"/>
      <c r="ESL21" s="945"/>
      <c r="ESM21" s="945"/>
      <c r="ESN21" s="945"/>
      <c r="ESO21" s="945"/>
      <c r="ESP21" s="945"/>
      <c r="ESQ21" s="945"/>
      <c r="ESR21" s="945"/>
      <c r="ESS21" s="945"/>
      <c r="EST21" s="945"/>
      <c r="ESU21" s="945"/>
      <c r="ESV21" s="945"/>
      <c r="ESW21" s="945"/>
      <c r="ESX21" s="945"/>
      <c r="ESY21" s="945"/>
      <c r="ESZ21" s="945"/>
      <c r="ETA21" s="945"/>
      <c r="ETB21" s="945"/>
      <c r="ETC21" s="945"/>
      <c r="ETD21" s="945"/>
      <c r="ETE21" s="945"/>
      <c r="ETF21" s="945"/>
      <c r="ETG21" s="945"/>
      <c r="ETH21" s="945"/>
      <c r="ETI21" s="945"/>
      <c r="ETJ21" s="945"/>
      <c r="ETK21" s="945"/>
      <c r="ETL21" s="945"/>
      <c r="ETM21" s="945"/>
      <c r="ETN21" s="945"/>
      <c r="ETO21" s="945"/>
      <c r="ETP21" s="945"/>
      <c r="ETQ21" s="945"/>
      <c r="ETR21" s="945"/>
      <c r="ETS21" s="945"/>
      <c r="ETT21" s="945"/>
      <c r="ETU21" s="945"/>
      <c r="ETV21" s="945"/>
      <c r="ETW21" s="945"/>
      <c r="ETX21" s="945"/>
      <c r="ETY21" s="945"/>
      <c r="ETZ21" s="945"/>
      <c r="EUA21" s="945"/>
      <c r="EUB21" s="945"/>
      <c r="EUC21" s="945"/>
      <c r="EUD21" s="945"/>
      <c r="EUE21" s="945"/>
      <c r="EUF21" s="945"/>
      <c r="EUG21" s="945"/>
      <c r="EUH21" s="945"/>
      <c r="EUI21" s="945"/>
      <c r="EUJ21" s="945"/>
      <c r="EUK21" s="945"/>
      <c r="EUL21" s="945"/>
      <c r="EUM21" s="945"/>
      <c r="EUN21" s="945"/>
      <c r="EUO21" s="945"/>
      <c r="EUP21" s="945"/>
      <c r="EUQ21" s="945"/>
      <c r="EUR21" s="945"/>
      <c r="EUS21" s="945"/>
      <c r="EUT21" s="945"/>
      <c r="EUU21" s="945"/>
      <c r="EUV21" s="945"/>
      <c r="EUW21" s="945"/>
      <c r="EUX21" s="945"/>
      <c r="EUY21" s="945"/>
      <c r="EUZ21" s="945"/>
      <c r="EVA21" s="945"/>
      <c r="EVB21" s="945"/>
      <c r="EVC21" s="945"/>
      <c r="EVD21" s="945"/>
      <c r="EVE21" s="945"/>
      <c r="EVF21" s="945"/>
      <c r="EVG21" s="945"/>
      <c r="EVH21" s="945"/>
      <c r="EVI21" s="945"/>
      <c r="EVJ21" s="945"/>
      <c r="EVK21" s="945"/>
      <c r="EVL21" s="945"/>
      <c r="EVM21" s="945"/>
      <c r="EVN21" s="945"/>
      <c r="EVO21" s="945"/>
      <c r="EVP21" s="945"/>
      <c r="EVQ21" s="945"/>
      <c r="EVR21" s="945"/>
      <c r="EVS21" s="945"/>
      <c r="EVT21" s="945"/>
      <c r="EVU21" s="945"/>
      <c r="EVV21" s="945"/>
      <c r="EVW21" s="945"/>
      <c r="EVX21" s="945"/>
      <c r="EVY21" s="945"/>
      <c r="EVZ21" s="945"/>
      <c r="EWA21" s="945"/>
      <c r="EWB21" s="945"/>
      <c r="EWC21" s="945"/>
      <c r="EWD21" s="945"/>
      <c r="EWE21" s="945"/>
      <c r="EWF21" s="945"/>
      <c r="EWG21" s="945"/>
      <c r="EWH21" s="945"/>
      <c r="EWI21" s="945"/>
      <c r="EWJ21" s="945"/>
      <c r="EWK21" s="945"/>
      <c r="EWL21" s="945"/>
      <c r="EWM21" s="945"/>
      <c r="EWN21" s="945"/>
      <c r="EWO21" s="945"/>
      <c r="EWP21" s="945"/>
      <c r="EWQ21" s="945"/>
      <c r="EWR21" s="945"/>
      <c r="EWS21" s="945"/>
      <c r="EWT21" s="945"/>
      <c r="EWU21" s="945"/>
      <c r="EWV21" s="945"/>
      <c r="EWW21" s="945"/>
      <c r="EWX21" s="945"/>
      <c r="EWY21" s="945"/>
      <c r="EWZ21" s="945"/>
      <c r="EXA21" s="945"/>
      <c r="EXB21" s="945"/>
      <c r="EXC21" s="945"/>
      <c r="EXD21" s="945"/>
      <c r="EXE21" s="945"/>
      <c r="EXF21" s="945"/>
      <c r="EXG21" s="945"/>
      <c r="EXH21" s="945"/>
      <c r="EXI21" s="945"/>
      <c r="EXJ21" s="945"/>
      <c r="EXK21" s="945"/>
      <c r="EXL21" s="945"/>
      <c r="EXM21" s="945"/>
      <c r="EXN21" s="945"/>
      <c r="EXO21" s="945"/>
      <c r="EXP21" s="945"/>
      <c r="EXQ21" s="945"/>
      <c r="EXR21" s="945"/>
      <c r="EXS21" s="945"/>
      <c r="EXT21" s="945"/>
      <c r="EXU21" s="945"/>
      <c r="EXV21" s="945"/>
      <c r="EXW21" s="945"/>
      <c r="EXX21" s="945"/>
      <c r="EXY21" s="945"/>
      <c r="EXZ21" s="945"/>
      <c r="EYA21" s="945"/>
      <c r="EYB21" s="945"/>
      <c r="EYC21" s="945"/>
      <c r="EYD21" s="945"/>
      <c r="EYE21" s="945"/>
      <c r="EYF21" s="945"/>
      <c r="EYG21" s="945"/>
      <c r="EYH21" s="945"/>
      <c r="EYI21" s="945"/>
      <c r="EYJ21" s="945"/>
      <c r="EYK21" s="945"/>
      <c r="EYL21" s="945"/>
      <c r="EYM21" s="945"/>
      <c r="EYN21" s="945"/>
      <c r="EYO21" s="945"/>
      <c r="EYP21" s="945"/>
      <c r="EYQ21" s="945"/>
      <c r="EYR21" s="945"/>
      <c r="EYS21" s="945"/>
      <c r="EYT21" s="945"/>
      <c r="EYU21" s="945"/>
      <c r="EYV21" s="945"/>
      <c r="EYW21" s="945"/>
      <c r="EYX21" s="945"/>
      <c r="EYY21" s="945"/>
      <c r="EYZ21" s="945"/>
      <c r="EZA21" s="945"/>
      <c r="EZB21" s="945"/>
      <c r="EZC21" s="945"/>
      <c r="EZD21" s="945"/>
      <c r="EZE21" s="945"/>
      <c r="EZF21" s="945"/>
      <c r="EZG21" s="945"/>
      <c r="EZH21" s="945"/>
      <c r="EZI21" s="945"/>
      <c r="EZJ21" s="945"/>
      <c r="EZK21" s="945"/>
      <c r="EZL21" s="945"/>
      <c r="EZM21" s="945"/>
      <c r="EZN21" s="945"/>
      <c r="EZO21" s="945"/>
      <c r="EZP21" s="945"/>
      <c r="EZQ21" s="945"/>
      <c r="EZR21" s="945"/>
      <c r="EZS21" s="945"/>
      <c r="EZT21" s="945"/>
      <c r="EZU21" s="945"/>
      <c r="EZV21" s="945"/>
      <c r="EZW21" s="945"/>
      <c r="EZX21" s="945"/>
      <c r="EZY21" s="945"/>
      <c r="EZZ21" s="945"/>
      <c r="FAA21" s="945"/>
      <c r="FAB21" s="945"/>
      <c r="FAC21" s="945"/>
      <c r="FAD21" s="945"/>
      <c r="FAE21" s="945"/>
      <c r="FAF21" s="945"/>
      <c r="FAG21" s="945"/>
      <c r="FAH21" s="945"/>
      <c r="FAI21" s="945"/>
      <c r="FAJ21" s="945"/>
      <c r="FAK21" s="945"/>
      <c r="FAL21" s="945"/>
      <c r="FAM21" s="945"/>
      <c r="FAN21" s="945"/>
      <c r="FAO21" s="945"/>
      <c r="FAP21" s="945"/>
      <c r="FAQ21" s="945"/>
      <c r="FAR21" s="945"/>
      <c r="FAS21" s="945"/>
      <c r="FAT21" s="945"/>
      <c r="FAU21" s="945"/>
      <c r="FAV21" s="945"/>
      <c r="FAW21" s="945"/>
      <c r="FAX21" s="945"/>
      <c r="FAY21" s="945"/>
      <c r="FAZ21" s="945"/>
      <c r="FBA21" s="945"/>
      <c r="FBB21" s="945"/>
      <c r="FBC21" s="945"/>
      <c r="FBD21" s="945"/>
      <c r="FBE21" s="945"/>
      <c r="FBF21" s="945"/>
      <c r="FBG21" s="945"/>
      <c r="FBH21" s="945"/>
      <c r="FBI21" s="945"/>
      <c r="FBJ21" s="945"/>
      <c r="FBK21" s="945"/>
      <c r="FBL21" s="945"/>
      <c r="FBM21" s="945"/>
      <c r="FBN21" s="945"/>
      <c r="FBO21" s="945"/>
      <c r="FBP21" s="945"/>
      <c r="FBQ21" s="945"/>
      <c r="FBR21" s="945"/>
      <c r="FBS21" s="945"/>
      <c r="FBT21" s="945"/>
      <c r="FBU21" s="945"/>
      <c r="FBV21" s="945"/>
      <c r="FBW21" s="945"/>
      <c r="FBX21" s="945"/>
      <c r="FBY21" s="945"/>
      <c r="FBZ21" s="945"/>
      <c r="FCA21" s="945"/>
      <c r="FCB21" s="945"/>
      <c r="FCC21" s="945"/>
      <c r="FCD21" s="945"/>
      <c r="FCE21" s="945"/>
      <c r="FCF21" s="945"/>
      <c r="FCG21" s="945"/>
      <c r="FCH21" s="945"/>
      <c r="FCI21" s="945"/>
      <c r="FCJ21" s="945"/>
      <c r="FCK21" s="945"/>
      <c r="FCL21" s="945"/>
      <c r="FCM21" s="945"/>
      <c r="FCN21" s="945"/>
      <c r="FCO21" s="945"/>
      <c r="FCP21" s="945"/>
      <c r="FCQ21" s="945"/>
      <c r="FCR21" s="945"/>
      <c r="FCS21" s="945"/>
      <c r="FCT21" s="945"/>
      <c r="FCU21" s="945"/>
      <c r="FCV21" s="945"/>
      <c r="FCW21" s="945"/>
      <c r="FCX21" s="945"/>
      <c r="FCY21" s="945"/>
      <c r="FCZ21" s="945"/>
      <c r="FDA21" s="945"/>
      <c r="FDB21" s="945"/>
      <c r="FDC21" s="945"/>
      <c r="FDD21" s="945"/>
      <c r="FDE21" s="945"/>
      <c r="FDF21" s="945"/>
      <c r="FDG21" s="945"/>
      <c r="FDH21" s="945"/>
      <c r="FDI21" s="945"/>
      <c r="FDJ21" s="945"/>
      <c r="FDK21" s="945"/>
      <c r="FDL21" s="945"/>
      <c r="FDM21" s="945"/>
      <c r="FDN21" s="945"/>
      <c r="FDO21" s="945"/>
      <c r="FDP21" s="945"/>
      <c r="FDQ21" s="945"/>
      <c r="FDR21" s="945"/>
      <c r="FDS21" s="945"/>
      <c r="FDT21" s="945"/>
      <c r="FDU21" s="945"/>
      <c r="FDV21" s="945"/>
      <c r="FDW21" s="945"/>
      <c r="FDX21" s="945"/>
      <c r="FDY21" s="945"/>
      <c r="FDZ21" s="945"/>
      <c r="FEA21" s="945"/>
      <c r="FEB21" s="945"/>
      <c r="FEC21" s="945"/>
      <c r="FED21" s="945"/>
      <c r="FEE21" s="945"/>
      <c r="FEF21" s="945"/>
      <c r="FEG21" s="945"/>
      <c r="FEH21" s="945"/>
      <c r="FEI21" s="945"/>
      <c r="FEJ21" s="945"/>
      <c r="FEK21" s="945"/>
      <c r="FEL21" s="945"/>
      <c r="FEM21" s="945"/>
      <c r="FEN21" s="945"/>
      <c r="FEO21" s="945"/>
      <c r="FEP21" s="945"/>
      <c r="FEQ21" s="945"/>
      <c r="FER21" s="945"/>
      <c r="FES21" s="945"/>
      <c r="FET21" s="945"/>
      <c r="FEU21" s="945"/>
      <c r="FEV21" s="945"/>
      <c r="FEW21" s="945"/>
      <c r="FEX21" s="945"/>
      <c r="FEY21" s="945"/>
      <c r="FEZ21" s="945"/>
      <c r="FFA21" s="945"/>
      <c r="FFB21" s="945"/>
      <c r="FFC21" s="945"/>
      <c r="FFD21" s="945"/>
      <c r="FFE21" s="945"/>
      <c r="FFF21" s="945"/>
      <c r="FFG21" s="945"/>
      <c r="FFH21" s="945"/>
      <c r="FFI21" s="945"/>
      <c r="FFJ21" s="945"/>
      <c r="FFK21" s="945"/>
      <c r="FFL21" s="945"/>
      <c r="FFM21" s="945"/>
      <c r="FFN21" s="945"/>
      <c r="FFO21" s="945"/>
      <c r="FFP21" s="945"/>
      <c r="FFQ21" s="945"/>
      <c r="FFR21" s="945"/>
      <c r="FFS21" s="945"/>
      <c r="FFT21" s="945"/>
      <c r="FFU21" s="945"/>
      <c r="FFV21" s="945"/>
      <c r="FFW21" s="945"/>
      <c r="FFX21" s="945"/>
      <c r="FFY21" s="945"/>
      <c r="FFZ21" s="945"/>
      <c r="FGA21" s="945"/>
      <c r="FGB21" s="945"/>
      <c r="FGC21" s="945"/>
      <c r="FGD21" s="945"/>
      <c r="FGE21" s="945"/>
      <c r="FGF21" s="945"/>
      <c r="FGG21" s="945"/>
      <c r="FGH21" s="945"/>
      <c r="FGI21" s="945"/>
      <c r="FGJ21" s="945"/>
      <c r="FGK21" s="945"/>
      <c r="FGL21" s="945"/>
      <c r="FGM21" s="945"/>
      <c r="FGN21" s="945"/>
      <c r="FGO21" s="945"/>
      <c r="FGP21" s="945"/>
      <c r="FGQ21" s="945"/>
      <c r="FGR21" s="945"/>
      <c r="FGS21" s="945"/>
      <c r="FGT21" s="945"/>
      <c r="FGU21" s="945"/>
      <c r="FGV21" s="945"/>
      <c r="FGW21" s="945"/>
      <c r="FGX21" s="945"/>
      <c r="FGY21" s="945"/>
      <c r="FGZ21" s="945"/>
      <c r="FHA21" s="945"/>
      <c r="FHB21" s="945"/>
      <c r="FHC21" s="945"/>
      <c r="FHD21" s="945"/>
      <c r="FHE21" s="945"/>
      <c r="FHF21" s="945"/>
      <c r="FHG21" s="945"/>
      <c r="FHH21" s="945"/>
      <c r="FHI21" s="945"/>
      <c r="FHJ21" s="945"/>
      <c r="FHK21" s="945"/>
      <c r="FHL21" s="945"/>
      <c r="FHM21" s="945"/>
      <c r="FHN21" s="945"/>
      <c r="FHO21" s="945"/>
      <c r="FHP21" s="945"/>
      <c r="FHQ21" s="945"/>
      <c r="FHR21" s="945"/>
      <c r="FHS21" s="945"/>
      <c r="FHT21" s="945"/>
      <c r="FHU21" s="945"/>
      <c r="FHV21" s="945"/>
      <c r="FHW21" s="945"/>
      <c r="FHX21" s="945"/>
      <c r="FHY21" s="945"/>
      <c r="FHZ21" s="945"/>
      <c r="FIA21" s="945"/>
      <c r="FIB21" s="945"/>
      <c r="FIC21" s="945"/>
      <c r="FID21" s="945"/>
      <c r="FIE21" s="945"/>
      <c r="FIF21" s="945"/>
      <c r="FIG21" s="945"/>
      <c r="FIH21" s="945"/>
      <c r="FII21" s="945"/>
      <c r="FIJ21" s="945"/>
      <c r="FIK21" s="945"/>
      <c r="FIL21" s="945"/>
      <c r="FIM21" s="945"/>
      <c r="FIN21" s="945"/>
      <c r="FIO21" s="945"/>
      <c r="FIP21" s="945"/>
      <c r="FIQ21" s="945"/>
      <c r="FIR21" s="945"/>
      <c r="FIS21" s="945"/>
      <c r="FIT21" s="945"/>
      <c r="FIU21" s="945"/>
      <c r="FIV21" s="945"/>
      <c r="FIW21" s="945"/>
      <c r="FIX21" s="945"/>
      <c r="FIY21" s="945"/>
      <c r="FIZ21" s="945"/>
      <c r="FJA21" s="945"/>
      <c r="FJB21" s="945"/>
      <c r="FJC21" s="945"/>
      <c r="FJD21" s="945"/>
      <c r="FJE21" s="945"/>
      <c r="FJF21" s="945"/>
      <c r="FJG21" s="945"/>
      <c r="FJH21" s="945"/>
      <c r="FJI21" s="945"/>
      <c r="FJJ21" s="945"/>
      <c r="FJK21" s="945"/>
      <c r="FJL21" s="945"/>
      <c r="FJM21" s="945"/>
      <c r="FJN21" s="945"/>
      <c r="FJO21" s="945"/>
      <c r="FJP21" s="945"/>
      <c r="FJQ21" s="945"/>
      <c r="FJR21" s="945"/>
      <c r="FJS21" s="945"/>
      <c r="FJT21" s="945"/>
      <c r="FJU21" s="945"/>
      <c r="FJV21" s="945"/>
      <c r="FJW21" s="945"/>
      <c r="FJX21" s="945"/>
      <c r="FJY21" s="945"/>
      <c r="FJZ21" s="945"/>
      <c r="FKA21" s="945"/>
      <c r="FKB21" s="945"/>
      <c r="FKC21" s="945"/>
      <c r="FKD21" s="945"/>
      <c r="FKE21" s="945"/>
      <c r="FKF21" s="945"/>
      <c r="FKG21" s="945"/>
      <c r="FKH21" s="945"/>
      <c r="FKI21" s="945"/>
      <c r="FKJ21" s="945"/>
      <c r="FKK21" s="945"/>
      <c r="FKL21" s="945"/>
      <c r="FKM21" s="945"/>
      <c r="FKN21" s="945"/>
      <c r="FKO21" s="945"/>
      <c r="FKP21" s="945"/>
      <c r="FKQ21" s="945"/>
      <c r="FKR21" s="945"/>
      <c r="FKS21" s="945"/>
      <c r="FKT21" s="945"/>
      <c r="FKU21" s="945"/>
      <c r="FKV21" s="945"/>
      <c r="FKW21" s="945"/>
      <c r="FKX21" s="945"/>
      <c r="FKY21" s="945"/>
      <c r="FKZ21" s="945"/>
      <c r="FLA21" s="945"/>
      <c r="FLB21" s="945"/>
      <c r="FLC21" s="945"/>
      <c r="FLD21" s="945"/>
      <c r="FLE21" s="945"/>
      <c r="FLF21" s="945"/>
      <c r="FLG21" s="945"/>
      <c r="FLH21" s="945"/>
      <c r="FLI21" s="945"/>
      <c r="FLJ21" s="945"/>
      <c r="FLK21" s="945"/>
      <c r="FLL21" s="945"/>
      <c r="FLM21" s="945"/>
      <c r="FLN21" s="945"/>
      <c r="FLO21" s="945"/>
      <c r="FLP21" s="945"/>
      <c r="FLQ21" s="945"/>
      <c r="FLR21" s="945"/>
      <c r="FLS21" s="945"/>
      <c r="FLT21" s="945"/>
      <c r="FLU21" s="945"/>
      <c r="FLV21" s="945"/>
      <c r="FLW21" s="945"/>
      <c r="FLX21" s="945"/>
      <c r="FLY21" s="945"/>
      <c r="FLZ21" s="945"/>
      <c r="FMA21" s="945"/>
      <c r="FMB21" s="945"/>
      <c r="FMC21" s="945"/>
      <c r="FMD21" s="945"/>
      <c r="FME21" s="945"/>
      <c r="FMF21" s="945"/>
      <c r="FMG21" s="945"/>
      <c r="FMH21" s="945"/>
      <c r="FMI21" s="945"/>
      <c r="FMJ21" s="945"/>
      <c r="FMK21" s="945"/>
      <c r="FML21" s="945"/>
      <c r="FMM21" s="945"/>
      <c r="FMN21" s="945"/>
      <c r="FMO21" s="945"/>
      <c r="FMP21" s="945"/>
      <c r="FMQ21" s="945"/>
      <c r="FMR21" s="945"/>
      <c r="FMS21" s="945"/>
      <c r="FMT21" s="945"/>
      <c r="FMU21" s="945"/>
      <c r="FMV21" s="945"/>
      <c r="FMW21" s="945"/>
      <c r="FMX21" s="945"/>
      <c r="FMY21" s="945"/>
      <c r="FMZ21" s="945"/>
      <c r="FNA21" s="945"/>
      <c r="FNB21" s="945"/>
      <c r="FNC21" s="945"/>
      <c r="FND21" s="945"/>
      <c r="FNE21" s="945"/>
      <c r="FNF21" s="945"/>
      <c r="FNG21" s="945"/>
      <c r="FNH21" s="945"/>
      <c r="FNI21" s="945"/>
      <c r="FNJ21" s="945"/>
      <c r="FNK21" s="945"/>
      <c r="FNL21" s="945"/>
      <c r="FNM21" s="945"/>
      <c r="FNN21" s="945"/>
      <c r="FNO21" s="945"/>
      <c r="FNP21" s="945"/>
      <c r="FNQ21" s="945"/>
      <c r="FNR21" s="945"/>
      <c r="FNS21" s="945"/>
      <c r="FNT21" s="945"/>
      <c r="FNU21" s="945"/>
      <c r="FNV21" s="945"/>
      <c r="FNW21" s="945"/>
      <c r="FNX21" s="945"/>
      <c r="FNY21" s="945"/>
      <c r="FNZ21" s="945"/>
      <c r="FOA21" s="945"/>
      <c r="FOB21" s="945"/>
      <c r="FOC21" s="945"/>
      <c r="FOD21" s="945"/>
      <c r="FOE21" s="945"/>
      <c r="FOF21" s="945"/>
      <c r="FOG21" s="945"/>
      <c r="FOH21" s="945"/>
      <c r="FOI21" s="945"/>
      <c r="FOJ21" s="945"/>
      <c r="FOK21" s="945"/>
      <c r="FOL21" s="945"/>
      <c r="FOM21" s="945"/>
      <c r="FON21" s="945"/>
      <c r="FOO21" s="945"/>
      <c r="FOP21" s="945"/>
      <c r="FOQ21" s="945"/>
      <c r="FOR21" s="945"/>
      <c r="FOS21" s="945"/>
      <c r="FOT21" s="945"/>
      <c r="FOU21" s="945"/>
      <c r="FOV21" s="945"/>
      <c r="FOW21" s="945"/>
      <c r="FOX21" s="945"/>
      <c r="FOY21" s="945"/>
      <c r="FOZ21" s="945"/>
      <c r="FPA21" s="945"/>
      <c r="FPB21" s="945"/>
      <c r="FPC21" s="945"/>
      <c r="FPD21" s="945"/>
      <c r="FPE21" s="945"/>
      <c r="FPF21" s="945"/>
      <c r="FPG21" s="945"/>
      <c r="FPH21" s="945"/>
      <c r="FPI21" s="945"/>
      <c r="FPJ21" s="945"/>
      <c r="FPK21" s="945"/>
      <c r="FPL21" s="945"/>
      <c r="FPM21" s="945"/>
      <c r="FPN21" s="945"/>
      <c r="FPO21" s="945"/>
      <c r="FPP21" s="945"/>
      <c r="FPQ21" s="945"/>
      <c r="FPR21" s="945"/>
      <c r="FPS21" s="945"/>
      <c r="FPT21" s="945"/>
      <c r="FPU21" s="945"/>
      <c r="FPV21" s="945"/>
      <c r="FPW21" s="945"/>
      <c r="FPX21" s="945"/>
      <c r="FPY21" s="945"/>
      <c r="FPZ21" s="945"/>
      <c r="FQA21" s="945"/>
      <c r="FQB21" s="945"/>
      <c r="FQC21" s="945"/>
      <c r="FQD21" s="945"/>
      <c r="FQE21" s="945"/>
      <c r="FQF21" s="945"/>
      <c r="FQG21" s="945"/>
      <c r="FQH21" s="945"/>
      <c r="FQI21" s="945"/>
      <c r="FQJ21" s="945"/>
      <c r="FQK21" s="945"/>
      <c r="FQL21" s="945"/>
      <c r="FQM21" s="945"/>
      <c r="FQN21" s="945"/>
      <c r="FQO21" s="945"/>
      <c r="FQP21" s="945"/>
      <c r="FQQ21" s="945"/>
      <c r="FQR21" s="945"/>
      <c r="FQS21" s="945"/>
      <c r="FQT21" s="945"/>
      <c r="FQU21" s="945"/>
      <c r="FQV21" s="945"/>
      <c r="FQW21" s="945"/>
      <c r="FQX21" s="945"/>
      <c r="FQY21" s="945"/>
      <c r="FQZ21" s="945"/>
      <c r="FRA21" s="945"/>
      <c r="FRB21" s="945"/>
      <c r="FRC21" s="945"/>
      <c r="FRD21" s="945"/>
      <c r="FRE21" s="945"/>
      <c r="FRF21" s="945"/>
      <c r="FRG21" s="945"/>
      <c r="FRH21" s="945"/>
      <c r="FRI21" s="945"/>
      <c r="FRJ21" s="945"/>
      <c r="FRK21" s="945"/>
      <c r="FRL21" s="945"/>
      <c r="FRM21" s="945"/>
      <c r="FRN21" s="945"/>
      <c r="FRO21" s="945"/>
      <c r="FRP21" s="945"/>
      <c r="FRQ21" s="945"/>
      <c r="FRR21" s="945"/>
      <c r="FRS21" s="945"/>
      <c r="FRT21" s="945"/>
      <c r="FRU21" s="945"/>
      <c r="FRV21" s="945"/>
      <c r="FRW21" s="945"/>
      <c r="FRX21" s="945"/>
      <c r="FRY21" s="945"/>
      <c r="FRZ21" s="945"/>
      <c r="FSA21" s="945"/>
      <c r="FSB21" s="945"/>
      <c r="FSC21" s="945"/>
      <c r="FSD21" s="945"/>
      <c r="FSE21" s="945"/>
      <c r="FSF21" s="945"/>
      <c r="FSG21" s="945"/>
      <c r="FSH21" s="945"/>
      <c r="FSI21" s="945"/>
      <c r="FSJ21" s="945"/>
      <c r="FSK21" s="945"/>
      <c r="FSL21" s="945"/>
      <c r="FSM21" s="945"/>
      <c r="FSN21" s="945"/>
      <c r="FSO21" s="945"/>
      <c r="FSP21" s="945"/>
      <c r="FSQ21" s="945"/>
      <c r="FSR21" s="945"/>
      <c r="FSS21" s="945"/>
      <c r="FST21" s="945"/>
      <c r="FSU21" s="945"/>
      <c r="FSV21" s="945"/>
      <c r="FSW21" s="945"/>
      <c r="FSX21" s="945"/>
      <c r="FSY21" s="945"/>
      <c r="FSZ21" s="945"/>
      <c r="FTA21" s="945"/>
      <c r="FTB21" s="945"/>
      <c r="FTC21" s="945"/>
      <c r="FTD21" s="945"/>
      <c r="FTE21" s="945"/>
      <c r="FTF21" s="945"/>
      <c r="FTG21" s="945"/>
      <c r="FTH21" s="945"/>
      <c r="FTI21" s="945"/>
      <c r="FTJ21" s="945"/>
      <c r="FTK21" s="945"/>
      <c r="FTL21" s="945"/>
      <c r="FTM21" s="945"/>
      <c r="FTN21" s="945"/>
      <c r="FTO21" s="945"/>
      <c r="FTP21" s="945"/>
      <c r="FTQ21" s="945"/>
      <c r="FTR21" s="945"/>
      <c r="FTS21" s="945"/>
      <c r="FTT21" s="945"/>
      <c r="FTU21" s="945"/>
      <c r="FTV21" s="945"/>
      <c r="FTW21" s="945"/>
      <c r="FTX21" s="945"/>
      <c r="FTY21" s="945"/>
      <c r="FTZ21" s="945"/>
      <c r="FUA21" s="945"/>
      <c r="FUB21" s="945"/>
      <c r="FUC21" s="945"/>
      <c r="FUD21" s="945"/>
      <c r="FUE21" s="945"/>
      <c r="FUF21" s="945"/>
      <c r="FUG21" s="945"/>
      <c r="FUH21" s="945"/>
      <c r="FUI21" s="945"/>
      <c r="FUJ21" s="945"/>
      <c r="FUK21" s="945"/>
      <c r="FUL21" s="945"/>
      <c r="FUM21" s="945"/>
      <c r="FUN21" s="945"/>
      <c r="FUO21" s="945"/>
      <c r="FUP21" s="945"/>
      <c r="FUQ21" s="945"/>
      <c r="FUR21" s="945"/>
      <c r="FUS21" s="945"/>
      <c r="FUT21" s="945"/>
      <c r="FUU21" s="945"/>
      <c r="FUV21" s="945"/>
      <c r="FUW21" s="945"/>
      <c r="FUX21" s="945"/>
      <c r="FUY21" s="945"/>
      <c r="FUZ21" s="945"/>
      <c r="FVA21" s="945"/>
      <c r="FVB21" s="945"/>
      <c r="FVC21" s="945"/>
      <c r="FVD21" s="945"/>
      <c r="FVE21" s="945"/>
      <c r="FVF21" s="945"/>
      <c r="FVG21" s="945"/>
      <c r="FVH21" s="945"/>
      <c r="FVI21" s="945"/>
      <c r="FVJ21" s="945"/>
      <c r="FVK21" s="945"/>
      <c r="FVL21" s="945"/>
      <c r="FVM21" s="945"/>
      <c r="FVN21" s="945"/>
      <c r="FVO21" s="945"/>
      <c r="FVP21" s="945"/>
      <c r="FVQ21" s="945"/>
      <c r="FVR21" s="945"/>
      <c r="FVS21" s="945"/>
      <c r="FVT21" s="945"/>
      <c r="FVU21" s="945"/>
      <c r="FVV21" s="945"/>
      <c r="FVW21" s="945"/>
      <c r="FVX21" s="945"/>
      <c r="FVY21" s="945"/>
      <c r="FVZ21" s="945"/>
      <c r="FWA21" s="945"/>
      <c r="FWB21" s="945"/>
      <c r="FWC21" s="945"/>
      <c r="FWD21" s="945"/>
      <c r="FWE21" s="945"/>
      <c r="FWF21" s="945"/>
      <c r="FWG21" s="945"/>
      <c r="FWH21" s="945"/>
      <c r="FWI21" s="945"/>
      <c r="FWJ21" s="945"/>
      <c r="FWK21" s="945"/>
      <c r="FWL21" s="945"/>
      <c r="FWM21" s="945"/>
      <c r="FWN21" s="945"/>
      <c r="FWO21" s="945"/>
      <c r="FWP21" s="945"/>
      <c r="FWQ21" s="945"/>
      <c r="FWR21" s="945"/>
      <c r="FWS21" s="945"/>
      <c r="FWT21" s="945"/>
      <c r="FWU21" s="945"/>
      <c r="FWV21" s="945"/>
      <c r="FWW21" s="945"/>
      <c r="FWX21" s="945"/>
      <c r="FWY21" s="945"/>
      <c r="FWZ21" s="945"/>
      <c r="FXA21" s="945"/>
      <c r="FXB21" s="945"/>
      <c r="FXC21" s="945"/>
      <c r="FXD21" s="945"/>
      <c r="FXE21" s="945"/>
      <c r="FXF21" s="945"/>
      <c r="FXG21" s="945"/>
      <c r="FXH21" s="945"/>
      <c r="FXI21" s="945"/>
      <c r="FXJ21" s="945"/>
      <c r="FXK21" s="945"/>
      <c r="FXL21" s="945"/>
      <c r="FXM21" s="945"/>
      <c r="FXN21" s="945"/>
      <c r="FXO21" s="945"/>
      <c r="FXP21" s="945"/>
      <c r="FXQ21" s="945"/>
      <c r="FXR21" s="945"/>
      <c r="FXS21" s="945"/>
      <c r="FXT21" s="945"/>
      <c r="FXU21" s="945"/>
      <c r="FXV21" s="945"/>
      <c r="FXW21" s="945"/>
      <c r="FXX21" s="945"/>
      <c r="FXY21" s="945"/>
      <c r="FXZ21" s="945"/>
      <c r="FYA21" s="945"/>
      <c r="FYB21" s="945"/>
      <c r="FYC21" s="945"/>
      <c r="FYD21" s="945"/>
      <c r="FYE21" s="945"/>
      <c r="FYF21" s="945"/>
      <c r="FYG21" s="945"/>
      <c r="FYH21" s="945"/>
      <c r="FYI21" s="945"/>
      <c r="FYJ21" s="945"/>
      <c r="FYK21" s="945"/>
      <c r="FYL21" s="945"/>
      <c r="FYM21" s="945"/>
      <c r="FYN21" s="945"/>
      <c r="FYO21" s="945"/>
      <c r="FYP21" s="945"/>
      <c r="FYQ21" s="945"/>
      <c r="FYR21" s="945"/>
      <c r="FYS21" s="945"/>
      <c r="FYT21" s="945"/>
      <c r="FYU21" s="945"/>
      <c r="FYV21" s="945"/>
      <c r="FYW21" s="945"/>
      <c r="FYX21" s="945"/>
      <c r="FYY21" s="945"/>
      <c r="FYZ21" s="945"/>
      <c r="FZA21" s="945"/>
      <c r="FZB21" s="945"/>
      <c r="FZC21" s="945"/>
      <c r="FZD21" s="945"/>
      <c r="FZE21" s="945"/>
      <c r="FZF21" s="945"/>
      <c r="FZG21" s="945"/>
      <c r="FZH21" s="945"/>
      <c r="FZI21" s="945"/>
      <c r="FZJ21" s="945"/>
      <c r="FZK21" s="945"/>
      <c r="FZL21" s="945"/>
      <c r="FZM21" s="945"/>
      <c r="FZN21" s="945"/>
      <c r="FZO21" s="945"/>
      <c r="FZP21" s="945"/>
      <c r="FZQ21" s="945"/>
      <c r="FZR21" s="945"/>
      <c r="FZS21" s="945"/>
      <c r="FZT21" s="945"/>
      <c r="FZU21" s="945"/>
      <c r="FZV21" s="945"/>
      <c r="FZW21" s="945"/>
      <c r="FZX21" s="945"/>
      <c r="FZY21" s="945"/>
      <c r="FZZ21" s="945"/>
      <c r="GAA21" s="945"/>
      <c r="GAB21" s="945"/>
      <c r="GAC21" s="945"/>
      <c r="GAD21" s="945"/>
      <c r="GAE21" s="945"/>
      <c r="GAF21" s="945"/>
      <c r="GAG21" s="945"/>
      <c r="GAH21" s="945"/>
      <c r="GAI21" s="945"/>
      <c r="GAJ21" s="945"/>
      <c r="GAK21" s="945"/>
      <c r="GAL21" s="945"/>
      <c r="GAM21" s="945"/>
      <c r="GAN21" s="945"/>
      <c r="GAO21" s="945"/>
      <c r="GAP21" s="945"/>
      <c r="GAQ21" s="945"/>
      <c r="GAR21" s="945"/>
      <c r="GAS21" s="945"/>
      <c r="GAT21" s="945"/>
      <c r="GAU21" s="945"/>
      <c r="GAV21" s="945"/>
      <c r="GAW21" s="945"/>
      <c r="GAX21" s="945"/>
      <c r="GAY21" s="945"/>
      <c r="GAZ21" s="945"/>
      <c r="GBA21" s="945"/>
      <c r="GBB21" s="945"/>
      <c r="GBC21" s="945"/>
      <c r="GBD21" s="945"/>
      <c r="GBE21" s="945"/>
      <c r="GBF21" s="945"/>
      <c r="GBG21" s="945"/>
      <c r="GBH21" s="945"/>
      <c r="GBI21" s="945"/>
      <c r="GBJ21" s="945"/>
      <c r="GBK21" s="945"/>
      <c r="GBL21" s="945"/>
      <c r="GBM21" s="945"/>
      <c r="GBN21" s="945"/>
      <c r="GBO21" s="945"/>
      <c r="GBP21" s="945"/>
      <c r="GBQ21" s="945"/>
      <c r="GBR21" s="945"/>
      <c r="GBS21" s="945"/>
      <c r="GBT21" s="945"/>
      <c r="GBU21" s="945"/>
      <c r="GBV21" s="945"/>
      <c r="GBW21" s="945"/>
      <c r="GBX21" s="945"/>
      <c r="GBY21" s="945"/>
      <c r="GBZ21" s="945"/>
      <c r="GCA21" s="945"/>
      <c r="GCB21" s="945"/>
      <c r="GCC21" s="945"/>
      <c r="GCD21" s="945"/>
      <c r="GCE21" s="945"/>
      <c r="GCF21" s="945"/>
      <c r="GCG21" s="945"/>
      <c r="GCH21" s="945"/>
      <c r="GCI21" s="945"/>
      <c r="GCJ21" s="945"/>
      <c r="GCK21" s="945"/>
      <c r="GCL21" s="945"/>
      <c r="GCM21" s="945"/>
      <c r="GCN21" s="945"/>
      <c r="GCO21" s="945"/>
      <c r="GCP21" s="945"/>
      <c r="GCQ21" s="945"/>
      <c r="GCR21" s="945"/>
      <c r="GCS21" s="945"/>
      <c r="GCT21" s="945"/>
      <c r="GCU21" s="945"/>
      <c r="GCV21" s="945"/>
      <c r="GCW21" s="945"/>
      <c r="GCX21" s="945"/>
      <c r="GCY21" s="945"/>
      <c r="GCZ21" s="945"/>
      <c r="GDA21" s="945"/>
      <c r="GDB21" s="945"/>
      <c r="GDC21" s="945"/>
      <c r="GDD21" s="945"/>
      <c r="GDE21" s="945"/>
      <c r="GDF21" s="945"/>
      <c r="GDG21" s="945"/>
      <c r="GDH21" s="945"/>
      <c r="GDI21" s="945"/>
      <c r="GDJ21" s="945"/>
      <c r="GDK21" s="945"/>
      <c r="GDL21" s="945"/>
      <c r="GDM21" s="945"/>
      <c r="GDN21" s="945"/>
      <c r="GDO21" s="945"/>
      <c r="GDP21" s="945"/>
      <c r="GDQ21" s="945"/>
      <c r="GDR21" s="945"/>
      <c r="GDS21" s="945"/>
      <c r="GDT21" s="945"/>
      <c r="GDU21" s="945"/>
      <c r="GDV21" s="945"/>
      <c r="GDW21" s="945"/>
      <c r="GDX21" s="945"/>
      <c r="GDY21" s="945"/>
      <c r="GDZ21" s="945"/>
      <c r="GEA21" s="945"/>
      <c r="GEB21" s="945"/>
      <c r="GEC21" s="945"/>
      <c r="GED21" s="945"/>
      <c r="GEE21" s="945"/>
      <c r="GEF21" s="945"/>
      <c r="GEG21" s="945"/>
      <c r="GEH21" s="945"/>
      <c r="GEI21" s="945"/>
      <c r="GEJ21" s="945"/>
      <c r="GEK21" s="945"/>
      <c r="GEL21" s="945"/>
      <c r="GEM21" s="945"/>
      <c r="GEN21" s="945"/>
      <c r="GEO21" s="945"/>
      <c r="GEP21" s="945"/>
      <c r="GEQ21" s="945"/>
      <c r="GER21" s="945"/>
      <c r="GES21" s="945"/>
      <c r="GET21" s="945"/>
      <c r="GEU21" s="945"/>
      <c r="GEV21" s="945"/>
      <c r="GEW21" s="945"/>
      <c r="GEX21" s="945"/>
      <c r="GEY21" s="945"/>
      <c r="GEZ21" s="945"/>
      <c r="GFA21" s="945"/>
      <c r="GFB21" s="945"/>
      <c r="GFC21" s="945"/>
      <c r="GFD21" s="945"/>
      <c r="GFE21" s="945"/>
      <c r="GFF21" s="945"/>
      <c r="GFG21" s="945"/>
      <c r="GFH21" s="945"/>
      <c r="GFI21" s="945"/>
      <c r="GFJ21" s="945"/>
      <c r="GFK21" s="945"/>
      <c r="GFL21" s="945"/>
      <c r="GFM21" s="945"/>
      <c r="GFN21" s="945"/>
      <c r="GFO21" s="945"/>
      <c r="GFP21" s="945"/>
      <c r="GFQ21" s="945"/>
      <c r="GFR21" s="945"/>
      <c r="GFS21" s="945"/>
      <c r="GFT21" s="945"/>
      <c r="GFU21" s="945"/>
      <c r="GFV21" s="945"/>
      <c r="GFW21" s="945"/>
      <c r="GFX21" s="945"/>
      <c r="GFY21" s="945"/>
      <c r="GFZ21" s="945"/>
      <c r="GGA21" s="945"/>
      <c r="GGB21" s="945"/>
      <c r="GGC21" s="945"/>
      <c r="GGD21" s="945"/>
      <c r="GGE21" s="945"/>
      <c r="GGF21" s="945"/>
      <c r="GGG21" s="945"/>
      <c r="GGH21" s="945"/>
      <c r="GGI21" s="945"/>
      <c r="GGJ21" s="945"/>
      <c r="GGK21" s="945"/>
      <c r="GGL21" s="945"/>
      <c r="GGM21" s="945"/>
      <c r="GGN21" s="945"/>
      <c r="GGO21" s="945"/>
      <c r="GGP21" s="945"/>
      <c r="GGQ21" s="945"/>
      <c r="GGR21" s="945"/>
      <c r="GGS21" s="945"/>
      <c r="GGT21" s="945"/>
      <c r="GGU21" s="945"/>
      <c r="GGV21" s="945"/>
      <c r="GGW21" s="945"/>
      <c r="GGX21" s="945"/>
      <c r="GGY21" s="945"/>
      <c r="GGZ21" s="945"/>
      <c r="GHA21" s="945"/>
      <c r="GHB21" s="945"/>
      <c r="GHC21" s="945"/>
      <c r="GHD21" s="945"/>
      <c r="GHE21" s="945"/>
      <c r="GHF21" s="945"/>
      <c r="GHG21" s="945"/>
      <c r="GHH21" s="945"/>
      <c r="GHI21" s="945"/>
      <c r="GHJ21" s="945"/>
      <c r="GHK21" s="945"/>
      <c r="GHL21" s="945"/>
      <c r="GHM21" s="945"/>
      <c r="GHN21" s="945"/>
      <c r="GHO21" s="945"/>
      <c r="GHP21" s="945"/>
      <c r="GHQ21" s="945"/>
      <c r="GHR21" s="945"/>
      <c r="GHS21" s="945"/>
      <c r="GHT21" s="945"/>
      <c r="GHU21" s="945"/>
      <c r="GHV21" s="945"/>
      <c r="GHW21" s="945"/>
      <c r="GHX21" s="945"/>
      <c r="GHY21" s="945"/>
      <c r="GHZ21" s="945"/>
      <c r="GIA21" s="945"/>
      <c r="GIB21" s="945"/>
      <c r="GIC21" s="945"/>
      <c r="GID21" s="945"/>
      <c r="GIE21" s="945"/>
      <c r="GIF21" s="945"/>
      <c r="GIG21" s="945"/>
      <c r="GIH21" s="945"/>
      <c r="GII21" s="945"/>
      <c r="GIJ21" s="945"/>
      <c r="GIK21" s="945"/>
      <c r="GIL21" s="945"/>
      <c r="GIM21" s="945"/>
      <c r="GIN21" s="945"/>
      <c r="GIO21" s="945"/>
      <c r="GIP21" s="945"/>
      <c r="GIQ21" s="945"/>
      <c r="GIR21" s="945"/>
      <c r="GIS21" s="945"/>
      <c r="GIT21" s="945"/>
      <c r="GIU21" s="945"/>
      <c r="GIV21" s="945"/>
      <c r="GIW21" s="945"/>
      <c r="GIX21" s="945"/>
      <c r="GIY21" s="945"/>
      <c r="GIZ21" s="945"/>
      <c r="GJA21" s="945"/>
      <c r="GJB21" s="945"/>
      <c r="GJC21" s="945"/>
      <c r="GJD21" s="945"/>
      <c r="GJE21" s="945"/>
      <c r="GJF21" s="945"/>
      <c r="GJG21" s="945"/>
      <c r="GJH21" s="945"/>
      <c r="GJI21" s="945"/>
      <c r="GJJ21" s="945"/>
      <c r="GJK21" s="945"/>
      <c r="GJL21" s="945"/>
      <c r="GJM21" s="945"/>
      <c r="GJN21" s="945"/>
      <c r="GJO21" s="945"/>
      <c r="GJP21" s="945"/>
      <c r="GJQ21" s="945"/>
      <c r="GJR21" s="945"/>
      <c r="GJS21" s="945"/>
      <c r="GJT21" s="945"/>
      <c r="GJU21" s="945"/>
      <c r="GJV21" s="945"/>
      <c r="GJW21" s="945"/>
      <c r="GJX21" s="945"/>
      <c r="GJY21" s="945"/>
      <c r="GJZ21" s="945"/>
      <c r="GKA21" s="945"/>
      <c r="GKB21" s="945"/>
      <c r="GKC21" s="945"/>
      <c r="GKD21" s="945"/>
      <c r="GKE21" s="945"/>
      <c r="GKF21" s="945"/>
      <c r="GKG21" s="945"/>
      <c r="GKH21" s="945"/>
      <c r="GKI21" s="945"/>
      <c r="GKJ21" s="945"/>
      <c r="GKK21" s="945"/>
      <c r="GKL21" s="945"/>
      <c r="GKM21" s="945"/>
      <c r="GKN21" s="945"/>
      <c r="GKO21" s="945"/>
      <c r="GKP21" s="945"/>
      <c r="GKQ21" s="945"/>
      <c r="GKR21" s="945"/>
      <c r="GKS21" s="945"/>
      <c r="GKT21" s="945"/>
      <c r="GKU21" s="945"/>
      <c r="GKV21" s="945"/>
      <c r="GKW21" s="945"/>
      <c r="GKX21" s="945"/>
      <c r="GKY21" s="945"/>
      <c r="GKZ21" s="945"/>
      <c r="GLA21" s="945"/>
      <c r="GLB21" s="945"/>
      <c r="GLC21" s="945"/>
      <c r="GLD21" s="945"/>
      <c r="GLE21" s="945"/>
      <c r="GLF21" s="945"/>
      <c r="GLG21" s="945"/>
      <c r="GLH21" s="945"/>
      <c r="GLI21" s="945"/>
      <c r="GLJ21" s="945"/>
      <c r="GLK21" s="945"/>
      <c r="GLL21" s="945"/>
      <c r="GLM21" s="945"/>
      <c r="GLN21" s="945"/>
      <c r="GLO21" s="945"/>
      <c r="GLP21" s="945"/>
      <c r="GLQ21" s="945"/>
      <c r="GLR21" s="945"/>
      <c r="GLS21" s="945"/>
      <c r="GLT21" s="945"/>
      <c r="GLU21" s="945"/>
      <c r="GLV21" s="945"/>
      <c r="GLW21" s="945"/>
      <c r="GLX21" s="945"/>
      <c r="GLY21" s="945"/>
      <c r="GLZ21" s="945"/>
      <c r="GMA21" s="945"/>
      <c r="GMB21" s="945"/>
      <c r="GMC21" s="945"/>
      <c r="GMD21" s="945"/>
      <c r="GME21" s="945"/>
      <c r="GMF21" s="945"/>
      <c r="GMG21" s="945"/>
      <c r="GMH21" s="945"/>
      <c r="GMI21" s="945"/>
      <c r="GMJ21" s="945"/>
      <c r="GMK21" s="945"/>
      <c r="GML21" s="945"/>
      <c r="GMM21" s="945"/>
      <c r="GMN21" s="945"/>
      <c r="GMO21" s="945"/>
      <c r="GMP21" s="945"/>
      <c r="GMQ21" s="945"/>
      <c r="GMR21" s="945"/>
      <c r="GMS21" s="945"/>
      <c r="GMT21" s="945"/>
      <c r="GMU21" s="945"/>
      <c r="GMV21" s="945"/>
      <c r="GMW21" s="945"/>
      <c r="GMX21" s="945"/>
      <c r="GMY21" s="945"/>
      <c r="GMZ21" s="945"/>
      <c r="GNA21" s="945"/>
      <c r="GNB21" s="945"/>
      <c r="GNC21" s="945"/>
      <c r="GND21" s="945"/>
      <c r="GNE21" s="945"/>
      <c r="GNF21" s="945"/>
      <c r="GNG21" s="945"/>
      <c r="GNH21" s="945"/>
      <c r="GNI21" s="945"/>
      <c r="GNJ21" s="945"/>
      <c r="GNK21" s="945"/>
      <c r="GNL21" s="945"/>
      <c r="GNM21" s="945"/>
      <c r="GNN21" s="945"/>
      <c r="GNO21" s="945"/>
      <c r="GNP21" s="945"/>
      <c r="GNQ21" s="945"/>
      <c r="GNR21" s="945"/>
      <c r="GNS21" s="945"/>
      <c r="GNT21" s="945"/>
      <c r="GNU21" s="945"/>
      <c r="GNV21" s="945"/>
      <c r="GNW21" s="945"/>
      <c r="GNX21" s="945"/>
      <c r="GNY21" s="945"/>
      <c r="GNZ21" s="945"/>
      <c r="GOA21" s="945"/>
      <c r="GOB21" s="945"/>
      <c r="GOC21" s="945"/>
      <c r="GOD21" s="945"/>
      <c r="GOE21" s="945"/>
      <c r="GOF21" s="945"/>
      <c r="GOG21" s="945"/>
      <c r="GOH21" s="945"/>
      <c r="GOI21" s="945"/>
      <c r="GOJ21" s="945"/>
      <c r="GOK21" s="945"/>
      <c r="GOL21" s="945"/>
      <c r="GOM21" s="945"/>
      <c r="GON21" s="945"/>
      <c r="GOO21" s="945"/>
      <c r="GOP21" s="945"/>
      <c r="GOQ21" s="945"/>
      <c r="GOR21" s="945"/>
      <c r="GOS21" s="945"/>
      <c r="GOT21" s="945"/>
      <c r="GOU21" s="945"/>
      <c r="GOV21" s="945"/>
      <c r="GOW21" s="945"/>
      <c r="GOX21" s="945"/>
      <c r="GOY21" s="945"/>
      <c r="GOZ21" s="945"/>
      <c r="GPA21" s="945"/>
      <c r="GPB21" s="945"/>
      <c r="GPC21" s="945"/>
      <c r="GPD21" s="945"/>
      <c r="GPE21" s="945"/>
      <c r="GPF21" s="945"/>
      <c r="GPG21" s="945"/>
      <c r="GPH21" s="945"/>
      <c r="GPI21" s="945"/>
      <c r="GPJ21" s="945"/>
      <c r="GPK21" s="945"/>
      <c r="GPL21" s="945"/>
      <c r="GPM21" s="945"/>
      <c r="GPN21" s="945"/>
      <c r="GPO21" s="945"/>
      <c r="GPP21" s="945"/>
      <c r="GPQ21" s="945"/>
      <c r="GPR21" s="945"/>
      <c r="GPS21" s="945"/>
      <c r="GPT21" s="945"/>
      <c r="GPU21" s="945"/>
      <c r="GPV21" s="945"/>
      <c r="GPW21" s="945"/>
      <c r="GPX21" s="945"/>
      <c r="GPY21" s="945"/>
      <c r="GPZ21" s="945"/>
      <c r="GQA21" s="945"/>
      <c r="GQB21" s="945"/>
      <c r="GQC21" s="945"/>
      <c r="GQD21" s="945"/>
      <c r="GQE21" s="945"/>
      <c r="GQF21" s="945"/>
      <c r="GQG21" s="945"/>
      <c r="GQH21" s="945"/>
      <c r="GQI21" s="945"/>
      <c r="GQJ21" s="945"/>
      <c r="GQK21" s="945"/>
      <c r="GQL21" s="945"/>
      <c r="GQM21" s="945"/>
      <c r="GQN21" s="945"/>
      <c r="GQO21" s="945"/>
      <c r="GQP21" s="945"/>
      <c r="GQQ21" s="945"/>
      <c r="GQR21" s="945"/>
      <c r="GQS21" s="945"/>
      <c r="GQT21" s="945"/>
      <c r="GQU21" s="945"/>
      <c r="GQV21" s="945"/>
      <c r="GQW21" s="945"/>
      <c r="GQX21" s="945"/>
      <c r="GQY21" s="945"/>
      <c r="GQZ21" s="945"/>
      <c r="GRA21" s="945"/>
      <c r="GRB21" s="945"/>
      <c r="GRC21" s="945"/>
      <c r="GRD21" s="945"/>
      <c r="GRE21" s="945"/>
      <c r="GRF21" s="945"/>
      <c r="GRG21" s="945"/>
      <c r="GRH21" s="945"/>
      <c r="GRI21" s="945"/>
      <c r="GRJ21" s="945"/>
      <c r="GRK21" s="945"/>
      <c r="GRL21" s="945"/>
      <c r="GRM21" s="945"/>
      <c r="GRN21" s="945"/>
      <c r="GRO21" s="945"/>
      <c r="GRP21" s="945"/>
      <c r="GRQ21" s="945"/>
      <c r="GRR21" s="945"/>
      <c r="GRS21" s="945"/>
      <c r="GRT21" s="945"/>
      <c r="GRU21" s="945"/>
      <c r="GRV21" s="945"/>
      <c r="GRW21" s="945"/>
      <c r="GRX21" s="945"/>
      <c r="GRY21" s="945"/>
      <c r="GRZ21" s="945"/>
      <c r="GSA21" s="945"/>
      <c r="GSB21" s="945"/>
      <c r="GSC21" s="945"/>
      <c r="GSD21" s="945"/>
      <c r="GSE21" s="945"/>
      <c r="GSF21" s="945"/>
      <c r="GSG21" s="945"/>
      <c r="GSH21" s="945"/>
      <c r="GSI21" s="945"/>
      <c r="GSJ21" s="945"/>
      <c r="GSK21" s="945"/>
      <c r="GSL21" s="945"/>
      <c r="GSM21" s="945"/>
      <c r="GSN21" s="945"/>
      <c r="GSO21" s="945"/>
      <c r="GSP21" s="945"/>
      <c r="GSQ21" s="945"/>
      <c r="GSR21" s="945"/>
      <c r="GSS21" s="945"/>
      <c r="GST21" s="945"/>
      <c r="GSU21" s="945"/>
      <c r="GSV21" s="945"/>
      <c r="GSW21" s="945"/>
      <c r="GSX21" s="945"/>
      <c r="GSY21" s="945"/>
      <c r="GSZ21" s="945"/>
      <c r="GTA21" s="945"/>
      <c r="GTB21" s="945"/>
      <c r="GTC21" s="945"/>
      <c r="GTD21" s="945"/>
      <c r="GTE21" s="945"/>
      <c r="GTF21" s="945"/>
      <c r="GTG21" s="945"/>
      <c r="GTH21" s="945"/>
      <c r="GTI21" s="945"/>
      <c r="GTJ21" s="945"/>
      <c r="GTK21" s="945"/>
      <c r="GTL21" s="945"/>
      <c r="GTM21" s="945"/>
      <c r="GTN21" s="945"/>
      <c r="GTO21" s="945"/>
      <c r="GTP21" s="945"/>
      <c r="GTQ21" s="945"/>
      <c r="GTR21" s="945"/>
      <c r="GTS21" s="945"/>
      <c r="GTT21" s="945"/>
      <c r="GTU21" s="945"/>
      <c r="GTV21" s="945"/>
      <c r="GTW21" s="945"/>
      <c r="GTX21" s="945"/>
      <c r="GTY21" s="945"/>
      <c r="GTZ21" s="945"/>
      <c r="GUA21" s="945"/>
      <c r="GUB21" s="945"/>
      <c r="GUC21" s="945"/>
      <c r="GUD21" s="945"/>
      <c r="GUE21" s="945"/>
      <c r="GUF21" s="945"/>
      <c r="GUG21" s="945"/>
      <c r="GUH21" s="945"/>
      <c r="GUI21" s="945"/>
      <c r="GUJ21" s="945"/>
      <c r="GUK21" s="945"/>
      <c r="GUL21" s="945"/>
      <c r="GUM21" s="945"/>
      <c r="GUN21" s="945"/>
      <c r="GUO21" s="945"/>
      <c r="GUP21" s="945"/>
      <c r="GUQ21" s="945"/>
      <c r="GUR21" s="945"/>
      <c r="GUS21" s="945"/>
      <c r="GUT21" s="945"/>
      <c r="GUU21" s="945"/>
      <c r="GUV21" s="945"/>
      <c r="GUW21" s="945"/>
      <c r="GUX21" s="945"/>
      <c r="GUY21" s="945"/>
      <c r="GUZ21" s="945"/>
      <c r="GVA21" s="945"/>
      <c r="GVB21" s="945"/>
      <c r="GVC21" s="945"/>
      <c r="GVD21" s="945"/>
      <c r="GVE21" s="945"/>
      <c r="GVF21" s="945"/>
      <c r="GVG21" s="945"/>
      <c r="GVH21" s="945"/>
      <c r="GVI21" s="945"/>
      <c r="GVJ21" s="945"/>
      <c r="GVK21" s="945"/>
      <c r="GVL21" s="945"/>
      <c r="GVM21" s="945"/>
      <c r="GVN21" s="945"/>
      <c r="GVO21" s="945"/>
      <c r="GVP21" s="945"/>
      <c r="GVQ21" s="945"/>
      <c r="GVR21" s="945"/>
      <c r="GVS21" s="945"/>
      <c r="GVT21" s="945"/>
      <c r="GVU21" s="945"/>
      <c r="GVV21" s="945"/>
      <c r="GVW21" s="945"/>
      <c r="GVX21" s="945"/>
      <c r="GVY21" s="945"/>
      <c r="GVZ21" s="945"/>
      <c r="GWA21" s="945"/>
      <c r="GWB21" s="945"/>
      <c r="GWC21" s="945"/>
      <c r="GWD21" s="945"/>
      <c r="GWE21" s="945"/>
      <c r="GWF21" s="945"/>
      <c r="GWG21" s="945"/>
      <c r="GWH21" s="945"/>
      <c r="GWI21" s="945"/>
      <c r="GWJ21" s="945"/>
      <c r="GWK21" s="945"/>
      <c r="GWL21" s="945"/>
      <c r="GWM21" s="945"/>
      <c r="GWN21" s="945"/>
      <c r="GWO21" s="945"/>
      <c r="GWP21" s="945"/>
      <c r="GWQ21" s="945"/>
      <c r="GWR21" s="945"/>
      <c r="GWS21" s="945"/>
      <c r="GWT21" s="945"/>
      <c r="GWU21" s="945"/>
      <c r="GWV21" s="945"/>
      <c r="GWW21" s="945"/>
      <c r="GWX21" s="945"/>
      <c r="GWY21" s="945"/>
      <c r="GWZ21" s="945"/>
      <c r="GXA21" s="945"/>
      <c r="GXB21" s="945"/>
      <c r="GXC21" s="945"/>
      <c r="GXD21" s="945"/>
      <c r="GXE21" s="945"/>
      <c r="GXF21" s="945"/>
      <c r="GXG21" s="945"/>
      <c r="GXH21" s="945"/>
      <c r="GXI21" s="945"/>
      <c r="GXJ21" s="945"/>
      <c r="GXK21" s="945"/>
      <c r="GXL21" s="945"/>
      <c r="GXM21" s="945"/>
      <c r="GXN21" s="945"/>
      <c r="GXO21" s="945"/>
      <c r="GXP21" s="945"/>
      <c r="GXQ21" s="945"/>
      <c r="GXR21" s="945"/>
      <c r="GXS21" s="945"/>
      <c r="GXT21" s="945"/>
      <c r="GXU21" s="945"/>
      <c r="GXV21" s="945"/>
      <c r="GXW21" s="945"/>
      <c r="GXX21" s="945"/>
      <c r="GXY21" s="945"/>
      <c r="GXZ21" s="945"/>
      <c r="GYA21" s="945"/>
      <c r="GYB21" s="945"/>
      <c r="GYC21" s="945"/>
      <c r="GYD21" s="945"/>
      <c r="GYE21" s="945"/>
      <c r="GYF21" s="945"/>
      <c r="GYG21" s="945"/>
      <c r="GYH21" s="945"/>
      <c r="GYI21" s="945"/>
      <c r="GYJ21" s="945"/>
      <c r="GYK21" s="945"/>
      <c r="GYL21" s="945"/>
      <c r="GYM21" s="945"/>
      <c r="GYN21" s="945"/>
      <c r="GYO21" s="945"/>
      <c r="GYP21" s="945"/>
      <c r="GYQ21" s="945"/>
      <c r="GYR21" s="945"/>
      <c r="GYS21" s="945"/>
      <c r="GYT21" s="945"/>
      <c r="GYU21" s="945"/>
      <c r="GYV21" s="945"/>
      <c r="GYW21" s="945"/>
      <c r="GYX21" s="945"/>
      <c r="GYY21" s="945"/>
      <c r="GYZ21" s="945"/>
      <c r="GZA21" s="945"/>
      <c r="GZB21" s="945"/>
      <c r="GZC21" s="945"/>
      <c r="GZD21" s="945"/>
      <c r="GZE21" s="945"/>
      <c r="GZF21" s="945"/>
      <c r="GZG21" s="945"/>
      <c r="GZH21" s="945"/>
      <c r="GZI21" s="945"/>
      <c r="GZJ21" s="945"/>
      <c r="GZK21" s="945"/>
      <c r="GZL21" s="945"/>
      <c r="GZM21" s="945"/>
      <c r="GZN21" s="945"/>
      <c r="GZO21" s="945"/>
      <c r="GZP21" s="945"/>
      <c r="GZQ21" s="945"/>
      <c r="GZR21" s="945"/>
      <c r="GZS21" s="945"/>
      <c r="GZT21" s="945"/>
      <c r="GZU21" s="945"/>
      <c r="GZV21" s="945"/>
      <c r="GZW21" s="945"/>
      <c r="GZX21" s="945"/>
      <c r="GZY21" s="945"/>
      <c r="GZZ21" s="945"/>
      <c r="HAA21" s="945"/>
      <c r="HAB21" s="945"/>
      <c r="HAC21" s="945"/>
      <c r="HAD21" s="945"/>
      <c r="HAE21" s="945"/>
      <c r="HAF21" s="945"/>
      <c r="HAG21" s="945"/>
      <c r="HAH21" s="945"/>
      <c r="HAI21" s="945"/>
      <c r="HAJ21" s="945"/>
      <c r="HAK21" s="945"/>
      <c r="HAL21" s="945"/>
      <c r="HAM21" s="945"/>
      <c r="HAN21" s="945"/>
      <c r="HAO21" s="945"/>
      <c r="HAP21" s="945"/>
      <c r="HAQ21" s="945"/>
      <c r="HAR21" s="945"/>
      <c r="HAS21" s="945"/>
      <c r="HAT21" s="945"/>
      <c r="HAU21" s="945"/>
      <c r="HAV21" s="945"/>
      <c r="HAW21" s="945"/>
      <c r="HAX21" s="945"/>
      <c r="HAY21" s="945"/>
      <c r="HAZ21" s="945"/>
      <c r="HBA21" s="945"/>
      <c r="HBB21" s="945"/>
      <c r="HBC21" s="945"/>
      <c r="HBD21" s="945"/>
      <c r="HBE21" s="945"/>
      <c r="HBF21" s="945"/>
      <c r="HBG21" s="945"/>
      <c r="HBH21" s="945"/>
      <c r="HBI21" s="945"/>
      <c r="HBJ21" s="945"/>
      <c r="HBK21" s="945"/>
      <c r="HBL21" s="945"/>
      <c r="HBM21" s="945"/>
      <c r="HBN21" s="945"/>
      <c r="HBO21" s="945"/>
      <c r="HBP21" s="945"/>
      <c r="HBQ21" s="945"/>
      <c r="HBR21" s="945"/>
      <c r="HBS21" s="945"/>
      <c r="HBT21" s="945"/>
      <c r="HBU21" s="945"/>
      <c r="HBV21" s="945"/>
      <c r="HBW21" s="945"/>
      <c r="HBX21" s="945"/>
      <c r="HBY21" s="945"/>
      <c r="HBZ21" s="945"/>
      <c r="HCA21" s="945"/>
      <c r="HCB21" s="945"/>
      <c r="HCC21" s="945"/>
      <c r="HCD21" s="945"/>
      <c r="HCE21" s="945"/>
      <c r="HCF21" s="945"/>
      <c r="HCG21" s="945"/>
      <c r="HCH21" s="945"/>
      <c r="HCI21" s="945"/>
      <c r="HCJ21" s="945"/>
      <c r="HCK21" s="945"/>
      <c r="HCL21" s="945"/>
      <c r="HCM21" s="945"/>
      <c r="HCN21" s="945"/>
      <c r="HCO21" s="945"/>
      <c r="HCP21" s="945"/>
      <c r="HCQ21" s="945"/>
      <c r="HCR21" s="945"/>
      <c r="HCS21" s="945"/>
      <c r="HCT21" s="945"/>
      <c r="HCU21" s="945"/>
      <c r="HCV21" s="945"/>
      <c r="HCW21" s="945"/>
      <c r="HCX21" s="945"/>
      <c r="HCY21" s="945"/>
      <c r="HCZ21" s="945"/>
      <c r="HDA21" s="945"/>
      <c r="HDB21" s="945"/>
      <c r="HDC21" s="945"/>
      <c r="HDD21" s="945"/>
      <c r="HDE21" s="945"/>
      <c r="HDF21" s="945"/>
      <c r="HDG21" s="945"/>
      <c r="HDH21" s="945"/>
      <c r="HDI21" s="945"/>
      <c r="HDJ21" s="945"/>
      <c r="HDK21" s="945"/>
      <c r="HDL21" s="945"/>
      <c r="HDM21" s="945"/>
      <c r="HDN21" s="945"/>
      <c r="HDO21" s="945"/>
      <c r="HDP21" s="945"/>
      <c r="HDQ21" s="945"/>
      <c r="HDR21" s="945"/>
      <c r="HDS21" s="945"/>
      <c r="HDT21" s="945"/>
      <c r="HDU21" s="945"/>
      <c r="HDV21" s="945"/>
      <c r="HDW21" s="945"/>
      <c r="HDX21" s="945"/>
      <c r="HDY21" s="945"/>
      <c r="HDZ21" s="945"/>
      <c r="HEA21" s="945"/>
      <c r="HEB21" s="945"/>
      <c r="HEC21" s="945"/>
      <c r="HED21" s="945"/>
      <c r="HEE21" s="945"/>
      <c r="HEF21" s="945"/>
      <c r="HEG21" s="945"/>
      <c r="HEH21" s="945"/>
      <c r="HEI21" s="945"/>
      <c r="HEJ21" s="945"/>
      <c r="HEK21" s="945"/>
      <c r="HEL21" s="945"/>
      <c r="HEM21" s="945"/>
      <c r="HEN21" s="945"/>
      <c r="HEO21" s="945"/>
      <c r="HEP21" s="945"/>
      <c r="HEQ21" s="945"/>
      <c r="HER21" s="945"/>
      <c r="HES21" s="945"/>
      <c r="HET21" s="945"/>
      <c r="HEU21" s="945"/>
      <c r="HEV21" s="945"/>
      <c r="HEW21" s="945"/>
      <c r="HEX21" s="945"/>
      <c r="HEY21" s="945"/>
      <c r="HEZ21" s="945"/>
      <c r="HFA21" s="945"/>
      <c r="HFB21" s="945"/>
      <c r="HFC21" s="945"/>
      <c r="HFD21" s="945"/>
      <c r="HFE21" s="945"/>
      <c r="HFF21" s="945"/>
      <c r="HFG21" s="945"/>
      <c r="HFH21" s="945"/>
      <c r="HFI21" s="945"/>
      <c r="HFJ21" s="945"/>
      <c r="HFK21" s="945"/>
      <c r="HFL21" s="945"/>
      <c r="HFM21" s="945"/>
      <c r="HFN21" s="945"/>
      <c r="HFO21" s="945"/>
      <c r="HFP21" s="945"/>
      <c r="HFQ21" s="945"/>
      <c r="HFR21" s="945"/>
      <c r="HFS21" s="945"/>
      <c r="HFT21" s="945"/>
      <c r="HFU21" s="945"/>
      <c r="HFV21" s="945"/>
      <c r="HFW21" s="945"/>
      <c r="HFX21" s="945"/>
      <c r="HFY21" s="945"/>
      <c r="HFZ21" s="945"/>
      <c r="HGA21" s="945"/>
      <c r="HGB21" s="945"/>
      <c r="HGC21" s="945"/>
      <c r="HGD21" s="945"/>
      <c r="HGE21" s="945"/>
      <c r="HGF21" s="945"/>
      <c r="HGG21" s="945"/>
      <c r="HGH21" s="945"/>
      <c r="HGI21" s="945"/>
      <c r="HGJ21" s="945"/>
      <c r="HGK21" s="945"/>
      <c r="HGL21" s="945"/>
      <c r="HGM21" s="945"/>
      <c r="HGN21" s="945"/>
      <c r="HGO21" s="945"/>
      <c r="HGP21" s="945"/>
      <c r="HGQ21" s="945"/>
      <c r="HGR21" s="945"/>
      <c r="HGS21" s="945"/>
      <c r="HGT21" s="945"/>
      <c r="HGU21" s="945"/>
      <c r="HGV21" s="945"/>
      <c r="HGW21" s="945"/>
      <c r="HGX21" s="945"/>
      <c r="HGY21" s="945"/>
      <c r="HGZ21" s="945"/>
      <c r="HHA21" s="945"/>
      <c r="HHB21" s="945"/>
      <c r="HHC21" s="945"/>
      <c r="HHD21" s="945"/>
      <c r="HHE21" s="945"/>
      <c r="HHF21" s="945"/>
      <c r="HHG21" s="945"/>
      <c r="HHH21" s="945"/>
      <c r="HHI21" s="945"/>
      <c r="HHJ21" s="945"/>
      <c r="HHK21" s="945"/>
      <c r="HHL21" s="945"/>
      <c r="HHM21" s="945"/>
      <c r="HHN21" s="945"/>
      <c r="HHO21" s="945"/>
      <c r="HHP21" s="945"/>
      <c r="HHQ21" s="945"/>
      <c r="HHR21" s="945"/>
      <c r="HHS21" s="945"/>
      <c r="HHT21" s="945"/>
      <c r="HHU21" s="945"/>
      <c r="HHV21" s="945"/>
      <c r="HHW21" s="945"/>
      <c r="HHX21" s="945"/>
      <c r="HHY21" s="945"/>
      <c r="HHZ21" s="945"/>
      <c r="HIA21" s="945"/>
      <c r="HIB21" s="945"/>
      <c r="HIC21" s="945"/>
      <c r="HID21" s="945"/>
      <c r="HIE21" s="945"/>
      <c r="HIF21" s="945"/>
      <c r="HIG21" s="945"/>
      <c r="HIH21" s="945"/>
      <c r="HII21" s="945"/>
      <c r="HIJ21" s="945"/>
      <c r="HIK21" s="945"/>
      <c r="HIL21" s="945"/>
      <c r="HIM21" s="945"/>
      <c r="HIN21" s="945"/>
      <c r="HIO21" s="945"/>
      <c r="HIP21" s="945"/>
      <c r="HIQ21" s="945"/>
      <c r="HIR21" s="945"/>
      <c r="HIS21" s="945"/>
      <c r="HIT21" s="945"/>
      <c r="HIU21" s="945"/>
      <c r="HIV21" s="945"/>
      <c r="HIW21" s="945"/>
      <c r="HIX21" s="945"/>
      <c r="HIY21" s="945"/>
      <c r="HIZ21" s="945"/>
      <c r="HJA21" s="945"/>
      <c r="HJB21" s="945"/>
      <c r="HJC21" s="945"/>
      <c r="HJD21" s="945"/>
      <c r="HJE21" s="945"/>
      <c r="HJF21" s="945"/>
      <c r="HJG21" s="945"/>
      <c r="HJH21" s="945"/>
      <c r="HJI21" s="945"/>
      <c r="HJJ21" s="945"/>
      <c r="HJK21" s="945"/>
      <c r="HJL21" s="945"/>
      <c r="HJM21" s="945"/>
      <c r="HJN21" s="945"/>
      <c r="HJO21" s="945"/>
      <c r="HJP21" s="945"/>
      <c r="HJQ21" s="945"/>
      <c r="HJR21" s="945"/>
      <c r="HJS21" s="945"/>
      <c r="HJT21" s="945"/>
      <c r="HJU21" s="945"/>
      <c r="HJV21" s="945"/>
      <c r="HJW21" s="945"/>
      <c r="HJX21" s="945"/>
      <c r="HJY21" s="945"/>
      <c r="HJZ21" s="945"/>
      <c r="HKA21" s="945"/>
      <c r="HKB21" s="945"/>
      <c r="HKC21" s="945"/>
      <c r="HKD21" s="945"/>
      <c r="HKE21" s="945"/>
      <c r="HKF21" s="945"/>
      <c r="HKG21" s="945"/>
      <c r="HKH21" s="945"/>
      <c r="HKI21" s="945"/>
      <c r="HKJ21" s="945"/>
      <c r="HKK21" s="945"/>
      <c r="HKL21" s="945"/>
      <c r="HKM21" s="945"/>
      <c r="HKN21" s="945"/>
      <c r="HKO21" s="945"/>
      <c r="HKP21" s="945"/>
      <c r="HKQ21" s="945"/>
      <c r="HKR21" s="945"/>
      <c r="HKS21" s="945"/>
      <c r="HKT21" s="945"/>
      <c r="HKU21" s="945"/>
      <c r="HKV21" s="945"/>
      <c r="HKW21" s="945"/>
      <c r="HKX21" s="945"/>
      <c r="HKY21" s="945"/>
      <c r="HKZ21" s="945"/>
      <c r="HLA21" s="945"/>
      <c r="HLB21" s="945"/>
      <c r="HLC21" s="945"/>
      <c r="HLD21" s="945"/>
      <c r="HLE21" s="945"/>
      <c r="HLF21" s="945"/>
      <c r="HLG21" s="945"/>
      <c r="HLH21" s="945"/>
      <c r="HLI21" s="945"/>
      <c r="HLJ21" s="945"/>
      <c r="HLK21" s="945"/>
      <c r="HLL21" s="945"/>
      <c r="HLM21" s="945"/>
      <c r="HLN21" s="945"/>
      <c r="HLO21" s="945"/>
      <c r="HLP21" s="945"/>
      <c r="HLQ21" s="945"/>
      <c r="HLR21" s="945"/>
      <c r="HLS21" s="945"/>
      <c r="HLT21" s="945"/>
      <c r="HLU21" s="945"/>
      <c r="HLV21" s="945"/>
      <c r="HLW21" s="945"/>
      <c r="HLX21" s="945"/>
      <c r="HLY21" s="945"/>
      <c r="HLZ21" s="945"/>
      <c r="HMA21" s="945"/>
      <c r="HMB21" s="945"/>
      <c r="HMC21" s="945"/>
      <c r="HMD21" s="945"/>
      <c r="HME21" s="945"/>
      <c r="HMF21" s="945"/>
      <c r="HMG21" s="945"/>
      <c r="HMH21" s="945"/>
      <c r="HMI21" s="945"/>
      <c r="HMJ21" s="945"/>
      <c r="HMK21" s="945"/>
      <c r="HML21" s="945"/>
      <c r="HMM21" s="945"/>
      <c r="HMN21" s="945"/>
      <c r="HMO21" s="945"/>
      <c r="HMP21" s="945"/>
      <c r="HMQ21" s="945"/>
      <c r="HMR21" s="945"/>
      <c r="HMS21" s="945"/>
      <c r="HMT21" s="945"/>
      <c r="HMU21" s="945"/>
      <c r="HMV21" s="945"/>
      <c r="HMW21" s="945"/>
      <c r="HMX21" s="945"/>
      <c r="HMY21" s="945"/>
      <c r="HMZ21" s="945"/>
      <c r="HNA21" s="945"/>
      <c r="HNB21" s="945"/>
      <c r="HNC21" s="945"/>
      <c r="HND21" s="945"/>
      <c r="HNE21" s="945"/>
      <c r="HNF21" s="945"/>
      <c r="HNG21" s="945"/>
      <c r="HNH21" s="945"/>
      <c r="HNI21" s="945"/>
      <c r="HNJ21" s="945"/>
      <c r="HNK21" s="945"/>
      <c r="HNL21" s="945"/>
      <c r="HNM21" s="945"/>
      <c r="HNN21" s="945"/>
      <c r="HNO21" s="945"/>
      <c r="HNP21" s="945"/>
      <c r="HNQ21" s="945"/>
      <c r="HNR21" s="945"/>
      <c r="HNS21" s="945"/>
      <c r="HNT21" s="945"/>
      <c r="HNU21" s="945"/>
      <c r="HNV21" s="945"/>
      <c r="HNW21" s="945"/>
      <c r="HNX21" s="945"/>
      <c r="HNY21" s="945"/>
      <c r="HNZ21" s="945"/>
      <c r="HOA21" s="945"/>
      <c r="HOB21" s="945"/>
      <c r="HOC21" s="945"/>
      <c r="HOD21" s="945"/>
      <c r="HOE21" s="945"/>
      <c r="HOF21" s="945"/>
      <c r="HOG21" s="945"/>
      <c r="HOH21" s="945"/>
      <c r="HOI21" s="945"/>
      <c r="HOJ21" s="945"/>
      <c r="HOK21" s="945"/>
      <c r="HOL21" s="945"/>
      <c r="HOM21" s="945"/>
      <c r="HON21" s="945"/>
      <c r="HOO21" s="945"/>
      <c r="HOP21" s="945"/>
      <c r="HOQ21" s="945"/>
      <c r="HOR21" s="945"/>
      <c r="HOS21" s="945"/>
      <c r="HOT21" s="945"/>
      <c r="HOU21" s="945"/>
      <c r="HOV21" s="945"/>
      <c r="HOW21" s="945"/>
      <c r="HOX21" s="945"/>
      <c r="HOY21" s="945"/>
      <c r="HOZ21" s="945"/>
      <c r="HPA21" s="945"/>
      <c r="HPB21" s="945"/>
      <c r="HPC21" s="945"/>
      <c r="HPD21" s="945"/>
      <c r="HPE21" s="945"/>
      <c r="HPF21" s="945"/>
      <c r="HPG21" s="945"/>
      <c r="HPH21" s="945"/>
      <c r="HPI21" s="945"/>
      <c r="HPJ21" s="945"/>
      <c r="HPK21" s="945"/>
      <c r="HPL21" s="945"/>
      <c r="HPM21" s="945"/>
      <c r="HPN21" s="945"/>
      <c r="HPO21" s="945"/>
      <c r="HPP21" s="945"/>
      <c r="HPQ21" s="945"/>
      <c r="HPR21" s="945"/>
      <c r="HPS21" s="945"/>
      <c r="HPT21" s="945"/>
      <c r="HPU21" s="945"/>
      <c r="HPV21" s="945"/>
      <c r="HPW21" s="945"/>
      <c r="HPX21" s="945"/>
      <c r="HPY21" s="945"/>
      <c r="HPZ21" s="945"/>
      <c r="HQA21" s="945"/>
      <c r="HQB21" s="945"/>
      <c r="HQC21" s="945"/>
      <c r="HQD21" s="945"/>
      <c r="HQE21" s="945"/>
      <c r="HQF21" s="945"/>
      <c r="HQG21" s="945"/>
      <c r="HQH21" s="945"/>
      <c r="HQI21" s="945"/>
      <c r="HQJ21" s="945"/>
      <c r="HQK21" s="945"/>
      <c r="HQL21" s="945"/>
      <c r="HQM21" s="945"/>
      <c r="HQN21" s="945"/>
      <c r="HQO21" s="945"/>
      <c r="HQP21" s="945"/>
      <c r="HQQ21" s="945"/>
      <c r="HQR21" s="945"/>
      <c r="HQS21" s="945"/>
      <c r="HQT21" s="945"/>
      <c r="HQU21" s="945"/>
      <c r="HQV21" s="945"/>
      <c r="HQW21" s="945"/>
      <c r="HQX21" s="945"/>
      <c r="HQY21" s="945"/>
      <c r="HQZ21" s="945"/>
      <c r="HRA21" s="945"/>
      <c r="HRB21" s="945"/>
      <c r="HRC21" s="945"/>
      <c r="HRD21" s="945"/>
      <c r="HRE21" s="945"/>
      <c r="HRF21" s="945"/>
      <c r="HRG21" s="945"/>
      <c r="HRH21" s="945"/>
      <c r="HRI21" s="945"/>
      <c r="HRJ21" s="945"/>
      <c r="HRK21" s="945"/>
      <c r="HRL21" s="945"/>
      <c r="HRM21" s="945"/>
      <c r="HRN21" s="945"/>
      <c r="HRO21" s="945"/>
      <c r="HRP21" s="945"/>
      <c r="HRQ21" s="945"/>
      <c r="HRR21" s="945"/>
      <c r="HRS21" s="945"/>
      <c r="HRT21" s="945"/>
      <c r="HRU21" s="945"/>
      <c r="HRV21" s="945"/>
      <c r="HRW21" s="945"/>
      <c r="HRX21" s="945"/>
      <c r="HRY21" s="945"/>
      <c r="HRZ21" s="945"/>
      <c r="HSA21" s="945"/>
      <c r="HSB21" s="945"/>
      <c r="HSC21" s="945"/>
      <c r="HSD21" s="945"/>
      <c r="HSE21" s="945"/>
      <c r="HSF21" s="945"/>
      <c r="HSG21" s="945"/>
      <c r="HSH21" s="945"/>
      <c r="HSI21" s="945"/>
      <c r="HSJ21" s="945"/>
      <c r="HSK21" s="945"/>
      <c r="HSL21" s="945"/>
      <c r="HSM21" s="945"/>
      <c r="HSN21" s="945"/>
      <c r="HSO21" s="945"/>
      <c r="HSP21" s="945"/>
      <c r="HSQ21" s="945"/>
      <c r="HSR21" s="945"/>
      <c r="HSS21" s="945"/>
      <c r="HST21" s="945"/>
      <c r="HSU21" s="945"/>
      <c r="HSV21" s="945"/>
      <c r="HSW21" s="945"/>
      <c r="HSX21" s="945"/>
      <c r="HSY21" s="945"/>
      <c r="HSZ21" s="945"/>
      <c r="HTA21" s="945"/>
      <c r="HTB21" s="945"/>
      <c r="HTC21" s="945"/>
      <c r="HTD21" s="945"/>
      <c r="HTE21" s="945"/>
      <c r="HTF21" s="945"/>
      <c r="HTG21" s="945"/>
      <c r="HTH21" s="945"/>
      <c r="HTI21" s="945"/>
      <c r="HTJ21" s="945"/>
      <c r="HTK21" s="945"/>
      <c r="HTL21" s="945"/>
      <c r="HTM21" s="945"/>
      <c r="HTN21" s="945"/>
      <c r="HTO21" s="945"/>
      <c r="HTP21" s="945"/>
      <c r="HTQ21" s="945"/>
      <c r="HTR21" s="945"/>
      <c r="HTS21" s="945"/>
      <c r="HTT21" s="945"/>
      <c r="HTU21" s="945"/>
      <c r="HTV21" s="945"/>
      <c r="HTW21" s="945"/>
      <c r="HTX21" s="945"/>
      <c r="HTY21" s="945"/>
      <c r="HTZ21" s="945"/>
      <c r="HUA21" s="945"/>
      <c r="HUB21" s="945"/>
      <c r="HUC21" s="945"/>
      <c r="HUD21" s="945"/>
      <c r="HUE21" s="945"/>
      <c r="HUF21" s="945"/>
      <c r="HUG21" s="945"/>
      <c r="HUH21" s="945"/>
      <c r="HUI21" s="945"/>
      <c r="HUJ21" s="945"/>
      <c r="HUK21" s="945"/>
      <c r="HUL21" s="945"/>
      <c r="HUM21" s="945"/>
      <c r="HUN21" s="945"/>
      <c r="HUO21" s="945"/>
      <c r="HUP21" s="945"/>
      <c r="HUQ21" s="945"/>
      <c r="HUR21" s="945"/>
      <c r="HUS21" s="945"/>
      <c r="HUT21" s="945"/>
      <c r="HUU21" s="945"/>
      <c r="HUV21" s="945"/>
      <c r="HUW21" s="945"/>
      <c r="HUX21" s="945"/>
      <c r="HUY21" s="945"/>
      <c r="HUZ21" s="945"/>
      <c r="HVA21" s="945"/>
      <c r="HVB21" s="945"/>
      <c r="HVC21" s="945"/>
      <c r="HVD21" s="945"/>
      <c r="HVE21" s="945"/>
      <c r="HVF21" s="945"/>
      <c r="HVG21" s="945"/>
      <c r="HVH21" s="945"/>
      <c r="HVI21" s="945"/>
      <c r="HVJ21" s="945"/>
      <c r="HVK21" s="945"/>
      <c r="HVL21" s="945"/>
      <c r="HVM21" s="945"/>
      <c r="HVN21" s="945"/>
      <c r="HVO21" s="945"/>
      <c r="HVP21" s="945"/>
      <c r="HVQ21" s="945"/>
      <c r="HVR21" s="945"/>
      <c r="HVS21" s="945"/>
      <c r="HVT21" s="945"/>
      <c r="HVU21" s="945"/>
      <c r="HVV21" s="945"/>
      <c r="HVW21" s="945"/>
      <c r="HVX21" s="945"/>
      <c r="HVY21" s="945"/>
      <c r="HVZ21" s="945"/>
      <c r="HWA21" s="945"/>
      <c r="HWB21" s="945"/>
      <c r="HWC21" s="945"/>
      <c r="HWD21" s="945"/>
      <c r="HWE21" s="945"/>
      <c r="HWF21" s="945"/>
      <c r="HWG21" s="945"/>
      <c r="HWH21" s="945"/>
      <c r="HWI21" s="945"/>
      <c r="HWJ21" s="945"/>
      <c r="HWK21" s="945"/>
      <c r="HWL21" s="945"/>
      <c r="HWM21" s="945"/>
      <c r="HWN21" s="945"/>
      <c r="HWO21" s="945"/>
      <c r="HWP21" s="945"/>
      <c r="HWQ21" s="945"/>
      <c r="HWR21" s="945"/>
      <c r="HWS21" s="945"/>
      <c r="HWT21" s="945"/>
      <c r="HWU21" s="945"/>
      <c r="HWV21" s="945"/>
      <c r="HWW21" s="945"/>
      <c r="HWX21" s="945"/>
      <c r="HWY21" s="945"/>
      <c r="HWZ21" s="945"/>
      <c r="HXA21" s="945"/>
      <c r="HXB21" s="945"/>
      <c r="HXC21" s="945"/>
      <c r="HXD21" s="945"/>
      <c r="HXE21" s="945"/>
      <c r="HXF21" s="945"/>
      <c r="HXG21" s="945"/>
      <c r="HXH21" s="945"/>
      <c r="HXI21" s="945"/>
      <c r="HXJ21" s="945"/>
      <c r="HXK21" s="945"/>
      <c r="HXL21" s="945"/>
      <c r="HXM21" s="945"/>
      <c r="HXN21" s="945"/>
      <c r="HXO21" s="945"/>
      <c r="HXP21" s="945"/>
      <c r="HXQ21" s="945"/>
      <c r="HXR21" s="945"/>
      <c r="HXS21" s="945"/>
      <c r="HXT21" s="945"/>
      <c r="HXU21" s="945"/>
      <c r="HXV21" s="945"/>
      <c r="HXW21" s="945"/>
      <c r="HXX21" s="945"/>
      <c r="HXY21" s="945"/>
      <c r="HXZ21" s="945"/>
      <c r="HYA21" s="945"/>
      <c r="HYB21" s="945"/>
      <c r="HYC21" s="945"/>
      <c r="HYD21" s="945"/>
      <c r="HYE21" s="945"/>
      <c r="HYF21" s="945"/>
      <c r="HYG21" s="945"/>
      <c r="HYH21" s="945"/>
      <c r="HYI21" s="945"/>
      <c r="HYJ21" s="945"/>
      <c r="HYK21" s="945"/>
      <c r="HYL21" s="945"/>
      <c r="HYM21" s="945"/>
      <c r="HYN21" s="945"/>
      <c r="HYO21" s="945"/>
      <c r="HYP21" s="945"/>
      <c r="HYQ21" s="945"/>
      <c r="HYR21" s="945"/>
      <c r="HYS21" s="945"/>
      <c r="HYT21" s="945"/>
      <c r="HYU21" s="945"/>
      <c r="HYV21" s="945"/>
      <c r="HYW21" s="945"/>
      <c r="HYX21" s="945"/>
      <c r="HYY21" s="945"/>
      <c r="HYZ21" s="945"/>
      <c r="HZA21" s="945"/>
      <c r="HZB21" s="945"/>
      <c r="HZC21" s="945"/>
      <c r="HZD21" s="945"/>
      <c r="HZE21" s="945"/>
      <c r="HZF21" s="945"/>
      <c r="HZG21" s="945"/>
      <c r="HZH21" s="945"/>
      <c r="HZI21" s="945"/>
      <c r="HZJ21" s="945"/>
      <c r="HZK21" s="945"/>
      <c r="HZL21" s="945"/>
      <c r="HZM21" s="945"/>
      <c r="HZN21" s="945"/>
      <c r="HZO21" s="945"/>
      <c r="HZP21" s="945"/>
      <c r="HZQ21" s="945"/>
      <c r="HZR21" s="945"/>
      <c r="HZS21" s="945"/>
      <c r="HZT21" s="945"/>
      <c r="HZU21" s="945"/>
      <c r="HZV21" s="945"/>
      <c r="HZW21" s="945"/>
      <c r="HZX21" s="945"/>
      <c r="HZY21" s="945"/>
      <c r="HZZ21" s="945"/>
      <c r="IAA21" s="945"/>
      <c r="IAB21" s="945"/>
      <c r="IAC21" s="945"/>
      <c r="IAD21" s="945"/>
      <c r="IAE21" s="945"/>
      <c r="IAF21" s="945"/>
      <c r="IAG21" s="945"/>
      <c r="IAH21" s="945"/>
      <c r="IAI21" s="945"/>
      <c r="IAJ21" s="945"/>
      <c r="IAK21" s="945"/>
      <c r="IAL21" s="945"/>
      <c r="IAM21" s="945"/>
      <c r="IAN21" s="945"/>
      <c r="IAO21" s="945"/>
      <c r="IAP21" s="945"/>
      <c r="IAQ21" s="945"/>
      <c r="IAR21" s="945"/>
      <c r="IAS21" s="945"/>
      <c r="IAT21" s="945"/>
      <c r="IAU21" s="945"/>
      <c r="IAV21" s="945"/>
      <c r="IAW21" s="945"/>
      <c r="IAX21" s="945"/>
      <c r="IAY21" s="945"/>
      <c r="IAZ21" s="945"/>
      <c r="IBA21" s="945"/>
      <c r="IBB21" s="945"/>
      <c r="IBC21" s="945"/>
      <c r="IBD21" s="945"/>
      <c r="IBE21" s="945"/>
      <c r="IBF21" s="945"/>
      <c r="IBG21" s="945"/>
      <c r="IBH21" s="945"/>
      <c r="IBI21" s="945"/>
      <c r="IBJ21" s="945"/>
      <c r="IBK21" s="945"/>
      <c r="IBL21" s="945"/>
      <c r="IBM21" s="945"/>
      <c r="IBN21" s="945"/>
      <c r="IBO21" s="945"/>
      <c r="IBP21" s="945"/>
      <c r="IBQ21" s="945"/>
      <c r="IBR21" s="945"/>
      <c r="IBS21" s="945"/>
      <c r="IBT21" s="945"/>
      <c r="IBU21" s="945"/>
      <c r="IBV21" s="945"/>
      <c r="IBW21" s="945"/>
      <c r="IBX21" s="945"/>
      <c r="IBY21" s="945"/>
      <c r="IBZ21" s="945"/>
      <c r="ICA21" s="945"/>
      <c r="ICB21" s="945"/>
      <c r="ICC21" s="945"/>
      <c r="ICD21" s="945"/>
      <c r="ICE21" s="945"/>
      <c r="ICF21" s="945"/>
      <c r="ICG21" s="945"/>
      <c r="ICH21" s="945"/>
      <c r="ICI21" s="945"/>
      <c r="ICJ21" s="945"/>
      <c r="ICK21" s="945"/>
      <c r="ICL21" s="945"/>
      <c r="ICM21" s="945"/>
      <c r="ICN21" s="945"/>
      <c r="ICO21" s="945"/>
      <c r="ICP21" s="945"/>
      <c r="ICQ21" s="945"/>
      <c r="ICR21" s="945"/>
      <c r="ICS21" s="945"/>
      <c r="ICT21" s="945"/>
      <c r="ICU21" s="945"/>
      <c r="ICV21" s="945"/>
      <c r="ICW21" s="945"/>
      <c r="ICX21" s="945"/>
      <c r="ICY21" s="945"/>
      <c r="ICZ21" s="945"/>
      <c r="IDA21" s="945"/>
      <c r="IDB21" s="945"/>
      <c r="IDC21" s="945"/>
      <c r="IDD21" s="945"/>
      <c r="IDE21" s="945"/>
      <c r="IDF21" s="945"/>
      <c r="IDG21" s="945"/>
      <c r="IDH21" s="945"/>
      <c r="IDI21" s="945"/>
      <c r="IDJ21" s="945"/>
      <c r="IDK21" s="945"/>
      <c r="IDL21" s="945"/>
      <c r="IDM21" s="945"/>
      <c r="IDN21" s="945"/>
      <c r="IDO21" s="945"/>
      <c r="IDP21" s="945"/>
      <c r="IDQ21" s="945"/>
      <c r="IDR21" s="945"/>
      <c r="IDS21" s="945"/>
      <c r="IDT21" s="945"/>
      <c r="IDU21" s="945"/>
      <c r="IDV21" s="945"/>
      <c r="IDW21" s="945"/>
      <c r="IDX21" s="945"/>
      <c r="IDY21" s="945"/>
      <c r="IDZ21" s="945"/>
      <c r="IEA21" s="945"/>
      <c r="IEB21" s="945"/>
      <c r="IEC21" s="945"/>
      <c r="IED21" s="945"/>
      <c r="IEE21" s="945"/>
      <c r="IEF21" s="945"/>
      <c r="IEG21" s="945"/>
      <c r="IEH21" s="945"/>
      <c r="IEI21" s="945"/>
      <c r="IEJ21" s="945"/>
      <c r="IEK21" s="945"/>
      <c r="IEL21" s="945"/>
      <c r="IEM21" s="945"/>
      <c r="IEN21" s="945"/>
      <c r="IEO21" s="945"/>
      <c r="IEP21" s="945"/>
      <c r="IEQ21" s="945"/>
      <c r="IER21" s="945"/>
      <c r="IES21" s="945"/>
      <c r="IET21" s="945"/>
      <c r="IEU21" s="945"/>
      <c r="IEV21" s="945"/>
      <c r="IEW21" s="945"/>
      <c r="IEX21" s="945"/>
      <c r="IEY21" s="945"/>
      <c r="IEZ21" s="945"/>
      <c r="IFA21" s="945"/>
      <c r="IFB21" s="945"/>
      <c r="IFC21" s="945"/>
      <c r="IFD21" s="945"/>
      <c r="IFE21" s="945"/>
      <c r="IFF21" s="945"/>
      <c r="IFG21" s="945"/>
      <c r="IFH21" s="945"/>
      <c r="IFI21" s="945"/>
      <c r="IFJ21" s="945"/>
      <c r="IFK21" s="945"/>
      <c r="IFL21" s="945"/>
      <c r="IFM21" s="945"/>
      <c r="IFN21" s="945"/>
      <c r="IFO21" s="945"/>
      <c r="IFP21" s="945"/>
      <c r="IFQ21" s="945"/>
      <c r="IFR21" s="945"/>
      <c r="IFS21" s="945"/>
      <c r="IFT21" s="945"/>
      <c r="IFU21" s="945"/>
      <c r="IFV21" s="945"/>
      <c r="IFW21" s="945"/>
      <c r="IFX21" s="945"/>
      <c r="IFY21" s="945"/>
      <c r="IFZ21" s="945"/>
      <c r="IGA21" s="945"/>
      <c r="IGB21" s="945"/>
      <c r="IGC21" s="945"/>
      <c r="IGD21" s="945"/>
      <c r="IGE21" s="945"/>
      <c r="IGF21" s="945"/>
      <c r="IGG21" s="945"/>
      <c r="IGH21" s="945"/>
      <c r="IGI21" s="945"/>
      <c r="IGJ21" s="945"/>
      <c r="IGK21" s="945"/>
      <c r="IGL21" s="945"/>
      <c r="IGM21" s="945"/>
      <c r="IGN21" s="945"/>
      <c r="IGO21" s="945"/>
      <c r="IGP21" s="945"/>
      <c r="IGQ21" s="945"/>
      <c r="IGR21" s="945"/>
      <c r="IGS21" s="945"/>
      <c r="IGT21" s="945"/>
      <c r="IGU21" s="945"/>
      <c r="IGV21" s="945"/>
      <c r="IGW21" s="945"/>
      <c r="IGX21" s="945"/>
      <c r="IGY21" s="945"/>
      <c r="IGZ21" s="945"/>
      <c r="IHA21" s="945"/>
      <c r="IHB21" s="945"/>
      <c r="IHC21" s="945"/>
      <c r="IHD21" s="945"/>
      <c r="IHE21" s="945"/>
      <c r="IHF21" s="945"/>
      <c r="IHG21" s="945"/>
      <c r="IHH21" s="945"/>
      <c r="IHI21" s="945"/>
      <c r="IHJ21" s="945"/>
      <c r="IHK21" s="945"/>
      <c r="IHL21" s="945"/>
      <c r="IHM21" s="945"/>
      <c r="IHN21" s="945"/>
      <c r="IHO21" s="945"/>
      <c r="IHP21" s="945"/>
      <c r="IHQ21" s="945"/>
      <c r="IHR21" s="945"/>
      <c r="IHS21" s="945"/>
      <c r="IHT21" s="945"/>
      <c r="IHU21" s="945"/>
      <c r="IHV21" s="945"/>
      <c r="IHW21" s="945"/>
      <c r="IHX21" s="945"/>
      <c r="IHY21" s="945"/>
      <c r="IHZ21" s="945"/>
      <c r="IIA21" s="945"/>
      <c r="IIB21" s="945"/>
      <c r="IIC21" s="945"/>
      <c r="IID21" s="945"/>
      <c r="IIE21" s="945"/>
      <c r="IIF21" s="945"/>
      <c r="IIG21" s="945"/>
      <c r="IIH21" s="945"/>
      <c r="III21" s="945"/>
      <c r="IIJ21" s="945"/>
      <c r="IIK21" s="945"/>
      <c r="IIL21" s="945"/>
      <c r="IIM21" s="945"/>
      <c r="IIN21" s="945"/>
      <c r="IIO21" s="945"/>
      <c r="IIP21" s="945"/>
      <c r="IIQ21" s="945"/>
      <c r="IIR21" s="945"/>
      <c r="IIS21" s="945"/>
      <c r="IIT21" s="945"/>
      <c r="IIU21" s="945"/>
      <c r="IIV21" s="945"/>
      <c r="IIW21" s="945"/>
      <c r="IIX21" s="945"/>
      <c r="IIY21" s="945"/>
      <c r="IIZ21" s="945"/>
      <c r="IJA21" s="945"/>
      <c r="IJB21" s="945"/>
      <c r="IJC21" s="945"/>
      <c r="IJD21" s="945"/>
      <c r="IJE21" s="945"/>
      <c r="IJF21" s="945"/>
      <c r="IJG21" s="945"/>
      <c r="IJH21" s="945"/>
      <c r="IJI21" s="945"/>
      <c r="IJJ21" s="945"/>
      <c r="IJK21" s="945"/>
      <c r="IJL21" s="945"/>
      <c r="IJM21" s="945"/>
      <c r="IJN21" s="945"/>
      <c r="IJO21" s="945"/>
      <c r="IJP21" s="945"/>
      <c r="IJQ21" s="945"/>
      <c r="IJR21" s="945"/>
      <c r="IJS21" s="945"/>
      <c r="IJT21" s="945"/>
      <c r="IJU21" s="945"/>
      <c r="IJV21" s="945"/>
      <c r="IJW21" s="945"/>
      <c r="IJX21" s="945"/>
      <c r="IJY21" s="945"/>
      <c r="IJZ21" s="945"/>
      <c r="IKA21" s="945"/>
      <c r="IKB21" s="945"/>
      <c r="IKC21" s="945"/>
      <c r="IKD21" s="945"/>
      <c r="IKE21" s="945"/>
      <c r="IKF21" s="945"/>
      <c r="IKG21" s="945"/>
      <c r="IKH21" s="945"/>
      <c r="IKI21" s="945"/>
      <c r="IKJ21" s="945"/>
      <c r="IKK21" s="945"/>
      <c r="IKL21" s="945"/>
      <c r="IKM21" s="945"/>
      <c r="IKN21" s="945"/>
      <c r="IKO21" s="945"/>
      <c r="IKP21" s="945"/>
      <c r="IKQ21" s="945"/>
      <c r="IKR21" s="945"/>
      <c r="IKS21" s="945"/>
      <c r="IKT21" s="945"/>
      <c r="IKU21" s="945"/>
      <c r="IKV21" s="945"/>
      <c r="IKW21" s="945"/>
      <c r="IKX21" s="945"/>
      <c r="IKY21" s="945"/>
      <c r="IKZ21" s="945"/>
      <c r="ILA21" s="945"/>
      <c r="ILB21" s="945"/>
      <c r="ILC21" s="945"/>
      <c r="ILD21" s="945"/>
      <c r="ILE21" s="945"/>
      <c r="ILF21" s="945"/>
      <c r="ILG21" s="945"/>
      <c r="ILH21" s="945"/>
      <c r="ILI21" s="945"/>
      <c r="ILJ21" s="945"/>
      <c r="ILK21" s="945"/>
      <c r="ILL21" s="945"/>
      <c r="ILM21" s="945"/>
      <c r="ILN21" s="945"/>
      <c r="ILO21" s="945"/>
      <c r="ILP21" s="945"/>
      <c r="ILQ21" s="945"/>
      <c r="ILR21" s="945"/>
      <c r="ILS21" s="945"/>
      <c r="ILT21" s="945"/>
      <c r="ILU21" s="945"/>
      <c r="ILV21" s="945"/>
      <c r="ILW21" s="945"/>
      <c r="ILX21" s="945"/>
      <c r="ILY21" s="945"/>
      <c r="ILZ21" s="945"/>
      <c r="IMA21" s="945"/>
      <c r="IMB21" s="945"/>
      <c r="IMC21" s="945"/>
      <c r="IMD21" s="945"/>
      <c r="IME21" s="945"/>
      <c r="IMF21" s="945"/>
      <c r="IMG21" s="945"/>
      <c r="IMH21" s="945"/>
      <c r="IMI21" s="945"/>
      <c r="IMJ21" s="945"/>
      <c r="IMK21" s="945"/>
      <c r="IML21" s="945"/>
      <c r="IMM21" s="945"/>
      <c r="IMN21" s="945"/>
      <c r="IMO21" s="945"/>
      <c r="IMP21" s="945"/>
      <c r="IMQ21" s="945"/>
      <c r="IMR21" s="945"/>
      <c r="IMS21" s="945"/>
      <c r="IMT21" s="945"/>
      <c r="IMU21" s="945"/>
      <c r="IMV21" s="945"/>
      <c r="IMW21" s="945"/>
      <c r="IMX21" s="945"/>
      <c r="IMY21" s="945"/>
      <c r="IMZ21" s="945"/>
      <c r="INA21" s="945"/>
      <c r="INB21" s="945"/>
      <c r="INC21" s="945"/>
      <c r="IND21" s="945"/>
      <c r="INE21" s="945"/>
      <c r="INF21" s="945"/>
      <c r="ING21" s="945"/>
      <c r="INH21" s="945"/>
      <c r="INI21" s="945"/>
      <c r="INJ21" s="945"/>
      <c r="INK21" s="945"/>
      <c r="INL21" s="945"/>
      <c r="INM21" s="945"/>
      <c r="INN21" s="945"/>
      <c r="INO21" s="945"/>
      <c r="INP21" s="945"/>
      <c r="INQ21" s="945"/>
      <c r="INR21" s="945"/>
      <c r="INS21" s="945"/>
      <c r="INT21" s="945"/>
      <c r="INU21" s="945"/>
      <c r="INV21" s="945"/>
      <c r="INW21" s="945"/>
      <c r="INX21" s="945"/>
      <c r="INY21" s="945"/>
      <c r="INZ21" s="945"/>
      <c r="IOA21" s="945"/>
      <c r="IOB21" s="945"/>
      <c r="IOC21" s="945"/>
      <c r="IOD21" s="945"/>
      <c r="IOE21" s="945"/>
      <c r="IOF21" s="945"/>
      <c r="IOG21" s="945"/>
      <c r="IOH21" s="945"/>
      <c r="IOI21" s="945"/>
      <c r="IOJ21" s="945"/>
      <c r="IOK21" s="945"/>
      <c r="IOL21" s="945"/>
      <c r="IOM21" s="945"/>
      <c r="ION21" s="945"/>
      <c r="IOO21" s="945"/>
      <c r="IOP21" s="945"/>
      <c r="IOQ21" s="945"/>
      <c r="IOR21" s="945"/>
      <c r="IOS21" s="945"/>
      <c r="IOT21" s="945"/>
      <c r="IOU21" s="945"/>
      <c r="IOV21" s="945"/>
      <c r="IOW21" s="945"/>
      <c r="IOX21" s="945"/>
      <c r="IOY21" s="945"/>
      <c r="IOZ21" s="945"/>
      <c r="IPA21" s="945"/>
      <c r="IPB21" s="945"/>
      <c r="IPC21" s="945"/>
      <c r="IPD21" s="945"/>
      <c r="IPE21" s="945"/>
      <c r="IPF21" s="945"/>
      <c r="IPG21" s="945"/>
      <c r="IPH21" s="945"/>
      <c r="IPI21" s="945"/>
      <c r="IPJ21" s="945"/>
      <c r="IPK21" s="945"/>
      <c r="IPL21" s="945"/>
      <c r="IPM21" s="945"/>
      <c r="IPN21" s="945"/>
      <c r="IPO21" s="945"/>
      <c r="IPP21" s="945"/>
      <c r="IPQ21" s="945"/>
      <c r="IPR21" s="945"/>
      <c r="IPS21" s="945"/>
      <c r="IPT21" s="945"/>
      <c r="IPU21" s="945"/>
      <c r="IPV21" s="945"/>
      <c r="IPW21" s="945"/>
      <c r="IPX21" s="945"/>
      <c r="IPY21" s="945"/>
      <c r="IPZ21" s="945"/>
      <c r="IQA21" s="945"/>
      <c r="IQB21" s="945"/>
      <c r="IQC21" s="945"/>
      <c r="IQD21" s="945"/>
      <c r="IQE21" s="945"/>
      <c r="IQF21" s="945"/>
      <c r="IQG21" s="945"/>
      <c r="IQH21" s="945"/>
      <c r="IQI21" s="945"/>
      <c r="IQJ21" s="945"/>
      <c r="IQK21" s="945"/>
      <c r="IQL21" s="945"/>
      <c r="IQM21" s="945"/>
      <c r="IQN21" s="945"/>
      <c r="IQO21" s="945"/>
      <c r="IQP21" s="945"/>
      <c r="IQQ21" s="945"/>
      <c r="IQR21" s="945"/>
      <c r="IQS21" s="945"/>
      <c r="IQT21" s="945"/>
      <c r="IQU21" s="945"/>
      <c r="IQV21" s="945"/>
      <c r="IQW21" s="945"/>
      <c r="IQX21" s="945"/>
      <c r="IQY21" s="945"/>
      <c r="IQZ21" s="945"/>
      <c r="IRA21" s="945"/>
      <c r="IRB21" s="945"/>
      <c r="IRC21" s="945"/>
      <c r="IRD21" s="945"/>
      <c r="IRE21" s="945"/>
      <c r="IRF21" s="945"/>
      <c r="IRG21" s="945"/>
      <c r="IRH21" s="945"/>
      <c r="IRI21" s="945"/>
      <c r="IRJ21" s="945"/>
      <c r="IRK21" s="945"/>
      <c r="IRL21" s="945"/>
      <c r="IRM21" s="945"/>
      <c r="IRN21" s="945"/>
      <c r="IRO21" s="945"/>
      <c r="IRP21" s="945"/>
      <c r="IRQ21" s="945"/>
      <c r="IRR21" s="945"/>
      <c r="IRS21" s="945"/>
      <c r="IRT21" s="945"/>
      <c r="IRU21" s="945"/>
      <c r="IRV21" s="945"/>
      <c r="IRW21" s="945"/>
      <c r="IRX21" s="945"/>
      <c r="IRY21" s="945"/>
      <c r="IRZ21" s="945"/>
      <c r="ISA21" s="945"/>
      <c r="ISB21" s="945"/>
      <c r="ISC21" s="945"/>
      <c r="ISD21" s="945"/>
      <c r="ISE21" s="945"/>
      <c r="ISF21" s="945"/>
      <c r="ISG21" s="945"/>
      <c r="ISH21" s="945"/>
      <c r="ISI21" s="945"/>
      <c r="ISJ21" s="945"/>
      <c r="ISK21" s="945"/>
      <c r="ISL21" s="945"/>
      <c r="ISM21" s="945"/>
      <c r="ISN21" s="945"/>
      <c r="ISO21" s="945"/>
      <c r="ISP21" s="945"/>
      <c r="ISQ21" s="945"/>
      <c r="ISR21" s="945"/>
      <c r="ISS21" s="945"/>
      <c r="IST21" s="945"/>
      <c r="ISU21" s="945"/>
      <c r="ISV21" s="945"/>
      <c r="ISW21" s="945"/>
      <c r="ISX21" s="945"/>
      <c r="ISY21" s="945"/>
      <c r="ISZ21" s="945"/>
      <c r="ITA21" s="945"/>
      <c r="ITB21" s="945"/>
      <c r="ITC21" s="945"/>
      <c r="ITD21" s="945"/>
      <c r="ITE21" s="945"/>
      <c r="ITF21" s="945"/>
      <c r="ITG21" s="945"/>
      <c r="ITH21" s="945"/>
      <c r="ITI21" s="945"/>
      <c r="ITJ21" s="945"/>
      <c r="ITK21" s="945"/>
      <c r="ITL21" s="945"/>
      <c r="ITM21" s="945"/>
      <c r="ITN21" s="945"/>
      <c r="ITO21" s="945"/>
      <c r="ITP21" s="945"/>
      <c r="ITQ21" s="945"/>
      <c r="ITR21" s="945"/>
      <c r="ITS21" s="945"/>
      <c r="ITT21" s="945"/>
      <c r="ITU21" s="945"/>
      <c r="ITV21" s="945"/>
      <c r="ITW21" s="945"/>
      <c r="ITX21" s="945"/>
      <c r="ITY21" s="945"/>
      <c r="ITZ21" s="945"/>
      <c r="IUA21" s="945"/>
      <c r="IUB21" s="945"/>
      <c r="IUC21" s="945"/>
      <c r="IUD21" s="945"/>
      <c r="IUE21" s="945"/>
      <c r="IUF21" s="945"/>
      <c r="IUG21" s="945"/>
      <c r="IUH21" s="945"/>
      <c r="IUI21" s="945"/>
      <c r="IUJ21" s="945"/>
      <c r="IUK21" s="945"/>
      <c r="IUL21" s="945"/>
      <c r="IUM21" s="945"/>
      <c r="IUN21" s="945"/>
      <c r="IUO21" s="945"/>
      <c r="IUP21" s="945"/>
      <c r="IUQ21" s="945"/>
      <c r="IUR21" s="945"/>
      <c r="IUS21" s="945"/>
      <c r="IUT21" s="945"/>
      <c r="IUU21" s="945"/>
      <c r="IUV21" s="945"/>
      <c r="IUW21" s="945"/>
      <c r="IUX21" s="945"/>
      <c r="IUY21" s="945"/>
      <c r="IUZ21" s="945"/>
      <c r="IVA21" s="945"/>
      <c r="IVB21" s="945"/>
      <c r="IVC21" s="945"/>
      <c r="IVD21" s="945"/>
      <c r="IVE21" s="945"/>
      <c r="IVF21" s="945"/>
      <c r="IVG21" s="945"/>
      <c r="IVH21" s="945"/>
      <c r="IVI21" s="945"/>
      <c r="IVJ21" s="945"/>
      <c r="IVK21" s="945"/>
      <c r="IVL21" s="945"/>
      <c r="IVM21" s="945"/>
      <c r="IVN21" s="945"/>
      <c r="IVO21" s="945"/>
      <c r="IVP21" s="945"/>
      <c r="IVQ21" s="945"/>
      <c r="IVR21" s="945"/>
      <c r="IVS21" s="945"/>
      <c r="IVT21" s="945"/>
      <c r="IVU21" s="945"/>
      <c r="IVV21" s="945"/>
      <c r="IVW21" s="945"/>
      <c r="IVX21" s="945"/>
      <c r="IVY21" s="945"/>
      <c r="IVZ21" s="945"/>
      <c r="IWA21" s="945"/>
      <c r="IWB21" s="945"/>
      <c r="IWC21" s="945"/>
      <c r="IWD21" s="945"/>
      <c r="IWE21" s="945"/>
      <c r="IWF21" s="945"/>
      <c r="IWG21" s="945"/>
      <c r="IWH21" s="945"/>
      <c r="IWI21" s="945"/>
      <c r="IWJ21" s="945"/>
      <c r="IWK21" s="945"/>
      <c r="IWL21" s="945"/>
      <c r="IWM21" s="945"/>
      <c r="IWN21" s="945"/>
      <c r="IWO21" s="945"/>
      <c r="IWP21" s="945"/>
      <c r="IWQ21" s="945"/>
      <c r="IWR21" s="945"/>
      <c r="IWS21" s="945"/>
      <c r="IWT21" s="945"/>
      <c r="IWU21" s="945"/>
      <c r="IWV21" s="945"/>
      <c r="IWW21" s="945"/>
      <c r="IWX21" s="945"/>
      <c r="IWY21" s="945"/>
      <c r="IWZ21" s="945"/>
      <c r="IXA21" s="945"/>
      <c r="IXB21" s="945"/>
      <c r="IXC21" s="945"/>
      <c r="IXD21" s="945"/>
      <c r="IXE21" s="945"/>
      <c r="IXF21" s="945"/>
      <c r="IXG21" s="945"/>
      <c r="IXH21" s="945"/>
      <c r="IXI21" s="945"/>
      <c r="IXJ21" s="945"/>
      <c r="IXK21" s="945"/>
      <c r="IXL21" s="945"/>
      <c r="IXM21" s="945"/>
      <c r="IXN21" s="945"/>
      <c r="IXO21" s="945"/>
      <c r="IXP21" s="945"/>
      <c r="IXQ21" s="945"/>
      <c r="IXR21" s="945"/>
      <c r="IXS21" s="945"/>
      <c r="IXT21" s="945"/>
      <c r="IXU21" s="945"/>
      <c r="IXV21" s="945"/>
      <c r="IXW21" s="945"/>
      <c r="IXX21" s="945"/>
      <c r="IXY21" s="945"/>
      <c r="IXZ21" s="945"/>
      <c r="IYA21" s="945"/>
      <c r="IYB21" s="945"/>
      <c r="IYC21" s="945"/>
      <c r="IYD21" s="945"/>
      <c r="IYE21" s="945"/>
      <c r="IYF21" s="945"/>
      <c r="IYG21" s="945"/>
      <c r="IYH21" s="945"/>
      <c r="IYI21" s="945"/>
      <c r="IYJ21" s="945"/>
      <c r="IYK21" s="945"/>
      <c r="IYL21" s="945"/>
      <c r="IYM21" s="945"/>
      <c r="IYN21" s="945"/>
      <c r="IYO21" s="945"/>
      <c r="IYP21" s="945"/>
      <c r="IYQ21" s="945"/>
      <c r="IYR21" s="945"/>
      <c r="IYS21" s="945"/>
      <c r="IYT21" s="945"/>
      <c r="IYU21" s="945"/>
      <c r="IYV21" s="945"/>
      <c r="IYW21" s="945"/>
      <c r="IYX21" s="945"/>
      <c r="IYY21" s="945"/>
      <c r="IYZ21" s="945"/>
      <c r="IZA21" s="945"/>
      <c r="IZB21" s="945"/>
      <c r="IZC21" s="945"/>
      <c r="IZD21" s="945"/>
      <c r="IZE21" s="945"/>
      <c r="IZF21" s="945"/>
      <c r="IZG21" s="945"/>
      <c r="IZH21" s="945"/>
      <c r="IZI21" s="945"/>
      <c r="IZJ21" s="945"/>
      <c r="IZK21" s="945"/>
      <c r="IZL21" s="945"/>
      <c r="IZM21" s="945"/>
      <c r="IZN21" s="945"/>
      <c r="IZO21" s="945"/>
      <c r="IZP21" s="945"/>
      <c r="IZQ21" s="945"/>
      <c r="IZR21" s="945"/>
      <c r="IZS21" s="945"/>
      <c r="IZT21" s="945"/>
      <c r="IZU21" s="945"/>
      <c r="IZV21" s="945"/>
      <c r="IZW21" s="945"/>
      <c r="IZX21" s="945"/>
      <c r="IZY21" s="945"/>
      <c r="IZZ21" s="945"/>
      <c r="JAA21" s="945"/>
      <c r="JAB21" s="945"/>
      <c r="JAC21" s="945"/>
      <c r="JAD21" s="945"/>
      <c r="JAE21" s="945"/>
      <c r="JAF21" s="945"/>
      <c r="JAG21" s="945"/>
      <c r="JAH21" s="945"/>
      <c r="JAI21" s="945"/>
      <c r="JAJ21" s="945"/>
      <c r="JAK21" s="945"/>
      <c r="JAL21" s="945"/>
      <c r="JAM21" s="945"/>
      <c r="JAN21" s="945"/>
      <c r="JAO21" s="945"/>
      <c r="JAP21" s="945"/>
      <c r="JAQ21" s="945"/>
      <c r="JAR21" s="945"/>
      <c r="JAS21" s="945"/>
      <c r="JAT21" s="945"/>
      <c r="JAU21" s="945"/>
      <c r="JAV21" s="945"/>
      <c r="JAW21" s="945"/>
      <c r="JAX21" s="945"/>
      <c r="JAY21" s="945"/>
      <c r="JAZ21" s="945"/>
      <c r="JBA21" s="945"/>
      <c r="JBB21" s="945"/>
      <c r="JBC21" s="945"/>
      <c r="JBD21" s="945"/>
      <c r="JBE21" s="945"/>
      <c r="JBF21" s="945"/>
      <c r="JBG21" s="945"/>
      <c r="JBH21" s="945"/>
      <c r="JBI21" s="945"/>
      <c r="JBJ21" s="945"/>
      <c r="JBK21" s="945"/>
      <c r="JBL21" s="945"/>
      <c r="JBM21" s="945"/>
      <c r="JBN21" s="945"/>
      <c r="JBO21" s="945"/>
      <c r="JBP21" s="945"/>
      <c r="JBQ21" s="945"/>
      <c r="JBR21" s="945"/>
      <c r="JBS21" s="945"/>
      <c r="JBT21" s="945"/>
      <c r="JBU21" s="945"/>
      <c r="JBV21" s="945"/>
      <c r="JBW21" s="945"/>
      <c r="JBX21" s="945"/>
      <c r="JBY21" s="945"/>
      <c r="JBZ21" s="945"/>
      <c r="JCA21" s="945"/>
      <c r="JCB21" s="945"/>
      <c r="JCC21" s="945"/>
      <c r="JCD21" s="945"/>
      <c r="JCE21" s="945"/>
      <c r="JCF21" s="945"/>
      <c r="JCG21" s="945"/>
      <c r="JCH21" s="945"/>
      <c r="JCI21" s="945"/>
      <c r="JCJ21" s="945"/>
      <c r="JCK21" s="945"/>
      <c r="JCL21" s="945"/>
      <c r="JCM21" s="945"/>
      <c r="JCN21" s="945"/>
      <c r="JCO21" s="945"/>
      <c r="JCP21" s="945"/>
      <c r="JCQ21" s="945"/>
      <c r="JCR21" s="945"/>
      <c r="JCS21" s="945"/>
      <c r="JCT21" s="945"/>
      <c r="JCU21" s="945"/>
      <c r="JCV21" s="945"/>
      <c r="JCW21" s="945"/>
      <c r="JCX21" s="945"/>
      <c r="JCY21" s="945"/>
      <c r="JCZ21" s="945"/>
      <c r="JDA21" s="945"/>
      <c r="JDB21" s="945"/>
      <c r="JDC21" s="945"/>
      <c r="JDD21" s="945"/>
      <c r="JDE21" s="945"/>
      <c r="JDF21" s="945"/>
      <c r="JDG21" s="945"/>
      <c r="JDH21" s="945"/>
      <c r="JDI21" s="945"/>
      <c r="JDJ21" s="945"/>
      <c r="JDK21" s="945"/>
      <c r="JDL21" s="945"/>
      <c r="JDM21" s="945"/>
      <c r="JDN21" s="945"/>
      <c r="JDO21" s="945"/>
      <c r="JDP21" s="945"/>
      <c r="JDQ21" s="945"/>
      <c r="JDR21" s="945"/>
      <c r="JDS21" s="945"/>
      <c r="JDT21" s="945"/>
      <c r="JDU21" s="945"/>
      <c r="JDV21" s="945"/>
      <c r="JDW21" s="945"/>
      <c r="JDX21" s="945"/>
      <c r="JDY21" s="945"/>
      <c r="JDZ21" s="945"/>
      <c r="JEA21" s="945"/>
      <c r="JEB21" s="945"/>
      <c r="JEC21" s="945"/>
      <c r="JED21" s="945"/>
      <c r="JEE21" s="945"/>
      <c r="JEF21" s="945"/>
      <c r="JEG21" s="945"/>
      <c r="JEH21" s="945"/>
      <c r="JEI21" s="945"/>
      <c r="JEJ21" s="945"/>
      <c r="JEK21" s="945"/>
      <c r="JEL21" s="945"/>
      <c r="JEM21" s="945"/>
      <c r="JEN21" s="945"/>
      <c r="JEO21" s="945"/>
      <c r="JEP21" s="945"/>
      <c r="JEQ21" s="945"/>
      <c r="JER21" s="945"/>
      <c r="JES21" s="945"/>
      <c r="JET21" s="945"/>
      <c r="JEU21" s="945"/>
      <c r="JEV21" s="945"/>
      <c r="JEW21" s="945"/>
      <c r="JEX21" s="945"/>
      <c r="JEY21" s="945"/>
      <c r="JEZ21" s="945"/>
      <c r="JFA21" s="945"/>
      <c r="JFB21" s="945"/>
      <c r="JFC21" s="945"/>
      <c r="JFD21" s="945"/>
      <c r="JFE21" s="945"/>
      <c r="JFF21" s="945"/>
      <c r="JFG21" s="945"/>
      <c r="JFH21" s="945"/>
      <c r="JFI21" s="945"/>
      <c r="JFJ21" s="945"/>
      <c r="JFK21" s="945"/>
      <c r="JFL21" s="945"/>
      <c r="JFM21" s="945"/>
      <c r="JFN21" s="945"/>
      <c r="JFO21" s="945"/>
      <c r="JFP21" s="945"/>
      <c r="JFQ21" s="945"/>
      <c r="JFR21" s="945"/>
      <c r="JFS21" s="945"/>
      <c r="JFT21" s="945"/>
      <c r="JFU21" s="945"/>
      <c r="JFV21" s="945"/>
      <c r="JFW21" s="945"/>
      <c r="JFX21" s="945"/>
      <c r="JFY21" s="945"/>
      <c r="JFZ21" s="945"/>
      <c r="JGA21" s="945"/>
      <c r="JGB21" s="945"/>
      <c r="JGC21" s="945"/>
      <c r="JGD21" s="945"/>
      <c r="JGE21" s="945"/>
      <c r="JGF21" s="945"/>
      <c r="JGG21" s="945"/>
      <c r="JGH21" s="945"/>
      <c r="JGI21" s="945"/>
      <c r="JGJ21" s="945"/>
      <c r="JGK21" s="945"/>
      <c r="JGL21" s="945"/>
      <c r="JGM21" s="945"/>
      <c r="JGN21" s="945"/>
      <c r="JGO21" s="945"/>
      <c r="JGP21" s="945"/>
      <c r="JGQ21" s="945"/>
      <c r="JGR21" s="945"/>
      <c r="JGS21" s="945"/>
      <c r="JGT21" s="945"/>
      <c r="JGU21" s="945"/>
      <c r="JGV21" s="945"/>
      <c r="JGW21" s="945"/>
      <c r="JGX21" s="945"/>
      <c r="JGY21" s="945"/>
      <c r="JGZ21" s="945"/>
      <c r="JHA21" s="945"/>
      <c r="JHB21" s="945"/>
      <c r="JHC21" s="945"/>
      <c r="JHD21" s="945"/>
      <c r="JHE21" s="945"/>
      <c r="JHF21" s="945"/>
      <c r="JHG21" s="945"/>
      <c r="JHH21" s="945"/>
      <c r="JHI21" s="945"/>
      <c r="JHJ21" s="945"/>
      <c r="JHK21" s="945"/>
      <c r="JHL21" s="945"/>
      <c r="JHM21" s="945"/>
      <c r="JHN21" s="945"/>
      <c r="JHO21" s="945"/>
      <c r="JHP21" s="945"/>
      <c r="JHQ21" s="945"/>
      <c r="JHR21" s="945"/>
      <c r="JHS21" s="945"/>
      <c r="JHT21" s="945"/>
      <c r="JHU21" s="945"/>
      <c r="JHV21" s="945"/>
      <c r="JHW21" s="945"/>
      <c r="JHX21" s="945"/>
      <c r="JHY21" s="945"/>
      <c r="JHZ21" s="945"/>
      <c r="JIA21" s="945"/>
      <c r="JIB21" s="945"/>
      <c r="JIC21" s="945"/>
      <c r="JID21" s="945"/>
      <c r="JIE21" s="945"/>
      <c r="JIF21" s="945"/>
      <c r="JIG21" s="945"/>
      <c r="JIH21" s="945"/>
      <c r="JII21" s="945"/>
      <c r="JIJ21" s="945"/>
      <c r="JIK21" s="945"/>
      <c r="JIL21" s="945"/>
      <c r="JIM21" s="945"/>
      <c r="JIN21" s="945"/>
      <c r="JIO21" s="945"/>
      <c r="JIP21" s="945"/>
      <c r="JIQ21" s="945"/>
      <c r="JIR21" s="945"/>
      <c r="JIS21" s="945"/>
      <c r="JIT21" s="945"/>
      <c r="JIU21" s="945"/>
      <c r="JIV21" s="945"/>
      <c r="JIW21" s="945"/>
      <c r="JIX21" s="945"/>
      <c r="JIY21" s="945"/>
      <c r="JIZ21" s="945"/>
      <c r="JJA21" s="945"/>
      <c r="JJB21" s="945"/>
      <c r="JJC21" s="945"/>
      <c r="JJD21" s="945"/>
      <c r="JJE21" s="945"/>
      <c r="JJF21" s="945"/>
      <c r="JJG21" s="945"/>
      <c r="JJH21" s="945"/>
      <c r="JJI21" s="945"/>
      <c r="JJJ21" s="945"/>
      <c r="JJK21" s="945"/>
      <c r="JJL21" s="945"/>
      <c r="JJM21" s="945"/>
      <c r="JJN21" s="945"/>
      <c r="JJO21" s="945"/>
      <c r="JJP21" s="945"/>
      <c r="JJQ21" s="945"/>
      <c r="JJR21" s="945"/>
      <c r="JJS21" s="945"/>
      <c r="JJT21" s="945"/>
      <c r="JJU21" s="945"/>
      <c r="JJV21" s="945"/>
      <c r="JJW21" s="945"/>
      <c r="JJX21" s="945"/>
      <c r="JJY21" s="945"/>
      <c r="JJZ21" s="945"/>
      <c r="JKA21" s="945"/>
      <c r="JKB21" s="945"/>
      <c r="JKC21" s="945"/>
      <c r="JKD21" s="945"/>
      <c r="JKE21" s="945"/>
      <c r="JKF21" s="945"/>
      <c r="JKG21" s="945"/>
      <c r="JKH21" s="945"/>
      <c r="JKI21" s="945"/>
      <c r="JKJ21" s="945"/>
      <c r="JKK21" s="945"/>
      <c r="JKL21" s="945"/>
      <c r="JKM21" s="945"/>
      <c r="JKN21" s="945"/>
      <c r="JKO21" s="945"/>
      <c r="JKP21" s="945"/>
      <c r="JKQ21" s="945"/>
      <c r="JKR21" s="945"/>
      <c r="JKS21" s="945"/>
      <c r="JKT21" s="945"/>
      <c r="JKU21" s="945"/>
      <c r="JKV21" s="945"/>
      <c r="JKW21" s="945"/>
      <c r="JKX21" s="945"/>
      <c r="JKY21" s="945"/>
      <c r="JKZ21" s="945"/>
      <c r="JLA21" s="945"/>
      <c r="JLB21" s="945"/>
      <c r="JLC21" s="945"/>
      <c r="JLD21" s="945"/>
      <c r="JLE21" s="945"/>
      <c r="JLF21" s="945"/>
      <c r="JLG21" s="945"/>
      <c r="JLH21" s="945"/>
      <c r="JLI21" s="945"/>
      <c r="JLJ21" s="945"/>
      <c r="JLK21" s="945"/>
      <c r="JLL21" s="945"/>
      <c r="JLM21" s="945"/>
      <c r="JLN21" s="945"/>
      <c r="JLO21" s="945"/>
      <c r="JLP21" s="945"/>
      <c r="JLQ21" s="945"/>
      <c r="JLR21" s="945"/>
      <c r="JLS21" s="945"/>
      <c r="JLT21" s="945"/>
      <c r="JLU21" s="945"/>
      <c r="JLV21" s="945"/>
      <c r="JLW21" s="945"/>
      <c r="JLX21" s="945"/>
      <c r="JLY21" s="945"/>
      <c r="JLZ21" s="945"/>
      <c r="JMA21" s="945"/>
      <c r="JMB21" s="945"/>
      <c r="JMC21" s="945"/>
      <c r="JMD21" s="945"/>
      <c r="JME21" s="945"/>
      <c r="JMF21" s="945"/>
      <c r="JMG21" s="945"/>
      <c r="JMH21" s="945"/>
      <c r="JMI21" s="945"/>
      <c r="JMJ21" s="945"/>
      <c r="JMK21" s="945"/>
      <c r="JML21" s="945"/>
      <c r="JMM21" s="945"/>
      <c r="JMN21" s="945"/>
      <c r="JMO21" s="945"/>
      <c r="JMP21" s="945"/>
      <c r="JMQ21" s="945"/>
      <c r="JMR21" s="945"/>
      <c r="JMS21" s="945"/>
      <c r="JMT21" s="945"/>
      <c r="JMU21" s="945"/>
      <c r="JMV21" s="945"/>
      <c r="JMW21" s="945"/>
      <c r="JMX21" s="945"/>
      <c r="JMY21" s="945"/>
      <c r="JMZ21" s="945"/>
      <c r="JNA21" s="945"/>
      <c r="JNB21" s="945"/>
      <c r="JNC21" s="945"/>
      <c r="JND21" s="945"/>
      <c r="JNE21" s="945"/>
      <c r="JNF21" s="945"/>
      <c r="JNG21" s="945"/>
      <c r="JNH21" s="945"/>
      <c r="JNI21" s="945"/>
      <c r="JNJ21" s="945"/>
      <c r="JNK21" s="945"/>
      <c r="JNL21" s="945"/>
      <c r="JNM21" s="945"/>
      <c r="JNN21" s="945"/>
      <c r="JNO21" s="945"/>
      <c r="JNP21" s="945"/>
      <c r="JNQ21" s="945"/>
      <c r="JNR21" s="945"/>
      <c r="JNS21" s="945"/>
      <c r="JNT21" s="945"/>
      <c r="JNU21" s="945"/>
      <c r="JNV21" s="945"/>
      <c r="JNW21" s="945"/>
      <c r="JNX21" s="945"/>
      <c r="JNY21" s="945"/>
      <c r="JNZ21" s="945"/>
      <c r="JOA21" s="945"/>
      <c r="JOB21" s="945"/>
      <c r="JOC21" s="945"/>
      <c r="JOD21" s="945"/>
      <c r="JOE21" s="945"/>
      <c r="JOF21" s="945"/>
      <c r="JOG21" s="945"/>
      <c r="JOH21" s="945"/>
      <c r="JOI21" s="945"/>
      <c r="JOJ21" s="945"/>
      <c r="JOK21" s="945"/>
      <c r="JOL21" s="945"/>
      <c r="JOM21" s="945"/>
      <c r="JON21" s="945"/>
      <c r="JOO21" s="945"/>
      <c r="JOP21" s="945"/>
      <c r="JOQ21" s="945"/>
      <c r="JOR21" s="945"/>
      <c r="JOS21" s="945"/>
      <c r="JOT21" s="945"/>
      <c r="JOU21" s="945"/>
      <c r="JOV21" s="945"/>
      <c r="JOW21" s="945"/>
      <c r="JOX21" s="945"/>
      <c r="JOY21" s="945"/>
      <c r="JOZ21" s="945"/>
      <c r="JPA21" s="945"/>
      <c r="JPB21" s="945"/>
      <c r="JPC21" s="945"/>
      <c r="JPD21" s="945"/>
      <c r="JPE21" s="945"/>
      <c r="JPF21" s="945"/>
      <c r="JPG21" s="945"/>
      <c r="JPH21" s="945"/>
      <c r="JPI21" s="945"/>
      <c r="JPJ21" s="945"/>
      <c r="JPK21" s="945"/>
      <c r="JPL21" s="945"/>
      <c r="JPM21" s="945"/>
      <c r="JPN21" s="945"/>
      <c r="JPO21" s="945"/>
      <c r="JPP21" s="945"/>
      <c r="JPQ21" s="945"/>
      <c r="JPR21" s="945"/>
      <c r="JPS21" s="945"/>
      <c r="JPT21" s="945"/>
      <c r="JPU21" s="945"/>
      <c r="JPV21" s="945"/>
      <c r="JPW21" s="945"/>
      <c r="JPX21" s="945"/>
      <c r="JPY21" s="945"/>
      <c r="JPZ21" s="945"/>
      <c r="JQA21" s="945"/>
      <c r="JQB21" s="945"/>
      <c r="JQC21" s="945"/>
      <c r="JQD21" s="945"/>
      <c r="JQE21" s="945"/>
      <c r="JQF21" s="945"/>
      <c r="JQG21" s="945"/>
      <c r="JQH21" s="945"/>
      <c r="JQI21" s="945"/>
      <c r="JQJ21" s="945"/>
      <c r="JQK21" s="945"/>
      <c r="JQL21" s="945"/>
      <c r="JQM21" s="945"/>
      <c r="JQN21" s="945"/>
      <c r="JQO21" s="945"/>
      <c r="JQP21" s="945"/>
      <c r="JQQ21" s="945"/>
      <c r="JQR21" s="945"/>
      <c r="JQS21" s="945"/>
      <c r="JQT21" s="945"/>
      <c r="JQU21" s="945"/>
      <c r="JQV21" s="945"/>
      <c r="JQW21" s="945"/>
      <c r="JQX21" s="945"/>
      <c r="JQY21" s="945"/>
      <c r="JQZ21" s="945"/>
      <c r="JRA21" s="945"/>
      <c r="JRB21" s="945"/>
      <c r="JRC21" s="945"/>
      <c r="JRD21" s="945"/>
      <c r="JRE21" s="945"/>
      <c r="JRF21" s="945"/>
      <c r="JRG21" s="945"/>
      <c r="JRH21" s="945"/>
      <c r="JRI21" s="945"/>
      <c r="JRJ21" s="945"/>
      <c r="JRK21" s="945"/>
      <c r="JRL21" s="945"/>
      <c r="JRM21" s="945"/>
      <c r="JRN21" s="945"/>
      <c r="JRO21" s="945"/>
      <c r="JRP21" s="945"/>
      <c r="JRQ21" s="945"/>
      <c r="JRR21" s="945"/>
      <c r="JRS21" s="945"/>
      <c r="JRT21" s="945"/>
      <c r="JRU21" s="945"/>
      <c r="JRV21" s="945"/>
      <c r="JRW21" s="945"/>
      <c r="JRX21" s="945"/>
      <c r="JRY21" s="945"/>
      <c r="JRZ21" s="945"/>
      <c r="JSA21" s="945"/>
      <c r="JSB21" s="945"/>
      <c r="JSC21" s="945"/>
      <c r="JSD21" s="945"/>
      <c r="JSE21" s="945"/>
      <c r="JSF21" s="945"/>
      <c r="JSG21" s="945"/>
      <c r="JSH21" s="945"/>
      <c r="JSI21" s="945"/>
      <c r="JSJ21" s="945"/>
      <c r="JSK21" s="945"/>
      <c r="JSL21" s="945"/>
      <c r="JSM21" s="945"/>
      <c r="JSN21" s="945"/>
      <c r="JSO21" s="945"/>
      <c r="JSP21" s="945"/>
      <c r="JSQ21" s="945"/>
      <c r="JSR21" s="945"/>
      <c r="JSS21" s="945"/>
      <c r="JST21" s="945"/>
      <c r="JSU21" s="945"/>
      <c r="JSV21" s="945"/>
      <c r="JSW21" s="945"/>
      <c r="JSX21" s="945"/>
      <c r="JSY21" s="945"/>
      <c r="JSZ21" s="945"/>
      <c r="JTA21" s="945"/>
      <c r="JTB21" s="945"/>
      <c r="JTC21" s="945"/>
      <c r="JTD21" s="945"/>
      <c r="JTE21" s="945"/>
      <c r="JTF21" s="945"/>
      <c r="JTG21" s="945"/>
      <c r="JTH21" s="945"/>
      <c r="JTI21" s="945"/>
      <c r="JTJ21" s="945"/>
      <c r="JTK21" s="945"/>
      <c r="JTL21" s="945"/>
      <c r="JTM21" s="945"/>
      <c r="JTN21" s="945"/>
      <c r="JTO21" s="945"/>
      <c r="JTP21" s="945"/>
      <c r="JTQ21" s="945"/>
      <c r="JTR21" s="945"/>
      <c r="JTS21" s="945"/>
      <c r="JTT21" s="945"/>
      <c r="JTU21" s="945"/>
      <c r="JTV21" s="945"/>
      <c r="JTW21" s="945"/>
      <c r="JTX21" s="945"/>
      <c r="JTY21" s="945"/>
      <c r="JTZ21" s="945"/>
      <c r="JUA21" s="945"/>
      <c r="JUB21" s="945"/>
      <c r="JUC21" s="945"/>
      <c r="JUD21" s="945"/>
      <c r="JUE21" s="945"/>
      <c r="JUF21" s="945"/>
      <c r="JUG21" s="945"/>
      <c r="JUH21" s="945"/>
      <c r="JUI21" s="945"/>
      <c r="JUJ21" s="945"/>
      <c r="JUK21" s="945"/>
      <c r="JUL21" s="945"/>
      <c r="JUM21" s="945"/>
      <c r="JUN21" s="945"/>
      <c r="JUO21" s="945"/>
      <c r="JUP21" s="945"/>
      <c r="JUQ21" s="945"/>
      <c r="JUR21" s="945"/>
      <c r="JUS21" s="945"/>
      <c r="JUT21" s="945"/>
      <c r="JUU21" s="945"/>
      <c r="JUV21" s="945"/>
      <c r="JUW21" s="945"/>
      <c r="JUX21" s="945"/>
      <c r="JUY21" s="945"/>
      <c r="JUZ21" s="945"/>
      <c r="JVA21" s="945"/>
      <c r="JVB21" s="945"/>
      <c r="JVC21" s="945"/>
      <c r="JVD21" s="945"/>
      <c r="JVE21" s="945"/>
      <c r="JVF21" s="945"/>
      <c r="JVG21" s="945"/>
      <c r="JVH21" s="945"/>
      <c r="JVI21" s="945"/>
      <c r="JVJ21" s="945"/>
      <c r="JVK21" s="945"/>
      <c r="JVL21" s="945"/>
      <c r="JVM21" s="945"/>
      <c r="JVN21" s="945"/>
      <c r="JVO21" s="945"/>
      <c r="JVP21" s="945"/>
      <c r="JVQ21" s="945"/>
      <c r="JVR21" s="945"/>
      <c r="JVS21" s="945"/>
      <c r="JVT21" s="945"/>
      <c r="JVU21" s="945"/>
      <c r="JVV21" s="945"/>
      <c r="JVW21" s="945"/>
      <c r="JVX21" s="945"/>
      <c r="JVY21" s="945"/>
      <c r="JVZ21" s="945"/>
      <c r="JWA21" s="945"/>
      <c r="JWB21" s="945"/>
      <c r="JWC21" s="945"/>
      <c r="JWD21" s="945"/>
      <c r="JWE21" s="945"/>
      <c r="JWF21" s="945"/>
      <c r="JWG21" s="945"/>
      <c r="JWH21" s="945"/>
      <c r="JWI21" s="945"/>
      <c r="JWJ21" s="945"/>
      <c r="JWK21" s="945"/>
      <c r="JWL21" s="945"/>
      <c r="JWM21" s="945"/>
      <c r="JWN21" s="945"/>
      <c r="JWO21" s="945"/>
      <c r="JWP21" s="945"/>
      <c r="JWQ21" s="945"/>
      <c r="JWR21" s="945"/>
      <c r="JWS21" s="945"/>
      <c r="JWT21" s="945"/>
      <c r="JWU21" s="945"/>
      <c r="JWV21" s="945"/>
      <c r="JWW21" s="945"/>
      <c r="JWX21" s="945"/>
      <c r="JWY21" s="945"/>
      <c r="JWZ21" s="945"/>
      <c r="JXA21" s="945"/>
      <c r="JXB21" s="945"/>
      <c r="JXC21" s="945"/>
      <c r="JXD21" s="945"/>
      <c r="JXE21" s="945"/>
      <c r="JXF21" s="945"/>
      <c r="JXG21" s="945"/>
      <c r="JXH21" s="945"/>
      <c r="JXI21" s="945"/>
      <c r="JXJ21" s="945"/>
      <c r="JXK21" s="945"/>
      <c r="JXL21" s="945"/>
      <c r="JXM21" s="945"/>
      <c r="JXN21" s="945"/>
      <c r="JXO21" s="945"/>
      <c r="JXP21" s="945"/>
      <c r="JXQ21" s="945"/>
      <c r="JXR21" s="945"/>
      <c r="JXS21" s="945"/>
      <c r="JXT21" s="945"/>
      <c r="JXU21" s="945"/>
      <c r="JXV21" s="945"/>
      <c r="JXW21" s="945"/>
      <c r="JXX21" s="945"/>
      <c r="JXY21" s="945"/>
      <c r="JXZ21" s="945"/>
      <c r="JYA21" s="945"/>
      <c r="JYB21" s="945"/>
      <c r="JYC21" s="945"/>
      <c r="JYD21" s="945"/>
      <c r="JYE21" s="945"/>
      <c r="JYF21" s="945"/>
      <c r="JYG21" s="945"/>
      <c r="JYH21" s="945"/>
      <c r="JYI21" s="945"/>
      <c r="JYJ21" s="945"/>
      <c r="JYK21" s="945"/>
      <c r="JYL21" s="945"/>
      <c r="JYM21" s="945"/>
      <c r="JYN21" s="945"/>
      <c r="JYO21" s="945"/>
      <c r="JYP21" s="945"/>
      <c r="JYQ21" s="945"/>
      <c r="JYR21" s="945"/>
      <c r="JYS21" s="945"/>
      <c r="JYT21" s="945"/>
      <c r="JYU21" s="945"/>
      <c r="JYV21" s="945"/>
      <c r="JYW21" s="945"/>
      <c r="JYX21" s="945"/>
      <c r="JYY21" s="945"/>
      <c r="JYZ21" s="945"/>
      <c r="JZA21" s="945"/>
      <c r="JZB21" s="945"/>
      <c r="JZC21" s="945"/>
      <c r="JZD21" s="945"/>
      <c r="JZE21" s="945"/>
      <c r="JZF21" s="945"/>
      <c r="JZG21" s="945"/>
      <c r="JZH21" s="945"/>
      <c r="JZI21" s="945"/>
      <c r="JZJ21" s="945"/>
      <c r="JZK21" s="945"/>
      <c r="JZL21" s="945"/>
      <c r="JZM21" s="945"/>
      <c r="JZN21" s="945"/>
      <c r="JZO21" s="945"/>
      <c r="JZP21" s="945"/>
      <c r="JZQ21" s="945"/>
      <c r="JZR21" s="945"/>
      <c r="JZS21" s="945"/>
      <c r="JZT21" s="945"/>
      <c r="JZU21" s="945"/>
      <c r="JZV21" s="945"/>
      <c r="JZW21" s="945"/>
      <c r="JZX21" s="945"/>
      <c r="JZY21" s="945"/>
      <c r="JZZ21" s="945"/>
      <c r="KAA21" s="945"/>
      <c r="KAB21" s="945"/>
      <c r="KAC21" s="945"/>
      <c r="KAD21" s="945"/>
      <c r="KAE21" s="945"/>
      <c r="KAF21" s="945"/>
      <c r="KAG21" s="945"/>
      <c r="KAH21" s="945"/>
      <c r="KAI21" s="945"/>
      <c r="KAJ21" s="945"/>
      <c r="KAK21" s="945"/>
      <c r="KAL21" s="945"/>
      <c r="KAM21" s="945"/>
      <c r="KAN21" s="945"/>
      <c r="KAO21" s="945"/>
      <c r="KAP21" s="945"/>
      <c r="KAQ21" s="945"/>
      <c r="KAR21" s="945"/>
      <c r="KAS21" s="945"/>
      <c r="KAT21" s="945"/>
      <c r="KAU21" s="945"/>
      <c r="KAV21" s="945"/>
      <c r="KAW21" s="945"/>
      <c r="KAX21" s="945"/>
      <c r="KAY21" s="945"/>
      <c r="KAZ21" s="945"/>
      <c r="KBA21" s="945"/>
      <c r="KBB21" s="945"/>
      <c r="KBC21" s="945"/>
      <c r="KBD21" s="945"/>
      <c r="KBE21" s="945"/>
      <c r="KBF21" s="945"/>
      <c r="KBG21" s="945"/>
      <c r="KBH21" s="945"/>
      <c r="KBI21" s="945"/>
      <c r="KBJ21" s="945"/>
      <c r="KBK21" s="945"/>
      <c r="KBL21" s="945"/>
      <c r="KBM21" s="945"/>
      <c r="KBN21" s="945"/>
      <c r="KBO21" s="945"/>
      <c r="KBP21" s="945"/>
      <c r="KBQ21" s="945"/>
      <c r="KBR21" s="945"/>
      <c r="KBS21" s="945"/>
      <c r="KBT21" s="945"/>
      <c r="KBU21" s="945"/>
      <c r="KBV21" s="945"/>
      <c r="KBW21" s="945"/>
      <c r="KBX21" s="945"/>
      <c r="KBY21" s="945"/>
      <c r="KBZ21" s="945"/>
      <c r="KCA21" s="945"/>
      <c r="KCB21" s="945"/>
      <c r="KCC21" s="945"/>
      <c r="KCD21" s="945"/>
      <c r="KCE21" s="945"/>
      <c r="KCF21" s="945"/>
      <c r="KCG21" s="945"/>
      <c r="KCH21" s="945"/>
      <c r="KCI21" s="945"/>
      <c r="KCJ21" s="945"/>
      <c r="KCK21" s="945"/>
      <c r="KCL21" s="945"/>
      <c r="KCM21" s="945"/>
      <c r="KCN21" s="945"/>
      <c r="KCO21" s="945"/>
      <c r="KCP21" s="945"/>
      <c r="KCQ21" s="945"/>
      <c r="KCR21" s="945"/>
      <c r="KCS21" s="945"/>
      <c r="KCT21" s="945"/>
      <c r="KCU21" s="945"/>
      <c r="KCV21" s="945"/>
      <c r="KCW21" s="945"/>
      <c r="KCX21" s="945"/>
      <c r="KCY21" s="945"/>
      <c r="KCZ21" s="945"/>
      <c r="KDA21" s="945"/>
      <c r="KDB21" s="945"/>
      <c r="KDC21" s="945"/>
      <c r="KDD21" s="945"/>
      <c r="KDE21" s="945"/>
      <c r="KDF21" s="945"/>
      <c r="KDG21" s="945"/>
      <c r="KDH21" s="945"/>
      <c r="KDI21" s="945"/>
      <c r="KDJ21" s="945"/>
      <c r="KDK21" s="945"/>
      <c r="KDL21" s="945"/>
      <c r="KDM21" s="945"/>
      <c r="KDN21" s="945"/>
      <c r="KDO21" s="945"/>
      <c r="KDP21" s="945"/>
      <c r="KDQ21" s="945"/>
      <c r="KDR21" s="945"/>
      <c r="KDS21" s="945"/>
      <c r="KDT21" s="945"/>
      <c r="KDU21" s="945"/>
      <c r="KDV21" s="945"/>
      <c r="KDW21" s="945"/>
      <c r="KDX21" s="945"/>
      <c r="KDY21" s="945"/>
      <c r="KDZ21" s="945"/>
      <c r="KEA21" s="945"/>
      <c r="KEB21" s="945"/>
      <c r="KEC21" s="945"/>
      <c r="KED21" s="945"/>
      <c r="KEE21" s="945"/>
      <c r="KEF21" s="945"/>
      <c r="KEG21" s="945"/>
      <c r="KEH21" s="945"/>
      <c r="KEI21" s="945"/>
      <c r="KEJ21" s="945"/>
      <c r="KEK21" s="945"/>
      <c r="KEL21" s="945"/>
      <c r="KEM21" s="945"/>
      <c r="KEN21" s="945"/>
      <c r="KEO21" s="945"/>
      <c r="KEP21" s="945"/>
      <c r="KEQ21" s="945"/>
      <c r="KER21" s="945"/>
      <c r="KES21" s="945"/>
      <c r="KET21" s="945"/>
      <c r="KEU21" s="945"/>
      <c r="KEV21" s="945"/>
      <c r="KEW21" s="945"/>
      <c r="KEX21" s="945"/>
      <c r="KEY21" s="945"/>
      <c r="KEZ21" s="945"/>
      <c r="KFA21" s="945"/>
      <c r="KFB21" s="945"/>
      <c r="KFC21" s="945"/>
      <c r="KFD21" s="945"/>
      <c r="KFE21" s="945"/>
      <c r="KFF21" s="945"/>
      <c r="KFG21" s="945"/>
      <c r="KFH21" s="945"/>
      <c r="KFI21" s="945"/>
      <c r="KFJ21" s="945"/>
      <c r="KFK21" s="945"/>
      <c r="KFL21" s="945"/>
      <c r="KFM21" s="945"/>
      <c r="KFN21" s="945"/>
      <c r="KFO21" s="945"/>
      <c r="KFP21" s="945"/>
      <c r="KFQ21" s="945"/>
      <c r="KFR21" s="945"/>
      <c r="KFS21" s="945"/>
      <c r="KFT21" s="945"/>
      <c r="KFU21" s="945"/>
      <c r="KFV21" s="945"/>
      <c r="KFW21" s="945"/>
      <c r="KFX21" s="945"/>
      <c r="KFY21" s="945"/>
      <c r="KFZ21" s="945"/>
      <c r="KGA21" s="945"/>
      <c r="KGB21" s="945"/>
      <c r="KGC21" s="945"/>
      <c r="KGD21" s="945"/>
      <c r="KGE21" s="945"/>
      <c r="KGF21" s="945"/>
      <c r="KGG21" s="945"/>
      <c r="KGH21" s="945"/>
      <c r="KGI21" s="945"/>
      <c r="KGJ21" s="945"/>
      <c r="KGK21" s="945"/>
      <c r="KGL21" s="945"/>
      <c r="KGM21" s="945"/>
      <c r="KGN21" s="945"/>
      <c r="KGO21" s="945"/>
      <c r="KGP21" s="945"/>
      <c r="KGQ21" s="945"/>
      <c r="KGR21" s="945"/>
      <c r="KGS21" s="945"/>
      <c r="KGT21" s="945"/>
      <c r="KGU21" s="945"/>
      <c r="KGV21" s="945"/>
      <c r="KGW21" s="945"/>
      <c r="KGX21" s="945"/>
      <c r="KGY21" s="945"/>
      <c r="KGZ21" s="945"/>
      <c r="KHA21" s="945"/>
      <c r="KHB21" s="945"/>
      <c r="KHC21" s="945"/>
      <c r="KHD21" s="945"/>
      <c r="KHE21" s="945"/>
      <c r="KHF21" s="945"/>
      <c r="KHG21" s="945"/>
      <c r="KHH21" s="945"/>
      <c r="KHI21" s="945"/>
      <c r="KHJ21" s="945"/>
      <c r="KHK21" s="945"/>
      <c r="KHL21" s="945"/>
      <c r="KHM21" s="945"/>
      <c r="KHN21" s="945"/>
      <c r="KHO21" s="945"/>
      <c r="KHP21" s="945"/>
      <c r="KHQ21" s="945"/>
      <c r="KHR21" s="945"/>
      <c r="KHS21" s="945"/>
      <c r="KHT21" s="945"/>
      <c r="KHU21" s="945"/>
      <c r="KHV21" s="945"/>
      <c r="KHW21" s="945"/>
      <c r="KHX21" s="945"/>
      <c r="KHY21" s="945"/>
      <c r="KHZ21" s="945"/>
      <c r="KIA21" s="945"/>
      <c r="KIB21" s="945"/>
      <c r="KIC21" s="945"/>
      <c r="KID21" s="945"/>
      <c r="KIE21" s="945"/>
      <c r="KIF21" s="945"/>
      <c r="KIG21" s="945"/>
      <c r="KIH21" s="945"/>
      <c r="KII21" s="945"/>
      <c r="KIJ21" s="945"/>
      <c r="KIK21" s="945"/>
      <c r="KIL21" s="945"/>
      <c r="KIM21" s="945"/>
      <c r="KIN21" s="945"/>
      <c r="KIO21" s="945"/>
      <c r="KIP21" s="945"/>
      <c r="KIQ21" s="945"/>
      <c r="KIR21" s="945"/>
      <c r="KIS21" s="945"/>
      <c r="KIT21" s="945"/>
      <c r="KIU21" s="945"/>
      <c r="KIV21" s="945"/>
      <c r="KIW21" s="945"/>
      <c r="KIX21" s="945"/>
      <c r="KIY21" s="945"/>
      <c r="KIZ21" s="945"/>
      <c r="KJA21" s="945"/>
      <c r="KJB21" s="945"/>
      <c r="KJC21" s="945"/>
      <c r="KJD21" s="945"/>
      <c r="KJE21" s="945"/>
      <c r="KJF21" s="945"/>
      <c r="KJG21" s="945"/>
      <c r="KJH21" s="945"/>
      <c r="KJI21" s="945"/>
      <c r="KJJ21" s="945"/>
      <c r="KJK21" s="945"/>
      <c r="KJL21" s="945"/>
      <c r="KJM21" s="945"/>
      <c r="KJN21" s="945"/>
      <c r="KJO21" s="945"/>
      <c r="KJP21" s="945"/>
      <c r="KJQ21" s="945"/>
      <c r="KJR21" s="945"/>
      <c r="KJS21" s="945"/>
      <c r="KJT21" s="945"/>
      <c r="KJU21" s="945"/>
      <c r="KJV21" s="945"/>
      <c r="KJW21" s="945"/>
      <c r="KJX21" s="945"/>
      <c r="KJY21" s="945"/>
      <c r="KJZ21" s="945"/>
      <c r="KKA21" s="945"/>
      <c r="KKB21" s="945"/>
      <c r="KKC21" s="945"/>
      <c r="KKD21" s="945"/>
      <c r="KKE21" s="945"/>
      <c r="KKF21" s="945"/>
      <c r="KKG21" s="945"/>
      <c r="KKH21" s="945"/>
      <c r="KKI21" s="945"/>
      <c r="KKJ21" s="945"/>
      <c r="KKK21" s="945"/>
      <c r="KKL21" s="945"/>
      <c r="KKM21" s="945"/>
      <c r="KKN21" s="945"/>
      <c r="KKO21" s="945"/>
      <c r="KKP21" s="945"/>
      <c r="KKQ21" s="945"/>
      <c r="KKR21" s="945"/>
      <c r="KKS21" s="945"/>
      <c r="KKT21" s="945"/>
      <c r="KKU21" s="945"/>
      <c r="KKV21" s="945"/>
      <c r="KKW21" s="945"/>
      <c r="KKX21" s="945"/>
      <c r="KKY21" s="945"/>
      <c r="KKZ21" s="945"/>
      <c r="KLA21" s="945"/>
      <c r="KLB21" s="945"/>
      <c r="KLC21" s="945"/>
      <c r="KLD21" s="945"/>
      <c r="KLE21" s="945"/>
      <c r="KLF21" s="945"/>
      <c r="KLG21" s="945"/>
      <c r="KLH21" s="945"/>
      <c r="KLI21" s="945"/>
      <c r="KLJ21" s="945"/>
      <c r="KLK21" s="945"/>
      <c r="KLL21" s="945"/>
      <c r="KLM21" s="945"/>
      <c r="KLN21" s="945"/>
      <c r="KLO21" s="945"/>
      <c r="KLP21" s="945"/>
      <c r="KLQ21" s="945"/>
      <c r="KLR21" s="945"/>
      <c r="KLS21" s="945"/>
      <c r="KLT21" s="945"/>
      <c r="KLU21" s="945"/>
      <c r="KLV21" s="945"/>
      <c r="KLW21" s="945"/>
      <c r="KLX21" s="945"/>
      <c r="KLY21" s="945"/>
      <c r="KLZ21" s="945"/>
      <c r="KMA21" s="945"/>
      <c r="KMB21" s="945"/>
      <c r="KMC21" s="945"/>
      <c r="KMD21" s="945"/>
      <c r="KME21" s="945"/>
      <c r="KMF21" s="945"/>
      <c r="KMG21" s="945"/>
      <c r="KMH21" s="945"/>
      <c r="KMI21" s="945"/>
      <c r="KMJ21" s="945"/>
      <c r="KMK21" s="945"/>
      <c r="KML21" s="945"/>
      <c r="KMM21" s="945"/>
      <c r="KMN21" s="945"/>
      <c r="KMO21" s="945"/>
      <c r="KMP21" s="945"/>
      <c r="KMQ21" s="945"/>
      <c r="KMR21" s="945"/>
      <c r="KMS21" s="945"/>
      <c r="KMT21" s="945"/>
      <c r="KMU21" s="945"/>
      <c r="KMV21" s="945"/>
      <c r="KMW21" s="945"/>
      <c r="KMX21" s="945"/>
      <c r="KMY21" s="945"/>
      <c r="KMZ21" s="945"/>
      <c r="KNA21" s="945"/>
      <c r="KNB21" s="945"/>
      <c r="KNC21" s="945"/>
      <c r="KND21" s="945"/>
      <c r="KNE21" s="945"/>
      <c r="KNF21" s="945"/>
      <c r="KNG21" s="945"/>
      <c r="KNH21" s="945"/>
      <c r="KNI21" s="945"/>
      <c r="KNJ21" s="945"/>
      <c r="KNK21" s="945"/>
      <c r="KNL21" s="945"/>
      <c r="KNM21" s="945"/>
      <c r="KNN21" s="945"/>
      <c r="KNO21" s="945"/>
      <c r="KNP21" s="945"/>
      <c r="KNQ21" s="945"/>
      <c r="KNR21" s="945"/>
      <c r="KNS21" s="945"/>
      <c r="KNT21" s="945"/>
      <c r="KNU21" s="945"/>
      <c r="KNV21" s="945"/>
      <c r="KNW21" s="945"/>
      <c r="KNX21" s="945"/>
      <c r="KNY21" s="945"/>
      <c r="KNZ21" s="945"/>
      <c r="KOA21" s="945"/>
      <c r="KOB21" s="945"/>
      <c r="KOC21" s="945"/>
      <c r="KOD21" s="945"/>
      <c r="KOE21" s="945"/>
      <c r="KOF21" s="945"/>
      <c r="KOG21" s="945"/>
      <c r="KOH21" s="945"/>
      <c r="KOI21" s="945"/>
      <c r="KOJ21" s="945"/>
      <c r="KOK21" s="945"/>
      <c r="KOL21" s="945"/>
      <c r="KOM21" s="945"/>
      <c r="KON21" s="945"/>
      <c r="KOO21" s="945"/>
      <c r="KOP21" s="945"/>
      <c r="KOQ21" s="945"/>
      <c r="KOR21" s="945"/>
      <c r="KOS21" s="945"/>
      <c r="KOT21" s="945"/>
      <c r="KOU21" s="945"/>
      <c r="KOV21" s="945"/>
      <c r="KOW21" s="945"/>
      <c r="KOX21" s="945"/>
      <c r="KOY21" s="945"/>
      <c r="KOZ21" s="945"/>
      <c r="KPA21" s="945"/>
      <c r="KPB21" s="945"/>
      <c r="KPC21" s="945"/>
      <c r="KPD21" s="945"/>
      <c r="KPE21" s="945"/>
      <c r="KPF21" s="945"/>
      <c r="KPG21" s="945"/>
      <c r="KPH21" s="945"/>
      <c r="KPI21" s="945"/>
      <c r="KPJ21" s="945"/>
      <c r="KPK21" s="945"/>
      <c r="KPL21" s="945"/>
      <c r="KPM21" s="945"/>
      <c r="KPN21" s="945"/>
      <c r="KPO21" s="945"/>
      <c r="KPP21" s="945"/>
      <c r="KPQ21" s="945"/>
      <c r="KPR21" s="945"/>
      <c r="KPS21" s="945"/>
      <c r="KPT21" s="945"/>
      <c r="KPU21" s="945"/>
      <c r="KPV21" s="945"/>
      <c r="KPW21" s="945"/>
      <c r="KPX21" s="945"/>
      <c r="KPY21" s="945"/>
      <c r="KPZ21" s="945"/>
      <c r="KQA21" s="945"/>
      <c r="KQB21" s="945"/>
      <c r="KQC21" s="945"/>
      <c r="KQD21" s="945"/>
      <c r="KQE21" s="945"/>
      <c r="KQF21" s="945"/>
      <c r="KQG21" s="945"/>
      <c r="KQH21" s="945"/>
      <c r="KQI21" s="945"/>
      <c r="KQJ21" s="945"/>
      <c r="KQK21" s="945"/>
      <c r="KQL21" s="945"/>
      <c r="KQM21" s="945"/>
      <c r="KQN21" s="945"/>
      <c r="KQO21" s="945"/>
      <c r="KQP21" s="945"/>
      <c r="KQQ21" s="945"/>
      <c r="KQR21" s="945"/>
      <c r="KQS21" s="945"/>
      <c r="KQT21" s="945"/>
      <c r="KQU21" s="945"/>
      <c r="KQV21" s="945"/>
      <c r="KQW21" s="945"/>
      <c r="KQX21" s="945"/>
      <c r="KQY21" s="945"/>
      <c r="KQZ21" s="945"/>
      <c r="KRA21" s="945"/>
      <c r="KRB21" s="945"/>
      <c r="KRC21" s="945"/>
      <c r="KRD21" s="945"/>
      <c r="KRE21" s="945"/>
      <c r="KRF21" s="945"/>
      <c r="KRG21" s="945"/>
      <c r="KRH21" s="945"/>
      <c r="KRI21" s="945"/>
      <c r="KRJ21" s="945"/>
      <c r="KRK21" s="945"/>
      <c r="KRL21" s="945"/>
      <c r="KRM21" s="945"/>
      <c r="KRN21" s="945"/>
      <c r="KRO21" s="945"/>
      <c r="KRP21" s="945"/>
      <c r="KRQ21" s="945"/>
      <c r="KRR21" s="945"/>
      <c r="KRS21" s="945"/>
      <c r="KRT21" s="945"/>
      <c r="KRU21" s="945"/>
      <c r="KRV21" s="945"/>
      <c r="KRW21" s="945"/>
      <c r="KRX21" s="945"/>
      <c r="KRY21" s="945"/>
      <c r="KRZ21" s="945"/>
      <c r="KSA21" s="945"/>
      <c r="KSB21" s="945"/>
      <c r="KSC21" s="945"/>
      <c r="KSD21" s="945"/>
      <c r="KSE21" s="945"/>
      <c r="KSF21" s="945"/>
      <c r="KSG21" s="945"/>
      <c r="KSH21" s="945"/>
      <c r="KSI21" s="945"/>
      <c r="KSJ21" s="945"/>
      <c r="KSK21" s="945"/>
      <c r="KSL21" s="945"/>
      <c r="KSM21" s="945"/>
      <c r="KSN21" s="945"/>
      <c r="KSO21" s="945"/>
      <c r="KSP21" s="945"/>
      <c r="KSQ21" s="945"/>
      <c r="KSR21" s="945"/>
      <c r="KSS21" s="945"/>
      <c r="KST21" s="945"/>
      <c r="KSU21" s="945"/>
      <c r="KSV21" s="945"/>
      <c r="KSW21" s="945"/>
      <c r="KSX21" s="945"/>
      <c r="KSY21" s="945"/>
      <c r="KSZ21" s="945"/>
      <c r="KTA21" s="945"/>
      <c r="KTB21" s="945"/>
      <c r="KTC21" s="945"/>
      <c r="KTD21" s="945"/>
      <c r="KTE21" s="945"/>
      <c r="KTF21" s="945"/>
      <c r="KTG21" s="945"/>
      <c r="KTH21" s="945"/>
      <c r="KTI21" s="945"/>
      <c r="KTJ21" s="945"/>
      <c r="KTK21" s="945"/>
      <c r="KTL21" s="945"/>
      <c r="KTM21" s="945"/>
      <c r="KTN21" s="945"/>
      <c r="KTO21" s="945"/>
      <c r="KTP21" s="945"/>
      <c r="KTQ21" s="945"/>
      <c r="KTR21" s="945"/>
      <c r="KTS21" s="945"/>
      <c r="KTT21" s="945"/>
      <c r="KTU21" s="945"/>
      <c r="KTV21" s="945"/>
      <c r="KTW21" s="945"/>
      <c r="KTX21" s="945"/>
      <c r="KTY21" s="945"/>
      <c r="KTZ21" s="945"/>
      <c r="KUA21" s="945"/>
      <c r="KUB21" s="945"/>
      <c r="KUC21" s="945"/>
      <c r="KUD21" s="945"/>
      <c r="KUE21" s="945"/>
      <c r="KUF21" s="945"/>
      <c r="KUG21" s="945"/>
      <c r="KUH21" s="945"/>
      <c r="KUI21" s="945"/>
      <c r="KUJ21" s="945"/>
      <c r="KUK21" s="945"/>
      <c r="KUL21" s="945"/>
      <c r="KUM21" s="945"/>
      <c r="KUN21" s="945"/>
      <c r="KUO21" s="945"/>
      <c r="KUP21" s="945"/>
      <c r="KUQ21" s="945"/>
      <c r="KUR21" s="945"/>
      <c r="KUS21" s="945"/>
      <c r="KUT21" s="945"/>
      <c r="KUU21" s="945"/>
      <c r="KUV21" s="945"/>
      <c r="KUW21" s="945"/>
      <c r="KUX21" s="945"/>
      <c r="KUY21" s="945"/>
      <c r="KUZ21" s="945"/>
      <c r="KVA21" s="945"/>
      <c r="KVB21" s="945"/>
      <c r="KVC21" s="945"/>
      <c r="KVD21" s="945"/>
      <c r="KVE21" s="945"/>
      <c r="KVF21" s="945"/>
      <c r="KVG21" s="945"/>
      <c r="KVH21" s="945"/>
      <c r="KVI21" s="945"/>
      <c r="KVJ21" s="945"/>
      <c r="KVK21" s="945"/>
      <c r="KVL21" s="945"/>
      <c r="KVM21" s="945"/>
      <c r="KVN21" s="945"/>
      <c r="KVO21" s="945"/>
      <c r="KVP21" s="945"/>
      <c r="KVQ21" s="945"/>
      <c r="KVR21" s="945"/>
      <c r="KVS21" s="945"/>
      <c r="KVT21" s="945"/>
      <c r="KVU21" s="945"/>
      <c r="KVV21" s="945"/>
      <c r="KVW21" s="945"/>
      <c r="KVX21" s="945"/>
      <c r="KVY21" s="945"/>
      <c r="KVZ21" s="945"/>
      <c r="KWA21" s="945"/>
      <c r="KWB21" s="945"/>
      <c r="KWC21" s="945"/>
      <c r="KWD21" s="945"/>
      <c r="KWE21" s="945"/>
      <c r="KWF21" s="945"/>
      <c r="KWG21" s="945"/>
      <c r="KWH21" s="945"/>
      <c r="KWI21" s="945"/>
      <c r="KWJ21" s="945"/>
      <c r="KWK21" s="945"/>
      <c r="KWL21" s="945"/>
      <c r="KWM21" s="945"/>
      <c r="KWN21" s="945"/>
      <c r="KWO21" s="945"/>
      <c r="KWP21" s="945"/>
      <c r="KWQ21" s="945"/>
      <c r="KWR21" s="945"/>
      <c r="KWS21" s="945"/>
      <c r="KWT21" s="945"/>
      <c r="KWU21" s="945"/>
      <c r="KWV21" s="945"/>
      <c r="KWW21" s="945"/>
      <c r="KWX21" s="945"/>
      <c r="KWY21" s="945"/>
      <c r="KWZ21" s="945"/>
      <c r="KXA21" s="945"/>
      <c r="KXB21" s="945"/>
      <c r="KXC21" s="945"/>
      <c r="KXD21" s="945"/>
      <c r="KXE21" s="945"/>
      <c r="KXF21" s="945"/>
      <c r="KXG21" s="945"/>
      <c r="KXH21" s="945"/>
      <c r="KXI21" s="945"/>
      <c r="KXJ21" s="945"/>
      <c r="KXK21" s="945"/>
      <c r="KXL21" s="945"/>
      <c r="KXM21" s="945"/>
      <c r="KXN21" s="945"/>
      <c r="KXO21" s="945"/>
      <c r="KXP21" s="945"/>
      <c r="KXQ21" s="945"/>
      <c r="KXR21" s="945"/>
      <c r="KXS21" s="945"/>
      <c r="KXT21" s="945"/>
      <c r="KXU21" s="945"/>
      <c r="KXV21" s="945"/>
      <c r="KXW21" s="945"/>
      <c r="KXX21" s="945"/>
      <c r="KXY21" s="945"/>
      <c r="KXZ21" s="945"/>
      <c r="KYA21" s="945"/>
      <c r="KYB21" s="945"/>
      <c r="KYC21" s="945"/>
      <c r="KYD21" s="945"/>
      <c r="KYE21" s="945"/>
      <c r="KYF21" s="945"/>
      <c r="KYG21" s="945"/>
      <c r="KYH21" s="945"/>
      <c r="KYI21" s="945"/>
      <c r="KYJ21" s="945"/>
      <c r="KYK21" s="945"/>
      <c r="KYL21" s="945"/>
      <c r="KYM21" s="945"/>
      <c r="KYN21" s="945"/>
      <c r="KYO21" s="945"/>
      <c r="KYP21" s="945"/>
      <c r="KYQ21" s="945"/>
      <c r="KYR21" s="945"/>
      <c r="KYS21" s="945"/>
      <c r="KYT21" s="945"/>
      <c r="KYU21" s="945"/>
      <c r="KYV21" s="945"/>
      <c r="KYW21" s="945"/>
      <c r="KYX21" s="945"/>
      <c r="KYY21" s="945"/>
      <c r="KYZ21" s="945"/>
      <c r="KZA21" s="945"/>
      <c r="KZB21" s="945"/>
      <c r="KZC21" s="945"/>
      <c r="KZD21" s="945"/>
      <c r="KZE21" s="945"/>
      <c r="KZF21" s="945"/>
      <c r="KZG21" s="945"/>
      <c r="KZH21" s="945"/>
      <c r="KZI21" s="945"/>
      <c r="KZJ21" s="945"/>
      <c r="KZK21" s="945"/>
      <c r="KZL21" s="945"/>
      <c r="KZM21" s="945"/>
      <c r="KZN21" s="945"/>
      <c r="KZO21" s="945"/>
      <c r="KZP21" s="945"/>
      <c r="KZQ21" s="945"/>
      <c r="KZR21" s="945"/>
      <c r="KZS21" s="945"/>
      <c r="KZT21" s="945"/>
      <c r="KZU21" s="945"/>
      <c r="KZV21" s="945"/>
      <c r="KZW21" s="945"/>
      <c r="KZX21" s="945"/>
      <c r="KZY21" s="945"/>
      <c r="KZZ21" s="945"/>
      <c r="LAA21" s="945"/>
      <c r="LAB21" s="945"/>
      <c r="LAC21" s="945"/>
      <c r="LAD21" s="945"/>
      <c r="LAE21" s="945"/>
      <c r="LAF21" s="945"/>
      <c r="LAG21" s="945"/>
      <c r="LAH21" s="945"/>
      <c r="LAI21" s="945"/>
      <c r="LAJ21" s="945"/>
      <c r="LAK21" s="945"/>
      <c r="LAL21" s="945"/>
      <c r="LAM21" s="945"/>
      <c r="LAN21" s="945"/>
      <c r="LAO21" s="945"/>
      <c r="LAP21" s="945"/>
      <c r="LAQ21" s="945"/>
      <c r="LAR21" s="945"/>
      <c r="LAS21" s="945"/>
      <c r="LAT21" s="945"/>
      <c r="LAU21" s="945"/>
      <c r="LAV21" s="945"/>
      <c r="LAW21" s="945"/>
      <c r="LAX21" s="945"/>
      <c r="LAY21" s="945"/>
      <c r="LAZ21" s="945"/>
      <c r="LBA21" s="945"/>
      <c r="LBB21" s="945"/>
      <c r="LBC21" s="945"/>
      <c r="LBD21" s="945"/>
      <c r="LBE21" s="945"/>
      <c r="LBF21" s="945"/>
      <c r="LBG21" s="945"/>
      <c r="LBH21" s="945"/>
      <c r="LBI21" s="945"/>
      <c r="LBJ21" s="945"/>
      <c r="LBK21" s="945"/>
      <c r="LBL21" s="945"/>
      <c r="LBM21" s="945"/>
      <c r="LBN21" s="945"/>
      <c r="LBO21" s="945"/>
      <c r="LBP21" s="945"/>
      <c r="LBQ21" s="945"/>
      <c r="LBR21" s="945"/>
      <c r="LBS21" s="945"/>
      <c r="LBT21" s="945"/>
      <c r="LBU21" s="945"/>
      <c r="LBV21" s="945"/>
      <c r="LBW21" s="945"/>
      <c r="LBX21" s="945"/>
      <c r="LBY21" s="945"/>
      <c r="LBZ21" s="945"/>
      <c r="LCA21" s="945"/>
      <c r="LCB21" s="945"/>
      <c r="LCC21" s="945"/>
      <c r="LCD21" s="945"/>
      <c r="LCE21" s="945"/>
      <c r="LCF21" s="945"/>
      <c r="LCG21" s="945"/>
      <c r="LCH21" s="945"/>
      <c r="LCI21" s="945"/>
      <c r="LCJ21" s="945"/>
      <c r="LCK21" s="945"/>
      <c r="LCL21" s="945"/>
      <c r="LCM21" s="945"/>
      <c r="LCN21" s="945"/>
      <c r="LCO21" s="945"/>
      <c r="LCP21" s="945"/>
      <c r="LCQ21" s="945"/>
      <c r="LCR21" s="945"/>
      <c r="LCS21" s="945"/>
      <c r="LCT21" s="945"/>
      <c r="LCU21" s="945"/>
      <c r="LCV21" s="945"/>
      <c r="LCW21" s="945"/>
      <c r="LCX21" s="945"/>
      <c r="LCY21" s="945"/>
      <c r="LCZ21" s="945"/>
      <c r="LDA21" s="945"/>
      <c r="LDB21" s="945"/>
      <c r="LDC21" s="945"/>
      <c r="LDD21" s="945"/>
      <c r="LDE21" s="945"/>
      <c r="LDF21" s="945"/>
      <c r="LDG21" s="945"/>
      <c r="LDH21" s="945"/>
      <c r="LDI21" s="945"/>
      <c r="LDJ21" s="945"/>
      <c r="LDK21" s="945"/>
      <c r="LDL21" s="945"/>
      <c r="LDM21" s="945"/>
      <c r="LDN21" s="945"/>
      <c r="LDO21" s="945"/>
      <c r="LDP21" s="945"/>
      <c r="LDQ21" s="945"/>
      <c r="LDR21" s="945"/>
      <c r="LDS21" s="945"/>
      <c r="LDT21" s="945"/>
      <c r="LDU21" s="945"/>
      <c r="LDV21" s="945"/>
      <c r="LDW21" s="945"/>
      <c r="LDX21" s="945"/>
      <c r="LDY21" s="945"/>
      <c r="LDZ21" s="945"/>
      <c r="LEA21" s="945"/>
      <c r="LEB21" s="945"/>
      <c r="LEC21" s="945"/>
      <c r="LED21" s="945"/>
      <c r="LEE21" s="945"/>
      <c r="LEF21" s="945"/>
      <c r="LEG21" s="945"/>
      <c r="LEH21" s="945"/>
      <c r="LEI21" s="945"/>
      <c r="LEJ21" s="945"/>
      <c r="LEK21" s="945"/>
      <c r="LEL21" s="945"/>
      <c r="LEM21" s="945"/>
      <c r="LEN21" s="945"/>
      <c r="LEO21" s="945"/>
      <c r="LEP21" s="945"/>
      <c r="LEQ21" s="945"/>
      <c r="LER21" s="945"/>
      <c r="LES21" s="945"/>
      <c r="LET21" s="945"/>
      <c r="LEU21" s="945"/>
      <c r="LEV21" s="945"/>
      <c r="LEW21" s="945"/>
      <c r="LEX21" s="945"/>
      <c r="LEY21" s="945"/>
      <c r="LEZ21" s="945"/>
      <c r="LFA21" s="945"/>
      <c r="LFB21" s="945"/>
      <c r="LFC21" s="945"/>
      <c r="LFD21" s="945"/>
      <c r="LFE21" s="945"/>
      <c r="LFF21" s="945"/>
      <c r="LFG21" s="945"/>
      <c r="LFH21" s="945"/>
      <c r="LFI21" s="945"/>
      <c r="LFJ21" s="945"/>
      <c r="LFK21" s="945"/>
      <c r="LFL21" s="945"/>
      <c r="LFM21" s="945"/>
      <c r="LFN21" s="945"/>
      <c r="LFO21" s="945"/>
      <c r="LFP21" s="945"/>
      <c r="LFQ21" s="945"/>
      <c r="LFR21" s="945"/>
      <c r="LFS21" s="945"/>
      <c r="LFT21" s="945"/>
      <c r="LFU21" s="945"/>
      <c r="LFV21" s="945"/>
      <c r="LFW21" s="945"/>
      <c r="LFX21" s="945"/>
      <c r="LFY21" s="945"/>
      <c r="LFZ21" s="945"/>
      <c r="LGA21" s="945"/>
      <c r="LGB21" s="945"/>
      <c r="LGC21" s="945"/>
      <c r="LGD21" s="945"/>
      <c r="LGE21" s="945"/>
      <c r="LGF21" s="945"/>
      <c r="LGG21" s="945"/>
      <c r="LGH21" s="945"/>
      <c r="LGI21" s="945"/>
      <c r="LGJ21" s="945"/>
      <c r="LGK21" s="945"/>
      <c r="LGL21" s="945"/>
      <c r="LGM21" s="945"/>
      <c r="LGN21" s="945"/>
      <c r="LGO21" s="945"/>
      <c r="LGP21" s="945"/>
      <c r="LGQ21" s="945"/>
      <c r="LGR21" s="945"/>
      <c r="LGS21" s="945"/>
      <c r="LGT21" s="945"/>
      <c r="LGU21" s="945"/>
      <c r="LGV21" s="945"/>
      <c r="LGW21" s="945"/>
      <c r="LGX21" s="945"/>
      <c r="LGY21" s="945"/>
      <c r="LGZ21" s="945"/>
      <c r="LHA21" s="945"/>
      <c r="LHB21" s="945"/>
      <c r="LHC21" s="945"/>
      <c r="LHD21" s="945"/>
      <c r="LHE21" s="945"/>
      <c r="LHF21" s="945"/>
      <c r="LHG21" s="945"/>
      <c r="LHH21" s="945"/>
      <c r="LHI21" s="945"/>
      <c r="LHJ21" s="945"/>
      <c r="LHK21" s="945"/>
      <c r="LHL21" s="945"/>
      <c r="LHM21" s="945"/>
      <c r="LHN21" s="945"/>
      <c r="LHO21" s="945"/>
      <c r="LHP21" s="945"/>
      <c r="LHQ21" s="945"/>
      <c r="LHR21" s="945"/>
      <c r="LHS21" s="945"/>
      <c r="LHT21" s="945"/>
      <c r="LHU21" s="945"/>
      <c r="LHV21" s="945"/>
      <c r="LHW21" s="945"/>
      <c r="LHX21" s="945"/>
      <c r="LHY21" s="945"/>
      <c r="LHZ21" s="945"/>
      <c r="LIA21" s="945"/>
      <c r="LIB21" s="945"/>
      <c r="LIC21" s="945"/>
      <c r="LID21" s="945"/>
      <c r="LIE21" s="945"/>
      <c r="LIF21" s="945"/>
      <c r="LIG21" s="945"/>
      <c r="LIH21" s="945"/>
      <c r="LII21" s="945"/>
      <c r="LIJ21" s="945"/>
      <c r="LIK21" s="945"/>
      <c r="LIL21" s="945"/>
      <c r="LIM21" s="945"/>
      <c r="LIN21" s="945"/>
      <c r="LIO21" s="945"/>
      <c r="LIP21" s="945"/>
      <c r="LIQ21" s="945"/>
      <c r="LIR21" s="945"/>
      <c r="LIS21" s="945"/>
      <c r="LIT21" s="945"/>
      <c r="LIU21" s="945"/>
      <c r="LIV21" s="945"/>
      <c r="LIW21" s="945"/>
      <c r="LIX21" s="945"/>
      <c r="LIY21" s="945"/>
      <c r="LIZ21" s="945"/>
      <c r="LJA21" s="945"/>
      <c r="LJB21" s="945"/>
      <c r="LJC21" s="945"/>
      <c r="LJD21" s="945"/>
      <c r="LJE21" s="945"/>
      <c r="LJF21" s="945"/>
      <c r="LJG21" s="945"/>
      <c r="LJH21" s="945"/>
      <c r="LJI21" s="945"/>
      <c r="LJJ21" s="945"/>
      <c r="LJK21" s="945"/>
      <c r="LJL21" s="945"/>
      <c r="LJM21" s="945"/>
      <c r="LJN21" s="945"/>
      <c r="LJO21" s="945"/>
      <c r="LJP21" s="945"/>
      <c r="LJQ21" s="945"/>
      <c r="LJR21" s="945"/>
      <c r="LJS21" s="945"/>
      <c r="LJT21" s="945"/>
      <c r="LJU21" s="945"/>
      <c r="LJV21" s="945"/>
      <c r="LJW21" s="945"/>
      <c r="LJX21" s="945"/>
      <c r="LJY21" s="945"/>
      <c r="LJZ21" s="945"/>
      <c r="LKA21" s="945"/>
      <c r="LKB21" s="945"/>
      <c r="LKC21" s="945"/>
      <c r="LKD21" s="945"/>
      <c r="LKE21" s="945"/>
      <c r="LKF21" s="945"/>
      <c r="LKG21" s="945"/>
      <c r="LKH21" s="945"/>
      <c r="LKI21" s="945"/>
      <c r="LKJ21" s="945"/>
      <c r="LKK21" s="945"/>
      <c r="LKL21" s="945"/>
      <c r="LKM21" s="945"/>
      <c r="LKN21" s="945"/>
      <c r="LKO21" s="945"/>
      <c r="LKP21" s="945"/>
      <c r="LKQ21" s="945"/>
      <c r="LKR21" s="945"/>
      <c r="LKS21" s="945"/>
      <c r="LKT21" s="945"/>
      <c r="LKU21" s="945"/>
      <c r="LKV21" s="945"/>
      <c r="LKW21" s="945"/>
      <c r="LKX21" s="945"/>
      <c r="LKY21" s="945"/>
      <c r="LKZ21" s="945"/>
      <c r="LLA21" s="945"/>
      <c r="LLB21" s="945"/>
      <c r="LLC21" s="945"/>
      <c r="LLD21" s="945"/>
      <c r="LLE21" s="945"/>
      <c r="LLF21" s="945"/>
      <c r="LLG21" s="945"/>
      <c r="LLH21" s="945"/>
      <c r="LLI21" s="945"/>
      <c r="LLJ21" s="945"/>
      <c r="LLK21" s="945"/>
      <c r="LLL21" s="945"/>
      <c r="LLM21" s="945"/>
      <c r="LLN21" s="945"/>
      <c r="LLO21" s="945"/>
      <c r="LLP21" s="945"/>
      <c r="LLQ21" s="945"/>
      <c r="LLR21" s="945"/>
      <c r="LLS21" s="945"/>
      <c r="LLT21" s="945"/>
      <c r="LLU21" s="945"/>
      <c r="LLV21" s="945"/>
      <c r="LLW21" s="945"/>
      <c r="LLX21" s="945"/>
      <c r="LLY21" s="945"/>
      <c r="LLZ21" s="945"/>
      <c r="LMA21" s="945"/>
      <c r="LMB21" s="945"/>
      <c r="LMC21" s="945"/>
      <c r="LMD21" s="945"/>
      <c r="LME21" s="945"/>
      <c r="LMF21" s="945"/>
      <c r="LMG21" s="945"/>
      <c r="LMH21" s="945"/>
      <c r="LMI21" s="945"/>
      <c r="LMJ21" s="945"/>
      <c r="LMK21" s="945"/>
      <c r="LML21" s="945"/>
      <c r="LMM21" s="945"/>
      <c r="LMN21" s="945"/>
      <c r="LMO21" s="945"/>
      <c r="LMP21" s="945"/>
      <c r="LMQ21" s="945"/>
      <c r="LMR21" s="945"/>
      <c r="LMS21" s="945"/>
      <c r="LMT21" s="945"/>
      <c r="LMU21" s="945"/>
      <c r="LMV21" s="945"/>
      <c r="LMW21" s="945"/>
      <c r="LMX21" s="945"/>
      <c r="LMY21" s="945"/>
      <c r="LMZ21" s="945"/>
      <c r="LNA21" s="945"/>
      <c r="LNB21" s="945"/>
      <c r="LNC21" s="945"/>
      <c r="LND21" s="945"/>
      <c r="LNE21" s="945"/>
      <c r="LNF21" s="945"/>
      <c r="LNG21" s="945"/>
      <c r="LNH21" s="945"/>
      <c r="LNI21" s="945"/>
      <c r="LNJ21" s="945"/>
      <c r="LNK21" s="945"/>
      <c r="LNL21" s="945"/>
      <c r="LNM21" s="945"/>
      <c r="LNN21" s="945"/>
      <c r="LNO21" s="945"/>
      <c r="LNP21" s="945"/>
      <c r="LNQ21" s="945"/>
      <c r="LNR21" s="945"/>
      <c r="LNS21" s="945"/>
      <c r="LNT21" s="945"/>
      <c r="LNU21" s="945"/>
      <c r="LNV21" s="945"/>
      <c r="LNW21" s="945"/>
      <c r="LNX21" s="945"/>
      <c r="LNY21" s="945"/>
      <c r="LNZ21" s="945"/>
      <c r="LOA21" s="945"/>
      <c r="LOB21" s="945"/>
      <c r="LOC21" s="945"/>
      <c r="LOD21" s="945"/>
      <c r="LOE21" s="945"/>
      <c r="LOF21" s="945"/>
      <c r="LOG21" s="945"/>
      <c r="LOH21" s="945"/>
      <c r="LOI21" s="945"/>
      <c r="LOJ21" s="945"/>
      <c r="LOK21" s="945"/>
      <c r="LOL21" s="945"/>
      <c r="LOM21" s="945"/>
      <c r="LON21" s="945"/>
      <c r="LOO21" s="945"/>
      <c r="LOP21" s="945"/>
      <c r="LOQ21" s="945"/>
      <c r="LOR21" s="945"/>
      <c r="LOS21" s="945"/>
      <c r="LOT21" s="945"/>
      <c r="LOU21" s="945"/>
      <c r="LOV21" s="945"/>
      <c r="LOW21" s="945"/>
      <c r="LOX21" s="945"/>
      <c r="LOY21" s="945"/>
      <c r="LOZ21" s="945"/>
      <c r="LPA21" s="945"/>
      <c r="LPB21" s="945"/>
      <c r="LPC21" s="945"/>
      <c r="LPD21" s="945"/>
      <c r="LPE21" s="945"/>
      <c r="LPF21" s="945"/>
      <c r="LPG21" s="945"/>
      <c r="LPH21" s="945"/>
      <c r="LPI21" s="945"/>
      <c r="LPJ21" s="945"/>
      <c r="LPK21" s="945"/>
      <c r="LPL21" s="945"/>
      <c r="LPM21" s="945"/>
      <c r="LPN21" s="945"/>
      <c r="LPO21" s="945"/>
      <c r="LPP21" s="945"/>
      <c r="LPQ21" s="945"/>
      <c r="LPR21" s="945"/>
      <c r="LPS21" s="945"/>
      <c r="LPT21" s="945"/>
      <c r="LPU21" s="945"/>
      <c r="LPV21" s="945"/>
      <c r="LPW21" s="945"/>
      <c r="LPX21" s="945"/>
      <c r="LPY21" s="945"/>
      <c r="LPZ21" s="945"/>
      <c r="LQA21" s="945"/>
      <c r="LQB21" s="945"/>
      <c r="LQC21" s="945"/>
      <c r="LQD21" s="945"/>
      <c r="LQE21" s="945"/>
      <c r="LQF21" s="945"/>
      <c r="LQG21" s="945"/>
      <c r="LQH21" s="945"/>
      <c r="LQI21" s="945"/>
      <c r="LQJ21" s="945"/>
      <c r="LQK21" s="945"/>
      <c r="LQL21" s="945"/>
      <c r="LQM21" s="945"/>
      <c r="LQN21" s="945"/>
      <c r="LQO21" s="945"/>
      <c r="LQP21" s="945"/>
      <c r="LQQ21" s="945"/>
      <c r="LQR21" s="945"/>
      <c r="LQS21" s="945"/>
      <c r="LQT21" s="945"/>
      <c r="LQU21" s="945"/>
      <c r="LQV21" s="945"/>
      <c r="LQW21" s="945"/>
      <c r="LQX21" s="945"/>
      <c r="LQY21" s="945"/>
      <c r="LQZ21" s="945"/>
      <c r="LRA21" s="945"/>
      <c r="LRB21" s="945"/>
      <c r="LRC21" s="945"/>
      <c r="LRD21" s="945"/>
      <c r="LRE21" s="945"/>
      <c r="LRF21" s="945"/>
      <c r="LRG21" s="945"/>
      <c r="LRH21" s="945"/>
      <c r="LRI21" s="945"/>
      <c r="LRJ21" s="945"/>
      <c r="LRK21" s="945"/>
      <c r="LRL21" s="945"/>
      <c r="LRM21" s="945"/>
      <c r="LRN21" s="945"/>
      <c r="LRO21" s="945"/>
      <c r="LRP21" s="945"/>
      <c r="LRQ21" s="945"/>
      <c r="LRR21" s="945"/>
      <c r="LRS21" s="945"/>
      <c r="LRT21" s="945"/>
      <c r="LRU21" s="945"/>
      <c r="LRV21" s="945"/>
      <c r="LRW21" s="945"/>
      <c r="LRX21" s="945"/>
      <c r="LRY21" s="945"/>
      <c r="LRZ21" s="945"/>
      <c r="LSA21" s="945"/>
      <c r="LSB21" s="945"/>
      <c r="LSC21" s="945"/>
      <c r="LSD21" s="945"/>
      <c r="LSE21" s="945"/>
      <c r="LSF21" s="945"/>
      <c r="LSG21" s="945"/>
      <c r="LSH21" s="945"/>
      <c r="LSI21" s="945"/>
      <c r="LSJ21" s="945"/>
      <c r="LSK21" s="945"/>
      <c r="LSL21" s="945"/>
      <c r="LSM21" s="945"/>
      <c r="LSN21" s="945"/>
      <c r="LSO21" s="945"/>
      <c r="LSP21" s="945"/>
      <c r="LSQ21" s="945"/>
      <c r="LSR21" s="945"/>
      <c r="LSS21" s="945"/>
      <c r="LST21" s="945"/>
      <c r="LSU21" s="945"/>
      <c r="LSV21" s="945"/>
      <c r="LSW21" s="945"/>
      <c r="LSX21" s="945"/>
      <c r="LSY21" s="945"/>
      <c r="LSZ21" s="945"/>
      <c r="LTA21" s="945"/>
      <c r="LTB21" s="945"/>
      <c r="LTC21" s="945"/>
      <c r="LTD21" s="945"/>
      <c r="LTE21" s="945"/>
      <c r="LTF21" s="945"/>
      <c r="LTG21" s="945"/>
      <c r="LTH21" s="945"/>
      <c r="LTI21" s="945"/>
      <c r="LTJ21" s="945"/>
      <c r="LTK21" s="945"/>
      <c r="LTL21" s="945"/>
      <c r="LTM21" s="945"/>
      <c r="LTN21" s="945"/>
      <c r="LTO21" s="945"/>
      <c r="LTP21" s="945"/>
      <c r="LTQ21" s="945"/>
      <c r="LTR21" s="945"/>
      <c r="LTS21" s="945"/>
      <c r="LTT21" s="945"/>
      <c r="LTU21" s="945"/>
      <c r="LTV21" s="945"/>
      <c r="LTW21" s="945"/>
      <c r="LTX21" s="945"/>
      <c r="LTY21" s="945"/>
      <c r="LTZ21" s="945"/>
      <c r="LUA21" s="945"/>
      <c r="LUB21" s="945"/>
      <c r="LUC21" s="945"/>
      <c r="LUD21" s="945"/>
      <c r="LUE21" s="945"/>
      <c r="LUF21" s="945"/>
      <c r="LUG21" s="945"/>
      <c r="LUH21" s="945"/>
      <c r="LUI21" s="945"/>
      <c r="LUJ21" s="945"/>
      <c r="LUK21" s="945"/>
      <c r="LUL21" s="945"/>
      <c r="LUM21" s="945"/>
      <c r="LUN21" s="945"/>
      <c r="LUO21" s="945"/>
      <c r="LUP21" s="945"/>
      <c r="LUQ21" s="945"/>
      <c r="LUR21" s="945"/>
      <c r="LUS21" s="945"/>
      <c r="LUT21" s="945"/>
      <c r="LUU21" s="945"/>
      <c r="LUV21" s="945"/>
      <c r="LUW21" s="945"/>
      <c r="LUX21" s="945"/>
      <c r="LUY21" s="945"/>
      <c r="LUZ21" s="945"/>
      <c r="LVA21" s="945"/>
      <c r="LVB21" s="945"/>
      <c r="LVC21" s="945"/>
      <c r="LVD21" s="945"/>
      <c r="LVE21" s="945"/>
      <c r="LVF21" s="945"/>
      <c r="LVG21" s="945"/>
      <c r="LVH21" s="945"/>
      <c r="LVI21" s="945"/>
      <c r="LVJ21" s="945"/>
      <c r="LVK21" s="945"/>
      <c r="LVL21" s="945"/>
      <c r="LVM21" s="945"/>
      <c r="LVN21" s="945"/>
      <c r="LVO21" s="945"/>
      <c r="LVP21" s="945"/>
      <c r="LVQ21" s="945"/>
      <c r="LVR21" s="945"/>
      <c r="LVS21" s="945"/>
      <c r="LVT21" s="945"/>
      <c r="LVU21" s="945"/>
      <c r="LVV21" s="945"/>
      <c r="LVW21" s="945"/>
      <c r="LVX21" s="945"/>
      <c r="LVY21" s="945"/>
      <c r="LVZ21" s="945"/>
      <c r="LWA21" s="945"/>
      <c r="LWB21" s="945"/>
      <c r="LWC21" s="945"/>
      <c r="LWD21" s="945"/>
      <c r="LWE21" s="945"/>
      <c r="LWF21" s="945"/>
      <c r="LWG21" s="945"/>
      <c r="LWH21" s="945"/>
      <c r="LWI21" s="945"/>
      <c r="LWJ21" s="945"/>
      <c r="LWK21" s="945"/>
      <c r="LWL21" s="945"/>
      <c r="LWM21" s="945"/>
      <c r="LWN21" s="945"/>
      <c r="LWO21" s="945"/>
      <c r="LWP21" s="945"/>
      <c r="LWQ21" s="945"/>
      <c r="LWR21" s="945"/>
      <c r="LWS21" s="945"/>
      <c r="LWT21" s="945"/>
      <c r="LWU21" s="945"/>
      <c r="LWV21" s="945"/>
      <c r="LWW21" s="945"/>
      <c r="LWX21" s="945"/>
      <c r="LWY21" s="945"/>
      <c r="LWZ21" s="945"/>
      <c r="LXA21" s="945"/>
      <c r="LXB21" s="945"/>
      <c r="LXC21" s="945"/>
      <c r="LXD21" s="945"/>
      <c r="LXE21" s="945"/>
      <c r="LXF21" s="945"/>
      <c r="LXG21" s="945"/>
      <c r="LXH21" s="945"/>
      <c r="LXI21" s="945"/>
      <c r="LXJ21" s="945"/>
      <c r="LXK21" s="945"/>
      <c r="LXL21" s="945"/>
      <c r="LXM21" s="945"/>
      <c r="LXN21" s="945"/>
      <c r="LXO21" s="945"/>
      <c r="LXP21" s="945"/>
      <c r="LXQ21" s="945"/>
      <c r="LXR21" s="945"/>
      <c r="LXS21" s="945"/>
      <c r="LXT21" s="945"/>
      <c r="LXU21" s="945"/>
      <c r="LXV21" s="945"/>
      <c r="LXW21" s="945"/>
      <c r="LXX21" s="945"/>
      <c r="LXY21" s="945"/>
      <c r="LXZ21" s="945"/>
      <c r="LYA21" s="945"/>
      <c r="LYB21" s="945"/>
      <c r="LYC21" s="945"/>
      <c r="LYD21" s="945"/>
      <c r="LYE21" s="945"/>
      <c r="LYF21" s="945"/>
      <c r="LYG21" s="945"/>
      <c r="LYH21" s="945"/>
      <c r="LYI21" s="945"/>
      <c r="LYJ21" s="945"/>
      <c r="LYK21" s="945"/>
      <c r="LYL21" s="945"/>
      <c r="LYM21" s="945"/>
      <c r="LYN21" s="945"/>
      <c r="LYO21" s="945"/>
      <c r="LYP21" s="945"/>
      <c r="LYQ21" s="945"/>
      <c r="LYR21" s="945"/>
      <c r="LYS21" s="945"/>
      <c r="LYT21" s="945"/>
      <c r="LYU21" s="945"/>
      <c r="LYV21" s="945"/>
      <c r="LYW21" s="945"/>
      <c r="LYX21" s="945"/>
      <c r="LYY21" s="945"/>
      <c r="LYZ21" s="945"/>
      <c r="LZA21" s="945"/>
      <c r="LZB21" s="945"/>
      <c r="LZC21" s="945"/>
      <c r="LZD21" s="945"/>
      <c r="LZE21" s="945"/>
      <c r="LZF21" s="945"/>
      <c r="LZG21" s="945"/>
      <c r="LZH21" s="945"/>
      <c r="LZI21" s="945"/>
      <c r="LZJ21" s="945"/>
      <c r="LZK21" s="945"/>
      <c r="LZL21" s="945"/>
      <c r="LZM21" s="945"/>
      <c r="LZN21" s="945"/>
      <c r="LZO21" s="945"/>
      <c r="LZP21" s="945"/>
      <c r="LZQ21" s="945"/>
      <c r="LZR21" s="945"/>
      <c r="LZS21" s="945"/>
      <c r="LZT21" s="945"/>
      <c r="LZU21" s="945"/>
      <c r="LZV21" s="945"/>
      <c r="LZW21" s="945"/>
      <c r="LZX21" s="945"/>
      <c r="LZY21" s="945"/>
      <c r="LZZ21" s="945"/>
      <c r="MAA21" s="945"/>
      <c r="MAB21" s="945"/>
      <c r="MAC21" s="945"/>
      <c r="MAD21" s="945"/>
      <c r="MAE21" s="945"/>
      <c r="MAF21" s="945"/>
      <c r="MAG21" s="945"/>
      <c r="MAH21" s="945"/>
      <c r="MAI21" s="945"/>
      <c r="MAJ21" s="945"/>
      <c r="MAK21" s="945"/>
      <c r="MAL21" s="945"/>
      <c r="MAM21" s="945"/>
      <c r="MAN21" s="945"/>
      <c r="MAO21" s="945"/>
      <c r="MAP21" s="945"/>
      <c r="MAQ21" s="945"/>
      <c r="MAR21" s="945"/>
      <c r="MAS21" s="945"/>
      <c r="MAT21" s="945"/>
      <c r="MAU21" s="945"/>
      <c r="MAV21" s="945"/>
      <c r="MAW21" s="945"/>
      <c r="MAX21" s="945"/>
      <c r="MAY21" s="945"/>
      <c r="MAZ21" s="945"/>
      <c r="MBA21" s="945"/>
      <c r="MBB21" s="945"/>
      <c r="MBC21" s="945"/>
      <c r="MBD21" s="945"/>
      <c r="MBE21" s="945"/>
      <c r="MBF21" s="945"/>
      <c r="MBG21" s="945"/>
      <c r="MBH21" s="945"/>
      <c r="MBI21" s="945"/>
      <c r="MBJ21" s="945"/>
      <c r="MBK21" s="945"/>
      <c r="MBL21" s="945"/>
      <c r="MBM21" s="945"/>
      <c r="MBN21" s="945"/>
      <c r="MBO21" s="945"/>
      <c r="MBP21" s="945"/>
      <c r="MBQ21" s="945"/>
      <c r="MBR21" s="945"/>
      <c r="MBS21" s="945"/>
      <c r="MBT21" s="945"/>
      <c r="MBU21" s="945"/>
      <c r="MBV21" s="945"/>
      <c r="MBW21" s="945"/>
      <c r="MBX21" s="945"/>
      <c r="MBY21" s="945"/>
      <c r="MBZ21" s="945"/>
      <c r="MCA21" s="945"/>
      <c r="MCB21" s="945"/>
      <c r="MCC21" s="945"/>
      <c r="MCD21" s="945"/>
      <c r="MCE21" s="945"/>
      <c r="MCF21" s="945"/>
      <c r="MCG21" s="945"/>
      <c r="MCH21" s="945"/>
      <c r="MCI21" s="945"/>
      <c r="MCJ21" s="945"/>
      <c r="MCK21" s="945"/>
      <c r="MCL21" s="945"/>
      <c r="MCM21" s="945"/>
      <c r="MCN21" s="945"/>
      <c r="MCO21" s="945"/>
      <c r="MCP21" s="945"/>
      <c r="MCQ21" s="945"/>
      <c r="MCR21" s="945"/>
      <c r="MCS21" s="945"/>
      <c r="MCT21" s="945"/>
      <c r="MCU21" s="945"/>
      <c r="MCV21" s="945"/>
      <c r="MCW21" s="945"/>
      <c r="MCX21" s="945"/>
      <c r="MCY21" s="945"/>
      <c r="MCZ21" s="945"/>
      <c r="MDA21" s="945"/>
      <c r="MDB21" s="945"/>
      <c r="MDC21" s="945"/>
      <c r="MDD21" s="945"/>
      <c r="MDE21" s="945"/>
      <c r="MDF21" s="945"/>
      <c r="MDG21" s="945"/>
      <c r="MDH21" s="945"/>
      <c r="MDI21" s="945"/>
      <c r="MDJ21" s="945"/>
      <c r="MDK21" s="945"/>
      <c r="MDL21" s="945"/>
      <c r="MDM21" s="945"/>
      <c r="MDN21" s="945"/>
      <c r="MDO21" s="945"/>
      <c r="MDP21" s="945"/>
      <c r="MDQ21" s="945"/>
      <c r="MDR21" s="945"/>
      <c r="MDS21" s="945"/>
      <c r="MDT21" s="945"/>
      <c r="MDU21" s="945"/>
      <c r="MDV21" s="945"/>
      <c r="MDW21" s="945"/>
      <c r="MDX21" s="945"/>
      <c r="MDY21" s="945"/>
      <c r="MDZ21" s="945"/>
      <c r="MEA21" s="945"/>
      <c r="MEB21" s="945"/>
      <c r="MEC21" s="945"/>
      <c r="MED21" s="945"/>
      <c r="MEE21" s="945"/>
      <c r="MEF21" s="945"/>
      <c r="MEG21" s="945"/>
      <c r="MEH21" s="945"/>
      <c r="MEI21" s="945"/>
      <c r="MEJ21" s="945"/>
      <c r="MEK21" s="945"/>
      <c r="MEL21" s="945"/>
      <c r="MEM21" s="945"/>
      <c r="MEN21" s="945"/>
      <c r="MEO21" s="945"/>
      <c r="MEP21" s="945"/>
      <c r="MEQ21" s="945"/>
      <c r="MER21" s="945"/>
      <c r="MES21" s="945"/>
      <c r="MET21" s="945"/>
      <c r="MEU21" s="945"/>
      <c r="MEV21" s="945"/>
      <c r="MEW21" s="945"/>
      <c r="MEX21" s="945"/>
      <c r="MEY21" s="945"/>
      <c r="MEZ21" s="945"/>
      <c r="MFA21" s="945"/>
      <c r="MFB21" s="945"/>
      <c r="MFC21" s="945"/>
      <c r="MFD21" s="945"/>
      <c r="MFE21" s="945"/>
      <c r="MFF21" s="945"/>
      <c r="MFG21" s="945"/>
      <c r="MFH21" s="945"/>
      <c r="MFI21" s="945"/>
      <c r="MFJ21" s="945"/>
      <c r="MFK21" s="945"/>
      <c r="MFL21" s="945"/>
      <c r="MFM21" s="945"/>
      <c r="MFN21" s="945"/>
      <c r="MFO21" s="945"/>
      <c r="MFP21" s="945"/>
      <c r="MFQ21" s="945"/>
      <c r="MFR21" s="945"/>
      <c r="MFS21" s="945"/>
      <c r="MFT21" s="945"/>
      <c r="MFU21" s="945"/>
      <c r="MFV21" s="945"/>
      <c r="MFW21" s="945"/>
      <c r="MFX21" s="945"/>
      <c r="MFY21" s="945"/>
      <c r="MFZ21" s="945"/>
      <c r="MGA21" s="945"/>
      <c r="MGB21" s="945"/>
      <c r="MGC21" s="945"/>
      <c r="MGD21" s="945"/>
      <c r="MGE21" s="945"/>
      <c r="MGF21" s="945"/>
      <c r="MGG21" s="945"/>
      <c r="MGH21" s="945"/>
      <c r="MGI21" s="945"/>
      <c r="MGJ21" s="945"/>
      <c r="MGK21" s="945"/>
      <c r="MGL21" s="945"/>
      <c r="MGM21" s="945"/>
      <c r="MGN21" s="945"/>
      <c r="MGO21" s="945"/>
      <c r="MGP21" s="945"/>
      <c r="MGQ21" s="945"/>
      <c r="MGR21" s="945"/>
      <c r="MGS21" s="945"/>
      <c r="MGT21" s="945"/>
      <c r="MGU21" s="945"/>
      <c r="MGV21" s="945"/>
      <c r="MGW21" s="945"/>
      <c r="MGX21" s="945"/>
      <c r="MGY21" s="945"/>
      <c r="MGZ21" s="945"/>
      <c r="MHA21" s="945"/>
      <c r="MHB21" s="945"/>
      <c r="MHC21" s="945"/>
      <c r="MHD21" s="945"/>
      <c r="MHE21" s="945"/>
      <c r="MHF21" s="945"/>
      <c r="MHG21" s="945"/>
      <c r="MHH21" s="945"/>
      <c r="MHI21" s="945"/>
      <c r="MHJ21" s="945"/>
      <c r="MHK21" s="945"/>
      <c r="MHL21" s="945"/>
      <c r="MHM21" s="945"/>
      <c r="MHN21" s="945"/>
      <c r="MHO21" s="945"/>
      <c r="MHP21" s="945"/>
      <c r="MHQ21" s="945"/>
      <c r="MHR21" s="945"/>
      <c r="MHS21" s="945"/>
      <c r="MHT21" s="945"/>
      <c r="MHU21" s="945"/>
      <c r="MHV21" s="945"/>
      <c r="MHW21" s="945"/>
      <c r="MHX21" s="945"/>
      <c r="MHY21" s="945"/>
      <c r="MHZ21" s="945"/>
      <c r="MIA21" s="945"/>
      <c r="MIB21" s="945"/>
      <c r="MIC21" s="945"/>
      <c r="MID21" s="945"/>
      <c r="MIE21" s="945"/>
      <c r="MIF21" s="945"/>
      <c r="MIG21" s="945"/>
      <c r="MIH21" s="945"/>
      <c r="MII21" s="945"/>
      <c r="MIJ21" s="945"/>
      <c r="MIK21" s="945"/>
      <c r="MIL21" s="945"/>
      <c r="MIM21" s="945"/>
      <c r="MIN21" s="945"/>
      <c r="MIO21" s="945"/>
      <c r="MIP21" s="945"/>
      <c r="MIQ21" s="945"/>
      <c r="MIR21" s="945"/>
      <c r="MIS21" s="945"/>
      <c r="MIT21" s="945"/>
      <c r="MIU21" s="945"/>
      <c r="MIV21" s="945"/>
      <c r="MIW21" s="945"/>
      <c r="MIX21" s="945"/>
      <c r="MIY21" s="945"/>
      <c r="MIZ21" s="945"/>
      <c r="MJA21" s="945"/>
      <c r="MJB21" s="945"/>
      <c r="MJC21" s="945"/>
      <c r="MJD21" s="945"/>
      <c r="MJE21" s="945"/>
      <c r="MJF21" s="945"/>
      <c r="MJG21" s="945"/>
      <c r="MJH21" s="945"/>
      <c r="MJI21" s="945"/>
      <c r="MJJ21" s="945"/>
      <c r="MJK21" s="945"/>
      <c r="MJL21" s="945"/>
      <c r="MJM21" s="945"/>
      <c r="MJN21" s="945"/>
      <c r="MJO21" s="945"/>
      <c r="MJP21" s="945"/>
      <c r="MJQ21" s="945"/>
      <c r="MJR21" s="945"/>
      <c r="MJS21" s="945"/>
      <c r="MJT21" s="945"/>
      <c r="MJU21" s="945"/>
      <c r="MJV21" s="945"/>
      <c r="MJW21" s="945"/>
      <c r="MJX21" s="945"/>
      <c r="MJY21" s="945"/>
      <c r="MJZ21" s="945"/>
      <c r="MKA21" s="945"/>
      <c r="MKB21" s="945"/>
      <c r="MKC21" s="945"/>
      <c r="MKD21" s="945"/>
      <c r="MKE21" s="945"/>
      <c r="MKF21" s="945"/>
      <c r="MKG21" s="945"/>
      <c r="MKH21" s="945"/>
      <c r="MKI21" s="945"/>
      <c r="MKJ21" s="945"/>
      <c r="MKK21" s="945"/>
      <c r="MKL21" s="945"/>
      <c r="MKM21" s="945"/>
      <c r="MKN21" s="945"/>
      <c r="MKO21" s="945"/>
      <c r="MKP21" s="945"/>
      <c r="MKQ21" s="945"/>
      <c r="MKR21" s="945"/>
      <c r="MKS21" s="945"/>
      <c r="MKT21" s="945"/>
      <c r="MKU21" s="945"/>
      <c r="MKV21" s="945"/>
      <c r="MKW21" s="945"/>
      <c r="MKX21" s="945"/>
      <c r="MKY21" s="945"/>
      <c r="MKZ21" s="945"/>
      <c r="MLA21" s="945"/>
      <c r="MLB21" s="945"/>
      <c r="MLC21" s="945"/>
      <c r="MLD21" s="945"/>
      <c r="MLE21" s="945"/>
      <c r="MLF21" s="945"/>
      <c r="MLG21" s="945"/>
      <c r="MLH21" s="945"/>
      <c r="MLI21" s="945"/>
      <c r="MLJ21" s="945"/>
      <c r="MLK21" s="945"/>
      <c r="MLL21" s="945"/>
      <c r="MLM21" s="945"/>
      <c r="MLN21" s="945"/>
      <c r="MLO21" s="945"/>
      <c r="MLP21" s="945"/>
      <c r="MLQ21" s="945"/>
      <c r="MLR21" s="945"/>
      <c r="MLS21" s="945"/>
      <c r="MLT21" s="945"/>
      <c r="MLU21" s="945"/>
      <c r="MLV21" s="945"/>
      <c r="MLW21" s="945"/>
      <c r="MLX21" s="945"/>
      <c r="MLY21" s="945"/>
      <c r="MLZ21" s="945"/>
      <c r="MMA21" s="945"/>
      <c r="MMB21" s="945"/>
      <c r="MMC21" s="945"/>
      <c r="MMD21" s="945"/>
      <c r="MME21" s="945"/>
      <c r="MMF21" s="945"/>
      <c r="MMG21" s="945"/>
      <c r="MMH21" s="945"/>
      <c r="MMI21" s="945"/>
      <c r="MMJ21" s="945"/>
      <c r="MMK21" s="945"/>
      <c r="MML21" s="945"/>
      <c r="MMM21" s="945"/>
      <c r="MMN21" s="945"/>
      <c r="MMO21" s="945"/>
      <c r="MMP21" s="945"/>
      <c r="MMQ21" s="945"/>
      <c r="MMR21" s="945"/>
      <c r="MMS21" s="945"/>
      <c r="MMT21" s="945"/>
      <c r="MMU21" s="945"/>
      <c r="MMV21" s="945"/>
      <c r="MMW21" s="945"/>
      <c r="MMX21" s="945"/>
      <c r="MMY21" s="945"/>
      <c r="MMZ21" s="945"/>
      <c r="MNA21" s="945"/>
      <c r="MNB21" s="945"/>
      <c r="MNC21" s="945"/>
      <c r="MND21" s="945"/>
      <c r="MNE21" s="945"/>
      <c r="MNF21" s="945"/>
      <c r="MNG21" s="945"/>
      <c r="MNH21" s="945"/>
      <c r="MNI21" s="945"/>
      <c r="MNJ21" s="945"/>
      <c r="MNK21" s="945"/>
      <c r="MNL21" s="945"/>
      <c r="MNM21" s="945"/>
      <c r="MNN21" s="945"/>
      <c r="MNO21" s="945"/>
      <c r="MNP21" s="945"/>
      <c r="MNQ21" s="945"/>
      <c r="MNR21" s="945"/>
      <c r="MNS21" s="945"/>
      <c r="MNT21" s="945"/>
      <c r="MNU21" s="945"/>
      <c r="MNV21" s="945"/>
      <c r="MNW21" s="945"/>
      <c r="MNX21" s="945"/>
      <c r="MNY21" s="945"/>
      <c r="MNZ21" s="945"/>
      <c r="MOA21" s="945"/>
      <c r="MOB21" s="945"/>
      <c r="MOC21" s="945"/>
      <c r="MOD21" s="945"/>
      <c r="MOE21" s="945"/>
      <c r="MOF21" s="945"/>
      <c r="MOG21" s="945"/>
      <c r="MOH21" s="945"/>
      <c r="MOI21" s="945"/>
      <c r="MOJ21" s="945"/>
      <c r="MOK21" s="945"/>
      <c r="MOL21" s="945"/>
      <c r="MOM21" s="945"/>
      <c r="MON21" s="945"/>
      <c r="MOO21" s="945"/>
      <c r="MOP21" s="945"/>
      <c r="MOQ21" s="945"/>
      <c r="MOR21" s="945"/>
      <c r="MOS21" s="945"/>
      <c r="MOT21" s="945"/>
      <c r="MOU21" s="945"/>
      <c r="MOV21" s="945"/>
      <c r="MOW21" s="945"/>
      <c r="MOX21" s="945"/>
      <c r="MOY21" s="945"/>
      <c r="MOZ21" s="945"/>
      <c r="MPA21" s="945"/>
      <c r="MPB21" s="945"/>
      <c r="MPC21" s="945"/>
      <c r="MPD21" s="945"/>
      <c r="MPE21" s="945"/>
      <c r="MPF21" s="945"/>
      <c r="MPG21" s="945"/>
      <c r="MPH21" s="945"/>
      <c r="MPI21" s="945"/>
      <c r="MPJ21" s="945"/>
      <c r="MPK21" s="945"/>
      <c r="MPL21" s="945"/>
      <c r="MPM21" s="945"/>
      <c r="MPN21" s="945"/>
      <c r="MPO21" s="945"/>
      <c r="MPP21" s="945"/>
      <c r="MPQ21" s="945"/>
      <c r="MPR21" s="945"/>
      <c r="MPS21" s="945"/>
      <c r="MPT21" s="945"/>
      <c r="MPU21" s="945"/>
      <c r="MPV21" s="945"/>
      <c r="MPW21" s="945"/>
      <c r="MPX21" s="945"/>
      <c r="MPY21" s="945"/>
      <c r="MPZ21" s="945"/>
      <c r="MQA21" s="945"/>
      <c r="MQB21" s="945"/>
      <c r="MQC21" s="945"/>
      <c r="MQD21" s="945"/>
      <c r="MQE21" s="945"/>
      <c r="MQF21" s="945"/>
      <c r="MQG21" s="945"/>
      <c r="MQH21" s="945"/>
      <c r="MQI21" s="945"/>
      <c r="MQJ21" s="945"/>
      <c r="MQK21" s="945"/>
      <c r="MQL21" s="945"/>
      <c r="MQM21" s="945"/>
      <c r="MQN21" s="945"/>
      <c r="MQO21" s="945"/>
      <c r="MQP21" s="945"/>
      <c r="MQQ21" s="945"/>
      <c r="MQR21" s="945"/>
      <c r="MQS21" s="945"/>
      <c r="MQT21" s="945"/>
      <c r="MQU21" s="945"/>
      <c r="MQV21" s="945"/>
      <c r="MQW21" s="945"/>
      <c r="MQX21" s="945"/>
      <c r="MQY21" s="945"/>
      <c r="MQZ21" s="945"/>
      <c r="MRA21" s="945"/>
      <c r="MRB21" s="945"/>
      <c r="MRC21" s="945"/>
      <c r="MRD21" s="945"/>
      <c r="MRE21" s="945"/>
      <c r="MRF21" s="945"/>
      <c r="MRG21" s="945"/>
      <c r="MRH21" s="945"/>
      <c r="MRI21" s="945"/>
      <c r="MRJ21" s="945"/>
      <c r="MRK21" s="945"/>
      <c r="MRL21" s="945"/>
      <c r="MRM21" s="945"/>
      <c r="MRN21" s="945"/>
      <c r="MRO21" s="945"/>
      <c r="MRP21" s="945"/>
      <c r="MRQ21" s="945"/>
      <c r="MRR21" s="945"/>
      <c r="MRS21" s="945"/>
      <c r="MRT21" s="945"/>
      <c r="MRU21" s="945"/>
      <c r="MRV21" s="945"/>
      <c r="MRW21" s="945"/>
      <c r="MRX21" s="945"/>
      <c r="MRY21" s="945"/>
      <c r="MRZ21" s="945"/>
      <c r="MSA21" s="945"/>
      <c r="MSB21" s="945"/>
      <c r="MSC21" s="945"/>
      <c r="MSD21" s="945"/>
      <c r="MSE21" s="945"/>
      <c r="MSF21" s="945"/>
      <c r="MSG21" s="945"/>
      <c r="MSH21" s="945"/>
      <c r="MSI21" s="945"/>
      <c r="MSJ21" s="945"/>
      <c r="MSK21" s="945"/>
      <c r="MSL21" s="945"/>
      <c r="MSM21" s="945"/>
      <c r="MSN21" s="945"/>
      <c r="MSO21" s="945"/>
      <c r="MSP21" s="945"/>
      <c r="MSQ21" s="945"/>
      <c r="MSR21" s="945"/>
      <c r="MSS21" s="945"/>
      <c r="MST21" s="945"/>
      <c r="MSU21" s="945"/>
      <c r="MSV21" s="945"/>
      <c r="MSW21" s="945"/>
      <c r="MSX21" s="945"/>
      <c r="MSY21" s="945"/>
      <c r="MSZ21" s="945"/>
      <c r="MTA21" s="945"/>
      <c r="MTB21" s="945"/>
      <c r="MTC21" s="945"/>
      <c r="MTD21" s="945"/>
      <c r="MTE21" s="945"/>
      <c r="MTF21" s="945"/>
      <c r="MTG21" s="945"/>
      <c r="MTH21" s="945"/>
      <c r="MTI21" s="945"/>
      <c r="MTJ21" s="945"/>
      <c r="MTK21" s="945"/>
      <c r="MTL21" s="945"/>
      <c r="MTM21" s="945"/>
      <c r="MTN21" s="945"/>
      <c r="MTO21" s="945"/>
      <c r="MTP21" s="945"/>
      <c r="MTQ21" s="945"/>
      <c r="MTR21" s="945"/>
      <c r="MTS21" s="945"/>
      <c r="MTT21" s="945"/>
      <c r="MTU21" s="945"/>
      <c r="MTV21" s="945"/>
      <c r="MTW21" s="945"/>
      <c r="MTX21" s="945"/>
      <c r="MTY21" s="945"/>
      <c r="MTZ21" s="945"/>
      <c r="MUA21" s="945"/>
      <c r="MUB21" s="945"/>
      <c r="MUC21" s="945"/>
      <c r="MUD21" s="945"/>
      <c r="MUE21" s="945"/>
      <c r="MUF21" s="945"/>
      <c r="MUG21" s="945"/>
      <c r="MUH21" s="945"/>
      <c r="MUI21" s="945"/>
      <c r="MUJ21" s="945"/>
      <c r="MUK21" s="945"/>
      <c r="MUL21" s="945"/>
      <c r="MUM21" s="945"/>
      <c r="MUN21" s="945"/>
      <c r="MUO21" s="945"/>
      <c r="MUP21" s="945"/>
      <c r="MUQ21" s="945"/>
      <c r="MUR21" s="945"/>
      <c r="MUS21" s="945"/>
      <c r="MUT21" s="945"/>
      <c r="MUU21" s="945"/>
      <c r="MUV21" s="945"/>
      <c r="MUW21" s="945"/>
      <c r="MUX21" s="945"/>
      <c r="MUY21" s="945"/>
      <c r="MUZ21" s="945"/>
      <c r="MVA21" s="945"/>
      <c r="MVB21" s="945"/>
      <c r="MVC21" s="945"/>
      <c r="MVD21" s="945"/>
      <c r="MVE21" s="945"/>
      <c r="MVF21" s="945"/>
      <c r="MVG21" s="945"/>
      <c r="MVH21" s="945"/>
      <c r="MVI21" s="945"/>
      <c r="MVJ21" s="945"/>
      <c r="MVK21" s="945"/>
      <c r="MVL21" s="945"/>
      <c r="MVM21" s="945"/>
      <c r="MVN21" s="945"/>
      <c r="MVO21" s="945"/>
      <c r="MVP21" s="945"/>
      <c r="MVQ21" s="945"/>
      <c r="MVR21" s="945"/>
      <c r="MVS21" s="945"/>
      <c r="MVT21" s="945"/>
      <c r="MVU21" s="945"/>
      <c r="MVV21" s="945"/>
      <c r="MVW21" s="945"/>
      <c r="MVX21" s="945"/>
      <c r="MVY21" s="945"/>
      <c r="MVZ21" s="945"/>
      <c r="MWA21" s="945"/>
      <c r="MWB21" s="945"/>
      <c r="MWC21" s="945"/>
      <c r="MWD21" s="945"/>
      <c r="MWE21" s="945"/>
      <c r="MWF21" s="945"/>
      <c r="MWG21" s="945"/>
      <c r="MWH21" s="945"/>
      <c r="MWI21" s="945"/>
      <c r="MWJ21" s="945"/>
      <c r="MWK21" s="945"/>
      <c r="MWL21" s="945"/>
      <c r="MWM21" s="945"/>
      <c r="MWN21" s="945"/>
      <c r="MWO21" s="945"/>
      <c r="MWP21" s="945"/>
      <c r="MWQ21" s="945"/>
      <c r="MWR21" s="945"/>
      <c r="MWS21" s="945"/>
      <c r="MWT21" s="945"/>
      <c r="MWU21" s="945"/>
      <c r="MWV21" s="945"/>
      <c r="MWW21" s="945"/>
      <c r="MWX21" s="945"/>
      <c r="MWY21" s="945"/>
      <c r="MWZ21" s="945"/>
      <c r="MXA21" s="945"/>
      <c r="MXB21" s="945"/>
      <c r="MXC21" s="945"/>
      <c r="MXD21" s="945"/>
      <c r="MXE21" s="945"/>
      <c r="MXF21" s="945"/>
      <c r="MXG21" s="945"/>
      <c r="MXH21" s="945"/>
      <c r="MXI21" s="945"/>
      <c r="MXJ21" s="945"/>
      <c r="MXK21" s="945"/>
      <c r="MXL21" s="945"/>
      <c r="MXM21" s="945"/>
      <c r="MXN21" s="945"/>
      <c r="MXO21" s="945"/>
      <c r="MXP21" s="945"/>
      <c r="MXQ21" s="945"/>
      <c r="MXR21" s="945"/>
      <c r="MXS21" s="945"/>
      <c r="MXT21" s="945"/>
      <c r="MXU21" s="945"/>
      <c r="MXV21" s="945"/>
      <c r="MXW21" s="945"/>
      <c r="MXX21" s="945"/>
      <c r="MXY21" s="945"/>
      <c r="MXZ21" s="945"/>
      <c r="MYA21" s="945"/>
      <c r="MYB21" s="945"/>
      <c r="MYC21" s="945"/>
      <c r="MYD21" s="945"/>
      <c r="MYE21" s="945"/>
      <c r="MYF21" s="945"/>
      <c r="MYG21" s="945"/>
      <c r="MYH21" s="945"/>
      <c r="MYI21" s="945"/>
      <c r="MYJ21" s="945"/>
      <c r="MYK21" s="945"/>
      <c r="MYL21" s="945"/>
      <c r="MYM21" s="945"/>
      <c r="MYN21" s="945"/>
      <c r="MYO21" s="945"/>
      <c r="MYP21" s="945"/>
      <c r="MYQ21" s="945"/>
      <c r="MYR21" s="945"/>
      <c r="MYS21" s="945"/>
      <c r="MYT21" s="945"/>
      <c r="MYU21" s="945"/>
      <c r="MYV21" s="945"/>
      <c r="MYW21" s="945"/>
      <c r="MYX21" s="945"/>
      <c r="MYY21" s="945"/>
      <c r="MYZ21" s="945"/>
      <c r="MZA21" s="945"/>
      <c r="MZB21" s="945"/>
      <c r="MZC21" s="945"/>
      <c r="MZD21" s="945"/>
      <c r="MZE21" s="945"/>
      <c r="MZF21" s="945"/>
      <c r="MZG21" s="945"/>
      <c r="MZH21" s="945"/>
      <c r="MZI21" s="945"/>
      <c r="MZJ21" s="945"/>
      <c r="MZK21" s="945"/>
      <c r="MZL21" s="945"/>
      <c r="MZM21" s="945"/>
      <c r="MZN21" s="945"/>
      <c r="MZO21" s="945"/>
      <c r="MZP21" s="945"/>
      <c r="MZQ21" s="945"/>
      <c r="MZR21" s="945"/>
      <c r="MZS21" s="945"/>
      <c r="MZT21" s="945"/>
      <c r="MZU21" s="945"/>
      <c r="MZV21" s="945"/>
      <c r="MZW21" s="945"/>
      <c r="MZX21" s="945"/>
      <c r="MZY21" s="945"/>
      <c r="MZZ21" s="945"/>
      <c r="NAA21" s="945"/>
      <c r="NAB21" s="945"/>
      <c r="NAC21" s="945"/>
      <c r="NAD21" s="945"/>
      <c r="NAE21" s="945"/>
      <c r="NAF21" s="945"/>
      <c r="NAG21" s="945"/>
      <c r="NAH21" s="945"/>
      <c r="NAI21" s="945"/>
      <c r="NAJ21" s="945"/>
      <c r="NAK21" s="945"/>
      <c r="NAL21" s="945"/>
      <c r="NAM21" s="945"/>
      <c r="NAN21" s="945"/>
      <c r="NAO21" s="945"/>
      <c r="NAP21" s="945"/>
      <c r="NAQ21" s="945"/>
      <c r="NAR21" s="945"/>
      <c r="NAS21" s="945"/>
      <c r="NAT21" s="945"/>
      <c r="NAU21" s="945"/>
      <c r="NAV21" s="945"/>
      <c r="NAW21" s="945"/>
      <c r="NAX21" s="945"/>
      <c r="NAY21" s="945"/>
      <c r="NAZ21" s="945"/>
      <c r="NBA21" s="945"/>
      <c r="NBB21" s="945"/>
      <c r="NBC21" s="945"/>
      <c r="NBD21" s="945"/>
      <c r="NBE21" s="945"/>
      <c r="NBF21" s="945"/>
      <c r="NBG21" s="945"/>
      <c r="NBH21" s="945"/>
      <c r="NBI21" s="945"/>
      <c r="NBJ21" s="945"/>
      <c r="NBK21" s="945"/>
      <c r="NBL21" s="945"/>
      <c r="NBM21" s="945"/>
      <c r="NBN21" s="945"/>
      <c r="NBO21" s="945"/>
      <c r="NBP21" s="945"/>
      <c r="NBQ21" s="945"/>
      <c r="NBR21" s="945"/>
      <c r="NBS21" s="945"/>
      <c r="NBT21" s="945"/>
      <c r="NBU21" s="945"/>
      <c r="NBV21" s="945"/>
      <c r="NBW21" s="945"/>
      <c r="NBX21" s="945"/>
      <c r="NBY21" s="945"/>
      <c r="NBZ21" s="945"/>
      <c r="NCA21" s="945"/>
      <c r="NCB21" s="945"/>
      <c r="NCC21" s="945"/>
      <c r="NCD21" s="945"/>
      <c r="NCE21" s="945"/>
      <c r="NCF21" s="945"/>
      <c r="NCG21" s="945"/>
      <c r="NCH21" s="945"/>
      <c r="NCI21" s="945"/>
      <c r="NCJ21" s="945"/>
      <c r="NCK21" s="945"/>
      <c r="NCL21" s="945"/>
      <c r="NCM21" s="945"/>
      <c r="NCN21" s="945"/>
      <c r="NCO21" s="945"/>
      <c r="NCP21" s="945"/>
      <c r="NCQ21" s="945"/>
      <c r="NCR21" s="945"/>
      <c r="NCS21" s="945"/>
      <c r="NCT21" s="945"/>
      <c r="NCU21" s="945"/>
      <c r="NCV21" s="945"/>
      <c r="NCW21" s="945"/>
      <c r="NCX21" s="945"/>
      <c r="NCY21" s="945"/>
      <c r="NCZ21" s="945"/>
      <c r="NDA21" s="945"/>
      <c r="NDB21" s="945"/>
      <c r="NDC21" s="945"/>
      <c r="NDD21" s="945"/>
      <c r="NDE21" s="945"/>
      <c r="NDF21" s="945"/>
      <c r="NDG21" s="945"/>
      <c r="NDH21" s="945"/>
      <c r="NDI21" s="945"/>
      <c r="NDJ21" s="945"/>
      <c r="NDK21" s="945"/>
      <c r="NDL21" s="945"/>
      <c r="NDM21" s="945"/>
      <c r="NDN21" s="945"/>
      <c r="NDO21" s="945"/>
      <c r="NDP21" s="945"/>
      <c r="NDQ21" s="945"/>
      <c r="NDR21" s="945"/>
      <c r="NDS21" s="945"/>
      <c r="NDT21" s="945"/>
      <c r="NDU21" s="945"/>
      <c r="NDV21" s="945"/>
      <c r="NDW21" s="945"/>
      <c r="NDX21" s="945"/>
      <c r="NDY21" s="945"/>
      <c r="NDZ21" s="945"/>
      <c r="NEA21" s="945"/>
      <c r="NEB21" s="945"/>
      <c r="NEC21" s="945"/>
      <c r="NED21" s="945"/>
      <c r="NEE21" s="945"/>
      <c r="NEF21" s="945"/>
      <c r="NEG21" s="945"/>
      <c r="NEH21" s="945"/>
      <c r="NEI21" s="945"/>
      <c r="NEJ21" s="945"/>
      <c r="NEK21" s="945"/>
      <c r="NEL21" s="945"/>
      <c r="NEM21" s="945"/>
      <c r="NEN21" s="945"/>
      <c r="NEO21" s="945"/>
      <c r="NEP21" s="945"/>
      <c r="NEQ21" s="945"/>
      <c r="NER21" s="945"/>
      <c r="NES21" s="945"/>
      <c r="NET21" s="945"/>
      <c r="NEU21" s="945"/>
      <c r="NEV21" s="945"/>
      <c r="NEW21" s="945"/>
      <c r="NEX21" s="945"/>
      <c r="NEY21" s="945"/>
      <c r="NEZ21" s="945"/>
      <c r="NFA21" s="945"/>
      <c r="NFB21" s="945"/>
      <c r="NFC21" s="945"/>
      <c r="NFD21" s="945"/>
      <c r="NFE21" s="945"/>
      <c r="NFF21" s="945"/>
      <c r="NFG21" s="945"/>
      <c r="NFH21" s="945"/>
      <c r="NFI21" s="945"/>
      <c r="NFJ21" s="945"/>
      <c r="NFK21" s="945"/>
      <c r="NFL21" s="945"/>
      <c r="NFM21" s="945"/>
      <c r="NFN21" s="945"/>
      <c r="NFO21" s="945"/>
      <c r="NFP21" s="945"/>
      <c r="NFQ21" s="945"/>
      <c r="NFR21" s="945"/>
      <c r="NFS21" s="945"/>
      <c r="NFT21" s="945"/>
      <c r="NFU21" s="945"/>
      <c r="NFV21" s="945"/>
      <c r="NFW21" s="945"/>
      <c r="NFX21" s="945"/>
      <c r="NFY21" s="945"/>
      <c r="NFZ21" s="945"/>
      <c r="NGA21" s="945"/>
      <c r="NGB21" s="945"/>
      <c r="NGC21" s="945"/>
      <c r="NGD21" s="945"/>
      <c r="NGE21" s="945"/>
      <c r="NGF21" s="945"/>
      <c r="NGG21" s="945"/>
      <c r="NGH21" s="945"/>
      <c r="NGI21" s="945"/>
      <c r="NGJ21" s="945"/>
      <c r="NGK21" s="945"/>
      <c r="NGL21" s="945"/>
      <c r="NGM21" s="945"/>
      <c r="NGN21" s="945"/>
      <c r="NGO21" s="945"/>
      <c r="NGP21" s="945"/>
      <c r="NGQ21" s="945"/>
      <c r="NGR21" s="945"/>
      <c r="NGS21" s="945"/>
      <c r="NGT21" s="945"/>
      <c r="NGU21" s="945"/>
      <c r="NGV21" s="945"/>
      <c r="NGW21" s="945"/>
      <c r="NGX21" s="945"/>
      <c r="NGY21" s="945"/>
      <c r="NGZ21" s="945"/>
      <c r="NHA21" s="945"/>
      <c r="NHB21" s="945"/>
      <c r="NHC21" s="945"/>
      <c r="NHD21" s="945"/>
      <c r="NHE21" s="945"/>
      <c r="NHF21" s="945"/>
      <c r="NHG21" s="945"/>
      <c r="NHH21" s="945"/>
      <c r="NHI21" s="945"/>
      <c r="NHJ21" s="945"/>
      <c r="NHK21" s="945"/>
      <c r="NHL21" s="945"/>
      <c r="NHM21" s="945"/>
      <c r="NHN21" s="945"/>
      <c r="NHO21" s="945"/>
      <c r="NHP21" s="945"/>
      <c r="NHQ21" s="945"/>
      <c r="NHR21" s="945"/>
      <c r="NHS21" s="945"/>
      <c r="NHT21" s="945"/>
      <c r="NHU21" s="945"/>
      <c r="NHV21" s="945"/>
      <c r="NHW21" s="945"/>
      <c r="NHX21" s="945"/>
      <c r="NHY21" s="945"/>
      <c r="NHZ21" s="945"/>
      <c r="NIA21" s="945"/>
      <c r="NIB21" s="945"/>
      <c r="NIC21" s="945"/>
      <c r="NID21" s="945"/>
      <c r="NIE21" s="945"/>
      <c r="NIF21" s="945"/>
      <c r="NIG21" s="945"/>
      <c r="NIH21" s="945"/>
      <c r="NII21" s="945"/>
      <c r="NIJ21" s="945"/>
      <c r="NIK21" s="945"/>
      <c r="NIL21" s="945"/>
      <c r="NIM21" s="945"/>
      <c r="NIN21" s="945"/>
      <c r="NIO21" s="945"/>
      <c r="NIP21" s="945"/>
      <c r="NIQ21" s="945"/>
      <c r="NIR21" s="945"/>
      <c r="NIS21" s="945"/>
      <c r="NIT21" s="945"/>
      <c r="NIU21" s="945"/>
      <c r="NIV21" s="945"/>
      <c r="NIW21" s="945"/>
      <c r="NIX21" s="945"/>
      <c r="NIY21" s="945"/>
      <c r="NIZ21" s="945"/>
      <c r="NJA21" s="945"/>
      <c r="NJB21" s="945"/>
      <c r="NJC21" s="945"/>
      <c r="NJD21" s="945"/>
      <c r="NJE21" s="945"/>
      <c r="NJF21" s="945"/>
      <c r="NJG21" s="945"/>
      <c r="NJH21" s="945"/>
      <c r="NJI21" s="945"/>
      <c r="NJJ21" s="945"/>
      <c r="NJK21" s="945"/>
      <c r="NJL21" s="945"/>
      <c r="NJM21" s="945"/>
      <c r="NJN21" s="945"/>
      <c r="NJO21" s="945"/>
      <c r="NJP21" s="945"/>
      <c r="NJQ21" s="945"/>
      <c r="NJR21" s="945"/>
      <c r="NJS21" s="945"/>
      <c r="NJT21" s="945"/>
      <c r="NJU21" s="945"/>
      <c r="NJV21" s="945"/>
      <c r="NJW21" s="945"/>
      <c r="NJX21" s="945"/>
      <c r="NJY21" s="945"/>
      <c r="NJZ21" s="945"/>
      <c r="NKA21" s="945"/>
      <c r="NKB21" s="945"/>
      <c r="NKC21" s="945"/>
      <c r="NKD21" s="945"/>
      <c r="NKE21" s="945"/>
      <c r="NKF21" s="945"/>
      <c r="NKG21" s="945"/>
      <c r="NKH21" s="945"/>
      <c r="NKI21" s="945"/>
      <c r="NKJ21" s="945"/>
      <c r="NKK21" s="945"/>
      <c r="NKL21" s="945"/>
      <c r="NKM21" s="945"/>
      <c r="NKN21" s="945"/>
      <c r="NKO21" s="945"/>
      <c r="NKP21" s="945"/>
      <c r="NKQ21" s="945"/>
      <c r="NKR21" s="945"/>
      <c r="NKS21" s="945"/>
      <c r="NKT21" s="945"/>
      <c r="NKU21" s="945"/>
      <c r="NKV21" s="945"/>
      <c r="NKW21" s="945"/>
      <c r="NKX21" s="945"/>
      <c r="NKY21" s="945"/>
      <c r="NKZ21" s="945"/>
      <c r="NLA21" s="945"/>
      <c r="NLB21" s="945"/>
      <c r="NLC21" s="945"/>
      <c r="NLD21" s="945"/>
      <c r="NLE21" s="945"/>
      <c r="NLF21" s="945"/>
      <c r="NLG21" s="945"/>
      <c r="NLH21" s="945"/>
      <c r="NLI21" s="945"/>
      <c r="NLJ21" s="945"/>
      <c r="NLK21" s="945"/>
      <c r="NLL21" s="945"/>
      <c r="NLM21" s="945"/>
      <c r="NLN21" s="945"/>
      <c r="NLO21" s="945"/>
      <c r="NLP21" s="945"/>
      <c r="NLQ21" s="945"/>
      <c r="NLR21" s="945"/>
      <c r="NLS21" s="945"/>
      <c r="NLT21" s="945"/>
      <c r="NLU21" s="945"/>
      <c r="NLV21" s="945"/>
      <c r="NLW21" s="945"/>
      <c r="NLX21" s="945"/>
      <c r="NLY21" s="945"/>
      <c r="NLZ21" s="945"/>
      <c r="NMA21" s="945"/>
      <c r="NMB21" s="945"/>
      <c r="NMC21" s="945"/>
      <c r="NMD21" s="945"/>
      <c r="NME21" s="945"/>
      <c r="NMF21" s="945"/>
      <c r="NMG21" s="945"/>
      <c r="NMH21" s="945"/>
      <c r="NMI21" s="945"/>
      <c r="NMJ21" s="945"/>
      <c r="NMK21" s="945"/>
      <c r="NML21" s="945"/>
      <c r="NMM21" s="945"/>
      <c r="NMN21" s="945"/>
      <c r="NMO21" s="945"/>
      <c r="NMP21" s="945"/>
      <c r="NMQ21" s="945"/>
      <c r="NMR21" s="945"/>
      <c r="NMS21" s="945"/>
      <c r="NMT21" s="945"/>
      <c r="NMU21" s="945"/>
      <c r="NMV21" s="945"/>
      <c r="NMW21" s="945"/>
      <c r="NMX21" s="945"/>
      <c r="NMY21" s="945"/>
      <c r="NMZ21" s="945"/>
      <c r="NNA21" s="945"/>
      <c r="NNB21" s="945"/>
      <c r="NNC21" s="945"/>
      <c r="NND21" s="945"/>
      <c r="NNE21" s="945"/>
      <c r="NNF21" s="945"/>
      <c r="NNG21" s="945"/>
      <c r="NNH21" s="945"/>
      <c r="NNI21" s="945"/>
      <c r="NNJ21" s="945"/>
      <c r="NNK21" s="945"/>
      <c r="NNL21" s="945"/>
      <c r="NNM21" s="945"/>
      <c r="NNN21" s="945"/>
      <c r="NNO21" s="945"/>
      <c r="NNP21" s="945"/>
      <c r="NNQ21" s="945"/>
      <c r="NNR21" s="945"/>
      <c r="NNS21" s="945"/>
      <c r="NNT21" s="945"/>
      <c r="NNU21" s="945"/>
      <c r="NNV21" s="945"/>
      <c r="NNW21" s="945"/>
      <c r="NNX21" s="945"/>
      <c r="NNY21" s="945"/>
      <c r="NNZ21" s="945"/>
      <c r="NOA21" s="945"/>
      <c r="NOB21" s="945"/>
      <c r="NOC21" s="945"/>
      <c r="NOD21" s="945"/>
      <c r="NOE21" s="945"/>
      <c r="NOF21" s="945"/>
      <c r="NOG21" s="945"/>
      <c r="NOH21" s="945"/>
      <c r="NOI21" s="945"/>
      <c r="NOJ21" s="945"/>
      <c r="NOK21" s="945"/>
      <c r="NOL21" s="945"/>
      <c r="NOM21" s="945"/>
      <c r="NON21" s="945"/>
      <c r="NOO21" s="945"/>
      <c r="NOP21" s="945"/>
      <c r="NOQ21" s="945"/>
      <c r="NOR21" s="945"/>
      <c r="NOS21" s="945"/>
      <c r="NOT21" s="945"/>
      <c r="NOU21" s="945"/>
      <c r="NOV21" s="945"/>
      <c r="NOW21" s="945"/>
      <c r="NOX21" s="945"/>
      <c r="NOY21" s="945"/>
      <c r="NOZ21" s="945"/>
      <c r="NPA21" s="945"/>
      <c r="NPB21" s="945"/>
      <c r="NPC21" s="945"/>
      <c r="NPD21" s="945"/>
      <c r="NPE21" s="945"/>
      <c r="NPF21" s="945"/>
      <c r="NPG21" s="945"/>
      <c r="NPH21" s="945"/>
      <c r="NPI21" s="945"/>
      <c r="NPJ21" s="945"/>
      <c r="NPK21" s="945"/>
      <c r="NPL21" s="945"/>
      <c r="NPM21" s="945"/>
      <c r="NPN21" s="945"/>
      <c r="NPO21" s="945"/>
      <c r="NPP21" s="945"/>
      <c r="NPQ21" s="945"/>
      <c r="NPR21" s="945"/>
      <c r="NPS21" s="945"/>
      <c r="NPT21" s="945"/>
      <c r="NPU21" s="945"/>
      <c r="NPV21" s="945"/>
      <c r="NPW21" s="945"/>
      <c r="NPX21" s="945"/>
      <c r="NPY21" s="945"/>
      <c r="NPZ21" s="945"/>
      <c r="NQA21" s="945"/>
      <c r="NQB21" s="945"/>
      <c r="NQC21" s="945"/>
      <c r="NQD21" s="945"/>
      <c r="NQE21" s="945"/>
      <c r="NQF21" s="945"/>
      <c r="NQG21" s="945"/>
      <c r="NQH21" s="945"/>
      <c r="NQI21" s="945"/>
      <c r="NQJ21" s="945"/>
      <c r="NQK21" s="945"/>
      <c r="NQL21" s="945"/>
      <c r="NQM21" s="945"/>
      <c r="NQN21" s="945"/>
      <c r="NQO21" s="945"/>
      <c r="NQP21" s="945"/>
      <c r="NQQ21" s="945"/>
      <c r="NQR21" s="945"/>
      <c r="NQS21" s="945"/>
      <c r="NQT21" s="945"/>
      <c r="NQU21" s="945"/>
      <c r="NQV21" s="945"/>
      <c r="NQW21" s="945"/>
      <c r="NQX21" s="945"/>
      <c r="NQY21" s="945"/>
      <c r="NQZ21" s="945"/>
      <c r="NRA21" s="945"/>
      <c r="NRB21" s="945"/>
      <c r="NRC21" s="945"/>
      <c r="NRD21" s="945"/>
      <c r="NRE21" s="945"/>
      <c r="NRF21" s="945"/>
      <c r="NRG21" s="945"/>
      <c r="NRH21" s="945"/>
      <c r="NRI21" s="945"/>
      <c r="NRJ21" s="945"/>
      <c r="NRK21" s="945"/>
      <c r="NRL21" s="945"/>
      <c r="NRM21" s="945"/>
      <c r="NRN21" s="945"/>
      <c r="NRO21" s="945"/>
      <c r="NRP21" s="945"/>
      <c r="NRQ21" s="945"/>
      <c r="NRR21" s="945"/>
      <c r="NRS21" s="945"/>
      <c r="NRT21" s="945"/>
      <c r="NRU21" s="945"/>
      <c r="NRV21" s="945"/>
      <c r="NRW21" s="945"/>
      <c r="NRX21" s="945"/>
      <c r="NRY21" s="945"/>
      <c r="NRZ21" s="945"/>
      <c r="NSA21" s="945"/>
      <c r="NSB21" s="945"/>
      <c r="NSC21" s="945"/>
      <c r="NSD21" s="945"/>
      <c r="NSE21" s="945"/>
      <c r="NSF21" s="945"/>
      <c r="NSG21" s="945"/>
      <c r="NSH21" s="945"/>
      <c r="NSI21" s="945"/>
      <c r="NSJ21" s="945"/>
      <c r="NSK21" s="945"/>
      <c r="NSL21" s="945"/>
      <c r="NSM21" s="945"/>
      <c r="NSN21" s="945"/>
      <c r="NSO21" s="945"/>
      <c r="NSP21" s="945"/>
      <c r="NSQ21" s="945"/>
      <c r="NSR21" s="945"/>
      <c r="NSS21" s="945"/>
      <c r="NST21" s="945"/>
      <c r="NSU21" s="945"/>
      <c r="NSV21" s="945"/>
      <c r="NSW21" s="945"/>
      <c r="NSX21" s="945"/>
      <c r="NSY21" s="945"/>
      <c r="NSZ21" s="945"/>
      <c r="NTA21" s="945"/>
      <c r="NTB21" s="945"/>
      <c r="NTC21" s="945"/>
      <c r="NTD21" s="945"/>
      <c r="NTE21" s="945"/>
      <c r="NTF21" s="945"/>
      <c r="NTG21" s="945"/>
      <c r="NTH21" s="945"/>
      <c r="NTI21" s="945"/>
      <c r="NTJ21" s="945"/>
      <c r="NTK21" s="945"/>
      <c r="NTL21" s="945"/>
      <c r="NTM21" s="945"/>
      <c r="NTN21" s="945"/>
      <c r="NTO21" s="945"/>
      <c r="NTP21" s="945"/>
      <c r="NTQ21" s="945"/>
      <c r="NTR21" s="945"/>
      <c r="NTS21" s="945"/>
      <c r="NTT21" s="945"/>
      <c r="NTU21" s="945"/>
      <c r="NTV21" s="945"/>
      <c r="NTW21" s="945"/>
      <c r="NTX21" s="945"/>
      <c r="NTY21" s="945"/>
      <c r="NTZ21" s="945"/>
      <c r="NUA21" s="945"/>
      <c r="NUB21" s="945"/>
      <c r="NUC21" s="945"/>
      <c r="NUD21" s="945"/>
      <c r="NUE21" s="945"/>
      <c r="NUF21" s="945"/>
      <c r="NUG21" s="945"/>
      <c r="NUH21" s="945"/>
      <c r="NUI21" s="945"/>
      <c r="NUJ21" s="945"/>
      <c r="NUK21" s="945"/>
      <c r="NUL21" s="945"/>
      <c r="NUM21" s="945"/>
      <c r="NUN21" s="945"/>
      <c r="NUO21" s="945"/>
      <c r="NUP21" s="945"/>
      <c r="NUQ21" s="945"/>
      <c r="NUR21" s="945"/>
      <c r="NUS21" s="945"/>
      <c r="NUT21" s="945"/>
      <c r="NUU21" s="945"/>
      <c r="NUV21" s="945"/>
      <c r="NUW21" s="945"/>
      <c r="NUX21" s="945"/>
      <c r="NUY21" s="945"/>
      <c r="NUZ21" s="945"/>
      <c r="NVA21" s="945"/>
      <c r="NVB21" s="945"/>
      <c r="NVC21" s="945"/>
      <c r="NVD21" s="945"/>
      <c r="NVE21" s="945"/>
      <c r="NVF21" s="945"/>
      <c r="NVG21" s="945"/>
      <c r="NVH21" s="945"/>
      <c r="NVI21" s="945"/>
      <c r="NVJ21" s="945"/>
      <c r="NVK21" s="945"/>
      <c r="NVL21" s="945"/>
      <c r="NVM21" s="945"/>
      <c r="NVN21" s="945"/>
      <c r="NVO21" s="945"/>
      <c r="NVP21" s="945"/>
      <c r="NVQ21" s="945"/>
      <c r="NVR21" s="945"/>
      <c r="NVS21" s="945"/>
      <c r="NVT21" s="945"/>
      <c r="NVU21" s="945"/>
      <c r="NVV21" s="945"/>
      <c r="NVW21" s="945"/>
      <c r="NVX21" s="945"/>
      <c r="NVY21" s="945"/>
      <c r="NVZ21" s="945"/>
      <c r="NWA21" s="945"/>
      <c r="NWB21" s="945"/>
      <c r="NWC21" s="945"/>
      <c r="NWD21" s="945"/>
      <c r="NWE21" s="945"/>
      <c r="NWF21" s="945"/>
      <c r="NWG21" s="945"/>
      <c r="NWH21" s="945"/>
      <c r="NWI21" s="945"/>
      <c r="NWJ21" s="945"/>
      <c r="NWK21" s="945"/>
      <c r="NWL21" s="945"/>
      <c r="NWM21" s="945"/>
      <c r="NWN21" s="945"/>
      <c r="NWO21" s="945"/>
      <c r="NWP21" s="945"/>
      <c r="NWQ21" s="945"/>
      <c r="NWR21" s="945"/>
      <c r="NWS21" s="945"/>
      <c r="NWT21" s="945"/>
      <c r="NWU21" s="945"/>
      <c r="NWV21" s="945"/>
      <c r="NWW21" s="945"/>
      <c r="NWX21" s="945"/>
      <c r="NWY21" s="945"/>
      <c r="NWZ21" s="945"/>
      <c r="NXA21" s="945"/>
      <c r="NXB21" s="945"/>
      <c r="NXC21" s="945"/>
      <c r="NXD21" s="945"/>
      <c r="NXE21" s="945"/>
      <c r="NXF21" s="945"/>
      <c r="NXG21" s="945"/>
      <c r="NXH21" s="945"/>
      <c r="NXI21" s="945"/>
      <c r="NXJ21" s="945"/>
      <c r="NXK21" s="945"/>
      <c r="NXL21" s="945"/>
      <c r="NXM21" s="945"/>
      <c r="NXN21" s="945"/>
      <c r="NXO21" s="945"/>
      <c r="NXP21" s="945"/>
      <c r="NXQ21" s="945"/>
      <c r="NXR21" s="945"/>
      <c r="NXS21" s="945"/>
      <c r="NXT21" s="945"/>
      <c r="NXU21" s="945"/>
      <c r="NXV21" s="945"/>
      <c r="NXW21" s="945"/>
      <c r="NXX21" s="945"/>
      <c r="NXY21" s="945"/>
      <c r="NXZ21" s="945"/>
      <c r="NYA21" s="945"/>
      <c r="NYB21" s="945"/>
      <c r="NYC21" s="945"/>
      <c r="NYD21" s="945"/>
      <c r="NYE21" s="945"/>
      <c r="NYF21" s="945"/>
      <c r="NYG21" s="945"/>
      <c r="NYH21" s="945"/>
      <c r="NYI21" s="945"/>
      <c r="NYJ21" s="945"/>
      <c r="NYK21" s="945"/>
      <c r="NYL21" s="945"/>
      <c r="NYM21" s="945"/>
      <c r="NYN21" s="945"/>
      <c r="NYO21" s="945"/>
      <c r="NYP21" s="945"/>
      <c r="NYQ21" s="945"/>
      <c r="NYR21" s="945"/>
      <c r="NYS21" s="945"/>
      <c r="NYT21" s="945"/>
      <c r="NYU21" s="945"/>
      <c r="NYV21" s="945"/>
      <c r="NYW21" s="945"/>
      <c r="NYX21" s="945"/>
      <c r="NYY21" s="945"/>
      <c r="NYZ21" s="945"/>
      <c r="NZA21" s="945"/>
      <c r="NZB21" s="945"/>
      <c r="NZC21" s="945"/>
      <c r="NZD21" s="945"/>
      <c r="NZE21" s="945"/>
      <c r="NZF21" s="945"/>
      <c r="NZG21" s="945"/>
      <c r="NZH21" s="945"/>
      <c r="NZI21" s="945"/>
      <c r="NZJ21" s="945"/>
      <c r="NZK21" s="945"/>
      <c r="NZL21" s="945"/>
      <c r="NZM21" s="945"/>
      <c r="NZN21" s="945"/>
      <c r="NZO21" s="945"/>
      <c r="NZP21" s="945"/>
      <c r="NZQ21" s="945"/>
      <c r="NZR21" s="945"/>
      <c r="NZS21" s="945"/>
      <c r="NZT21" s="945"/>
      <c r="NZU21" s="945"/>
      <c r="NZV21" s="945"/>
      <c r="NZW21" s="945"/>
      <c r="NZX21" s="945"/>
      <c r="NZY21" s="945"/>
      <c r="NZZ21" s="945"/>
      <c r="OAA21" s="945"/>
      <c r="OAB21" s="945"/>
      <c r="OAC21" s="945"/>
      <c r="OAD21" s="945"/>
      <c r="OAE21" s="945"/>
      <c r="OAF21" s="945"/>
      <c r="OAG21" s="945"/>
      <c r="OAH21" s="945"/>
      <c r="OAI21" s="945"/>
      <c r="OAJ21" s="945"/>
      <c r="OAK21" s="945"/>
      <c r="OAL21" s="945"/>
      <c r="OAM21" s="945"/>
      <c r="OAN21" s="945"/>
      <c r="OAO21" s="945"/>
      <c r="OAP21" s="945"/>
      <c r="OAQ21" s="945"/>
      <c r="OAR21" s="945"/>
      <c r="OAS21" s="945"/>
      <c r="OAT21" s="945"/>
      <c r="OAU21" s="945"/>
      <c r="OAV21" s="945"/>
      <c r="OAW21" s="945"/>
      <c r="OAX21" s="945"/>
      <c r="OAY21" s="945"/>
      <c r="OAZ21" s="945"/>
      <c r="OBA21" s="945"/>
      <c r="OBB21" s="945"/>
      <c r="OBC21" s="945"/>
      <c r="OBD21" s="945"/>
      <c r="OBE21" s="945"/>
      <c r="OBF21" s="945"/>
      <c r="OBG21" s="945"/>
      <c r="OBH21" s="945"/>
      <c r="OBI21" s="945"/>
      <c r="OBJ21" s="945"/>
      <c r="OBK21" s="945"/>
      <c r="OBL21" s="945"/>
      <c r="OBM21" s="945"/>
      <c r="OBN21" s="945"/>
      <c r="OBO21" s="945"/>
      <c r="OBP21" s="945"/>
      <c r="OBQ21" s="945"/>
      <c r="OBR21" s="945"/>
      <c r="OBS21" s="945"/>
      <c r="OBT21" s="945"/>
      <c r="OBU21" s="945"/>
      <c r="OBV21" s="945"/>
      <c r="OBW21" s="945"/>
      <c r="OBX21" s="945"/>
      <c r="OBY21" s="945"/>
      <c r="OBZ21" s="945"/>
      <c r="OCA21" s="945"/>
      <c r="OCB21" s="945"/>
      <c r="OCC21" s="945"/>
      <c r="OCD21" s="945"/>
      <c r="OCE21" s="945"/>
      <c r="OCF21" s="945"/>
      <c r="OCG21" s="945"/>
      <c r="OCH21" s="945"/>
      <c r="OCI21" s="945"/>
      <c r="OCJ21" s="945"/>
      <c r="OCK21" s="945"/>
      <c r="OCL21" s="945"/>
      <c r="OCM21" s="945"/>
      <c r="OCN21" s="945"/>
      <c r="OCO21" s="945"/>
      <c r="OCP21" s="945"/>
      <c r="OCQ21" s="945"/>
      <c r="OCR21" s="945"/>
      <c r="OCS21" s="945"/>
      <c r="OCT21" s="945"/>
      <c r="OCU21" s="945"/>
      <c r="OCV21" s="945"/>
      <c r="OCW21" s="945"/>
      <c r="OCX21" s="945"/>
      <c r="OCY21" s="945"/>
      <c r="OCZ21" s="945"/>
      <c r="ODA21" s="945"/>
      <c r="ODB21" s="945"/>
      <c r="ODC21" s="945"/>
      <c r="ODD21" s="945"/>
      <c r="ODE21" s="945"/>
      <c r="ODF21" s="945"/>
      <c r="ODG21" s="945"/>
      <c r="ODH21" s="945"/>
      <c r="ODI21" s="945"/>
      <c r="ODJ21" s="945"/>
      <c r="ODK21" s="945"/>
      <c r="ODL21" s="945"/>
      <c r="ODM21" s="945"/>
      <c r="ODN21" s="945"/>
      <c r="ODO21" s="945"/>
      <c r="ODP21" s="945"/>
      <c r="ODQ21" s="945"/>
      <c r="ODR21" s="945"/>
      <c r="ODS21" s="945"/>
      <c r="ODT21" s="945"/>
      <c r="ODU21" s="945"/>
      <c r="ODV21" s="945"/>
      <c r="ODW21" s="945"/>
      <c r="ODX21" s="945"/>
      <c r="ODY21" s="945"/>
      <c r="ODZ21" s="945"/>
      <c r="OEA21" s="945"/>
      <c r="OEB21" s="945"/>
      <c r="OEC21" s="945"/>
      <c r="OED21" s="945"/>
      <c r="OEE21" s="945"/>
      <c r="OEF21" s="945"/>
      <c r="OEG21" s="945"/>
      <c r="OEH21" s="945"/>
      <c r="OEI21" s="945"/>
      <c r="OEJ21" s="945"/>
      <c r="OEK21" s="945"/>
      <c r="OEL21" s="945"/>
      <c r="OEM21" s="945"/>
      <c r="OEN21" s="945"/>
      <c r="OEO21" s="945"/>
      <c r="OEP21" s="945"/>
      <c r="OEQ21" s="945"/>
      <c r="OER21" s="945"/>
      <c r="OES21" s="945"/>
      <c r="OET21" s="945"/>
      <c r="OEU21" s="945"/>
      <c r="OEV21" s="945"/>
      <c r="OEW21" s="945"/>
      <c r="OEX21" s="945"/>
      <c r="OEY21" s="945"/>
      <c r="OEZ21" s="945"/>
      <c r="OFA21" s="945"/>
      <c r="OFB21" s="945"/>
      <c r="OFC21" s="945"/>
      <c r="OFD21" s="945"/>
      <c r="OFE21" s="945"/>
      <c r="OFF21" s="945"/>
      <c r="OFG21" s="945"/>
      <c r="OFH21" s="945"/>
      <c r="OFI21" s="945"/>
      <c r="OFJ21" s="945"/>
      <c r="OFK21" s="945"/>
      <c r="OFL21" s="945"/>
      <c r="OFM21" s="945"/>
      <c r="OFN21" s="945"/>
      <c r="OFO21" s="945"/>
      <c r="OFP21" s="945"/>
      <c r="OFQ21" s="945"/>
      <c r="OFR21" s="945"/>
      <c r="OFS21" s="945"/>
      <c r="OFT21" s="945"/>
      <c r="OFU21" s="945"/>
      <c r="OFV21" s="945"/>
      <c r="OFW21" s="945"/>
      <c r="OFX21" s="945"/>
      <c r="OFY21" s="945"/>
      <c r="OFZ21" s="945"/>
      <c r="OGA21" s="945"/>
      <c r="OGB21" s="945"/>
      <c r="OGC21" s="945"/>
      <c r="OGD21" s="945"/>
      <c r="OGE21" s="945"/>
      <c r="OGF21" s="945"/>
      <c r="OGG21" s="945"/>
      <c r="OGH21" s="945"/>
      <c r="OGI21" s="945"/>
      <c r="OGJ21" s="945"/>
      <c r="OGK21" s="945"/>
      <c r="OGL21" s="945"/>
      <c r="OGM21" s="945"/>
      <c r="OGN21" s="945"/>
      <c r="OGO21" s="945"/>
      <c r="OGP21" s="945"/>
      <c r="OGQ21" s="945"/>
      <c r="OGR21" s="945"/>
      <c r="OGS21" s="945"/>
      <c r="OGT21" s="945"/>
      <c r="OGU21" s="945"/>
      <c r="OGV21" s="945"/>
      <c r="OGW21" s="945"/>
      <c r="OGX21" s="945"/>
      <c r="OGY21" s="945"/>
      <c r="OGZ21" s="945"/>
      <c r="OHA21" s="945"/>
      <c r="OHB21" s="945"/>
      <c r="OHC21" s="945"/>
      <c r="OHD21" s="945"/>
      <c r="OHE21" s="945"/>
      <c r="OHF21" s="945"/>
      <c r="OHG21" s="945"/>
      <c r="OHH21" s="945"/>
      <c r="OHI21" s="945"/>
      <c r="OHJ21" s="945"/>
      <c r="OHK21" s="945"/>
      <c r="OHL21" s="945"/>
      <c r="OHM21" s="945"/>
      <c r="OHN21" s="945"/>
      <c r="OHO21" s="945"/>
      <c r="OHP21" s="945"/>
      <c r="OHQ21" s="945"/>
      <c r="OHR21" s="945"/>
      <c r="OHS21" s="945"/>
      <c r="OHT21" s="945"/>
      <c r="OHU21" s="945"/>
      <c r="OHV21" s="945"/>
      <c r="OHW21" s="945"/>
      <c r="OHX21" s="945"/>
      <c r="OHY21" s="945"/>
      <c r="OHZ21" s="945"/>
      <c r="OIA21" s="945"/>
      <c r="OIB21" s="945"/>
      <c r="OIC21" s="945"/>
      <c r="OID21" s="945"/>
      <c r="OIE21" s="945"/>
      <c r="OIF21" s="945"/>
      <c r="OIG21" s="945"/>
      <c r="OIH21" s="945"/>
      <c r="OII21" s="945"/>
      <c r="OIJ21" s="945"/>
      <c r="OIK21" s="945"/>
      <c r="OIL21" s="945"/>
      <c r="OIM21" s="945"/>
      <c r="OIN21" s="945"/>
      <c r="OIO21" s="945"/>
      <c r="OIP21" s="945"/>
      <c r="OIQ21" s="945"/>
      <c r="OIR21" s="945"/>
      <c r="OIS21" s="945"/>
      <c r="OIT21" s="945"/>
      <c r="OIU21" s="945"/>
      <c r="OIV21" s="945"/>
      <c r="OIW21" s="945"/>
      <c r="OIX21" s="945"/>
      <c r="OIY21" s="945"/>
      <c r="OIZ21" s="945"/>
      <c r="OJA21" s="945"/>
      <c r="OJB21" s="945"/>
      <c r="OJC21" s="945"/>
      <c r="OJD21" s="945"/>
      <c r="OJE21" s="945"/>
      <c r="OJF21" s="945"/>
      <c r="OJG21" s="945"/>
      <c r="OJH21" s="945"/>
      <c r="OJI21" s="945"/>
      <c r="OJJ21" s="945"/>
      <c r="OJK21" s="945"/>
      <c r="OJL21" s="945"/>
      <c r="OJM21" s="945"/>
      <c r="OJN21" s="945"/>
      <c r="OJO21" s="945"/>
      <c r="OJP21" s="945"/>
      <c r="OJQ21" s="945"/>
      <c r="OJR21" s="945"/>
      <c r="OJS21" s="945"/>
      <c r="OJT21" s="945"/>
      <c r="OJU21" s="945"/>
      <c r="OJV21" s="945"/>
      <c r="OJW21" s="945"/>
      <c r="OJX21" s="945"/>
      <c r="OJY21" s="945"/>
      <c r="OJZ21" s="945"/>
      <c r="OKA21" s="945"/>
      <c r="OKB21" s="945"/>
      <c r="OKC21" s="945"/>
      <c r="OKD21" s="945"/>
      <c r="OKE21" s="945"/>
      <c r="OKF21" s="945"/>
      <c r="OKG21" s="945"/>
      <c r="OKH21" s="945"/>
      <c r="OKI21" s="945"/>
      <c r="OKJ21" s="945"/>
      <c r="OKK21" s="945"/>
      <c r="OKL21" s="945"/>
      <c r="OKM21" s="945"/>
      <c r="OKN21" s="945"/>
      <c r="OKO21" s="945"/>
      <c r="OKP21" s="945"/>
      <c r="OKQ21" s="945"/>
      <c r="OKR21" s="945"/>
      <c r="OKS21" s="945"/>
      <c r="OKT21" s="945"/>
      <c r="OKU21" s="945"/>
      <c r="OKV21" s="945"/>
      <c r="OKW21" s="945"/>
      <c r="OKX21" s="945"/>
      <c r="OKY21" s="945"/>
      <c r="OKZ21" s="945"/>
      <c r="OLA21" s="945"/>
      <c r="OLB21" s="945"/>
      <c r="OLC21" s="945"/>
      <c r="OLD21" s="945"/>
      <c r="OLE21" s="945"/>
      <c r="OLF21" s="945"/>
      <c r="OLG21" s="945"/>
      <c r="OLH21" s="945"/>
      <c r="OLI21" s="945"/>
      <c r="OLJ21" s="945"/>
      <c r="OLK21" s="945"/>
      <c r="OLL21" s="945"/>
      <c r="OLM21" s="945"/>
      <c r="OLN21" s="945"/>
      <c r="OLO21" s="945"/>
      <c r="OLP21" s="945"/>
      <c r="OLQ21" s="945"/>
      <c r="OLR21" s="945"/>
      <c r="OLS21" s="945"/>
      <c r="OLT21" s="945"/>
      <c r="OLU21" s="945"/>
      <c r="OLV21" s="945"/>
      <c r="OLW21" s="945"/>
      <c r="OLX21" s="945"/>
      <c r="OLY21" s="945"/>
      <c r="OLZ21" s="945"/>
      <c r="OMA21" s="945"/>
      <c r="OMB21" s="945"/>
      <c r="OMC21" s="945"/>
      <c r="OMD21" s="945"/>
      <c r="OME21" s="945"/>
      <c r="OMF21" s="945"/>
      <c r="OMG21" s="945"/>
      <c r="OMH21" s="945"/>
      <c r="OMI21" s="945"/>
      <c r="OMJ21" s="945"/>
      <c r="OMK21" s="945"/>
      <c r="OML21" s="945"/>
      <c r="OMM21" s="945"/>
      <c r="OMN21" s="945"/>
      <c r="OMO21" s="945"/>
      <c r="OMP21" s="945"/>
      <c r="OMQ21" s="945"/>
      <c r="OMR21" s="945"/>
      <c r="OMS21" s="945"/>
      <c r="OMT21" s="945"/>
      <c r="OMU21" s="945"/>
      <c r="OMV21" s="945"/>
      <c r="OMW21" s="945"/>
      <c r="OMX21" s="945"/>
      <c r="OMY21" s="945"/>
      <c r="OMZ21" s="945"/>
      <c r="ONA21" s="945"/>
      <c r="ONB21" s="945"/>
      <c r="ONC21" s="945"/>
      <c r="OND21" s="945"/>
      <c r="ONE21" s="945"/>
      <c r="ONF21" s="945"/>
      <c r="ONG21" s="945"/>
      <c r="ONH21" s="945"/>
      <c r="ONI21" s="945"/>
      <c r="ONJ21" s="945"/>
      <c r="ONK21" s="945"/>
      <c r="ONL21" s="945"/>
      <c r="ONM21" s="945"/>
      <c r="ONN21" s="945"/>
      <c r="ONO21" s="945"/>
      <c r="ONP21" s="945"/>
      <c r="ONQ21" s="945"/>
      <c r="ONR21" s="945"/>
      <c r="ONS21" s="945"/>
      <c r="ONT21" s="945"/>
      <c r="ONU21" s="945"/>
      <c r="ONV21" s="945"/>
      <c r="ONW21" s="945"/>
      <c r="ONX21" s="945"/>
      <c r="ONY21" s="945"/>
      <c r="ONZ21" s="945"/>
      <c r="OOA21" s="945"/>
      <c r="OOB21" s="945"/>
      <c r="OOC21" s="945"/>
      <c r="OOD21" s="945"/>
      <c r="OOE21" s="945"/>
      <c r="OOF21" s="945"/>
      <c r="OOG21" s="945"/>
      <c r="OOH21" s="945"/>
      <c r="OOI21" s="945"/>
      <c r="OOJ21" s="945"/>
      <c r="OOK21" s="945"/>
      <c r="OOL21" s="945"/>
      <c r="OOM21" s="945"/>
      <c r="OON21" s="945"/>
      <c r="OOO21" s="945"/>
      <c r="OOP21" s="945"/>
      <c r="OOQ21" s="945"/>
      <c r="OOR21" s="945"/>
      <c r="OOS21" s="945"/>
      <c r="OOT21" s="945"/>
      <c r="OOU21" s="945"/>
      <c r="OOV21" s="945"/>
      <c r="OOW21" s="945"/>
      <c r="OOX21" s="945"/>
      <c r="OOY21" s="945"/>
      <c r="OOZ21" s="945"/>
      <c r="OPA21" s="945"/>
      <c r="OPB21" s="945"/>
      <c r="OPC21" s="945"/>
      <c r="OPD21" s="945"/>
      <c r="OPE21" s="945"/>
      <c r="OPF21" s="945"/>
      <c r="OPG21" s="945"/>
      <c r="OPH21" s="945"/>
      <c r="OPI21" s="945"/>
      <c r="OPJ21" s="945"/>
      <c r="OPK21" s="945"/>
      <c r="OPL21" s="945"/>
      <c r="OPM21" s="945"/>
      <c r="OPN21" s="945"/>
      <c r="OPO21" s="945"/>
      <c r="OPP21" s="945"/>
      <c r="OPQ21" s="945"/>
      <c r="OPR21" s="945"/>
      <c r="OPS21" s="945"/>
      <c r="OPT21" s="945"/>
      <c r="OPU21" s="945"/>
      <c r="OPV21" s="945"/>
      <c r="OPW21" s="945"/>
      <c r="OPX21" s="945"/>
      <c r="OPY21" s="945"/>
      <c r="OPZ21" s="945"/>
      <c r="OQA21" s="945"/>
      <c r="OQB21" s="945"/>
      <c r="OQC21" s="945"/>
      <c r="OQD21" s="945"/>
      <c r="OQE21" s="945"/>
      <c r="OQF21" s="945"/>
      <c r="OQG21" s="945"/>
      <c r="OQH21" s="945"/>
      <c r="OQI21" s="945"/>
      <c r="OQJ21" s="945"/>
      <c r="OQK21" s="945"/>
      <c r="OQL21" s="945"/>
      <c r="OQM21" s="945"/>
      <c r="OQN21" s="945"/>
      <c r="OQO21" s="945"/>
      <c r="OQP21" s="945"/>
      <c r="OQQ21" s="945"/>
      <c r="OQR21" s="945"/>
      <c r="OQS21" s="945"/>
      <c r="OQT21" s="945"/>
      <c r="OQU21" s="945"/>
      <c r="OQV21" s="945"/>
      <c r="OQW21" s="945"/>
      <c r="OQX21" s="945"/>
      <c r="OQY21" s="945"/>
      <c r="OQZ21" s="945"/>
      <c r="ORA21" s="945"/>
      <c r="ORB21" s="945"/>
      <c r="ORC21" s="945"/>
      <c r="ORD21" s="945"/>
      <c r="ORE21" s="945"/>
      <c r="ORF21" s="945"/>
      <c r="ORG21" s="945"/>
      <c r="ORH21" s="945"/>
      <c r="ORI21" s="945"/>
      <c r="ORJ21" s="945"/>
      <c r="ORK21" s="945"/>
      <c r="ORL21" s="945"/>
      <c r="ORM21" s="945"/>
      <c r="ORN21" s="945"/>
      <c r="ORO21" s="945"/>
      <c r="ORP21" s="945"/>
      <c r="ORQ21" s="945"/>
      <c r="ORR21" s="945"/>
      <c r="ORS21" s="945"/>
      <c r="ORT21" s="945"/>
      <c r="ORU21" s="945"/>
      <c r="ORV21" s="945"/>
      <c r="ORW21" s="945"/>
      <c r="ORX21" s="945"/>
      <c r="ORY21" s="945"/>
      <c r="ORZ21" s="945"/>
      <c r="OSA21" s="945"/>
      <c r="OSB21" s="945"/>
      <c r="OSC21" s="945"/>
      <c r="OSD21" s="945"/>
      <c r="OSE21" s="945"/>
      <c r="OSF21" s="945"/>
      <c r="OSG21" s="945"/>
      <c r="OSH21" s="945"/>
      <c r="OSI21" s="945"/>
      <c r="OSJ21" s="945"/>
      <c r="OSK21" s="945"/>
      <c r="OSL21" s="945"/>
      <c r="OSM21" s="945"/>
      <c r="OSN21" s="945"/>
      <c r="OSO21" s="945"/>
      <c r="OSP21" s="945"/>
      <c r="OSQ21" s="945"/>
      <c r="OSR21" s="945"/>
      <c r="OSS21" s="945"/>
      <c r="OST21" s="945"/>
      <c r="OSU21" s="945"/>
      <c r="OSV21" s="945"/>
      <c r="OSW21" s="945"/>
      <c r="OSX21" s="945"/>
      <c r="OSY21" s="945"/>
      <c r="OSZ21" s="945"/>
      <c r="OTA21" s="945"/>
      <c r="OTB21" s="945"/>
      <c r="OTC21" s="945"/>
      <c r="OTD21" s="945"/>
      <c r="OTE21" s="945"/>
      <c r="OTF21" s="945"/>
      <c r="OTG21" s="945"/>
      <c r="OTH21" s="945"/>
      <c r="OTI21" s="945"/>
      <c r="OTJ21" s="945"/>
      <c r="OTK21" s="945"/>
      <c r="OTL21" s="945"/>
      <c r="OTM21" s="945"/>
      <c r="OTN21" s="945"/>
      <c r="OTO21" s="945"/>
      <c r="OTP21" s="945"/>
      <c r="OTQ21" s="945"/>
      <c r="OTR21" s="945"/>
      <c r="OTS21" s="945"/>
      <c r="OTT21" s="945"/>
      <c r="OTU21" s="945"/>
      <c r="OTV21" s="945"/>
      <c r="OTW21" s="945"/>
      <c r="OTX21" s="945"/>
      <c r="OTY21" s="945"/>
      <c r="OTZ21" s="945"/>
      <c r="OUA21" s="945"/>
      <c r="OUB21" s="945"/>
      <c r="OUC21" s="945"/>
      <c r="OUD21" s="945"/>
      <c r="OUE21" s="945"/>
      <c r="OUF21" s="945"/>
      <c r="OUG21" s="945"/>
      <c r="OUH21" s="945"/>
      <c r="OUI21" s="945"/>
      <c r="OUJ21" s="945"/>
      <c r="OUK21" s="945"/>
      <c r="OUL21" s="945"/>
      <c r="OUM21" s="945"/>
      <c r="OUN21" s="945"/>
      <c r="OUO21" s="945"/>
      <c r="OUP21" s="945"/>
      <c r="OUQ21" s="945"/>
      <c r="OUR21" s="945"/>
      <c r="OUS21" s="945"/>
      <c r="OUT21" s="945"/>
      <c r="OUU21" s="945"/>
      <c r="OUV21" s="945"/>
      <c r="OUW21" s="945"/>
      <c r="OUX21" s="945"/>
      <c r="OUY21" s="945"/>
      <c r="OUZ21" s="945"/>
      <c r="OVA21" s="945"/>
      <c r="OVB21" s="945"/>
      <c r="OVC21" s="945"/>
      <c r="OVD21" s="945"/>
      <c r="OVE21" s="945"/>
      <c r="OVF21" s="945"/>
      <c r="OVG21" s="945"/>
      <c r="OVH21" s="945"/>
      <c r="OVI21" s="945"/>
      <c r="OVJ21" s="945"/>
      <c r="OVK21" s="945"/>
      <c r="OVL21" s="945"/>
      <c r="OVM21" s="945"/>
      <c r="OVN21" s="945"/>
      <c r="OVO21" s="945"/>
      <c r="OVP21" s="945"/>
      <c r="OVQ21" s="945"/>
      <c r="OVR21" s="945"/>
      <c r="OVS21" s="945"/>
      <c r="OVT21" s="945"/>
      <c r="OVU21" s="945"/>
      <c r="OVV21" s="945"/>
      <c r="OVW21" s="945"/>
      <c r="OVX21" s="945"/>
      <c r="OVY21" s="945"/>
      <c r="OVZ21" s="945"/>
      <c r="OWA21" s="945"/>
      <c r="OWB21" s="945"/>
      <c r="OWC21" s="945"/>
      <c r="OWD21" s="945"/>
      <c r="OWE21" s="945"/>
      <c r="OWF21" s="945"/>
      <c r="OWG21" s="945"/>
      <c r="OWH21" s="945"/>
      <c r="OWI21" s="945"/>
      <c r="OWJ21" s="945"/>
      <c r="OWK21" s="945"/>
      <c r="OWL21" s="945"/>
      <c r="OWM21" s="945"/>
      <c r="OWN21" s="945"/>
      <c r="OWO21" s="945"/>
      <c r="OWP21" s="945"/>
      <c r="OWQ21" s="945"/>
      <c r="OWR21" s="945"/>
      <c r="OWS21" s="945"/>
      <c r="OWT21" s="945"/>
      <c r="OWU21" s="945"/>
      <c r="OWV21" s="945"/>
      <c r="OWW21" s="945"/>
      <c r="OWX21" s="945"/>
      <c r="OWY21" s="945"/>
      <c r="OWZ21" s="945"/>
      <c r="OXA21" s="945"/>
      <c r="OXB21" s="945"/>
      <c r="OXC21" s="945"/>
      <c r="OXD21" s="945"/>
      <c r="OXE21" s="945"/>
      <c r="OXF21" s="945"/>
      <c r="OXG21" s="945"/>
      <c r="OXH21" s="945"/>
      <c r="OXI21" s="945"/>
      <c r="OXJ21" s="945"/>
      <c r="OXK21" s="945"/>
      <c r="OXL21" s="945"/>
      <c r="OXM21" s="945"/>
      <c r="OXN21" s="945"/>
      <c r="OXO21" s="945"/>
      <c r="OXP21" s="945"/>
      <c r="OXQ21" s="945"/>
      <c r="OXR21" s="945"/>
      <c r="OXS21" s="945"/>
      <c r="OXT21" s="945"/>
      <c r="OXU21" s="945"/>
      <c r="OXV21" s="945"/>
      <c r="OXW21" s="945"/>
      <c r="OXX21" s="945"/>
      <c r="OXY21" s="945"/>
      <c r="OXZ21" s="945"/>
      <c r="OYA21" s="945"/>
      <c r="OYB21" s="945"/>
      <c r="OYC21" s="945"/>
      <c r="OYD21" s="945"/>
      <c r="OYE21" s="945"/>
      <c r="OYF21" s="945"/>
      <c r="OYG21" s="945"/>
      <c r="OYH21" s="945"/>
      <c r="OYI21" s="945"/>
      <c r="OYJ21" s="945"/>
      <c r="OYK21" s="945"/>
      <c r="OYL21" s="945"/>
      <c r="OYM21" s="945"/>
      <c r="OYN21" s="945"/>
      <c r="OYO21" s="945"/>
      <c r="OYP21" s="945"/>
      <c r="OYQ21" s="945"/>
      <c r="OYR21" s="945"/>
      <c r="OYS21" s="945"/>
      <c r="OYT21" s="945"/>
      <c r="OYU21" s="945"/>
      <c r="OYV21" s="945"/>
      <c r="OYW21" s="945"/>
      <c r="OYX21" s="945"/>
      <c r="OYY21" s="945"/>
      <c r="OYZ21" s="945"/>
      <c r="OZA21" s="945"/>
      <c r="OZB21" s="945"/>
      <c r="OZC21" s="945"/>
      <c r="OZD21" s="945"/>
      <c r="OZE21" s="945"/>
      <c r="OZF21" s="945"/>
      <c r="OZG21" s="945"/>
      <c r="OZH21" s="945"/>
      <c r="OZI21" s="945"/>
      <c r="OZJ21" s="945"/>
      <c r="OZK21" s="945"/>
      <c r="OZL21" s="945"/>
      <c r="OZM21" s="945"/>
      <c r="OZN21" s="945"/>
      <c r="OZO21" s="945"/>
      <c r="OZP21" s="945"/>
      <c r="OZQ21" s="945"/>
      <c r="OZR21" s="945"/>
      <c r="OZS21" s="945"/>
      <c r="OZT21" s="945"/>
      <c r="OZU21" s="945"/>
      <c r="OZV21" s="945"/>
      <c r="OZW21" s="945"/>
      <c r="OZX21" s="945"/>
      <c r="OZY21" s="945"/>
      <c r="OZZ21" s="945"/>
      <c r="PAA21" s="945"/>
      <c r="PAB21" s="945"/>
      <c r="PAC21" s="945"/>
      <c r="PAD21" s="945"/>
      <c r="PAE21" s="945"/>
      <c r="PAF21" s="945"/>
      <c r="PAG21" s="945"/>
      <c r="PAH21" s="945"/>
      <c r="PAI21" s="945"/>
      <c r="PAJ21" s="945"/>
      <c r="PAK21" s="945"/>
      <c r="PAL21" s="945"/>
      <c r="PAM21" s="945"/>
      <c r="PAN21" s="945"/>
      <c r="PAO21" s="945"/>
      <c r="PAP21" s="945"/>
      <c r="PAQ21" s="945"/>
      <c r="PAR21" s="945"/>
      <c r="PAS21" s="945"/>
      <c r="PAT21" s="945"/>
      <c r="PAU21" s="945"/>
      <c r="PAV21" s="945"/>
      <c r="PAW21" s="945"/>
      <c r="PAX21" s="945"/>
      <c r="PAY21" s="945"/>
      <c r="PAZ21" s="945"/>
      <c r="PBA21" s="945"/>
      <c r="PBB21" s="945"/>
      <c r="PBC21" s="945"/>
      <c r="PBD21" s="945"/>
      <c r="PBE21" s="945"/>
      <c r="PBF21" s="945"/>
      <c r="PBG21" s="945"/>
      <c r="PBH21" s="945"/>
      <c r="PBI21" s="945"/>
      <c r="PBJ21" s="945"/>
      <c r="PBK21" s="945"/>
      <c r="PBL21" s="945"/>
      <c r="PBM21" s="945"/>
      <c r="PBN21" s="945"/>
      <c r="PBO21" s="945"/>
      <c r="PBP21" s="945"/>
      <c r="PBQ21" s="945"/>
      <c r="PBR21" s="945"/>
      <c r="PBS21" s="945"/>
      <c r="PBT21" s="945"/>
      <c r="PBU21" s="945"/>
      <c r="PBV21" s="945"/>
      <c r="PBW21" s="945"/>
      <c r="PBX21" s="945"/>
      <c r="PBY21" s="945"/>
      <c r="PBZ21" s="945"/>
      <c r="PCA21" s="945"/>
      <c r="PCB21" s="945"/>
      <c r="PCC21" s="945"/>
      <c r="PCD21" s="945"/>
      <c r="PCE21" s="945"/>
      <c r="PCF21" s="945"/>
      <c r="PCG21" s="945"/>
      <c r="PCH21" s="945"/>
      <c r="PCI21" s="945"/>
      <c r="PCJ21" s="945"/>
      <c r="PCK21" s="945"/>
      <c r="PCL21" s="945"/>
      <c r="PCM21" s="945"/>
      <c r="PCN21" s="945"/>
      <c r="PCO21" s="945"/>
      <c r="PCP21" s="945"/>
      <c r="PCQ21" s="945"/>
      <c r="PCR21" s="945"/>
      <c r="PCS21" s="945"/>
      <c r="PCT21" s="945"/>
      <c r="PCU21" s="945"/>
      <c r="PCV21" s="945"/>
      <c r="PCW21" s="945"/>
      <c r="PCX21" s="945"/>
      <c r="PCY21" s="945"/>
      <c r="PCZ21" s="945"/>
      <c r="PDA21" s="945"/>
      <c r="PDB21" s="945"/>
      <c r="PDC21" s="945"/>
      <c r="PDD21" s="945"/>
      <c r="PDE21" s="945"/>
      <c r="PDF21" s="945"/>
      <c r="PDG21" s="945"/>
      <c r="PDH21" s="945"/>
      <c r="PDI21" s="945"/>
      <c r="PDJ21" s="945"/>
      <c r="PDK21" s="945"/>
      <c r="PDL21" s="945"/>
      <c r="PDM21" s="945"/>
      <c r="PDN21" s="945"/>
      <c r="PDO21" s="945"/>
      <c r="PDP21" s="945"/>
      <c r="PDQ21" s="945"/>
      <c r="PDR21" s="945"/>
      <c r="PDS21" s="945"/>
      <c r="PDT21" s="945"/>
      <c r="PDU21" s="945"/>
      <c r="PDV21" s="945"/>
      <c r="PDW21" s="945"/>
      <c r="PDX21" s="945"/>
      <c r="PDY21" s="945"/>
      <c r="PDZ21" s="945"/>
      <c r="PEA21" s="945"/>
      <c r="PEB21" s="945"/>
      <c r="PEC21" s="945"/>
      <c r="PED21" s="945"/>
      <c r="PEE21" s="945"/>
      <c r="PEF21" s="945"/>
      <c r="PEG21" s="945"/>
      <c r="PEH21" s="945"/>
      <c r="PEI21" s="945"/>
      <c r="PEJ21" s="945"/>
      <c r="PEK21" s="945"/>
      <c r="PEL21" s="945"/>
      <c r="PEM21" s="945"/>
      <c r="PEN21" s="945"/>
      <c r="PEO21" s="945"/>
      <c r="PEP21" s="945"/>
      <c r="PEQ21" s="945"/>
      <c r="PER21" s="945"/>
      <c r="PES21" s="945"/>
      <c r="PET21" s="945"/>
      <c r="PEU21" s="945"/>
      <c r="PEV21" s="945"/>
      <c r="PEW21" s="945"/>
      <c r="PEX21" s="945"/>
      <c r="PEY21" s="945"/>
      <c r="PEZ21" s="945"/>
      <c r="PFA21" s="945"/>
      <c r="PFB21" s="945"/>
      <c r="PFC21" s="945"/>
      <c r="PFD21" s="945"/>
      <c r="PFE21" s="945"/>
      <c r="PFF21" s="945"/>
      <c r="PFG21" s="945"/>
      <c r="PFH21" s="945"/>
      <c r="PFI21" s="945"/>
      <c r="PFJ21" s="945"/>
      <c r="PFK21" s="945"/>
      <c r="PFL21" s="945"/>
      <c r="PFM21" s="945"/>
      <c r="PFN21" s="945"/>
      <c r="PFO21" s="945"/>
      <c r="PFP21" s="945"/>
      <c r="PFQ21" s="945"/>
      <c r="PFR21" s="945"/>
      <c r="PFS21" s="945"/>
      <c r="PFT21" s="945"/>
      <c r="PFU21" s="945"/>
      <c r="PFV21" s="945"/>
      <c r="PFW21" s="945"/>
      <c r="PFX21" s="945"/>
      <c r="PFY21" s="945"/>
      <c r="PFZ21" s="945"/>
      <c r="PGA21" s="945"/>
      <c r="PGB21" s="945"/>
      <c r="PGC21" s="945"/>
      <c r="PGD21" s="945"/>
      <c r="PGE21" s="945"/>
      <c r="PGF21" s="945"/>
      <c r="PGG21" s="945"/>
      <c r="PGH21" s="945"/>
      <c r="PGI21" s="945"/>
      <c r="PGJ21" s="945"/>
      <c r="PGK21" s="945"/>
      <c r="PGL21" s="945"/>
      <c r="PGM21" s="945"/>
      <c r="PGN21" s="945"/>
      <c r="PGO21" s="945"/>
      <c r="PGP21" s="945"/>
      <c r="PGQ21" s="945"/>
      <c r="PGR21" s="945"/>
      <c r="PGS21" s="945"/>
      <c r="PGT21" s="945"/>
      <c r="PGU21" s="945"/>
      <c r="PGV21" s="945"/>
      <c r="PGW21" s="945"/>
      <c r="PGX21" s="945"/>
      <c r="PGY21" s="945"/>
      <c r="PGZ21" s="945"/>
      <c r="PHA21" s="945"/>
      <c r="PHB21" s="945"/>
      <c r="PHC21" s="945"/>
      <c r="PHD21" s="945"/>
      <c r="PHE21" s="945"/>
      <c r="PHF21" s="945"/>
      <c r="PHG21" s="945"/>
      <c r="PHH21" s="945"/>
      <c r="PHI21" s="945"/>
      <c r="PHJ21" s="945"/>
      <c r="PHK21" s="945"/>
      <c r="PHL21" s="945"/>
      <c r="PHM21" s="945"/>
      <c r="PHN21" s="945"/>
      <c r="PHO21" s="945"/>
      <c r="PHP21" s="945"/>
      <c r="PHQ21" s="945"/>
      <c r="PHR21" s="945"/>
      <c r="PHS21" s="945"/>
      <c r="PHT21" s="945"/>
      <c r="PHU21" s="945"/>
      <c r="PHV21" s="945"/>
      <c r="PHW21" s="945"/>
      <c r="PHX21" s="945"/>
      <c r="PHY21" s="945"/>
      <c r="PHZ21" s="945"/>
      <c r="PIA21" s="945"/>
      <c r="PIB21" s="945"/>
      <c r="PIC21" s="945"/>
      <c r="PID21" s="945"/>
      <c r="PIE21" s="945"/>
      <c r="PIF21" s="945"/>
      <c r="PIG21" s="945"/>
      <c r="PIH21" s="945"/>
      <c r="PII21" s="945"/>
      <c r="PIJ21" s="945"/>
      <c r="PIK21" s="945"/>
      <c r="PIL21" s="945"/>
      <c r="PIM21" s="945"/>
      <c r="PIN21" s="945"/>
      <c r="PIO21" s="945"/>
      <c r="PIP21" s="945"/>
      <c r="PIQ21" s="945"/>
      <c r="PIR21" s="945"/>
      <c r="PIS21" s="945"/>
      <c r="PIT21" s="945"/>
      <c r="PIU21" s="945"/>
      <c r="PIV21" s="945"/>
      <c r="PIW21" s="945"/>
      <c r="PIX21" s="945"/>
      <c r="PIY21" s="945"/>
      <c r="PIZ21" s="945"/>
      <c r="PJA21" s="945"/>
      <c r="PJB21" s="945"/>
      <c r="PJC21" s="945"/>
      <c r="PJD21" s="945"/>
      <c r="PJE21" s="945"/>
      <c r="PJF21" s="945"/>
      <c r="PJG21" s="945"/>
      <c r="PJH21" s="945"/>
      <c r="PJI21" s="945"/>
      <c r="PJJ21" s="945"/>
      <c r="PJK21" s="945"/>
      <c r="PJL21" s="945"/>
      <c r="PJM21" s="945"/>
      <c r="PJN21" s="945"/>
      <c r="PJO21" s="945"/>
      <c r="PJP21" s="945"/>
      <c r="PJQ21" s="945"/>
      <c r="PJR21" s="945"/>
      <c r="PJS21" s="945"/>
      <c r="PJT21" s="945"/>
      <c r="PJU21" s="945"/>
      <c r="PJV21" s="945"/>
      <c r="PJW21" s="945"/>
      <c r="PJX21" s="945"/>
      <c r="PJY21" s="945"/>
      <c r="PJZ21" s="945"/>
      <c r="PKA21" s="945"/>
      <c r="PKB21" s="945"/>
      <c r="PKC21" s="945"/>
      <c r="PKD21" s="945"/>
      <c r="PKE21" s="945"/>
      <c r="PKF21" s="945"/>
      <c r="PKG21" s="945"/>
      <c r="PKH21" s="945"/>
      <c r="PKI21" s="945"/>
      <c r="PKJ21" s="945"/>
      <c r="PKK21" s="945"/>
      <c r="PKL21" s="945"/>
      <c r="PKM21" s="945"/>
      <c r="PKN21" s="945"/>
      <c r="PKO21" s="945"/>
      <c r="PKP21" s="945"/>
      <c r="PKQ21" s="945"/>
      <c r="PKR21" s="945"/>
      <c r="PKS21" s="945"/>
      <c r="PKT21" s="945"/>
      <c r="PKU21" s="945"/>
      <c r="PKV21" s="945"/>
      <c r="PKW21" s="945"/>
      <c r="PKX21" s="945"/>
      <c r="PKY21" s="945"/>
      <c r="PKZ21" s="945"/>
      <c r="PLA21" s="945"/>
      <c r="PLB21" s="945"/>
      <c r="PLC21" s="945"/>
      <c r="PLD21" s="945"/>
      <c r="PLE21" s="945"/>
      <c r="PLF21" s="945"/>
      <c r="PLG21" s="945"/>
      <c r="PLH21" s="945"/>
      <c r="PLI21" s="945"/>
      <c r="PLJ21" s="945"/>
      <c r="PLK21" s="945"/>
      <c r="PLL21" s="945"/>
      <c r="PLM21" s="945"/>
      <c r="PLN21" s="945"/>
      <c r="PLO21" s="945"/>
      <c r="PLP21" s="945"/>
      <c r="PLQ21" s="945"/>
      <c r="PLR21" s="945"/>
      <c r="PLS21" s="945"/>
      <c r="PLT21" s="945"/>
      <c r="PLU21" s="945"/>
      <c r="PLV21" s="945"/>
      <c r="PLW21" s="945"/>
      <c r="PLX21" s="945"/>
      <c r="PLY21" s="945"/>
      <c r="PLZ21" s="945"/>
      <c r="PMA21" s="945"/>
      <c r="PMB21" s="945"/>
      <c r="PMC21" s="945"/>
      <c r="PMD21" s="945"/>
      <c r="PME21" s="945"/>
      <c r="PMF21" s="945"/>
      <c r="PMG21" s="945"/>
      <c r="PMH21" s="945"/>
      <c r="PMI21" s="945"/>
      <c r="PMJ21" s="945"/>
      <c r="PMK21" s="945"/>
      <c r="PML21" s="945"/>
      <c r="PMM21" s="945"/>
      <c r="PMN21" s="945"/>
      <c r="PMO21" s="945"/>
      <c r="PMP21" s="945"/>
      <c r="PMQ21" s="945"/>
      <c r="PMR21" s="945"/>
      <c r="PMS21" s="945"/>
      <c r="PMT21" s="945"/>
      <c r="PMU21" s="945"/>
      <c r="PMV21" s="945"/>
      <c r="PMW21" s="945"/>
      <c r="PMX21" s="945"/>
      <c r="PMY21" s="945"/>
      <c r="PMZ21" s="945"/>
      <c r="PNA21" s="945"/>
      <c r="PNB21" s="945"/>
      <c r="PNC21" s="945"/>
      <c r="PND21" s="945"/>
      <c r="PNE21" s="945"/>
      <c r="PNF21" s="945"/>
      <c r="PNG21" s="945"/>
      <c r="PNH21" s="945"/>
      <c r="PNI21" s="945"/>
      <c r="PNJ21" s="945"/>
      <c r="PNK21" s="945"/>
      <c r="PNL21" s="945"/>
      <c r="PNM21" s="945"/>
      <c r="PNN21" s="945"/>
      <c r="PNO21" s="945"/>
      <c r="PNP21" s="945"/>
      <c r="PNQ21" s="945"/>
      <c r="PNR21" s="945"/>
      <c r="PNS21" s="945"/>
      <c r="PNT21" s="945"/>
      <c r="PNU21" s="945"/>
      <c r="PNV21" s="945"/>
      <c r="PNW21" s="945"/>
      <c r="PNX21" s="945"/>
      <c r="PNY21" s="945"/>
      <c r="PNZ21" s="945"/>
      <c r="POA21" s="945"/>
      <c r="POB21" s="945"/>
      <c r="POC21" s="945"/>
      <c r="POD21" s="945"/>
      <c r="POE21" s="945"/>
      <c r="POF21" s="945"/>
      <c r="POG21" s="945"/>
      <c r="POH21" s="945"/>
      <c r="POI21" s="945"/>
      <c r="POJ21" s="945"/>
      <c r="POK21" s="945"/>
      <c r="POL21" s="945"/>
      <c r="POM21" s="945"/>
      <c r="PON21" s="945"/>
      <c r="POO21" s="945"/>
      <c r="POP21" s="945"/>
      <c r="POQ21" s="945"/>
      <c r="POR21" s="945"/>
      <c r="POS21" s="945"/>
      <c r="POT21" s="945"/>
      <c r="POU21" s="945"/>
      <c r="POV21" s="945"/>
      <c r="POW21" s="945"/>
      <c r="POX21" s="945"/>
      <c r="POY21" s="945"/>
      <c r="POZ21" s="945"/>
      <c r="PPA21" s="945"/>
      <c r="PPB21" s="945"/>
      <c r="PPC21" s="945"/>
      <c r="PPD21" s="945"/>
      <c r="PPE21" s="945"/>
      <c r="PPF21" s="945"/>
      <c r="PPG21" s="945"/>
      <c r="PPH21" s="945"/>
      <c r="PPI21" s="945"/>
      <c r="PPJ21" s="945"/>
      <c r="PPK21" s="945"/>
      <c r="PPL21" s="945"/>
      <c r="PPM21" s="945"/>
      <c r="PPN21" s="945"/>
      <c r="PPO21" s="945"/>
      <c r="PPP21" s="945"/>
      <c r="PPQ21" s="945"/>
      <c r="PPR21" s="945"/>
      <c r="PPS21" s="945"/>
      <c r="PPT21" s="945"/>
      <c r="PPU21" s="945"/>
      <c r="PPV21" s="945"/>
      <c r="PPW21" s="945"/>
      <c r="PPX21" s="945"/>
      <c r="PPY21" s="945"/>
      <c r="PPZ21" s="945"/>
      <c r="PQA21" s="945"/>
      <c r="PQB21" s="945"/>
      <c r="PQC21" s="945"/>
      <c r="PQD21" s="945"/>
      <c r="PQE21" s="945"/>
      <c r="PQF21" s="945"/>
      <c r="PQG21" s="945"/>
      <c r="PQH21" s="945"/>
      <c r="PQI21" s="945"/>
      <c r="PQJ21" s="945"/>
      <c r="PQK21" s="945"/>
      <c r="PQL21" s="945"/>
      <c r="PQM21" s="945"/>
      <c r="PQN21" s="945"/>
      <c r="PQO21" s="945"/>
      <c r="PQP21" s="945"/>
      <c r="PQQ21" s="945"/>
      <c r="PQR21" s="945"/>
      <c r="PQS21" s="945"/>
      <c r="PQT21" s="945"/>
      <c r="PQU21" s="945"/>
      <c r="PQV21" s="945"/>
      <c r="PQW21" s="945"/>
      <c r="PQX21" s="945"/>
      <c r="PQY21" s="945"/>
      <c r="PQZ21" s="945"/>
      <c r="PRA21" s="945"/>
      <c r="PRB21" s="945"/>
      <c r="PRC21" s="945"/>
      <c r="PRD21" s="945"/>
      <c r="PRE21" s="945"/>
      <c r="PRF21" s="945"/>
      <c r="PRG21" s="945"/>
      <c r="PRH21" s="945"/>
      <c r="PRI21" s="945"/>
      <c r="PRJ21" s="945"/>
      <c r="PRK21" s="945"/>
      <c r="PRL21" s="945"/>
      <c r="PRM21" s="945"/>
      <c r="PRN21" s="945"/>
      <c r="PRO21" s="945"/>
      <c r="PRP21" s="945"/>
      <c r="PRQ21" s="945"/>
      <c r="PRR21" s="945"/>
      <c r="PRS21" s="945"/>
      <c r="PRT21" s="945"/>
      <c r="PRU21" s="945"/>
      <c r="PRV21" s="945"/>
      <c r="PRW21" s="945"/>
      <c r="PRX21" s="945"/>
      <c r="PRY21" s="945"/>
      <c r="PRZ21" s="945"/>
      <c r="PSA21" s="945"/>
      <c r="PSB21" s="945"/>
      <c r="PSC21" s="945"/>
      <c r="PSD21" s="945"/>
      <c r="PSE21" s="945"/>
      <c r="PSF21" s="945"/>
      <c r="PSG21" s="945"/>
      <c r="PSH21" s="945"/>
      <c r="PSI21" s="945"/>
      <c r="PSJ21" s="945"/>
      <c r="PSK21" s="945"/>
      <c r="PSL21" s="945"/>
      <c r="PSM21" s="945"/>
      <c r="PSN21" s="945"/>
      <c r="PSO21" s="945"/>
      <c r="PSP21" s="945"/>
      <c r="PSQ21" s="945"/>
      <c r="PSR21" s="945"/>
      <c r="PSS21" s="945"/>
      <c r="PST21" s="945"/>
      <c r="PSU21" s="945"/>
      <c r="PSV21" s="945"/>
      <c r="PSW21" s="945"/>
      <c r="PSX21" s="945"/>
      <c r="PSY21" s="945"/>
      <c r="PSZ21" s="945"/>
      <c r="PTA21" s="945"/>
      <c r="PTB21" s="945"/>
      <c r="PTC21" s="945"/>
      <c r="PTD21" s="945"/>
      <c r="PTE21" s="945"/>
      <c r="PTF21" s="945"/>
      <c r="PTG21" s="945"/>
      <c r="PTH21" s="945"/>
      <c r="PTI21" s="945"/>
      <c r="PTJ21" s="945"/>
      <c r="PTK21" s="945"/>
      <c r="PTL21" s="945"/>
      <c r="PTM21" s="945"/>
      <c r="PTN21" s="945"/>
      <c r="PTO21" s="945"/>
      <c r="PTP21" s="945"/>
      <c r="PTQ21" s="945"/>
      <c r="PTR21" s="945"/>
      <c r="PTS21" s="945"/>
      <c r="PTT21" s="945"/>
      <c r="PTU21" s="945"/>
      <c r="PTV21" s="945"/>
      <c r="PTW21" s="945"/>
      <c r="PTX21" s="945"/>
      <c r="PTY21" s="945"/>
      <c r="PTZ21" s="945"/>
      <c r="PUA21" s="945"/>
      <c r="PUB21" s="945"/>
      <c r="PUC21" s="945"/>
      <c r="PUD21" s="945"/>
      <c r="PUE21" s="945"/>
      <c r="PUF21" s="945"/>
      <c r="PUG21" s="945"/>
      <c r="PUH21" s="945"/>
      <c r="PUI21" s="945"/>
      <c r="PUJ21" s="945"/>
      <c r="PUK21" s="945"/>
      <c r="PUL21" s="945"/>
      <c r="PUM21" s="945"/>
      <c r="PUN21" s="945"/>
      <c r="PUO21" s="945"/>
      <c r="PUP21" s="945"/>
      <c r="PUQ21" s="945"/>
      <c r="PUR21" s="945"/>
      <c r="PUS21" s="945"/>
      <c r="PUT21" s="945"/>
      <c r="PUU21" s="945"/>
      <c r="PUV21" s="945"/>
      <c r="PUW21" s="945"/>
      <c r="PUX21" s="945"/>
      <c r="PUY21" s="945"/>
      <c r="PUZ21" s="945"/>
      <c r="PVA21" s="945"/>
      <c r="PVB21" s="945"/>
      <c r="PVC21" s="945"/>
      <c r="PVD21" s="945"/>
      <c r="PVE21" s="945"/>
      <c r="PVF21" s="945"/>
      <c r="PVG21" s="945"/>
      <c r="PVH21" s="945"/>
      <c r="PVI21" s="945"/>
      <c r="PVJ21" s="945"/>
      <c r="PVK21" s="945"/>
      <c r="PVL21" s="945"/>
      <c r="PVM21" s="945"/>
      <c r="PVN21" s="945"/>
      <c r="PVO21" s="945"/>
      <c r="PVP21" s="945"/>
      <c r="PVQ21" s="945"/>
      <c r="PVR21" s="945"/>
      <c r="PVS21" s="945"/>
      <c r="PVT21" s="945"/>
      <c r="PVU21" s="945"/>
      <c r="PVV21" s="945"/>
      <c r="PVW21" s="945"/>
      <c r="PVX21" s="945"/>
      <c r="PVY21" s="945"/>
      <c r="PVZ21" s="945"/>
      <c r="PWA21" s="945"/>
      <c r="PWB21" s="945"/>
      <c r="PWC21" s="945"/>
      <c r="PWD21" s="945"/>
      <c r="PWE21" s="945"/>
      <c r="PWF21" s="945"/>
      <c r="PWG21" s="945"/>
      <c r="PWH21" s="945"/>
      <c r="PWI21" s="945"/>
      <c r="PWJ21" s="945"/>
      <c r="PWK21" s="945"/>
      <c r="PWL21" s="945"/>
      <c r="PWM21" s="945"/>
      <c r="PWN21" s="945"/>
      <c r="PWO21" s="945"/>
      <c r="PWP21" s="945"/>
      <c r="PWQ21" s="945"/>
      <c r="PWR21" s="945"/>
      <c r="PWS21" s="945"/>
      <c r="PWT21" s="945"/>
      <c r="PWU21" s="945"/>
      <c r="PWV21" s="945"/>
      <c r="PWW21" s="945"/>
      <c r="PWX21" s="945"/>
      <c r="PWY21" s="945"/>
      <c r="PWZ21" s="945"/>
      <c r="PXA21" s="945"/>
      <c r="PXB21" s="945"/>
      <c r="PXC21" s="945"/>
      <c r="PXD21" s="945"/>
      <c r="PXE21" s="945"/>
      <c r="PXF21" s="945"/>
      <c r="PXG21" s="945"/>
      <c r="PXH21" s="945"/>
      <c r="PXI21" s="945"/>
      <c r="PXJ21" s="945"/>
      <c r="PXK21" s="945"/>
      <c r="PXL21" s="945"/>
      <c r="PXM21" s="945"/>
      <c r="PXN21" s="945"/>
      <c r="PXO21" s="945"/>
      <c r="PXP21" s="945"/>
      <c r="PXQ21" s="945"/>
      <c r="PXR21" s="945"/>
      <c r="PXS21" s="945"/>
      <c r="PXT21" s="945"/>
      <c r="PXU21" s="945"/>
      <c r="PXV21" s="945"/>
      <c r="PXW21" s="945"/>
      <c r="PXX21" s="945"/>
      <c r="PXY21" s="945"/>
      <c r="PXZ21" s="945"/>
      <c r="PYA21" s="945"/>
      <c r="PYB21" s="945"/>
      <c r="PYC21" s="945"/>
      <c r="PYD21" s="945"/>
      <c r="PYE21" s="945"/>
      <c r="PYF21" s="945"/>
      <c r="PYG21" s="945"/>
      <c r="PYH21" s="945"/>
      <c r="PYI21" s="945"/>
      <c r="PYJ21" s="945"/>
      <c r="PYK21" s="945"/>
      <c r="PYL21" s="945"/>
      <c r="PYM21" s="945"/>
      <c r="PYN21" s="945"/>
      <c r="PYO21" s="945"/>
      <c r="PYP21" s="945"/>
      <c r="PYQ21" s="945"/>
      <c r="PYR21" s="945"/>
      <c r="PYS21" s="945"/>
      <c r="PYT21" s="945"/>
      <c r="PYU21" s="945"/>
      <c r="PYV21" s="945"/>
      <c r="PYW21" s="945"/>
      <c r="PYX21" s="945"/>
      <c r="PYY21" s="945"/>
      <c r="PYZ21" s="945"/>
      <c r="PZA21" s="945"/>
      <c r="PZB21" s="945"/>
      <c r="PZC21" s="945"/>
      <c r="PZD21" s="945"/>
      <c r="PZE21" s="945"/>
      <c r="PZF21" s="945"/>
      <c r="PZG21" s="945"/>
      <c r="PZH21" s="945"/>
      <c r="PZI21" s="945"/>
      <c r="PZJ21" s="945"/>
      <c r="PZK21" s="945"/>
      <c r="PZL21" s="945"/>
      <c r="PZM21" s="945"/>
      <c r="PZN21" s="945"/>
      <c r="PZO21" s="945"/>
      <c r="PZP21" s="945"/>
      <c r="PZQ21" s="945"/>
      <c r="PZR21" s="945"/>
      <c r="PZS21" s="945"/>
      <c r="PZT21" s="945"/>
      <c r="PZU21" s="945"/>
      <c r="PZV21" s="945"/>
      <c r="PZW21" s="945"/>
      <c r="PZX21" s="945"/>
      <c r="PZY21" s="945"/>
      <c r="PZZ21" s="945"/>
      <c r="QAA21" s="945"/>
      <c r="QAB21" s="945"/>
      <c r="QAC21" s="945"/>
      <c r="QAD21" s="945"/>
      <c r="QAE21" s="945"/>
      <c r="QAF21" s="945"/>
      <c r="QAG21" s="945"/>
      <c r="QAH21" s="945"/>
      <c r="QAI21" s="945"/>
      <c r="QAJ21" s="945"/>
      <c r="QAK21" s="945"/>
      <c r="QAL21" s="945"/>
      <c r="QAM21" s="945"/>
      <c r="QAN21" s="945"/>
      <c r="QAO21" s="945"/>
      <c r="QAP21" s="945"/>
      <c r="QAQ21" s="945"/>
      <c r="QAR21" s="945"/>
      <c r="QAS21" s="945"/>
      <c r="QAT21" s="945"/>
      <c r="QAU21" s="945"/>
      <c r="QAV21" s="945"/>
      <c r="QAW21" s="945"/>
      <c r="QAX21" s="945"/>
      <c r="QAY21" s="945"/>
      <c r="QAZ21" s="945"/>
      <c r="QBA21" s="945"/>
      <c r="QBB21" s="945"/>
      <c r="QBC21" s="945"/>
      <c r="QBD21" s="945"/>
      <c r="QBE21" s="945"/>
      <c r="QBF21" s="945"/>
      <c r="QBG21" s="945"/>
      <c r="QBH21" s="945"/>
      <c r="QBI21" s="945"/>
      <c r="QBJ21" s="945"/>
      <c r="QBK21" s="945"/>
      <c r="QBL21" s="945"/>
      <c r="QBM21" s="945"/>
      <c r="QBN21" s="945"/>
      <c r="QBO21" s="945"/>
      <c r="QBP21" s="945"/>
      <c r="QBQ21" s="945"/>
      <c r="QBR21" s="945"/>
      <c r="QBS21" s="945"/>
      <c r="QBT21" s="945"/>
      <c r="QBU21" s="945"/>
      <c r="QBV21" s="945"/>
      <c r="QBW21" s="945"/>
      <c r="QBX21" s="945"/>
      <c r="QBY21" s="945"/>
      <c r="QBZ21" s="945"/>
      <c r="QCA21" s="945"/>
      <c r="QCB21" s="945"/>
      <c r="QCC21" s="945"/>
      <c r="QCD21" s="945"/>
      <c r="QCE21" s="945"/>
      <c r="QCF21" s="945"/>
      <c r="QCG21" s="945"/>
      <c r="QCH21" s="945"/>
      <c r="QCI21" s="945"/>
      <c r="QCJ21" s="945"/>
      <c r="QCK21" s="945"/>
      <c r="QCL21" s="945"/>
      <c r="QCM21" s="945"/>
      <c r="QCN21" s="945"/>
      <c r="QCO21" s="945"/>
      <c r="QCP21" s="945"/>
      <c r="QCQ21" s="945"/>
      <c r="QCR21" s="945"/>
      <c r="QCS21" s="945"/>
      <c r="QCT21" s="945"/>
      <c r="QCU21" s="945"/>
      <c r="QCV21" s="945"/>
      <c r="QCW21" s="945"/>
      <c r="QCX21" s="945"/>
      <c r="QCY21" s="945"/>
      <c r="QCZ21" s="945"/>
      <c r="QDA21" s="945"/>
      <c r="QDB21" s="945"/>
      <c r="QDC21" s="945"/>
      <c r="QDD21" s="945"/>
      <c r="QDE21" s="945"/>
      <c r="QDF21" s="945"/>
      <c r="QDG21" s="945"/>
      <c r="QDH21" s="945"/>
      <c r="QDI21" s="945"/>
      <c r="QDJ21" s="945"/>
      <c r="QDK21" s="945"/>
      <c r="QDL21" s="945"/>
      <c r="QDM21" s="945"/>
      <c r="QDN21" s="945"/>
      <c r="QDO21" s="945"/>
      <c r="QDP21" s="945"/>
      <c r="QDQ21" s="945"/>
      <c r="QDR21" s="945"/>
      <c r="QDS21" s="945"/>
      <c r="QDT21" s="945"/>
      <c r="QDU21" s="945"/>
      <c r="QDV21" s="945"/>
      <c r="QDW21" s="945"/>
      <c r="QDX21" s="945"/>
      <c r="QDY21" s="945"/>
      <c r="QDZ21" s="945"/>
      <c r="QEA21" s="945"/>
      <c r="QEB21" s="945"/>
      <c r="QEC21" s="945"/>
      <c r="QED21" s="945"/>
      <c r="QEE21" s="945"/>
      <c r="QEF21" s="945"/>
      <c r="QEG21" s="945"/>
      <c r="QEH21" s="945"/>
      <c r="QEI21" s="945"/>
      <c r="QEJ21" s="945"/>
      <c r="QEK21" s="945"/>
      <c r="QEL21" s="945"/>
      <c r="QEM21" s="945"/>
      <c r="QEN21" s="945"/>
      <c r="QEO21" s="945"/>
      <c r="QEP21" s="945"/>
      <c r="QEQ21" s="945"/>
      <c r="QER21" s="945"/>
      <c r="QES21" s="945"/>
      <c r="QET21" s="945"/>
      <c r="QEU21" s="945"/>
      <c r="QEV21" s="945"/>
      <c r="QEW21" s="945"/>
      <c r="QEX21" s="945"/>
      <c r="QEY21" s="945"/>
      <c r="QEZ21" s="945"/>
      <c r="QFA21" s="945"/>
      <c r="QFB21" s="945"/>
      <c r="QFC21" s="945"/>
      <c r="QFD21" s="945"/>
      <c r="QFE21" s="945"/>
      <c r="QFF21" s="945"/>
      <c r="QFG21" s="945"/>
      <c r="QFH21" s="945"/>
      <c r="QFI21" s="945"/>
      <c r="QFJ21" s="945"/>
      <c r="QFK21" s="945"/>
      <c r="QFL21" s="945"/>
      <c r="QFM21" s="945"/>
      <c r="QFN21" s="945"/>
      <c r="QFO21" s="945"/>
      <c r="QFP21" s="945"/>
      <c r="QFQ21" s="945"/>
      <c r="QFR21" s="945"/>
      <c r="QFS21" s="945"/>
      <c r="QFT21" s="945"/>
      <c r="QFU21" s="945"/>
      <c r="QFV21" s="945"/>
      <c r="QFW21" s="945"/>
      <c r="QFX21" s="945"/>
      <c r="QFY21" s="945"/>
      <c r="QFZ21" s="945"/>
      <c r="QGA21" s="945"/>
      <c r="QGB21" s="945"/>
      <c r="QGC21" s="945"/>
      <c r="QGD21" s="945"/>
      <c r="QGE21" s="945"/>
      <c r="QGF21" s="945"/>
      <c r="QGG21" s="945"/>
      <c r="QGH21" s="945"/>
      <c r="QGI21" s="945"/>
      <c r="QGJ21" s="945"/>
      <c r="QGK21" s="945"/>
      <c r="QGL21" s="945"/>
      <c r="QGM21" s="945"/>
      <c r="QGN21" s="945"/>
      <c r="QGO21" s="945"/>
      <c r="QGP21" s="945"/>
      <c r="QGQ21" s="945"/>
      <c r="QGR21" s="945"/>
      <c r="QGS21" s="945"/>
      <c r="QGT21" s="945"/>
      <c r="QGU21" s="945"/>
      <c r="QGV21" s="945"/>
      <c r="QGW21" s="945"/>
      <c r="QGX21" s="945"/>
      <c r="QGY21" s="945"/>
      <c r="QGZ21" s="945"/>
      <c r="QHA21" s="945"/>
      <c r="QHB21" s="945"/>
      <c r="QHC21" s="945"/>
      <c r="QHD21" s="945"/>
      <c r="QHE21" s="945"/>
      <c r="QHF21" s="945"/>
      <c r="QHG21" s="945"/>
      <c r="QHH21" s="945"/>
      <c r="QHI21" s="945"/>
      <c r="QHJ21" s="945"/>
      <c r="QHK21" s="945"/>
      <c r="QHL21" s="945"/>
      <c r="QHM21" s="945"/>
      <c r="QHN21" s="945"/>
      <c r="QHO21" s="945"/>
      <c r="QHP21" s="945"/>
      <c r="QHQ21" s="945"/>
      <c r="QHR21" s="945"/>
      <c r="QHS21" s="945"/>
      <c r="QHT21" s="945"/>
      <c r="QHU21" s="945"/>
      <c r="QHV21" s="945"/>
      <c r="QHW21" s="945"/>
      <c r="QHX21" s="945"/>
      <c r="QHY21" s="945"/>
      <c r="QHZ21" s="945"/>
      <c r="QIA21" s="945"/>
      <c r="QIB21" s="945"/>
      <c r="QIC21" s="945"/>
      <c r="QID21" s="945"/>
      <c r="QIE21" s="945"/>
      <c r="QIF21" s="945"/>
      <c r="QIG21" s="945"/>
      <c r="QIH21" s="945"/>
      <c r="QII21" s="945"/>
      <c r="QIJ21" s="945"/>
      <c r="QIK21" s="945"/>
      <c r="QIL21" s="945"/>
      <c r="QIM21" s="945"/>
      <c r="QIN21" s="945"/>
      <c r="QIO21" s="945"/>
      <c r="QIP21" s="945"/>
      <c r="QIQ21" s="945"/>
      <c r="QIR21" s="945"/>
      <c r="QIS21" s="945"/>
      <c r="QIT21" s="945"/>
      <c r="QIU21" s="945"/>
      <c r="QIV21" s="945"/>
      <c r="QIW21" s="945"/>
      <c r="QIX21" s="945"/>
      <c r="QIY21" s="945"/>
      <c r="QIZ21" s="945"/>
      <c r="QJA21" s="945"/>
      <c r="QJB21" s="945"/>
      <c r="QJC21" s="945"/>
      <c r="QJD21" s="945"/>
      <c r="QJE21" s="945"/>
      <c r="QJF21" s="945"/>
      <c r="QJG21" s="945"/>
      <c r="QJH21" s="945"/>
      <c r="QJI21" s="945"/>
      <c r="QJJ21" s="945"/>
      <c r="QJK21" s="945"/>
      <c r="QJL21" s="945"/>
      <c r="QJM21" s="945"/>
      <c r="QJN21" s="945"/>
      <c r="QJO21" s="945"/>
      <c r="QJP21" s="945"/>
      <c r="QJQ21" s="945"/>
      <c r="QJR21" s="945"/>
      <c r="QJS21" s="945"/>
      <c r="QJT21" s="945"/>
      <c r="QJU21" s="945"/>
      <c r="QJV21" s="945"/>
      <c r="QJW21" s="945"/>
      <c r="QJX21" s="945"/>
      <c r="QJY21" s="945"/>
      <c r="QJZ21" s="945"/>
      <c r="QKA21" s="945"/>
      <c r="QKB21" s="945"/>
      <c r="QKC21" s="945"/>
      <c r="QKD21" s="945"/>
      <c r="QKE21" s="945"/>
      <c r="QKF21" s="945"/>
      <c r="QKG21" s="945"/>
      <c r="QKH21" s="945"/>
      <c r="QKI21" s="945"/>
      <c r="QKJ21" s="945"/>
      <c r="QKK21" s="945"/>
      <c r="QKL21" s="945"/>
      <c r="QKM21" s="945"/>
      <c r="QKN21" s="945"/>
      <c r="QKO21" s="945"/>
      <c r="QKP21" s="945"/>
      <c r="QKQ21" s="945"/>
      <c r="QKR21" s="945"/>
      <c r="QKS21" s="945"/>
      <c r="QKT21" s="945"/>
      <c r="QKU21" s="945"/>
      <c r="QKV21" s="945"/>
      <c r="QKW21" s="945"/>
      <c r="QKX21" s="945"/>
      <c r="QKY21" s="945"/>
      <c r="QKZ21" s="945"/>
      <c r="QLA21" s="945"/>
      <c r="QLB21" s="945"/>
      <c r="QLC21" s="945"/>
      <c r="QLD21" s="945"/>
      <c r="QLE21" s="945"/>
      <c r="QLF21" s="945"/>
      <c r="QLG21" s="945"/>
      <c r="QLH21" s="945"/>
      <c r="QLI21" s="945"/>
      <c r="QLJ21" s="945"/>
      <c r="QLK21" s="945"/>
      <c r="QLL21" s="945"/>
      <c r="QLM21" s="945"/>
      <c r="QLN21" s="945"/>
      <c r="QLO21" s="945"/>
      <c r="QLP21" s="945"/>
      <c r="QLQ21" s="945"/>
      <c r="QLR21" s="945"/>
      <c r="QLS21" s="945"/>
      <c r="QLT21" s="945"/>
      <c r="QLU21" s="945"/>
      <c r="QLV21" s="945"/>
      <c r="QLW21" s="945"/>
      <c r="QLX21" s="945"/>
      <c r="QLY21" s="945"/>
      <c r="QLZ21" s="945"/>
      <c r="QMA21" s="945"/>
      <c r="QMB21" s="945"/>
      <c r="QMC21" s="945"/>
      <c r="QMD21" s="945"/>
      <c r="QME21" s="945"/>
      <c r="QMF21" s="945"/>
      <c r="QMG21" s="945"/>
      <c r="QMH21" s="945"/>
      <c r="QMI21" s="945"/>
      <c r="QMJ21" s="945"/>
      <c r="QMK21" s="945"/>
      <c r="QML21" s="945"/>
      <c r="QMM21" s="945"/>
      <c r="QMN21" s="945"/>
      <c r="QMO21" s="945"/>
      <c r="QMP21" s="945"/>
      <c r="QMQ21" s="945"/>
      <c r="QMR21" s="945"/>
      <c r="QMS21" s="945"/>
      <c r="QMT21" s="945"/>
      <c r="QMU21" s="945"/>
      <c r="QMV21" s="945"/>
      <c r="QMW21" s="945"/>
      <c r="QMX21" s="945"/>
      <c r="QMY21" s="945"/>
      <c r="QMZ21" s="945"/>
      <c r="QNA21" s="945"/>
      <c r="QNB21" s="945"/>
      <c r="QNC21" s="945"/>
      <c r="QND21" s="945"/>
      <c r="QNE21" s="945"/>
      <c r="QNF21" s="945"/>
      <c r="QNG21" s="945"/>
      <c r="QNH21" s="945"/>
      <c r="QNI21" s="945"/>
      <c r="QNJ21" s="945"/>
      <c r="QNK21" s="945"/>
      <c r="QNL21" s="945"/>
      <c r="QNM21" s="945"/>
      <c r="QNN21" s="945"/>
      <c r="QNO21" s="945"/>
      <c r="QNP21" s="945"/>
      <c r="QNQ21" s="945"/>
      <c r="QNR21" s="945"/>
      <c r="QNS21" s="945"/>
      <c r="QNT21" s="945"/>
      <c r="QNU21" s="945"/>
      <c r="QNV21" s="945"/>
      <c r="QNW21" s="945"/>
      <c r="QNX21" s="945"/>
      <c r="QNY21" s="945"/>
      <c r="QNZ21" s="945"/>
      <c r="QOA21" s="945"/>
      <c r="QOB21" s="945"/>
      <c r="QOC21" s="945"/>
      <c r="QOD21" s="945"/>
      <c r="QOE21" s="945"/>
      <c r="QOF21" s="945"/>
      <c r="QOG21" s="945"/>
      <c r="QOH21" s="945"/>
      <c r="QOI21" s="945"/>
      <c r="QOJ21" s="945"/>
      <c r="QOK21" s="945"/>
      <c r="QOL21" s="945"/>
      <c r="QOM21" s="945"/>
      <c r="QON21" s="945"/>
      <c r="QOO21" s="945"/>
      <c r="QOP21" s="945"/>
      <c r="QOQ21" s="945"/>
      <c r="QOR21" s="945"/>
      <c r="QOS21" s="945"/>
      <c r="QOT21" s="945"/>
      <c r="QOU21" s="945"/>
      <c r="QOV21" s="945"/>
      <c r="QOW21" s="945"/>
      <c r="QOX21" s="945"/>
      <c r="QOY21" s="945"/>
      <c r="QOZ21" s="945"/>
      <c r="QPA21" s="945"/>
      <c r="QPB21" s="945"/>
      <c r="QPC21" s="945"/>
      <c r="QPD21" s="945"/>
      <c r="QPE21" s="945"/>
      <c r="QPF21" s="945"/>
      <c r="QPG21" s="945"/>
      <c r="QPH21" s="945"/>
      <c r="QPI21" s="945"/>
      <c r="QPJ21" s="945"/>
      <c r="QPK21" s="945"/>
      <c r="QPL21" s="945"/>
      <c r="QPM21" s="945"/>
      <c r="QPN21" s="945"/>
      <c r="QPO21" s="945"/>
      <c r="QPP21" s="945"/>
      <c r="QPQ21" s="945"/>
      <c r="QPR21" s="945"/>
      <c r="QPS21" s="945"/>
      <c r="QPT21" s="945"/>
      <c r="QPU21" s="945"/>
      <c r="QPV21" s="945"/>
      <c r="QPW21" s="945"/>
      <c r="QPX21" s="945"/>
      <c r="QPY21" s="945"/>
      <c r="QPZ21" s="945"/>
      <c r="QQA21" s="945"/>
      <c r="QQB21" s="945"/>
      <c r="QQC21" s="945"/>
      <c r="QQD21" s="945"/>
      <c r="QQE21" s="945"/>
      <c r="QQF21" s="945"/>
      <c r="QQG21" s="945"/>
      <c r="QQH21" s="945"/>
      <c r="QQI21" s="945"/>
      <c r="QQJ21" s="945"/>
      <c r="QQK21" s="945"/>
      <c r="QQL21" s="945"/>
      <c r="QQM21" s="945"/>
      <c r="QQN21" s="945"/>
      <c r="QQO21" s="945"/>
      <c r="QQP21" s="945"/>
      <c r="QQQ21" s="945"/>
      <c r="QQR21" s="945"/>
      <c r="QQS21" s="945"/>
      <c r="QQT21" s="945"/>
      <c r="QQU21" s="945"/>
      <c r="QQV21" s="945"/>
      <c r="QQW21" s="945"/>
      <c r="QQX21" s="945"/>
      <c r="QQY21" s="945"/>
      <c r="QQZ21" s="945"/>
      <c r="QRA21" s="945"/>
      <c r="QRB21" s="945"/>
      <c r="QRC21" s="945"/>
      <c r="QRD21" s="945"/>
      <c r="QRE21" s="945"/>
      <c r="QRF21" s="945"/>
      <c r="QRG21" s="945"/>
      <c r="QRH21" s="945"/>
      <c r="QRI21" s="945"/>
      <c r="QRJ21" s="945"/>
      <c r="QRK21" s="945"/>
      <c r="QRL21" s="945"/>
      <c r="QRM21" s="945"/>
      <c r="QRN21" s="945"/>
      <c r="QRO21" s="945"/>
      <c r="QRP21" s="945"/>
      <c r="QRQ21" s="945"/>
      <c r="QRR21" s="945"/>
      <c r="QRS21" s="945"/>
      <c r="QRT21" s="945"/>
      <c r="QRU21" s="945"/>
      <c r="QRV21" s="945"/>
      <c r="QRW21" s="945"/>
      <c r="QRX21" s="945"/>
      <c r="QRY21" s="945"/>
      <c r="QRZ21" s="945"/>
      <c r="QSA21" s="945"/>
      <c r="QSB21" s="945"/>
      <c r="QSC21" s="945"/>
      <c r="QSD21" s="945"/>
      <c r="QSE21" s="945"/>
      <c r="QSF21" s="945"/>
      <c r="QSG21" s="945"/>
      <c r="QSH21" s="945"/>
      <c r="QSI21" s="945"/>
      <c r="QSJ21" s="945"/>
      <c r="QSK21" s="945"/>
      <c r="QSL21" s="945"/>
      <c r="QSM21" s="945"/>
      <c r="QSN21" s="945"/>
      <c r="QSO21" s="945"/>
      <c r="QSP21" s="945"/>
      <c r="QSQ21" s="945"/>
      <c r="QSR21" s="945"/>
      <c r="QSS21" s="945"/>
      <c r="QST21" s="945"/>
      <c r="QSU21" s="945"/>
      <c r="QSV21" s="945"/>
      <c r="QSW21" s="945"/>
      <c r="QSX21" s="945"/>
      <c r="QSY21" s="945"/>
      <c r="QSZ21" s="945"/>
      <c r="QTA21" s="945"/>
      <c r="QTB21" s="945"/>
      <c r="QTC21" s="945"/>
      <c r="QTD21" s="945"/>
      <c r="QTE21" s="945"/>
      <c r="QTF21" s="945"/>
      <c r="QTG21" s="945"/>
      <c r="QTH21" s="945"/>
      <c r="QTI21" s="945"/>
      <c r="QTJ21" s="945"/>
      <c r="QTK21" s="945"/>
      <c r="QTL21" s="945"/>
      <c r="QTM21" s="945"/>
      <c r="QTN21" s="945"/>
      <c r="QTO21" s="945"/>
      <c r="QTP21" s="945"/>
      <c r="QTQ21" s="945"/>
      <c r="QTR21" s="945"/>
      <c r="QTS21" s="945"/>
      <c r="QTT21" s="945"/>
      <c r="QTU21" s="945"/>
      <c r="QTV21" s="945"/>
      <c r="QTW21" s="945"/>
      <c r="QTX21" s="945"/>
      <c r="QTY21" s="945"/>
      <c r="QTZ21" s="945"/>
      <c r="QUA21" s="945"/>
      <c r="QUB21" s="945"/>
      <c r="QUC21" s="945"/>
      <c r="QUD21" s="945"/>
      <c r="QUE21" s="945"/>
      <c r="QUF21" s="945"/>
      <c r="QUG21" s="945"/>
      <c r="QUH21" s="945"/>
      <c r="QUI21" s="945"/>
      <c r="QUJ21" s="945"/>
      <c r="QUK21" s="945"/>
      <c r="QUL21" s="945"/>
      <c r="QUM21" s="945"/>
      <c r="QUN21" s="945"/>
      <c r="QUO21" s="945"/>
      <c r="QUP21" s="945"/>
      <c r="QUQ21" s="945"/>
      <c r="QUR21" s="945"/>
      <c r="QUS21" s="945"/>
      <c r="QUT21" s="945"/>
      <c r="QUU21" s="945"/>
      <c r="QUV21" s="945"/>
      <c r="QUW21" s="945"/>
      <c r="QUX21" s="945"/>
      <c r="QUY21" s="945"/>
      <c r="QUZ21" s="945"/>
      <c r="QVA21" s="945"/>
      <c r="QVB21" s="945"/>
      <c r="QVC21" s="945"/>
      <c r="QVD21" s="945"/>
      <c r="QVE21" s="945"/>
      <c r="QVF21" s="945"/>
      <c r="QVG21" s="945"/>
      <c r="QVH21" s="945"/>
      <c r="QVI21" s="945"/>
      <c r="QVJ21" s="945"/>
      <c r="QVK21" s="945"/>
      <c r="QVL21" s="945"/>
      <c r="QVM21" s="945"/>
      <c r="QVN21" s="945"/>
      <c r="QVO21" s="945"/>
      <c r="QVP21" s="945"/>
      <c r="QVQ21" s="945"/>
      <c r="QVR21" s="945"/>
      <c r="QVS21" s="945"/>
      <c r="QVT21" s="945"/>
      <c r="QVU21" s="945"/>
      <c r="QVV21" s="945"/>
      <c r="QVW21" s="945"/>
      <c r="QVX21" s="945"/>
      <c r="QVY21" s="945"/>
      <c r="QVZ21" s="945"/>
      <c r="QWA21" s="945"/>
      <c r="QWB21" s="945"/>
      <c r="QWC21" s="945"/>
      <c r="QWD21" s="945"/>
      <c r="QWE21" s="945"/>
      <c r="QWF21" s="945"/>
      <c r="QWG21" s="945"/>
      <c r="QWH21" s="945"/>
      <c r="QWI21" s="945"/>
      <c r="QWJ21" s="945"/>
      <c r="QWK21" s="945"/>
      <c r="QWL21" s="945"/>
      <c r="QWM21" s="945"/>
      <c r="QWN21" s="945"/>
      <c r="QWO21" s="945"/>
      <c r="QWP21" s="945"/>
      <c r="QWQ21" s="945"/>
      <c r="QWR21" s="945"/>
      <c r="QWS21" s="945"/>
      <c r="QWT21" s="945"/>
      <c r="QWU21" s="945"/>
      <c r="QWV21" s="945"/>
      <c r="QWW21" s="945"/>
      <c r="QWX21" s="945"/>
      <c r="QWY21" s="945"/>
      <c r="QWZ21" s="945"/>
      <c r="QXA21" s="945"/>
      <c r="QXB21" s="945"/>
      <c r="QXC21" s="945"/>
      <c r="QXD21" s="945"/>
      <c r="QXE21" s="945"/>
      <c r="QXF21" s="945"/>
      <c r="QXG21" s="945"/>
      <c r="QXH21" s="945"/>
      <c r="QXI21" s="945"/>
      <c r="QXJ21" s="945"/>
      <c r="QXK21" s="945"/>
      <c r="QXL21" s="945"/>
      <c r="QXM21" s="945"/>
      <c r="QXN21" s="945"/>
      <c r="QXO21" s="945"/>
      <c r="QXP21" s="945"/>
      <c r="QXQ21" s="945"/>
      <c r="QXR21" s="945"/>
      <c r="QXS21" s="945"/>
      <c r="QXT21" s="945"/>
      <c r="QXU21" s="945"/>
      <c r="QXV21" s="945"/>
      <c r="QXW21" s="945"/>
      <c r="QXX21" s="945"/>
      <c r="QXY21" s="945"/>
      <c r="QXZ21" s="945"/>
      <c r="QYA21" s="945"/>
      <c r="QYB21" s="945"/>
      <c r="QYC21" s="945"/>
      <c r="QYD21" s="945"/>
      <c r="QYE21" s="945"/>
      <c r="QYF21" s="945"/>
      <c r="QYG21" s="945"/>
      <c r="QYH21" s="945"/>
      <c r="QYI21" s="945"/>
      <c r="QYJ21" s="945"/>
      <c r="QYK21" s="945"/>
      <c r="QYL21" s="945"/>
      <c r="QYM21" s="945"/>
      <c r="QYN21" s="945"/>
      <c r="QYO21" s="945"/>
      <c r="QYP21" s="945"/>
      <c r="QYQ21" s="945"/>
      <c r="QYR21" s="945"/>
      <c r="QYS21" s="945"/>
      <c r="QYT21" s="945"/>
      <c r="QYU21" s="945"/>
      <c r="QYV21" s="945"/>
      <c r="QYW21" s="945"/>
      <c r="QYX21" s="945"/>
      <c r="QYY21" s="945"/>
      <c r="QYZ21" s="945"/>
      <c r="QZA21" s="945"/>
      <c r="QZB21" s="945"/>
      <c r="QZC21" s="945"/>
      <c r="QZD21" s="945"/>
      <c r="QZE21" s="945"/>
      <c r="QZF21" s="945"/>
      <c r="QZG21" s="945"/>
      <c r="QZH21" s="945"/>
      <c r="QZI21" s="945"/>
      <c r="QZJ21" s="945"/>
      <c r="QZK21" s="945"/>
      <c r="QZL21" s="945"/>
      <c r="QZM21" s="945"/>
      <c r="QZN21" s="945"/>
      <c r="QZO21" s="945"/>
      <c r="QZP21" s="945"/>
      <c r="QZQ21" s="945"/>
      <c r="QZR21" s="945"/>
      <c r="QZS21" s="945"/>
      <c r="QZT21" s="945"/>
      <c r="QZU21" s="945"/>
      <c r="QZV21" s="945"/>
      <c r="QZW21" s="945"/>
      <c r="QZX21" s="945"/>
      <c r="QZY21" s="945"/>
      <c r="QZZ21" s="945"/>
      <c r="RAA21" s="945"/>
      <c r="RAB21" s="945"/>
      <c r="RAC21" s="945"/>
      <c r="RAD21" s="945"/>
      <c r="RAE21" s="945"/>
      <c r="RAF21" s="945"/>
      <c r="RAG21" s="945"/>
      <c r="RAH21" s="945"/>
      <c r="RAI21" s="945"/>
      <c r="RAJ21" s="945"/>
      <c r="RAK21" s="945"/>
      <c r="RAL21" s="945"/>
      <c r="RAM21" s="945"/>
      <c r="RAN21" s="945"/>
      <c r="RAO21" s="945"/>
      <c r="RAP21" s="945"/>
      <c r="RAQ21" s="945"/>
      <c r="RAR21" s="945"/>
      <c r="RAS21" s="945"/>
      <c r="RAT21" s="945"/>
      <c r="RAU21" s="945"/>
      <c r="RAV21" s="945"/>
      <c r="RAW21" s="945"/>
      <c r="RAX21" s="945"/>
      <c r="RAY21" s="945"/>
      <c r="RAZ21" s="945"/>
      <c r="RBA21" s="945"/>
      <c r="RBB21" s="945"/>
      <c r="RBC21" s="945"/>
      <c r="RBD21" s="945"/>
      <c r="RBE21" s="945"/>
      <c r="RBF21" s="945"/>
      <c r="RBG21" s="945"/>
      <c r="RBH21" s="945"/>
      <c r="RBI21" s="945"/>
      <c r="RBJ21" s="945"/>
      <c r="RBK21" s="945"/>
      <c r="RBL21" s="945"/>
      <c r="RBM21" s="945"/>
      <c r="RBN21" s="945"/>
      <c r="RBO21" s="945"/>
      <c r="RBP21" s="945"/>
      <c r="RBQ21" s="945"/>
      <c r="RBR21" s="945"/>
      <c r="RBS21" s="945"/>
      <c r="RBT21" s="945"/>
      <c r="RBU21" s="945"/>
      <c r="RBV21" s="945"/>
      <c r="RBW21" s="945"/>
      <c r="RBX21" s="945"/>
      <c r="RBY21" s="945"/>
      <c r="RBZ21" s="945"/>
      <c r="RCA21" s="945"/>
      <c r="RCB21" s="945"/>
      <c r="RCC21" s="945"/>
      <c r="RCD21" s="945"/>
      <c r="RCE21" s="945"/>
      <c r="RCF21" s="945"/>
      <c r="RCG21" s="945"/>
      <c r="RCH21" s="945"/>
      <c r="RCI21" s="945"/>
      <c r="RCJ21" s="945"/>
      <c r="RCK21" s="945"/>
      <c r="RCL21" s="945"/>
      <c r="RCM21" s="945"/>
      <c r="RCN21" s="945"/>
      <c r="RCO21" s="945"/>
      <c r="RCP21" s="945"/>
      <c r="RCQ21" s="945"/>
      <c r="RCR21" s="945"/>
      <c r="RCS21" s="945"/>
      <c r="RCT21" s="945"/>
      <c r="RCU21" s="945"/>
      <c r="RCV21" s="945"/>
      <c r="RCW21" s="945"/>
      <c r="RCX21" s="945"/>
      <c r="RCY21" s="945"/>
      <c r="RCZ21" s="945"/>
      <c r="RDA21" s="945"/>
      <c r="RDB21" s="945"/>
      <c r="RDC21" s="945"/>
      <c r="RDD21" s="945"/>
      <c r="RDE21" s="945"/>
      <c r="RDF21" s="945"/>
      <c r="RDG21" s="945"/>
      <c r="RDH21" s="945"/>
      <c r="RDI21" s="945"/>
      <c r="RDJ21" s="945"/>
      <c r="RDK21" s="945"/>
      <c r="RDL21" s="945"/>
      <c r="RDM21" s="945"/>
      <c r="RDN21" s="945"/>
      <c r="RDO21" s="945"/>
      <c r="RDP21" s="945"/>
      <c r="RDQ21" s="945"/>
      <c r="RDR21" s="945"/>
      <c r="RDS21" s="945"/>
      <c r="RDT21" s="945"/>
      <c r="RDU21" s="945"/>
      <c r="RDV21" s="945"/>
      <c r="RDW21" s="945"/>
      <c r="RDX21" s="945"/>
      <c r="RDY21" s="945"/>
      <c r="RDZ21" s="945"/>
      <c r="REA21" s="945"/>
      <c r="REB21" s="945"/>
      <c r="REC21" s="945"/>
      <c r="RED21" s="945"/>
      <c r="REE21" s="945"/>
      <c r="REF21" s="945"/>
      <c r="REG21" s="945"/>
      <c r="REH21" s="945"/>
      <c r="REI21" s="945"/>
      <c r="REJ21" s="945"/>
      <c r="REK21" s="945"/>
      <c r="REL21" s="945"/>
      <c r="REM21" s="945"/>
      <c r="REN21" s="945"/>
      <c r="REO21" s="945"/>
      <c r="REP21" s="945"/>
      <c r="REQ21" s="945"/>
      <c r="RER21" s="945"/>
      <c r="RES21" s="945"/>
      <c r="RET21" s="945"/>
      <c r="REU21" s="945"/>
      <c r="REV21" s="945"/>
      <c r="REW21" s="945"/>
      <c r="REX21" s="945"/>
      <c r="REY21" s="945"/>
      <c r="REZ21" s="945"/>
      <c r="RFA21" s="945"/>
      <c r="RFB21" s="945"/>
      <c r="RFC21" s="945"/>
      <c r="RFD21" s="945"/>
      <c r="RFE21" s="945"/>
      <c r="RFF21" s="945"/>
      <c r="RFG21" s="945"/>
      <c r="RFH21" s="945"/>
      <c r="RFI21" s="945"/>
      <c r="RFJ21" s="945"/>
      <c r="RFK21" s="945"/>
      <c r="RFL21" s="945"/>
      <c r="RFM21" s="945"/>
      <c r="RFN21" s="945"/>
      <c r="RFO21" s="945"/>
      <c r="RFP21" s="945"/>
      <c r="RFQ21" s="945"/>
      <c r="RFR21" s="945"/>
      <c r="RFS21" s="945"/>
      <c r="RFT21" s="945"/>
      <c r="RFU21" s="945"/>
      <c r="RFV21" s="945"/>
      <c r="RFW21" s="945"/>
      <c r="RFX21" s="945"/>
      <c r="RFY21" s="945"/>
      <c r="RFZ21" s="945"/>
      <c r="RGA21" s="945"/>
      <c r="RGB21" s="945"/>
      <c r="RGC21" s="945"/>
      <c r="RGD21" s="945"/>
      <c r="RGE21" s="945"/>
      <c r="RGF21" s="945"/>
      <c r="RGG21" s="945"/>
      <c r="RGH21" s="945"/>
      <c r="RGI21" s="945"/>
      <c r="RGJ21" s="945"/>
      <c r="RGK21" s="945"/>
      <c r="RGL21" s="945"/>
      <c r="RGM21" s="945"/>
      <c r="RGN21" s="945"/>
      <c r="RGO21" s="945"/>
      <c r="RGP21" s="945"/>
      <c r="RGQ21" s="945"/>
      <c r="RGR21" s="945"/>
      <c r="RGS21" s="945"/>
      <c r="RGT21" s="945"/>
      <c r="RGU21" s="945"/>
      <c r="RGV21" s="945"/>
      <c r="RGW21" s="945"/>
      <c r="RGX21" s="945"/>
      <c r="RGY21" s="945"/>
      <c r="RGZ21" s="945"/>
      <c r="RHA21" s="945"/>
      <c r="RHB21" s="945"/>
      <c r="RHC21" s="945"/>
      <c r="RHD21" s="945"/>
      <c r="RHE21" s="945"/>
      <c r="RHF21" s="945"/>
      <c r="RHG21" s="945"/>
      <c r="RHH21" s="945"/>
      <c r="RHI21" s="945"/>
      <c r="RHJ21" s="945"/>
      <c r="RHK21" s="945"/>
      <c r="RHL21" s="945"/>
      <c r="RHM21" s="945"/>
      <c r="RHN21" s="945"/>
      <c r="RHO21" s="945"/>
      <c r="RHP21" s="945"/>
      <c r="RHQ21" s="945"/>
      <c r="RHR21" s="945"/>
      <c r="RHS21" s="945"/>
      <c r="RHT21" s="945"/>
      <c r="RHU21" s="945"/>
      <c r="RHV21" s="945"/>
      <c r="RHW21" s="945"/>
      <c r="RHX21" s="945"/>
      <c r="RHY21" s="945"/>
      <c r="RHZ21" s="945"/>
      <c r="RIA21" s="945"/>
      <c r="RIB21" s="945"/>
      <c r="RIC21" s="945"/>
      <c r="RID21" s="945"/>
      <c r="RIE21" s="945"/>
      <c r="RIF21" s="945"/>
      <c r="RIG21" s="945"/>
      <c r="RIH21" s="945"/>
      <c r="RII21" s="945"/>
      <c r="RIJ21" s="945"/>
      <c r="RIK21" s="945"/>
      <c r="RIL21" s="945"/>
      <c r="RIM21" s="945"/>
      <c r="RIN21" s="945"/>
      <c r="RIO21" s="945"/>
      <c r="RIP21" s="945"/>
      <c r="RIQ21" s="945"/>
      <c r="RIR21" s="945"/>
      <c r="RIS21" s="945"/>
      <c r="RIT21" s="945"/>
      <c r="RIU21" s="945"/>
      <c r="RIV21" s="945"/>
      <c r="RIW21" s="945"/>
      <c r="RIX21" s="945"/>
      <c r="RIY21" s="945"/>
      <c r="RIZ21" s="945"/>
      <c r="RJA21" s="945"/>
      <c r="RJB21" s="945"/>
      <c r="RJC21" s="945"/>
      <c r="RJD21" s="945"/>
      <c r="RJE21" s="945"/>
      <c r="RJF21" s="945"/>
      <c r="RJG21" s="945"/>
      <c r="RJH21" s="945"/>
      <c r="RJI21" s="945"/>
      <c r="RJJ21" s="945"/>
      <c r="RJK21" s="945"/>
      <c r="RJL21" s="945"/>
      <c r="RJM21" s="945"/>
      <c r="RJN21" s="945"/>
      <c r="RJO21" s="945"/>
      <c r="RJP21" s="945"/>
      <c r="RJQ21" s="945"/>
      <c r="RJR21" s="945"/>
      <c r="RJS21" s="945"/>
      <c r="RJT21" s="945"/>
      <c r="RJU21" s="945"/>
      <c r="RJV21" s="945"/>
      <c r="RJW21" s="945"/>
      <c r="RJX21" s="945"/>
      <c r="RJY21" s="945"/>
      <c r="RJZ21" s="945"/>
      <c r="RKA21" s="945"/>
      <c r="RKB21" s="945"/>
      <c r="RKC21" s="945"/>
      <c r="RKD21" s="945"/>
      <c r="RKE21" s="945"/>
      <c r="RKF21" s="945"/>
      <c r="RKG21" s="945"/>
      <c r="RKH21" s="945"/>
      <c r="RKI21" s="945"/>
      <c r="RKJ21" s="945"/>
      <c r="RKK21" s="945"/>
      <c r="RKL21" s="945"/>
      <c r="RKM21" s="945"/>
      <c r="RKN21" s="945"/>
      <c r="RKO21" s="945"/>
      <c r="RKP21" s="945"/>
      <c r="RKQ21" s="945"/>
      <c r="RKR21" s="945"/>
      <c r="RKS21" s="945"/>
      <c r="RKT21" s="945"/>
      <c r="RKU21" s="945"/>
      <c r="RKV21" s="945"/>
      <c r="RKW21" s="945"/>
      <c r="RKX21" s="945"/>
      <c r="RKY21" s="945"/>
      <c r="RKZ21" s="945"/>
      <c r="RLA21" s="945"/>
      <c r="RLB21" s="945"/>
      <c r="RLC21" s="945"/>
      <c r="RLD21" s="945"/>
      <c r="RLE21" s="945"/>
      <c r="RLF21" s="945"/>
      <c r="RLG21" s="945"/>
      <c r="RLH21" s="945"/>
      <c r="RLI21" s="945"/>
      <c r="RLJ21" s="945"/>
      <c r="RLK21" s="945"/>
      <c r="RLL21" s="945"/>
      <c r="RLM21" s="945"/>
      <c r="RLN21" s="945"/>
      <c r="RLO21" s="945"/>
      <c r="RLP21" s="945"/>
      <c r="RLQ21" s="945"/>
      <c r="RLR21" s="945"/>
      <c r="RLS21" s="945"/>
      <c r="RLT21" s="945"/>
      <c r="RLU21" s="945"/>
      <c r="RLV21" s="945"/>
      <c r="RLW21" s="945"/>
      <c r="RLX21" s="945"/>
      <c r="RLY21" s="945"/>
      <c r="RLZ21" s="945"/>
      <c r="RMA21" s="945"/>
      <c r="RMB21" s="945"/>
      <c r="RMC21" s="945"/>
      <c r="RMD21" s="945"/>
      <c r="RME21" s="945"/>
      <c r="RMF21" s="945"/>
      <c r="RMG21" s="945"/>
      <c r="RMH21" s="945"/>
      <c r="RMI21" s="945"/>
      <c r="RMJ21" s="945"/>
      <c r="RMK21" s="945"/>
      <c r="RML21" s="945"/>
      <c r="RMM21" s="945"/>
      <c r="RMN21" s="945"/>
      <c r="RMO21" s="945"/>
      <c r="RMP21" s="945"/>
      <c r="RMQ21" s="945"/>
      <c r="RMR21" s="945"/>
      <c r="RMS21" s="945"/>
      <c r="RMT21" s="945"/>
      <c r="RMU21" s="945"/>
      <c r="RMV21" s="945"/>
      <c r="RMW21" s="945"/>
      <c r="RMX21" s="945"/>
      <c r="RMY21" s="945"/>
      <c r="RMZ21" s="945"/>
      <c r="RNA21" s="945"/>
      <c r="RNB21" s="945"/>
      <c r="RNC21" s="945"/>
      <c r="RND21" s="945"/>
      <c r="RNE21" s="945"/>
      <c r="RNF21" s="945"/>
      <c r="RNG21" s="945"/>
      <c r="RNH21" s="945"/>
      <c r="RNI21" s="945"/>
      <c r="RNJ21" s="945"/>
      <c r="RNK21" s="945"/>
      <c r="RNL21" s="945"/>
      <c r="RNM21" s="945"/>
      <c r="RNN21" s="945"/>
      <c r="RNO21" s="945"/>
      <c r="RNP21" s="945"/>
      <c r="RNQ21" s="945"/>
      <c r="RNR21" s="945"/>
      <c r="RNS21" s="945"/>
      <c r="RNT21" s="945"/>
      <c r="RNU21" s="945"/>
      <c r="RNV21" s="945"/>
      <c r="RNW21" s="945"/>
      <c r="RNX21" s="945"/>
      <c r="RNY21" s="945"/>
      <c r="RNZ21" s="945"/>
      <c r="ROA21" s="945"/>
      <c r="ROB21" s="945"/>
      <c r="ROC21" s="945"/>
      <c r="ROD21" s="945"/>
      <c r="ROE21" s="945"/>
      <c r="ROF21" s="945"/>
      <c r="ROG21" s="945"/>
      <c r="ROH21" s="945"/>
      <c r="ROI21" s="945"/>
      <c r="ROJ21" s="945"/>
      <c r="ROK21" s="945"/>
      <c r="ROL21" s="945"/>
      <c r="ROM21" s="945"/>
      <c r="RON21" s="945"/>
      <c r="ROO21" s="945"/>
      <c r="ROP21" s="945"/>
      <c r="ROQ21" s="945"/>
      <c r="ROR21" s="945"/>
      <c r="ROS21" s="945"/>
      <c r="ROT21" s="945"/>
      <c r="ROU21" s="945"/>
      <c r="ROV21" s="945"/>
      <c r="ROW21" s="945"/>
      <c r="ROX21" s="945"/>
      <c r="ROY21" s="945"/>
      <c r="ROZ21" s="945"/>
      <c r="RPA21" s="945"/>
      <c r="RPB21" s="945"/>
      <c r="RPC21" s="945"/>
      <c r="RPD21" s="945"/>
      <c r="RPE21" s="945"/>
      <c r="RPF21" s="945"/>
      <c r="RPG21" s="945"/>
      <c r="RPH21" s="945"/>
      <c r="RPI21" s="945"/>
      <c r="RPJ21" s="945"/>
      <c r="RPK21" s="945"/>
      <c r="RPL21" s="945"/>
      <c r="RPM21" s="945"/>
      <c r="RPN21" s="945"/>
      <c r="RPO21" s="945"/>
      <c r="RPP21" s="945"/>
      <c r="RPQ21" s="945"/>
      <c r="RPR21" s="945"/>
      <c r="RPS21" s="945"/>
      <c r="RPT21" s="945"/>
      <c r="RPU21" s="945"/>
      <c r="RPV21" s="945"/>
      <c r="RPW21" s="945"/>
      <c r="RPX21" s="945"/>
      <c r="RPY21" s="945"/>
      <c r="RPZ21" s="945"/>
      <c r="RQA21" s="945"/>
      <c r="RQB21" s="945"/>
      <c r="RQC21" s="945"/>
      <c r="RQD21" s="945"/>
      <c r="RQE21" s="945"/>
      <c r="RQF21" s="945"/>
      <c r="RQG21" s="945"/>
      <c r="RQH21" s="945"/>
      <c r="RQI21" s="945"/>
      <c r="RQJ21" s="945"/>
      <c r="RQK21" s="945"/>
      <c r="RQL21" s="945"/>
      <c r="RQM21" s="945"/>
      <c r="RQN21" s="945"/>
      <c r="RQO21" s="945"/>
      <c r="RQP21" s="945"/>
      <c r="RQQ21" s="945"/>
      <c r="RQR21" s="945"/>
      <c r="RQS21" s="945"/>
      <c r="RQT21" s="945"/>
      <c r="RQU21" s="945"/>
      <c r="RQV21" s="945"/>
      <c r="RQW21" s="945"/>
      <c r="RQX21" s="945"/>
      <c r="RQY21" s="945"/>
      <c r="RQZ21" s="945"/>
      <c r="RRA21" s="945"/>
      <c r="RRB21" s="945"/>
      <c r="RRC21" s="945"/>
      <c r="RRD21" s="945"/>
      <c r="RRE21" s="945"/>
      <c r="RRF21" s="945"/>
      <c r="RRG21" s="945"/>
      <c r="RRH21" s="945"/>
      <c r="RRI21" s="945"/>
      <c r="RRJ21" s="945"/>
      <c r="RRK21" s="945"/>
      <c r="RRL21" s="945"/>
      <c r="RRM21" s="945"/>
      <c r="RRN21" s="945"/>
      <c r="RRO21" s="945"/>
      <c r="RRP21" s="945"/>
      <c r="RRQ21" s="945"/>
      <c r="RRR21" s="945"/>
      <c r="RRS21" s="945"/>
      <c r="RRT21" s="945"/>
      <c r="RRU21" s="945"/>
      <c r="RRV21" s="945"/>
      <c r="RRW21" s="945"/>
      <c r="RRX21" s="945"/>
      <c r="RRY21" s="945"/>
      <c r="RRZ21" s="945"/>
      <c r="RSA21" s="945"/>
      <c r="RSB21" s="945"/>
      <c r="RSC21" s="945"/>
      <c r="RSD21" s="945"/>
      <c r="RSE21" s="945"/>
      <c r="RSF21" s="945"/>
      <c r="RSG21" s="945"/>
      <c r="RSH21" s="945"/>
      <c r="RSI21" s="945"/>
      <c r="RSJ21" s="945"/>
      <c r="RSK21" s="945"/>
      <c r="RSL21" s="945"/>
      <c r="RSM21" s="945"/>
      <c r="RSN21" s="945"/>
      <c r="RSO21" s="945"/>
      <c r="RSP21" s="945"/>
      <c r="RSQ21" s="945"/>
      <c r="RSR21" s="945"/>
      <c r="RSS21" s="945"/>
      <c r="RST21" s="945"/>
      <c r="RSU21" s="945"/>
      <c r="RSV21" s="945"/>
      <c r="RSW21" s="945"/>
      <c r="RSX21" s="945"/>
      <c r="RSY21" s="945"/>
      <c r="RSZ21" s="945"/>
      <c r="RTA21" s="945"/>
      <c r="RTB21" s="945"/>
      <c r="RTC21" s="945"/>
      <c r="RTD21" s="945"/>
      <c r="RTE21" s="945"/>
      <c r="RTF21" s="945"/>
      <c r="RTG21" s="945"/>
      <c r="RTH21" s="945"/>
      <c r="RTI21" s="945"/>
      <c r="RTJ21" s="945"/>
      <c r="RTK21" s="945"/>
      <c r="RTL21" s="945"/>
      <c r="RTM21" s="945"/>
      <c r="RTN21" s="945"/>
      <c r="RTO21" s="945"/>
      <c r="RTP21" s="945"/>
      <c r="RTQ21" s="945"/>
      <c r="RTR21" s="945"/>
      <c r="RTS21" s="945"/>
      <c r="RTT21" s="945"/>
      <c r="RTU21" s="945"/>
      <c r="RTV21" s="945"/>
      <c r="RTW21" s="945"/>
      <c r="RTX21" s="945"/>
      <c r="RTY21" s="945"/>
      <c r="RTZ21" s="945"/>
      <c r="RUA21" s="945"/>
      <c r="RUB21" s="945"/>
      <c r="RUC21" s="945"/>
      <c r="RUD21" s="945"/>
      <c r="RUE21" s="945"/>
      <c r="RUF21" s="945"/>
      <c r="RUG21" s="945"/>
      <c r="RUH21" s="945"/>
      <c r="RUI21" s="945"/>
      <c r="RUJ21" s="945"/>
      <c r="RUK21" s="945"/>
      <c r="RUL21" s="945"/>
      <c r="RUM21" s="945"/>
      <c r="RUN21" s="945"/>
      <c r="RUO21" s="945"/>
      <c r="RUP21" s="945"/>
      <c r="RUQ21" s="945"/>
      <c r="RUR21" s="945"/>
      <c r="RUS21" s="945"/>
      <c r="RUT21" s="945"/>
      <c r="RUU21" s="945"/>
      <c r="RUV21" s="945"/>
      <c r="RUW21" s="945"/>
      <c r="RUX21" s="945"/>
      <c r="RUY21" s="945"/>
      <c r="RUZ21" s="945"/>
      <c r="RVA21" s="945"/>
      <c r="RVB21" s="945"/>
      <c r="RVC21" s="945"/>
      <c r="RVD21" s="945"/>
      <c r="RVE21" s="945"/>
      <c r="RVF21" s="945"/>
      <c r="RVG21" s="945"/>
      <c r="RVH21" s="945"/>
      <c r="RVI21" s="945"/>
      <c r="RVJ21" s="945"/>
      <c r="RVK21" s="945"/>
      <c r="RVL21" s="945"/>
      <c r="RVM21" s="945"/>
      <c r="RVN21" s="945"/>
      <c r="RVO21" s="945"/>
      <c r="RVP21" s="945"/>
      <c r="RVQ21" s="945"/>
      <c r="RVR21" s="945"/>
      <c r="RVS21" s="945"/>
      <c r="RVT21" s="945"/>
      <c r="RVU21" s="945"/>
      <c r="RVV21" s="945"/>
      <c r="RVW21" s="945"/>
      <c r="RVX21" s="945"/>
      <c r="RVY21" s="945"/>
      <c r="RVZ21" s="945"/>
      <c r="RWA21" s="945"/>
      <c r="RWB21" s="945"/>
      <c r="RWC21" s="945"/>
      <c r="RWD21" s="945"/>
      <c r="RWE21" s="945"/>
      <c r="RWF21" s="945"/>
      <c r="RWG21" s="945"/>
      <c r="RWH21" s="945"/>
      <c r="RWI21" s="945"/>
      <c r="RWJ21" s="945"/>
      <c r="RWK21" s="945"/>
      <c r="RWL21" s="945"/>
      <c r="RWM21" s="945"/>
      <c r="RWN21" s="945"/>
      <c r="RWO21" s="945"/>
      <c r="RWP21" s="945"/>
      <c r="RWQ21" s="945"/>
      <c r="RWR21" s="945"/>
      <c r="RWS21" s="945"/>
      <c r="RWT21" s="945"/>
      <c r="RWU21" s="945"/>
      <c r="RWV21" s="945"/>
      <c r="RWW21" s="945"/>
      <c r="RWX21" s="945"/>
      <c r="RWY21" s="945"/>
      <c r="RWZ21" s="945"/>
      <c r="RXA21" s="945"/>
      <c r="RXB21" s="945"/>
      <c r="RXC21" s="945"/>
      <c r="RXD21" s="945"/>
      <c r="RXE21" s="945"/>
      <c r="RXF21" s="945"/>
      <c r="RXG21" s="945"/>
      <c r="RXH21" s="945"/>
      <c r="RXI21" s="945"/>
      <c r="RXJ21" s="945"/>
      <c r="RXK21" s="945"/>
      <c r="RXL21" s="945"/>
      <c r="RXM21" s="945"/>
      <c r="RXN21" s="945"/>
      <c r="RXO21" s="945"/>
      <c r="RXP21" s="945"/>
      <c r="RXQ21" s="945"/>
      <c r="RXR21" s="945"/>
      <c r="RXS21" s="945"/>
      <c r="RXT21" s="945"/>
      <c r="RXU21" s="945"/>
      <c r="RXV21" s="945"/>
      <c r="RXW21" s="945"/>
      <c r="RXX21" s="945"/>
      <c r="RXY21" s="945"/>
      <c r="RXZ21" s="945"/>
      <c r="RYA21" s="945"/>
      <c r="RYB21" s="945"/>
      <c r="RYC21" s="945"/>
      <c r="RYD21" s="945"/>
      <c r="RYE21" s="945"/>
      <c r="RYF21" s="945"/>
      <c r="RYG21" s="945"/>
      <c r="RYH21" s="945"/>
      <c r="RYI21" s="945"/>
      <c r="RYJ21" s="945"/>
      <c r="RYK21" s="945"/>
      <c r="RYL21" s="945"/>
      <c r="RYM21" s="945"/>
      <c r="RYN21" s="945"/>
      <c r="RYO21" s="945"/>
      <c r="RYP21" s="945"/>
      <c r="RYQ21" s="945"/>
      <c r="RYR21" s="945"/>
      <c r="RYS21" s="945"/>
      <c r="RYT21" s="945"/>
      <c r="RYU21" s="945"/>
      <c r="RYV21" s="945"/>
      <c r="RYW21" s="945"/>
      <c r="RYX21" s="945"/>
      <c r="RYY21" s="945"/>
      <c r="RYZ21" s="945"/>
      <c r="RZA21" s="945"/>
      <c r="RZB21" s="945"/>
      <c r="RZC21" s="945"/>
      <c r="RZD21" s="945"/>
      <c r="RZE21" s="945"/>
      <c r="RZF21" s="945"/>
      <c r="RZG21" s="945"/>
      <c r="RZH21" s="945"/>
      <c r="RZI21" s="945"/>
      <c r="RZJ21" s="945"/>
      <c r="RZK21" s="945"/>
      <c r="RZL21" s="945"/>
      <c r="RZM21" s="945"/>
      <c r="RZN21" s="945"/>
      <c r="RZO21" s="945"/>
      <c r="RZP21" s="945"/>
      <c r="RZQ21" s="945"/>
      <c r="RZR21" s="945"/>
      <c r="RZS21" s="945"/>
      <c r="RZT21" s="945"/>
      <c r="RZU21" s="945"/>
      <c r="RZV21" s="945"/>
      <c r="RZW21" s="945"/>
      <c r="RZX21" s="945"/>
      <c r="RZY21" s="945"/>
      <c r="RZZ21" s="945"/>
      <c r="SAA21" s="945"/>
      <c r="SAB21" s="945"/>
      <c r="SAC21" s="945"/>
      <c r="SAD21" s="945"/>
      <c r="SAE21" s="945"/>
      <c r="SAF21" s="945"/>
      <c r="SAG21" s="945"/>
      <c r="SAH21" s="945"/>
      <c r="SAI21" s="945"/>
      <c r="SAJ21" s="945"/>
      <c r="SAK21" s="945"/>
      <c r="SAL21" s="945"/>
      <c r="SAM21" s="945"/>
      <c r="SAN21" s="945"/>
      <c r="SAO21" s="945"/>
      <c r="SAP21" s="945"/>
      <c r="SAQ21" s="945"/>
      <c r="SAR21" s="945"/>
      <c r="SAS21" s="945"/>
      <c r="SAT21" s="945"/>
      <c r="SAU21" s="945"/>
      <c r="SAV21" s="945"/>
      <c r="SAW21" s="945"/>
      <c r="SAX21" s="945"/>
      <c r="SAY21" s="945"/>
      <c r="SAZ21" s="945"/>
      <c r="SBA21" s="945"/>
      <c r="SBB21" s="945"/>
      <c r="SBC21" s="945"/>
      <c r="SBD21" s="945"/>
      <c r="SBE21" s="945"/>
      <c r="SBF21" s="945"/>
      <c r="SBG21" s="945"/>
      <c r="SBH21" s="945"/>
      <c r="SBI21" s="945"/>
      <c r="SBJ21" s="945"/>
      <c r="SBK21" s="945"/>
      <c r="SBL21" s="945"/>
      <c r="SBM21" s="945"/>
      <c r="SBN21" s="945"/>
      <c r="SBO21" s="945"/>
      <c r="SBP21" s="945"/>
      <c r="SBQ21" s="945"/>
      <c r="SBR21" s="945"/>
      <c r="SBS21" s="945"/>
      <c r="SBT21" s="945"/>
      <c r="SBU21" s="945"/>
      <c r="SBV21" s="945"/>
      <c r="SBW21" s="945"/>
      <c r="SBX21" s="945"/>
      <c r="SBY21" s="945"/>
      <c r="SBZ21" s="945"/>
      <c r="SCA21" s="945"/>
      <c r="SCB21" s="945"/>
      <c r="SCC21" s="945"/>
      <c r="SCD21" s="945"/>
      <c r="SCE21" s="945"/>
      <c r="SCF21" s="945"/>
      <c r="SCG21" s="945"/>
      <c r="SCH21" s="945"/>
      <c r="SCI21" s="945"/>
      <c r="SCJ21" s="945"/>
      <c r="SCK21" s="945"/>
      <c r="SCL21" s="945"/>
      <c r="SCM21" s="945"/>
      <c r="SCN21" s="945"/>
      <c r="SCO21" s="945"/>
      <c r="SCP21" s="945"/>
      <c r="SCQ21" s="945"/>
      <c r="SCR21" s="945"/>
      <c r="SCS21" s="945"/>
      <c r="SCT21" s="945"/>
      <c r="SCU21" s="945"/>
      <c r="SCV21" s="945"/>
      <c r="SCW21" s="945"/>
      <c r="SCX21" s="945"/>
      <c r="SCY21" s="945"/>
      <c r="SCZ21" s="945"/>
      <c r="SDA21" s="945"/>
      <c r="SDB21" s="945"/>
      <c r="SDC21" s="945"/>
      <c r="SDD21" s="945"/>
      <c r="SDE21" s="945"/>
      <c r="SDF21" s="945"/>
      <c r="SDG21" s="945"/>
      <c r="SDH21" s="945"/>
      <c r="SDI21" s="945"/>
      <c r="SDJ21" s="945"/>
      <c r="SDK21" s="945"/>
      <c r="SDL21" s="945"/>
      <c r="SDM21" s="945"/>
      <c r="SDN21" s="945"/>
      <c r="SDO21" s="945"/>
      <c r="SDP21" s="945"/>
      <c r="SDQ21" s="945"/>
      <c r="SDR21" s="945"/>
      <c r="SDS21" s="945"/>
      <c r="SDT21" s="945"/>
      <c r="SDU21" s="945"/>
      <c r="SDV21" s="945"/>
      <c r="SDW21" s="945"/>
      <c r="SDX21" s="945"/>
      <c r="SDY21" s="945"/>
      <c r="SDZ21" s="945"/>
      <c r="SEA21" s="945"/>
      <c r="SEB21" s="945"/>
      <c r="SEC21" s="945"/>
      <c r="SED21" s="945"/>
      <c r="SEE21" s="945"/>
      <c r="SEF21" s="945"/>
      <c r="SEG21" s="945"/>
      <c r="SEH21" s="945"/>
      <c r="SEI21" s="945"/>
      <c r="SEJ21" s="945"/>
      <c r="SEK21" s="945"/>
      <c r="SEL21" s="945"/>
      <c r="SEM21" s="945"/>
      <c r="SEN21" s="945"/>
      <c r="SEO21" s="945"/>
      <c r="SEP21" s="945"/>
      <c r="SEQ21" s="945"/>
      <c r="SER21" s="945"/>
      <c r="SES21" s="945"/>
      <c r="SET21" s="945"/>
      <c r="SEU21" s="945"/>
      <c r="SEV21" s="945"/>
      <c r="SEW21" s="945"/>
      <c r="SEX21" s="945"/>
      <c r="SEY21" s="945"/>
      <c r="SEZ21" s="945"/>
      <c r="SFA21" s="945"/>
      <c r="SFB21" s="945"/>
      <c r="SFC21" s="945"/>
      <c r="SFD21" s="945"/>
      <c r="SFE21" s="945"/>
      <c r="SFF21" s="945"/>
      <c r="SFG21" s="945"/>
      <c r="SFH21" s="945"/>
      <c r="SFI21" s="945"/>
      <c r="SFJ21" s="945"/>
      <c r="SFK21" s="945"/>
      <c r="SFL21" s="945"/>
      <c r="SFM21" s="945"/>
      <c r="SFN21" s="945"/>
      <c r="SFO21" s="945"/>
      <c r="SFP21" s="945"/>
      <c r="SFQ21" s="945"/>
      <c r="SFR21" s="945"/>
      <c r="SFS21" s="945"/>
      <c r="SFT21" s="945"/>
      <c r="SFU21" s="945"/>
      <c r="SFV21" s="945"/>
      <c r="SFW21" s="945"/>
      <c r="SFX21" s="945"/>
      <c r="SFY21" s="945"/>
      <c r="SFZ21" s="945"/>
      <c r="SGA21" s="945"/>
      <c r="SGB21" s="945"/>
      <c r="SGC21" s="945"/>
      <c r="SGD21" s="945"/>
      <c r="SGE21" s="945"/>
      <c r="SGF21" s="945"/>
      <c r="SGG21" s="945"/>
      <c r="SGH21" s="945"/>
      <c r="SGI21" s="945"/>
      <c r="SGJ21" s="945"/>
      <c r="SGK21" s="945"/>
      <c r="SGL21" s="945"/>
      <c r="SGM21" s="945"/>
      <c r="SGN21" s="945"/>
      <c r="SGO21" s="945"/>
      <c r="SGP21" s="945"/>
      <c r="SGQ21" s="945"/>
      <c r="SGR21" s="945"/>
      <c r="SGS21" s="945"/>
      <c r="SGT21" s="945"/>
      <c r="SGU21" s="945"/>
      <c r="SGV21" s="945"/>
      <c r="SGW21" s="945"/>
      <c r="SGX21" s="945"/>
      <c r="SGY21" s="945"/>
      <c r="SGZ21" s="945"/>
      <c r="SHA21" s="945"/>
      <c r="SHB21" s="945"/>
      <c r="SHC21" s="945"/>
      <c r="SHD21" s="945"/>
      <c r="SHE21" s="945"/>
      <c r="SHF21" s="945"/>
      <c r="SHG21" s="945"/>
      <c r="SHH21" s="945"/>
      <c r="SHI21" s="945"/>
      <c r="SHJ21" s="945"/>
      <c r="SHK21" s="945"/>
      <c r="SHL21" s="945"/>
      <c r="SHM21" s="945"/>
      <c r="SHN21" s="945"/>
      <c r="SHO21" s="945"/>
      <c r="SHP21" s="945"/>
      <c r="SHQ21" s="945"/>
      <c r="SHR21" s="945"/>
      <c r="SHS21" s="945"/>
      <c r="SHT21" s="945"/>
      <c r="SHU21" s="945"/>
      <c r="SHV21" s="945"/>
      <c r="SHW21" s="945"/>
      <c r="SHX21" s="945"/>
      <c r="SHY21" s="945"/>
      <c r="SHZ21" s="945"/>
      <c r="SIA21" s="945"/>
      <c r="SIB21" s="945"/>
      <c r="SIC21" s="945"/>
      <c r="SID21" s="945"/>
      <c r="SIE21" s="945"/>
      <c r="SIF21" s="945"/>
      <c r="SIG21" s="945"/>
      <c r="SIH21" s="945"/>
      <c r="SII21" s="945"/>
      <c r="SIJ21" s="945"/>
      <c r="SIK21" s="945"/>
      <c r="SIL21" s="945"/>
      <c r="SIM21" s="945"/>
      <c r="SIN21" s="945"/>
      <c r="SIO21" s="945"/>
      <c r="SIP21" s="945"/>
      <c r="SIQ21" s="945"/>
      <c r="SIR21" s="945"/>
      <c r="SIS21" s="945"/>
      <c r="SIT21" s="945"/>
      <c r="SIU21" s="945"/>
      <c r="SIV21" s="945"/>
      <c r="SIW21" s="945"/>
      <c r="SIX21" s="945"/>
      <c r="SIY21" s="945"/>
      <c r="SIZ21" s="945"/>
      <c r="SJA21" s="945"/>
      <c r="SJB21" s="945"/>
      <c r="SJC21" s="945"/>
      <c r="SJD21" s="945"/>
      <c r="SJE21" s="945"/>
      <c r="SJF21" s="945"/>
      <c r="SJG21" s="945"/>
      <c r="SJH21" s="945"/>
      <c r="SJI21" s="945"/>
      <c r="SJJ21" s="945"/>
      <c r="SJK21" s="945"/>
      <c r="SJL21" s="945"/>
      <c r="SJM21" s="945"/>
      <c r="SJN21" s="945"/>
      <c r="SJO21" s="945"/>
      <c r="SJP21" s="945"/>
      <c r="SJQ21" s="945"/>
      <c r="SJR21" s="945"/>
      <c r="SJS21" s="945"/>
      <c r="SJT21" s="945"/>
      <c r="SJU21" s="945"/>
      <c r="SJV21" s="945"/>
      <c r="SJW21" s="945"/>
      <c r="SJX21" s="945"/>
      <c r="SJY21" s="945"/>
      <c r="SJZ21" s="945"/>
      <c r="SKA21" s="945"/>
      <c r="SKB21" s="945"/>
      <c r="SKC21" s="945"/>
      <c r="SKD21" s="945"/>
      <c r="SKE21" s="945"/>
      <c r="SKF21" s="945"/>
      <c r="SKG21" s="945"/>
      <c r="SKH21" s="945"/>
      <c r="SKI21" s="945"/>
      <c r="SKJ21" s="945"/>
      <c r="SKK21" s="945"/>
      <c r="SKL21" s="945"/>
      <c r="SKM21" s="945"/>
      <c r="SKN21" s="945"/>
      <c r="SKO21" s="945"/>
      <c r="SKP21" s="945"/>
      <c r="SKQ21" s="945"/>
      <c r="SKR21" s="945"/>
      <c r="SKS21" s="945"/>
      <c r="SKT21" s="945"/>
      <c r="SKU21" s="945"/>
      <c r="SKV21" s="945"/>
      <c r="SKW21" s="945"/>
      <c r="SKX21" s="945"/>
      <c r="SKY21" s="945"/>
      <c r="SKZ21" s="945"/>
      <c r="SLA21" s="945"/>
      <c r="SLB21" s="945"/>
      <c r="SLC21" s="945"/>
      <c r="SLD21" s="945"/>
      <c r="SLE21" s="945"/>
      <c r="SLF21" s="945"/>
      <c r="SLG21" s="945"/>
      <c r="SLH21" s="945"/>
      <c r="SLI21" s="945"/>
      <c r="SLJ21" s="945"/>
      <c r="SLK21" s="945"/>
      <c r="SLL21" s="945"/>
      <c r="SLM21" s="945"/>
      <c r="SLN21" s="945"/>
      <c r="SLO21" s="945"/>
      <c r="SLP21" s="945"/>
      <c r="SLQ21" s="945"/>
      <c r="SLR21" s="945"/>
      <c r="SLS21" s="945"/>
      <c r="SLT21" s="945"/>
      <c r="SLU21" s="945"/>
      <c r="SLV21" s="945"/>
      <c r="SLW21" s="945"/>
      <c r="SLX21" s="945"/>
      <c r="SLY21" s="945"/>
      <c r="SLZ21" s="945"/>
      <c r="SMA21" s="945"/>
      <c r="SMB21" s="945"/>
      <c r="SMC21" s="945"/>
      <c r="SMD21" s="945"/>
      <c r="SME21" s="945"/>
      <c r="SMF21" s="945"/>
      <c r="SMG21" s="945"/>
      <c r="SMH21" s="945"/>
      <c r="SMI21" s="945"/>
      <c r="SMJ21" s="945"/>
      <c r="SMK21" s="945"/>
      <c r="SML21" s="945"/>
      <c r="SMM21" s="945"/>
      <c r="SMN21" s="945"/>
      <c r="SMO21" s="945"/>
      <c r="SMP21" s="945"/>
      <c r="SMQ21" s="945"/>
      <c r="SMR21" s="945"/>
      <c r="SMS21" s="945"/>
      <c r="SMT21" s="945"/>
      <c r="SMU21" s="945"/>
      <c r="SMV21" s="945"/>
      <c r="SMW21" s="945"/>
      <c r="SMX21" s="945"/>
      <c r="SMY21" s="945"/>
      <c r="SMZ21" s="945"/>
      <c r="SNA21" s="945"/>
      <c r="SNB21" s="945"/>
      <c r="SNC21" s="945"/>
      <c r="SND21" s="945"/>
      <c r="SNE21" s="945"/>
      <c r="SNF21" s="945"/>
      <c r="SNG21" s="945"/>
      <c r="SNH21" s="945"/>
      <c r="SNI21" s="945"/>
      <c r="SNJ21" s="945"/>
      <c r="SNK21" s="945"/>
      <c r="SNL21" s="945"/>
      <c r="SNM21" s="945"/>
      <c r="SNN21" s="945"/>
      <c r="SNO21" s="945"/>
      <c r="SNP21" s="945"/>
      <c r="SNQ21" s="945"/>
      <c r="SNR21" s="945"/>
      <c r="SNS21" s="945"/>
      <c r="SNT21" s="945"/>
      <c r="SNU21" s="945"/>
      <c r="SNV21" s="945"/>
      <c r="SNW21" s="945"/>
      <c r="SNX21" s="945"/>
      <c r="SNY21" s="945"/>
      <c r="SNZ21" s="945"/>
      <c r="SOA21" s="945"/>
      <c r="SOB21" s="945"/>
      <c r="SOC21" s="945"/>
      <c r="SOD21" s="945"/>
      <c r="SOE21" s="945"/>
      <c r="SOF21" s="945"/>
      <c r="SOG21" s="945"/>
      <c r="SOH21" s="945"/>
      <c r="SOI21" s="945"/>
      <c r="SOJ21" s="945"/>
      <c r="SOK21" s="945"/>
      <c r="SOL21" s="945"/>
      <c r="SOM21" s="945"/>
      <c r="SON21" s="945"/>
      <c r="SOO21" s="945"/>
      <c r="SOP21" s="945"/>
      <c r="SOQ21" s="945"/>
      <c r="SOR21" s="945"/>
      <c r="SOS21" s="945"/>
      <c r="SOT21" s="945"/>
      <c r="SOU21" s="945"/>
      <c r="SOV21" s="945"/>
      <c r="SOW21" s="945"/>
      <c r="SOX21" s="945"/>
      <c r="SOY21" s="945"/>
      <c r="SOZ21" s="945"/>
      <c r="SPA21" s="945"/>
      <c r="SPB21" s="945"/>
      <c r="SPC21" s="945"/>
      <c r="SPD21" s="945"/>
      <c r="SPE21" s="945"/>
      <c r="SPF21" s="945"/>
      <c r="SPG21" s="945"/>
      <c r="SPH21" s="945"/>
      <c r="SPI21" s="945"/>
      <c r="SPJ21" s="945"/>
      <c r="SPK21" s="945"/>
      <c r="SPL21" s="945"/>
      <c r="SPM21" s="945"/>
      <c r="SPN21" s="945"/>
      <c r="SPO21" s="945"/>
      <c r="SPP21" s="945"/>
      <c r="SPQ21" s="945"/>
      <c r="SPR21" s="945"/>
      <c r="SPS21" s="945"/>
      <c r="SPT21" s="945"/>
      <c r="SPU21" s="945"/>
      <c r="SPV21" s="945"/>
      <c r="SPW21" s="945"/>
      <c r="SPX21" s="945"/>
      <c r="SPY21" s="945"/>
      <c r="SPZ21" s="945"/>
      <c r="SQA21" s="945"/>
      <c r="SQB21" s="945"/>
      <c r="SQC21" s="945"/>
      <c r="SQD21" s="945"/>
      <c r="SQE21" s="945"/>
      <c r="SQF21" s="945"/>
      <c r="SQG21" s="945"/>
      <c r="SQH21" s="945"/>
      <c r="SQI21" s="945"/>
      <c r="SQJ21" s="945"/>
      <c r="SQK21" s="945"/>
      <c r="SQL21" s="945"/>
      <c r="SQM21" s="945"/>
      <c r="SQN21" s="945"/>
      <c r="SQO21" s="945"/>
      <c r="SQP21" s="945"/>
      <c r="SQQ21" s="945"/>
      <c r="SQR21" s="945"/>
      <c r="SQS21" s="945"/>
      <c r="SQT21" s="945"/>
      <c r="SQU21" s="945"/>
      <c r="SQV21" s="945"/>
      <c r="SQW21" s="945"/>
      <c r="SQX21" s="945"/>
      <c r="SQY21" s="945"/>
      <c r="SQZ21" s="945"/>
      <c r="SRA21" s="945"/>
      <c r="SRB21" s="945"/>
      <c r="SRC21" s="945"/>
      <c r="SRD21" s="945"/>
      <c r="SRE21" s="945"/>
      <c r="SRF21" s="945"/>
      <c r="SRG21" s="945"/>
      <c r="SRH21" s="945"/>
      <c r="SRI21" s="945"/>
      <c r="SRJ21" s="945"/>
      <c r="SRK21" s="945"/>
      <c r="SRL21" s="945"/>
      <c r="SRM21" s="945"/>
      <c r="SRN21" s="945"/>
      <c r="SRO21" s="945"/>
      <c r="SRP21" s="945"/>
      <c r="SRQ21" s="945"/>
      <c r="SRR21" s="945"/>
      <c r="SRS21" s="945"/>
      <c r="SRT21" s="945"/>
      <c r="SRU21" s="945"/>
      <c r="SRV21" s="945"/>
      <c r="SRW21" s="945"/>
      <c r="SRX21" s="945"/>
      <c r="SRY21" s="945"/>
      <c r="SRZ21" s="945"/>
      <c r="SSA21" s="945"/>
      <c r="SSB21" s="945"/>
      <c r="SSC21" s="945"/>
      <c r="SSD21" s="945"/>
      <c r="SSE21" s="945"/>
      <c r="SSF21" s="945"/>
      <c r="SSG21" s="945"/>
      <c r="SSH21" s="945"/>
      <c r="SSI21" s="945"/>
      <c r="SSJ21" s="945"/>
      <c r="SSK21" s="945"/>
      <c r="SSL21" s="945"/>
      <c r="SSM21" s="945"/>
      <c r="SSN21" s="945"/>
      <c r="SSO21" s="945"/>
      <c r="SSP21" s="945"/>
      <c r="SSQ21" s="945"/>
      <c r="SSR21" s="945"/>
      <c r="SSS21" s="945"/>
      <c r="SST21" s="945"/>
      <c r="SSU21" s="945"/>
      <c r="SSV21" s="945"/>
      <c r="SSW21" s="945"/>
      <c r="SSX21" s="945"/>
      <c r="SSY21" s="945"/>
      <c r="SSZ21" s="945"/>
      <c r="STA21" s="945"/>
      <c r="STB21" s="945"/>
      <c r="STC21" s="945"/>
      <c r="STD21" s="945"/>
      <c r="STE21" s="945"/>
      <c r="STF21" s="945"/>
      <c r="STG21" s="945"/>
      <c r="STH21" s="945"/>
      <c r="STI21" s="945"/>
      <c r="STJ21" s="945"/>
      <c r="STK21" s="945"/>
      <c r="STL21" s="945"/>
      <c r="STM21" s="945"/>
      <c r="STN21" s="945"/>
      <c r="STO21" s="945"/>
      <c r="STP21" s="945"/>
      <c r="STQ21" s="945"/>
      <c r="STR21" s="945"/>
      <c r="STS21" s="945"/>
      <c r="STT21" s="945"/>
      <c r="STU21" s="945"/>
      <c r="STV21" s="945"/>
      <c r="STW21" s="945"/>
      <c r="STX21" s="945"/>
      <c r="STY21" s="945"/>
      <c r="STZ21" s="945"/>
      <c r="SUA21" s="945"/>
      <c r="SUB21" s="945"/>
      <c r="SUC21" s="945"/>
      <c r="SUD21" s="945"/>
      <c r="SUE21" s="945"/>
      <c r="SUF21" s="945"/>
      <c r="SUG21" s="945"/>
      <c r="SUH21" s="945"/>
      <c r="SUI21" s="945"/>
      <c r="SUJ21" s="945"/>
      <c r="SUK21" s="945"/>
      <c r="SUL21" s="945"/>
      <c r="SUM21" s="945"/>
      <c r="SUN21" s="945"/>
      <c r="SUO21" s="945"/>
      <c r="SUP21" s="945"/>
      <c r="SUQ21" s="945"/>
      <c r="SUR21" s="945"/>
      <c r="SUS21" s="945"/>
      <c r="SUT21" s="945"/>
      <c r="SUU21" s="945"/>
      <c r="SUV21" s="945"/>
      <c r="SUW21" s="945"/>
      <c r="SUX21" s="945"/>
      <c r="SUY21" s="945"/>
      <c r="SUZ21" s="945"/>
      <c r="SVA21" s="945"/>
      <c r="SVB21" s="945"/>
      <c r="SVC21" s="945"/>
      <c r="SVD21" s="945"/>
      <c r="SVE21" s="945"/>
      <c r="SVF21" s="945"/>
      <c r="SVG21" s="945"/>
      <c r="SVH21" s="945"/>
      <c r="SVI21" s="945"/>
      <c r="SVJ21" s="945"/>
      <c r="SVK21" s="945"/>
      <c r="SVL21" s="945"/>
      <c r="SVM21" s="945"/>
      <c r="SVN21" s="945"/>
      <c r="SVO21" s="945"/>
      <c r="SVP21" s="945"/>
      <c r="SVQ21" s="945"/>
      <c r="SVR21" s="945"/>
      <c r="SVS21" s="945"/>
      <c r="SVT21" s="945"/>
      <c r="SVU21" s="945"/>
      <c r="SVV21" s="945"/>
      <c r="SVW21" s="945"/>
      <c r="SVX21" s="945"/>
      <c r="SVY21" s="945"/>
      <c r="SVZ21" s="945"/>
      <c r="SWA21" s="945"/>
      <c r="SWB21" s="945"/>
      <c r="SWC21" s="945"/>
      <c r="SWD21" s="945"/>
      <c r="SWE21" s="945"/>
      <c r="SWF21" s="945"/>
      <c r="SWG21" s="945"/>
      <c r="SWH21" s="945"/>
      <c r="SWI21" s="945"/>
      <c r="SWJ21" s="945"/>
      <c r="SWK21" s="945"/>
      <c r="SWL21" s="945"/>
      <c r="SWM21" s="945"/>
      <c r="SWN21" s="945"/>
      <c r="SWO21" s="945"/>
      <c r="SWP21" s="945"/>
      <c r="SWQ21" s="945"/>
      <c r="SWR21" s="945"/>
      <c r="SWS21" s="945"/>
      <c r="SWT21" s="945"/>
      <c r="SWU21" s="945"/>
      <c r="SWV21" s="945"/>
      <c r="SWW21" s="945"/>
      <c r="SWX21" s="945"/>
      <c r="SWY21" s="945"/>
      <c r="SWZ21" s="945"/>
      <c r="SXA21" s="945"/>
      <c r="SXB21" s="945"/>
      <c r="SXC21" s="945"/>
      <c r="SXD21" s="945"/>
      <c r="SXE21" s="945"/>
      <c r="SXF21" s="945"/>
      <c r="SXG21" s="945"/>
      <c r="SXH21" s="945"/>
      <c r="SXI21" s="945"/>
      <c r="SXJ21" s="945"/>
      <c r="SXK21" s="945"/>
      <c r="SXL21" s="945"/>
      <c r="SXM21" s="945"/>
      <c r="SXN21" s="945"/>
      <c r="SXO21" s="945"/>
      <c r="SXP21" s="945"/>
      <c r="SXQ21" s="945"/>
      <c r="SXR21" s="945"/>
      <c r="SXS21" s="945"/>
      <c r="SXT21" s="945"/>
      <c r="SXU21" s="945"/>
      <c r="SXV21" s="945"/>
      <c r="SXW21" s="945"/>
      <c r="SXX21" s="945"/>
      <c r="SXY21" s="945"/>
      <c r="SXZ21" s="945"/>
      <c r="SYA21" s="945"/>
      <c r="SYB21" s="945"/>
      <c r="SYC21" s="945"/>
      <c r="SYD21" s="945"/>
      <c r="SYE21" s="945"/>
      <c r="SYF21" s="945"/>
      <c r="SYG21" s="945"/>
      <c r="SYH21" s="945"/>
      <c r="SYI21" s="945"/>
      <c r="SYJ21" s="945"/>
      <c r="SYK21" s="945"/>
      <c r="SYL21" s="945"/>
      <c r="SYM21" s="945"/>
      <c r="SYN21" s="945"/>
      <c r="SYO21" s="945"/>
      <c r="SYP21" s="945"/>
      <c r="SYQ21" s="945"/>
      <c r="SYR21" s="945"/>
      <c r="SYS21" s="945"/>
      <c r="SYT21" s="945"/>
      <c r="SYU21" s="945"/>
      <c r="SYV21" s="945"/>
      <c r="SYW21" s="945"/>
      <c r="SYX21" s="945"/>
      <c r="SYY21" s="945"/>
      <c r="SYZ21" s="945"/>
      <c r="SZA21" s="945"/>
      <c r="SZB21" s="945"/>
      <c r="SZC21" s="945"/>
      <c r="SZD21" s="945"/>
      <c r="SZE21" s="945"/>
      <c r="SZF21" s="945"/>
      <c r="SZG21" s="945"/>
      <c r="SZH21" s="945"/>
      <c r="SZI21" s="945"/>
      <c r="SZJ21" s="945"/>
      <c r="SZK21" s="945"/>
      <c r="SZL21" s="945"/>
      <c r="SZM21" s="945"/>
      <c r="SZN21" s="945"/>
      <c r="SZO21" s="945"/>
      <c r="SZP21" s="945"/>
      <c r="SZQ21" s="945"/>
      <c r="SZR21" s="945"/>
      <c r="SZS21" s="945"/>
      <c r="SZT21" s="945"/>
      <c r="SZU21" s="945"/>
      <c r="SZV21" s="945"/>
      <c r="SZW21" s="945"/>
      <c r="SZX21" s="945"/>
      <c r="SZY21" s="945"/>
      <c r="SZZ21" s="945"/>
      <c r="TAA21" s="945"/>
      <c r="TAB21" s="945"/>
      <c r="TAC21" s="945"/>
      <c r="TAD21" s="945"/>
      <c r="TAE21" s="945"/>
      <c r="TAF21" s="945"/>
      <c r="TAG21" s="945"/>
      <c r="TAH21" s="945"/>
      <c r="TAI21" s="945"/>
      <c r="TAJ21" s="945"/>
      <c r="TAK21" s="945"/>
      <c r="TAL21" s="945"/>
      <c r="TAM21" s="945"/>
      <c r="TAN21" s="945"/>
      <c r="TAO21" s="945"/>
      <c r="TAP21" s="945"/>
      <c r="TAQ21" s="945"/>
      <c r="TAR21" s="945"/>
      <c r="TAS21" s="945"/>
      <c r="TAT21" s="945"/>
      <c r="TAU21" s="945"/>
      <c r="TAV21" s="945"/>
      <c r="TAW21" s="945"/>
      <c r="TAX21" s="945"/>
      <c r="TAY21" s="945"/>
      <c r="TAZ21" s="945"/>
      <c r="TBA21" s="945"/>
      <c r="TBB21" s="945"/>
      <c r="TBC21" s="945"/>
      <c r="TBD21" s="945"/>
      <c r="TBE21" s="945"/>
      <c r="TBF21" s="945"/>
      <c r="TBG21" s="945"/>
      <c r="TBH21" s="945"/>
      <c r="TBI21" s="945"/>
      <c r="TBJ21" s="945"/>
      <c r="TBK21" s="945"/>
      <c r="TBL21" s="945"/>
      <c r="TBM21" s="945"/>
      <c r="TBN21" s="945"/>
      <c r="TBO21" s="945"/>
      <c r="TBP21" s="945"/>
      <c r="TBQ21" s="945"/>
      <c r="TBR21" s="945"/>
      <c r="TBS21" s="945"/>
      <c r="TBT21" s="945"/>
      <c r="TBU21" s="945"/>
      <c r="TBV21" s="945"/>
      <c r="TBW21" s="945"/>
      <c r="TBX21" s="945"/>
      <c r="TBY21" s="945"/>
      <c r="TBZ21" s="945"/>
      <c r="TCA21" s="945"/>
      <c r="TCB21" s="945"/>
      <c r="TCC21" s="945"/>
      <c r="TCD21" s="945"/>
      <c r="TCE21" s="945"/>
      <c r="TCF21" s="945"/>
      <c r="TCG21" s="945"/>
      <c r="TCH21" s="945"/>
      <c r="TCI21" s="945"/>
      <c r="TCJ21" s="945"/>
      <c r="TCK21" s="945"/>
      <c r="TCL21" s="945"/>
      <c r="TCM21" s="945"/>
      <c r="TCN21" s="945"/>
      <c r="TCO21" s="945"/>
      <c r="TCP21" s="945"/>
      <c r="TCQ21" s="945"/>
      <c r="TCR21" s="945"/>
      <c r="TCS21" s="945"/>
      <c r="TCT21" s="945"/>
      <c r="TCU21" s="945"/>
      <c r="TCV21" s="945"/>
      <c r="TCW21" s="945"/>
      <c r="TCX21" s="945"/>
      <c r="TCY21" s="945"/>
      <c r="TCZ21" s="945"/>
      <c r="TDA21" s="945"/>
      <c r="TDB21" s="945"/>
      <c r="TDC21" s="945"/>
      <c r="TDD21" s="945"/>
      <c r="TDE21" s="945"/>
      <c r="TDF21" s="945"/>
      <c r="TDG21" s="945"/>
      <c r="TDH21" s="945"/>
      <c r="TDI21" s="945"/>
      <c r="TDJ21" s="945"/>
      <c r="TDK21" s="945"/>
      <c r="TDL21" s="945"/>
      <c r="TDM21" s="945"/>
      <c r="TDN21" s="945"/>
      <c r="TDO21" s="945"/>
      <c r="TDP21" s="945"/>
      <c r="TDQ21" s="945"/>
      <c r="TDR21" s="945"/>
      <c r="TDS21" s="945"/>
      <c r="TDT21" s="945"/>
      <c r="TDU21" s="945"/>
      <c r="TDV21" s="945"/>
      <c r="TDW21" s="945"/>
      <c r="TDX21" s="945"/>
      <c r="TDY21" s="945"/>
      <c r="TDZ21" s="945"/>
      <c r="TEA21" s="945"/>
      <c r="TEB21" s="945"/>
      <c r="TEC21" s="945"/>
      <c r="TED21" s="945"/>
      <c r="TEE21" s="945"/>
      <c r="TEF21" s="945"/>
      <c r="TEG21" s="945"/>
      <c r="TEH21" s="945"/>
      <c r="TEI21" s="945"/>
      <c r="TEJ21" s="945"/>
      <c r="TEK21" s="945"/>
      <c r="TEL21" s="945"/>
      <c r="TEM21" s="945"/>
      <c r="TEN21" s="945"/>
      <c r="TEO21" s="945"/>
      <c r="TEP21" s="945"/>
      <c r="TEQ21" s="945"/>
      <c r="TER21" s="945"/>
      <c r="TES21" s="945"/>
      <c r="TET21" s="945"/>
      <c r="TEU21" s="945"/>
      <c r="TEV21" s="945"/>
      <c r="TEW21" s="945"/>
      <c r="TEX21" s="945"/>
      <c r="TEY21" s="945"/>
      <c r="TEZ21" s="945"/>
      <c r="TFA21" s="945"/>
      <c r="TFB21" s="945"/>
      <c r="TFC21" s="945"/>
      <c r="TFD21" s="945"/>
      <c r="TFE21" s="945"/>
      <c r="TFF21" s="945"/>
      <c r="TFG21" s="945"/>
      <c r="TFH21" s="945"/>
      <c r="TFI21" s="945"/>
      <c r="TFJ21" s="945"/>
      <c r="TFK21" s="945"/>
      <c r="TFL21" s="945"/>
      <c r="TFM21" s="945"/>
      <c r="TFN21" s="945"/>
      <c r="TFO21" s="945"/>
      <c r="TFP21" s="945"/>
      <c r="TFQ21" s="945"/>
      <c r="TFR21" s="945"/>
      <c r="TFS21" s="945"/>
      <c r="TFT21" s="945"/>
      <c r="TFU21" s="945"/>
      <c r="TFV21" s="945"/>
      <c r="TFW21" s="945"/>
      <c r="TFX21" s="945"/>
      <c r="TFY21" s="945"/>
      <c r="TFZ21" s="945"/>
      <c r="TGA21" s="945"/>
      <c r="TGB21" s="945"/>
      <c r="TGC21" s="945"/>
      <c r="TGD21" s="945"/>
      <c r="TGE21" s="945"/>
      <c r="TGF21" s="945"/>
      <c r="TGG21" s="945"/>
      <c r="TGH21" s="945"/>
      <c r="TGI21" s="945"/>
      <c r="TGJ21" s="945"/>
      <c r="TGK21" s="945"/>
      <c r="TGL21" s="945"/>
      <c r="TGM21" s="945"/>
      <c r="TGN21" s="945"/>
      <c r="TGO21" s="945"/>
      <c r="TGP21" s="945"/>
      <c r="TGQ21" s="945"/>
      <c r="TGR21" s="945"/>
      <c r="TGS21" s="945"/>
      <c r="TGT21" s="945"/>
      <c r="TGU21" s="945"/>
      <c r="TGV21" s="945"/>
      <c r="TGW21" s="945"/>
      <c r="TGX21" s="945"/>
      <c r="TGY21" s="945"/>
      <c r="TGZ21" s="945"/>
      <c r="THA21" s="945"/>
      <c r="THB21" s="945"/>
      <c r="THC21" s="945"/>
      <c r="THD21" s="945"/>
      <c r="THE21" s="945"/>
      <c r="THF21" s="945"/>
      <c r="THG21" s="945"/>
      <c r="THH21" s="945"/>
      <c r="THI21" s="945"/>
      <c r="THJ21" s="945"/>
      <c r="THK21" s="945"/>
      <c r="THL21" s="945"/>
      <c r="THM21" s="945"/>
      <c r="THN21" s="945"/>
      <c r="THO21" s="945"/>
      <c r="THP21" s="945"/>
      <c r="THQ21" s="945"/>
      <c r="THR21" s="945"/>
      <c r="THS21" s="945"/>
      <c r="THT21" s="945"/>
      <c r="THU21" s="945"/>
      <c r="THV21" s="945"/>
      <c r="THW21" s="945"/>
      <c r="THX21" s="945"/>
      <c r="THY21" s="945"/>
      <c r="THZ21" s="945"/>
      <c r="TIA21" s="945"/>
      <c r="TIB21" s="945"/>
      <c r="TIC21" s="945"/>
      <c r="TID21" s="945"/>
      <c r="TIE21" s="945"/>
      <c r="TIF21" s="945"/>
      <c r="TIG21" s="945"/>
      <c r="TIH21" s="945"/>
      <c r="TII21" s="945"/>
      <c r="TIJ21" s="945"/>
      <c r="TIK21" s="945"/>
      <c r="TIL21" s="945"/>
      <c r="TIM21" s="945"/>
      <c r="TIN21" s="945"/>
      <c r="TIO21" s="945"/>
      <c r="TIP21" s="945"/>
      <c r="TIQ21" s="945"/>
      <c r="TIR21" s="945"/>
      <c r="TIS21" s="945"/>
      <c r="TIT21" s="945"/>
      <c r="TIU21" s="945"/>
      <c r="TIV21" s="945"/>
      <c r="TIW21" s="945"/>
      <c r="TIX21" s="945"/>
      <c r="TIY21" s="945"/>
      <c r="TIZ21" s="945"/>
      <c r="TJA21" s="945"/>
      <c r="TJB21" s="945"/>
      <c r="TJC21" s="945"/>
      <c r="TJD21" s="945"/>
      <c r="TJE21" s="945"/>
      <c r="TJF21" s="945"/>
      <c r="TJG21" s="945"/>
      <c r="TJH21" s="945"/>
      <c r="TJI21" s="945"/>
      <c r="TJJ21" s="945"/>
      <c r="TJK21" s="945"/>
      <c r="TJL21" s="945"/>
      <c r="TJM21" s="945"/>
      <c r="TJN21" s="945"/>
      <c r="TJO21" s="945"/>
      <c r="TJP21" s="945"/>
      <c r="TJQ21" s="945"/>
      <c r="TJR21" s="945"/>
      <c r="TJS21" s="945"/>
      <c r="TJT21" s="945"/>
      <c r="TJU21" s="945"/>
      <c r="TJV21" s="945"/>
      <c r="TJW21" s="945"/>
      <c r="TJX21" s="945"/>
      <c r="TJY21" s="945"/>
      <c r="TJZ21" s="945"/>
      <c r="TKA21" s="945"/>
      <c r="TKB21" s="945"/>
      <c r="TKC21" s="945"/>
      <c r="TKD21" s="945"/>
      <c r="TKE21" s="945"/>
      <c r="TKF21" s="945"/>
      <c r="TKG21" s="945"/>
      <c r="TKH21" s="945"/>
      <c r="TKI21" s="945"/>
      <c r="TKJ21" s="945"/>
      <c r="TKK21" s="945"/>
      <c r="TKL21" s="945"/>
      <c r="TKM21" s="945"/>
      <c r="TKN21" s="945"/>
      <c r="TKO21" s="945"/>
      <c r="TKP21" s="945"/>
      <c r="TKQ21" s="945"/>
      <c r="TKR21" s="945"/>
      <c r="TKS21" s="945"/>
      <c r="TKT21" s="945"/>
      <c r="TKU21" s="945"/>
      <c r="TKV21" s="945"/>
      <c r="TKW21" s="945"/>
      <c r="TKX21" s="945"/>
      <c r="TKY21" s="945"/>
      <c r="TKZ21" s="945"/>
      <c r="TLA21" s="945"/>
      <c r="TLB21" s="945"/>
      <c r="TLC21" s="945"/>
      <c r="TLD21" s="945"/>
      <c r="TLE21" s="945"/>
      <c r="TLF21" s="945"/>
      <c r="TLG21" s="945"/>
      <c r="TLH21" s="945"/>
      <c r="TLI21" s="945"/>
      <c r="TLJ21" s="945"/>
      <c r="TLK21" s="945"/>
      <c r="TLL21" s="945"/>
      <c r="TLM21" s="945"/>
      <c r="TLN21" s="945"/>
      <c r="TLO21" s="945"/>
      <c r="TLP21" s="945"/>
      <c r="TLQ21" s="945"/>
      <c r="TLR21" s="945"/>
      <c r="TLS21" s="945"/>
      <c r="TLT21" s="945"/>
      <c r="TLU21" s="945"/>
      <c r="TLV21" s="945"/>
      <c r="TLW21" s="945"/>
      <c r="TLX21" s="945"/>
      <c r="TLY21" s="945"/>
      <c r="TLZ21" s="945"/>
      <c r="TMA21" s="945"/>
      <c r="TMB21" s="945"/>
      <c r="TMC21" s="945"/>
      <c r="TMD21" s="945"/>
      <c r="TME21" s="945"/>
      <c r="TMF21" s="945"/>
      <c r="TMG21" s="945"/>
      <c r="TMH21" s="945"/>
      <c r="TMI21" s="945"/>
      <c r="TMJ21" s="945"/>
      <c r="TMK21" s="945"/>
      <c r="TML21" s="945"/>
      <c r="TMM21" s="945"/>
      <c r="TMN21" s="945"/>
      <c r="TMO21" s="945"/>
      <c r="TMP21" s="945"/>
      <c r="TMQ21" s="945"/>
      <c r="TMR21" s="945"/>
      <c r="TMS21" s="945"/>
      <c r="TMT21" s="945"/>
      <c r="TMU21" s="945"/>
      <c r="TMV21" s="945"/>
      <c r="TMW21" s="945"/>
      <c r="TMX21" s="945"/>
      <c r="TMY21" s="945"/>
      <c r="TMZ21" s="945"/>
      <c r="TNA21" s="945"/>
      <c r="TNB21" s="945"/>
      <c r="TNC21" s="945"/>
      <c r="TND21" s="945"/>
      <c r="TNE21" s="945"/>
      <c r="TNF21" s="945"/>
      <c r="TNG21" s="945"/>
      <c r="TNH21" s="945"/>
      <c r="TNI21" s="945"/>
      <c r="TNJ21" s="945"/>
      <c r="TNK21" s="945"/>
      <c r="TNL21" s="945"/>
      <c r="TNM21" s="945"/>
      <c r="TNN21" s="945"/>
      <c r="TNO21" s="945"/>
      <c r="TNP21" s="945"/>
      <c r="TNQ21" s="945"/>
      <c r="TNR21" s="945"/>
      <c r="TNS21" s="945"/>
      <c r="TNT21" s="945"/>
      <c r="TNU21" s="945"/>
      <c r="TNV21" s="945"/>
      <c r="TNW21" s="945"/>
      <c r="TNX21" s="945"/>
      <c r="TNY21" s="945"/>
      <c r="TNZ21" s="945"/>
      <c r="TOA21" s="945"/>
      <c r="TOB21" s="945"/>
      <c r="TOC21" s="945"/>
      <c r="TOD21" s="945"/>
      <c r="TOE21" s="945"/>
      <c r="TOF21" s="945"/>
      <c r="TOG21" s="945"/>
      <c r="TOH21" s="945"/>
      <c r="TOI21" s="945"/>
      <c r="TOJ21" s="945"/>
      <c r="TOK21" s="945"/>
      <c r="TOL21" s="945"/>
      <c r="TOM21" s="945"/>
      <c r="TON21" s="945"/>
      <c r="TOO21" s="945"/>
      <c r="TOP21" s="945"/>
      <c r="TOQ21" s="945"/>
      <c r="TOR21" s="945"/>
      <c r="TOS21" s="945"/>
      <c r="TOT21" s="945"/>
      <c r="TOU21" s="945"/>
      <c r="TOV21" s="945"/>
      <c r="TOW21" s="945"/>
      <c r="TOX21" s="945"/>
      <c r="TOY21" s="945"/>
      <c r="TOZ21" s="945"/>
      <c r="TPA21" s="945"/>
      <c r="TPB21" s="945"/>
      <c r="TPC21" s="945"/>
      <c r="TPD21" s="945"/>
      <c r="TPE21" s="945"/>
      <c r="TPF21" s="945"/>
      <c r="TPG21" s="945"/>
      <c r="TPH21" s="945"/>
      <c r="TPI21" s="945"/>
      <c r="TPJ21" s="945"/>
      <c r="TPK21" s="945"/>
      <c r="TPL21" s="945"/>
      <c r="TPM21" s="945"/>
      <c r="TPN21" s="945"/>
      <c r="TPO21" s="945"/>
      <c r="TPP21" s="945"/>
      <c r="TPQ21" s="945"/>
      <c r="TPR21" s="945"/>
      <c r="TPS21" s="945"/>
      <c r="TPT21" s="945"/>
      <c r="TPU21" s="945"/>
      <c r="TPV21" s="945"/>
      <c r="TPW21" s="945"/>
      <c r="TPX21" s="945"/>
      <c r="TPY21" s="945"/>
      <c r="TPZ21" s="945"/>
      <c r="TQA21" s="945"/>
      <c r="TQB21" s="945"/>
      <c r="TQC21" s="945"/>
      <c r="TQD21" s="945"/>
      <c r="TQE21" s="945"/>
      <c r="TQF21" s="945"/>
      <c r="TQG21" s="945"/>
      <c r="TQH21" s="945"/>
      <c r="TQI21" s="945"/>
      <c r="TQJ21" s="945"/>
      <c r="TQK21" s="945"/>
      <c r="TQL21" s="945"/>
      <c r="TQM21" s="945"/>
      <c r="TQN21" s="945"/>
      <c r="TQO21" s="945"/>
      <c r="TQP21" s="945"/>
      <c r="TQQ21" s="945"/>
      <c r="TQR21" s="945"/>
      <c r="TQS21" s="945"/>
      <c r="TQT21" s="945"/>
      <c r="TQU21" s="945"/>
      <c r="TQV21" s="945"/>
      <c r="TQW21" s="945"/>
      <c r="TQX21" s="945"/>
      <c r="TQY21" s="945"/>
      <c r="TQZ21" s="945"/>
      <c r="TRA21" s="945"/>
      <c r="TRB21" s="945"/>
      <c r="TRC21" s="945"/>
      <c r="TRD21" s="945"/>
      <c r="TRE21" s="945"/>
      <c r="TRF21" s="945"/>
      <c r="TRG21" s="945"/>
      <c r="TRH21" s="945"/>
      <c r="TRI21" s="945"/>
      <c r="TRJ21" s="945"/>
      <c r="TRK21" s="945"/>
      <c r="TRL21" s="945"/>
      <c r="TRM21" s="945"/>
      <c r="TRN21" s="945"/>
      <c r="TRO21" s="945"/>
      <c r="TRP21" s="945"/>
      <c r="TRQ21" s="945"/>
      <c r="TRR21" s="945"/>
      <c r="TRS21" s="945"/>
      <c r="TRT21" s="945"/>
      <c r="TRU21" s="945"/>
      <c r="TRV21" s="945"/>
      <c r="TRW21" s="945"/>
      <c r="TRX21" s="945"/>
      <c r="TRY21" s="945"/>
      <c r="TRZ21" s="945"/>
      <c r="TSA21" s="945"/>
      <c r="TSB21" s="945"/>
      <c r="TSC21" s="945"/>
      <c r="TSD21" s="945"/>
      <c r="TSE21" s="945"/>
      <c r="TSF21" s="945"/>
      <c r="TSG21" s="945"/>
      <c r="TSH21" s="945"/>
      <c r="TSI21" s="945"/>
      <c r="TSJ21" s="945"/>
      <c r="TSK21" s="945"/>
      <c r="TSL21" s="945"/>
      <c r="TSM21" s="945"/>
      <c r="TSN21" s="945"/>
      <c r="TSO21" s="945"/>
      <c r="TSP21" s="945"/>
      <c r="TSQ21" s="945"/>
      <c r="TSR21" s="945"/>
      <c r="TSS21" s="945"/>
      <c r="TST21" s="945"/>
      <c r="TSU21" s="945"/>
      <c r="TSV21" s="945"/>
      <c r="TSW21" s="945"/>
      <c r="TSX21" s="945"/>
      <c r="TSY21" s="945"/>
      <c r="TSZ21" s="945"/>
      <c r="TTA21" s="945"/>
      <c r="TTB21" s="945"/>
      <c r="TTC21" s="945"/>
      <c r="TTD21" s="945"/>
      <c r="TTE21" s="945"/>
      <c r="TTF21" s="945"/>
      <c r="TTG21" s="945"/>
      <c r="TTH21" s="945"/>
      <c r="TTI21" s="945"/>
      <c r="TTJ21" s="945"/>
      <c r="TTK21" s="945"/>
      <c r="TTL21" s="945"/>
      <c r="TTM21" s="945"/>
      <c r="TTN21" s="945"/>
      <c r="TTO21" s="945"/>
      <c r="TTP21" s="945"/>
      <c r="TTQ21" s="945"/>
      <c r="TTR21" s="945"/>
      <c r="TTS21" s="945"/>
      <c r="TTT21" s="945"/>
      <c r="TTU21" s="945"/>
      <c r="TTV21" s="945"/>
      <c r="TTW21" s="945"/>
      <c r="TTX21" s="945"/>
      <c r="TTY21" s="945"/>
      <c r="TTZ21" s="945"/>
      <c r="TUA21" s="945"/>
      <c r="TUB21" s="945"/>
      <c r="TUC21" s="945"/>
      <c r="TUD21" s="945"/>
      <c r="TUE21" s="945"/>
      <c r="TUF21" s="945"/>
      <c r="TUG21" s="945"/>
      <c r="TUH21" s="945"/>
      <c r="TUI21" s="945"/>
      <c r="TUJ21" s="945"/>
      <c r="TUK21" s="945"/>
      <c r="TUL21" s="945"/>
      <c r="TUM21" s="945"/>
      <c r="TUN21" s="945"/>
      <c r="TUO21" s="945"/>
      <c r="TUP21" s="945"/>
      <c r="TUQ21" s="945"/>
      <c r="TUR21" s="945"/>
      <c r="TUS21" s="945"/>
      <c r="TUT21" s="945"/>
      <c r="TUU21" s="945"/>
      <c r="TUV21" s="945"/>
      <c r="TUW21" s="945"/>
      <c r="TUX21" s="945"/>
      <c r="TUY21" s="945"/>
      <c r="TUZ21" s="945"/>
      <c r="TVA21" s="945"/>
      <c r="TVB21" s="945"/>
      <c r="TVC21" s="945"/>
      <c r="TVD21" s="945"/>
      <c r="TVE21" s="945"/>
      <c r="TVF21" s="945"/>
      <c r="TVG21" s="945"/>
      <c r="TVH21" s="945"/>
      <c r="TVI21" s="945"/>
      <c r="TVJ21" s="945"/>
      <c r="TVK21" s="945"/>
      <c r="TVL21" s="945"/>
      <c r="TVM21" s="945"/>
      <c r="TVN21" s="945"/>
      <c r="TVO21" s="945"/>
      <c r="TVP21" s="945"/>
      <c r="TVQ21" s="945"/>
      <c r="TVR21" s="945"/>
      <c r="TVS21" s="945"/>
      <c r="TVT21" s="945"/>
      <c r="TVU21" s="945"/>
      <c r="TVV21" s="945"/>
      <c r="TVW21" s="945"/>
      <c r="TVX21" s="945"/>
      <c r="TVY21" s="945"/>
      <c r="TVZ21" s="945"/>
      <c r="TWA21" s="945"/>
      <c r="TWB21" s="945"/>
      <c r="TWC21" s="945"/>
      <c r="TWD21" s="945"/>
      <c r="TWE21" s="945"/>
      <c r="TWF21" s="945"/>
      <c r="TWG21" s="945"/>
      <c r="TWH21" s="945"/>
      <c r="TWI21" s="945"/>
      <c r="TWJ21" s="945"/>
      <c r="TWK21" s="945"/>
      <c r="TWL21" s="945"/>
      <c r="TWM21" s="945"/>
      <c r="TWN21" s="945"/>
      <c r="TWO21" s="945"/>
      <c r="TWP21" s="945"/>
      <c r="TWQ21" s="945"/>
      <c r="TWR21" s="945"/>
      <c r="TWS21" s="945"/>
      <c r="TWT21" s="945"/>
      <c r="TWU21" s="945"/>
      <c r="TWV21" s="945"/>
      <c r="TWW21" s="945"/>
      <c r="TWX21" s="945"/>
      <c r="TWY21" s="945"/>
      <c r="TWZ21" s="945"/>
      <c r="TXA21" s="945"/>
      <c r="TXB21" s="945"/>
      <c r="TXC21" s="945"/>
      <c r="TXD21" s="945"/>
      <c r="TXE21" s="945"/>
      <c r="TXF21" s="945"/>
      <c r="TXG21" s="945"/>
      <c r="TXH21" s="945"/>
      <c r="TXI21" s="945"/>
      <c r="TXJ21" s="945"/>
      <c r="TXK21" s="945"/>
      <c r="TXL21" s="945"/>
      <c r="TXM21" s="945"/>
      <c r="TXN21" s="945"/>
      <c r="TXO21" s="945"/>
      <c r="TXP21" s="945"/>
      <c r="TXQ21" s="945"/>
      <c r="TXR21" s="945"/>
      <c r="TXS21" s="945"/>
      <c r="TXT21" s="945"/>
      <c r="TXU21" s="945"/>
      <c r="TXV21" s="945"/>
      <c r="TXW21" s="945"/>
      <c r="TXX21" s="945"/>
      <c r="TXY21" s="945"/>
      <c r="TXZ21" s="945"/>
      <c r="TYA21" s="945"/>
      <c r="TYB21" s="945"/>
      <c r="TYC21" s="945"/>
      <c r="TYD21" s="945"/>
      <c r="TYE21" s="945"/>
      <c r="TYF21" s="945"/>
      <c r="TYG21" s="945"/>
      <c r="TYH21" s="945"/>
      <c r="TYI21" s="945"/>
      <c r="TYJ21" s="945"/>
      <c r="TYK21" s="945"/>
      <c r="TYL21" s="945"/>
      <c r="TYM21" s="945"/>
      <c r="TYN21" s="945"/>
      <c r="TYO21" s="945"/>
      <c r="TYP21" s="945"/>
      <c r="TYQ21" s="945"/>
      <c r="TYR21" s="945"/>
      <c r="TYS21" s="945"/>
      <c r="TYT21" s="945"/>
      <c r="TYU21" s="945"/>
      <c r="TYV21" s="945"/>
      <c r="TYW21" s="945"/>
      <c r="TYX21" s="945"/>
      <c r="TYY21" s="945"/>
      <c r="TYZ21" s="945"/>
      <c r="TZA21" s="945"/>
      <c r="TZB21" s="945"/>
      <c r="TZC21" s="945"/>
      <c r="TZD21" s="945"/>
      <c r="TZE21" s="945"/>
      <c r="TZF21" s="945"/>
      <c r="TZG21" s="945"/>
      <c r="TZH21" s="945"/>
      <c r="TZI21" s="945"/>
      <c r="TZJ21" s="945"/>
      <c r="TZK21" s="945"/>
      <c r="TZL21" s="945"/>
      <c r="TZM21" s="945"/>
      <c r="TZN21" s="945"/>
      <c r="TZO21" s="945"/>
      <c r="TZP21" s="945"/>
      <c r="TZQ21" s="945"/>
      <c r="TZR21" s="945"/>
      <c r="TZS21" s="945"/>
      <c r="TZT21" s="945"/>
      <c r="TZU21" s="945"/>
      <c r="TZV21" s="945"/>
      <c r="TZW21" s="945"/>
      <c r="TZX21" s="945"/>
      <c r="TZY21" s="945"/>
      <c r="TZZ21" s="945"/>
      <c r="UAA21" s="945"/>
      <c r="UAB21" s="945"/>
      <c r="UAC21" s="945"/>
      <c r="UAD21" s="945"/>
      <c r="UAE21" s="945"/>
      <c r="UAF21" s="945"/>
      <c r="UAG21" s="945"/>
      <c r="UAH21" s="945"/>
      <c r="UAI21" s="945"/>
      <c r="UAJ21" s="945"/>
      <c r="UAK21" s="945"/>
      <c r="UAL21" s="945"/>
      <c r="UAM21" s="945"/>
      <c r="UAN21" s="945"/>
      <c r="UAO21" s="945"/>
      <c r="UAP21" s="945"/>
      <c r="UAQ21" s="945"/>
      <c r="UAR21" s="945"/>
      <c r="UAS21" s="945"/>
      <c r="UAT21" s="945"/>
      <c r="UAU21" s="945"/>
      <c r="UAV21" s="945"/>
      <c r="UAW21" s="945"/>
      <c r="UAX21" s="945"/>
      <c r="UAY21" s="945"/>
      <c r="UAZ21" s="945"/>
      <c r="UBA21" s="945"/>
      <c r="UBB21" s="945"/>
      <c r="UBC21" s="945"/>
      <c r="UBD21" s="945"/>
      <c r="UBE21" s="945"/>
      <c r="UBF21" s="945"/>
      <c r="UBG21" s="945"/>
      <c r="UBH21" s="945"/>
      <c r="UBI21" s="945"/>
      <c r="UBJ21" s="945"/>
      <c r="UBK21" s="945"/>
      <c r="UBL21" s="945"/>
      <c r="UBM21" s="945"/>
      <c r="UBN21" s="945"/>
      <c r="UBO21" s="945"/>
      <c r="UBP21" s="945"/>
      <c r="UBQ21" s="945"/>
      <c r="UBR21" s="945"/>
      <c r="UBS21" s="945"/>
      <c r="UBT21" s="945"/>
      <c r="UBU21" s="945"/>
      <c r="UBV21" s="945"/>
      <c r="UBW21" s="945"/>
      <c r="UBX21" s="945"/>
      <c r="UBY21" s="945"/>
      <c r="UBZ21" s="945"/>
      <c r="UCA21" s="945"/>
      <c r="UCB21" s="945"/>
      <c r="UCC21" s="945"/>
      <c r="UCD21" s="945"/>
      <c r="UCE21" s="945"/>
      <c r="UCF21" s="945"/>
      <c r="UCG21" s="945"/>
      <c r="UCH21" s="945"/>
      <c r="UCI21" s="945"/>
      <c r="UCJ21" s="945"/>
      <c r="UCK21" s="945"/>
      <c r="UCL21" s="945"/>
      <c r="UCM21" s="945"/>
      <c r="UCN21" s="945"/>
      <c r="UCO21" s="945"/>
      <c r="UCP21" s="945"/>
      <c r="UCQ21" s="945"/>
      <c r="UCR21" s="945"/>
      <c r="UCS21" s="945"/>
      <c r="UCT21" s="945"/>
      <c r="UCU21" s="945"/>
      <c r="UCV21" s="945"/>
      <c r="UCW21" s="945"/>
      <c r="UCX21" s="945"/>
      <c r="UCY21" s="945"/>
      <c r="UCZ21" s="945"/>
      <c r="UDA21" s="945"/>
      <c r="UDB21" s="945"/>
      <c r="UDC21" s="945"/>
      <c r="UDD21" s="945"/>
      <c r="UDE21" s="945"/>
      <c r="UDF21" s="945"/>
      <c r="UDG21" s="945"/>
      <c r="UDH21" s="945"/>
      <c r="UDI21" s="945"/>
      <c r="UDJ21" s="945"/>
      <c r="UDK21" s="945"/>
      <c r="UDL21" s="945"/>
      <c r="UDM21" s="945"/>
      <c r="UDN21" s="945"/>
      <c r="UDO21" s="945"/>
      <c r="UDP21" s="945"/>
      <c r="UDQ21" s="945"/>
      <c r="UDR21" s="945"/>
      <c r="UDS21" s="945"/>
      <c r="UDT21" s="945"/>
      <c r="UDU21" s="945"/>
      <c r="UDV21" s="945"/>
      <c r="UDW21" s="945"/>
      <c r="UDX21" s="945"/>
      <c r="UDY21" s="945"/>
      <c r="UDZ21" s="945"/>
      <c r="UEA21" s="945"/>
      <c r="UEB21" s="945"/>
      <c r="UEC21" s="945"/>
      <c r="UED21" s="945"/>
      <c r="UEE21" s="945"/>
      <c r="UEF21" s="945"/>
      <c r="UEG21" s="945"/>
      <c r="UEH21" s="945"/>
      <c r="UEI21" s="945"/>
      <c r="UEJ21" s="945"/>
      <c r="UEK21" s="945"/>
      <c r="UEL21" s="945"/>
      <c r="UEM21" s="945"/>
      <c r="UEN21" s="945"/>
      <c r="UEO21" s="945"/>
      <c r="UEP21" s="945"/>
      <c r="UEQ21" s="945"/>
      <c r="UER21" s="945"/>
      <c r="UES21" s="945"/>
      <c r="UET21" s="945"/>
      <c r="UEU21" s="945"/>
      <c r="UEV21" s="945"/>
      <c r="UEW21" s="945"/>
      <c r="UEX21" s="945"/>
      <c r="UEY21" s="945"/>
      <c r="UEZ21" s="945"/>
      <c r="UFA21" s="945"/>
      <c r="UFB21" s="945"/>
      <c r="UFC21" s="945"/>
      <c r="UFD21" s="945"/>
      <c r="UFE21" s="945"/>
      <c r="UFF21" s="945"/>
      <c r="UFG21" s="945"/>
      <c r="UFH21" s="945"/>
      <c r="UFI21" s="945"/>
      <c r="UFJ21" s="945"/>
      <c r="UFK21" s="945"/>
      <c r="UFL21" s="945"/>
      <c r="UFM21" s="945"/>
      <c r="UFN21" s="945"/>
      <c r="UFO21" s="945"/>
      <c r="UFP21" s="945"/>
      <c r="UFQ21" s="945"/>
      <c r="UFR21" s="945"/>
      <c r="UFS21" s="945"/>
      <c r="UFT21" s="945"/>
      <c r="UFU21" s="945"/>
      <c r="UFV21" s="945"/>
      <c r="UFW21" s="945"/>
      <c r="UFX21" s="945"/>
      <c r="UFY21" s="945"/>
      <c r="UFZ21" s="945"/>
      <c r="UGA21" s="945"/>
      <c r="UGB21" s="945"/>
      <c r="UGC21" s="945"/>
      <c r="UGD21" s="945"/>
      <c r="UGE21" s="945"/>
      <c r="UGF21" s="945"/>
      <c r="UGG21" s="945"/>
      <c r="UGH21" s="945"/>
      <c r="UGI21" s="945"/>
      <c r="UGJ21" s="945"/>
      <c r="UGK21" s="945"/>
      <c r="UGL21" s="945"/>
      <c r="UGM21" s="945"/>
      <c r="UGN21" s="945"/>
      <c r="UGO21" s="945"/>
      <c r="UGP21" s="945"/>
      <c r="UGQ21" s="945"/>
      <c r="UGR21" s="945"/>
      <c r="UGS21" s="945"/>
      <c r="UGT21" s="945"/>
      <c r="UGU21" s="945"/>
      <c r="UGV21" s="945"/>
      <c r="UGW21" s="945"/>
      <c r="UGX21" s="945"/>
      <c r="UGY21" s="945"/>
      <c r="UGZ21" s="945"/>
      <c r="UHA21" s="945"/>
      <c r="UHB21" s="945"/>
      <c r="UHC21" s="945"/>
      <c r="UHD21" s="945"/>
      <c r="UHE21" s="945"/>
      <c r="UHF21" s="945"/>
      <c r="UHG21" s="945"/>
      <c r="UHH21" s="945"/>
      <c r="UHI21" s="945"/>
      <c r="UHJ21" s="945"/>
      <c r="UHK21" s="945"/>
      <c r="UHL21" s="945"/>
      <c r="UHM21" s="945"/>
      <c r="UHN21" s="945"/>
      <c r="UHO21" s="945"/>
      <c r="UHP21" s="945"/>
      <c r="UHQ21" s="945"/>
      <c r="UHR21" s="945"/>
      <c r="UHS21" s="945"/>
      <c r="UHT21" s="945"/>
      <c r="UHU21" s="945"/>
      <c r="UHV21" s="945"/>
      <c r="UHW21" s="945"/>
      <c r="UHX21" s="945"/>
      <c r="UHY21" s="945"/>
      <c r="UHZ21" s="945"/>
      <c r="UIA21" s="945"/>
      <c r="UIB21" s="945"/>
      <c r="UIC21" s="945"/>
      <c r="UID21" s="945"/>
      <c r="UIE21" s="945"/>
      <c r="UIF21" s="945"/>
      <c r="UIG21" s="945"/>
      <c r="UIH21" s="945"/>
      <c r="UII21" s="945"/>
      <c r="UIJ21" s="945"/>
      <c r="UIK21" s="945"/>
      <c r="UIL21" s="945"/>
      <c r="UIM21" s="945"/>
      <c r="UIN21" s="945"/>
      <c r="UIO21" s="945"/>
      <c r="UIP21" s="945"/>
      <c r="UIQ21" s="945"/>
      <c r="UIR21" s="945"/>
      <c r="UIS21" s="945"/>
      <c r="UIT21" s="945"/>
      <c r="UIU21" s="945"/>
      <c r="UIV21" s="945"/>
      <c r="UIW21" s="945"/>
      <c r="UIX21" s="945"/>
      <c r="UIY21" s="945"/>
      <c r="UIZ21" s="945"/>
      <c r="UJA21" s="945"/>
      <c r="UJB21" s="945"/>
      <c r="UJC21" s="945"/>
      <c r="UJD21" s="945"/>
      <c r="UJE21" s="945"/>
      <c r="UJF21" s="945"/>
      <c r="UJG21" s="945"/>
      <c r="UJH21" s="945"/>
      <c r="UJI21" s="945"/>
      <c r="UJJ21" s="945"/>
      <c r="UJK21" s="945"/>
      <c r="UJL21" s="945"/>
      <c r="UJM21" s="945"/>
      <c r="UJN21" s="945"/>
      <c r="UJO21" s="945"/>
      <c r="UJP21" s="945"/>
      <c r="UJQ21" s="945"/>
      <c r="UJR21" s="945"/>
      <c r="UJS21" s="945"/>
      <c r="UJT21" s="945"/>
      <c r="UJU21" s="945"/>
      <c r="UJV21" s="945"/>
      <c r="UJW21" s="945"/>
      <c r="UJX21" s="945"/>
      <c r="UJY21" s="945"/>
      <c r="UJZ21" s="945"/>
      <c r="UKA21" s="945"/>
      <c r="UKB21" s="945"/>
      <c r="UKC21" s="945"/>
      <c r="UKD21" s="945"/>
      <c r="UKE21" s="945"/>
      <c r="UKF21" s="945"/>
      <c r="UKG21" s="945"/>
      <c r="UKH21" s="945"/>
      <c r="UKI21" s="945"/>
      <c r="UKJ21" s="945"/>
      <c r="UKK21" s="945"/>
      <c r="UKL21" s="945"/>
      <c r="UKM21" s="945"/>
      <c r="UKN21" s="945"/>
      <c r="UKO21" s="945"/>
      <c r="UKP21" s="945"/>
      <c r="UKQ21" s="945"/>
      <c r="UKR21" s="945"/>
      <c r="UKS21" s="945"/>
      <c r="UKT21" s="945"/>
      <c r="UKU21" s="945"/>
      <c r="UKV21" s="945"/>
      <c r="UKW21" s="945"/>
      <c r="UKX21" s="945"/>
      <c r="UKY21" s="945"/>
      <c r="UKZ21" s="945"/>
      <c r="ULA21" s="945"/>
      <c r="ULB21" s="945"/>
      <c r="ULC21" s="945"/>
      <c r="ULD21" s="945"/>
      <c r="ULE21" s="945"/>
      <c r="ULF21" s="945"/>
      <c r="ULG21" s="945"/>
      <c r="ULH21" s="945"/>
      <c r="ULI21" s="945"/>
      <c r="ULJ21" s="945"/>
      <c r="ULK21" s="945"/>
      <c r="ULL21" s="945"/>
      <c r="ULM21" s="945"/>
      <c r="ULN21" s="945"/>
      <c r="ULO21" s="945"/>
      <c r="ULP21" s="945"/>
      <c r="ULQ21" s="945"/>
      <c r="ULR21" s="945"/>
      <c r="ULS21" s="945"/>
      <c r="ULT21" s="945"/>
      <c r="ULU21" s="945"/>
      <c r="ULV21" s="945"/>
      <c r="ULW21" s="945"/>
      <c r="ULX21" s="945"/>
      <c r="ULY21" s="945"/>
      <c r="ULZ21" s="945"/>
      <c r="UMA21" s="945"/>
      <c r="UMB21" s="945"/>
      <c r="UMC21" s="945"/>
      <c r="UMD21" s="945"/>
      <c r="UME21" s="945"/>
      <c r="UMF21" s="945"/>
      <c r="UMG21" s="945"/>
      <c r="UMH21" s="945"/>
      <c r="UMI21" s="945"/>
      <c r="UMJ21" s="945"/>
      <c r="UMK21" s="945"/>
      <c r="UML21" s="945"/>
      <c r="UMM21" s="945"/>
      <c r="UMN21" s="945"/>
      <c r="UMO21" s="945"/>
      <c r="UMP21" s="945"/>
      <c r="UMQ21" s="945"/>
      <c r="UMR21" s="945"/>
      <c r="UMS21" s="945"/>
      <c r="UMT21" s="945"/>
      <c r="UMU21" s="945"/>
      <c r="UMV21" s="945"/>
      <c r="UMW21" s="945"/>
      <c r="UMX21" s="945"/>
      <c r="UMY21" s="945"/>
      <c r="UMZ21" s="945"/>
      <c r="UNA21" s="945"/>
      <c r="UNB21" s="945"/>
      <c r="UNC21" s="945"/>
      <c r="UND21" s="945"/>
      <c r="UNE21" s="945"/>
      <c r="UNF21" s="945"/>
      <c r="UNG21" s="945"/>
      <c r="UNH21" s="945"/>
      <c r="UNI21" s="945"/>
      <c r="UNJ21" s="945"/>
      <c r="UNK21" s="945"/>
      <c r="UNL21" s="945"/>
      <c r="UNM21" s="945"/>
      <c r="UNN21" s="945"/>
      <c r="UNO21" s="945"/>
      <c r="UNP21" s="945"/>
      <c r="UNQ21" s="945"/>
      <c r="UNR21" s="945"/>
      <c r="UNS21" s="945"/>
      <c r="UNT21" s="945"/>
      <c r="UNU21" s="945"/>
      <c r="UNV21" s="945"/>
      <c r="UNW21" s="945"/>
      <c r="UNX21" s="945"/>
      <c r="UNY21" s="945"/>
      <c r="UNZ21" s="945"/>
      <c r="UOA21" s="945"/>
      <c r="UOB21" s="945"/>
      <c r="UOC21" s="945"/>
      <c r="UOD21" s="945"/>
      <c r="UOE21" s="945"/>
      <c r="UOF21" s="945"/>
      <c r="UOG21" s="945"/>
      <c r="UOH21" s="945"/>
      <c r="UOI21" s="945"/>
      <c r="UOJ21" s="945"/>
      <c r="UOK21" s="945"/>
      <c r="UOL21" s="945"/>
      <c r="UOM21" s="945"/>
      <c r="UON21" s="945"/>
      <c r="UOO21" s="945"/>
      <c r="UOP21" s="945"/>
      <c r="UOQ21" s="945"/>
      <c r="UOR21" s="945"/>
      <c r="UOS21" s="945"/>
      <c r="UOT21" s="945"/>
      <c r="UOU21" s="945"/>
      <c r="UOV21" s="945"/>
      <c r="UOW21" s="945"/>
      <c r="UOX21" s="945"/>
      <c r="UOY21" s="945"/>
      <c r="UOZ21" s="945"/>
      <c r="UPA21" s="945"/>
      <c r="UPB21" s="945"/>
      <c r="UPC21" s="945"/>
      <c r="UPD21" s="945"/>
      <c r="UPE21" s="945"/>
      <c r="UPF21" s="945"/>
      <c r="UPG21" s="945"/>
      <c r="UPH21" s="945"/>
      <c r="UPI21" s="945"/>
      <c r="UPJ21" s="945"/>
      <c r="UPK21" s="945"/>
      <c r="UPL21" s="945"/>
      <c r="UPM21" s="945"/>
      <c r="UPN21" s="945"/>
      <c r="UPO21" s="945"/>
      <c r="UPP21" s="945"/>
      <c r="UPQ21" s="945"/>
      <c r="UPR21" s="945"/>
      <c r="UPS21" s="945"/>
      <c r="UPT21" s="945"/>
      <c r="UPU21" s="945"/>
      <c r="UPV21" s="945"/>
      <c r="UPW21" s="945"/>
      <c r="UPX21" s="945"/>
      <c r="UPY21" s="945"/>
      <c r="UPZ21" s="945"/>
      <c r="UQA21" s="945"/>
      <c r="UQB21" s="945"/>
      <c r="UQC21" s="945"/>
      <c r="UQD21" s="945"/>
      <c r="UQE21" s="945"/>
      <c r="UQF21" s="945"/>
      <c r="UQG21" s="945"/>
      <c r="UQH21" s="945"/>
      <c r="UQI21" s="945"/>
      <c r="UQJ21" s="945"/>
      <c r="UQK21" s="945"/>
      <c r="UQL21" s="945"/>
      <c r="UQM21" s="945"/>
      <c r="UQN21" s="945"/>
      <c r="UQO21" s="945"/>
      <c r="UQP21" s="945"/>
      <c r="UQQ21" s="945"/>
      <c r="UQR21" s="945"/>
      <c r="UQS21" s="945"/>
      <c r="UQT21" s="945"/>
      <c r="UQU21" s="945"/>
      <c r="UQV21" s="945"/>
      <c r="UQW21" s="945"/>
      <c r="UQX21" s="945"/>
      <c r="UQY21" s="945"/>
      <c r="UQZ21" s="945"/>
      <c r="URA21" s="945"/>
      <c r="URB21" s="945"/>
      <c r="URC21" s="945"/>
      <c r="URD21" s="945"/>
      <c r="URE21" s="945"/>
      <c r="URF21" s="945"/>
      <c r="URG21" s="945"/>
      <c r="URH21" s="945"/>
      <c r="URI21" s="945"/>
      <c r="URJ21" s="945"/>
      <c r="URK21" s="945"/>
      <c r="URL21" s="945"/>
      <c r="URM21" s="945"/>
      <c r="URN21" s="945"/>
      <c r="URO21" s="945"/>
      <c r="URP21" s="945"/>
      <c r="URQ21" s="945"/>
      <c r="URR21" s="945"/>
      <c r="URS21" s="945"/>
      <c r="URT21" s="945"/>
      <c r="URU21" s="945"/>
      <c r="URV21" s="945"/>
      <c r="URW21" s="945"/>
      <c r="URX21" s="945"/>
      <c r="URY21" s="945"/>
      <c r="URZ21" s="945"/>
      <c r="USA21" s="945"/>
      <c r="USB21" s="945"/>
      <c r="USC21" s="945"/>
      <c r="USD21" s="945"/>
      <c r="USE21" s="945"/>
      <c r="USF21" s="945"/>
      <c r="USG21" s="945"/>
      <c r="USH21" s="945"/>
      <c r="USI21" s="945"/>
      <c r="USJ21" s="945"/>
      <c r="USK21" s="945"/>
      <c r="USL21" s="945"/>
      <c r="USM21" s="945"/>
      <c r="USN21" s="945"/>
      <c r="USO21" s="945"/>
      <c r="USP21" s="945"/>
      <c r="USQ21" s="945"/>
      <c r="USR21" s="945"/>
      <c r="USS21" s="945"/>
      <c r="UST21" s="945"/>
      <c r="USU21" s="945"/>
      <c r="USV21" s="945"/>
      <c r="USW21" s="945"/>
      <c r="USX21" s="945"/>
      <c r="USY21" s="945"/>
      <c r="USZ21" s="945"/>
      <c r="UTA21" s="945"/>
      <c r="UTB21" s="945"/>
      <c r="UTC21" s="945"/>
      <c r="UTD21" s="945"/>
      <c r="UTE21" s="945"/>
      <c r="UTF21" s="945"/>
      <c r="UTG21" s="945"/>
      <c r="UTH21" s="945"/>
      <c r="UTI21" s="945"/>
      <c r="UTJ21" s="945"/>
      <c r="UTK21" s="945"/>
      <c r="UTL21" s="945"/>
      <c r="UTM21" s="945"/>
      <c r="UTN21" s="945"/>
      <c r="UTO21" s="945"/>
      <c r="UTP21" s="945"/>
      <c r="UTQ21" s="945"/>
      <c r="UTR21" s="945"/>
      <c r="UTS21" s="945"/>
      <c r="UTT21" s="945"/>
      <c r="UTU21" s="945"/>
      <c r="UTV21" s="945"/>
      <c r="UTW21" s="945"/>
      <c r="UTX21" s="945"/>
      <c r="UTY21" s="945"/>
      <c r="UTZ21" s="945"/>
      <c r="UUA21" s="945"/>
      <c r="UUB21" s="945"/>
      <c r="UUC21" s="945"/>
      <c r="UUD21" s="945"/>
      <c r="UUE21" s="945"/>
      <c r="UUF21" s="945"/>
      <c r="UUG21" s="945"/>
      <c r="UUH21" s="945"/>
      <c r="UUI21" s="945"/>
      <c r="UUJ21" s="945"/>
      <c r="UUK21" s="945"/>
      <c r="UUL21" s="945"/>
      <c r="UUM21" s="945"/>
      <c r="UUN21" s="945"/>
      <c r="UUO21" s="945"/>
      <c r="UUP21" s="945"/>
      <c r="UUQ21" s="945"/>
      <c r="UUR21" s="945"/>
      <c r="UUS21" s="945"/>
      <c r="UUT21" s="945"/>
      <c r="UUU21" s="945"/>
      <c r="UUV21" s="945"/>
      <c r="UUW21" s="945"/>
      <c r="UUX21" s="945"/>
      <c r="UUY21" s="945"/>
      <c r="UUZ21" s="945"/>
      <c r="UVA21" s="945"/>
      <c r="UVB21" s="945"/>
      <c r="UVC21" s="945"/>
      <c r="UVD21" s="945"/>
      <c r="UVE21" s="945"/>
      <c r="UVF21" s="945"/>
      <c r="UVG21" s="945"/>
      <c r="UVH21" s="945"/>
      <c r="UVI21" s="945"/>
      <c r="UVJ21" s="945"/>
      <c r="UVK21" s="945"/>
      <c r="UVL21" s="945"/>
      <c r="UVM21" s="945"/>
      <c r="UVN21" s="945"/>
      <c r="UVO21" s="945"/>
      <c r="UVP21" s="945"/>
      <c r="UVQ21" s="945"/>
      <c r="UVR21" s="945"/>
      <c r="UVS21" s="945"/>
      <c r="UVT21" s="945"/>
      <c r="UVU21" s="945"/>
      <c r="UVV21" s="945"/>
      <c r="UVW21" s="945"/>
      <c r="UVX21" s="945"/>
      <c r="UVY21" s="945"/>
      <c r="UVZ21" s="945"/>
      <c r="UWA21" s="945"/>
      <c r="UWB21" s="945"/>
      <c r="UWC21" s="945"/>
      <c r="UWD21" s="945"/>
      <c r="UWE21" s="945"/>
      <c r="UWF21" s="945"/>
      <c r="UWG21" s="945"/>
      <c r="UWH21" s="945"/>
      <c r="UWI21" s="945"/>
      <c r="UWJ21" s="945"/>
      <c r="UWK21" s="945"/>
      <c r="UWL21" s="945"/>
      <c r="UWM21" s="945"/>
      <c r="UWN21" s="945"/>
      <c r="UWO21" s="945"/>
      <c r="UWP21" s="945"/>
      <c r="UWQ21" s="945"/>
      <c r="UWR21" s="945"/>
      <c r="UWS21" s="945"/>
      <c r="UWT21" s="945"/>
      <c r="UWU21" s="945"/>
      <c r="UWV21" s="945"/>
      <c r="UWW21" s="945"/>
      <c r="UWX21" s="945"/>
      <c r="UWY21" s="945"/>
      <c r="UWZ21" s="945"/>
      <c r="UXA21" s="945"/>
      <c r="UXB21" s="945"/>
      <c r="UXC21" s="945"/>
      <c r="UXD21" s="945"/>
      <c r="UXE21" s="945"/>
      <c r="UXF21" s="945"/>
      <c r="UXG21" s="945"/>
      <c r="UXH21" s="945"/>
      <c r="UXI21" s="945"/>
      <c r="UXJ21" s="945"/>
      <c r="UXK21" s="945"/>
      <c r="UXL21" s="945"/>
      <c r="UXM21" s="945"/>
      <c r="UXN21" s="945"/>
      <c r="UXO21" s="945"/>
      <c r="UXP21" s="945"/>
      <c r="UXQ21" s="945"/>
      <c r="UXR21" s="945"/>
      <c r="UXS21" s="945"/>
      <c r="UXT21" s="945"/>
      <c r="UXU21" s="945"/>
      <c r="UXV21" s="945"/>
      <c r="UXW21" s="945"/>
      <c r="UXX21" s="945"/>
      <c r="UXY21" s="945"/>
      <c r="UXZ21" s="945"/>
      <c r="UYA21" s="945"/>
      <c r="UYB21" s="945"/>
      <c r="UYC21" s="945"/>
      <c r="UYD21" s="945"/>
      <c r="UYE21" s="945"/>
      <c r="UYF21" s="945"/>
      <c r="UYG21" s="945"/>
      <c r="UYH21" s="945"/>
      <c r="UYI21" s="945"/>
      <c r="UYJ21" s="945"/>
      <c r="UYK21" s="945"/>
      <c r="UYL21" s="945"/>
      <c r="UYM21" s="945"/>
      <c r="UYN21" s="945"/>
      <c r="UYO21" s="945"/>
      <c r="UYP21" s="945"/>
      <c r="UYQ21" s="945"/>
      <c r="UYR21" s="945"/>
      <c r="UYS21" s="945"/>
      <c r="UYT21" s="945"/>
      <c r="UYU21" s="945"/>
      <c r="UYV21" s="945"/>
      <c r="UYW21" s="945"/>
      <c r="UYX21" s="945"/>
      <c r="UYY21" s="945"/>
      <c r="UYZ21" s="945"/>
      <c r="UZA21" s="945"/>
      <c r="UZB21" s="945"/>
      <c r="UZC21" s="945"/>
      <c r="UZD21" s="945"/>
      <c r="UZE21" s="945"/>
      <c r="UZF21" s="945"/>
      <c r="UZG21" s="945"/>
      <c r="UZH21" s="945"/>
      <c r="UZI21" s="945"/>
      <c r="UZJ21" s="945"/>
      <c r="UZK21" s="945"/>
      <c r="UZL21" s="945"/>
      <c r="UZM21" s="945"/>
      <c r="UZN21" s="945"/>
      <c r="UZO21" s="945"/>
      <c r="UZP21" s="945"/>
      <c r="UZQ21" s="945"/>
      <c r="UZR21" s="945"/>
      <c r="UZS21" s="945"/>
      <c r="UZT21" s="945"/>
      <c r="UZU21" s="945"/>
      <c r="UZV21" s="945"/>
      <c r="UZW21" s="945"/>
      <c r="UZX21" s="945"/>
      <c r="UZY21" s="945"/>
      <c r="UZZ21" s="945"/>
      <c r="VAA21" s="945"/>
      <c r="VAB21" s="945"/>
      <c r="VAC21" s="945"/>
      <c r="VAD21" s="945"/>
      <c r="VAE21" s="945"/>
      <c r="VAF21" s="945"/>
      <c r="VAG21" s="945"/>
      <c r="VAH21" s="945"/>
      <c r="VAI21" s="945"/>
      <c r="VAJ21" s="945"/>
      <c r="VAK21" s="945"/>
      <c r="VAL21" s="945"/>
      <c r="VAM21" s="945"/>
      <c r="VAN21" s="945"/>
      <c r="VAO21" s="945"/>
      <c r="VAP21" s="945"/>
      <c r="VAQ21" s="945"/>
      <c r="VAR21" s="945"/>
      <c r="VAS21" s="945"/>
      <c r="VAT21" s="945"/>
      <c r="VAU21" s="945"/>
      <c r="VAV21" s="945"/>
      <c r="VAW21" s="945"/>
      <c r="VAX21" s="945"/>
      <c r="VAY21" s="945"/>
      <c r="VAZ21" s="945"/>
      <c r="VBA21" s="945"/>
      <c r="VBB21" s="945"/>
      <c r="VBC21" s="945"/>
      <c r="VBD21" s="945"/>
      <c r="VBE21" s="945"/>
      <c r="VBF21" s="945"/>
      <c r="VBG21" s="945"/>
      <c r="VBH21" s="945"/>
      <c r="VBI21" s="945"/>
      <c r="VBJ21" s="945"/>
      <c r="VBK21" s="945"/>
      <c r="VBL21" s="945"/>
      <c r="VBM21" s="945"/>
      <c r="VBN21" s="945"/>
      <c r="VBO21" s="945"/>
      <c r="VBP21" s="945"/>
      <c r="VBQ21" s="945"/>
      <c r="VBR21" s="945"/>
      <c r="VBS21" s="945"/>
      <c r="VBT21" s="945"/>
      <c r="VBU21" s="945"/>
      <c r="VBV21" s="945"/>
      <c r="VBW21" s="945"/>
      <c r="VBX21" s="945"/>
      <c r="VBY21" s="945"/>
      <c r="VBZ21" s="945"/>
      <c r="VCA21" s="945"/>
      <c r="VCB21" s="945"/>
      <c r="VCC21" s="945"/>
      <c r="VCD21" s="945"/>
      <c r="VCE21" s="945"/>
      <c r="VCF21" s="945"/>
      <c r="VCG21" s="945"/>
      <c r="VCH21" s="945"/>
      <c r="VCI21" s="945"/>
      <c r="VCJ21" s="945"/>
      <c r="VCK21" s="945"/>
      <c r="VCL21" s="945"/>
      <c r="VCM21" s="945"/>
      <c r="VCN21" s="945"/>
      <c r="VCO21" s="945"/>
      <c r="VCP21" s="945"/>
      <c r="VCQ21" s="945"/>
      <c r="VCR21" s="945"/>
      <c r="VCS21" s="945"/>
      <c r="VCT21" s="945"/>
      <c r="VCU21" s="945"/>
      <c r="VCV21" s="945"/>
      <c r="VCW21" s="945"/>
      <c r="VCX21" s="945"/>
      <c r="VCY21" s="945"/>
      <c r="VCZ21" s="945"/>
      <c r="VDA21" s="945"/>
      <c r="VDB21" s="945"/>
      <c r="VDC21" s="945"/>
      <c r="VDD21" s="945"/>
      <c r="VDE21" s="945"/>
      <c r="VDF21" s="945"/>
      <c r="VDG21" s="945"/>
      <c r="VDH21" s="945"/>
      <c r="VDI21" s="945"/>
      <c r="VDJ21" s="945"/>
      <c r="VDK21" s="945"/>
      <c r="VDL21" s="945"/>
      <c r="VDM21" s="945"/>
      <c r="VDN21" s="945"/>
      <c r="VDO21" s="945"/>
      <c r="VDP21" s="945"/>
      <c r="VDQ21" s="945"/>
      <c r="VDR21" s="945"/>
      <c r="VDS21" s="945"/>
      <c r="VDT21" s="945"/>
      <c r="VDU21" s="945"/>
      <c r="VDV21" s="945"/>
      <c r="VDW21" s="945"/>
      <c r="VDX21" s="945"/>
      <c r="VDY21" s="945"/>
      <c r="VDZ21" s="945"/>
      <c r="VEA21" s="945"/>
      <c r="VEB21" s="945"/>
      <c r="VEC21" s="945"/>
      <c r="VED21" s="945"/>
      <c r="VEE21" s="945"/>
      <c r="VEF21" s="945"/>
      <c r="VEG21" s="945"/>
      <c r="VEH21" s="945"/>
      <c r="VEI21" s="945"/>
      <c r="VEJ21" s="945"/>
      <c r="VEK21" s="945"/>
      <c r="VEL21" s="945"/>
      <c r="VEM21" s="945"/>
      <c r="VEN21" s="945"/>
      <c r="VEO21" s="945"/>
      <c r="VEP21" s="945"/>
      <c r="VEQ21" s="945"/>
      <c r="VER21" s="945"/>
      <c r="VES21" s="945"/>
      <c r="VET21" s="945"/>
      <c r="VEU21" s="945"/>
      <c r="VEV21" s="945"/>
      <c r="VEW21" s="945"/>
      <c r="VEX21" s="945"/>
      <c r="VEY21" s="945"/>
      <c r="VEZ21" s="945"/>
      <c r="VFA21" s="945"/>
      <c r="VFB21" s="945"/>
      <c r="VFC21" s="945"/>
      <c r="VFD21" s="945"/>
      <c r="VFE21" s="945"/>
      <c r="VFF21" s="945"/>
      <c r="VFG21" s="945"/>
      <c r="VFH21" s="945"/>
      <c r="VFI21" s="945"/>
      <c r="VFJ21" s="945"/>
      <c r="VFK21" s="945"/>
      <c r="VFL21" s="945"/>
      <c r="VFM21" s="945"/>
      <c r="VFN21" s="945"/>
      <c r="VFO21" s="945"/>
      <c r="VFP21" s="945"/>
      <c r="VFQ21" s="945"/>
      <c r="VFR21" s="945"/>
      <c r="VFS21" s="945"/>
      <c r="VFT21" s="945"/>
      <c r="VFU21" s="945"/>
      <c r="VFV21" s="945"/>
      <c r="VFW21" s="945"/>
      <c r="VFX21" s="945"/>
      <c r="VFY21" s="945"/>
      <c r="VFZ21" s="945"/>
      <c r="VGA21" s="945"/>
      <c r="VGB21" s="945"/>
      <c r="VGC21" s="945"/>
      <c r="VGD21" s="945"/>
      <c r="VGE21" s="945"/>
      <c r="VGF21" s="945"/>
      <c r="VGG21" s="945"/>
      <c r="VGH21" s="945"/>
      <c r="VGI21" s="945"/>
      <c r="VGJ21" s="945"/>
      <c r="VGK21" s="945"/>
      <c r="VGL21" s="945"/>
      <c r="VGM21" s="945"/>
      <c r="VGN21" s="945"/>
      <c r="VGO21" s="945"/>
      <c r="VGP21" s="945"/>
      <c r="VGQ21" s="945"/>
      <c r="VGR21" s="945"/>
      <c r="VGS21" s="945"/>
      <c r="VGT21" s="945"/>
      <c r="VGU21" s="945"/>
      <c r="VGV21" s="945"/>
      <c r="VGW21" s="945"/>
      <c r="VGX21" s="945"/>
      <c r="VGY21" s="945"/>
      <c r="VGZ21" s="945"/>
      <c r="VHA21" s="945"/>
      <c r="VHB21" s="945"/>
      <c r="VHC21" s="945"/>
      <c r="VHD21" s="945"/>
      <c r="VHE21" s="945"/>
      <c r="VHF21" s="945"/>
      <c r="VHG21" s="945"/>
      <c r="VHH21" s="945"/>
      <c r="VHI21" s="945"/>
      <c r="VHJ21" s="945"/>
      <c r="VHK21" s="945"/>
      <c r="VHL21" s="945"/>
      <c r="VHM21" s="945"/>
      <c r="VHN21" s="945"/>
      <c r="VHO21" s="945"/>
      <c r="VHP21" s="945"/>
      <c r="VHQ21" s="945"/>
      <c r="VHR21" s="945"/>
      <c r="VHS21" s="945"/>
      <c r="VHT21" s="945"/>
      <c r="VHU21" s="945"/>
      <c r="VHV21" s="945"/>
      <c r="VHW21" s="945"/>
      <c r="VHX21" s="945"/>
      <c r="VHY21" s="945"/>
      <c r="VHZ21" s="945"/>
      <c r="VIA21" s="945"/>
      <c r="VIB21" s="945"/>
      <c r="VIC21" s="945"/>
      <c r="VID21" s="945"/>
      <c r="VIE21" s="945"/>
      <c r="VIF21" s="945"/>
      <c r="VIG21" s="945"/>
      <c r="VIH21" s="945"/>
      <c r="VII21" s="945"/>
      <c r="VIJ21" s="945"/>
      <c r="VIK21" s="945"/>
      <c r="VIL21" s="945"/>
      <c r="VIM21" s="945"/>
      <c r="VIN21" s="945"/>
      <c r="VIO21" s="945"/>
      <c r="VIP21" s="945"/>
      <c r="VIQ21" s="945"/>
      <c r="VIR21" s="945"/>
      <c r="VIS21" s="945"/>
      <c r="VIT21" s="945"/>
      <c r="VIU21" s="945"/>
      <c r="VIV21" s="945"/>
      <c r="VIW21" s="945"/>
      <c r="VIX21" s="945"/>
      <c r="VIY21" s="945"/>
      <c r="VIZ21" s="945"/>
      <c r="VJA21" s="945"/>
      <c r="VJB21" s="945"/>
      <c r="VJC21" s="945"/>
      <c r="VJD21" s="945"/>
      <c r="VJE21" s="945"/>
      <c r="VJF21" s="945"/>
      <c r="VJG21" s="945"/>
      <c r="VJH21" s="945"/>
      <c r="VJI21" s="945"/>
      <c r="VJJ21" s="945"/>
      <c r="VJK21" s="945"/>
      <c r="VJL21" s="945"/>
      <c r="VJM21" s="945"/>
      <c r="VJN21" s="945"/>
      <c r="VJO21" s="945"/>
      <c r="VJP21" s="945"/>
      <c r="VJQ21" s="945"/>
      <c r="VJR21" s="945"/>
      <c r="VJS21" s="945"/>
      <c r="VJT21" s="945"/>
      <c r="VJU21" s="945"/>
      <c r="VJV21" s="945"/>
      <c r="VJW21" s="945"/>
      <c r="VJX21" s="945"/>
      <c r="VJY21" s="945"/>
      <c r="VJZ21" s="945"/>
      <c r="VKA21" s="945"/>
      <c r="VKB21" s="945"/>
      <c r="VKC21" s="945"/>
      <c r="VKD21" s="945"/>
      <c r="VKE21" s="945"/>
      <c r="VKF21" s="945"/>
      <c r="VKG21" s="945"/>
      <c r="VKH21" s="945"/>
      <c r="VKI21" s="945"/>
      <c r="VKJ21" s="945"/>
      <c r="VKK21" s="945"/>
      <c r="VKL21" s="945"/>
      <c r="VKM21" s="945"/>
      <c r="VKN21" s="945"/>
      <c r="VKO21" s="945"/>
      <c r="VKP21" s="945"/>
      <c r="VKQ21" s="945"/>
      <c r="VKR21" s="945"/>
      <c r="VKS21" s="945"/>
      <c r="VKT21" s="945"/>
      <c r="VKU21" s="945"/>
      <c r="VKV21" s="945"/>
      <c r="VKW21" s="945"/>
      <c r="VKX21" s="945"/>
      <c r="VKY21" s="945"/>
      <c r="VKZ21" s="945"/>
      <c r="VLA21" s="945"/>
      <c r="VLB21" s="945"/>
      <c r="VLC21" s="945"/>
      <c r="VLD21" s="945"/>
      <c r="VLE21" s="945"/>
      <c r="VLF21" s="945"/>
      <c r="VLG21" s="945"/>
      <c r="VLH21" s="945"/>
      <c r="VLI21" s="945"/>
      <c r="VLJ21" s="945"/>
      <c r="VLK21" s="945"/>
      <c r="VLL21" s="945"/>
      <c r="VLM21" s="945"/>
      <c r="VLN21" s="945"/>
      <c r="VLO21" s="945"/>
      <c r="VLP21" s="945"/>
      <c r="VLQ21" s="945"/>
      <c r="VLR21" s="945"/>
      <c r="VLS21" s="945"/>
      <c r="VLT21" s="945"/>
      <c r="VLU21" s="945"/>
      <c r="VLV21" s="945"/>
      <c r="VLW21" s="945"/>
      <c r="VLX21" s="945"/>
      <c r="VLY21" s="945"/>
      <c r="VLZ21" s="945"/>
      <c r="VMA21" s="945"/>
      <c r="VMB21" s="945"/>
      <c r="VMC21" s="945"/>
      <c r="VMD21" s="945"/>
      <c r="VME21" s="945"/>
      <c r="VMF21" s="945"/>
      <c r="VMG21" s="945"/>
      <c r="VMH21" s="945"/>
      <c r="VMI21" s="945"/>
      <c r="VMJ21" s="945"/>
      <c r="VMK21" s="945"/>
      <c r="VML21" s="945"/>
      <c r="VMM21" s="945"/>
      <c r="VMN21" s="945"/>
      <c r="VMO21" s="945"/>
      <c r="VMP21" s="945"/>
      <c r="VMQ21" s="945"/>
      <c r="VMR21" s="945"/>
      <c r="VMS21" s="945"/>
      <c r="VMT21" s="945"/>
      <c r="VMU21" s="945"/>
      <c r="VMV21" s="945"/>
      <c r="VMW21" s="945"/>
      <c r="VMX21" s="945"/>
      <c r="VMY21" s="945"/>
      <c r="VMZ21" s="945"/>
      <c r="VNA21" s="945"/>
      <c r="VNB21" s="945"/>
      <c r="VNC21" s="945"/>
      <c r="VND21" s="945"/>
      <c r="VNE21" s="945"/>
      <c r="VNF21" s="945"/>
      <c r="VNG21" s="945"/>
      <c r="VNH21" s="945"/>
      <c r="VNI21" s="945"/>
      <c r="VNJ21" s="945"/>
      <c r="VNK21" s="945"/>
      <c r="VNL21" s="945"/>
      <c r="VNM21" s="945"/>
      <c r="VNN21" s="945"/>
      <c r="VNO21" s="945"/>
      <c r="VNP21" s="945"/>
      <c r="VNQ21" s="945"/>
      <c r="VNR21" s="945"/>
      <c r="VNS21" s="945"/>
      <c r="VNT21" s="945"/>
      <c r="VNU21" s="945"/>
      <c r="VNV21" s="945"/>
      <c r="VNW21" s="945"/>
      <c r="VNX21" s="945"/>
      <c r="VNY21" s="945"/>
      <c r="VNZ21" s="945"/>
      <c r="VOA21" s="945"/>
      <c r="VOB21" s="945"/>
      <c r="VOC21" s="945"/>
      <c r="VOD21" s="945"/>
      <c r="VOE21" s="945"/>
      <c r="VOF21" s="945"/>
      <c r="VOG21" s="945"/>
      <c r="VOH21" s="945"/>
      <c r="VOI21" s="945"/>
      <c r="VOJ21" s="945"/>
      <c r="VOK21" s="945"/>
      <c r="VOL21" s="945"/>
      <c r="VOM21" s="945"/>
      <c r="VON21" s="945"/>
      <c r="VOO21" s="945"/>
      <c r="VOP21" s="945"/>
      <c r="VOQ21" s="945"/>
      <c r="VOR21" s="945"/>
      <c r="VOS21" s="945"/>
      <c r="VOT21" s="945"/>
      <c r="VOU21" s="945"/>
      <c r="VOV21" s="945"/>
      <c r="VOW21" s="945"/>
      <c r="VOX21" s="945"/>
      <c r="VOY21" s="945"/>
      <c r="VOZ21" s="945"/>
      <c r="VPA21" s="945"/>
      <c r="VPB21" s="945"/>
      <c r="VPC21" s="945"/>
      <c r="VPD21" s="945"/>
      <c r="VPE21" s="945"/>
      <c r="VPF21" s="945"/>
      <c r="VPG21" s="945"/>
      <c r="VPH21" s="945"/>
      <c r="VPI21" s="945"/>
      <c r="VPJ21" s="945"/>
      <c r="VPK21" s="945"/>
      <c r="VPL21" s="945"/>
      <c r="VPM21" s="945"/>
      <c r="VPN21" s="945"/>
      <c r="VPO21" s="945"/>
      <c r="VPP21" s="945"/>
      <c r="VPQ21" s="945"/>
      <c r="VPR21" s="945"/>
      <c r="VPS21" s="945"/>
      <c r="VPT21" s="945"/>
      <c r="VPU21" s="945"/>
      <c r="VPV21" s="945"/>
      <c r="VPW21" s="945"/>
      <c r="VPX21" s="945"/>
      <c r="VPY21" s="945"/>
      <c r="VPZ21" s="945"/>
      <c r="VQA21" s="945"/>
      <c r="VQB21" s="945"/>
      <c r="VQC21" s="945"/>
      <c r="VQD21" s="945"/>
      <c r="VQE21" s="945"/>
      <c r="VQF21" s="945"/>
      <c r="VQG21" s="945"/>
      <c r="VQH21" s="945"/>
      <c r="VQI21" s="945"/>
      <c r="VQJ21" s="945"/>
      <c r="VQK21" s="945"/>
      <c r="VQL21" s="945"/>
      <c r="VQM21" s="945"/>
      <c r="VQN21" s="945"/>
      <c r="VQO21" s="945"/>
      <c r="VQP21" s="945"/>
      <c r="VQQ21" s="945"/>
      <c r="VQR21" s="945"/>
      <c r="VQS21" s="945"/>
      <c r="VQT21" s="945"/>
      <c r="VQU21" s="945"/>
      <c r="VQV21" s="945"/>
      <c r="VQW21" s="945"/>
      <c r="VQX21" s="945"/>
      <c r="VQY21" s="945"/>
      <c r="VQZ21" s="945"/>
      <c r="VRA21" s="945"/>
      <c r="VRB21" s="945"/>
      <c r="VRC21" s="945"/>
      <c r="VRD21" s="945"/>
      <c r="VRE21" s="945"/>
      <c r="VRF21" s="945"/>
      <c r="VRG21" s="945"/>
      <c r="VRH21" s="945"/>
      <c r="VRI21" s="945"/>
      <c r="VRJ21" s="945"/>
      <c r="VRK21" s="945"/>
      <c r="VRL21" s="945"/>
      <c r="VRM21" s="945"/>
      <c r="VRN21" s="945"/>
      <c r="VRO21" s="945"/>
      <c r="VRP21" s="945"/>
      <c r="VRQ21" s="945"/>
      <c r="VRR21" s="945"/>
      <c r="VRS21" s="945"/>
      <c r="VRT21" s="945"/>
      <c r="VRU21" s="945"/>
      <c r="VRV21" s="945"/>
      <c r="VRW21" s="945"/>
      <c r="VRX21" s="945"/>
      <c r="VRY21" s="945"/>
      <c r="VRZ21" s="945"/>
      <c r="VSA21" s="945"/>
      <c r="VSB21" s="945"/>
      <c r="VSC21" s="945"/>
      <c r="VSD21" s="945"/>
      <c r="VSE21" s="945"/>
      <c r="VSF21" s="945"/>
      <c r="VSG21" s="945"/>
      <c r="VSH21" s="945"/>
      <c r="VSI21" s="945"/>
      <c r="VSJ21" s="945"/>
      <c r="VSK21" s="945"/>
      <c r="VSL21" s="945"/>
      <c r="VSM21" s="945"/>
      <c r="VSN21" s="945"/>
      <c r="VSO21" s="945"/>
      <c r="VSP21" s="945"/>
      <c r="VSQ21" s="945"/>
      <c r="VSR21" s="945"/>
      <c r="VSS21" s="945"/>
      <c r="VST21" s="945"/>
      <c r="VSU21" s="945"/>
      <c r="VSV21" s="945"/>
      <c r="VSW21" s="945"/>
      <c r="VSX21" s="945"/>
      <c r="VSY21" s="945"/>
      <c r="VSZ21" s="945"/>
      <c r="VTA21" s="945"/>
      <c r="VTB21" s="945"/>
      <c r="VTC21" s="945"/>
      <c r="VTD21" s="945"/>
      <c r="VTE21" s="945"/>
      <c r="VTF21" s="945"/>
      <c r="VTG21" s="945"/>
      <c r="VTH21" s="945"/>
      <c r="VTI21" s="945"/>
      <c r="VTJ21" s="945"/>
      <c r="VTK21" s="945"/>
      <c r="VTL21" s="945"/>
      <c r="VTM21" s="945"/>
      <c r="VTN21" s="945"/>
      <c r="VTO21" s="945"/>
      <c r="VTP21" s="945"/>
      <c r="VTQ21" s="945"/>
      <c r="VTR21" s="945"/>
      <c r="VTS21" s="945"/>
      <c r="VTT21" s="945"/>
      <c r="VTU21" s="945"/>
      <c r="VTV21" s="945"/>
      <c r="VTW21" s="945"/>
      <c r="VTX21" s="945"/>
      <c r="VTY21" s="945"/>
      <c r="VTZ21" s="945"/>
      <c r="VUA21" s="945"/>
      <c r="VUB21" s="945"/>
      <c r="VUC21" s="945"/>
      <c r="VUD21" s="945"/>
      <c r="VUE21" s="945"/>
      <c r="VUF21" s="945"/>
      <c r="VUG21" s="945"/>
      <c r="VUH21" s="945"/>
      <c r="VUI21" s="945"/>
      <c r="VUJ21" s="945"/>
      <c r="VUK21" s="945"/>
      <c r="VUL21" s="945"/>
      <c r="VUM21" s="945"/>
      <c r="VUN21" s="945"/>
      <c r="VUO21" s="945"/>
      <c r="VUP21" s="945"/>
      <c r="VUQ21" s="945"/>
      <c r="VUR21" s="945"/>
      <c r="VUS21" s="945"/>
      <c r="VUT21" s="945"/>
      <c r="VUU21" s="945"/>
      <c r="VUV21" s="945"/>
      <c r="VUW21" s="945"/>
      <c r="VUX21" s="945"/>
      <c r="VUY21" s="945"/>
      <c r="VUZ21" s="945"/>
      <c r="VVA21" s="945"/>
      <c r="VVB21" s="945"/>
      <c r="VVC21" s="945"/>
      <c r="VVD21" s="945"/>
      <c r="VVE21" s="945"/>
      <c r="VVF21" s="945"/>
      <c r="VVG21" s="945"/>
      <c r="VVH21" s="945"/>
      <c r="VVI21" s="945"/>
      <c r="VVJ21" s="945"/>
      <c r="VVK21" s="945"/>
      <c r="VVL21" s="945"/>
      <c r="VVM21" s="945"/>
      <c r="VVN21" s="945"/>
      <c r="VVO21" s="945"/>
      <c r="VVP21" s="945"/>
      <c r="VVQ21" s="945"/>
      <c r="VVR21" s="945"/>
      <c r="VVS21" s="945"/>
      <c r="VVT21" s="945"/>
      <c r="VVU21" s="945"/>
      <c r="VVV21" s="945"/>
      <c r="VVW21" s="945"/>
      <c r="VVX21" s="945"/>
      <c r="VVY21" s="945"/>
      <c r="VVZ21" s="945"/>
      <c r="VWA21" s="945"/>
      <c r="VWB21" s="945"/>
      <c r="VWC21" s="945"/>
      <c r="VWD21" s="945"/>
      <c r="VWE21" s="945"/>
      <c r="VWF21" s="945"/>
      <c r="VWG21" s="945"/>
      <c r="VWH21" s="945"/>
      <c r="VWI21" s="945"/>
      <c r="VWJ21" s="945"/>
      <c r="VWK21" s="945"/>
      <c r="VWL21" s="945"/>
      <c r="VWM21" s="945"/>
      <c r="VWN21" s="945"/>
      <c r="VWO21" s="945"/>
      <c r="VWP21" s="945"/>
      <c r="VWQ21" s="945"/>
      <c r="VWR21" s="945"/>
      <c r="VWS21" s="945"/>
      <c r="VWT21" s="945"/>
      <c r="VWU21" s="945"/>
      <c r="VWV21" s="945"/>
      <c r="VWW21" s="945"/>
      <c r="VWX21" s="945"/>
      <c r="VWY21" s="945"/>
      <c r="VWZ21" s="945"/>
      <c r="VXA21" s="945"/>
      <c r="VXB21" s="945"/>
      <c r="VXC21" s="945"/>
      <c r="VXD21" s="945"/>
      <c r="VXE21" s="945"/>
      <c r="VXF21" s="945"/>
      <c r="VXG21" s="945"/>
      <c r="VXH21" s="945"/>
      <c r="VXI21" s="945"/>
      <c r="VXJ21" s="945"/>
      <c r="VXK21" s="945"/>
      <c r="VXL21" s="945"/>
      <c r="VXM21" s="945"/>
      <c r="VXN21" s="945"/>
      <c r="VXO21" s="945"/>
      <c r="VXP21" s="945"/>
      <c r="VXQ21" s="945"/>
      <c r="VXR21" s="945"/>
      <c r="VXS21" s="945"/>
      <c r="VXT21" s="945"/>
      <c r="VXU21" s="945"/>
      <c r="VXV21" s="945"/>
      <c r="VXW21" s="945"/>
      <c r="VXX21" s="945"/>
      <c r="VXY21" s="945"/>
      <c r="VXZ21" s="945"/>
      <c r="VYA21" s="945"/>
      <c r="VYB21" s="945"/>
      <c r="VYC21" s="945"/>
      <c r="VYD21" s="945"/>
      <c r="VYE21" s="945"/>
      <c r="VYF21" s="945"/>
      <c r="VYG21" s="945"/>
      <c r="VYH21" s="945"/>
      <c r="VYI21" s="945"/>
      <c r="VYJ21" s="945"/>
      <c r="VYK21" s="945"/>
      <c r="VYL21" s="945"/>
      <c r="VYM21" s="945"/>
      <c r="VYN21" s="945"/>
      <c r="VYO21" s="945"/>
      <c r="VYP21" s="945"/>
      <c r="VYQ21" s="945"/>
      <c r="VYR21" s="945"/>
      <c r="VYS21" s="945"/>
      <c r="VYT21" s="945"/>
      <c r="VYU21" s="945"/>
      <c r="VYV21" s="945"/>
      <c r="VYW21" s="945"/>
      <c r="VYX21" s="945"/>
      <c r="VYY21" s="945"/>
      <c r="VYZ21" s="945"/>
      <c r="VZA21" s="945"/>
      <c r="VZB21" s="945"/>
      <c r="VZC21" s="945"/>
      <c r="VZD21" s="945"/>
      <c r="VZE21" s="945"/>
      <c r="VZF21" s="945"/>
      <c r="VZG21" s="945"/>
      <c r="VZH21" s="945"/>
      <c r="VZI21" s="945"/>
      <c r="VZJ21" s="945"/>
      <c r="VZK21" s="945"/>
      <c r="VZL21" s="945"/>
      <c r="VZM21" s="945"/>
      <c r="VZN21" s="945"/>
      <c r="VZO21" s="945"/>
      <c r="VZP21" s="945"/>
      <c r="VZQ21" s="945"/>
      <c r="VZR21" s="945"/>
      <c r="VZS21" s="945"/>
      <c r="VZT21" s="945"/>
      <c r="VZU21" s="945"/>
      <c r="VZV21" s="945"/>
      <c r="VZW21" s="945"/>
      <c r="VZX21" s="945"/>
      <c r="VZY21" s="945"/>
      <c r="VZZ21" s="945"/>
      <c r="WAA21" s="945"/>
      <c r="WAB21" s="945"/>
      <c r="WAC21" s="945"/>
      <c r="WAD21" s="945"/>
      <c r="WAE21" s="945"/>
      <c r="WAF21" s="945"/>
      <c r="WAG21" s="945"/>
      <c r="WAH21" s="945"/>
      <c r="WAI21" s="945"/>
      <c r="WAJ21" s="945"/>
      <c r="WAK21" s="945"/>
      <c r="WAL21" s="945"/>
      <c r="WAM21" s="945"/>
      <c r="WAN21" s="945"/>
      <c r="WAO21" s="945"/>
      <c r="WAP21" s="945"/>
      <c r="WAQ21" s="945"/>
      <c r="WAR21" s="945"/>
      <c r="WAS21" s="945"/>
      <c r="WAT21" s="945"/>
      <c r="WAU21" s="945"/>
      <c r="WAV21" s="945"/>
      <c r="WAW21" s="945"/>
      <c r="WAX21" s="945"/>
      <c r="WAY21" s="945"/>
      <c r="WAZ21" s="945"/>
      <c r="WBA21" s="945"/>
      <c r="WBB21" s="945"/>
      <c r="WBC21" s="945"/>
      <c r="WBD21" s="945"/>
      <c r="WBE21" s="945"/>
      <c r="WBF21" s="945"/>
      <c r="WBG21" s="945"/>
      <c r="WBH21" s="945"/>
      <c r="WBI21" s="945"/>
      <c r="WBJ21" s="945"/>
      <c r="WBK21" s="945"/>
      <c r="WBL21" s="945"/>
      <c r="WBM21" s="945"/>
      <c r="WBN21" s="945"/>
      <c r="WBO21" s="945"/>
      <c r="WBP21" s="945"/>
      <c r="WBQ21" s="945"/>
      <c r="WBR21" s="945"/>
      <c r="WBS21" s="945"/>
      <c r="WBT21" s="945"/>
      <c r="WBU21" s="945"/>
      <c r="WBV21" s="945"/>
      <c r="WBW21" s="945"/>
      <c r="WBX21" s="945"/>
      <c r="WBY21" s="945"/>
      <c r="WBZ21" s="945"/>
      <c r="WCA21" s="945"/>
      <c r="WCB21" s="945"/>
      <c r="WCC21" s="945"/>
      <c r="WCD21" s="945"/>
      <c r="WCE21" s="945"/>
      <c r="WCF21" s="945"/>
      <c r="WCG21" s="945"/>
      <c r="WCH21" s="945"/>
      <c r="WCI21" s="945"/>
      <c r="WCJ21" s="945"/>
      <c r="WCK21" s="945"/>
      <c r="WCL21" s="945"/>
      <c r="WCM21" s="945"/>
      <c r="WCN21" s="945"/>
      <c r="WCO21" s="945"/>
      <c r="WCP21" s="945"/>
      <c r="WCQ21" s="945"/>
      <c r="WCR21" s="945"/>
      <c r="WCS21" s="945"/>
      <c r="WCT21" s="945"/>
      <c r="WCU21" s="945"/>
      <c r="WCV21" s="945"/>
      <c r="WCW21" s="945"/>
      <c r="WCX21" s="945"/>
      <c r="WCY21" s="945"/>
      <c r="WCZ21" s="945"/>
      <c r="WDA21" s="945"/>
      <c r="WDB21" s="945"/>
      <c r="WDC21" s="945"/>
      <c r="WDD21" s="945"/>
      <c r="WDE21" s="945"/>
      <c r="WDF21" s="945"/>
      <c r="WDG21" s="945"/>
      <c r="WDH21" s="945"/>
      <c r="WDI21" s="945"/>
      <c r="WDJ21" s="945"/>
      <c r="WDK21" s="945"/>
      <c r="WDL21" s="945"/>
      <c r="WDM21" s="945"/>
      <c r="WDN21" s="945"/>
      <c r="WDO21" s="945"/>
      <c r="WDP21" s="945"/>
      <c r="WDQ21" s="945"/>
      <c r="WDR21" s="945"/>
      <c r="WDS21" s="945"/>
      <c r="WDT21" s="945"/>
      <c r="WDU21" s="945"/>
      <c r="WDV21" s="945"/>
      <c r="WDW21" s="945"/>
      <c r="WDX21" s="945"/>
      <c r="WDY21" s="945"/>
      <c r="WDZ21" s="945"/>
      <c r="WEA21" s="945"/>
      <c r="WEB21" s="945"/>
      <c r="WEC21" s="945"/>
      <c r="WED21" s="945"/>
      <c r="WEE21" s="945"/>
      <c r="WEF21" s="945"/>
      <c r="WEG21" s="945"/>
      <c r="WEH21" s="945"/>
      <c r="WEI21" s="945"/>
      <c r="WEJ21" s="945"/>
      <c r="WEK21" s="945"/>
      <c r="WEL21" s="945"/>
      <c r="WEM21" s="945"/>
      <c r="WEN21" s="945"/>
      <c r="WEO21" s="945"/>
      <c r="WEP21" s="945"/>
      <c r="WEQ21" s="945"/>
      <c r="WER21" s="945"/>
      <c r="WES21" s="945"/>
      <c r="WET21" s="945"/>
      <c r="WEU21" s="945"/>
      <c r="WEV21" s="945"/>
      <c r="WEW21" s="945"/>
      <c r="WEX21" s="945"/>
      <c r="WEY21" s="945"/>
      <c r="WEZ21" s="945"/>
      <c r="WFA21" s="945"/>
      <c r="WFB21" s="945"/>
      <c r="WFC21" s="945"/>
      <c r="WFD21" s="945"/>
      <c r="WFE21" s="945"/>
      <c r="WFF21" s="945"/>
      <c r="WFG21" s="945"/>
      <c r="WFH21" s="945"/>
      <c r="WFI21" s="945"/>
      <c r="WFJ21" s="945"/>
      <c r="WFK21" s="945"/>
      <c r="WFL21" s="945"/>
      <c r="WFM21" s="945"/>
      <c r="WFN21" s="945"/>
      <c r="WFO21" s="945"/>
      <c r="WFP21" s="945"/>
      <c r="WFQ21" s="945"/>
      <c r="WFR21" s="945"/>
      <c r="WFS21" s="945"/>
      <c r="WFT21" s="945"/>
      <c r="WFU21" s="945"/>
      <c r="WFV21" s="945"/>
      <c r="WFW21" s="945"/>
      <c r="WFX21" s="945"/>
      <c r="WFY21" s="945"/>
      <c r="WFZ21" s="945"/>
      <c r="WGA21" s="945"/>
      <c r="WGB21" s="945"/>
      <c r="WGC21" s="945"/>
      <c r="WGD21" s="945"/>
      <c r="WGE21" s="945"/>
      <c r="WGF21" s="945"/>
      <c r="WGG21" s="945"/>
      <c r="WGH21" s="945"/>
      <c r="WGI21" s="945"/>
      <c r="WGJ21" s="945"/>
      <c r="WGK21" s="945"/>
      <c r="WGL21" s="945"/>
      <c r="WGM21" s="945"/>
      <c r="WGN21" s="945"/>
      <c r="WGO21" s="945"/>
      <c r="WGP21" s="945"/>
      <c r="WGQ21" s="945"/>
      <c r="WGR21" s="945"/>
      <c r="WGS21" s="945"/>
      <c r="WGT21" s="945"/>
      <c r="WGU21" s="945"/>
      <c r="WGV21" s="945"/>
      <c r="WGW21" s="945"/>
      <c r="WGX21" s="945"/>
      <c r="WGY21" s="945"/>
      <c r="WGZ21" s="945"/>
      <c r="WHA21" s="945"/>
      <c r="WHB21" s="945"/>
      <c r="WHC21" s="945"/>
      <c r="WHD21" s="945"/>
      <c r="WHE21" s="945"/>
      <c r="WHF21" s="945"/>
      <c r="WHG21" s="945"/>
      <c r="WHH21" s="945"/>
      <c r="WHI21" s="945"/>
      <c r="WHJ21" s="945"/>
      <c r="WHK21" s="945"/>
      <c r="WHL21" s="945"/>
      <c r="WHM21" s="945"/>
      <c r="WHN21" s="945"/>
      <c r="WHO21" s="945"/>
      <c r="WHP21" s="945"/>
      <c r="WHQ21" s="945"/>
      <c r="WHR21" s="945"/>
      <c r="WHS21" s="945"/>
      <c r="WHT21" s="945"/>
      <c r="WHU21" s="945"/>
      <c r="WHV21" s="945"/>
      <c r="WHW21" s="945"/>
      <c r="WHX21" s="945"/>
      <c r="WHY21" s="945"/>
      <c r="WHZ21" s="945"/>
      <c r="WIA21" s="945"/>
      <c r="WIB21" s="945"/>
      <c r="WIC21" s="945"/>
      <c r="WID21" s="945"/>
      <c r="WIE21" s="945"/>
      <c r="WIF21" s="945"/>
      <c r="WIG21" s="945"/>
      <c r="WIH21" s="945"/>
      <c r="WII21" s="945"/>
      <c r="WIJ21" s="945"/>
      <c r="WIK21" s="945"/>
      <c r="WIL21" s="945"/>
      <c r="WIM21" s="945"/>
      <c r="WIN21" s="945"/>
      <c r="WIO21" s="945"/>
      <c r="WIP21" s="945"/>
      <c r="WIQ21" s="945"/>
      <c r="WIR21" s="945"/>
      <c r="WIS21" s="945"/>
      <c r="WIT21" s="945"/>
      <c r="WIU21" s="945"/>
      <c r="WIV21" s="945"/>
      <c r="WIW21" s="945"/>
      <c r="WIX21" s="945"/>
      <c r="WIY21" s="945"/>
      <c r="WIZ21" s="945"/>
      <c r="WJA21" s="945"/>
      <c r="WJB21" s="945"/>
      <c r="WJC21" s="945"/>
      <c r="WJD21" s="945"/>
      <c r="WJE21" s="945"/>
      <c r="WJF21" s="945"/>
      <c r="WJG21" s="945"/>
      <c r="WJH21" s="945"/>
      <c r="WJI21" s="945"/>
      <c r="WJJ21" s="945"/>
      <c r="WJK21" s="945"/>
      <c r="WJL21" s="945"/>
      <c r="WJM21" s="945"/>
      <c r="WJN21" s="945"/>
      <c r="WJO21" s="945"/>
      <c r="WJP21" s="945"/>
      <c r="WJQ21" s="945"/>
      <c r="WJR21" s="945"/>
      <c r="WJS21" s="945"/>
      <c r="WJT21" s="945"/>
      <c r="WJU21" s="945"/>
      <c r="WJV21" s="945"/>
      <c r="WJW21" s="945"/>
      <c r="WJX21" s="945"/>
      <c r="WJY21" s="945"/>
      <c r="WJZ21" s="945"/>
      <c r="WKA21" s="945"/>
      <c r="WKB21" s="945"/>
      <c r="WKC21" s="945"/>
      <c r="WKD21" s="945"/>
      <c r="WKE21" s="945"/>
      <c r="WKF21" s="945"/>
      <c r="WKG21" s="945"/>
      <c r="WKH21" s="945"/>
      <c r="WKI21" s="945"/>
      <c r="WKJ21" s="945"/>
      <c r="WKK21" s="945"/>
      <c r="WKL21" s="945"/>
      <c r="WKM21" s="945"/>
      <c r="WKN21" s="945"/>
      <c r="WKO21" s="945"/>
      <c r="WKP21" s="945"/>
      <c r="WKQ21" s="945"/>
      <c r="WKR21" s="945"/>
      <c r="WKS21" s="945"/>
      <c r="WKT21" s="945"/>
      <c r="WKU21" s="945"/>
      <c r="WKV21" s="945"/>
      <c r="WKW21" s="945"/>
      <c r="WKX21" s="945"/>
      <c r="WKY21" s="945"/>
      <c r="WKZ21" s="945"/>
      <c r="WLA21" s="945"/>
      <c r="WLB21" s="945"/>
      <c r="WLC21" s="945"/>
      <c r="WLD21" s="945"/>
      <c r="WLE21" s="945"/>
      <c r="WLF21" s="945"/>
      <c r="WLG21" s="945"/>
      <c r="WLH21" s="945"/>
      <c r="WLI21" s="945"/>
      <c r="WLJ21" s="945"/>
      <c r="WLK21" s="945"/>
      <c r="WLL21" s="945"/>
      <c r="WLM21" s="945"/>
      <c r="WLN21" s="945"/>
      <c r="WLO21" s="945"/>
      <c r="WLP21" s="945"/>
      <c r="WLQ21" s="945"/>
      <c r="WLR21" s="945"/>
      <c r="WLS21" s="945"/>
      <c r="WLT21" s="945"/>
      <c r="WLU21" s="945"/>
      <c r="WLV21" s="945"/>
      <c r="WLW21" s="945"/>
      <c r="WLX21" s="945"/>
      <c r="WLY21" s="945"/>
      <c r="WLZ21" s="945"/>
      <c r="WMA21" s="945"/>
      <c r="WMB21" s="945"/>
      <c r="WMC21" s="945"/>
      <c r="WMD21" s="945"/>
      <c r="WME21" s="945"/>
      <c r="WMF21" s="945"/>
      <c r="WMG21" s="945"/>
      <c r="WMH21" s="945"/>
      <c r="WMI21" s="945"/>
      <c r="WMJ21" s="945"/>
      <c r="WMK21" s="945"/>
      <c r="WML21" s="945"/>
      <c r="WMM21" s="945"/>
      <c r="WMN21" s="945"/>
      <c r="WMO21" s="945"/>
      <c r="WMP21" s="945"/>
      <c r="WMQ21" s="945"/>
      <c r="WMR21" s="945"/>
      <c r="WMS21" s="945"/>
      <c r="WMT21" s="945"/>
      <c r="WMU21" s="945"/>
      <c r="WMV21" s="945"/>
      <c r="WMW21" s="945"/>
      <c r="WMX21" s="945"/>
      <c r="WMY21" s="945"/>
      <c r="WMZ21" s="945"/>
      <c r="WNA21" s="945"/>
      <c r="WNB21" s="945"/>
      <c r="WNC21" s="945"/>
      <c r="WND21" s="945"/>
      <c r="WNE21" s="945"/>
      <c r="WNF21" s="945"/>
      <c r="WNG21" s="945"/>
      <c r="WNH21" s="945"/>
      <c r="WNI21" s="945"/>
      <c r="WNJ21" s="945"/>
      <c r="WNK21" s="945"/>
      <c r="WNL21" s="945"/>
      <c r="WNM21" s="945"/>
      <c r="WNN21" s="945"/>
      <c r="WNO21" s="945"/>
      <c r="WNP21" s="945"/>
      <c r="WNQ21" s="945"/>
      <c r="WNR21" s="945"/>
      <c r="WNS21" s="945"/>
      <c r="WNT21" s="945"/>
      <c r="WNU21" s="945"/>
      <c r="WNV21" s="945"/>
      <c r="WNW21" s="945"/>
      <c r="WNX21" s="945"/>
      <c r="WNY21" s="945"/>
      <c r="WNZ21" s="945"/>
      <c r="WOA21" s="945"/>
      <c r="WOB21" s="945"/>
      <c r="WOC21" s="945"/>
      <c r="WOD21" s="945"/>
      <c r="WOE21" s="945"/>
      <c r="WOF21" s="945"/>
      <c r="WOG21" s="945"/>
      <c r="WOH21" s="945"/>
      <c r="WOI21" s="945"/>
      <c r="WOJ21" s="945"/>
      <c r="WOK21" s="945"/>
      <c r="WOL21" s="945"/>
      <c r="WOM21" s="945"/>
      <c r="WON21" s="945"/>
      <c r="WOO21" s="945"/>
      <c r="WOP21" s="945"/>
      <c r="WOQ21" s="945"/>
      <c r="WOR21" s="945"/>
      <c r="WOS21" s="945"/>
      <c r="WOT21" s="945"/>
      <c r="WOU21" s="945"/>
      <c r="WOV21" s="945"/>
      <c r="WOW21" s="945"/>
      <c r="WOX21" s="945"/>
      <c r="WOY21" s="945"/>
      <c r="WOZ21" s="945"/>
      <c r="WPA21" s="945"/>
      <c r="WPB21" s="945"/>
      <c r="WPC21" s="945"/>
      <c r="WPD21" s="945"/>
      <c r="WPE21" s="945"/>
      <c r="WPF21" s="945"/>
      <c r="WPG21" s="945"/>
      <c r="WPH21" s="945"/>
      <c r="WPI21" s="945"/>
      <c r="WPJ21" s="945"/>
      <c r="WPK21" s="945"/>
      <c r="WPL21" s="945"/>
      <c r="WPM21" s="945"/>
      <c r="WPN21" s="945"/>
      <c r="WPO21" s="945"/>
      <c r="WPP21" s="945"/>
      <c r="WPQ21" s="945"/>
      <c r="WPR21" s="945"/>
      <c r="WPS21" s="945"/>
      <c r="WPT21" s="945"/>
      <c r="WPU21" s="945"/>
      <c r="WPV21" s="945"/>
      <c r="WPW21" s="945"/>
      <c r="WPX21" s="945"/>
      <c r="WPY21" s="945"/>
      <c r="WPZ21" s="945"/>
      <c r="WQA21" s="945"/>
      <c r="WQB21" s="945"/>
      <c r="WQC21" s="945"/>
      <c r="WQD21" s="945"/>
      <c r="WQE21" s="945"/>
      <c r="WQF21" s="945"/>
      <c r="WQG21" s="945"/>
      <c r="WQH21" s="945"/>
      <c r="WQI21" s="945"/>
      <c r="WQJ21" s="945"/>
      <c r="WQK21" s="945"/>
      <c r="WQL21" s="945"/>
      <c r="WQM21" s="945"/>
      <c r="WQN21" s="945"/>
      <c r="WQO21" s="945"/>
      <c r="WQP21" s="945"/>
      <c r="WQQ21" s="945"/>
      <c r="WQR21" s="945"/>
      <c r="WQS21" s="945"/>
      <c r="WQT21" s="945"/>
      <c r="WQU21" s="945"/>
      <c r="WQV21" s="945"/>
      <c r="WQW21" s="945"/>
      <c r="WQX21" s="945"/>
      <c r="WQY21" s="945"/>
      <c r="WQZ21" s="945"/>
      <c r="WRA21" s="945"/>
      <c r="WRB21" s="945"/>
      <c r="WRC21" s="945"/>
      <c r="WRD21" s="945"/>
      <c r="WRE21" s="945"/>
      <c r="WRF21" s="945"/>
      <c r="WRG21" s="945"/>
      <c r="WRH21" s="945"/>
      <c r="WRI21" s="945"/>
      <c r="WRJ21" s="945"/>
      <c r="WRK21" s="945"/>
      <c r="WRL21" s="945"/>
      <c r="WRM21" s="945"/>
      <c r="WRN21" s="945"/>
      <c r="WRO21" s="945"/>
      <c r="WRP21" s="945"/>
      <c r="WRQ21" s="945"/>
      <c r="WRR21" s="945"/>
      <c r="WRS21" s="945"/>
      <c r="WRT21" s="945"/>
      <c r="WRU21" s="945"/>
      <c r="WRV21" s="945"/>
      <c r="WRW21" s="945"/>
      <c r="WRX21" s="945"/>
      <c r="WRY21" s="945"/>
      <c r="WRZ21" s="945"/>
      <c r="WSA21" s="945"/>
      <c r="WSB21" s="945"/>
      <c r="WSC21" s="945"/>
      <c r="WSD21" s="945"/>
      <c r="WSE21" s="945"/>
      <c r="WSF21" s="945"/>
      <c r="WSG21" s="945"/>
      <c r="WSH21" s="945"/>
      <c r="WSI21" s="945"/>
      <c r="WSJ21" s="945"/>
      <c r="WSK21" s="945"/>
      <c r="WSL21" s="945"/>
      <c r="WSM21" s="945"/>
      <c r="WSN21" s="945"/>
      <c r="WSO21" s="945"/>
      <c r="WSP21" s="945"/>
      <c r="WSQ21" s="945"/>
      <c r="WSR21" s="945"/>
      <c r="WSS21" s="945"/>
      <c r="WST21" s="945"/>
      <c r="WSU21" s="945"/>
      <c r="WSV21" s="945"/>
      <c r="WSW21" s="945"/>
      <c r="WSX21" s="945"/>
      <c r="WSY21" s="945"/>
      <c r="WSZ21" s="945"/>
      <c r="WTA21" s="945"/>
      <c r="WTB21" s="945"/>
      <c r="WTC21" s="945"/>
      <c r="WTD21" s="945"/>
      <c r="WTE21" s="945"/>
      <c r="WTF21" s="945"/>
      <c r="WTG21" s="945"/>
      <c r="WTH21" s="945"/>
      <c r="WTI21" s="945"/>
      <c r="WTJ21" s="945"/>
      <c r="WTK21" s="945"/>
      <c r="WTL21" s="945"/>
      <c r="WTM21" s="945"/>
      <c r="WTN21" s="945"/>
      <c r="WTO21" s="945"/>
      <c r="WTP21" s="945"/>
      <c r="WTQ21" s="945"/>
      <c r="WTR21" s="945"/>
      <c r="WTS21" s="945"/>
      <c r="WTT21" s="945"/>
      <c r="WTU21" s="945"/>
      <c r="WTV21" s="945"/>
      <c r="WTW21" s="945"/>
      <c r="WTX21" s="945"/>
      <c r="WTY21" s="945"/>
      <c r="WTZ21" s="945"/>
      <c r="WUA21" s="945"/>
      <c r="WUB21" s="945"/>
      <c r="WUC21" s="945"/>
      <c r="WUD21" s="945"/>
      <c r="WUE21" s="945"/>
      <c r="WUF21" s="945"/>
      <c r="WUG21" s="945"/>
      <c r="WUH21" s="945"/>
      <c r="WUI21" s="945"/>
      <c r="WUJ21" s="945"/>
      <c r="WUK21" s="945"/>
      <c r="WUL21" s="945"/>
      <c r="WUM21" s="945"/>
      <c r="WUN21" s="945"/>
      <c r="WUO21" s="945"/>
      <c r="WUP21" s="945"/>
      <c r="WUQ21" s="945"/>
      <c r="WUR21" s="945"/>
      <c r="WUS21" s="945"/>
      <c r="WUT21" s="945"/>
      <c r="WUU21" s="945"/>
      <c r="WUV21" s="945"/>
      <c r="WUW21" s="945"/>
      <c r="WUX21" s="945"/>
      <c r="WUY21" s="945"/>
      <c r="WUZ21" s="945"/>
      <c r="WVA21" s="945"/>
      <c r="WVB21" s="945"/>
      <c r="WVC21" s="945"/>
      <c r="WVD21" s="945"/>
      <c r="WVE21" s="945"/>
      <c r="WVF21" s="945"/>
      <c r="WVG21" s="945"/>
      <c r="WVH21" s="945"/>
      <c r="WVI21" s="945"/>
      <c r="WVJ21" s="945"/>
      <c r="WVK21" s="945"/>
      <c r="WVL21" s="945"/>
      <c r="WVM21" s="945"/>
      <c r="WVN21" s="945"/>
      <c r="WVO21" s="945"/>
      <c r="WVP21" s="945"/>
      <c r="WVQ21" s="945"/>
      <c r="WVR21" s="945"/>
      <c r="WVS21" s="945"/>
      <c r="WVT21" s="945"/>
      <c r="WVU21" s="945"/>
      <c r="WVV21" s="945"/>
      <c r="WVW21" s="945"/>
      <c r="WVX21" s="945"/>
      <c r="WVY21" s="945"/>
      <c r="WVZ21" s="945"/>
      <c r="WWA21" s="945"/>
      <c r="WWB21" s="945"/>
      <c r="WWC21" s="945"/>
      <c r="WWD21" s="945"/>
      <c r="WWE21" s="945"/>
      <c r="WWF21" s="945"/>
      <c r="WWG21" s="945"/>
      <c r="WWH21" s="945"/>
      <c r="WWI21" s="945"/>
      <c r="WWJ21" s="945"/>
      <c r="WWK21" s="945"/>
      <c r="WWL21" s="945"/>
      <c r="WWM21" s="945"/>
      <c r="WWN21" s="945"/>
      <c r="WWO21" s="945"/>
      <c r="WWP21" s="945"/>
      <c r="WWQ21" s="945"/>
      <c r="WWR21" s="945"/>
      <c r="WWS21" s="945"/>
      <c r="WWT21" s="945"/>
      <c r="WWU21" s="945"/>
      <c r="WWV21" s="945"/>
      <c r="WWW21" s="945"/>
      <c r="WWX21" s="945"/>
      <c r="WWY21" s="945"/>
      <c r="WWZ21" s="945"/>
      <c r="WXA21" s="945"/>
      <c r="WXB21" s="945"/>
      <c r="WXC21" s="945"/>
      <c r="WXD21" s="945"/>
      <c r="WXE21" s="945"/>
      <c r="WXF21" s="945"/>
      <c r="WXG21" s="945"/>
      <c r="WXH21" s="945"/>
      <c r="WXI21" s="945"/>
      <c r="WXJ21" s="945"/>
      <c r="WXK21" s="945"/>
      <c r="WXL21" s="945"/>
      <c r="WXM21" s="945"/>
      <c r="WXN21" s="945"/>
      <c r="WXO21" s="945"/>
      <c r="WXP21" s="945"/>
      <c r="WXQ21" s="945"/>
      <c r="WXR21" s="945"/>
      <c r="WXS21" s="945"/>
      <c r="WXT21" s="945"/>
      <c r="WXU21" s="945"/>
      <c r="WXV21" s="945"/>
      <c r="WXW21" s="945"/>
      <c r="WXX21" s="945"/>
      <c r="WXY21" s="945"/>
      <c r="WXZ21" s="945"/>
      <c r="WYA21" s="945"/>
      <c r="WYB21" s="945"/>
      <c r="WYC21" s="945"/>
      <c r="WYD21" s="945"/>
      <c r="WYE21" s="945"/>
      <c r="WYF21" s="945"/>
      <c r="WYG21" s="945"/>
      <c r="WYH21" s="945"/>
      <c r="WYI21" s="945"/>
      <c r="WYJ21" s="945"/>
      <c r="WYK21" s="945"/>
      <c r="WYL21" s="945"/>
      <c r="WYM21" s="945"/>
      <c r="WYN21" s="945"/>
      <c r="WYO21" s="945"/>
      <c r="WYP21" s="945"/>
      <c r="WYQ21" s="945"/>
      <c r="WYR21" s="945"/>
      <c r="WYS21" s="945"/>
      <c r="WYT21" s="945"/>
      <c r="WYU21" s="945"/>
      <c r="WYV21" s="945"/>
      <c r="WYW21" s="945"/>
      <c r="WYX21" s="945"/>
      <c r="WYY21" s="945"/>
      <c r="WYZ21" s="945"/>
      <c r="WZA21" s="945"/>
      <c r="WZB21" s="945"/>
      <c r="WZC21" s="945"/>
      <c r="WZD21" s="945"/>
      <c r="WZE21" s="945"/>
      <c r="WZF21" s="945"/>
      <c r="WZG21" s="945"/>
      <c r="WZH21" s="945"/>
      <c r="WZI21" s="945"/>
      <c r="WZJ21" s="945"/>
      <c r="WZK21" s="945"/>
      <c r="WZL21" s="945"/>
      <c r="WZM21" s="945"/>
      <c r="WZN21" s="945"/>
      <c r="WZO21" s="945"/>
      <c r="WZP21" s="945"/>
      <c r="WZQ21" s="945"/>
      <c r="WZR21" s="945"/>
      <c r="WZS21" s="945"/>
      <c r="WZT21" s="945"/>
      <c r="WZU21" s="945"/>
      <c r="WZV21" s="945"/>
      <c r="WZW21" s="945"/>
      <c r="WZX21" s="945"/>
      <c r="WZY21" s="945"/>
      <c r="WZZ21" s="945"/>
      <c r="XAA21" s="945"/>
      <c r="XAB21" s="945"/>
      <c r="XAC21" s="945"/>
      <c r="XAD21" s="945"/>
      <c r="XAE21" s="945"/>
      <c r="XAF21" s="945"/>
      <c r="XAG21" s="945"/>
      <c r="XAH21" s="945"/>
      <c r="XAI21" s="945"/>
      <c r="XAJ21" s="945"/>
      <c r="XAK21" s="945"/>
      <c r="XAL21" s="945"/>
      <c r="XAM21" s="945"/>
      <c r="XAN21" s="945"/>
      <c r="XAO21" s="945"/>
      <c r="XAP21" s="945"/>
      <c r="XAQ21" s="945"/>
      <c r="XAR21" s="945"/>
      <c r="XAS21" s="945"/>
      <c r="XAT21" s="945"/>
      <c r="XAU21" s="945"/>
      <c r="XAV21" s="945"/>
      <c r="XAW21" s="945"/>
      <c r="XAX21" s="945"/>
      <c r="XAY21" s="945"/>
      <c r="XAZ21" s="945"/>
      <c r="XBA21" s="945"/>
      <c r="XBB21" s="945"/>
      <c r="XBC21" s="945"/>
      <c r="XBD21" s="945"/>
      <c r="XBE21" s="945"/>
      <c r="XBF21" s="945"/>
      <c r="XBG21" s="945"/>
      <c r="XBH21" s="945"/>
      <c r="XBI21" s="945"/>
      <c r="XBJ21" s="945"/>
      <c r="XBK21" s="945"/>
      <c r="XBL21" s="945"/>
      <c r="XBM21" s="945"/>
      <c r="XBN21" s="945"/>
      <c r="XBO21" s="945"/>
      <c r="XBP21" s="945"/>
      <c r="XBQ21" s="945"/>
      <c r="XBR21" s="945"/>
      <c r="XBS21" s="945"/>
      <c r="XBT21" s="945"/>
      <c r="XBU21" s="945"/>
      <c r="XBV21" s="945"/>
      <c r="XBW21" s="945"/>
      <c r="XBX21" s="945"/>
      <c r="XBY21" s="945"/>
      <c r="XBZ21" s="945"/>
      <c r="XCA21" s="945"/>
      <c r="XCB21" s="945"/>
      <c r="XCC21" s="945"/>
      <c r="XCD21" s="945"/>
      <c r="XCE21" s="945"/>
      <c r="XCF21" s="945"/>
      <c r="XCG21" s="945"/>
      <c r="XCH21" s="945"/>
      <c r="XCI21" s="945"/>
      <c r="XCJ21" s="945"/>
      <c r="XCK21" s="945"/>
      <c r="XCL21" s="945"/>
      <c r="XCM21" s="945"/>
      <c r="XCN21" s="945"/>
      <c r="XCO21" s="945"/>
      <c r="XCP21" s="945"/>
      <c r="XCQ21" s="945"/>
      <c r="XCR21" s="945"/>
      <c r="XCS21" s="945"/>
      <c r="XCT21" s="945"/>
      <c r="XCU21" s="945"/>
      <c r="XCV21" s="945"/>
      <c r="XCW21" s="945"/>
      <c r="XCX21" s="945"/>
      <c r="XCY21" s="945"/>
      <c r="XCZ21" s="945"/>
      <c r="XDA21" s="945"/>
      <c r="XDB21" s="945"/>
      <c r="XDC21" s="945"/>
      <c r="XDD21" s="945"/>
      <c r="XDE21" s="945"/>
      <c r="XDF21" s="945"/>
      <c r="XDG21" s="945"/>
      <c r="XDH21" s="945"/>
      <c r="XDI21" s="945"/>
      <c r="XDJ21" s="945"/>
      <c r="XDK21" s="945"/>
      <c r="XDL21" s="945"/>
      <c r="XDM21" s="945"/>
      <c r="XDN21" s="945"/>
      <c r="XDO21" s="945"/>
      <c r="XDP21" s="945"/>
      <c r="XDQ21" s="945"/>
      <c r="XDR21" s="945"/>
      <c r="XDS21" s="945"/>
      <c r="XDT21" s="945"/>
      <c r="XDU21" s="945"/>
      <c r="XDV21" s="945"/>
      <c r="XDW21" s="945"/>
      <c r="XDX21" s="945"/>
      <c r="XDY21" s="945"/>
      <c r="XDZ21" s="945"/>
      <c r="XEA21" s="945"/>
      <c r="XEB21" s="945"/>
      <c r="XEC21" s="945"/>
      <c r="XED21" s="945"/>
      <c r="XEE21" s="945"/>
      <c r="XEF21" s="945"/>
      <c r="XEG21" s="945"/>
      <c r="XEH21" s="945"/>
      <c r="XEI21" s="945"/>
      <c r="XEJ21" s="945"/>
      <c r="XEK21" s="945"/>
      <c r="XEL21" s="945"/>
      <c r="XEM21" s="945"/>
      <c r="XEN21" s="945"/>
      <c r="XEO21" s="945"/>
      <c r="XEP21" s="945"/>
      <c r="XEQ21" s="945"/>
    </row>
    <row r="22" spans="1:16371" s="941" customFormat="1" x14ac:dyDescent="0.25">
      <c r="A22" s="934"/>
      <c r="B22" s="934"/>
      <c r="C22" s="934"/>
      <c r="D22" s="934"/>
      <c r="E22" s="946"/>
      <c r="F22" s="946"/>
      <c r="G22" s="946"/>
      <c r="H22" s="946"/>
      <c r="I22" s="947"/>
      <c r="J22" s="935"/>
      <c r="K22" s="948"/>
      <c r="L22" s="934"/>
      <c r="M22" s="934"/>
      <c r="N22" s="949"/>
      <c r="O22" s="943"/>
      <c r="P22" s="937"/>
      <c r="Q22" s="937"/>
      <c r="R22" s="940"/>
      <c r="S22" s="938"/>
      <c r="T22" s="937"/>
      <c r="U22" s="938"/>
      <c r="V22" s="950"/>
      <c r="W22" s="938"/>
      <c r="X22" s="937"/>
      <c r="Y22" s="937"/>
      <c r="Z22" s="951"/>
      <c r="AA22" s="937"/>
      <c r="AB22" s="940"/>
      <c r="AC22" s="937"/>
      <c r="AD22" s="940"/>
      <c r="AE22" s="937"/>
      <c r="AF22" s="940"/>
      <c r="AG22" s="929"/>
      <c r="AM22" s="952"/>
      <c r="AN22" s="937"/>
      <c r="AO22" s="932"/>
    </row>
    <row r="23" spans="1:16371" s="812" customFormat="1" x14ac:dyDescent="0.25">
      <c r="A23" s="813"/>
      <c r="B23" s="813"/>
      <c r="C23" s="813"/>
      <c r="D23" s="813"/>
      <c r="E23" s="907"/>
      <c r="F23" s="907"/>
      <c r="G23" s="907"/>
      <c r="H23" s="907"/>
      <c r="I23" s="908"/>
      <c r="J23" s="909"/>
      <c r="K23" s="910"/>
      <c r="L23" s="813"/>
      <c r="M23" s="813"/>
      <c r="N23" s="814"/>
      <c r="O23" s="815"/>
      <c r="P23" s="815"/>
      <c r="Q23" s="815"/>
      <c r="R23" s="816"/>
      <c r="S23" s="817"/>
      <c r="T23" s="815"/>
      <c r="U23" s="817"/>
      <c r="V23" s="818"/>
      <c r="W23" s="817"/>
      <c r="X23" s="815">
        <v>31050000</v>
      </c>
      <c r="Y23" s="815"/>
      <c r="Z23" s="815"/>
      <c r="AA23" s="815"/>
      <c r="AB23" s="816"/>
      <c r="AC23" s="815"/>
      <c r="AD23" s="816"/>
      <c r="AE23" s="815"/>
      <c r="AF23" s="816"/>
      <c r="AG23" s="912"/>
      <c r="AH23" s="911"/>
      <c r="AI23" s="911"/>
      <c r="AJ23" s="911"/>
      <c r="AK23" s="911"/>
      <c r="AL23" s="911"/>
      <c r="AM23" s="911"/>
      <c r="AN23" s="815"/>
      <c r="BD23" s="810"/>
      <c r="BE23" s="810"/>
      <c r="BF23" s="810"/>
      <c r="BG23" s="810"/>
      <c r="BH23" s="810"/>
      <c r="BI23" s="810"/>
      <c r="BJ23" s="810"/>
      <c r="BK23" s="810"/>
      <c r="BL23" s="810"/>
      <c r="BM23" s="810"/>
      <c r="BN23" s="810"/>
      <c r="BO23" s="810"/>
      <c r="BP23" s="810"/>
      <c r="BQ23" s="810"/>
      <c r="BR23" s="810"/>
      <c r="BS23" s="810"/>
      <c r="BT23" s="810"/>
      <c r="BU23" s="810"/>
      <c r="BV23" s="810"/>
      <c r="BW23" s="810"/>
      <c r="BX23" s="810"/>
      <c r="BY23" s="810"/>
      <c r="BZ23" s="810"/>
      <c r="CA23" s="810"/>
      <c r="CB23" s="810"/>
      <c r="CC23" s="810"/>
      <c r="CD23" s="810"/>
      <c r="CE23" s="810"/>
      <c r="CF23" s="810"/>
      <c r="CG23" s="810"/>
      <c r="CH23" s="810"/>
      <c r="CI23" s="810"/>
      <c r="CJ23" s="810"/>
      <c r="CK23" s="810"/>
      <c r="CL23" s="810"/>
      <c r="CM23" s="810"/>
      <c r="CN23" s="810"/>
      <c r="CO23" s="810"/>
      <c r="CP23" s="810"/>
      <c r="CQ23" s="810"/>
      <c r="CR23" s="810"/>
      <c r="CS23" s="810"/>
      <c r="CT23" s="810"/>
      <c r="CU23" s="810"/>
      <c r="CV23" s="810"/>
      <c r="CW23" s="810"/>
      <c r="CX23" s="810"/>
      <c r="CY23" s="810"/>
      <c r="CZ23" s="810"/>
      <c r="DA23" s="810"/>
      <c r="DB23" s="810"/>
      <c r="DC23" s="810"/>
      <c r="DD23" s="810"/>
      <c r="DE23" s="810"/>
      <c r="DF23" s="810"/>
      <c r="DG23" s="810"/>
      <c r="DH23" s="810"/>
      <c r="DI23" s="810"/>
      <c r="DJ23" s="810"/>
      <c r="DK23" s="810"/>
      <c r="DL23" s="810"/>
      <c r="DM23" s="810"/>
      <c r="DN23" s="810"/>
      <c r="DO23" s="810"/>
      <c r="DP23" s="810"/>
      <c r="DQ23" s="810"/>
      <c r="DR23" s="810"/>
      <c r="DS23" s="810"/>
      <c r="DT23" s="810"/>
      <c r="DU23" s="810"/>
      <c r="DV23" s="810"/>
      <c r="DW23" s="810"/>
      <c r="DX23" s="810"/>
      <c r="DY23" s="810"/>
      <c r="DZ23" s="810"/>
      <c r="EA23" s="810"/>
      <c r="EB23" s="810"/>
      <c r="EC23" s="810"/>
      <c r="ED23" s="810"/>
      <c r="EE23" s="810"/>
      <c r="EF23" s="810"/>
      <c r="EG23" s="810"/>
      <c r="EH23" s="810"/>
      <c r="EI23" s="810"/>
      <c r="EJ23" s="810"/>
      <c r="EK23" s="810"/>
      <c r="EL23" s="810"/>
      <c r="EM23" s="810"/>
      <c r="EN23" s="810"/>
      <c r="EO23" s="810"/>
      <c r="EP23" s="810"/>
      <c r="EQ23" s="810"/>
      <c r="ER23" s="810"/>
      <c r="ES23" s="810"/>
      <c r="ET23" s="810"/>
      <c r="EU23" s="810"/>
      <c r="EV23" s="810"/>
      <c r="EW23" s="810"/>
      <c r="EX23" s="810"/>
      <c r="EY23" s="810"/>
      <c r="EZ23" s="810"/>
      <c r="FA23" s="810"/>
      <c r="FB23" s="810"/>
      <c r="FC23" s="810"/>
      <c r="FD23" s="810"/>
      <c r="FE23" s="810"/>
      <c r="FF23" s="810"/>
      <c r="FG23" s="810"/>
      <c r="FH23" s="810"/>
      <c r="FI23" s="810"/>
      <c r="FJ23" s="810"/>
      <c r="FK23" s="810"/>
      <c r="FL23" s="810"/>
      <c r="FM23" s="810"/>
      <c r="FN23" s="810"/>
      <c r="FO23" s="810"/>
      <c r="FP23" s="810"/>
      <c r="FQ23" s="810"/>
      <c r="FR23" s="810"/>
      <c r="FS23" s="810"/>
      <c r="FT23" s="810"/>
      <c r="FU23" s="810"/>
      <c r="FV23" s="810"/>
      <c r="FW23" s="810"/>
      <c r="FX23" s="810"/>
      <c r="FY23" s="810"/>
      <c r="FZ23" s="810"/>
      <c r="GA23" s="810"/>
      <c r="GB23" s="810"/>
      <c r="GC23" s="810"/>
      <c r="GD23" s="810"/>
      <c r="GE23" s="810"/>
      <c r="GF23" s="810"/>
      <c r="GG23" s="810"/>
      <c r="GH23" s="810"/>
      <c r="GI23" s="810"/>
      <c r="GJ23" s="810"/>
      <c r="GK23" s="810"/>
      <c r="GL23" s="810"/>
      <c r="GM23" s="810"/>
      <c r="GN23" s="810"/>
      <c r="GO23" s="810"/>
      <c r="GP23" s="810"/>
      <c r="GQ23" s="810"/>
      <c r="GR23" s="810"/>
      <c r="GS23" s="810"/>
      <c r="GT23" s="810"/>
      <c r="GU23" s="810"/>
      <c r="GV23" s="810"/>
      <c r="GW23" s="810"/>
      <c r="GX23" s="810"/>
      <c r="GY23" s="810"/>
      <c r="GZ23" s="810"/>
      <c r="HA23" s="810"/>
      <c r="HB23" s="810"/>
      <c r="HC23" s="810"/>
      <c r="HD23" s="810"/>
      <c r="HE23" s="810"/>
      <c r="HF23" s="810"/>
      <c r="HG23" s="810"/>
      <c r="HH23" s="810"/>
      <c r="HI23" s="810"/>
      <c r="HJ23" s="810"/>
      <c r="HK23" s="810"/>
      <c r="HL23" s="810"/>
      <c r="HM23" s="810"/>
      <c r="HN23" s="810"/>
      <c r="HO23" s="810"/>
      <c r="HP23" s="810"/>
      <c r="HQ23" s="810"/>
      <c r="HR23" s="810"/>
      <c r="HS23" s="810"/>
      <c r="HT23" s="810"/>
      <c r="HU23" s="810"/>
      <c r="HV23" s="810"/>
      <c r="HW23" s="810"/>
      <c r="HX23" s="810"/>
      <c r="HY23" s="810"/>
      <c r="HZ23" s="810"/>
      <c r="IA23" s="810"/>
      <c r="IB23" s="810"/>
      <c r="IC23" s="810"/>
      <c r="ID23" s="810"/>
      <c r="IE23" s="810"/>
      <c r="IF23" s="810"/>
      <c r="IG23" s="810"/>
      <c r="IH23" s="810"/>
      <c r="II23" s="810"/>
      <c r="IJ23" s="810"/>
      <c r="IK23" s="810"/>
      <c r="IL23" s="810"/>
      <c r="IM23" s="810"/>
      <c r="IN23" s="810"/>
      <c r="IO23" s="810"/>
      <c r="IP23" s="810"/>
      <c r="IQ23" s="810"/>
      <c r="IR23" s="810"/>
      <c r="IS23" s="810"/>
      <c r="IT23" s="810"/>
      <c r="IU23" s="810"/>
      <c r="IV23" s="810"/>
      <c r="IW23" s="810"/>
      <c r="IX23" s="810"/>
      <c r="IY23" s="810"/>
      <c r="IZ23" s="810"/>
      <c r="JA23" s="810"/>
      <c r="JB23" s="810"/>
      <c r="JC23" s="810"/>
      <c r="JD23" s="810"/>
      <c r="JE23" s="810"/>
      <c r="JF23" s="810"/>
      <c r="JG23" s="810"/>
      <c r="JH23" s="810"/>
      <c r="JI23" s="810"/>
      <c r="JJ23" s="810"/>
      <c r="JK23" s="810"/>
      <c r="JL23" s="810"/>
      <c r="JM23" s="810"/>
      <c r="JN23" s="810"/>
      <c r="JO23" s="810"/>
      <c r="JP23" s="810"/>
      <c r="JQ23" s="810"/>
      <c r="JR23" s="810"/>
      <c r="JS23" s="810"/>
      <c r="JT23" s="810"/>
      <c r="JU23" s="810"/>
      <c r="JV23" s="810"/>
      <c r="JW23" s="810"/>
      <c r="JX23" s="810"/>
      <c r="JY23" s="810"/>
      <c r="JZ23" s="810"/>
      <c r="KA23" s="810"/>
      <c r="KB23" s="810"/>
      <c r="KC23" s="810"/>
      <c r="KD23" s="810"/>
      <c r="KE23" s="810"/>
      <c r="KF23" s="810"/>
      <c r="KG23" s="810"/>
      <c r="KH23" s="810"/>
      <c r="KI23" s="810"/>
      <c r="KJ23" s="810"/>
      <c r="KK23" s="810"/>
      <c r="KL23" s="810"/>
      <c r="KM23" s="810"/>
      <c r="KN23" s="810"/>
      <c r="KO23" s="810"/>
      <c r="KP23" s="810"/>
      <c r="KQ23" s="810"/>
      <c r="KR23" s="810"/>
      <c r="KS23" s="810"/>
      <c r="KT23" s="810"/>
      <c r="KU23" s="810"/>
      <c r="KV23" s="810"/>
      <c r="KW23" s="810"/>
      <c r="KX23" s="810"/>
      <c r="KY23" s="810"/>
      <c r="KZ23" s="810"/>
      <c r="LA23" s="810"/>
      <c r="LB23" s="810"/>
      <c r="LC23" s="810"/>
      <c r="LD23" s="810"/>
      <c r="LE23" s="810"/>
      <c r="LF23" s="810"/>
      <c r="LG23" s="810"/>
      <c r="LH23" s="810"/>
      <c r="LI23" s="810"/>
      <c r="LJ23" s="810"/>
      <c r="LK23" s="810"/>
      <c r="LL23" s="810"/>
      <c r="LM23" s="810"/>
      <c r="LN23" s="810"/>
      <c r="LO23" s="810"/>
      <c r="LP23" s="810"/>
      <c r="LQ23" s="810"/>
      <c r="LR23" s="810"/>
      <c r="LS23" s="810"/>
      <c r="LT23" s="810"/>
      <c r="LU23" s="810"/>
      <c r="LV23" s="810"/>
      <c r="LW23" s="810"/>
      <c r="LX23" s="810"/>
      <c r="LY23" s="810"/>
      <c r="LZ23" s="810"/>
      <c r="MA23" s="810"/>
      <c r="MB23" s="810"/>
      <c r="MC23" s="810"/>
      <c r="MD23" s="810"/>
      <c r="ME23" s="810"/>
      <c r="MF23" s="810"/>
      <c r="MG23" s="810"/>
      <c r="MH23" s="810"/>
      <c r="MI23" s="810"/>
      <c r="MJ23" s="810"/>
      <c r="MK23" s="810"/>
      <c r="ML23" s="810"/>
      <c r="MM23" s="810"/>
      <c r="MN23" s="810"/>
      <c r="MO23" s="810"/>
      <c r="MP23" s="810"/>
      <c r="MQ23" s="810"/>
      <c r="MR23" s="810"/>
      <c r="MS23" s="810"/>
      <c r="MT23" s="810"/>
      <c r="MU23" s="810"/>
      <c r="MV23" s="810"/>
      <c r="MW23" s="810"/>
      <c r="MX23" s="810"/>
      <c r="MY23" s="810"/>
      <c r="MZ23" s="810"/>
      <c r="NA23" s="810"/>
      <c r="NB23" s="810"/>
      <c r="NC23" s="810"/>
      <c r="ND23" s="810"/>
      <c r="NE23" s="810"/>
      <c r="NF23" s="810"/>
      <c r="NG23" s="810"/>
      <c r="NH23" s="810"/>
      <c r="NI23" s="810"/>
      <c r="NJ23" s="810"/>
      <c r="NK23" s="810"/>
      <c r="NL23" s="810"/>
      <c r="NM23" s="810"/>
      <c r="NN23" s="810"/>
      <c r="NO23" s="810"/>
      <c r="NP23" s="810"/>
      <c r="NQ23" s="810"/>
      <c r="NR23" s="810"/>
      <c r="NS23" s="810"/>
      <c r="NT23" s="810"/>
      <c r="NU23" s="810"/>
      <c r="NV23" s="810"/>
      <c r="NW23" s="810"/>
      <c r="NX23" s="810"/>
      <c r="NY23" s="810"/>
      <c r="NZ23" s="810"/>
      <c r="OA23" s="810"/>
      <c r="OB23" s="810"/>
      <c r="OC23" s="810"/>
      <c r="OD23" s="810"/>
      <c r="OE23" s="810"/>
      <c r="OF23" s="810"/>
      <c r="OG23" s="810"/>
      <c r="OH23" s="810"/>
      <c r="OI23" s="810"/>
      <c r="OJ23" s="810"/>
      <c r="OK23" s="810"/>
      <c r="OL23" s="810"/>
      <c r="OM23" s="810"/>
      <c r="ON23" s="810"/>
      <c r="OO23" s="810"/>
      <c r="OP23" s="810"/>
      <c r="OQ23" s="810"/>
      <c r="OR23" s="810"/>
      <c r="OS23" s="810"/>
      <c r="OT23" s="810"/>
      <c r="OU23" s="810"/>
      <c r="OV23" s="810"/>
      <c r="OW23" s="810"/>
      <c r="OX23" s="810"/>
      <c r="OY23" s="810"/>
      <c r="OZ23" s="810"/>
      <c r="PA23" s="810"/>
      <c r="PB23" s="810"/>
      <c r="PC23" s="810"/>
      <c r="PD23" s="810"/>
      <c r="PE23" s="810"/>
      <c r="PF23" s="810"/>
      <c r="PG23" s="810"/>
      <c r="PH23" s="810"/>
      <c r="PI23" s="810"/>
      <c r="PJ23" s="810"/>
      <c r="PK23" s="810"/>
      <c r="PL23" s="810"/>
      <c r="PM23" s="810"/>
      <c r="PN23" s="810"/>
      <c r="PO23" s="810"/>
      <c r="PP23" s="810"/>
      <c r="PQ23" s="810"/>
      <c r="PR23" s="810"/>
      <c r="PS23" s="810"/>
      <c r="PT23" s="810"/>
      <c r="PU23" s="810"/>
      <c r="PV23" s="810"/>
      <c r="PW23" s="810"/>
      <c r="PX23" s="810"/>
      <c r="PY23" s="810"/>
      <c r="PZ23" s="810"/>
      <c r="QA23" s="810"/>
      <c r="QB23" s="810"/>
      <c r="QC23" s="810"/>
      <c r="QD23" s="810"/>
      <c r="QE23" s="810"/>
      <c r="QF23" s="810"/>
      <c r="QG23" s="810"/>
      <c r="QH23" s="810"/>
      <c r="QI23" s="810"/>
      <c r="QJ23" s="810"/>
      <c r="QK23" s="810"/>
      <c r="QL23" s="810"/>
      <c r="QM23" s="810"/>
      <c r="QN23" s="810"/>
      <c r="QO23" s="810"/>
      <c r="QP23" s="810"/>
      <c r="QQ23" s="810"/>
      <c r="QR23" s="810"/>
      <c r="QS23" s="810"/>
      <c r="QT23" s="810"/>
      <c r="QU23" s="810"/>
      <c r="QV23" s="810"/>
      <c r="QW23" s="810"/>
      <c r="QX23" s="810"/>
      <c r="QY23" s="810"/>
      <c r="QZ23" s="810"/>
      <c r="RA23" s="810"/>
      <c r="RB23" s="810"/>
      <c r="RC23" s="810"/>
      <c r="RD23" s="810"/>
      <c r="RE23" s="810"/>
      <c r="RF23" s="810"/>
      <c r="RG23" s="810"/>
      <c r="RH23" s="810"/>
      <c r="RI23" s="810"/>
      <c r="RJ23" s="810"/>
      <c r="RK23" s="810"/>
      <c r="RL23" s="810"/>
      <c r="RM23" s="810"/>
      <c r="RN23" s="810"/>
      <c r="RO23" s="810"/>
      <c r="RP23" s="810"/>
      <c r="RQ23" s="810"/>
      <c r="RR23" s="810"/>
      <c r="RS23" s="810"/>
      <c r="RT23" s="810"/>
      <c r="RU23" s="810"/>
      <c r="RV23" s="810"/>
      <c r="RW23" s="810"/>
      <c r="RX23" s="810"/>
      <c r="RY23" s="810"/>
      <c r="RZ23" s="810"/>
      <c r="SA23" s="810"/>
      <c r="SB23" s="810"/>
      <c r="SC23" s="810"/>
      <c r="SD23" s="810"/>
      <c r="SE23" s="810"/>
      <c r="SF23" s="810"/>
      <c r="SG23" s="810"/>
      <c r="SH23" s="810"/>
      <c r="SI23" s="810"/>
      <c r="SJ23" s="810"/>
      <c r="SK23" s="810"/>
      <c r="SL23" s="810"/>
      <c r="SM23" s="810"/>
      <c r="SN23" s="810"/>
      <c r="SO23" s="810"/>
      <c r="SP23" s="810"/>
      <c r="SQ23" s="810"/>
      <c r="SR23" s="810"/>
      <c r="SS23" s="810"/>
      <c r="ST23" s="810"/>
      <c r="SU23" s="810"/>
      <c r="SV23" s="810"/>
      <c r="SW23" s="810"/>
      <c r="SX23" s="810"/>
      <c r="SY23" s="810"/>
      <c r="SZ23" s="810"/>
      <c r="TA23" s="810"/>
      <c r="TB23" s="810"/>
      <c r="TC23" s="810"/>
      <c r="TD23" s="810"/>
      <c r="TE23" s="810"/>
      <c r="TF23" s="810"/>
      <c r="TG23" s="810"/>
      <c r="TH23" s="810"/>
      <c r="TI23" s="810"/>
      <c r="TJ23" s="810"/>
      <c r="TK23" s="810"/>
      <c r="TL23" s="810"/>
      <c r="TM23" s="810"/>
      <c r="TN23" s="810"/>
      <c r="TO23" s="810"/>
      <c r="TP23" s="810"/>
      <c r="TQ23" s="810"/>
      <c r="TR23" s="810"/>
      <c r="TS23" s="810"/>
      <c r="TT23" s="810"/>
      <c r="TU23" s="810"/>
      <c r="TV23" s="810"/>
      <c r="TW23" s="810"/>
      <c r="TX23" s="810"/>
      <c r="TY23" s="810"/>
      <c r="TZ23" s="810"/>
      <c r="UA23" s="810"/>
      <c r="UB23" s="810"/>
      <c r="UC23" s="810"/>
      <c r="UD23" s="810"/>
      <c r="UE23" s="810"/>
      <c r="UF23" s="810"/>
      <c r="UG23" s="810"/>
      <c r="UH23" s="810"/>
      <c r="UI23" s="810"/>
      <c r="UJ23" s="810"/>
      <c r="UK23" s="810"/>
      <c r="UL23" s="810"/>
      <c r="UM23" s="810"/>
      <c r="UN23" s="810"/>
      <c r="UO23" s="810"/>
      <c r="UP23" s="810"/>
      <c r="UQ23" s="810"/>
      <c r="UR23" s="810"/>
      <c r="US23" s="810"/>
      <c r="UT23" s="810"/>
      <c r="UU23" s="810"/>
      <c r="UV23" s="810"/>
      <c r="UW23" s="810"/>
      <c r="UX23" s="810"/>
      <c r="UY23" s="810"/>
      <c r="UZ23" s="810"/>
      <c r="VA23" s="810"/>
      <c r="VB23" s="810"/>
      <c r="VC23" s="810"/>
      <c r="VD23" s="810"/>
      <c r="VE23" s="810"/>
      <c r="VF23" s="810"/>
      <c r="VG23" s="810"/>
      <c r="VH23" s="810"/>
      <c r="VI23" s="810"/>
      <c r="VJ23" s="810"/>
      <c r="VK23" s="810"/>
      <c r="VL23" s="810"/>
      <c r="VM23" s="810"/>
      <c r="VN23" s="810"/>
      <c r="VO23" s="810"/>
      <c r="VP23" s="810"/>
      <c r="VQ23" s="810"/>
      <c r="VR23" s="810"/>
      <c r="VS23" s="810"/>
      <c r="VT23" s="810"/>
      <c r="VU23" s="810"/>
      <c r="VV23" s="810"/>
      <c r="VW23" s="810"/>
      <c r="VX23" s="810"/>
      <c r="VY23" s="810"/>
      <c r="VZ23" s="810"/>
      <c r="WA23" s="810"/>
      <c r="WB23" s="810"/>
      <c r="WC23" s="810"/>
      <c r="WD23" s="810"/>
      <c r="WE23" s="810"/>
      <c r="WF23" s="810"/>
      <c r="WG23" s="810"/>
      <c r="WH23" s="810"/>
      <c r="WI23" s="810"/>
      <c r="WJ23" s="810"/>
      <c r="WK23" s="810"/>
      <c r="WL23" s="810"/>
      <c r="WM23" s="810"/>
      <c r="WN23" s="810"/>
      <c r="WO23" s="810"/>
      <c r="WP23" s="810"/>
      <c r="WQ23" s="810"/>
      <c r="WR23" s="810"/>
      <c r="WS23" s="810"/>
      <c r="WT23" s="810"/>
      <c r="WU23" s="810"/>
      <c r="WV23" s="810"/>
      <c r="WW23" s="810"/>
      <c r="WX23" s="810"/>
      <c r="WY23" s="810"/>
      <c r="WZ23" s="810"/>
      <c r="XA23" s="810"/>
      <c r="XB23" s="810"/>
      <c r="XC23" s="810"/>
      <c r="XD23" s="810"/>
      <c r="XE23" s="810"/>
      <c r="XF23" s="810"/>
      <c r="XG23" s="810"/>
      <c r="XH23" s="810"/>
      <c r="XI23" s="810"/>
      <c r="XJ23" s="810"/>
      <c r="XK23" s="810"/>
      <c r="XL23" s="810"/>
      <c r="XM23" s="810"/>
      <c r="XN23" s="810"/>
      <c r="XO23" s="810"/>
      <c r="XP23" s="810"/>
      <c r="XQ23" s="810"/>
      <c r="XR23" s="810"/>
      <c r="XS23" s="810"/>
      <c r="XT23" s="810"/>
      <c r="XU23" s="810"/>
      <c r="XV23" s="810"/>
      <c r="XW23" s="810"/>
      <c r="XX23" s="810"/>
      <c r="XY23" s="810"/>
      <c r="XZ23" s="810"/>
      <c r="YA23" s="810"/>
      <c r="YB23" s="810"/>
      <c r="YC23" s="810"/>
      <c r="YD23" s="810"/>
      <c r="YE23" s="810"/>
      <c r="YF23" s="810"/>
      <c r="YG23" s="810"/>
      <c r="YH23" s="810"/>
      <c r="YI23" s="810"/>
      <c r="YJ23" s="810"/>
      <c r="YK23" s="810"/>
      <c r="YL23" s="810"/>
      <c r="YM23" s="810"/>
      <c r="YN23" s="810"/>
      <c r="YO23" s="810"/>
      <c r="YP23" s="810"/>
      <c r="YQ23" s="810"/>
      <c r="YR23" s="810"/>
      <c r="YS23" s="810"/>
      <c r="YT23" s="810"/>
      <c r="YU23" s="810"/>
      <c r="YV23" s="810"/>
      <c r="YW23" s="810"/>
      <c r="YX23" s="810"/>
      <c r="YY23" s="810"/>
      <c r="YZ23" s="810"/>
      <c r="ZA23" s="810"/>
      <c r="ZB23" s="810"/>
      <c r="ZC23" s="810"/>
      <c r="ZD23" s="810"/>
      <c r="ZE23" s="810"/>
      <c r="ZF23" s="810"/>
      <c r="ZG23" s="810"/>
      <c r="ZH23" s="810"/>
      <c r="ZI23" s="810"/>
      <c r="ZJ23" s="810"/>
      <c r="ZK23" s="810"/>
      <c r="ZL23" s="810"/>
      <c r="ZM23" s="810"/>
      <c r="ZN23" s="810"/>
      <c r="ZO23" s="810"/>
      <c r="ZP23" s="810"/>
      <c r="ZQ23" s="810"/>
      <c r="ZR23" s="810"/>
      <c r="ZS23" s="810"/>
      <c r="ZT23" s="810"/>
      <c r="ZU23" s="810"/>
      <c r="ZV23" s="810"/>
      <c r="ZW23" s="810"/>
      <c r="ZX23" s="810"/>
      <c r="ZY23" s="810"/>
      <c r="ZZ23" s="810"/>
      <c r="AAA23" s="810"/>
      <c r="AAB23" s="810"/>
      <c r="AAC23" s="810"/>
      <c r="AAD23" s="810"/>
      <c r="AAE23" s="810"/>
      <c r="AAF23" s="810"/>
      <c r="AAG23" s="810"/>
      <c r="AAH23" s="810"/>
      <c r="AAI23" s="810"/>
      <c r="AAJ23" s="810"/>
      <c r="AAK23" s="810"/>
      <c r="AAL23" s="810"/>
      <c r="AAM23" s="810"/>
      <c r="AAN23" s="810"/>
      <c r="AAO23" s="810"/>
      <c r="AAP23" s="810"/>
      <c r="AAQ23" s="810"/>
      <c r="AAR23" s="810"/>
      <c r="AAS23" s="810"/>
      <c r="AAT23" s="810"/>
      <c r="AAU23" s="810"/>
      <c r="AAV23" s="810"/>
      <c r="AAW23" s="810"/>
      <c r="AAX23" s="810"/>
      <c r="AAY23" s="810"/>
      <c r="AAZ23" s="810"/>
      <c r="ABA23" s="810"/>
      <c r="ABB23" s="810"/>
      <c r="ABC23" s="810"/>
      <c r="ABD23" s="810"/>
      <c r="ABE23" s="810"/>
      <c r="ABF23" s="810"/>
      <c r="ABG23" s="810"/>
      <c r="ABH23" s="810"/>
      <c r="ABI23" s="810"/>
      <c r="ABJ23" s="810"/>
      <c r="ABK23" s="810"/>
      <c r="ABL23" s="810"/>
      <c r="ABM23" s="810"/>
      <c r="ABN23" s="810"/>
      <c r="ABO23" s="810"/>
      <c r="ABP23" s="810"/>
      <c r="ABQ23" s="810"/>
      <c r="ABR23" s="810"/>
      <c r="ABS23" s="810"/>
      <c r="ABT23" s="810"/>
      <c r="ABU23" s="810"/>
      <c r="ABV23" s="810"/>
      <c r="ABW23" s="810"/>
      <c r="ABX23" s="810"/>
      <c r="ABY23" s="810"/>
      <c r="ABZ23" s="810"/>
      <c r="ACA23" s="810"/>
      <c r="ACB23" s="810"/>
      <c r="ACC23" s="810"/>
      <c r="ACD23" s="810"/>
      <c r="ACE23" s="810"/>
      <c r="ACF23" s="810"/>
      <c r="ACG23" s="810"/>
      <c r="ACH23" s="810"/>
      <c r="ACI23" s="810"/>
      <c r="ACJ23" s="810"/>
      <c r="ACK23" s="810"/>
      <c r="ACL23" s="810"/>
      <c r="ACM23" s="810"/>
      <c r="ACN23" s="810"/>
      <c r="ACO23" s="810"/>
      <c r="ACP23" s="810"/>
      <c r="ACQ23" s="810"/>
      <c r="ACR23" s="810"/>
      <c r="ACS23" s="810"/>
      <c r="ACT23" s="810"/>
      <c r="ACU23" s="810"/>
      <c r="ACV23" s="810"/>
      <c r="ACW23" s="810"/>
      <c r="ACX23" s="810"/>
      <c r="ACY23" s="810"/>
      <c r="ACZ23" s="810"/>
      <c r="ADA23" s="810"/>
      <c r="ADB23" s="810"/>
      <c r="ADC23" s="810"/>
      <c r="ADD23" s="810"/>
      <c r="ADE23" s="810"/>
      <c r="ADF23" s="810"/>
      <c r="ADG23" s="810"/>
      <c r="ADH23" s="810"/>
      <c r="ADI23" s="810"/>
      <c r="ADJ23" s="810"/>
      <c r="ADK23" s="810"/>
      <c r="ADL23" s="810"/>
      <c r="ADM23" s="810"/>
      <c r="ADN23" s="810"/>
      <c r="ADO23" s="810"/>
      <c r="ADP23" s="810"/>
      <c r="ADQ23" s="810"/>
      <c r="ADR23" s="810"/>
      <c r="ADS23" s="810"/>
      <c r="ADT23" s="810"/>
      <c r="ADU23" s="810"/>
      <c r="ADV23" s="810"/>
      <c r="ADW23" s="810"/>
      <c r="ADX23" s="810"/>
      <c r="ADY23" s="810"/>
      <c r="ADZ23" s="810"/>
      <c r="AEA23" s="810"/>
      <c r="AEB23" s="810"/>
      <c r="AEC23" s="810"/>
      <c r="AED23" s="810"/>
      <c r="AEE23" s="810"/>
      <c r="AEF23" s="810"/>
      <c r="AEG23" s="810"/>
      <c r="AEH23" s="810"/>
      <c r="AEI23" s="810"/>
      <c r="AEJ23" s="810"/>
      <c r="AEK23" s="810"/>
      <c r="AEL23" s="810"/>
      <c r="AEM23" s="810"/>
      <c r="AEN23" s="810"/>
      <c r="AEO23" s="810"/>
      <c r="AEP23" s="810"/>
      <c r="AEQ23" s="810"/>
      <c r="AER23" s="810"/>
      <c r="AES23" s="810"/>
      <c r="AET23" s="810"/>
      <c r="AEU23" s="810"/>
      <c r="AEV23" s="810"/>
      <c r="AEW23" s="810"/>
      <c r="AEX23" s="810"/>
      <c r="AEY23" s="810"/>
      <c r="AEZ23" s="810"/>
      <c r="AFA23" s="810"/>
      <c r="AFB23" s="810"/>
      <c r="AFC23" s="810"/>
      <c r="AFD23" s="810"/>
      <c r="AFE23" s="810"/>
      <c r="AFF23" s="810"/>
      <c r="AFG23" s="810"/>
      <c r="AFH23" s="810"/>
      <c r="AFI23" s="810"/>
      <c r="AFJ23" s="810"/>
      <c r="AFK23" s="810"/>
      <c r="AFL23" s="810"/>
      <c r="AFM23" s="810"/>
      <c r="AFN23" s="810"/>
      <c r="AFO23" s="810"/>
      <c r="AFP23" s="810"/>
      <c r="AFQ23" s="810"/>
      <c r="AFR23" s="810"/>
      <c r="AFS23" s="810"/>
      <c r="AFT23" s="810"/>
      <c r="AFU23" s="810"/>
      <c r="AFV23" s="810"/>
      <c r="AFW23" s="810"/>
      <c r="AFX23" s="810"/>
      <c r="AFY23" s="810"/>
      <c r="AFZ23" s="810"/>
      <c r="AGA23" s="810"/>
      <c r="AGB23" s="810"/>
      <c r="AGC23" s="810"/>
      <c r="AGD23" s="810"/>
      <c r="AGE23" s="810"/>
      <c r="AGF23" s="810"/>
      <c r="AGG23" s="810"/>
      <c r="AGH23" s="810"/>
      <c r="AGI23" s="810"/>
      <c r="AGJ23" s="810"/>
      <c r="AGK23" s="810"/>
      <c r="AGL23" s="810"/>
      <c r="AGM23" s="810"/>
      <c r="AGN23" s="810"/>
      <c r="AGO23" s="810"/>
      <c r="AGP23" s="810"/>
      <c r="AGQ23" s="810"/>
      <c r="AGR23" s="810"/>
      <c r="AGS23" s="810"/>
      <c r="AGT23" s="810"/>
      <c r="AGU23" s="810"/>
      <c r="AGV23" s="810"/>
      <c r="AGW23" s="810"/>
      <c r="AGX23" s="810"/>
      <c r="AGY23" s="810"/>
      <c r="AGZ23" s="810"/>
      <c r="AHA23" s="810"/>
      <c r="AHB23" s="810"/>
      <c r="AHC23" s="810"/>
      <c r="AHD23" s="810"/>
      <c r="AHE23" s="810"/>
      <c r="AHF23" s="810"/>
      <c r="AHG23" s="810"/>
      <c r="AHH23" s="810"/>
      <c r="AHI23" s="810"/>
      <c r="AHJ23" s="810"/>
      <c r="AHK23" s="810"/>
      <c r="AHL23" s="810"/>
      <c r="AHM23" s="810"/>
      <c r="AHN23" s="810"/>
      <c r="AHO23" s="810"/>
      <c r="AHP23" s="810"/>
      <c r="AHQ23" s="810"/>
      <c r="AHR23" s="810"/>
      <c r="AHS23" s="810"/>
      <c r="AHT23" s="810"/>
      <c r="AHU23" s="810"/>
      <c r="AHV23" s="810"/>
      <c r="AHW23" s="810"/>
      <c r="AHX23" s="810"/>
      <c r="AHY23" s="810"/>
      <c r="AHZ23" s="810"/>
      <c r="AIA23" s="810"/>
      <c r="AIB23" s="810"/>
      <c r="AIC23" s="810"/>
      <c r="AID23" s="810"/>
      <c r="AIE23" s="810"/>
      <c r="AIF23" s="810"/>
      <c r="AIG23" s="810"/>
      <c r="AIH23" s="810"/>
      <c r="AII23" s="810"/>
      <c r="AIJ23" s="810"/>
      <c r="AIK23" s="810"/>
      <c r="AIL23" s="810"/>
      <c r="AIM23" s="810"/>
      <c r="AIN23" s="810"/>
      <c r="AIO23" s="810"/>
      <c r="AIP23" s="810"/>
      <c r="AIQ23" s="810"/>
      <c r="AIR23" s="810"/>
      <c r="AIS23" s="810"/>
      <c r="AIT23" s="810"/>
      <c r="AIU23" s="810"/>
      <c r="AIV23" s="810"/>
      <c r="AIW23" s="810"/>
      <c r="AIX23" s="810"/>
      <c r="AIY23" s="810"/>
      <c r="AIZ23" s="810"/>
      <c r="AJA23" s="810"/>
      <c r="AJB23" s="810"/>
      <c r="AJC23" s="810"/>
      <c r="AJD23" s="810"/>
      <c r="AJE23" s="810"/>
      <c r="AJF23" s="810"/>
      <c r="AJG23" s="810"/>
      <c r="AJH23" s="810"/>
      <c r="AJI23" s="810"/>
      <c r="AJJ23" s="810"/>
      <c r="AJK23" s="810"/>
      <c r="AJL23" s="810"/>
      <c r="AJM23" s="810"/>
      <c r="AJN23" s="810"/>
      <c r="AJO23" s="810"/>
      <c r="AJP23" s="810"/>
      <c r="AJQ23" s="810"/>
      <c r="AJR23" s="810"/>
      <c r="AJS23" s="810"/>
      <c r="AJT23" s="810"/>
      <c r="AJU23" s="810"/>
      <c r="AJV23" s="810"/>
      <c r="AJW23" s="810"/>
      <c r="AJX23" s="810"/>
      <c r="AJY23" s="810"/>
      <c r="AJZ23" s="810"/>
      <c r="AKA23" s="810"/>
      <c r="AKB23" s="810"/>
      <c r="AKC23" s="810"/>
      <c r="AKD23" s="810"/>
      <c r="AKE23" s="810"/>
      <c r="AKF23" s="810"/>
      <c r="AKG23" s="810"/>
      <c r="AKH23" s="810"/>
      <c r="AKI23" s="810"/>
      <c r="AKJ23" s="810"/>
      <c r="AKK23" s="810"/>
      <c r="AKL23" s="810"/>
      <c r="AKM23" s="810"/>
      <c r="AKN23" s="810"/>
      <c r="AKO23" s="810"/>
      <c r="AKP23" s="810"/>
      <c r="AKQ23" s="810"/>
      <c r="AKR23" s="810"/>
      <c r="AKS23" s="810"/>
      <c r="AKT23" s="810"/>
      <c r="AKU23" s="810"/>
      <c r="AKV23" s="810"/>
      <c r="AKW23" s="810"/>
      <c r="AKX23" s="810"/>
      <c r="AKY23" s="810"/>
      <c r="AKZ23" s="810"/>
      <c r="ALA23" s="810"/>
      <c r="ALB23" s="810"/>
      <c r="ALC23" s="810"/>
      <c r="ALD23" s="810"/>
      <c r="ALE23" s="810"/>
      <c r="ALF23" s="810"/>
      <c r="ALG23" s="810"/>
      <c r="ALH23" s="810"/>
      <c r="ALI23" s="810"/>
      <c r="ALJ23" s="810"/>
      <c r="ALK23" s="810"/>
      <c r="ALL23" s="810"/>
      <c r="ALM23" s="810"/>
      <c r="ALN23" s="810"/>
      <c r="ALO23" s="810"/>
      <c r="ALP23" s="810"/>
      <c r="ALQ23" s="810"/>
      <c r="ALR23" s="810"/>
      <c r="ALS23" s="810"/>
      <c r="ALT23" s="810"/>
      <c r="ALU23" s="810"/>
      <c r="ALV23" s="810"/>
      <c r="ALW23" s="810"/>
      <c r="ALX23" s="810"/>
      <c r="ALY23" s="810"/>
      <c r="ALZ23" s="810"/>
      <c r="AMA23" s="810"/>
      <c r="AMB23" s="810"/>
      <c r="AMC23" s="810"/>
      <c r="AMD23" s="810"/>
      <c r="AME23" s="810"/>
      <c r="AMF23" s="810"/>
      <c r="AMG23" s="810"/>
      <c r="AMH23" s="810"/>
      <c r="AMI23" s="810"/>
      <c r="AMJ23" s="810"/>
      <c r="AMK23" s="810"/>
      <c r="AML23" s="810"/>
      <c r="AMM23" s="810"/>
      <c r="AMN23" s="810"/>
      <c r="AMO23" s="810"/>
      <c r="AMP23" s="810"/>
      <c r="AMQ23" s="810"/>
      <c r="AMR23" s="810"/>
      <c r="AMS23" s="810"/>
      <c r="AMT23" s="810"/>
      <c r="AMU23" s="810"/>
      <c r="AMV23" s="810"/>
      <c r="AMW23" s="810"/>
      <c r="AMX23" s="810"/>
      <c r="AMY23" s="810"/>
      <c r="AMZ23" s="810"/>
      <c r="ANA23" s="810"/>
      <c r="ANB23" s="810"/>
      <c r="ANC23" s="810"/>
      <c r="AND23" s="810"/>
      <c r="ANE23" s="810"/>
      <c r="ANF23" s="810"/>
      <c r="ANG23" s="810"/>
      <c r="ANH23" s="810"/>
      <c r="ANI23" s="810"/>
      <c r="ANJ23" s="810"/>
      <c r="ANK23" s="810"/>
      <c r="ANL23" s="810"/>
      <c r="ANM23" s="810"/>
      <c r="ANN23" s="810"/>
      <c r="ANO23" s="810"/>
      <c r="ANP23" s="810"/>
      <c r="ANQ23" s="810"/>
      <c r="ANR23" s="810"/>
      <c r="ANS23" s="810"/>
      <c r="ANT23" s="810"/>
      <c r="ANU23" s="810"/>
      <c r="ANV23" s="810"/>
      <c r="ANW23" s="810"/>
      <c r="ANX23" s="810"/>
      <c r="ANY23" s="810"/>
      <c r="ANZ23" s="810"/>
      <c r="AOA23" s="810"/>
      <c r="AOB23" s="810"/>
      <c r="AOC23" s="810"/>
      <c r="AOD23" s="810"/>
      <c r="AOE23" s="810"/>
      <c r="AOF23" s="810"/>
      <c r="AOG23" s="810"/>
      <c r="AOH23" s="810"/>
      <c r="AOI23" s="810"/>
      <c r="AOJ23" s="810"/>
      <c r="AOK23" s="810"/>
      <c r="AOL23" s="810"/>
      <c r="AOM23" s="810"/>
      <c r="AON23" s="810"/>
      <c r="AOO23" s="810"/>
      <c r="AOP23" s="810"/>
      <c r="AOQ23" s="810"/>
      <c r="AOR23" s="810"/>
      <c r="AOS23" s="810"/>
      <c r="AOT23" s="810"/>
      <c r="AOU23" s="810"/>
      <c r="AOV23" s="810"/>
      <c r="AOW23" s="810"/>
      <c r="AOX23" s="810"/>
      <c r="AOY23" s="810"/>
      <c r="AOZ23" s="810"/>
      <c r="APA23" s="810"/>
      <c r="APB23" s="810"/>
      <c r="APC23" s="810"/>
      <c r="APD23" s="810"/>
      <c r="APE23" s="810"/>
      <c r="APF23" s="810"/>
      <c r="APG23" s="810"/>
      <c r="APH23" s="810"/>
      <c r="API23" s="810"/>
      <c r="APJ23" s="810"/>
      <c r="APK23" s="810"/>
      <c r="APL23" s="810"/>
      <c r="APM23" s="810"/>
      <c r="APN23" s="810"/>
      <c r="APO23" s="810"/>
      <c r="APP23" s="810"/>
      <c r="APQ23" s="810"/>
      <c r="APR23" s="810"/>
      <c r="APS23" s="810"/>
      <c r="APT23" s="810"/>
      <c r="APU23" s="810"/>
      <c r="APV23" s="810"/>
      <c r="APW23" s="810"/>
      <c r="APX23" s="810"/>
      <c r="APY23" s="810"/>
      <c r="APZ23" s="810"/>
      <c r="AQA23" s="810"/>
      <c r="AQB23" s="810"/>
      <c r="AQC23" s="810"/>
      <c r="AQD23" s="810"/>
      <c r="AQE23" s="810"/>
      <c r="AQF23" s="810"/>
      <c r="AQG23" s="810"/>
      <c r="AQH23" s="810"/>
      <c r="AQI23" s="810"/>
      <c r="AQJ23" s="810"/>
      <c r="AQK23" s="810"/>
      <c r="AQL23" s="810"/>
      <c r="AQM23" s="810"/>
      <c r="AQN23" s="810"/>
      <c r="AQO23" s="810"/>
      <c r="AQP23" s="810"/>
      <c r="AQQ23" s="810"/>
      <c r="AQR23" s="810"/>
      <c r="AQS23" s="810"/>
      <c r="AQT23" s="810"/>
      <c r="AQU23" s="810"/>
      <c r="AQV23" s="810"/>
      <c r="AQW23" s="810"/>
      <c r="AQX23" s="810"/>
      <c r="AQY23" s="810"/>
      <c r="AQZ23" s="810"/>
      <c r="ARA23" s="810"/>
      <c r="ARB23" s="810"/>
      <c r="ARC23" s="810"/>
      <c r="ARD23" s="810"/>
      <c r="ARE23" s="810"/>
      <c r="ARF23" s="810"/>
      <c r="ARG23" s="810"/>
      <c r="ARH23" s="810"/>
      <c r="ARI23" s="810"/>
      <c r="ARJ23" s="810"/>
      <c r="ARK23" s="810"/>
      <c r="ARL23" s="810"/>
      <c r="ARM23" s="810"/>
      <c r="ARN23" s="810"/>
      <c r="ARO23" s="810"/>
      <c r="ARP23" s="810"/>
      <c r="ARQ23" s="810"/>
      <c r="ARR23" s="810"/>
      <c r="ARS23" s="810"/>
      <c r="ART23" s="810"/>
      <c r="ARU23" s="810"/>
      <c r="ARV23" s="810"/>
      <c r="ARW23" s="810"/>
      <c r="ARX23" s="810"/>
      <c r="ARY23" s="810"/>
      <c r="ARZ23" s="810"/>
      <c r="ASA23" s="810"/>
      <c r="ASB23" s="810"/>
      <c r="ASC23" s="810"/>
      <c r="ASD23" s="810"/>
      <c r="ASE23" s="810"/>
      <c r="ASF23" s="810"/>
      <c r="ASG23" s="810"/>
      <c r="ASH23" s="810"/>
      <c r="ASI23" s="810"/>
      <c r="ASJ23" s="810"/>
      <c r="ASK23" s="810"/>
      <c r="ASL23" s="810"/>
      <c r="ASM23" s="810"/>
      <c r="ASN23" s="810"/>
      <c r="ASO23" s="810"/>
      <c r="ASP23" s="810"/>
      <c r="ASQ23" s="810"/>
      <c r="ASR23" s="810"/>
      <c r="ASS23" s="810"/>
      <c r="AST23" s="810"/>
      <c r="ASU23" s="810"/>
      <c r="ASV23" s="810"/>
      <c r="ASW23" s="810"/>
      <c r="ASX23" s="810"/>
      <c r="ASY23" s="810"/>
      <c r="ASZ23" s="810"/>
      <c r="ATA23" s="810"/>
      <c r="ATB23" s="810"/>
      <c r="ATC23" s="810"/>
      <c r="ATD23" s="810"/>
      <c r="ATE23" s="810"/>
      <c r="ATF23" s="810"/>
      <c r="ATG23" s="810"/>
      <c r="ATH23" s="810"/>
      <c r="ATI23" s="810"/>
      <c r="ATJ23" s="810"/>
      <c r="ATK23" s="810"/>
      <c r="ATL23" s="810"/>
      <c r="ATM23" s="810"/>
      <c r="ATN23" s="810"/>
      <c r="ATO23" s="810"/>
      <c r="ATP23" s="810"/>
      <c r="ATQ23" s="810"/>
      <c r="ATR23" s="810"/>
      <c r="ATS23" s="810"/>
      <c r="ATT23" s="810"/>
      <c r="ATU23" s="810"/>
      <c r="ATV23" s="810"/>
      <c r="ATW23" s="810"/>
      <c r="ATX23" s="810"/>
      <c r="ATY23" s="810"/>
      <c r="ATZ23" s="810"/>
      <c r="AUA23" s="810"/>
      <c r="AUB23" s="810"/>
      <c r="AUC23" s="810"/>
      <c r="AUD23" s="810"/>
      <c r="AUE23" s="810"/>
      <c r="AUF23" s="810"/>
      <c r="AUG23" s="810"/>
      <c r="AUH23" s="810"/>
      <c r="AUI23" s="810"/>
      <c r="AUJ23" s="810"/>
      <c r="AUK23" s="810"/>
      <c r="AUL23" s="810"/>
      <c r="AUM23" s="810"/>
      <c r="AUN23" s="810"/>
      <c r="AUO23" s="810"/>
      <c r="AUP23" s="810"/>
      <c r="AUQ23" s="810"/>
      <c r="AUR23" s="810"/>
      <c r="AUS23" s="810"/>
      <c r="AUT23" s="810"/>
      <c r="AUU23" s="810"/>
      <c r="AUV23" s="810"/>
      <c r="AUW23" s="810"/>
      <c r="AUX23" s="810"/>
      <c r="AUY23" s="810"/>
      <c r="AUZ23" s="810"/>
      <c r="AVA23" s="810"/>
      <c r="AVB23" s="810"/>
      <c r="AVC23" s="810"/>
      <c r="AVD23" s="810"/>
      <c r="AVE23" s="810"/>
      <c r="AVF23" s="810"/>
      <c r="AVG23" s="810"/>
      <c r="AVH23" s="810"/>
      <c r="AVI23" s="810"/>
      <c r="AVJ23" s="810"/>
      <c r="AVK23" s="810"/>
      <c r="AVL23" s="810"/>
      <c r="AVM23" s="810"/>
      <c r="AVN23" s="810"/>
      <c r="AVO23" s="810"/>
      <c r="AVP23" s="810"/>
      <c r="AVQ23" s="810"/>
      <c r="AVR23" s="810"/>
      <c r="AVS23" s="810"/>
      <c r="AVT23" s="810"/>
      <c r="AVU23" s="810"/>
      <c r="AVV23" s="810"/>
      <c r="AVW23" s="810"/>
      <c r="AVX23" s="810"/>
      <c r="AVY23" s="810"/>
      <c r="AVZ23" s="810"/>
      <c r="AWA23" s="810"/>
      <c r="AWB23" s="810"/>
      <c r="AWC23" s="810"/>
      <c r="AWD23" s="810"/>
      <c r="AWE23" s="810"/>
      <c r="AWF23" s="810"/>
      <c r="AWG23" s="810"/>
      <c r="AWH23" s="810"/>
      <c r="AWI23" s="810"/>
      <c r="AWJ23" s="810"/>
      <c r="AWK23" s="810"/>
      <c r="AWL23" s="810"/>
      <c r="AWM23" s="810"/>
      <c r="AWN23" s="810"/>
      <c r="AWO23" s="810"/>
      <c r="AWP23" s="810"/>
      <c r="AWQ23" s="810"/>
      <c r="AWR23" s="810"/>
      <c r="AWS23" s="810"/>
      <c r="AWT23" s="810"/>
      <c r="AWU23" s="810"/>
      <c r="AWV23" s="810"/>
      <c r="AWW23" s="810"/>
      <c r="AWX23" s="810"/>
      <c r="AWY23" s="810"/>
      <c r="AWZ23" s="810"/>
      <c r="AXA23" s="810"/>
      <c r="AXB23" s="810"/>
      <c r="AXC23" s="810"/>
      <c r="AXD23" s="810"/>
      <c r="AXE23" s="810"/>
      <c r="AXF23" s="810"/>
      <c r="AXG23" s="810"/>
      <c r="AXH23" s="810"/>
      <c r="AXI23" s="810"/>
      <c r="AXJ23" s="810"/>
      <c r="AXK23" s="810"/>
      <c r="AXL23" s="810"/>
      <c r="AXM23" s="810"/>
      <c r="AXN23" s="810"/>
      <c r="AXO23" s="810"/>
      <c r="AXP23" s="810"/>
      <c r="AXQ23" s="810"/>
      <c r="AXR23" s="810"/>
      <c r="AXS23" s="810"/>
      <c r="AXT23" s="810"/>
      <c r="AXU23" s="810"/>
      <c r="AXV23" s="810"/>
      <c r="AXW23" s="810"/>
      <c r="AXX23" s="810"/>
      <c r="AXY23" s="810"/>
      <c r="AXZ23" s="810"/>
      <c r="AYA23" s="810"/>
      <c r="AYB23" s="810"/>
      <c r="AYC23" s="810"/>
      <c r="AYD23" s="810"/>
      <c r="AYE23" s="810"/>
      <c r="AYF23" s="810"/>
      <c r="AYG23" s="810"/>
      <c r="AYH23" s="810"/>
      <c r="AYI23" s="810"/>
      <c r="AYJ23" s="810"/>
      <c r="AYK23" s="810"/>
      <c r="AYL23" s="810"/>
      <c r="AYM23" s="810"/>
      <c r="AYN23" s="810"/>
      <c r="AYO23" s="810"/>
      <c r="AYP23" s="810"/>
      <c r="AYQ23" s="810"/>
      <c r="AYR23" s="810"/>
      <c r="AYS23" s="810"/>
      <c r="AYT23" s="810"/>
      <c r="AYU23" s="810"/>
      <c r="AYV23" s="810"/>
      <c r="AYW23" s="810"/>
      <c r="AYX23" s="810"/>
      <c r="AYY23" s="810"/>
      <c r="AYZ23" s="810"/>
      <c r="AZA23" s="810"/>
      <c r="AZB23" s="810"/>
      <c r="AZC23" s="810"/>
      <c r="AZD23" s="810"/>
      <c r="AZE23" s="810"/>
      <c r="AZF23" s="810"/>
      <c r="AZG23" s="810"/>
      <c r="AZH23" s="810"/>
      <c r="AZI23" s="810"/>
      <c r="AZJ23" s="810"/>
      <c r="AZK23" s="810"/>
      <c r="AZL23" s="810"/>
      <c r="AZM23" s="810"/>
      <c r="AZN23" s="810"/>
      <c r="AZO23" s="810"/>
      <c r="AZP23" s="810"/>
      <c r="AZQ23" s="810"/>
      <c r="AZR23" s="810"/>
      <c r="AZS23" s="810"/>
      <c r="AZT23" s="810"/>
      <c r="AZU23" s="810"/>
      <c r="AZV23" s="810"/>
      <c r="AZW23" s="810"/>
      <c r="AZX23" s="810"/>
      <c r="AZY23" s="810"/>
      <c r="AZZ23" s="810"/>
      <c r="BAA23" s="810"/>
      <c r="BAB23" s="810"/>
      <c r="BAC23" s="810"/>
      <c r="BAD23" s="810"/>
      <c r="BAE23" s="810"/>
      <c r="BAF23" s="810"/>
      <c r="BAG23" s="810"/>
      <c r="BAH23" s="810"/>
      <c r="BAI23" s="810"/>
      <c r="BAJ23" s="810"/>
      <c r="BAK23" s="810"/>
      <c r="BAL23" s="810"/>
      <c r="BAM23" s="810"/>
      <c r="BAN23" s="810"/>
      <c r="BAO23" s="810"/>
      <c r="BAP23" s="810"/>
      <c r="BAQ23" s="810"/>
      <c r="BAR23" s="810"/>
      <c r="BAS23" s="810"/>
      <c r="BAT23" s="810"/>
      <c r="BAU23" s="810"/>
      <c r="BAV23" s="810"/>
      <c r="BAW23" s="810"/>
      <c r="BAX23" s="810"/>
      <c r="BAY23" s="810"/>
      <c r="BAZ23" s="810"/>
      <c r="BBA23" s="810"/>
      <c r="BBB23" s="810"/>
      <c r="BBC23" s="810"/>
      <c r="BBD23" s="810"/>
      <c r="BBE23" s="810"/>
      <c r="BBF23" s="810"/>
      <c r="BBG23" s="810"/>
      <c r="BBH23" s="810"/>
      <c r="BBI23" s="810"/>
      <c r="BBJ23" s="810"/>
      <c r="BBK23" s="810"/>
      <c r="BBL23" s="810"/>
      <c r="BBM23" s="810"/>
      <c r="BBN23" s="810"/>
      <c r="BBO23" s="810"/>
      <c r="BBP23" s="810"/>
      <c r="BBQ23" s="810"/>
      <c r="BBR23" s="810"/>
      <c r="BBS23" s="810"/>
      <c r="BBT23" s="810"/>
      <c r="BBU23" s="810"/>
      <c r="BBV23" s="810"/>
      <c r="BBW23" s="810"/>
      <c r="BBX23" s="810"/>
      <c r="BBY23" s="810"/>
      <c r="BBZ23" s="810"/>
      <c r="BCA23" s="810"/>
      <c r="BCB23" s="810"/>
      <c r="BCC23" s="810"/>
      <c r="BCD23" s="810"/>
      <c r="BCE23" s="810"/>
      <c r="BCF23" s="810"/>
      <c r="BCG23" s="810"/>
      <c r="BCH23" s="810"/>
      <c r="BCI23" s="810"/>
      <c r="BCJ23" s="810"/>
      <c r="BCK23" s="810"/>
      <c r="BCL23" s="810"/>
      <c r="BCM23" s="810"/>
      <c r="BCN23" s="810"/>
      <c r="BCO23" s="810"/>
      <c r="BCP23" s="810"/>
      <c r="BCQ23" s="810"/>
      <c r="BCR23" s="810"/>
      <c r="BCS23" s="810"/>
      <c r="BCT23" s="810"/>
      <c r="BCU23" s="810"/>
      <c r="BCV23" s="810"/>
      <c r="BCW23" s="810"/>
      <c r="BCX23" s="810"/>
      <c r="BCY23" s="810"/>
      <c r="BCZ23" s="810"/>
      <c r="BDA23" s="810"/>
      <c r="BDB23" s="810"/>
      <c r="BDC23" s="810"/>
      <c r="BDD23" s="810"/>
      <c r="BDE23" s="810"/>
      <c r="BDF23" s="810"/>
      <c r="BDG23" s="810"/>
      <c r="BDH23" s="810"/>
      <c r="BDI23" s="810"/>
      <c r="BDJ23" s="810"/>
      <c r="BDK23" s="810"/>
      <c r="BDL23" s="810"/>
      <c r="BDM23" s="810"/>
      <c r="BDN23" s="810"/>
      <c r="BDO23" s="810"/>
      <c r="BDP23" s="810"/>
      <c r="BDQ23" s="810"/>
      <c r="BDR23" s="810"/>
      <c r="BDS23" s="810"/>
      <c r="BDT23" s="810"/>
      <c r="BDU23" s="810"/>
      <c r="BDV23" s="810"/>
      <c r="BDW23" s="810"/>
      <c r="BDX23" s="810"/>
      <c r="BDY23" s="810"/>
      <c r="BDZ23" s="810"/>
      <c r="BEA23" s="810"/>
      <c r="BEB23" s="810"/>
      <c r="BEC23" s="810"/>
      <c r="BED23" s="810"/>
      <c r="BEE23" s="810"/>
      <c r="BEF23" s="810"/>
      <c r="BEG23" s="810"/>
      <c r="BEH23" s="810"/>
      <c r="BEI23" s="810"/>
      <c r="BEJ23" s="810"/>
      <c r="BEK23" s="810"/>
      <c r="BEL23" s="810"/>
      <c r="BEM23" s="810"/>
      <c r="BEN23" s="810"/>
      <c r="BEO23" s="810"/>
      <c r="BEP23" s="810"/>
      <c r="BEQ23" s="810"/>
      <c r="BER23" s="810"/>
      <c r="BES23" s="810"/>
      <c r="BET23" s="810"/>
      <c r="BEU23" s="810"/>
      <c r="BEV23" s="810"/>
      <c r="BEW23" s="810"/>
      <c r="BEX23" s="810"/>
      <c r="BEY23" s="810"/>
      <c r="BEZ23" s="810"/>
      <c r="BFA23" s="810"/>
      <c r="BFB23" s="810"/>
      <c r="BFC23" s="810"/>
      <c r="BFD23" s="810"/>
      <c r="BFE23" s="810"/>
      <c r="BFF23" s="810"/>
      <c r="BFG23" s="810"/>
      <c r="BFH23" s="810"/>
      <c r="BFI23" s="810"/>
      <c r="BFJ23" s="810"/>
      <c r="BFK23" s="810"/>
      <c r="BFL23" s="810"/>
      <c r="BFM23" s="810"/>
      <c r="BFN23" s="810"/>
      <c r="BFO23" s="810"/>
      <c r="BFP23" s="810"/>
      <c r="BFQ23" s="810"/>
      <c r="BFR23" s="810"/>
      <c r="BFS23" s="810"/>
      <c r="BFT23" s="810"/>
      <c r="BFU23" s="810"/>
      <c r="BFV23" s="810"/>
      <c r="BFW23" s="810"/>
      <c r="BFX23" s="810"/>
      <c r="BFY23" s="810"/>
      <c r="BFZ23" s="810"/>
      <c r="BGA23" s="810"/>
      <c r="BGB23" s="810"/>
      <c r="BGC23" s="810"/>
      <c r="BGD23" s="810"/>
      <c r="BGE23" s="810"/>
      <c r="BGF23" s="810"/>
      <c r="BGG23" s="810"/>
      <c r="BGH23" s="810"/>
      <c r="BGI23" s="810"/>
      <c r="BGJ23" s="810"/>
      <c r="BGK23" s="810"/>
      <c r="BGL23" s="810"/>
      <c r="BGM23" s="810"/>
      <c r="BGN23" s="810"/>
      <c r="BGO23" s="810"/>
      <c r="BGP23" s="810"/>
      <c r="BGQ23" s="810"/>
      <c r="BGR23" s="810"/>
      <c r="BGS23" s="810"/>
      <c r="BGT23" s="810"/>
      <c r="BGU23" s="810"/>
      <c r="BGV23" s="810"/>
      <c r="BGW23" s="810"/>
      <c r="BGX23" s="810"/>
      <c r="BGY23" s="810"/>
      <c r="BGZ23" s="810"/>
      <c r="BHA23" s="810"/>
      <c r="BHB23" s="810"/>
      <c r="BHC23" s="810"/>
      <c r="BHD23" s="810"/>
      <c r="BHE23" s="810"/>
      <c r="BHF23" s="810"/>
      <c r="BHG23" s="810"/>
      <c r="BHH23" s="810"/>
      <c r="BHI23" s="810"/>
      <c r="BHJ23" s="810"/>
      <c r="BHK23" s="810"/>
      <c r="BHL23" s="810"/>
      <c r="BHM23" s="810"/>
      <c r="BHN23" s="810"/>
      <c r="BHO23" s="810"/>
      <c r="BHP23" s="810"/>
      <c r="BHQ23" s="810"/>
      <c r="BHR23" s="810"/>
      <c r="BHS23" s="810"/>
      <c r="BHT23" s="810"/>
      <c r="BHU23" s="810"/>
      <c r="BHV23" s="810"/>
      <c r="BHW23" s="810"/>
      <c r="BHX23" s="810"/>
      <c r="BHY23" s="810"/>
      <c r="BHZ23" s="810"/>
      <c r="BIA23" s="810"/>
      <c r="BIB23" s="810"/>
      <c r="BIC23" s="810"/>
      <c r="BID23" s="810"/>
      <c r="BIE23" s="810"/>
      <c r="BIF23" s="810"/>
      <c r="BIG23" s="810"/>
      <c r="BIH23" s="810"/>
      <c r="BII23" s="810"/>
      <c r="BIJ23" s="810"/>
      <c r="BIK23" s="810"/>
      <c r="BIL23" s="810"/>
      <c r="BIM23" s="810"/>
      <c r="BIN23" s="810"/>
      <c r="BIO23" s="810"/>
      <c r="BIP23" s="810"/>
      <c r="BIQ23" s="810"/>
      <c r="BIR23" s="810"/>
      <c r="BIS23" s="810"/>
      <c r="BIT23" s="810"/>
      <c r="BIU23" s="810"/>
      <c r="BIV23" s="810"/>
      <c r="BIW23" s="810"/>
      <c r="BIX23" s="810"/>
      <c r="BIY23" s="810"/>
      <c r="BIZ23" s="810"/>
      <c r="BJA23" s="810"/>
      <c r="BJB23" s="810"/>
      <c r="BJC23" s="810"/>
      <c r="BJD23" s="810"/>
      <c r="BJE23" s="810"/>
      <c r="BJF23" s="810"/>
      <c r="BJG23" s="810"/>
      <c r="BJH23" s="810"/>
      <c r="BJI23" s="810"/>
      <c r="BJJ23" s="810"/>
      <c r="BJK23" s="810"/>
      <c r="BJL23" s="810"/>
      <c r="BJM23" s="810"/>
      <c r="BJN23" s="810"/>
      <c r="BJO23" s="810"/>
      <c r="BJP23" s="810"/>
      <c r="BJQ23" s="810"/>
      <c r="BJR23" s="810"/>
      <c r="BJS23" s="810"/>
      <c r="BJT23" s="810"/>
      <c r="BJU23" s="810"/>
      <c r="BJV23" s="810"/>
      <c r="BJW23" s="810"/>
      <c r="BJX23" s="810"/>
      <c r="BJY23" s="810"/>
      <c r="BJZ23" s="810"/>
      <c r="BKA23" s="810"/>
      <c r="BKB23" s="810"/>
      <c r="BKC23" s="810"/>
      <c r="BKD23" s="810"/>
      <c r="BKE23" s="810"/>
      <c r="BKF23" s="810"/>
      <c r="BKG23" s="810"/>
      <c r="BKH23" s="810"/>
      <c r="BKI23" s="810"/>
      <c r="BKJ23" s="810"/>
      <c r="BKK23" s="810"/>
      <c r="BKL23" s="810"/>
      <c r="BKM23" s="810"/>
      <c r="BKN23" s="810"/>
      <c r="BKO23" s="810"/>
      <c r="BKP23" s="810"/>
      <c r="BKQ23" s="810"/>
      <c r="BKR23" s="810"/>
      <c r="BKS23" s="810"/>
      <c r="BKT23" s="810"/>
      <c r="BKU23" s="810"/>
      <c r="BKV23" s="810"/>
      <c r="BKW23" s="810"/>
      <c r="BKX23" s="810"/>
      <c r="BKY23" s="810"/>
      <c r="BKZ23" s="810"/>
      <c r="BLA23" s="810"/>
      <c r="BLB23" s="810"/>
      <c r="BLC23" s="810"/>
      <c r="BLD23" s="810"/>
      <c r="BLE23" s="810"/>
      <c r="BLF23" s="810"/>
      <c r="BLG23" s="810"/>
      <c r="BLH23" s="810"/>
      <c r="BLI23" s="810"/>
      <c r="BLJ23" s="810"/>
      <c r="BLK23" s="810"/>
      <c r="BLL23" s="810"/>
      <c r="BLM23" s="810"/>
      <c r="BLN23" s="810"/>
      <c r="BLO23" s="810"/>
      <c r="BLP23" s="810"/>
      <c r="BLQ23" s="810"/>
      <c r="BLR23" s="810"/>
      <c r="BLS23" s="810"/>
      <c r="BLT23" s="810"/>
      <c r="BLU23" s="810"/>
      <c r="BLV23" s="810"/>
      <c r="BLW23" s="810"/>
      <c r="BLX23" s="810"/>
      <c r="BLY23" s="810"/>
      <c r="BLZ23" s="810"/>
      <c r="BMA23" s="810"/>
      <c r="BMB23" s="810"/>
      <c r="BMC23" s="810"/>
      <c r="BMD23" s="810"/>
      <c r="BME23" s="810"/>
      <c r="BMF23" s="810"/>
      <c r="BMG23" s="810"/>
      <c r="BMH23" s="810"/>
      <c r="BMI23" s="810"/>
      <c r="BMJ23" s="810"/>
      <c r="BMK23" s="810"/>
      <c r="BML23" s="810"/>
      <c r="BMM23" s="810"/>
      <c r="BMN23" s="810"/>
      <c r="BMO23" s="810"/>
      <c r="BMP23" s="810"/>
      <c r="BMQ23" s="810"/>
      <c r="BMR23" s="810"/>
      <c r="BMS23" s="810"/>
      <c r="BMT23" s="810"/>
      <c r="BMU23" s="810"/>
      <c r="BMV23" s="810"/>
      <c r="BMW23" s="810"/>
      <c r="BMX23" s="810"/>
      <c r="BMY23" s="810"/>
      <c r="BMZ23" s="810"/>
      <c r="BNA23" s="810"/>
      <c r="BNB23" s="810"/>
      <c r="BNC23" s="810"/>
      <c r="BND23" s="810"/>
      <c r="BNE23" s="810"/>
      <c r="BNF23" s="810"/>
      <c r="BNG23" s="810"/>
      <c r="BNH23" s="810"/>
      <c r="BNI23" s="810"/>
      <c r="BNJ23" s="810"/>
      <c r="BNK23" s="810"/>
      <c r="BNL23" s="810"/>
      <c r="BNM23" s="810"/>
      <c r="BNN23" s="810"/>
      <c r="BNO23" s="810"/>
      <c r="BNP23" s="810"/>
      <c r="BNQ23" s="810"/>
      <c r="BNR23" s="810"/>
      <c r="BNS23" s="810"/>
      <c r="BNT23" s="810"/>
      <c r="BNU23" s="810"/>
      <c r="BNV23" s="810"/>
      <c r="BNW23" s="810"/>
      <c r="BNX23" s="810"/>
      <c r="BNY23" s="810"/>
      <c r="BNZ23" s="810"/>
      <c r="BOA23" s="810"/>
      <c r="BOB23" s="810"/>
      <c r="BOC23" s="810"/>
      <c r="BOD23" s="810"/>
      <c r="BOE23" s="810"/>
      <c r="BOF23" s="810"/>
      <c r="BOG23" s="810"/>
      <c r="BOH23" s="810"/>
      <c r="BOI23" s="810"/>
      <c r="BOJ23" s="810"/>
      <c r="BOK23" s="810"/>
      <c r="BOL23" s="810"/>
      <c r="BOM23" s="810"/>
      <c r="BON23" s="810"/>
      <c r="BOO23" s="810"/>
      <c r="BOP23" s="810"/>
      <c r="BOQ23" s="810"/>
      <c r="BOR23" s="810"/>
      <c r="BOS23" s="810"/>
      <c r="BOT23" s="810"/>
      <c r="BOU23" s="810"/>
      <c r="BOV23" s="810"/>
      <c r="BOW23" s="810"/>
      <c r="BOX23" s="810"/>
      <c r="BOY23" s="810"/>
      <c r="BOZ23" s="810"/>
      <c r="BPA23" s="810"/>
      <c r="BPB23" s="810"/>
      <c r="BPC23" s="810"/>
      <c r="BPD23" s="810"/>
      <c r="BPE23" s="810"/>
      <c r="BPF23" s="810"/>
      <c r="BPG23" s="810"/>
      <c r="BPH23" s="810"/>
      <c r="BPI23" s="810"/>
      <c r="BPJ23" s="810"/>
      <c r="BPK23" s="810"/>
      <c r="BPL23" s="810"/>
      <c r="BPM23" s="810"/>
      <c r="BPN23" s="810"/>
      <c r="BPO23" s="810"/>
      <c r="BPP23" s="810"/>
      <c r="BPQ23" s="810"/>
      <c r="BPR23" s="810"/>
      <c r="BPS23" s="810"/>
      <c r="BPT23" s="810"/>
      <c r="BPU23" s="810"/>
      <c r="BPV23" s="810"/>
      <c r="BPW23" s="810"/>
      <c r="BPX23" s="810"/>
      <c r="BPY23" s="810"/>
      <c r="BPZ23" s="810"/>
      <c r="BQA23" s="810"/>
      <c r="BQB23" s="810"/>
      <c r="BQC23" s="810"/>
      <c r="BQD23" s="810"/>
      <c r="BQE23" s="810"/>
      <c r="BQF23" s="810"/>
      <c r="BQG23" s="810"/>
      <c r="BQH23" s="810"/>
      <c r="BQI23" s="810"/>
      <c r="BQJ23" s="810"/>
      <c r="BQK23" s="810"/>
      <c r="BQL23" s="810"/>
      <c r="BQM23" s="810"/>
      <c r="BQN23" s="810"/>
      <c r="BQO23" s="810"/>
      <c r="BQP23" s="810"/>
      <c r="BQQ23" s="810"/>
      <c r="BQR23" s="810"/>
      <c r="BQS23" s="810"/>
      <c r="BQT23" s="810"/>
      <c r="BQU23" s="810"/>
      <c r="BQV23" s="810"/>
      <c r="BQW23" s="810"/>
      <c r="BQX23" s="810"/>
      <c r="BQY23" s="810"/>
      <c r="BQZ23" s="810"/>
      <c r="BRA23" s="810"/>
      <c r="BRB23" s="810"/>
      <c r="BRC23" s="810"/>
      <c r="BRD23" s="810"/>
      <c r="BRE23" s="810"/>
      <c r="BRF23" s="810"/>
      <c r="BRG23" s="810"/>
      <c r="BRH23" s="810"/>
      <c r="BRI23" s="810"/>
      <c r="BRJ23" s="810"/>
      <c r="BRK23" s="810"/>
      <c r="BRL23" s="810"/>
      <c r="BRM23" s="810"/>
      <c r="BRN23" s="810"/>
      <c r="BRO23" s="810"/>
      <c r="BRP23" s="810"/>
      <c r="BRQ23" s="810"/>
      <c r="BRR23" s="810"/>
      <c r="BRS23" s="810"/>
      <c r="BRT23" s="810"/>
      <c r="BRU23" s="810"/>
      <c r="BRV23" s="810"/>
      <c r="BRW23" s="810"/>
      <c r="BRX23" s="810"/>
      <c r="BRY23" s="810"/>
      <c r="BRZ23" s="810"/>
      <c r="BSA23" s="810"/>
      <c r="BSB23" s="810"/>
      <c r="BSC23" s="810"/>
      <c r="BSD23" s="810"/>
      <c r="BSE23" s="810"/>
      <c r="BSF23" s="810"/>
      <c r="BSG23" s="810"/>
      <c r="BSH23" s="810"/>
      <c r="BSI23" s="810"/>
      <c r="BSJ23" s="810"/>
      <c r="BSK23" s="810"/>
      <c r="BSL23" s="810"/>
      <c r="BSM23" s="810"/>
      <c r="BSN23" s="810"/>
      <c r="BSO23" s="810"/>
      <c r="BSP23" s="810"/>
      <c r="BSQ23" s="810"/>
      <c r="BSR23" s="810"/>
      <c r="BSS23" s="810"/>
      <c r="BST23" s="810"/>
      <c r="BSU23" s="810"/>
      <c r="BSV23" s="810"/>
      <c r="BSW23" s="810"/>
      <c r="BSX23" s="810"/>
      <c r="BSY23" s="810"/>
      <c r="BSZ23" s="810"/>
      <c r="BTA23" s="810"/>
      <c r="BTB23" s="810"/>
      <c r="BTC23" s="810"/>
      <c r="BTD23" s="810"/>
      <c r="BTE23" s="810"/>
      <c r="BTF23" s="810"/>
      <c r="BTG23" s="810"/>
      <c r="BTH23" s="810"/>
      <c r="BTI23" s="810"/>
      <c r="BTJ23" s="810"/>
      <c r="BTK23" s="810"/>
      <c r="BTL23" s="810"/>
      <c r="BTM23" s="810"/>
      <c r="BTN23" s="810"/>
      <c r="BTO23" s="810"/>
      <c r="BTP23" s="810"/>
      <c r="BTQ23" s="810"/>
      <c r="BTR23" s="810"/>
      <c r="BTS23" s="810"/>
      <c r="BTT23" s="810"/>
      <c r="BTU23" s="810"/>
      <c r="BTV23" s="810"/>
      <c r="BTW23" s="810"/>
      <c r="BTX23" s="810"/>
      <c r="BTY23" s="810"/>
      <c r="BTZ23" s="810"/>
      <c r="BUA23" s="810"/>
      <c r="BUB23" s="810"/>
      <c r="BUC23" s="810"/>
      <c r="BUD23" s="810"/>
      <c r="BUE23" s="810"/>
      <c r="BUF23" s="810"/>
      <c r="BUG23" s="810"/>
      <c r="BUH23" s="810"/>
      <c r="BUI23" s="810"/>
      <c r="BUJ23" s="810"/>
      <c r="BUK23" s="810"/>
      <c r="BUL23" s="810"/>
      <c r="BUM23" s="810"/>
      <c r="BUN23" s="810"/>
      <c r="BUO23" s="810"/>
      <c r="BUP23" s="810"/>
      <c r="BUQ23" s="810"/>
      <c r="BUR23" s="810"/>
      <c r="BUS23" s="810"/>
      <c r="BUT23" s="810"/>
      <c r="BUU23" s="810"/>
      <c r="BUV23" s="810"/>
      <c r="BUW23" s="810"/>
      <c r="BUX23" s="810"/>
      <c r="BUY23" s="810"/>
      <c r="BUZ23" s="810"/>
      <c r="BVA23" s="810"/>
      <c r="BVB23" s="810"/>
      <c r="BVC23" s="810"/>
      <c r="BVD23" s="810"/>
      <c r="BVE23" s="810"/>
      <c r="BVF23" s="810"/>
      <c r="BVG23" s="810"/>
      <c r="BVH23" s="810"/>
      <c r="BVI23" s="810"/>
      <c r="BVJ23" s="810"/>
      <c r="BVK23" s="810"/>
      <c r="BVL23" s="810"/>
      <c r="BVM23" s="810"/>
      <c r="BVN23" s="810"/>
      <c r="BVO23" s="810"/>
      <c r="BVP23" s="810"/>
      <c r="BVQ23" s="810"/>
      <c r="BVR23" s="810"/>
      <c r="BVS23" s="810"/>
      <c r="BVT23" s="810"/>
      <c r="BVU23" s="810"/>
      <c r="BVV23" s="810"/>
      <c r="BVW23" s="810"/>
      <c r="BVX23" s="810"/>
      <c r="BVY23" s="810"/>
      <c r="BVZ23" s="810"/>
      <c r="BWA23" s="810"/>
      <c r="BWB23" s="810"/>
      <c r="BWC23" s="810"/>
      <c r="BWD23" s="810"/>
      <c r="BWE23" s="810"/>
      <c r="BWF23" s="810"/>
      <c r="BWG23" s="810"/>
      <c r="BWH23" s="810"/>
      <c r="BWI23" s="810"/>
      <c r="BWJ23" s="810"/>
      <c r="BWK23" s="810"/>
      <c r="BWL23" s="810"/>
      <c r="BWM23" s="810"/>
      <c r="BWN23" s="810"/>
      <c r="BWO23" s="810"/>
      <c r="BWP23" s="810"/>
      <c r="BWQ23" s="810"/>
      <c r="BWR23" s="810"/>
      <c r="BWS23" s="810"/>
      <c r="BWT23" s="810"/>
      <c r="BWU23" s="810"/>
      <c r="BWV23" s="810"/>
      <c r="BWW23" s="810"/>
      <c r="BWX23" s="810"/>
      <c r="BWY23" s="810"/>
      <c r="BWZ23" s="810"/>
      <c r="BXA23" s="810"/>
      <c r="BXB23" s="810"/>
      <c r="BXC23" s="810"/>
      <c r="BXD23" s="810"/>
      <c r="BXE23" s="810"/>
      <c r="BXF23" s="810"/>
      <c r="BXG23" s="810"/>
      <c r="BXH23" s="810"/>
      <c r="BXI23" s="810"/>
      <c r="BXJ23" s="810"/>
      <c r="BXK23" s="810"/>
      <c r="BXL23" s="810"/>
      <c r="BXM23" s="810"/>
      <c r="BXN23" s="810"/>
      <c r="BXO23" s="810"/>
      <c r="BXP23" s="810"/>
      <c r="BXQ23" s="810"/>
      <c r="BXR23" s="810"/>
      <c r="BXS23" s="810"/>
      <c r="BXT23" s="810"/>
      <c r="BXU23" s="810"/>
      <c r="BXV23" s="810"/>
      <c r="BXW23" s="810"/>
      <c r="BXX23" s="810"/>
      <c r="BXY23" s="810"/>
      <c r="BXZ23" s="810"/>
      <c r="BYA23" s="810"/>
      <c r="BYB23" s="810"/>
      <c r="BYC23" s="810"/>
      <c r="BYD23" s="810"/>
      <c r="BYE23" s="810"/>
      <c r="BYF23" s="810"/>
      <c r="BYG23" s="810"/>
      <c r="BYH23" s="810"/>
      <c r="BYI23" s="810"/>
      <c r="BYJ23" s="810"/>
      <c r="BYK23" s="810"/>
      <c r="BYL23" s="810"/>
      <c r="BYM23" s="810"/>
      <c r="BYN23" s="810"/>
      <c r="BYO23" s="810"/>
      <c r="BYP23" s="810"/>
      <c r="BYQ23" s="810"/>
      <c r="BYR23" s="810"/>
      <c r="BYS23" s="810"/>
      <c r="BYT23" s="810"/>
      <c r="BYU23" s="810"/>
      <c r="BYV23" s="810"/>
      <c r="BYW23" s="810"/>
      <c r="BYX23" s="810"/>
      <c r="BYY23" s="810"/>
      <c r="BYZ23" s="810"/>
      <c r="BZA23" s="810"/>
      <c r="BZB23" s="810"/>
      <c r="BZC23" s="810"/>
      <c r="BZD23" s="810"/>
      <c r="BZE23" s="810"/>
      <c r="BZF23" s="810"/>
      <c r="BZG23" s="810"/>
      <c r="BZH23" s="810"/>
      <c r="BZI23" s="810"/>
      <c r="BZJ23" s="810"/>
      <c r="BZK23" s="810"/>
      <c r="BZL23" s="810"/>
      <c r="BZM23" s="810"/>
      <c r="BZN23" s="810"/>
      <c r="BZO23" s="810"/>
      <c r="BZP23" s="810"/>
      <c r="BZQ23" s="810"/>
      <c r="BZR23" s="810"/>
      <c r="BZS23" s="810"/>
      <c r="BZT23" s="810"/>
      <c r="BZU23" s="810"/>
      <c r="BZV23" s="810"/>
      <c r="BZW23" s="810"/>
      <c r="BZX23" s="810"/>
      <c r="BZY23" s="810"/>
      <c r="BZZ23" s="810"/>
      <c r="CAA23" s="810"/>
      <c r="CAB23" s="810"/>
      <c r="CAC23" s="810"/>
      <c r="CAD23" s="810"/>
      <c r="CAE23" s="810"/>
      <c r="CAF23" s="810"/>
      <c r="CAG23" s="810"/>
      <c r="CAH23" s="810"/>
      <c r="CAI23" s="810"/>
      <c r="CAJ23" s="810"/>
      <c r="CAK23" s="810"/>
      <c r="CAL23" s="810"/>
      <c r="CAM23" s="810"/>
      <c r="CAN23" s="810"/>
      <c r="CAO23" s="810"/>
      <c r="CAP23" s="810"/>
      <c r="CAQ23" s="810"/>
      <c r="CAR23" s="810"/>
      <c r="CAS23" s="810"/>
      <c r="CAT23" s="810"/>
      <c r="CAU23" s="810"/>
      <c r="CAV23" s="810"/>
      <c r="CAW23" s="810"/>
      <c r="CAX23" s="810"/>
      <c r="CAY23" s="810"/>
      <c r="CAZ23" s="810"/>
      <c r="CBA23" s="810"/>
      <c r="CBB23" s="810"/>
      <c r="CBC23" s="810"/>
      <c r="CBD23" s="810"/>
      <c r="CBE23" s="810"/>
      <c r="CBF23" s="810"/>
      <c r="CBG23" s="810"/>
      <c r="CBH23" s="810"/>
      <c r="CBI23" s="810"/>
      <c r="CBJ23" s="810"/>
      <c r="CBK23" s="810"/>
      <c r="CBL23" s="810"/>
      <c r="CBM23" s="810"/>
      <c r="CBN23" s="810"/>
      <c r="CBO23" s="810"/>
      <c r="CBP23" s="810"/>
      <c r="CBQ23" s="810"/>
      <c r="CBR23" s="810"/>
      <c r="CBS23" s="810"/>
      <c r="CBT23" s="810"/>
      <c r="CBU23" s="810"/>
      <c r="CBV23" s="810"/>
      <c r="CBW23" s="810"/>
      <c r="CBX23" s="810"/>
      <c r="CBY23" s="810"/>
      <c r="CBZ23" s="810"/>
      <c r="CCA23" s="810"/>
      <c r="CCB23" s="810"/>
      <c r="CCC23" s="810"/>
      <c r="CCD23" s="810"/>
      <c r="CCE23" s="810"/>
      <c r="CCF23" s="810"/>
      <c r="CCG23" s="810"/>
      <c r="CCH23" s="810"/>
      <c r="CCI23" s="810"/>
      <c r="CCJ23" s="810"/>
      <c r="CCK23" s="810"/>
      <c r="CCL23" s="810"/>
      <c r="CCM23" s="810"/>
      <c r="CCN23" s="810"/>
      <c r="CCO23" s="810"/>
      <c r="CCP23" s="810"/>
      <c r="CCQ23" s="810"/>
      <c r="CCR23" s="810"/>
      <c r="CCS23" s="810"/>
      <c r="CCT23" s="810"/>
      <c r="CCU23" s="810"/>
      <c r="CCV23" s="810"/>
      <c r="CCW23" s="810"/>
      <c r="CCX23" s="810"/>
      <c r="CCY23" s="810"/>
      <c r="CCZ23" s="810"/>
      <c r="CDA23" s="810"/>
      <c r="CDB23" s="810"/>
      <c r="CDC23" s="810"/>
      <c r="CDD23" s="810"/>
      <c r="CDE23" s="810"/>
      <c r="CDF23" s="810"/>
      <c r="CDG23" s="810"/>
      <c r="CDH23" s="810"/>
      <c r="CDI23" s="810"/>
      <c r="CDJ23" s="810"/>
      <c r="CDK23" s="810"/>
      <c r="CDL23" s="810"/>
      <c r="CDM23" s="810"/>
      <c r="CDN23" s="810"/>
      <c r="CDO23" s="810"/>
      <c r="CDP23" s="810"/>
      <c r="CDQ23" s="810"/>
      <c r="CDR23" s="810"/>
      <c r="CDS23" s="810"/>
      <c r="CDT23" s="810"/>
      <c r="CDU23" s="810"/>
      <c r="CDV23" s="810"/>
      <c r="CDW23" s="810"/>
      <c r="CDX23" s="810"/>
      <c r="CDY23" s="810"/>
      <c r="CDZ23" s="810"/>
      <c r="CEA23" s="810"/>
      <c r="CEB23" s="810"/>
      <c r="CEC23" s="810"/>
      <c r="CED23" s="810"/>
      <c r="CEE23" s="810"/>
      <c r="CEF23" s="810"/>
      <c r="CEG23" s="810"/>
      <c r="CEH23" s="810"/>
      <c r="CEI23" s="810"/>
      <c r="CEJ23" s="810"/>
      <c r="CEK23" s="810"/>
      <c r="CEL23" s="810"/>
      <c r="CEM23" s="810"/>
      <c r="CEN23" s="810"/>
      <c r="CEO23" s="810"/>
      <c r="CEP23" s="810"/>
      <c r="CEQ23" s="810"/>
      <c r="CER23" s="810"/>
      <c r="CES23" s="810"/>
      <c r="CET23" s="810"/>
      <c r="CEU23" s="810"/>
      <c r="CEV23" s="810"/>
      <c r="CEW23" s="810"/>
      <c r="CEX23" s="810"/>
      <c r="CEY23" s="810"/>
      <c r="CEZ23" s="810"/>
      <c r="CFA23" s="810"/>
      <c r="CFB23" s="810"/>
      <c r="CFC23" s="810"/>
      <c r="CFD23" s="810"/>
      <c r="CFE23" s="810"/>
      <c r="CFF23" s="810"/>
      <c r="CFG23" s="810"/>
      <c r="CFH23" s="810"/>
      <c r="CFI23" s="810"/>
      <c r="CFJ23" s="810"/>
      <c r="CFK23" s="810"/>
      <c r="CFL23" s="810"/>
      <c r="CFM23" s="810"/>
      <c r="CFN23" s="810"/>
      <c r="CFO23" s="810"/>
      <c r="CFP23" s="810"/>
      <c r="CFQ23" s="810"/>
      <c r="CFR23" s="810"/>
      <c r="CFS23" s="810"/>
      <c r="CFT23" s="810"/>
      <c r="CFU23" s="810"/>
      <c r="CFV23" s="810"/>
      <c r="CFW23" s="810"/>
      <c r="CFX23" s="810"/>
      <c r="CFY23" s="810"/>
      <c r="CFZ23" s="810"/>
      <c r="CGA23" s="810"/>
      <c r="CGB23" s="810"/>
      <c r="CGC23" s="810"/>
      <c r="CGD23" s="810"/>
      <c r="CGE23" s="810"/>
      <c r="CGF23" s="810"/>
      <c r="CGG23" s="810"/>
      <c r="CGH23" s="810"/>
      <c r="CGI23" s="810"/>
      <c r="CGJ23" s="810"/>
      <c r="CGK23" s="810"/>
      <c r="CGL23" s="810"/>
      <c r="CGM23" s="810"/>
      <c r="CGN23" s="810"/>
      <c r="CGO23" s="810"/>
      <c r="CGP23" s="810"/>
      <c r="CGQ23" s="810"/>
      <c r="CGR23" s="810"/>
      <c r="CGS23" s="810"/>
      <c r="CGT23" s="810"/>
      <c r="CGU23" s="810"/>
      <c r="CGV23" s="810"/>
      <c r="CGW23" s="810"/>
      <c r="CGX23" s="810"/>
      <c r="CGY23" s="810"/>
      <c r="CGZ23" s="810"/>
      <c r="CHA23" s="810"/>
      <c r="CHB23" s="810"/>
      <c r="CHC23" s="810"/>
      <c r="CHD23" s="810"/>
      <c r="CHE23" s="810"/>
      <c r="CHF23" s="810"/>
      <c r="CHG23" s="810"/>
      <c r="CHH23" s="810"/>
      <c r="CHI23" s="810"/>
      <c r="CHJ23" s="810"/>
      <c r="CHK23" s="810"/>
      <c r="CHL23" s="810"/>
      <c r="CHM23" s="810"/>
      <c r="CHN23" s="810"/>
      <c r="CHO23" s="810"/>
      <c r="CHP23" s="810"/>
      <c r="CHQ23" s="810"/>
      <c r="CHR23" s="810"/>
      <c r="CHS23" s="810"/>
      <c r="CHT23" s="810"/>
      <c r="CHU23" s="810"/>
      <c r="CHV23" s="810"/>
      <c r="CHW23" s="810"/>
      <c r="CHX23" s="810"/>
      <c r="CHY23" s="810"/>
      <c r="CHZ23" s="810"/>
      <c r="CIA23" s="810"/>
      <c r="CIB23" s="810"/>
      <c r="CIC23" s="810"/>
      <c r="CID23" s="810"/>
      <c r="CIE23" s="810"/>
      <c r="CIF23" s="810"/>
      <c r="CIG23" s="810"/>
      <c r="CIH23" s="810"/>
      <c r="CII23" s="810"/>
      <c r="CIJ23" s="810"/>
      <c r="CIK23" s="810"/>
      <c r="CIL23" s="810"/>
      <c r="CIM23" s="810"/>
      <c r="CIN23" s="810"/>
      <c r="CIO23" s="810"/>
      <c r="CIP23" s="810"/>
      <c r="CIQ23" s="810"/>
      <c r="CIR23" s="810"/>
      <c r="CIS23" s="810"/>
      <c r="CIT23" s="810"/>
      <c r="CIU23" s="810"/>
      <c r="CIV23" s="810"/>
      <c r="CIW23" s="810"/>
      <c r="CIX23" s="810"/>
      <c r="CIY23" s="810"/>
      <c r="CIZ23" s="810"/>
      <c r="CJA23" s="810"/>
      <c r="CJB23" s="810"/>
      <c r="CJC23" s="810"/>
      <c r="CJD23" s="810"/>
      <c r="CJE23" s="810"/>
      <c r="CJF23" s="810"/>
      <c r="CJG23" s="810"/>
      <c r="CJH23" s="810"/>
      <c r="CJI23" s="810"/>
      <c r="CJJ23" s="810"/>
      <c r="CJK23" s="810"/>
      <c r="CJL23" s="810"/>
      <c r="CJM23" s="810"/>
      <c r="CJN23" s="810"/>
      <c r="CJO23" s="810"/>
      <c r="CJP23" s="810"/>
      <c r="CJQ23" s="810"/>
      <c r="CJR23" s="810"/>
      <c r="CJS23" s="810"/>
      <c r="CJT23" s="810"/>
      <c r="CJU23" s="810"/>
      <c r="CJV23" s="810"/>
      <c r="CJW23" s="810"/>
      <c r="CJX23" s="810"/>
      <c r="CJY23" s="810"/>
      <c r="CJZ23" s="810"/>
      <c r="CKA23" s="810"/>
      <c r="CKB23" s="810"/>
      <c r="CKC23" s="810"/>
      <c r="CKD23" s="810"/>
      <c r="CKE23" s="810"/>
      <c r="CKF23" s="810"/>
      <c r="CKG23" s="810"/>
      <c r="CKH23" s="810"/>
      <c r="CKI23" s="810"/>
      <c r="CKJ23" s="810"/>
      <c r="CKK23" s="810"/>
      <c r="CKL23" s="810"/>
      <c r="CKM23" s="810"/>
      <c r="CKN23" s="810"/>
      <c r="CKO23" s="810"/>
      <c r="CKP23" s="810"/>
      <c r="CKQ23" s="810"/>
      <c r="CKR23" s="810"/>
      <c r="CKS23" s="810"/>
      <c r="CKT23" s="810"/>
      <c r="CKU23" s="810"/>
      <c r="CKV23" s="810"/>
      <c r="CKW23" s="810"/>
      <c r="CKX23" s="810"/>
      <c r="CKY23" s="810"/>
      <c r="CKZ23" s="810"/>
      <c r="CLA23" s="810"/>
      <c r="CLB23" s="810"/>
      <c r="CLC23" s="810"/>
      <c r="CLD23" s="810"/>
      <c r="CLE23" s="810"/>
      <c r="CLF23" s="810"/>
      <c r="CLG23" s="810"/>
      <c r="CLH23" s="810"/>
      <c r="CLI23" s="810"/>
      <c r="CLJ23" s="810"/>
      <c r="CLK23" s="810"/>
      <c r="CLL23" s="810"/>
      <c r="CLM23" s="810"/>
      <c r="CLN23" s="810"/>
      <c r="CLO23" s="810"/>
      <c r="CLP23" s="810"/>
      <c r="CLQ23" s="810"/>
      <c r="CLR23" s="810"/>
      <c r="CLS23" s="810"/>
      <c r="CLT23" s="810"/>
      <c r="CLU23" s="810"/>
      <c r="CLV23" s="810"/>
      <c r="CLW23" s="810"/>
      <c r="CLX23" s="810"/>
      <c r="CLY23" s="810"/>
      <c r="CLZ23" s="810"/>
      <c r="CMA23" s="810"/>
      <c r="CMB23" s="810"/>
      <c r="CMC23" s="810"/>
      <c r="CMD23" s="810"/>
      <c r="CME23" s="810"/>
      <c r="CMF23" s="810"/>
      <c r="CMG23" s="810"/>
      <c r="CMH23" s="810"/>
      <c r="CMI23" s="810"/>
      <c r="CMJ23" s="810"/>
      <c r="CMK23" s="810"/>
      <c r="CML23" s="810"/>
      <c r="CMM23" s="810"/>
      <c r="CMN23" s="810"/>
      <c r="CMO23" s="810"/>
      <c r="CMP23" s="810"/>
      <c r="CMQ23" s="810"/>
      <c r="CMR23" s="810"/>
      <c r="CMS23" s="810"/>
      <c r="CMT23" s="810"/>
      <c r="CMU23" s="810"/>
      <c r="CMV23" s="810"/>
      <c r="CMW23" s="810"/>
      <c r="CMX23" s="810"/>
      <c r="CMY23" s="810"/>
      <c r="CMZ23" s="810"/>
      <c r="CNA23" s="810"/>
      <c r="CNB23" s="810"/>
      <c r="CNC23" s="810"/>
      <c r="CND23" s="810"/>
      <c r="CNE23" s="810"/>
      <c r="CNF23" s="810"/>
      <c r="CNG23" s="810"/>
      <c r="CNH23" s="810"/>
      <c r="CNI23" s="810"/>
      <c r="CNJ23" s="810"/>
      <c r="CNK23" s="810"/>
      <c r="CNL23" s="810"/>
      <c r="CNM23" s="810"/>
      <c r="CNN23" s="810"/>
      <c r="CNO23" s="810"/>
      <c r="CNP23" s="810"/>
      <c r="CNQ23" s="810"/>
      <c r="CNR23" s="810"/>
      <c r="CNS23" s="810"/>
      <c r="CNT23" s="810"/>
      <c r="CNU23" s="810"/>
      <c r="CNV23" s="810"/>
      <c r="CNW23" s="810"/>
      <c r="CNX23" s="810"/>
      <c r="CNY23" s="810"/>
      <c r="CNZ23" s="810"/>
      <c r="COA23" s="810"/>
      <c r="COB23" s="810"/>
      <c r="COC23" s="810"/>
      <c r="COD23" s="810"/>
      <c r="COE23" s="810"/>
      <c r="COF23" s="810"/>
      <c r="COG23" s="810"/>
      <c r="COH23" s="810"/>
      <c r="COI23" s="810"/>
      <c r="COJ23" s="810"/>
      <c r="COK23" s="810"/>
      <c r="COL23" s="810"/>
      <c r="COM23" s="810"/>
      <c r="CON23" s="810"/>
      <c r="COO23" s="810"/>
      <c r="COP23" s="810"/>
      <c r="COQ23" s="810"/>
      <c r="COR23" s="810"/>
      <c r="COS23" s="810"/>
      <c r="COT23" s="810"/>
      <c r="COU23" s="810"/>
      <c r="COV23" s="810"/>
      <c r="COW23" s="810"/>
      <c r="COX23" s="810"/>
      <c r="COY23" s="810"/>
      <c r="COZ23" s="810"/>
      <c r="CPA23" s="810"/>
      <c r="CPB23" s="810"/>
      <c r="CPC23" s="810"/>
      <c r="CPD23" s="810"/>
      <c r="CPE23" s="810"/>
      <c r="CPF23" s="810"/>
      <c r="CPG23" s="810"/>
      <c r="CPH23" s="810"/>
      <c r="CPI23" s="810"/>
      <c r="CPJ23" s="810"/>
      <c r="CPK23" s="810"/>
      <c r="CPL23" s="810"/>
      <c r="CPM23" s="810"/>
      <c r="CPN23" s="810"/>
      <c r="CPO23" s="810"/>
      <c r="CPP23" s="810"/>
      <c r="CPQ23" s="810"/>
      <c r="CPR23" s="810"/>
      <c r="CPS23" s="810"/>
      <c r="CPT23" s="810"/>
      <c r="CPU23" s="810"/>
      <c r="CPV23" s="810"/>
      <c r="CPW23" s="810"/>
      <c r="CPX23" s="810"/>
      <c r="CPY23" s="810"/>
      <c r="CPZ23" s="810"/>
      <c r="CQA23" s="810"/>
      <c r="CQB23" s="810"/>
      <c r="CQC23" s="810"/>
      <c r="CQD23" s="810"/>
      <c r="CQE23" s="810"/>
      <c r="CQF23" s="810"/>
      <c r="CQG23" s="810"/>
      <c r="CQH23" s="810"/>
      <c r="CQI23" s="810"/>
      <c r="CQJ23" s="810"/>
      <c r="CQK23" s="810"/>
      <c r="CQL23" s="810"/>
      <c r="CQM23" s="810"/>
      <c r="CQN23" s="810"/>
      <c r="CQO23" s="810"/>
      <c r="CQP23" s="810"/>
      <c r="CQQ23" s="810"/>
      <c r="CQR23" s="810"/>
      <c r="CQS23" s="810"/>
      <c r="CQT23" s="810"/>
      <c r="CQU23" s="810"/>
      <c r="CQV23" s="810"/>
      <c r="CQW23" s="810"/>
      <c r="CQX23" s="810"/>
      <c r="CQY23" s="810"/>
      <c r="CQZ23" s="810"/>
      <c r="CRA23" s="810"/>
      <c r="CRB23" s="810"/>
      <c r="CRC23" s="810"/>
      <c r="CRD23" s="810"/>
      <c r="CRE23" s="810"/>
      <c r="CRF23" s="810"/>
      <c r="CRG23" s="810"/>
      <c r="CRH23" s="810"/>
      <c r="CRI23" s="810"/>
      <c r="CRJ23" s="810"/>
      <c r="CRK23" s="810"/>
      <c r="CRL23" s="810"/>
      <c r="CRM23" s="810"/>
      <c r="CRN23" s="810"/>
      <c r="CRO23" s="810"/>
      <c r="CRP23" s="810"/>
      <c r="CRQ23" s="810"/>
      <c r="CRR23" s="810"/>
      <c r="CRS23" s="810"/>
      <c r="CRT23" s="810"/>
      <c r="CRU23" s="810"/>
      <c r="CRV23" s="810"/>
      <c r="CRW23" s="810"/>
      <c r="CRX23" s="810"/>
      <c r="CRY23" s="810"/>
      <c r="CRZ23" s="810"/>
      <c r="CSA23" s="810"/>
      <c r="CSB23" s="810"/>
      <c r="CSC23" s="810"/>
      <c r="CSD23" s="810"/>
      <c r="CSE23" s="810"/>
      <c r="CSF23" s="810"/>
      <c r="CSG23" s="810"/>
      <c r="CSH23" s="810"/>
      <c r="CSI23" s="810"/>
      <c r="CSJ23" s="810"/>
      <c r="CSK23" s="810"/>
      <c r="CSL23" s="810"/>
      <c r="CSM23" s="810"/>
      <c r="CSN23" s="810"/>
      <c r="CSO23" s="810"/>
      <c r="CSP23" s="810"/>
      <c r="CSQ23" s="810"/>
      <c r="CSR23" s="810"/>
      <c r="CSS23" s="810"/>
      <c r="CST23" s="810"/>
      <c r="CSU23" s="810"/>
      <c r="CSV23" s="810"/>
      <c r="CSW23" s="810"/>
      <c r="CSX23" s="810"/>
      <c r="CSY23" s="810"/>
      <c r="CSZ23" s="810"/>
      <c r="CTA23" s="810"/>
      <c r="CTB23" s="810"/>
      <c r="CTC23" s="810"/>
      <c r="CTD23" s="810"/>
      <c r="CTE23" s="810"/>
      <c r="CTF23" s="810"/>
      <c r="CTG23" s="810"/>
      <c r="CTH23" s="810"/>
      <c r="CTI23" s="810"/>
      <c r="CTJ23" s="810"/>
      <c r="CTK23" s="810"/>
      <c r="CTL23" s="810"/>
      <c r="CTM23" s="810"/>
      <c r="CTN23" s="810"/>
      <c r="CTO23" s="810"/>
      <c r="CTP23" s="810"/>
      <c r="CTQ23" s="810"/>
      <c r="CTR23" s="810"/>
      <c r="CTS23" s="810"/>
      <c r="CTT23" s="810"/>
      <c r="CTU23" s="810"/>
      <c r="CTV23" s="810"/>
      <c r="CTW23" s="810"/>
      <c r="CTX23" s="810"/>
      <c r="CTY23" s="810"/>
      <c r="CTZ23" s="810"/>
      <c r="CUA23" s="810"/>
      <c r="CUB23" s="810"/>
      <c r="CUC23" s="810"/>
      <c r="CUD23" s="810"/>
      <c r="CUE23" s="810"/>
      <c r="CUF23" s="810"/>
      <c r="CUG23" s="810"/>
      <c r="CUH23" s="810"/>
      <c r="CUI23" s="810"/>
      <c r="CUJ23" s="810"/>
      <c r="CUK23" s="810"/>
      <c r="CUL23" s="810"/>
      <c r="CUM23" s="810"/>
      <c r="CUN23" s="810"/>
      <c r="CUO23" s="810"/>
      <c r="CUP23" s="810"/>
      <c r="CUQ23" s="810"/>
      <c r="CUR23" s="810"/>
      <c r="CUS23" s="810"/>
      <c r="CUT23" s="810"/>
      <c r="CUU23" s="810"/>
      <c r="CUV23" s="810"/>
      <c r="CUW23" s="810"/>
      <c r="CUX23" s="810"/>
      <c r="CUY23" s="810"/>
      <c r="CUZ23" s="810"/>
      <c r="CVA23" s="810"/>
      <c r="CVB23" s="810"/>
      <c r="CVC23" s="810"/>
      <c r="CVD23" s="810"/>
      <c r="CVE23" s="810"/>
      <c r="CVF23" s="810"/>
      <c r="CVG23" s="810"/>
      <c r="CVH23" s="810"/>
      <c r="CVI23" s="810"/>
      <c r="CVJ23" s="810"/>
      <c r="CVK23" s="810"/>
      <c r="CVL23" s="810"/>
      <c r="CVM23" s="810"/>
      <c r="CVN23" s="810"/>
      <c r="CVO23" s="810"/>
      <c r="CVP23" s="810"/>
      <c r="CVQ23" s="810"/>
      <c r="CVR23" s="810"/>
      <c r="CVS23" s="810"/>
      <c r="CVT23" s="810"/>
      <c r="CVU23" s="810"/>
      <c r="CVV23" s="810"/>
      <c r="CVW23" s="810"/>
      <c r="CVX23" s="810"/>
      <c r="CVY23" s="810"/>
      <c r="CVZ23" s="810"/>
      <c r="CWA23" s="810"/>
      <c r="CWB23" s="810"/>
      <c r="CWC23" s="810"/>
      <c r="CWD23" s="810"/>
      <c r="CWE23" s="810"/>
      <c r="CWF23" s="810"/>
      <c r="CWG23" s="810"/>
      <c r="CWH23" s="810"/>
      <c r="CWI23" s="810"/>
      <c r="CWJ23" s="810"/>
      <c r="CWK23" s="810"/>
      <c r="CWL23" s="810"/>
      <c r="CWM23" s="810"/>
      <c r="CWN23" s="810"/>
      <c r="CWO23" s="810"/>
      <c r="CWP23" s="810"/>
      <c r="CWQ23" s="810"/>
      <c r="CWR23" s="810"/>
      <c r="CWS23" s="810"/>
      <c r="CWT23" s="810"/>
      <c r="CWU23" s="810"/>
      <c r="CWV23" s="810"/>
      <c r="CWW23" s="810"/>
      <c r="CWX23" s="810"/>
      <c r="CWY23" s="810"/>
      <c r="CWZ23" s="810"/>
      <c r="CXA23" s="810"/>
      <c r="CXB23" s="810"/>
      <c r="CXC23" s="810"/>
      <c r="CXD23" s="810"/>
      <c r="CXE23" s="810"/>
      <c r="CXF23" s="810"/>
      <c r="CXG23" s="810"/>
      <c r="CXH23" s="810"/>
      <c r="CXI23" s="810"/>
      <c r="CXJ23" s="810"/>
      <c r="CXK23" s="810"/>
      <c r="CXL23" s="810"/>
      <c r="CXM23" s="810"/>
      <c r="CXN23" s="810"/>
      <c r="CXO23" s="810"/>
      <c r="CXP23" s="810"/>
      <c r="CXQ23" s="810"/>
      <c r="CXR23" s="810"/>
      <c r="CXS23" s="810"/>
      <c r="CXT23" s="810"/>
      <c r="CXU23" s="810"/>
      <c r="CXV23" s="810"/>
      <c r="CXW23" s="810"/>
      <c r="CXX23" s="810"/>
      <c r="CXY23" s="810"/>
      <c r="CXZ23" s="810"/>
      <c r="CYA23" s="810"/>
      <c r="CYB23" s="810"/>
      <c r="CYC23" s="810"/>
      <c r="CYD23" s="810"/>
      <c r="CYE23" s="810"/>
      <c r="CYF23" s="810"/>
      <c r="CYG23" s="810"/>
      <c r="CYH23" s="810"/>
      <c r="CYI23" s="810"/>
      <c r="CYJ23" s="810"/>
      <c r="CYK23" s="810"/>
      <c r="CYL23" s="810"/>
      <c r="CYM23" s="810"/>
      <c r="CYN23" s="810"/>
      <c r="CYO23" s="810"/>
      <c r="CYP23" s="810"/>
      <c r="CYQ23" s="810"/>
      <c r="CYR23" s="810"/>
      <c r="CYS23" s="810"/>
      <c r="CYT23" s="810"/>
      <c r="CYU23" s="810"/>
      <c r="CYV23" s="810"/>
      <c r="CYW23" s="810"/>
      <c r="CYX23" s="810"/>
      <c r="CYY23" s="810"/>
      <c r="CYZ23" s="810"/>
      <c r="CZA23" s="810"/>
      <c r="CZB23" s="810"/>
      <c r="CZC23" s="810"/>
      <c r="CZD23" s="810"/>
      <c r="CZE23" s="810"/>
      <c r="CZF23" s="810"/>
      <c r="CZG23" s="810"/>
      <c r="CZH23" s="810"/>
      <c r="CZI23" s="810"/>
      <c r="CZJ23" s="810"/>
      <c r="CZK23" s="810"/>
      <c r="CZL23" s="810"/>
      <c r="CZM23" s="810"/>
      <c r="CZN23" s="810"/>
      <c r="CZO23" s="810"/>
      <c r="CZP23" s="810"/>
      <c r="CZQ23" s="810"/>
      <c r="CZR23" s="810"/>
      <c r="CZS23" s="810"/>
      <c r="CZT23" s="810"/>
      <c r="CZU23" s="810"/>
      <c r="CZV23" s="810"/>
      <c r="CZW23" s="810"/>
      <c r="CZX23" s="810"/>
      <c r="CZY23" s="810"/>
      <c r="CZZ23" s="810"/>
      <c r="DAA23" s="810"/>
      <c r="DAB23" s="810"/>
      <c r="DAC23" s="810"/>
      <c r="DAD23" s="810"/>
      <c r="DAE23" s="810"/>
      <c r="DAF23" s="810"/>
      <c r="DAG23" s="810"/>
      <c r="DAH23" s="810"/>
      <c r="DAI23" s="810"/>
      <c r="DAJ23" s="810"/>
      <c r="DAK23" s="810"/>
      <c r="DAL23" s="810"/>
      <c r="DAM23" s="810"/>
      <c r="DAN23" s="810"/>
      <c r="DAO23" s="810"/>
      <c r="DAP23" s="810"/>
      <c r="DAQ23" s="810"/>
      <c r="DAR23" s="810"/>
      <c r="DAS23" s="810"/>
      <c r="DAT23" s="810"/>
      <c r="DAU23" s="810"/>
      <c r="DAV23" s="810"/>
      <c r="DAW23" s="810"/>
      <c r="DAX23" s="810"/>
      <c r="DAY23" s="810"/>
      <c r="DAZ23" s="810"/>
      <c r="DBA23" s="810"/>
      <c r="DBB23" s="810"/>
      <c r="DBC23" s="810"/>
      <c r="DBD23" s="810"/>
      <c r="DBE23" s="810"/>
      <c r="DBF23" s="810"/>
      <c r="DBG23" s="810"/>
      <c r="DBH23" s="810"/>
      <c r="DBI23" s="810"/>
      <c r="DBJ23" s="810"/>
      <c r="DBK23" s="810"/>
      <c r="DBL23" s="810"/>
      <c r="DBM23" s="810"/>
      <c r="DBN23" s="810"/>
      <c r="DBO23" s="810"/>
      <c r="DBP23" s="810"/>
      <c r="DBQ23" s="810"/>
      <c r="DBR23" s="810"/>
      <c r="DBS23" s="810"/>
      <c r="DBT23" s="810"/>
      <c r="DBU23" s="810"/>
      <c r="DBV23" s="810"/>
      <c r="DBW23" s="810"/>
      <c r="DBX23" s="810"/>
      <c r="DBY23" s="810"/>
      <c r="DBZ23" s="810"/>
      <c r="DCA23" s="810"/>
      <c r="DCB23" s="810"/>
      <c r="DCC23" s="810"/>
      <c r="DCD23" s="810"/>
      <c r="DCE23" s="810"/>
      <c r="DCF23" s="810"/>
      <c r="DCG23" s="810"/>
      <c r="DCH23" s="810"/>
      <c r="DCI23" s="810"/>
      <c r="DCJ23" s="810"/>
      <c r="DCK23" s="810"/>
      <c r="DCL23" s="810"/>
      <c r="DCM23" s="810"/>
      <c r="DCN23" s="810"/>
      <c r="DCO23" s="810"/>
      <c r="DCP23" s="810"/>
      <c r="DCQ23" s="810"/>
      <c r="DCR23" s="810"/>
      <c r="DCS23" s="810"/>
      <c r="DCT23" s="810"/>
      <c r="DCU23" s="810"/>
      <c r="DCV23" s="810"/>
      <c r="DCW23" s="810"/>
      <c r="DCX23" s="810"/>
      <c r="DCY23" s="810"/>
      <c r="DCZ23" s="810"/>
      <c r="DDA23" s="810"/>
      <c r="DDB23" s="810"/>
      <c r="DDC23" s="810"/>
      <c r="DDD23" s="810"/>
      <c r="DDE23" s="810"/>
      <c r="DDF23" s="810"/>
      <c r="DDG23" s="810"/>
      <c r="DDH23" s="810"/>
      <c r="DDI23" s="810"/>
      <c r="DDJ23" s="810"/>
      <c r="DDK23" s="810"/>
      <c r="DDL23" s="810"/>
      <c r="DDM23" s="810"/>
      <c r="DDN23" s="810"/>
      <c r="DDO23" s="810"/>
      <c r="DDP23" s="810"/>
      <c r="DDQ23" s="810"/>
      <c r="DDR23" s="810"/>
      <c r="DDS23" s="810"/>
      <c r="DDT23" s="810"/>
      <c r="DDU23" s="810"/>
      <c r="DDV23" s="810"/>
      <c r="DDW23" s="810"/>
      <c r="DDX23" s="810"/>
      <c r="DDY23" s="810"/>
      <c r="DDZ23" s="810"/>
      <c r="DEA23" s="810"/>
      <c r="DEB23" s="810"/>
      <c r="DEC23" s="810"/>
      <c r="DED23" s="810"/>
      <c r="DEE23" s="810"/>
      <c r="DEF23" s="810"/>
      <c r="DEG23" s="810"/>
      <c r="DEH23" s="810"/>
      <c r="DEI23" s="810"/>
      <c r="DEJ23" s="810"/>
      <c r="DEK23" s="810"/>
      <c r="DEL23" s="810"/>
      <c r="DEM23" s="810"/>
      <c r="DEN23" s="810"/>
      <c r="DEO23" s="810"/>
      <c r="DEP23" s="810"/>
      <c r="DEQ23" s="810"/>
      <c r="DER23" s="810"/>
      <c r="DES23" s="810"/>
      <c r="DET23" s="810"/>
      <c r="DEU23" s="810"/>
      <c r="DEV23" s="810"/>
      <c r="DEW23" s="810"/>
      <c r="DEX23" s="810"/>
      <c r="DEY23" s="810"/>
      <c r="DEZ23" s="810"/>
      <c r="DFA23" s="810"/>
      <c r="DFB23" s="810"/>
      <c r="DFC23" s="810"/>
      <c r="DFD23" s="810"/>
      <c r="DFE23" s="810"/>
      <c r="DFF23" s="810"/>
      <c r="DFG23" s="810"/>
      <c r="DFH23" s="810"/>
      <c r="DFI23" s="810"/>
      <c r="DFJ23" s="810"/>
      <c r="DFK23" s="810"/>
      <c r="DFL23" s="810"/>
      <c r="DFM23" s="810"/>
      <c r="DFN23" s="810"/>
      <c r="DFO23" s="810"/>
      <c r="DFP23" s="810"/>
      <c r="DFQ23" s="810"/>
      <c r="DFR23" s="810"/>
      <c r="DFS23" s="810"/>
      <c r="DFT23" s="810"/>
      <c r="DFU23" s="810"/>
      <c r="DFV23" s="810"/>
      <c r="DFW23" s="810"/>
      <c r="DFX23" s="810"/>
      <c r="DFY23" s="810"/>
      <c r="DFZ23" s="810"/>
      <c r="DGA23" s="810"/>
      <c r="DGB23" s="810"/>
      <c r="DGC23" s="810"/>
      <c r="DGD23" s="810"/>
      <c r="DGE23" s="810"/>
      <c r="DGF23" s="810"/>
      <c r="DGG23" s="810"/>
      <c r="DGH23" s="810"/>
      <c r="DGI23" s="810"/>
      <c r="DGJ23" s="810"/>
      <c r="DGK23" s="810"/>
      <c r="DGL23" s="810"/>
      <c r="DGM23" s="810"/>
      <c r="DGN23" s="810"/>
      <c r="DGO23" s="810"/>
      <c r="DGP23" s="810"/>
      <c r="DGQ23" s="810"/>
      <c r="DGR23" s="810"/>
      <c r="DGS23" s="810"/>
      <c r="DGT23" s="810"/>
      <c r="DGU23" s="810"/>
      <c r="DGV23" s="810"/>
      <c r="DGW23" s="810"/>
      <c r="DGX23" s="810"/>
      <c r="DGY23" s="810"/>
      <c r="DGZ23" s="810"/>
      <c r="DHA23" s="810"/>
      <c r="DHB23" s="810"/>
      <c r="DHC23" s="810"/>
      <c r="DHD23" s="810"/>
      <c r="DHE23" s="810"/>
      <c r="DHF23" s="810"/>
      <c r="DHG23" s="810"/>
      <c r="DHH23" s="810"/>
      <c r="DHI23" s="810"/>
      <c r="DHJ23" s="810"/>
      <c r="DHK23" s="810"/>
      <c r="DHL23" s="810"/>
      <c r="DHM23" s="810"/>
      <c r="DHN23" s="810"/>
      <c r="DHO23" s="810"/>
      <c r="DHP23" s="810"/>
      <c r="DHQ23" s="810"/>
      <c r="DHR23" s="810"/>
      <c r="DHS23" s="810"/>
      <c r="DHT23" s="810"/>
      <c r="DHU23" s="810"/>
      <c r="DHV23" s="810"/>
      <c r="DHW23" s="810"/>
      <c r="DHX23" s="810"/>
      <c r="DHY23" s="810"/>
      <c r="DHZ23" s="810"/>
      <c r="DIA23" s="810"/>
      <c r="DIB23" s="810"/>
      <c r="DIC23" s="810"/>
      <c r="DID23" s="810"/>
      <c r="DIE23" s="810"/>
      <c r="DIF23" s="810"/>
      <c r="DIG23" s="810"/>
      <c r="DIH23" s="810"/>
      <c r="DII23" s="810"/>
      <c r="DIJ23" s="810"/>
      <c r="DIK23" s="810"/>
      <c r="DIL23" s="810"/>
      <c r="DIM23" s="810"/>
      <c r="DIN23" s="810"/>
      <c r="DIO23" s="810"/>
      <c r="DIP23" s="810"/>
      <c r="DIQ23" s="810"/>
      <c r="DIR23" s="810"/>
      <c r="DIS23" s="810"/>
      <c r="DIT23" s="810"/>
      <c r="DIU23" s="810"/>
      <c r="DIV23" s="810"/>
      <c r="DIW23" s="810"/>
      <c r="DIX23" s="810"/>
      <c r="DIY23" s="810"/>
      <c r="DIZ23" s="810"/>
      <c r="DJA23" s="810"/>
      <c r="DJB23" s="810"/>
      <c r="DJC23" s="810"/>
      <c r="DJD23" s="810"/>
      <c r="DJE23" s="810"/>
      <c r="DJF23" s="810"/>
      <c r="DJG23" s="810"/>
      <c r="DJH23" s="810"/>
      <c r="DJI23" s="810"/>
      <c r="DJJ23" s="810"/>
      <c r="DJK23" s="810"/>
      <c r="DJL23" s="810"/>
      <c r="DJM23" s="810"/>
      <c r="DJN23" s="810"/>
      <c r="DJO23" s="810"/>
      <c r="DJP23" s="810"/>
      <c r="DJQ23" s="810"/>
      <c r="DJR23" s="810"/>
      <c r="DJS23" s="810"/>
      <c r="DJT23" s="810"/>
      <c r="DJU23" s="810"/>
      <c r="DJV23" s="810"/>
      <c r="DJW23" s="810"/>
      <c r="DJX23" s="810"/>
      <c r="DJY23" s="810"/>
      <c r="DJZ23" s="810"/>
      <c r="DKA23" s="810"/>
      <c r="DKB23" s="810"/>
      <c r="DKC23" s="810"/>
      <c r="DKD23" s="810"/>
      <c r="DKE23" s="810"/>
      <c r="DKF23" s="810"/>
      <c r="DKG23" s="810"/>
      <c r="DKH23" s="810"/>
      <c r="DKI23" s="810"/>
      <c r="DKJ23" s="810"/>
      <c r="DKK23" s="810"/>
      <c r="DKL23" s="810"/>
      <c r="DKM23" s="810"/>
      <c r="DKN23" s="810"/>
      <c r="DKO23" s="810"/>
      <c r="DKP23" s="810"/>
      <c r="DKQ23" s="810"/>
      <c r="DKR23" s="810"/>
      <c r="DKS23" s="810"/>
      <c r="DKT23" s="810"/>
      <c r="DKU23" s="810"/>
      <c r="DKV23" s="810"/>
      <c r="DKW23" s="810"/>
      <c r="DKX23" s="810"/>
      <c r="DKY23" s="810"/>
      <c r="DKZ23" s="810"/>
      <c r="DLA23" s="810"/>
      <c r="DLB23" s="810"/>
      <c r="DLC23" s="810"/>
      <c r="DLD23" s="810"/>
      <c r="DLE23" s="810"/>
      <c r="DLF23" s="810"/>
      <c r="DLG23" s="810"/>
      <c r="DLH23" s="810"/>
      <c r="DLI23" s="810"/>
      <c r="DLJ23" s="810"/>
      <c r="DLK23" s="810"/>
      <c r="DLL23" s="810"/>
      <c r="DLM23" s="810"/>
      <c r="DLN23" s="810"/>
      <c r="DLO23" s="810"/>
      <c r="DLP23" s="810"/>
      <c r="DLQ23" s="810"/>
      <c r="DLR23" s="810"/>
      <c r="DLS23" s="810"/>
      <c r="DLT23" s="810"/>
      <c r="DLU23" s="810"/>
      <c r="DLV23" s="810"/>
      <c r="DLW23" s="810"/>
      <c r="DLX23" s="810"/>
      <c r="DLY23" s="810"/>
      <c r="DLZ23" s="810"/>
      <c r="DMA23" s="810"/>
      <c r="DMB23" s="810"/>
      <c r="DMC23" s="810"/>
      <c r="DMD23" s="810"/>
      <c r="DME23" s="810"/>
      <c r="DMF23" s="810"/>
      <c r="DMG23" s="810"/>
      <c r="DMH23" s="810"/>
      <c r="DMI23" s="810"/>
      <c r="DMJ23" s="810"/>
      <c r="DMK23" s="810"/>
      <c r="DML23" s="810"/>
      <c r="DMM23" s="810"/>
      <c r="DMN23" s="810"/>
      <c r="DMO23" s="810"/>
      <c r="DMP23" s="810"/>
      <c r="DMQ23" s="810"/>
      <c r="DMR23" s="810"/>
      <c r="DMS23" s="810"/>
      <c r="DMT23" s="810"/>
      <c r="DMU23" s="810"/>
      <c r="DMV23" s="810"/>
      <c r="DMW23" s="810"/>
      <c r="DMX23" s="810"/>
      <c r="DMY23" s="810"/>
      <c r="DMZ23" s="810"/>
      <c r="DNA23" s="810"/>
      <c r="DNB23" s="810"/>
      <c r="DNC23" s="810"/>
      <c r="DND23" s="810"/>
      <c r="DNE23" s="810"/>
      <c r="DNF23" s="810"/>
      <c r="DNG23" s="810"/>
      <c r="DNH23" s="810"/>
      <c r="DNI23" s="810"/>
      <c r="DNJ23" s="810"/>
      <c r="DNK23" s="810"/>
      <c r="DNL23" s="810"/>
      <c r="DNM23" s="810"/>
      <c r="DNN23" s="810"/>
      <c r="DNO23" s="810"/>
      <c r="DNP23" s="810"/>
      <c r="DNQ23" s="810"/>
      <c r="DNR23" s="810"/>
      <c r="DNS23" s="810"/>
      <c r="DNT23" s="810"/>
      <c r="DNU23" s="810"/>
      <c r="DNV23" s="810"/>
      <c r="DNW23" s="810"/>
      <c r="DNX23" s="810"/>
      <c r="DNY23" s="810"/>
      <c r="DNZ23" s="810"/>
      <c r="DOA23" s="810"/>
      <c r="DOB23" s="810"/>
      <c r="DOC23" s="810"/>
      <c r="DOD23" s="810"/>
      <c r="DOE23" s="810"/>
      <c r="DOF23" s="810"/>
      <c r="DOG23" s="810"/>
      <c r="DOH23" s="810"/>
      <c r="DOI23" s="810"/>
      <c r="DOJ23" s="810"/>
      <c r="DOK23" s="810"/>
      <c r="DOL23" s="810"/>
      <c r="DOM23" s="810"/>
      <c r="DON23" s="810"/>
      <c r="DOO23" s="810"/>
      <c r="DOP23" s="810"/>
      <c r="DOQ23" s="810"/>
      <c r="DOR23" s="810"/>
      <c r="DOS23" s="810"/>
      <c r="DOT23" s="810"/>
      <c r="DOU23" s="810"/>
      <c r="DOV23" s="810"/>
      <c r="DOW23" s="810"/>
      <c r="DOX23" s="810"/>
      <c r="DOY23" s="810"/>
      <c r="DOZ23" s="810"/>
      <c r="DPA23" s="810"/>
      <c r="DPB23" s="810"/>
      <c r="DPC23" s="810"/>
      <c r="DPD23" s="810"/>
      <c r="DPE23" s="810"/>
      <c r="DPF23" s="810"/>
      <c r="DPG23" s="810"/>
      <c r="DPH23" s="810"/>
      <c r="DPI23" s="810"/>
      <c r="DPJ23" s="810"/>
      <c r="DPK23" s="810"/>
      <c r="DPL23" s="810"/>
      <c r="DPM23" s="810"/>
      <c r="DPN23" s="810"/>
      <c r="DPO23" s="810"/>
      <c r="DPP23" s="810"/>
      <c r="DPQ23" s="810"/>
      <c r="DPR23" s="810"/>
      <c r="DPS23" s="810"/>
      <c r="DPT23" s="810"/>
      <c r="DPU23" s="810"/>
      <c r="DPV23" s="810"/>
      <c r="DPW23" s="810"/>
      <c r="DPX23" s="810"/>
      <c r="DPY23" s="810"/>
      <c r="DPZ23" s="810"/>
      <c r="DQA23" s="810"/>
      <c r="DQB23" s="810"/>
      <c r="DQC23" s="810"/>
      <c r="DQD23" s="810"/>
      <c r="DQE23" s="810"/>
      <c r="DQF23" s="810"/>
      <c r="DQG23" s="810"/>
      <c r="DQH23" s="810"/>
      <c r="DQI23" s="810"/>
      <c r="DQJ23" s="810"/>
      <c r="DQK23" s="810"/>
      <c r="DQL23" s="810"/>
      <c r="DQM23" s="810"/>
      <c r="DQN23" s="810"/>
      <c r="DQO23" s="810"/>
      <c r="DQP23" s="810"/>
      <c r="DQQ23" s="810"/>
      <c r="DQR23" s="810"/>
      <c r="DQS23" s="810"/>
      <c r="DQT23" s="810"/>
      <c r="DQU23" s="810"/>
      <c r="DQV23" s="810"/>
      <c r="DQW23" s="810"/>
      <c r="DQX23" s="810"/>
      <c r="DQY23" s="810"/>
      <c r="DQZ23" s="810"/>
      <c r="DRA23" s="810"/>
      <c r="DRB23" s="810"/>
      <c r="DRC23" s="810"/>
      <c r="DRD23" s="810"/>
      <c r="DRE23" s="810"/>
      <c r="DRF23" s="810"/>
      <c r="DRG23" s="810"/>
      <c r="DRH23" s="810"/>
      <c r="DRI23" s="810"/>
      <c r="DRJ23" s="810"/>
      <c r="DRK23" s="810"/>
      <c r="DRL23" s="810"/>
      <c r="DRM23" s="810"/>
      <c r="DRN23" s="810"/>
      <c r="DRO23" s="810"/>
      <c r="DRP23" s="810"/>
      <c r="DRQ23" s="810"/>
      <c r="DRR23" s="810"/>
      <c r="DRS23" s="810"/>
      <c r="DRT23" s="810"/>
      <c r="DRU23" s="810"/>
      <c r="DRV23" s="810"/>
      <c r="DRW23" s="810"/>
      <c r="DRX23" s="810"/>
      <c r="DRY23" s="810"/>
      <c r="DRZ23" s="810"/>
      <c r="DSA23" s="810"/>
      <c r="DSB23" s="810"/>
      <c r="DSC23" s="810"/>
      <c r="DSD23" s="810"/>
      <c r="DSE23" s="810"/>
      <c r="DSF23" s="810"/>
      <c r="DSG23" s="810"/>
      <c r="DSH23" s="810"/>
      <c r="DSI23" s="810"/>
      <c r="DSJ23" s="810"/>
      <c r="DSK23" s="810"/>
      <c r="DSL23" s="810"/>
      <c r="DSM23" s="810"/>
      <c r="DSN23" s="810"/>
      <c r="DSO23" s="810"/>
      <c r="DSP23" s="810"/>
      <c r="DSQ23" s="810"/>
      <c r="DSR23" s="810"/>
      <c r="DSS23" s="810"/>
      <c r="DST23" s="810"/>
      <c r="DSU23" s="810"/>
      <c r="DSV23" s="810"/>
      <c r="DSW23" s="810"/>
      <c r="DSX23" s="810"/>
      <c r="DSY23" s="810"/>
      <c r="DSZ23" s="810"/>
      <c r="DTA23" s="810"/>
      <c r="DTB23" s="810"/>
      <c r="DTC23" s="810"/>
      <c r="DTD23" s="810"/>
      <c r="DTE23" s="810"/>
      <c r="DTF23" s="810"/>
      <c r="DTG23" s="810"/>
      <c r="DTH23" s="810"/>
      <c r="DTI23" s="810"/>
      <c r="DTJ23" s="810"/>
      <c r="DTK23" s="810"/>
      <c r="DTL23" s="810"/>
      <c r="DTM23" s="810"/>
      <c r="DTN23" s="810"/>
      <c r="DTO23" s="810"/>
      <c r="DTP23" s="810"/>
      <c r="DTQ23" s="810"/>
      <c r="DTR23" s="810"/>
      <c r="DTS23" s="810"/>
      <c r="DTT23" s="810"/>
      <c r="DTU23" s="810"/>
      <c r="DTV23" s="810"/>
      <c r="DTW23" s="810"/>
      <c r="DTX23" s="810"/>
      <c r="DTY23" s="810"/>
      <c r="DTZ23" s="810"/>
      <c r="DUA23" s="810"/>
      <c r="DUB23" s="810"/>
      <c r="DUC23" s="810"/>
      <c r="DUD23" s="810"/>
      <c r="DUE23" s="810"/>
      <c r="DUF23" s="810"/>
      <c r="DUG23" s="810"/>
      <c r="DUH23" s="810"/>
      <c r="DUI23" s="810"/>
      <c r="DUJ23" s="810"/>
      <c r="DUK23" s="810"/>
      <c r="DUL23" s="810"/>
      <c r="DUM23" s="810"/>
      <c r="DUN23" s="810"/>
      <c r="DUO23" s="810"/>
      <c r="DUP23" s="810"/>
      <c r="DUQ23" s="810"/>
      <c r="DUR23" s="810"/>
      <c r="DUS23" s="810"/>
      <c r="DUT23" s="810"/>
      <c r="DUU23" s="810"/>
      <c r="DUV23" s="810"/>
      <c r="DUW23" s="810"/>
      <c r="DUX23" s="810"/>
      <c r="DUY23" s="810"/>
      <c r="DUZ23" s="810"/>
      <c r="DVA23" s="810"/>
      <c r="DVB23" s="810"/>
      <c r="DVC23" s="810"/>
      <c r="DVD23" s="810"/>
      <c r="DVE23" s="810"/>
      <c r="DVF23" s="810"/>
      <c r="DVG23" s="810"/>
      <c r="DVH23" s="810"/>
      <c r="DVI23" s="810"/>
      <c r="DVJ23" s="810"/>
      <c r="DVK23" s="810"/>
      <c r="DVL23" s="810"/>
      <c r="DVM23" s="810"/>
      <c r="DVN23" s="810"/>
      <c r="DVO23" s="810"/>
      <c r="DVP23" s="810"/>
      <c r="DVQ23" s="810"/>
      <c r="DVR23" s="810"/>
      <c r="DVS23" s="810"/>
      <c r="DVT23" s="810"/>
      <c r="DVU23" s="810"/>
      <c r="DVV23" s="810"/>
      <c r="DVW23" s="810"/>
      <c r="DVX23" s="810"/>
      <c r="DVY23" s="810"/>
      <c r="DVZ23" s="810"/>
      <c r="DWA23" s="810"/>
      <c r="DWB23" s="810"/>
      <c r="DWC23" s="810"/>
      <c r="DWD23" s="810"/>
      <c r="DWE23" s="810"/>
      <c r="DWF23" s="810"/>
      <c r="DWG23" s="810"/>
      <c r="DWH23" s="810"/>
      <c r="DWI23" s="810"/>
      <c r="DWJ23" s="810"/>
      <c r="DWK23" s="810"/>
      <c r="DWL23" s="810"/>
      <c r="DWM23" s="810"/>
      <c r="DWN23" s="810"/>
      <c r="DWO23" s="810"/>
      <c r="DWP23" s="810"/>
      <c r="DWQ23" s="810"/>
      <c r="DWR23" s="810"/>
      <c r="DWS23" s="810"/>
      <c r="DWT23" s="810"/>
      <c r="DWU23" s="810"/>
      <c r="DWV23" s="810"/>
      <c r="DWW23" s="810"/>
      <c r="DWX23" s="810"/>
      <c r="DWY23" s="810"/>
      <c r="DWZ23" s="810"/>
      <c r="DXA23" s="810"/>
      <c r="DXB23" s="810"/>
      <c r="DXC23" s="810"/>
      <c r="DXD23" s="810"/>
      <c r="DXE23" s="810"/>
      <c r="DXF23" s="810"/>
      <c r="DXG23" s="810"/>
      <c r="DXH23" s="810"/>
      <c r="DXI23" s="810"/>
      <c r="DXJ23" s="810"/>
      <c r="DXK23" s="810"/>
      <c r="DXL23" s="810"/>
      <c r="DXM23" s="810"/>
      <c r="DXN23" s="810"/>
      <c r="DXO23" s="810"/>
      <c r="DXP23" s="810"/>
      <c r="DXQ23" s="810"/>
      <c r="DXR23" s="810"/>
      <c r="DXS23" s="810"/>
      <c r="DXT23" s="810"/>
      <c r="DXU23" s="810"/>
      <c r="DXV23" s="810"/>
      <c r="DXW23" s="810"/>
      <c r="DXX23" s="810"/>
      <c r="DXY23" s="810"/>
      <c r="DXZ23" s="810"/>
      <c r="DYA23" s="810"/>
      <c r="DYB23" s="810"/>
      <c r="DYC23" s="810"/>
      <c r="DYD23" s="810"/>
      <c r="DYE23" s="810"/>
      <c r="DYF23" s="810"/>
      <c r="DYG23" s="810"/>
      <c r="DYH23" s="810"/>
      <c r="DYI23" s="810"/>
      <c r="DYJ23" s="810"/>
      <c r="DYK23" s="810"/>
      <c r="DYL23" s="810"/>
      <c r="DYM23" s="810"/>
      <c r="DYN23" s="810"/>
      <c r="DYO23" s="810"/>
      <c r="DYP23" s="810"/>
      <c r="DYQ23" s="810"/>
      <c r="DYR23" s="810"/>
      <c r="DYS23" s="810"/>
      <c r="DYT23" s="810"/>
      <c r="DYU23" s="810"/>
      <c r="DYV23" s="810"/>
      <c r="DYW23" s="810"/>
      <c r="DYX23" s="810"/>
      <c r="DYY23" s="810"/>
      <c r="DYZ23" s="810"/>
      <c r="DZA23" s="810"/>
      <c r="DZB23" s="810"/>
      <c r="DZC23" s="810"/>
      <c r="DZD23" s="810"/>
      <c r="DZE23" s="810"/>
      <c r="DZF23" s="810"/>
      <c r="DZG23" s="810"/>
      <c r="DZH23" s="810"/>
      <c r="DZI23" s="810"/>
      <c r="DZJ23" s="810"/>
      <c r="DZK23" s="810"/>
      <c r="DZL23" s="810"/>
      <c r="DZM23" s="810"/>
      <c r="DZN23" s="810"/>
      <c r="DZO23" s="810"/>
      <c r="DZP23" s="810"/>
      <c r="DZQ23" s="810"/>
      <c r="DZR23" s="810"/>
      <c r="DZS23" s="810"/>
      <c r="DZT23" s="810"/>
      <c r="DZU23" s="810"/>
      <c r="DZV23" s="810"/>
      <c r="DZW23" s="810"/>
      <c r="DZX23" s="810"/>
      <c r="DZY23" s="810"/>
      <c r="DZZ23" s="810"/>
      <c r="EAA23" s="810"/>
      <c r="EAB23" s="810"/>
      <c r="EAC23" s="810"/>
      <c r="EAD23" s="810"/>
      <c r="EAE23" s="810"/>
      <c r="EAF23" s="810"/>
      <c r="EAG23" s="810"/>
      <c r="EAH23" s="810"/>
      <c r="EAI23" s="810"/>
      <c r="EAJ23" s="810"/>
      <c r="EAK23" s="810"/>
      <c r="EAL23" s="810"/>
      <c r="EAM23" s="810"/>
      <c r="EAN23" s="810"/>
      <c r="EAO23" s="810"/>
      <c r="EAP23" s="810"/>
      <c r="EAQ23" s="810"/>
      <c r="EAR23" s="810"/>
      <c r="EAS23" s="810"/>
      <c r="EAT23" s="810"/>
      <c r="EAU23" s="810"/>
      <c r="EAV23" s="810"/>
      <c r="EAW23" s="810"/>
      <c r="EAX23" s="810"/>
      <c r="EAY23" s="810"/>
      <c r="EAZ23" s="810"/>
      <c r="EBA23" s="810"/>
      <c r="EBB23" s="810"/>
      <c r="EBC23" s="810"/>
      <c r="EBD23" s="810"/>
      <c r="EBE23" s="810"/>
      <c r="EBF23" s="810"/>
      <c r="EBG23" s="810"/>
      <c r="EBH23" s="810"/>
      <c r="EBI23" s="810"/>
      <c r="EBJ23" s="810"/>
      <c r="EBK23" s="810"/>
      <c r="EBL23" s="810"/>
      <c r="EBM23" s="810"/>
      <c r="EBN23" s="810"/>
      <c r="EBO23" s="810"/>
      <c r="EBP23" s="810"/>
      <c r="EBQ23" s="810"/>
      <c r="EBR23" s="810"/>
      <c r="EBS23" s="810"/>
      <c r="EBT23" s="810"/>
      <c r="EBU23" s="810"/>
      <c r="EBV23" s="810"/>
      <c r="EBW23" s="810"/>
      <c r="EBX23" s="810"/>
      <c r="EBY23" s="810"/>
      <c r="EBZ23" s="810"/>
      <c r="ECA23" s="810"/>
      <c r="ECB23" s="810"/>
      <c r="ECC23" s="810"/>
      <c r="ECD23" s="810"/>
      <c r="ECE23" s="810"/>
      <c r="ECF23" s="810"/>
      <c r="ECG23" s="810"/>
      <c r="ECH23" s="810"/>
      <c r="ECI23" s="810"/>
      <c r="ECJ23" s="810"/>
      <c r="ECK23" s="810"/>
      <c r="ECL23" s="810"/>
      <c r="ECM23" s="810"/>
      <c r="ECN23" s="810"/>
      <c r="ECO23" s="810"/>
      <c r="ECP23" s="810"/>
      <c r="ECQ23" s="810"/>
      <c r="ECR23" s="810"/>
      <c r="ECS23" s="810"/>
      <c r="ECT23" s="810"/>
      <c r="ECU23" s="810"/>
      <c r="ECV23" s="810"/>
      <c r="ECW23" s="810"/>
      <c r="ECX23" s="810"/>
      <c r="ECY23" s="810"/>
      <c r="ECZ23" s="810"/>
      <c r="EDA23" s="810"/>
      <c r="EDB23" s="810"/>
      <c r="EDC23" s="810"/>
      <c r="EDD23" s="810"/>
      <c r="EDE23" s="810"/>
      <c r="EDF23" s="810"/>
      <c r="EDG23" s="810"/>
      <c r="EDH23" s="810"/>
      <c r="EDI23" s="810"/>
      <c r="EDJ23" s="810"/>
      <c r="EDK23" s="810"/>
      <c r="EDL23" s="810"/>
      <c r="EDM23" s="810"/>
      <c r="EDN23" s="810"/>
      <c r="EDO23" s="810"/>
      <c r="EDP23" s="810"/>
      <c r="EDQ23" s="810"/>
      <c r="EDR23" s="810"/>
      <c r="EDS23" s="810"/>
      <c r="EDT23" s="810"/>
      <c r="EDU23" s="810"/>
      <c r="EDV23" s="810"/>
      <c r="EDW23" s="810"/>
      <c r="EDX23" s="810"/>
      <c r="EDY23" s="810"/>
      <c r="EDZ23" s="810"/>
      <c r="EEA23" s="810"/>
      <c r="EEB23" s="810"/>
      <c r="EEC23" s="810"/>
      <c r="EED23" s="810"/>
      <c r="EEE23" s="810"/>
      <c r="EEF23" s="810"/>
      <c r="EEG23" s="810"/>
      <c r="EEH23" s="810"/>
      <c r="EEI23" s="810"/>
      <c r="EEJ23" s="810"/>
      <c r="EEK23" s="810"/>
      <c r="EEL23" s="810"/>
      <c r="EEM23" s="810"/>
      <c r="EEN23" s="810"/>
      <c r="EEO23" s="810"/>
      <c r="EEP23" s="810"/>
      <c r="EEQ23" s="810"/>
      <c r="EER23" s="810"/>
      <c r="EES23" s="810"/>
      <c r="EET23" s="810"/>
      <c r="EEU23" s="810"/>
      <c r="EEV23" s="810"/>
      <c r="EEW23" s="810"/>
      <c r="EEX23" s="810"/>
      <c r="EEY23" s="810"/>
      <c r="EEZ23" s="810"/>
      <c r="EFA23" s="810"/>
      <c r="EFB23" s="810"/>
      <c r="EFC23" s="810"/>
      <c r="EFD23" s="810"/>
      <c r="EFE23" s="810"/>
      <c r="EFF23" s="810"/>
      <c r="EFG23" s="810"/>
      <c r="EFH23" s="810"/>
      <c r="EFI23" s="810"/>
      <c r="EFJ23" s="810"/>
      <c r="EFK23" s="810"/>
      <c r="EFL23" s="810"/>
      <c r="EFM23" s="810"/>
      <c r="EFN23" s="810"/>
      <c r="EFO23" s="810"/>
      <c r="EFP23" s="810"/>
      <c r="EFQ23" s="810"/>
      <c r="EFR23" s="810"/>
      <c r="EFS23" s="810"/>
      <c r="EFT23" s="810"/>
      <c r="EFU23" s="810"/>
      <c r="EFV23" s="810"/>
      <c r="EFW23" s="810"/>
      <c r="EFX23" s="810"/>
      <c r="EFY23" s="810"/>
      <c r="EFZ23" s="810"/>
      <c r="EGA23" s="810"/>
      <c r="EGB23" s="810"/>
      <c r="EGC23" s="810"/>
      <c r="EGD23" s="810"/>
      <c r="EGE23" s="810"/>
      <c r="EGF23" s="810"/>
      <c r="EGG23" s="810"/>
      <c r="EGH23" s="810"/>
      <c r="EGI23" s="810"/>
      <c r="EGJ23" s="810"/>
      <c r="EGK23" s="810"/>
      <c r="EGL23" s="810"/>
      <c r="EGM23" s="810"/>
      <c r="EGN23" s="810"/>
      <c r="EGO23" s="810"/>
      <c r="EGP23" s="810"/>
      <c r="EGQ23" s="810"/>
      <c r="EGR23" s="810"/>
      <c r="EGS23" s="810"/>
      <c r="EGT23" s="810"/>
      <c r="EGU23" s="810"/>
      <c r="EGV23" s="810"/>
      <c r="EGW23" s="810"/>
      <c r="EGX23" s="810"/>
      <c r="EGY23" s="810"/>
      <c r="EGZ23" s="810"/>
      <c r="EHA23" s="810"/>
      <c r="EHB23" s="810"/>
      <c r="EHC23" s="810"/>
      <c r="EHD23" s="810"/>
      <c r="EHE23" s="810"/>
      <c r="EHF23" s="810"/>
      <c r="EHG23" s="810"/>
      <c r="EHH23" s="810"/>
      <c r="EHI23" s="810"/>
      <c r="EHJ23" s="810"/>
      <c r="EHK23" s="810"/>
      <c r="EHL23" s="810"/>
      <c r="EHM23" s="810"/>
      <c r="EHN23" s="810"/>
      <c r="EHO23" s="810"/>
      <c r="EHP23" s="810"/>
      <c r="EHQ23" s="810"/>
      <c r="EHR23" s="810"/>
      <c r="EHS23" s="810"/>
      <c r="EHT23" s="810"/>
      <c r="EHU23" s="810"/>
      <c r="EHV23" s="810"/>
      <c r="EHW23" s="810"/>
      <c r="EHX23" s="810"/>
      <c r="EHY23" s="810"/>
      <c r="EHZ23" s="810"/>
      <c r="EIA23" s="810"/>
      <c r="EIB23" s="810"/>
      <c r="EIC23" s="810"/>
      <c r="EID23" s="810"/>
      <c r="EIE23" s="810"/>
      <c r="EIF23" s="810"/>
      <c r="EIG23" s="810"/>
      <c r="EIH23" s="810"/>
      <c r="EII23" s="810"/>
      <c r="EIJ23" s="810"/>
      <c r="EIK23" s="810"/>
      <c r="EIL23" s="810"/>
      <c r="EIM23" s="810"/>
      <c r="EIN23" s="810"/>
      <c r="EIO23" s="810"/>
      <c r="EIP23" s="810"/>
      <c r="EIQ23" s="810"/>
      <c r="EIR23" s="810"/>
      <c r="EIS23" s="810"/>
      <c r="EIT23" s="810"/>
      <c r="EIU23" s="810"/>
      <c r="EIV23" s="810"/>
      <c r="EIW23" s="810"/>
      <c r="EIX23" s="810"/>
      <c r="EIY23" s="810"/>
      <c r="EIZ23" s="810"/>
      <c r="EJA23" s="810"/>
      <c r="EJB23" s="810"/>
      <c r="EJC23" s="810"/>
      <c r="EJD23" s="810"/>
      <c r="EJE23" s="810"/>
      <c r="EJF23" s="810"/>
      <c r="EJG23" s="810"/>
      <c r="EJH23" s="810"/>
      <c r="EJI23" s="810"/>
      <c r="EJJ23" s="810"/>
      <c r="EJK23" s="810"/>
      <c r="EJL23" s="810"/>
      <c r="EJM23" s="810"/>
      <c r="EJN23" s="810"/>
      <c r="EJO23" s="810"/>
      <c r="EJP23" s="810"/>
      <c r="EJQ23" s="810"/>
      <c r="EJR23" s="810"/>
      <c r="EJS23" s="810"/>
      <c r="EJT23" s="810"/>
      <c r="EJU23" s="810"/>
      <c r="EJV23" s="810"/>
      <c r="EJW23" s="810"/>
      <c r="EJX23" s="810"/>
      <c r="EJY23" s="810"/>
      <c r="EJZ23" s="810"/>
      <c r="EKA23" s="810"/>
      <c r="EKB23" s="810"/>
      <c r="EKC23" s="810"/>
      <c r="EKD23" s="810"/>
      <c r="EKE23" s="810"/>
      <c r="EKF23" s="810"/>
      <c r="EKG23" s="810"/>
      <c r="EKH23" s="810"/>
      <c r="EKI23" s="810"/>
      <c r="EKJ23" s="810"/>
      <c r="EKK23" s="810"/>
      <c r="EKL23" s="810"/>
      <c r="EKM23" s="810"/>
      <c r="EKN23" s="810"/>
      <c r="EKO23" s="810"/>
      <c r="EKP23" s="810"/>
      <c r="EKQ23" s="810"/>
      <c r="EKR23" s="810"/>
      <c r="EKS23" s="810"/>
      <c r="EKT23" s="810"/>
      <c r="EKU23" s="810"/>
      <c r="EKV23" s="810"/>
      <c r="EKW23" s="810"/>
      <c r="EKX23" s="810"/>
      <c r="EKY23" s="810"/>
      <c r="EKZ23" s="810"/>
      <c r="ELA23" s="810"/>
      <c r="ELB23" s="810"/>
      <c r="ELC23" s="810"/>
      <c r="ELD23" s="810"/>
      <c r="ELE23" s="810"/>
      <c r="ELF23" s="810"/>
      <c r="ELG23" s="810"/>
      <c r="ELH23" s="810"/>
      <c r="ELI23" s="810"/>
      <c r="ELJ23" s="810"/>
      <c r="ELK23" s="810"/>
      <c r="ELL23" s="810"/>
      <c r="ELM23" s="810"/>
      <c r="ELN23" s="810"/>
      <c r="ELO23" s="810"/>
      <c r="ELP23" s="810"/>
      <c r="ELQ23" s="810"/>
      <c r="ELR23" s="810"/>
      <c r="ELS23" s="810"/>
      <c r="ELT23" s="810"/>
      <c r="ELU23" s="810"/>
      <c r="ELV23" s="810"/>
      <c r="ELW23" s="810"/>
      <c r="ELX23" s="810"/>
      <c r="ELY23" s="810"/>
      <c r="ELZ23" s="810"/>
      <c r="EMA23" s="810"/>
      <c r="EMB23" s="810"/>
      <c r="EMC23" s="810"/>
      <c r="EMD23" s="810"/>
      <c r="EME23" s="810"/>
      <c r="EMF23" s="810"/>
      <c r="EMG23" s="810"/>
      <c r="EMH23" s="810"/>
      <c r="EMI23" s="810"/>
      <c r="EMJ23" s="810"/>
      <c r="EMK23" s="810"/>
      <c r="EML23" s="810"/>
      <c r="EMM23" s="810"/>
      <c r="EMN23" s="810"/>
      <c r="EMO23" s="810"/>
      <c r="EMP23" s="810"/>
      <c r="EMQ23" s="810"/>
      <c r="EMR23" s="810"/>
      <c r="EMS23" s="810"/>
      <c r="EMT23" s="810"/>
      <c r="EMU23" s="810"/>
      <c r="EMV23" s="810"/>
      <c r="EMW23" s="810"/>
      <c r="EMX23" s="810"/>
      <c r="EMY23" s="810"/>
      <c r="EMZ23" s="810"/>
      <c r="ENA23" s="810"/>
      <c r="ENB23" s="810"/>
      <c r="ENC23" s="810"/>
      <c r="END23" s="810"/>
      <c r="ENE23" s="810"/>
      <c r="ENF23" s="810"/>
      <c r="ENG23" s="810"/>
      <c r="ENH23" s="810"/>
      <c r="ENI23" s="810"/>
      <c r="ENJ23" s="810"/>
      <c r="ENK23" s="810"/>
      <c r="ENL23" s="810"/>
      <c r="ENM23" s="810"/>
      <c r="ENN23" s="810"/>
      <c r="ENO23" s="810"/>
      <c r="ENP23" s="810"/>
      <c r="ENQ23" s="810"/>
      <c r="ENR23" s="810"/>
      <c r="ENS23" s="810"/>
      <c r="ENT23" s="810"/>
      <c r="ENU23" s="810"/>
      <c r="ENV23" s="810"/>
      <c r="ENW23" s="810"/>
      <c r="ENX23" s="810"/>
      <c r="ENY23" s="810"/>
      <c r="ENZ23" s="810"/>
      <c r="EOA23" s="810"/>
      <c r="EOB23" s="810"/>
      <c r="EOC23" s="810"/>
      <c r="EOD23" s="810"/>
      <c r="EOE23" s="810"/>
      <c r="EOF23" s="810"/>
      <c r="EOG23" s="810"/>
      <c r="EOH23" s="810"/>
      <c r="EOI23" s="810"/>
      <c r="EOJ23" s="810"/>
      <c r="EOK23" s="810"/>
      <c r="EOL23" s="810"/>
      <c r="EOM23" s="810"/>
      <c r="EON23" s="810"/>
      <c r="EOO23" s="810"/>
      <c r="EOP23" s="810"/>
      <c r="EOQ23" s="810"/>
      <c r="EOR23" s="810"/>
      <c r="EOS23" s="810"/>
      <c r="EOT23" s="810"/>
      <c r="EOU23" s="810"/>
      <c r="EOV23" s="810"/>
      <c r="EOW23" s="810"/>
      <c r="EOX23" s="810"/>
      <c r="EOY23" s="810"/>
      <c r="EOZ23" s="810"/>
      <c r="EPA23" s="810"/>
      <c r="EPB23" s="810"/>
      <c r="EPC23" s="810"/>
      <c r="EPD23" s="810"/>
      <c r="EPE23" s="810"/>
      <c r="EPF23" s="810"/>
      <c r="EPG23" s="810"/>
      <c r="EPH23" s="810"/>
      <c r="EPI23" s="810"/>
      <c r="EPJ23" s="810"/>
      <c r="EPK23" s="810"/>
      <c r="EPL23" s="810"/>
      <c r="EPM23" s="810"/>
      <c r="EPN23" s="810"/>
      <c r="EPO23" s="810"/>
      <c r="EPP23" s="810"/>
      <c r="EPQ23" s="810"/>
      <c r="EPR23" s="810"/>
      <c r="EPS23" s="810"/>
      <c r="EPT23" s="810"/>
      <c r="EPU23" s="810"/>
      <c r="EPV23" s="810"/>
      <c r="EPW23" s="810"/>
      <c r="EPX23" s="810"/>
      <c r="EPY23" s="810"/>
      <c r="EPZ23" s="810"/>
      <c r="EQA23" s="810"/>
      <c r="EQB23" s="810"/>
      <c r="EQC23" s="810"/>
      <c r="EQD23" s="810"/>
      <c r="EQE23" s="810"/>
      <c r="EQF23" s="810"/>
      <c r="EQG23" s="810"/>
      <c r="EQH23" s="810"/>
      <c r="EQI23" s="810"/>
      <c r="EQJ23" s="810"/>
      <c r="EQK23" s="810"/>
      <c r="EQL23" s="810"/>
      <c r="EQM23" s="810"/>
      <c r="EQN23" s="810"/>
      <c r="EQO23" s="810"/>
      <c r="EQP23" s="810"/>
      <c r="EQQ23" s="810"/>
      <c r="EQR23" s="810"/>
      <c r="EQS23" s="810"/>
      <c r="EQT23" s="810"/>
      <c r="EQU23" s="810"/>
      <c r="EQV23" s="810"/>
      <c r="EQW23" s="810"/>
      <c r="EQX23" s="810"/>
      <c r="EQY23" s="810"/>
      <c r="EQZ23" s="810"/>
      <c r="ERA23" s="810"/>
      <c r="ERB23" s="810"/>
      <c r="ERC23" s="810"/>
      <c r="ERD23" s="810"/>
      <c r="ERE23" s="810"/>
      <c r="ERF23" s="810"/>
      <c r="ERG23" s="810"/>
      <c r="ERH23" s="810"/>
      <c r="ERI23" s="810"/>
      <c r="ERJ23" s="810"/>
      <c r="ERK23" s="810"/>
      <c r="ERL23" s="810"/>
      <c r="ERM23" s="810"/>
      <c r="ERN23" s="810"/>
      <c r="ERO23" s="810"/>
      <c r="ERP23" s="810"/>
      <c r="ERQ23" s="810"/>
      <c r="ERR23" s="810"/>
      <c r="ERS23" s="810"/>
      <c r="ERT23" s="810"/>
      <c r="ERU23" s="810"/>
      <c r="ERV23" s="810"/>
      <c r="ERW23" s="810"/>
      <c r="ERX23" s="810"/>
      <c r="ERY23" s="810"/>
      <c r="ERZ23" s="810"/>
      <c r="ESA23" s="810"/>
      <c r="ESB23" s="810"/>
      <c r="ESC23" s="810"/>
      <c r="ESD23" s="810"/>
      <c r="ESE23" s="810"/>
      <c r="ESF23" s="810"/>
      <c r="ESG23" s="810"/>
      <c r="ESH23" s="810"/>
      <c r="ESI23" s="810"/>
      <c r="ESJ23" s="810"/>
      <c r="ESK23" s="810"/>
      <c r="ESL23" s="810"/>
      <c r="ESM23" s="810"/>
      <c r="ESN23" s="810"/>
      <c r="ESO23" s="810"/>
      <c r="ESP23" s="810"/>
      <c r="ESQ23" s="810"/>
      <c r="ESR23" s="810"/>
      <c r="ESS23" s="810"/>
      <c r="EST23" s="810"/>
      <c r="ESU23" s="810"/>
      <c r="ESV23" s="810"/>
      <c r="ESW23" s="810"/>
      <c r="ESX23" s="810"/>
      <c r="ESY23" s="810"/>
      <c r="ESZ23" s="810"/>
      <c r="ETA23" s="810"/>
      <c r="ETB23" s="810"/>
      <c r="ETC23" s="810"/>
      <c r="ETD23" s="810"/>
      <c r="ETE23" s="810"/>
      <c r="ETF23" s="810"/>
      <c r="ETG23" s="810"/>
      <c r="ETH23" s="810"/>
      <c r="ETI23" s="810"/>
      <c r="ETJ23" s="810"/>
      <c r="ETK23" s="810"/>
      <c r="ETL23" s="810"/>
      <c r="ETM23" s="810"/>
      <c r="ETN23" s="810"/>
      <c r="ETO23" s="810"/>
      <c r="ETP23" s="810"/>
      <c r="ETQ23" s="810"/>
      <c r="ETR23" s="810"/>
      <c r="ETS23" s="810"/>
      <c r="ETT23" s="810"/>
      <c r="ETU23" s="810"/>
      <c r="ETV23" s="810"/>
      <c r="ETW23" s="810"/>
      <c r="ETX23" s="810"/>
      <c r="ETY23" s="810"/>
      <c r="ETZ23" s="810"/>
      <c r="EUA23" s="810"/>
      <c r="EUB23" s="810"/>
      <c r="EUC23" s="810"/>
      <c r="EUD23" s="810"/>
      <c r="EUE23" s="810"/>
      <c r="EUF23" s="810"/>
      <c r="EUG23" s="810"/>
      <c r="EUH23" s="810"/>
      <c r="EUI23" s="810"/>
      <c r="EUJ23" s="810"/>
      <c r="EUK23" s="810"/>
      <c r="EUL23" s="810"/>
      <c r="EUM23" s="810"/>
      <c r="EUN23" s="810"/>
      <c r="EUO23" s="810"/>
      <c r="EUP23" s="810"/>
      <c r="EUQ23" s="810"/>
      <c r="EUR23" s="810"/>
      <c r="EUS23" s="810"/>
      <c r="EUT23" s="810"/>
      <c r="EUU23" s="810"/>
      <c r="EUV23" s="810"/>
      <c r="EUW23" s="810"/>
      <c r="EUX23" s="810"/>
      <c r="EUY23" s="810"/>
      <c r="EUZ23" s="810"/>
      <c r="EVA23" s="810"/>
      <c r="EVB23" s="810"/>
      <c r="EVC23" s="810"/>
      <c r="EVD23" s="810"/>
      <c r="EVE23" s="810"/>
      <c r="EVF23" s="810"/>
      <c r="EVG23" s="810"/>
      <c r="EVH23" s="810"/>
      <c r="EVI23" s="810"/>
      <c r="EVJ23" s="810"/>
      <c r="EVK23" s="810"/>
      <c r="EVL23" s="810"/>
      <c r="EVM23" s="810"/>
      <c r="EVN23" s="810"/>
      <c r="EVO23" s="810"/>
      <c r="EVP23" s="810"/>
      <c r="EVQ23" s="810"/>
      <c r="EVR23" s="810"/>
      <c r="EVS23" s="810"/>
      <c r="EVT23" s="810"/>
      <c r="EVU23" s="810"/>
      <c r="EVV23" s="810"/>
      <c r="EVW23" s="810"/>
      <c r="EVX23" s="810"/>
      <c r="EVY23" s="810"/>
      <c r="EVZ23" s="810"/>
      <c r="EWA23" s="810"/>
      <c r="EWB23" s="810"/>
      <c r="EWC23" s="810"/>
      <c r="EWD23" s="810"/>
      <c r="EWE23" s="810"/>
      <c r="EWF23" s="810"/>
      <c r="EWG23" s="810"/>
      <c r="EWH23" s="810"/>
      <c r="EWI23" s="810"/>
      <c r="EWJ23" s="810"/>
      <c r="EWK23" s="810"/>
      <c r="EWL23" s="810"/>
      <c r="EWM23" s="810"/>
      <c r="EWN23" s="810"/>
      <c r="EWO23" s="810"/>
      <c r="EWP23" s="810"/>
      <c r="EWQ23" s="810"/>
      <c r="EWR23" s="810"/>
      <c r="EWS23" s="810"/>
      <c r="EWT23" s="810"/>
      <c r="EWU23" s="810"/>
      <c r="EWV23" s="810"/>
      <c r="EWW23" s="810"/>
      <c r="EWX23" s="810"/>
      <c r="EWY23" s="810"/>
      <c r="EWZ23" s="810"/>
      <c r="EXA23" s="810"/>
      <c r="EXB23" s="810"/>
      <c r="EXC23" s="810"/>
      <c r="EXD23" s="810"/>
      <c r="EXE23" s="810"/>
      <c r="EXF23" s="810"/>
      <c r="EXG23" s="810"/>
      <c r="EXH23" s="810"/>
      <c r="EXI23" s="810"/>
      <c r="EXJ23" s="810"/>
      <c r="EXK23" s="810"/>
      <c r="EXL23" s="810"/>
      <c r="EXM23" s="810"/>
      <c r="EXN23" s="810"/>
      <c r="EXO23" s="810"/>
      <c r="EXP23" s="810"/>
      <c r="EXQ23" s="810"/>
      <c r="EXR23" s="810"/>
      <c r="EXS23" s="810"/>
      <c r="EXT23" s="810"/>
      <c r="EXU23" s="810"/>
      <c r="EXV23" s="810"/>
      <c r="EXW23" s="810"/>
      <c r="EXX23" s="810"/>
      <c r="EXY23" s="810"/>
      <c r="EXZ23" s="810"/>
      <c r="EYA23" s="810"/>
      <c r="EYB23" s="810"/>
      <c r="EYC23" s="810"/>
      <c r="EYD23" s="810"/>
      <c r="EYE23" s="810"/>
      <c r="EYF23" s="810"/>
      <c r="EYG23" s="810"/>
      <c r="EYH23" s="810"/>
      <c r="EYI23" s="810"/>
      <c r="EYJ23" s="810"/>
      <c r="EYK23" s="810"/>
      <c r="EYL23" s="810"/>
      <c r="EYM23" s="810"/>
      <c r="EYN23" s="810"/>
      <c r="EYO23" s="810"/>
      <c r="EYP23" s="810"/>
      <c r="EYQ23" s="810"/>
      <c r="EYR23" s="810"/>
      <c r="EYS23" s="810"/>
      <c r="EYT23" s="810"/>
      <c r="EYU23" s="810"/>
      <c r="EYV23" s="810"/>
      <c r="EYW23" s="810"/>
      <c r="EYX23" s="810"/>
      <c r="EYY23" s="810"/>
      <c r="EYZ23" s="810"/>
      <c r="EZA23" s="810"/>
      <c r="EZB23" s="810"/>
      <c r="EZC23" s="810"/>
      <c r="EZD23" s="810"/>
      <c r="EZE23" s="810"/>
      <c r="EZF23" s="810"/>
      <c r="EZG23" s="810"/>
      <c r="EZH23" s="810"/>
      <c r="EZI23" s="810"/>
      <c r="EZJ23" s="810"/>
      <c r="EZK23" s="810"/>
      <c r="EZL23" s="810"/>
      <c r="EZM23" s="810"/>
      <c r="EZN23" s="810"/>
      <c r="EZO23" s="810"/>
      <c r="EZP23" s="810"/>
      <c r="EZQ23" s="810"/>
      <c r="EZR23" s="810"/>
      <c r="EZS23" s="810"/>
      <c r="EZT23" s="810"/>
      <c r="EZU23" s="810"/>
      <c r="EZV23" s="810"/>
      <c r="EZW23" s="810"/>
      <c r="EZX23" s="810"/>
      <c r="EZY23" s="810"/>
      <c r="EZZ23" s="810"/>
      <c r="FAA23" s="810"/>
      <c r="FAB23" s="810"/>
      <c r="FAC23" s="810"/>
      <c r="FAD23" s="810"/>
      <c r="FAE23" s="810"/>
      <c r="FAF23" s="810"/>
      <c r="FAG23" s="810"/>
      <c r="FAH23" s="810"/>
      <c r="FAI23" s="810"/>
      <c r="FAJ23" s="810"/>
      <c r="FAK23" s="810"/>
      <c r="FAL23" s="810"/>
      <c r="FAM23" s="810"/>
      <c r="FAN23" s="810"/>
      <c r="FAO23" s="810"/>
      <c r="FAP23" s="810"/>
      <c r="FAQ23" s="810"/>
      <c r="FAR23" s="810"/>
      <c r="FAS23" s="810"/>
      <c r="FAT23" s="810"/>
      <c r="FAU23" s="810"/>
      <c r="FAV23" s="810"/>
      <c r="FAW23" s="810"/>
      <c r="FAX23" s="810"/>
      <c r="FAY23" s="810"/>
      <c r="FAZ23" s="810"/>
      <c r="FBA23" s="810"/>
      <c r="FBB23" s="810"/>
      <c r="FBC23" s="810"/>
      <c r="FBD23" s="810"/>
      <c r="FBE23" s="810"/>
      <c r="FBF23" s="810"/>
      <c r="FBG23" s="810"/>
      <c r="FBH23" s="810"/>
      <c r="FBI23" s="810"/>
      <c r="FBJ23" s="810"/>
      <c r="FBK23" s="810"/>
      <c r="FBL23" s="810"/>
      <c r="FBM23" s="810"/>
      <c r="FBN23" s="810"/>
      <c r="FBO23" s="810"/>
      <c r="FBP23" s="810"/>
      <c r="FBQ23" s="810"/>
      <c r="FBR23" s="810"/>
      <c r="FBS23" s="810"/>
      <c r="FBT23" s="810"/>
      <c r="FBU23" s="810"/>
      <c r="FBV23" s="810"/>
      <c r="FBW23" s="810"/>
      <c r="FBX23" s="810"/>
      <c r="FBY23" s="810"/>
      <c r="FBZ23" s="810"/>
      <c r="FCA23" s="810"/>
      <c r="FCB23" s="810"/>
      <c r="FCC23" s="810"/>
      <c r="FCD23" s="810"/>
      <c r="FCE23" s="810"/>
      <c r="FCF23" s="810"/>
      <c r="FCG23" s="810"/>
      <c r="FCH23" s="810"/>
      <c r="FCI23" s="810"/>
      <c r="FCJ23" s="810"/>
      <c r="FCK23" s="810"/>
      <c r="FCL23" s="810"/>
      <c r="FCM23" s="810"/>
      <c r="FCN23" s="810"/>
      <c r="FCO23" s="810"/>
      <c r="FCP23" s="810"/>
      <c r="FCQ23" s="810"/>
      <c r="FCR23" s="810"/>
      <c r="FCS23" s="810"/>
      <c r="FCT23" s="810"/>
      <c r="FCU23" s="810"/>
      <c r="FCV23" s="810"/>
      <c r="FCW23" s="810"/>
      <c r="FCX23" s="810"/>
      <c r="FCY23" s="810"/>
      <c r="FCZ23" s="810"/>
      <c r="FDA23" s="810"/>
      <c r="FDB23" s="810"/>
      <c r="FDC23" s="810"/>
      <c r="FDD23" s="810"/>
      <c r="FDE23" s="810"/>
      <c r="FDF23" s="810"/>
      <c r="FDG23" s="810"/>
      <c r="FDH23" s="810"/>
      <c r="FDI23" s="810"/>
      <c r="FDJ23" s="810"/>
      <c r="FDK23" s="810"/>
      <c r="FDL23" s="810"/>
      <c r="FDM23" s="810"/>
      <c r="FDN23" s="810"/>
      <c r="FDO23" s="810"/>
      <c r="FDP23" s="810"/>
      <c r="FDQ23" s="810"/>
      <c r="FDR23" s="810"/>
      <c r="FDS23" s="810"/>
      <c r="FDT23" s="810"/>
      <c r="FDU23" s="810"/>
      <c r="FDV23" s="810"/>
      <c r="FDW23" s="810"/>
      <c r="FDX23" s="810"/>
      <c r="FDY23" s="810"/>
      <c r="FDZ23" s="810"/>
      <c r="FEA23" s="810"/>
      <c r="FEB23" s="810"/>
      <c r="FEC23" s="810"/>
      <c r="FED23" s="810"/>
      <c r="FEE23" s="810"/>
      <c r="FEF23" s="810"/>
      <c r="FEG23" s="810"/>
      <c r="FEH23" s="810"/>
      <c r="FEI23" s="810"/>
      <c r="FEJ23" s="810"/>
      <c r="FEK23" s="810"/>
      <c r="FEL23" s="810"/>
      <c r="FEM23" s="810"/>
      <c r="FEN23" s="810"/>
      <c r="FEO23" s="810"/>
      <c r="FEP23" s="810"/>
      <c r="FEQ23" s="810"/>
      <c r="FER23" s="810"/>
      <c r="FES23" s="810"/>
      <c r="FET23" s="810"/>
      <c r="FEU23" s="810"/>
      <c r="FEV23" s="810"/>
      <c r="FEW23" s="810"/>
      <c r="FEX23" s="810"/>
      <c r="FEY23" s="810"/>
      <c r="FEZ23" s="810"/>
      <c r="FFA23" s="810"/>
      <c r="FFB23" s="810"/>
      <c r="FFC23" s="810"/>
      <c r="FFD23" s="810"/>
      <c r="FFE23" s="810"/>
      <c r="FFF23" s="810"/>
      <c r="FFG23" s="810"/>
      <c r="FFH23" s="810"/>
      <c r="FFI23" s="810"/>
      <c r="FFJ23" s="810"/>
      <c r="FFK23" s="810"/>
      <c r="FFL23" s="810"/>
      <c r="FFM23" s="810"/>
      <c r="FFN23" s="810"/>
      <c r="FFO23" s="810"/>
      <c r="FFP23" s="810"/>
      <c r="FFQ23" s="810"/>
      <c r="FFR23" s="810"/>
      <c r="FFS23" s="810"/>
      <c r="FFT23" s="810"/>
      <c r="FFU23" s="810"/>
      <c r="FFV23" s="810"/>
      <c r="FFW23" s="810"/>
      <c r="FFX23" s="810"/>
      <c r="FFY23" s="810"/>
      <c r="FFZ23" s="810"/>
      <c r="FGA23" s="810"/>
      <c r="FGB23" s="810"/>
      <c r="FGC23" s="810"/>
      <c r="FGD23" s="810"/>
      <c r="FGE23" s="810"/>
      <c r="FGF23" s="810"/>
      <c r="FGG23" s="810"/>
      <c r="FGH23" s="810"/>
      <c r="FGI23" s="810"/>
      <c r="FGJ23" s="810"/>
      <c r="FGK23" s="810"/>
      <c r="FGL23" s="810"/>
      <c r="FGM23" s="810"/>
      <c r="FGN23" s="810"/>
      <c r="FGO23" s="810"/>
      <c r="FGP23" s="810"/>
      <c r="FGQ23" s="810"/>
      <c r="FGR23" s="810"/>
      <c r="FGS23" s="810"/>
      <c r="FGT23" s="810"/>
      <c r="FGU23" s="810"/>
      <c r="FGV23" s="810"/>
      <c r="FGW23" s="810"/>
      <c r="FGX23" s="810"/>
      <c r="FGY23" s="810"/>
      <c r="FGZ23" s="810"/>
      <c r="FHA23" s="810"/>
      <c r="FHB23" s="810"/>
      <c r="FHC23" s="810"/>
      <c r="FHD23" s="810"/>
      <c r="FHE23" s="810"/>
      <c r="FHF23" s="810"/>
      <c r="FHG23" s="810"/>
      <c r="FHH23" s="810"/>
      <c r="FHI23" s="810"/>
      <c r="FHJ23" s="810"/>
      <c r="FHK23" s="810"/>
      <c r="FHL23" s="810"/>
      <c r="FHM23" s="810"/>
      <c r="FHN23" s="810"/>
      <c r="FHO23" s="810"/>
      <c r="FHP23" s="810"/>
      <c r="FHQ23" s="810"/>
      <c r="FHR23" s="810"/>
      <c r="FHS23" s="810"/>
      <c r="FHT23" s="810"/>
      <c r="FHU23" s="810"/>
      <c r="FHV23" s="810"/>
      <c r="FHW23" s="810"/>
      <c r="FHX23" s="810"/>
      <c r="FHY23" s="810"/>
      <c r="FHZ23" s="810"/>
      <c r="FIA23" s="810"/>
      <c r="FIB23" s="810"/>
      <c r="FIC23" s="810"/>
      <c r="FID23" s="810"/>
      <c r="FIE23" s="810"/>
      <c r="FIF23" s="810"/>
      <c r="FIG23" s="810"/>
      <c r="FIH23" s="810"/>
      <c r="FII23" s="810"/>
      <c r="FIJ23" s="810"/>
      <c r="FIK23" s="810"/>
      <c r="FIL23" s="810"/>
      <c r="FIM23" s="810"/>
      <c r="FIN23" s="810"/>
      <c r="FIO23" s="810"/>
      <c r="FIP23" s="810"/>
      <c r="FIQ23" s="810"/>
      <c r="FIR23" s="810"/>
      <c r="FIS23" s="810"/>
      <c r="FIT23" s="810"/>
      <c r="FIU23" s="810"/>
      <c r="FIV23" s="810"/>
      <c r="FIW23" s="810"/>
      <c r="FIX23" s="810"/>
      <c r="FIY23" s="810"/>
      <c r="FIZ23" s="810"/>
      <c r="FJA23" s="810"/>
      <c r="FJB23" s="810"/>
      <c r="FJC23" s="810"/>
      <c r="FJD23" s="810"/>
      <c r="FJE23" s="810"/>
      <c r="FJF23" s="810"/>
      <c r="FJG23" s="810"/>
      <c r="FJH23" s="810"/>
      <c r="FJI23" s="810"/>
      <c r="FJJ23" s="810"/>
      <c r="FJK23" s="810"/>
      <c r="FJL23" s="810"/>
      <c r="FJM23" s="810"/>
      <c r="FJN23" s="810"/>
      <c r="FJO23" s="810"/>
      <c r="FJP23" s="810"/>
      <c r="FJQ23" s="810"/>
      <c r="FJR23" s="810"/>
      <c r="FJS23" s="810"/>
      <c r="FJT23" s="810"/>
      <c r="FJU23" s="810"/>
      <c r="FJV23" s="810"/>
      <c r="FJW23" s="810"/>
      <c r="FJX23" s="810"/>
      <c r="FJY23" s="810"/>
      <c r="FJZ23" s="810"/>
      <c r="FKA23" s="810"/>
      <c r="FKB23" s="810"/>
      <c r="FKC23" s="810"/>
      <c r="FKD23" s="810"/>
      <c r="FKE23" s="810"/>
      <c r="FKF23" s="810"/>
      <c r="FKG23" s="810"/>
      <c r="FKH23" s="810"/>
      <c r="FKI23" s="810"/>
      <c r="FKJ23" s="810"/>
      <c r="FKK23" s="810"/>
      <c r="FKL23" s="810"/>
      <c r="FKM23" s="810"/>
      <c r="FKN23" s="810"/>
      <c r="FKO23" s="810"/>
      <c r="FKP23" s="810"/>
      <c r="FKQ23" s="810"/>
      <c r="FKR23" s="810"/>
      <c r="FKS23" s="810"/>
      <c r="FKT23" s="810"/>
      <c r="FKU23" s="810"/>
      <c r="FKV23" s="810"/>
      <c r="FKW23" s="810"/>
      <c r="FKX23" s="810"/>
      <c r="FKY23" s="810"/>
      <c r="FKZ23" s="810"/>
      <c r="FLA23" s="810"/>
      <c r="FLB23" s="810"/>
      <c r="FLC23" s="810"/>
      <c r="FLD23" s="810"/>
      <c r="FLE23" s="810"/>
      <c r="FLF23" s="810"/>
      <c r="FLG23" s="810"/>
      <c r="FLH23" s="810"/>
      <c r="FLI23" s="810"/>
      <c r="FLJ23" s="810"/>
      <c r="FLK23" s="810"/>
      <c r="FLL23" s="810"/>
      <c r="FLM23" s="810"/>
      <c r="FLN23" s="810"/>
      <c r="FLO23" s="810"/>
      <c r="FLP23" s="810"/>
      <c r="FLQ23" s="810"/>
      <c r="FLR23" s="810"/>
      <c r="FLS23" s="810"/>
      <c r="FLT23" s="810"/>
      <c r="FLU23" s="810"/>
      <c r="FLV23" s="810"/>
      <c r="FLW23" s="810"/>
      <c r="FLX23" s="810"/>
      <c r="FLY23" s="810"/>
      <c r="FLZ23" s="810"/>
      <c r="FMA23" s="810"/>
      <c r="FMB23" s="810"/>
      <c r="FMC23" s="810"/>
      <c r="FMD23" s="810"/>
      <c r="FME23" s="810"/>
      <c r="FMF23" s="810"/>
      <c r="FMG23" s="810"/>
      <c r="FMH23" s="810"/>
      <c r="FMI23" s="810"/>
      <c r="FMJ23" s="810"/>
      <c r="FMK23" s="810"/>
      <c r="FML23" s="810"/>
      <c r="FMM23" s="810"/>
      <c r="FMN23" s="810"/>
      <c r="FMO23" s="810"/>
      <c r="FMP23" s="810"/>
      <c r="FMQ23" s="810"/>
      <c r="FMR23" s="810"/>
      <c r="FMS23" s="810"/>
      <c r="FMT23" s="810"/>
      <c r="FMU23" s="810"/>
      <c r="FMV23" s="810"/>
      <c r="FMW23" s="810"/>
      <c r="FMX23" s="810"/>
      <c r="FMY23" s="810"/>
      <c r="FMZ23" s="810"/>
      <c r="FNA23" s="810"/>
      <c r="FNB23" s="810"/>
      <c r="FNC23" s="810"/>
      <c r="FND23" s="810"/>
      <c r="FNE23" s="810"/>
      <c r="FNF23" s="810"/>
      <c r="FNG23" s="810"/>
      <c r="FNH23" s="810"/>
      <c r="FNI23" s="810"/>
      <c r="FNJ23" s="810"/>
      <c r="FNK23" s="810"/>
      <c r="FNL23" s="810"/>
      <c r="FNM23" s="810"/>
      <c r="FNN23" s="810"/>
      <c r="FNO23" s="810"/>
      <c r="FNP23" s="810"/>
      <c r="FNQ23" s="810"/>
      <c r="FNR23" s="810"/>
      <c r="FNS23" s="810"/>
      <c r="FNT23" s="810"/>
      <c r="FNU23" s="810"/>
      <c r="FNV23" s="810"/>
      <c r="FNW23" s="810"/>
      <c r="FNX23" s="810"/>
      <c r="FNY23" s="810"/>
      <c r="FNZ23" s="810"/>
      <c r="FOA23" s="810"/>
      <c r="FOB23" s="810"/>
      <c r="FOC23" s="810"/>
      <c r="FOD23" s="810"/>
      <c r="FOE23" s="810"/>
      <c r="FOF23" s="810"/>
      <c r="FOG23" s="810"/>
      <c r="FOH23" s="810"/>
      <c r="FOI23" s="810"/>
      <c r="FOJ23" s="810"/>
      <c r="FOK23" s="810"/>
      <c r="FOL23" s="810"/>
      <c r="FOM23" s="810"/>
      <c r="FON23" s="810"/>
      <c r="FOO23" s="810"/>
      <c r="FOP23" s="810"/>
      <c r="FOQ23" s="810"/>
      <c r="FOR23" s="810"/>
      <c r="FOS23" s="810"/>
      <c r="FOT23" s="810"/>
      <c r="FOU23" s="810"/>
      <c r="FOV23" s="810"/>
      <c r="FOW23" s="810"/>
      <c r="FOX23" s="810"/>
      <c r="FOY23" s="810"/>
      <c r="FOZ23" s="810"/>
      <c r="FPA23" s="810"/>
      <c r="FPB23" s="810"/>
      <c r="FPC23" s="810"/>
      <c r="FPD23" s="810"/>
      <c r="FPE23" s="810"/>
      <c r="FPF23" s="810"/>
      <c r="FPG23" s="810"/>
      <c r="FPH23" s="810"/>
      <c r="FPI23" s="810"/>
      <c r="FPJ23" s="810"/>
      <c r="FPK23" s="810"/>
      <c r="FPL23" s="810"/>
      <c r="FPM23" s="810"/>
      <c r="FPN23" s="810"/>
      <c r="FPO23" s="810"/>
      <c r="FPP23" s="810"/>
      <c r="FPQ23" s="810"/>
      <c r="FPR23" s="810"/>
      <c r="FPS23" s="810"/>
      <c r="FPT23" s="810"/>
      <c r="FPU23" s="810"/>
      <c r="FPV23" s="810"/>
      <c r="FPW23" s="810"/>
      <c r="FPX23" s="810"/>
      <c r="FPY23" s="810"/>
      <c r="FPZ23" s="810"/>
      <c r="FQA23" s="810"/>
      <c r="FQB23" s="810"/>
      <c r="FQC23" s="810"/>
      <c r="FQD23" s="810"/>
      <c r="FQE23" s="810"/>
      <c r="FQF23" s="810"/>
      <c r="FQG23" s="810"/>
      <c r="FQH23" s="810"/>
      <c r="FQI23" s="810"/>
      <c r="FQJ23" s="810"/>
      <c r="FQK23" s="810"/>
      <c r="FQL23" s="810"/>
      <c r="FQM23" s="810"/>
      <c r="FQN23" s="810"/>
      <c r="FQO23" s="810"/>
      <c r="FQP23" s="810"/>
      <c r="FQQ23" s="810"/>
      <c r="FQR23" s="810"/>
      <c r="FQS23" s="810"/>
      <c r="FQT23" s="810"/>
      <c r="FQU23" s="810"/>
      <c r="FQV23" s="810"/>
      <c r="FQW23" s="810"/>
      <c r="FQX23" s="810"/>
      <c r="FQY23" s="810"/>
      <c r="FQZ23" s="810"/>
      <c r="FRA23" s="810"/>
      <c r="FRB23" s="810"/>
      <c r="FRC23" s="810"/>
      <c r="FRD23" s="810"/>
      <c r="FRE23" s="810"/>
      <c r="FRF23" s="810"/>
      <c r="FRG23" s="810"/>
      <c r="FRH23" s="810"/>
      <c r="FRI23" s="810"/>
      <c r="FRJ23" s="810"/>
      <c r="FRK23" s="810"/>
      <c r="FRL23" s="810"/>
      <c r="FRM23" s="810"/>
      <c r="FRN23" s="810"/>
      <c r="FRO23" s="810"/>
      <c r="FRP23" s="810"/>
      <c r="FRQ23" s="810"/>
      <c r="FRR23" s="810"/>
      <c r="FRS23" s="810"/>
      <c r="FRT23" s="810"/>
      <c r="FRU23" s="810"/>
      <c r="FRV23" s="810"/>
      <c r="FRW23" s="810"/>
      <c r="FRX23" s="810"/>
      <c r="FRY23" s="810"/>
      <c r="FRZ23" s="810"/>
      <c r="FSA23" s="810"/>
      <c r="FSB23" s="810"/>
      <c r="FSC23" s="810"/>
      <c r="FSD23" s="810"/>
      <c r="FSE23" s="810"/>
      <c r="FSF23" s="810"/>
      <c r="FSG23" s="810"/>
      <c r="FSH23" s="810"/>
      <c r="FSI23" s="810"/>
      <c r="FSJ23" s="810"/>
      <c r="FSK23" s="810"/>
      <c r="FSL23" s="810"/>
      <c r="FSM23" s="810"/>
      <c r="FSN23" s="810"/>
      <c r="FSO23" s="810"/>
      <c r="FSP23" s="810"/>
      <c r="FSQ23" s="810"/>
      <c r="FSR23" s="810"/>
      <c r="FSS23" s="810"/>
      <c r="FST23" s="810"/>
      <c r="FSU23" s="810"/>
      <c r="FSV23" s="810"/>
      <c r="FSW23" s="810"/>
      <c r="FSX23" s="810"/>
      <c r="FSY23" s="810"/>
      <c r="FSZ23" s="810"/>
      <c r="FTA23" s="810"/>
      <c r="FTB23" s="810"/>
      <c r="FTC23" s="810"/>
      <c r="FTD23" s="810"/>
      <c r="FTE23" s="810"/>
      <c r="FTF23" s="810"/>
      <c r="FTG23" s="810"/>
      <c r="FTH23" s="810"/>
      <c r="FTI23" s="810"/>
      <c r="FTJ23" s="810"/>
      <c r="FTK23" s="810"/>
      <c r="FTL23" s="810"/>
      <c r="FTM23" s="810"/>
      <c r="FTN23" s="810"/>
      <c r="FTO23" s="810"/>
      <c r="FTP23" s="810"/>
      <c r="FTQ23" s="810"/>
      <c r="FTR23" s="810"/>
      <c r="FTS23" s="810"/>
      <c r="FTT23" s="810"/>
      <c r="FTU23" s="810"/>
      <c r="FTV23" s="810"/>
      <c r="FTW23" s="810"/>
      <c r="FTX23" s="810"/>
      <c r="FTY23" s="810"/>
      <c r="FTZ23" s="810"/>
      <c r="FUA23" s="810"/>
      <c r="FUB23" s="810"/>
      <c r="FUC23" s="810"/>
      <c r="FUD23" s="810"/>
      <c r="FUE23" s="810"/>
      <c r="FUF23" s="810"/>
      <c r="FUG23" s="810"/>
      <c r="FUH23" s="810"/>
      <c r="FUI23" s="810"/>
      <c r="FUJ23" s="810"/>
      <c r="FUK23" s="810"/>
      <c r="FUL23" s="810"/>
      <c r="FUM23" s="810"/>
      <c r="FUN23" s="810"/>
      <c r="FUO23" s="810"/>
      <c r="FUP23" s="810"/>
      <c r="FUQ23" s="810"/>
      <c r="FUR23" s="810"/>
      <c r="FUS23" s="810"/>
      <c r="FUT23" s="810"/>
      <c r="FUU23" s="810"/>
      <c r="FUV23" s="810"/>
      <c r="FUW23" s="810"/>
      <c r="FUX23" s="810"/>
      <c r="FUY23" s="810"/>
      <c r="FUZ23" s="810"/>
      <c r="FVA23" s="810"/>
      <c r="FVB23" s="810"/>
      <c r="FVC23" s="810"/>
      <c r="FVD23" s="810"/>
      <c r="FVE23" s="810"/>
      <c r="FVF23" s="810"/>
      <c r="FVG23" s="810"/>
      <c r="FVH23" s="810"/>
      <c r="FVI23" s="810"/>
      <c r="FVJ23" s="810"/>
      <c r="FVK23" s="810"/>
      <c r="FVL23" s="810"/>
      <c r="FVM23" s="810"/>
      <c r="FVN23" s="810"/>
      <c r="FVO23" s="810"/>
      <c r="FVP23" s="810"/>
      <c r="FVQ23" s="810"/>
      <c r="FVR23" s="810"/>
      <c r="FVS23" s="810"/>
      <c r="FVT23" s="810"/>
      <c r="FVU23" s="810"/>
      <c r="FVV23" s="810"/>
      <c r="FVW23" s="810"/>
      <c r="FVX23" s="810"/>
      <c r="FVY23" s="810"/>
      <c r="FVZ23" s="810"/>
      <c r="FWA23" s="810"/>
      <c r="FWB23" s="810"/>
      <c r="FWC23" s="810"/>
      <c r="FWD23" s="810"/>
      <c r="FWE23" s="810"/>
      <c r="FWF23" s="810"/>
      <c r="FWG23" s="810"/>
      <c r="FWH23" s="810"/>
      <c r="FWI23" s="810"/>
      <c r="FWJ23" s="810"/>
      <c r="FWK23" s="810"/>
      <c r="FWL23" s="810"/>
      <c r="FWM23" s="810"/>
      <c r="FWN23" s="810"/>
      <c r="FWO23" s="810"/>
      <c r="FWP23" s="810"/>
      <c r="FWQ23" s="810"/>
      <c r="FWR23" s="810"/>
      <c r="FWS23" s="810"/>
      <c r="FWT23" s="810"/>
      <c r="FWU23" s="810"/>
      <c r="FWV23" s="810"/>
      <c r="FWW23" s="810"/>
      <c r="FWX23" s="810"/>
      <c r="FWY23" s="810"/>
      <c r="FWZ23" s="810"/>
      <c r="FXA23" s="810"/>
      <c r="FXB23" s="810"/>
      <c r="FXC23" s="810"/>
      <c r="FXD23" s="810"/>
      <c r="FXE23" s="810"/>
      <c r="FXF23" s="810"/>
      <c r="FXG23" s="810"/>
      <c r="FXH23" s="810"/>
      <c r="FXI23" s="810"/>
      <c r="FXJ23" s="810"/>
      <c r="FXK23" s="810"/>
      <c r="FXL23" s="810"/>
      <c r="FXM23" s="810"/>
      <c r="FXN23" s="810"/>
      <c r="FXO23" s="810"/>
      <c r="FXP23" s="810"/>
      <c r="FXQ23" s="810"/>
      <c r="FXR23" s="810"/>
      <c r="FXS23" s="810"/>
      <c r="FXT23" s="810"/>
      <c r="FXU23" s="810"/>
      <c r="FXV23" s="810"/>
      <c r="FXW23" s="810"/>
      <c r="FXX23" s="810"/>
      <c r="FXY23" s="810"/>
      <c r="FXZ23" s="810"/>
      <c r="FYA23" s="810"/>
      <c r="FYB23" s="810"/>
      <c r="FYC23" s="810"/>
      <c r="FYD23" s="810"/>
      <c r="FYE23" s="810"/>
      <c r="FYF23" s="810"/>
      <c r="FYG23" s="810"/>
      <c r="FYH23" s="810"/>
      <c r="FYI23" s="810"/>
      <c r="FYJ23" s="810"/>
      <c r="FYK23" s="810"/>
      <c r="FYL23" s="810"/>
      <c r="FYM23" s="810"/>
      <c r="FYN23" s="810"/>
      <c r="FYO23" s="810"/>
      <c r="FYP23" s="810"/>
      <c r="FYQ23" s="810"/>
      <c r="FYR23" s="810"/>
      <c r="FYS23" s="810"/>
      <c r="FYT23" s="810"/>
      <c r="FYU23" s="810"/>
      <c r="FYV23" s="810"/>
      <c r="FYW23" s="810"/>
      <c r="FYX23" s="810"/>
      <c r="FYY23" s="810"/>
      <c r="FYZ23" s="810"/>
      <c r="FZA23" s="810"/>
      <c r="FZB23" s="810"/>
      <c r="FZC23" s="810"/>
      <c r="FZD23" s="810"/>
      <c r="FZE23" s="810"/>
      <c r="FZF23" s="810"/>
      <c r="FZG23" s="810"/>
      <c r="FZH23" s="810"/>
      <c r="FZI23" s="810"/>
      <c r="FZJ23" s="810"/>
      <c r="FZK23" s="810"/>
      <c r="FZL23" s="810"/>
      <c r="FZM23" s="810"/>
      <c r="FZN23" s="810"/>
      <c r="FZO23" s="810"/>
      <c r="FZP23" s="810"/>
      <c r="FZQ23" s="810"/>
      <c r="FZR23" s="810"/>
      <c r="FZS23" s="810"/>
      <c r="FZT23" s="810"/>
      <c r="FZU23" s="810"/>
      <c r="FZV23" s="810"/>
      <c r="FZW23" s="810"/>
      <c r="FZX23" s="810"/>
      <c r="FZY23" s="810"/>
      <c r="FZZ23" s="810"/>
      <c r="GAA23" s="810"/>
      <c r="GAB23" s="810"/>
      <c r="GAC23" s="810"/>
      <c r="GAD23" s="810"/>
      <c r="GAE23" s="810"/>
      <c r="GAF23" s="810"/>
      <c r="GAG23" s="810"/>
      <c r="GAH23" s="810"/>
      <c r="GAI23" s="810"/>
      <c r="GAJ23" s="810"/>
      <c r="GAK23" s="810"/>
      <c r="GAL23" s="810"/>
      <c r="GAM23" s="810"/>
      <c r="GAN23" s="810"/>
      <c r="GAO23" s="810"/>
      <c r="GAP23" s="810"/>
      <c r="GAQ23" s="810"/>
      <c r="GAR23" s="810"/>
      <c r="GAS23" s="810"/>
      <c r="GAT23" s="810"/>
      <c r="GAU23" s="810"/>
      <c r="GAV23" s="810"/>
      <c r="GAW23" s="810"/>
      <c r="GAX23" s="810"/>
      <c r="GAY23" s="810"/>
      <c r="GAZ23" s="810"/>
      <c r="GBA23" s="810"/>
      <c r="GBB23" s="810"/>
      <c r="GBC23" s="810"/>
      <c r="GBD23" s="810"/>
      <c r="GBE23" s="810"/>
      <c r="GBF23" s="810"/>
      <c r="GBG23" s="810"/>
      <c r="GBH23" s="810"/>
      <c r="GBI23" s="810"/>
      <c r="GBJ23" s="810"/>
      <c r="GBK23" s="810"/>
      <c r="GBL23" s="810"/>
      <c r="GBM23" s="810"/>
      <c r="GBN23" s="810"/>
      <c r="GBO23" s="810"/>
      <c r="GBP23" s="810"/>
      <c r="GBQ23" s="810"/>
      <c r="GBR23" s="810"/>
      <c r="GBS23" s="810"/>
      <c r="GBT23" s="810"/>
      <c r="GBU23" s="810"/>
      <c r="GBV23" s="810"/>
      <c r="GBW23" s="810"/>
      <c r="GBX23" s="810"/>
      <c r="GBY23" s="810"/>
      <c r="GBZ23" s="810"/>
      <c r="GCA23" s="810"/>
      <c r="GCB23" s="810"/>
      <c r="GCC23" s="810"/>
      <c r="GCD23" s="810"/>
      <c r="GCE23" s="810"/>
      <c r="GCF23" s="810"/>
      <c r="GCG23" s="810"/>
      <c r="GCH23" s="810"/>
      <c r="GCI23" s="810"/>
      <c r="GCJ23" s="810"/>
      <c r="GCK23" s="810"/>
      <c r="GCL23" s="810"/>
      <c r="GCM23" s="810"/>
      <c r="GCN23" s="810"/>
      <c r="GCO23" s="810"/>
      <c r="GCP23" s="810"/>
      <c r="GCQ23" s="810"/>
      <c r="GCR23" s="810"/>
      <c r="GCS23" s="810"/>
      <c r="GCT23" s="810"/>
      <c r="GCU23" s="810"/>
      <c r="GCV23" s="810"/>
      <c r="GCW23" s="810"/>
      <c r="GCX23" s="810"/>
      <c r="GCY23" s="810"/>
      <c r="GCZ23" s="810"/>
      <c r="GDA23" s="810"/>
      <c r="GDB23" s="810"/>
      <c r="GDC23" s="810"/>
      <c r="GDD23" s="810"/>
      <c r="GDE23" s="810"/>
      <c r="GDF23" s="810"/>
      <c r="GDG23" s="810"/>
      <c r="GDH23" s="810"/>
      <c r="GDI23" s="810"/>
      <c r="GDJ23" s="810"/>
      <c r="GDK23" s="810"/>
      <c r="GDL23" s="810"/>
      <c r="GDM23" s="810"/>
      <c r="GDN23" s="810"/>
      <c r="GDO23" s="810"/>
      <c r="GDP23" s="810"/>
      <c r="GDQ23" s="810"/>
      <c r="GDR23" s="810"/>
      <c r="GDS23" s="810"/>
      <c r="GDT23" s="810"/>
      <c r="GDU23" s="810"/>
      <c r="GDV23" s="810"/>
      <c r="GDW23" s="810"/>
      <c r="GDX23" s="810"/>
      <c r="GDY23" s="810"/>
      <c r="GDZ23" s="810"/>
      <c r="GEA23" s="810"/>
      <c r="GEB23" s="810"/>
      <c r="GEC23" s="810"/>
      <c r="GED23" s="810"/>
      <c r="GEE23" s="810"/>
      <c r="GEF23" s="810"/>
      <c r="GEG23" s="810"/>
      <c r="GEH23" s="810"/>
      <c r="GEI23" s="810"/>
      <c r="GEJ23" s="810"/>
      <c r="GEK23" s="810"/>
      <c r="GEL23" s="810"/>
      <c r="GEM23" s="810"/>
      <c r="GEN23" s="810"/>
      <c r="GEO23" s="810"/>
      <c r="GEP23" s="810"/>
      <c r="GEQ23" s="810"/>
      <c r="GER23" s="810"/>
      <c r="GES23" s="810"/>
      <c r="GET23" s="810"/>
      <c r="GEU23" s="810"/>
      <c r="GEV23" s="810"/>
      <c r="GEW23" s="810"/>
      <c r="GEX23" s="810"/>
      <c r="GEY23" s="810"/>
      <c r="GEZ23" s="810"/>
      <c r="GFA23" s="810"/>
      <c r="GFB23" s="810"/>
      <c r="GFC23" s="810"/>
      <c r="GFD23" s="810"/>
      <c r="GFE23" s="810"/>
      <c r="GFF23" s="810"/>
      <c r="GFG23" s="810"/>
      <c r="GFH23" s="810"/>
      <c r="GFI23" s="810"/>
      <c r="GFJ23" s="810"/>
      <c r="GFK23" s="810"/>
      <c r="GFL23" s="810"/>
      <c r="GFM23" s="810"/>
      <c r="GFN23" s="810"/>
      <c r="GFO23" s="810"/>
      <c r="GFP23" s="810"/>
      <c r="GFQ23" s="810"/>
      <c r="GFR23" s="810"/>
      <c r="GFS23" s="810"/>
      <c r="GFT23" s="810"/>
      <c r="GFU23" s="810"/>
      <c r="GFV23" s="810"/>
      <c r="GFW23" s="810"/>
      <c r="GFX23" s="810"/>
      <c r="GFY23" s="810"/>
      <c r="GFZ23" s="810"/>
      <c r="GGA23" s="810"/>
      <c r="GGB23" s="810"/>
      <c r="GGC23" s="810"/>
      <c r="GGD23" s="810"/>
      <c r="GGE23" s="810"/>
      <c r="GGF23" s="810"/>
      <c r="GGG23" s="810"/>
      <c r="GGH23" s="810"/>
      <c r="GGI23" s="810"/>
      <c r="GGJ23" s="810"/>
      <c r="GGK23" s="810"/>
      <c r="GGL23" s="810"/>
      <c r="GGM23" s="810"/>
      <c r="GGN23" s="810"/>
      <c r="GGO23" s="810"/>
      <c r="GGP23" s="810"/>
      <c r="GGQ23" s="810"/>
      <c r="GGR23" s="810"/>
      <c r="GGS23" s="810"/>
      <c r="GGT23" s="810"/>
      <c r="GGU23" s="810"/>
      <c r="GGV23" s="810"/>
      <c r="GGW23" s="810"/>
      <c r="GGX23" s="810"/>
      <c r="GGY23" s="810"/>
      <c r="GGZ23" s="810"/>
      <c r="GHA23" s="810"/>
      <c r="GHB23" s="810"/>
      <c r="GHC23" s="810"/>
      <c r="GHD23" s="810"/>
      <c r="GHE23" s="810"/>
      <c r="GHF23" s="810"/>
      <c r="GHG23" s="810"/>
      <c r="GHH23" s="810"/>
      <c r="GHI23" s="810"/>
      <c r="GHJ23" s="810"/>
      <c r="GHK23" s="810"/>
      <c r="GHL23" s="810"/>
      <c r="GHM23" s="810"/>
      <c r="GHN23" s="810"/>
      <c r="GHO23" s="810"/>
      <c r="GHP23" s="810"/>
      <c r="GHQ23" s="810"/>
      <c r="GHR23" s="810"/>
      <c r="GHS23" s="810"/>
      <c r="GHT23" s="810"/>
      <c r="GHU23" s="810"/>
      <c r="GHV23" s="810"/>
      <c r="GHW23" s="810"/>
      <c r="GHX23" s="810"/>
      <c r="GHY23" s="810"/>
      <c r="GHZ23" s="810"/>
      <c r="GIA23" s="810"/>
      <c r="GIB23" s="810"/>
      <c r="GIC23" s="810"/>
      <c r="GID23" s="810"/>
      <c r="GIE23" s="810"/>
      <c r="GIF23" s="810"/>
      <c r="GIG23" s="810"/>
      <c r="GIH23" s="810"/>
      <c r="GII23" s="810"/>
      <c r="GIJ23" s="810"/>
      <c r="GIK23" s="810"/>
      <c r="GIL23" s="810"/>
      <c r="GIM23" s="810"/>
      <c r="GIN23" s="810"/>
      <c r="GIO23" s="810"/>
      <c r="GIP23" s="810"/>
      <c r="GIQ23" s="810"/>
      <c r="GIR23" s="810"/>
      <c r="GIS23" s="810"/>
      <c r="GIT23" s="810"/>
      <c r="GIU23" s="810"/>
      <c r="GIV23" s="810"/>
      <c r="GIW23" s="810"/>
      <c r="GIX23" s="810"/>
      <c r="GIY23" s="810"/>
      <c r="GIZ23" s="810"/>
      <c r="GJA23" s="810"/>
      <c r="GJB23" s="810"/>
      <c r="GJC23" s="810"/>
      <c r="GJD23" s="810"/>
      <c r="GJE23" s="810"/>
      <c r="GJF23" s="810"/>
      <c r="GJG23" s="810"/>
      <c r="GJH23" s="810"/>
      <c r="GJI23" s="810"/>
      <c r="GJJ23" s="810"/>
      <c r="GJK23" s="810"/>
      <c r="GJL23" s="810"/>
      <c r="GJM23" s="810"/>
      <c r="GJN23" s="810"/>
      <c r="GJO23" s="810"/>
      <c r="GJP23" s="810"/>
      <c r="GJQ23" s="810"/>
      <c r="GJR23" s="810"/>
      <c r="GJS23" s="810"/>
      <c r="GJT23" s="810"/>
      <c r="GJU23" s="810"/>
      <c r="GJV23" s="810"/>
      <c r="GJW23" s="810"/>
      <c r="GJX23" s="810"/>
      <c r="GJY23" s="810"/>
      <c r="GJZ23" s="810"/>
      <c r="GKA23" s="810"/>
      <c r="GKB23" s="810"/>
      <c r="GKC23" s="810"/>
      <c r="GKD23" s="810"/>
      <c r="GKE23" s="810"/>
      <c r="GKF23" s="810"/>
      <c r="GKG23" s="810"/>
      <c r="GKH23" s="810"/>
      <c r="GKI23" s="810"/>
      <c r="GKJ23" s="810"/>
      <c r="GKK23" s="810"/>
      <c r="GKL23" s="810"/>
      <c r="GKM23" s="810"/>
      <c r="GKN23" s="810"/>
      <c r="GKO23" s="810"/>
      <c r="GKP23" s="810"/>
      <c r="GKQ23" s="810"/>
      <c r="GKR23" s="810"/>
      <c r="GKS23" s="810"/>
      <c r="GKT23" s="810"/>
      <c r="GKU23" s="810"/>
      <c r="GKV23" s="810"/>
      <c r="GKW23" s="810"/>
      <c r="GKX23" s="810"/>
      <c r="GKY23" s="810"/>
      <c r="GKZ23" s="810"/>
      <c r="GLA23" s="810"/>
      <c r="GLB23" s="810"/>
      <c r="GLC23" s="810"/>
      <c r="GLD23" s="810"/>
      <c r="GLE23" s="810"/>
      <c r="GLF23" s="810"/>
      <c r="GLG23" s="810"/>
      <c r="GLH23" s="810"/>
      <c r="GLI23" s="810"/>
      <c r="GLJ23" s="810"/>
      <c r="GLK23" s="810"/>
      <c r="GLL23" s="810"/>
      <c r="GLM23" s="810"/>
      <c r="GLN23" s="810"/>
      <c r="GLO23" s="810"/>
      <c r="GLP23" s="810"/>
      <c r="GLQ23" s="810"/>
      <c r="GLR23" s="810"/>
      <c r="GLS23" s="810"/>
      <c r="GLT23" s="810"/>
      <c r="GLU23" s="810"/>
      <c r="GLV23" s="810"/>
      <c r="GLW23" s="810"/>
      <c r="GLX23" s="810"/>
      <c r="GLY23" s="810"/>
      <c r="GLZ23" s="810"/>
      <c r="GMA23" s="810"/>
      <c r="GMB23" s="810"/>
      <c r="GMC23" s="810"/>
      <c r="GMD23" s="810"/>
      <c r="GME23" s="810"/>
      <c r="GMF23" s="810"/>
      <c r="GMG23" s="810"/>
      <c r="GMH23" s="810"/>
      <c r="GMI23" s="810"/>
      <c r="GMJ23" s="810"/>
      <c r="GMK23" s="810"/>
      <c r="GML23" s="810"/>
      <c r="GMM23" s="810"/>
      <c r="GMN23" s="810"/>
      <c r="GMO23" s="810"/>
      <c r="GMP23" s="810"/>
      <c r="GMQ23" s="810"/>
      <c r="GMR23" s="810"/>
      <c r="GMS23" s="810"/>
      <c r="GMT23" s="810"/>
      <c r="GMU23" s="810"/>
      <c r="GMV23" s="810"/>
      <c r="GMW23" s="810"/>
      <c r="GMX23" s="810"/>
      <c r="GMY23" s="810"/>
      <c r="GMZ23" s="810"/>
      <c r="GNA23" s="810"/>
      <c r="GNB23" s="810"/>
      <c r="GNC23" s="810"/>
      <c r="GND23" s="810"/>
      <c r="GNE23" s="810"/>
      <c r="GNF23" s="810"/>
      <c r="GNG23" s="810"/>
      <c r="GNH23" s="810"/>
      <c r="GNI23" s="810"/>
      <c r="GNJ23" s="810"/>
      <c r="GNK23" s="810"/>
      <c r="GNL23" s="810"/>
      <c r="GNM23" s="810"/>
      <c r="GNN23" s="810"/>
      <c r="GNO23" s="810"/>
      <c r="GNP23" s="810"/>
      <c r="GNQ23" s="810"/>
      <c r="GNR23" s="810"/>
      <c r="GNS23" s="810"/>
      <c r="GNT23" s="810"/>
      <c r="GNU23" s="810"/>
      <c r="GNV23" s="810"/>
      <c r="GNW23" s="810"/>
      <c r="GNX23" s="810"/>
      <c r="GNY23" s="810"/>
      <c r="GNZ23" s="810"/>
      <c r="GOA23" s="810"/>
      <c r="GOB23" s="810"/>
      <c r="GOC23" s="810"/>
      <c r="GOD23" s="810"/>
      <c r="GOE23" s="810"/>
      <c r="GOF23" s="810"/>
      <c r="GOG23" s="810"/>
      <c r="GOH23" s="810"/>
      <c r="GOI23" s="810"/>
      <c r="GOJ23" s="810"/>
      <c r="GOK23" s="810"/>
      <c r="GOL23" s="810"/>
      <c r="GOM23" s="810"/>
      <c r="GON23" s="810"/>
      <c r="GOO23" s="810"/>
      <c r="GOP23" s="810"/>
      <c r="GOQ23" s="810"/>
      <c r="GOR23" s="810"/>
      <c r="GOS23" s="810"/>
      <c r="GOT23" s="810"/>
      <c r="GOU23" s="810"/>
      <c r="GOV23" s="810"/>
      <c r="GOW23" s="810"/>
      <c r="GOX23" s="810"/>
      <c r="GOY23" s="810"/>
      <c r="GOZ23" s="810"/>
      <c r="GPA23" s="810"/>
      <c r="GPB23" s="810"/>
      <c r="GPC23" s="810"/>
      <c r="GPD23" s="810"/>
      <c r="GPE23" s="810"/>
      <c r="GPF23" s="810"/>
      <c r="GPG23" s="810"/>
      <c r="GPH23" s="810"/>
      <c r="GPI23" s="810"/>
      <c r="GPJ23" s="810"/>
      <c r="GPK23" s="810"/>
      <c r="GPL23" s="810"/>
      <c r="GPM23" s="810"/>
      <c r="GPN23" s="810"/>
      <c r="GPO23" s="810"/>
      <c r="GPP23" s="810"/>
      <c r="GPQ23" s="810"/>
      <c r="GPR23" s="810"/>
      <c r="GPS23" s="810"/>
      <c r="GPT23" s="810"/>
      <c r="GPU23" s="810"/>
      <c r="GPV23" s="810"/>
      <c r="GPW23" s="810"/>
      <c r="GPX23" s="810"/>
      <c r="GPY23" s="810"/>
      <c r="GPZ23" s="810"/>
      <c r="GQA23" s="810"/>
      <c r="GQB23" s="810"/>
      <c r="GQC23" s="810"/>
      <c r="GQD23" s="810"/>
      <c r="GQE23" s="810"/>
      <c r="GQF23" s="810"/>
      <c r="GQG23" s="810"/>
      <c r="GQH23" s="810"/>
      <c r="GQI23" s="810"/>
      <c r="GQJ23" s="810"/>
      <c r="GQK23" s="810"/>
      <c r="GQL23" s="810"/>
      <c r="GQM23" s="810"/>
      <c r="GQN23" s="810"/>
      <c r="GQO23" s="810"/>
      <c r="GQP23" s="810"/>
      <c r="GQQ23" s="810"/>
      <c r="GQR23" s="810"/>
      <c r="GQS23" s="810"/>
      <c r="GQT23" s="810"/>
      <c r="GQU23" s="810"/>
      <c r="GQV23" s="810"/>
      <c r="GQW23" s="810"/>
      <c r="GQX23" s="810"/>
      <c r="GQY23" s="810"/>
      <c r="GQZ23" s="810"/>
      <c r="GRA23" s="810"/>
      <c r="GRB23" s="810"/>
      <c r="GRC23" s="810"/>
      <c r="GRD23" s="810"/>
      <c r="GRE23" s="810"/>
      <c r="GRF23" s="810"/>
      <c r="GRG23" s="810"/>
      <c r="GRH23" s="810"/>
      <c r="GRI23" s="810"/>
      <c r="GRJ23" s="810"/>
      <c r="GRK23" s="810"/>
      <c r="GRL23" s="810"/>
      <c r="GRM23" s="810"/>
      <c r="GRN23" s="810"/>
      <c r="GRO23" s="810"/>
      <c r="GRP23" s="810"/>
      <c r="GRQ23" s="810"/>
      <c r="GRR23" s="810"/>
      <c r="GRS23" s="810"/>
      <c r="GRT23" s="810"/>
      <c r="GRU23" s="810"/>
      <c r="GRV23" s="810"/>
      <c r="GRW23" s="810"/>
      <c r="GRX23" s="810"/>
      <c r="GRY23" s="810"/>
      <c r="GRZ23" s="810"/>
      <c r="GSA23" s="810"/>
      <c r="GSB23" s="810"/>
      <c r="GSC23" s="810"/>
      <c r="GSD23" s="810"/>
      <c r="GSE23" s="810"/>
      <c r="GSF23" s="810"/>
      <c r="GSG23" s="810"/>
      <c r="GSH23" s="810"/>
      <c r="GSI23" s="810"/>
      <c r="GSJ23" s="810"/>
      <c r="GSK23" s="810"/>
      <c r="GSL23" s="810"/>
      <c r="GSM23" s="810"/>
      <c r="GSN23" s="810"/>
      <c r="GSO23" s="810"/>
      <c r="GSP23" s="810"/>
      <c r="GSQ23" s="810"/>
      <c r="GSR23" s="810"/>
      <c r="GSS23" s="810"/>
      <c r="GST23" s="810"/>
      <c r="GSU23" s="810"/>
      <c r="GSV23" s="810"/>
      <c r="GSW23" s="810"/>
      <c r="GSX23" s="810"/>
      <c r="GSY23" s="810"/>
      <c r="GSZ23" s="810"/>
      <c r="GTA23" s="810"/>
      <c r="GTB23" s="810"/>
      <c r="GTC23" s="810"/>
      <c r="GTD23" s="810"/>
      <c r="GTE23" s="810"/>
      <c r="GTF23" s="810"/>
      <c r="GTG23" s="810"/>
      <c r="GTH23" s="810"/>
      <c r="GTI23" s="810"/>
      <c r="GTJ23" s="810"/>
      <c r="GTK23" s="810"/>
      <c r="GTL23" s="810"/>
      <c r="GTM23" s="810"/>
      <c r="GTN23" s="810"/>
      <c r="GTO23" s="810"/>
      <c r="GTP23" s="810"/>
      <c r="GTQ23" s="810"/>
      <c r="GTR23" s="810"/>
      <c r="GTS23" s="810"/>
      <c r="GTT23" s="810"/>
      <c r="GTU23" s="810"/>
      <c r="GTV23" s="810"/>
      <c r="GTW23" s="810"/>
      <c r="GTX23" s="810"/>
      <c r="GTY23" s="810"/>
      <c r="GTZ23" s="810"/>
      <c r="GUA23" s="810"/>
      <c r="GUB23" s="810"/>
      <c r="GUC23" s="810"/>
      <c r="GUD23" s="810"/>
      <c r="GUE23" s="810"/>
      <c r="GUF23" s="810"/>
      <c r="GUG23" s="810"/>
      <c r="GUH23" s="810"/>
      <c r="GUI23" s="810"/>
      <c r="GUJ23" s="810"/>
      <c r="GUK23" s="810"/>
      <c r="GUL23" s="810"/>
      <c r="GUM23" s="810"/>
      <c r="GUN23" s="810"/>
      <c r="GUO23" s="810"/>
      <c r="GUP23" s="810"/>
      <c r="GUQ23" s="810"/>
      <c r="GUR23" s="810"/>
      <c r="GUS23" s="810"/>
      <c r="GUT23" s="810"/>
      <c r="GUU23" s="810"/>
      <c r="GUV23" s="810"/>
      <c r="GUW23" s="810"/>
      <c r="GUX23" s="810"/>
      <c r="GUY23" s="810"/>
      <c r="GUZ23" s="810"/>
      <c r="GVA23" s="810"/>
      <c r="GVB23" s="810"/>
      <c r="GVC23" s="810"/>
      <c r="GVD23" s="810"/>
      <c r="GVE23" s="810"/>
      <c r="GVF23" s="810"/>
      <c r="GVG23" s="810"/>
      <c r="GVH23" s="810"/>
      <c r="GVI23" s="810"/>
      <c r="GVJ23" s="810"/>
      <c r="GVK23" s="810"/>
      <c r="GVL23" s="810"/>
      <c r="GVM23" s="810"/>
      <c r="GVN23" s="810"/>
      <c r="GVO23" s="810"/>
      <c r="GVP23" s="810"/>
      <c r="GVQ23" s="810"/>
      <c r="GVR23" s="810"/>
      <c r="GVS23" s="810"/>
      <c r="GVT23" s="810"/>
      <c r="GVU23" s="810"/>
      <c r="GVV23" s="810"/>
      <c r="GVW23" s="810"/>
      <c r="GVX23" s="810"/>
      <c r="GVY23" s="810"/>
      <c r="GVZ23" s="810"/>
      <c r="GWA23" s="810"/>
      <c r="GWB23" s="810"/>
      <c r="GWC23" s="810"/>
      <c r="GWD23" s="810"/>
      <c r="GWE23" s="810"/>
      <c r="GWF23" s="810"/>
      <c r="GWG23" s="810"/>
      <c r="GWH23" s="810"/>
      <c r="GWI23" s="810"/>
      <c r="GWJ23" s="810"/>
      <c r="GWK23" s="810"/>
      <c r="GWL23" s="810"/>
      <c r="GWM23" s="810"/>
      <c r="GWN23" s="810"/>
      <c r="GWO23" s="810"/>
      <c r="GWP23" s="810"/>
      <c r="GWQ23" s="810"/>
      <c r="GWR23" s="810"/>
      <c r="GWS23" s="810"/>
      <c r="GWT23" s="810"/>
      <c r="GWU23" s="810"/>
      <c r="GWV23" s="810"/>
      <c r="GWW23" s="810"/>
      <c r="GWX23" s="810"/>
      <c r="GWY23" s="810"/>
      <c r="GWZ23" s="810"/>
      <c r="GXA23" s="810"/>
      <c r="GXB23" s="810"/>
      <c r="GXC23" s="810"/>
      <c r="GXD23" s="810"/>
      <c r="GXE23" s="810"/>
      <c r="GXF23" s="810"/>
      <c r="GXG23" s="810"/>
      <c r="GXH23" s="810"/>
      <c r="GXI23" s="810"/>
      <c r="GXJ23" s="810"/>
      <c r="GXK23" s="810"/>
      <c r="GXL23" s="810"/>
      <c r="GXM23" s="810"/>
      <c r="GXN23" s="810"/>
      <c r="GXO23" s="810"/>
      <c r="GXP23" s="810"/>
      <c r="GXQ23" s="810"/>
      <c r="GXR23" s="810"/>
      <c r="GXS23" s="810"/>
      <c r="GXT23" s="810"/>
      <c r="GXU23" s="810"/>
      <c r="GXV23" s="810"/>
      <c r="GXW23" s="810"/>
      <c r="GXX23" s="810"/>
      <c r="GXY23" s="810"/>
      <c r="GXZ23" s="810"/>
      <c r="GYA23" s="810"/>
      <c r="GYB23" s="810"/>
      <c r="GYC23" s="810"/>
      <c r="GYD23" s="810"/>
      <c r="GYE23" s="810"/>
      <c r="GYF23" s="810"/>
      <c r="GYG23" s="810"/>
      <c r="GYH23" s="810"/>
      <c r="GYI23" s="810"/>
      <c r="GYJ23" s="810"/>
      <c r="GYK23" s="810"/>
      <c r="GYL23" s="810"/>
      <c r="GYM23" s="810"/>
      <c r="GYN23" s="810"/>
      <c r="GYO23" s="810"/>
      <c r="GYP23" s="810"/>
      <c r="GYQ23" s="810"/>
      <c r="GYR23" s="810"/>
      <c r="GYS23" s="810"/>
      <c r="GYT23" s="810"/>
      <c r="GYU23" s="810"/>
      <c r="GYV23" s="810"/>
      <c r="GYW23" s="810"/>
      <c r="GYX23" s="810"/>
      <c r="GYY23" s="810"/>
      <c r="GYZ23" s="810"/>
      <c r="GZA23" s="810"/>
      <c r="GZB23" s="810"/>
      <c r="GZC23" s="810"/>
      <c r="GZD23" s="810"/>
      <c r="GZE23" s="810"/>
      <c r="GZF23" s="810"/>
      <c r="GZG23" s="810"/>
      <c r="GZH23" s="810"/>
      <c r="GZI23" s="810"/>
      <c r="GZJ23" s="810"/>
      <c r="GZK23" s="810"/>
      <c r="GZL23" s="810"/>
      <c r="GZM23" s="810"/>
      <c r="GZN23" s="810"/>
      <c r="GZO23" s="810"/>
      <c r="GZP23" s="810"/>
      <c r="GZQ23" s="810"/>
      <c r="GZR23" s="810"/>
      <c r="GZS23" s="810"/>
      <c r="GZT23" s="810"/>
      <c r="GZU23" s="810"/>
      <c r="GZV23" s="810"/>
      <c r="GZW23" s="810"/>
      <c r="GZX23" s="810"/>
      <c r="GZY23" s="810"/>
      <c r="GZZ23" s="810"/>
      <c r="HAA23" s="810"/>
      <c r="HAB23" s="810"/>
      <c r="HAC23" s="810"/>
      <c r="HAD23" s="810"/>
      <c r="HAE23" s="810"/>
      <c r="HAF23" s="810"/>
      <c r="HAG23" s="810"/>
      <c r="HAH23" s="810"/>
      <c r="HAI23" s="810"/>
      <c r="HAJ23" s="810"/>
      <c r="HAK23" s="810"/>
      <c r="HAL23" s="810"/>
      <c r="HAM23" s="810"/>
      <c r="HAN23" s="810"/>
      <c r="HAO23" s="810"/>
      <c r="HAP23" s="810"/>
      <c r="HAQ23" s="810"/>
      <c r="HAR23" s="810"/>
      <c r="HAS23" s="810"/>
      <c r="HAT23" s="810"/>
      <c r="HAU23" s="810"/>
      <c r="HAV23" s="810"/>
      <c r="HAW23" s="810"/>
      <c r="HAX23" s="810"/>
      <c r="HAY23" s="810"/>
      <c r="HAZ23" s="810"/>
      <c r="HBA23" s="810"/>
      <c r="HBB23" s="810"/>
      <c r="HBC23" s="810"/>
      <c r="HBD23" s="810"/>
      <c r="HBE23" s="810"/>
      <c r="HBF23" s="810"/>
      <c r="HBG23" s="810"/>
      <c r="HBH23" s="810"/>
      <c r="HBI23" s="810"/>
      <c r="HBJ23" s="810"/>
      <c r="HBK23" s="810"/>
      <c r="HBL23" s="810"/>
      <c r="HBM23" s="810"/>
      <c r="HBN23" s="810"/>
      <c r="HBO23" s="810"/>
      <c r="HBP23" s="810"/>
      <c r="HBQ23" s="810"/>
      <c r="HBR23" s="810"/>
      <c r="HBS23" s="810"/>
      <c r="HBT23" s="810"/>
      <c r="HBU23" s="810"/>
      <c r="HBV23" s="810"/>
      <c r="HBW23" s="810"/>
      <c r="HBX23" s="810"/>
      <c r="HBY23" s="810"/>
      <c r="HBZ23" s="810"/>
      <c r="HCA23" s="810"/>
      <c r="HCB23" s="810"/>
      <c r="HCC23" s="810"/>
      <c r="HCD23" s="810"/>
      <c r="HCE23" s="810"/>
      <c r="HCF23" s="810"/>
      <c r="HCG23" s="810"/>
      <c r="HCH23" s="810"/>
      <c r="HCI23" s="810"/>
      <c r="HCJ23" s="810"/>
      <c r="HCK23" s="810"/>
      <c r="HCL23" s="810"/>
      <c r="HCM23" s="810"/>
      <c r="HCN23" s="810"/>
      <c r="HCO23" s="810"/>
      <c r="HCP23" s="810"/>
      <c r="HCQ23" s="810"/>
      <c r="HCR23" s="810"/>
      <c r="HCS23" s="810"/>
      <c r="HCT23" s="810"/>
      <c r="HCU23" s="810"/>
      <c r="HCV23" s="810"/>
      <c r="HCW23" s="810"/>
      <c r="HCX23" s="810"/>
      <c r="HCY23" s="810"/>
      <c r="HCZ23" s="810"/>
      <c r="HDA23" s="810"/>
      <c r="HDB23" s="810"/>
      <c r="HDC23" s="810"/>
      <c r="HDD23" s="810"/>
      <c r="HDE23" s="810"/>
      <c r="HDF23" s="810"/>
      <c r="HDG23" s="810"/>
      <c r="HDH23" s="810"/>
      <c r="HDI23" s="810"/>
      <c r="HDJ23" s="810"/>
      <c r="HDK23" s="810"/>
      <c r="HDL23" s="810"/>
      <c r="HDM23" s="810"/>
      <c r="HDN23" s="810"/>
      <c r="HDO23" s="810"/>
      <c r="HDP23" s="810"/>
      <c r="HDQ23" s="810"/>
      <c r="HDR23" s="810"/>
      <c r="HDS23" s="810"/>
      <c r="HDT23" s="810"/>
      <c r="HDU23" s="810"/>
      <c r="HDV23" s="810"/>
      <c r="HDW23" s="810"/>
      <c r="HDX23" s="810"/>
      <c r="HDY23" s="810"/>
      <c r="HDZ23" s="810"/>
      <c r="HEA23" s="810"/>
      <c r="HEB23" s="810"/>
      <c r="HEC23" s="810"/>
      <c r="HED23" s="810"/>
      <c r="HEE23" s="810"/>
      <c r="HEF23" s="810"/>
      <c r="HEG23" s="810"/>
      <c r="HEH23" s="810"/>
      <c r="HEI23" s="810"/>
      <c r="HEJ23" s="810"/>
      <c r="HEK23" s="810"/>
      <c r="HEL23" s="810"/>
      <c r="HEM23" s="810"/>
      <c r="HEN23" s="810"/>
      <c r="HEO23" s="810"/>
      <c r="HEP23" s="810"/>
      <c r="HEQ23" s="810"/>
      <c r="HER23" s="810"/>
      <c r="HES23" s="810"/>
      <c r="HET23" s="810"/>
      <c r="HEU23" s="810"/>
      <c r="HEV23" s="810"/>
      <c r="HEW23" s="810"/>
      <c r="HEX23" s="810"/>
      <c r="HEY23" s="810"/>
      <c r="HEZ23" s="810"/>
      <c r="HFA23" s="810"/>
      <c r="HFB23" s="810"/>
      <c r="HFC23" s="810"/>
      <c r="HFD23" s="810"/>
      <c r="HFE23" s="810"/>
      <c r="HFF23" s="810"/>
      <c r="HFG23" s="810"/>
      <c r="HFH23" s="810"/>
      <c r="HFI23" s="810"/>
      <c r="HFJ23" s="810"/>
      <c r="HFK23" s="810"/>
      <c r="HFL23" s="810"/>
      <c r="HFM23" s="810"/>
      <c r="HFN23" s="810"/>
      <c r="HFO23" s="810"/>
      <c r="HFP23" s="810"/>
      <c r="HFQ23" s="810"/>
      <c r="HFR23" s="810"/>
      <c r="HFS23" s="810"/>
      <c r="HFT23" s="810"/>
      <c r="HFU23" s="810"/>
      <c r="HFV23" s="810"/>
      <c r="HFW23" s="810"/>
      <c r="HFX23" s="810"/>
      <c r="HFY23" s="810"/>
      <c r="HFZ23" s="810"/>
      <c r="HGA23" s="810"/>
      <c r="HGB23" s="810"/>
      <c r="HGC23" s="810"/>
      <c r="HGD23" s="810"/>
      <c r="HGE23" s="810"/>
      <c r="HGF23" s="810"/>
      <c r="HGG23" s="810"/>
      <c r="HGH23" s="810"/>
      <c r="HGI23" s="810"/>
      <c r="HGJ23" s="810"/>
      <c r="HGK23" s="810"/>
      <c r="HGL23" s="810"/>
      <c r="HGM23" s="810"/>
      <c r="HGN23" s="810"/>
      <c r="HGO23" s="810"/>
      <c r="HGP23" s="810"/>
      <c r="HGQ23" s="810"/>
      <c r="HGR23" s="810"/>
      <c r="HGS23" s="810"/>
      <c r="HGT23" s="810"/>
      <c r="HGU23" s="810"/>
      <c r="HGV23" s="810"/>
      <c r="HGW23" s="810"/>
      <c r="HGX23" s="810"/>
      <c r="HGY23" s="810"/>
      <c r="HGZ23" s="810"/>
      <c r="HHA23" s="810"/>
      <c r="HHB23" s="810"/>
      <c r="HHC23" s="810"/>
      <c r="HHD23" s="810"/>
      <c r="HHE23" s="810"/>
      <c r="HHF23" s="810"/>
      <c r="HHG23" s="810"/>
      <c r="HHH23" s="810"/>
      <c r="HHI23" s="810"/>
      <c r="HHJ23" s="810"/>
      <c r="HHK23" s="810"/>
      <c r="HHL23" s="810"/>
      <c r="HHM23" s="810"/>
      <c r="HHN23" s="810"/>
      <c r="HHO23" s="810"/>
      <c r="HHP23" s="810"/>
      <c r="HHQ23" s="810"/>
      <c r="HHR23" s="810"/>
      <c r="HHS23" s="810"/>
      <c r="HHT23" s="810"/>
      <c r="HHU23" s="810"/>
      <c r="HHV23" s="810"/>
      <c r="HHW23" s="810"/>
      <c r="HHX23" s="810"/>
      <c r="HHY23" s="810"/>
      <c r="HHZ23" s="810"/>
      <c r="HIA23" s="810"/>
      <c r="HIB23" s="810"/>
      <c r="HIC23" s="810"/>
      <c r="HID23" s="810"/>
      <c r="HIE23" s="810"/>
      <c r="HIF23" s="810"/>
      <c r="HIG23" s="810"/>
      <c r="HIH23" s="810"/>
      <c r="HII23" s="810"/>
      <c r="HIJ23" s="810"/>
      <c r="HIK23" s="810"/>
      <c r="HIL23" s="810"/>
      <c r="HIM23" s="810"/>
      <c r="HIN23" s="810"/>
      <c r="HIO23" s="810"/>
      <c r="HIP23" s="810"/>
      <c r="HIQ23" s="810"/>
      <c r="HIR23" s="810"/>
      <c r="HIS23" s="810"/>
      <c r="HIT23" s="810"/>
      <c r="HIU23" s="810"/>
      <c r="HIV23" s="810"/>
      <c r="HIW23" s="810"/>
      <c r="HIX23" s="810"/>
      <c r="HIY23" s="810"/>
      <c r="HIZ23" s="810"/>
      <c r="HJA23" s="810"/>
      <c r="HJB23" s="810"/>
      <c r="HJC23" s="810"/>
      <c r="HJD23" s="810"/>
      <c r="HJE23" s="810"/>
      <c r="HJF23" s="810"/>
      <c r="HJG23" s="810"/>
      <c r="HJH23" s="810"/>
      <c r="HJI23" s="810"/>
      <c r="HJJ23" s="810"/>
      <c r="HJK23" s="810"/>
      <c r="HJL23" s="810"/>
      <c r="HJM23" s="810"/>
      <c r="HJN23" s="810"/>
      <c r="HJO23" s="810"/>
      <c r="HJP23" s="810"/>
      <c r="HJQ23" s="810"/>
      <c r="HJR23" s="810"/>
      <c r="HJS23" s="810"/>
      <c r="HJT23" s="810"/>
      <c r="HJU23" s="810"/>
      <c r="HJV23" s="810"/>
      <c r="HJW23" s="810"/>
      <c r="HJX23" s="810"/>
      <c r="HJY23" s="810"/>
      <c r="HJZ23" s="810"/>
      <c r="HKA23" s="810"/>
      <c r="HKB23" s="810"/>
      <c r="HKC23" s="810"/>
      <c r="HKD23" s="810"/>
      <c r="HKE23" s="810"/>
      <c r="HKF23" s="810"/>
      <c r="HKG23" s="810"/>
      <c r="HKH23" s="810"/>
      <c r="HKI23" s="810"/>
      <c r="HKJ23" s="810"/>
      <c r="HKK23" s="810"/>
      <c r="HKL23" s="810"/>
      <c r="HKM23" s="810"/>
      <c r="HKN23" s="810"/>
      <c r="HKO23" s="810"/>
      <c r="HKP23" s="810"/>
      <c r="HKQ23" s="810"/>
      <c r="HKR23" s="810"/>
      <c r="HKS23" s="810"/>
      <c r="HKT23" s="810"/>
      <c r="HKU23" s="810"/>
      <c r="HKV23" s="810"/>
      <c r="HKW23" s="810"/>
      <c r="HKX23" s="810"/>
      <c r="HKY23" s="810"/>
      <c r="HKZ23" s="810"/>
      <c r="HLA23" s="810"/>
      <c r="HLB23" s="810"/>
      <c r="HLC23" s="810"/>
      <c r="HLD23" s="810"/>
      <c r="HLE23" s="810"/>
      <c r="HLF23" s="810"/>
      <c r="HLG23" s="810"/>
      <c r="HLH23" s="810"/>
      <c r="HLI23" s="810"/>
      <c r="HLJ23" s="810"/>
      <c r="HLK23" s="810"/>
      <c r="HLL23" s="810"/>
      <c r="HLM23" s="810"/>
      <c r="HLN23" s="810"/>
      <c r="HLO23" s="810"/>
      <c r="HLP23" s="810"/>
      <c r="HLQ23" s="810"/>
      <c r="HLR23" s="810"/>
      <c r="HLS23" s="810"/>
      <c r="HLT23" s="810"/>
      <c r="HLU23" s="810"/>
      <c r="HLV23" s="810"/>
      <c r="HLW23" s="810"/>
      <c r="HLX23" s="810"/>
      <c r="HLY23" s="810"/>
      <c r="HLZ23" s="810"/>
      <c r="HMA23" s="810"/>
      <c r="HMB23" s="810"/>
      <c r="HMC23" s="810"/>
      <c r="HMD23" s="810"/>
      <c r="HME23" s="810"/>
      <c r="HMF23" s="810"/>
      <c r="HMG23" s="810"/>
      <c r="HMH23" s="810"/>
      <c r="HMI23" s="810"/>
      <c r="HMJ23" s="810"/>
      <c r="HMK23" s="810"/>
      <c r="HML23" s="810"/>
      <c r="HMM23" s="810"/>
      <c r="HMN23" s="810"/>
      <c r="HMO23" s="810"/>
      <c r="HMP23" s="810"/>
      <c r="HMQ23" s="810"/>
      <c r="HMR23" s="810"/>
      <c r="HMS23" s="810"/>
      <c r="HMT23" s="810"/>
      <c r="HMU23" s="810"/>
      <c r="HMV23" s="810"/>
      <c r="HMW23" s="810"/>
      <c r="HMX23" s="810"/>
      <c r="HMY23" s="810"/>
      <c r="HMZ23" s="810"/>
      <c r="HNA23" s="810"/>
      <c r="HNB23" s="810"/>
      <c r="HNC23" s="810"/>
      <c r="HND23" s="810"/>
      <c r="HNE23" s="810"/>
      <c r="HNF23" s="810"/>
      <c r="HNG23" s="810"/>
      <c r="HNH23" s="810"/>
      <c r="HNI23" s="810"/>
      <c r="HNJ23" s="810"/>
      <c r="HNK23" s="810"/>
      <c r="HNL23" s="810"/>
      <c r="HNM23" s="810"/>
      <c r="HNN23" s="810"/>
      <c r="HNO23" s="810"/>
      <c r="HNP23" s="810"/>
      <c r="HNQ23" s="810"/>
      <c r="HNR23" s="810"/>
      <c r="HNS23" s="810"/>
      <c r="HNT23" s="810"/>
      <c r="HNU23" s="810"/>
      <c r="HNV23" s="810"/>
      <c r="HNW23" s="810"/>
      <c r="HNX23" s="810"/>
      <c r="HNY23" s="810"/>
      <c r="HNZ23" s="810"/>
      <c r="HOA23" s="810"/>
      <c r="HOB23" s="810"/>
      <c r="HOC23" s="810"/>
      <c r="HOD23" s="810"/>
      <c r="HOE23" s="810"/>
      <c r="HOF23" s="810"/>
      <c r="HOG23" s="810"/>
      <c r="HOH23" s="810"/>
      <c r="HOI23" s="810"/>
      <c r="HOJ23" s="810"/>
      <c r="HOK23" s="810"/>
      <c r="HOL23" s="810"/>
      <c r="HOM23" s="810"/>
      <c r="HON23" s="810"/>
      <c r="HOO23" s="810"/>
      <c r="HOP23" s="810"/>
      <c r="HOQ23" s="810"/>
      <c r="HOR23" s="810"/>
      <c r="HOS23" s="810"/>
      <c r="HOT23" s="810"/>
      <c r="HOU23" s="810"/>
      <c r="HOV23" s="810"/>
      <c r="HOW23" s="810"/>
      <c r="HOX23" s="810"/>
      <c r="HOY23" s="810"/>
      <c r="HOZ23" s="810"/>
      <c r="HPA23" s="810"/>
      <c r="HPB23" s="810"/>
      <c r="HPC23" s="810"/>
      <c r="HPD23" s="810"/>
      <c r="HPE23" s="810"/>
      <c r="HPF23" s="810"/>
      <c r="HPG23" s="810"/>
      <c r="HPH23" s="810"/>
      <c r="HPI23" s="810"/>
      <c r="HPJ23" s="810"/>
      <c r="HPK23" s="810"/>
      <c r="HPL23" s="810"/>
      <c r="HPM23" s="810"/>
      <c r="HPN23" s="810"/>
      <c r="HPO23" s="810"/>
      <c r="HPP23" s="810"/>
      <c r="HPQ23" s="810"/>
      <c r="HPR23" s="810"/>
      <c r="HPS23" s="810"/>
      <c r="HPT23" s="810"/>
      <c r="HPU23" s="810"/>
      <c r="HPV23" s="810"/>
      <c r="HPW23" s="810"/>
      <c r="HPX23" s="810"/>
      <c r="HPY23" s="810"/>
      <c r="HPZ23" s="810"/>
      <c r="HQA23" s="810"/>
      <c r="HQB23" s="810"/>
      <c r="HQC23" s="810"/>
      <c r="HQD23" s="810"/>
      <c r="HQE23" s="810"/>
      <c r="HQF23" s="810"/>
      <c r="HQG23" s="810"/>
      <c r="HQH23" s="810"/>
      <c r="HQI23" s="810"/>
      <c r="HQJ23" s="810"/>
      <c r="HQK23" s="810"/>
      <c r="HQL23" s="810"/>
      <c r="HQM23" s="810"/>
      <c r="HQN23" s="810"/>
      <c r="HQO23" s="810"/>
      <c r="HQP23" s="810"/>
      <c r="HQQ23" s="810"/>
      <c r="HQR23" s="810"/>
      <c r="HQS23" s="810"/>
      <c r="HQT23" s="810"/>
      <c r="HQU23" s="810"/>
      <c r="HQV23" s="810"/>
      <c r="HQW23" s="810"/>
      <c r="HQX23" s="810"/>
      <c r="HQY23" s="810"/>
      <c r="HQZ23" s="810"/>
      <c r="HRA23" s="810"/>
      <c r="HRB23" s="810"/>
      <c r="HRC23" s="810"/>
      <c r="HRD23" s="810"/>
      <c r="HRE23" s="810"/>
      <c r="HRF23" s="810"/>
      <c r="HRG23" s="810"/>
      <c r="HRH23" s="810"/>
      <c r="HRI23" s="810"/>
      <c r="HRJ23" s="810"/>
      <c r="HRK23" s="810"/>
      <c r="HRL23" s="810"/>
      <c r="HRM23" s="810"/>
      <c r="HRN23" s="810"/>
      <c r="HRO23" s="810"/>
      <c r="HRP23" s="810"/>
      <c r="HRQ23" s="810"/>
      <c r="HRR23" s="810"/>
      <c r="HRS23" s="810"/>
      <c r="HRT23" s="810"/>
      <c r="HRU23" s="810"/>
      <c r="HRV23" s="810"/>
      <c r="HRW23" s="810"/>
      <c r="HRX23" s="810"/>
      <c r="HRY23" s="810"/>
      <c r="HRZ23" s="810"/>
      <c r="HSA23" s="810"/>
      <c r="HSB23" s="810"/>
      <c r="HSC23" s="810"/>
      <c r="HSD23" s="810"/>
      <c r="HSE23" s="810"/>
      <c r="HSF23" s="810"/>
      <c r="HSG23" s="810"/>
      <c r="HSH23" s="810"/>
      <c r="HSI23" s="810"/>
      <c r="HSJ23" s="810"/>
      <c r="HSK23" s="810"/>
      <c r="HSL23" s="810"/>
      <c r="HSM23" s="810"/>
      <c r="HSN23" s="810"/>
      <c r="HSO23" s="810"/>
      <c r="HSP23" s="810"/>
      <c r="HSQ23" s="810"/>
      <c r="HSR23" s="810"/>
      <c r="HSS23" s="810"/>
      <c r="HST23" s="810"/>
      <c r="HSU23" s="810"/>
      <c r="HSV23" s="810"/>
      <c r="HSW23" s="810"/>
      <c r="HSX23" s="810"/>
      <c r="HSY23" s="810"/>
      <c r="HSZ23" s="810"/>
      <c r="HTA23" s="810"/>
      <c r="HTB23" s="810"/>
      <c r="HTC23" s="810"/>
      <c r="HTD23" s="810"/>
      <c r="HTE23" s="810"/>
      <c r="HTF23" s="810"/>
      <c r="HTG23" s="810"/>
      <c r="HTH23" s="810"/>
      <c r="HTI23" s="810"/>
      <c r="HTJ23" s="810"/>
      <c r="HTK23" s="810"/>
      <c r="HTL23" s="810"/>
      <c r="HTM23" s="810"/>
      <c r="HTN23" s="810"/>
      <c r="HTO23" s="810"/>
      <c r="HTP23" s="810"/>
      <c r="HTQ23" s="810"/>
      <c r="HTR23" s="810"/>
      <c r="HTS23" s="810"/>
      <c r="HTT23" s="810"/>
      <c r="HTU23" s="810"/>
      <c r="HTV23" s="810"/>
      <c r="HTW23" s="810"/>
      <c r="HTX23" s="810"/>
      <c r="HTY23" s="810"/>
      <c r="HTZ23" s="810"/>
      <c r="HUA23" s="810"/>
      <c r="HUB23" s="810"/>
      <c r="HUC23" s="810"/>
      <c r="HUD23" s="810"/>
      <c r="HUE23" s="810"/>
      <c r="HUF23" s="810"/>
      <c r="HUG23" s="810"/>
      <c r="HUH23" s="810"/>
      <c r="HUI23" s="810"/>
      <c r="HUJ23" s="810"/>
      <c r="HUK23" s="810"/>
      <c r="HUL23" s="810"/>
      <c r="HUM23" s="810"/>
      <c r="HUN23" s="810"/>
      <c r="HUO23" s="810"/>
      <c r="HUP23" s="810"/>
      <c r="HUQ23" s="810"/>
      <c r="HUR23" s="810"/>
      <c r="HUS23" s="810"/>
      <c r="HUT23" s="810"/>
      <c r="HUU23" s="810"/>
      <c r="HUV23" s="810"/>
      <c r="HUW23" s="810"/>
      <c r="HUX23" s="810"/>
      <c r="HUY23" s="810"/>
      <c r="HUZ23" s="810"/>
      <c r="HVA23" s="810"/>
      <c r="HVB23" s="810"/>
      <c r="HVC23" s="810"/>
      <c r="HVD23" s="810"/>
      <c r="HVE23" s="810"/>
      <c r="HVF23" s="810"/>
      <c r="HVG23" s="810"/>
      <c r="HVH23" s="810"/>
      <c r="HVI23" s="810"/>
      <c r="HVJ23" s="810"/>
      <c r="HVK23" s="810"/>
      <c r="HVL23" s="810"/>
      <c r="HVM23" s="810"/>
      <c r="HVN23" s="810"/>
      <c r="HVO23" s="810"/>
      <c r="HVP23" s="810"/>
      <c r="HVQ23" s="810"/>
      <c r="HVR23" s="810"/>
      <c r="HVS23" s="810"/>
      <c r="HVT23" s="810"/>
      <c r="HVU23" s="810"/>
      <c r="HVV23" s="810"/>
      <c r="HVW23" s="810"/>
      <c r="HVX23" s="810"/>
      <c r="HVY23" s="810"/>
      <c r="HVZ23" s="810"/>
      <c r="HWA23" s="810"/>
      <c r="HWB23" s="810"/>
      <c r="HWC23" s="810"/>
      <c r="HWD23" s="810"/>
      <c r="HWE23" s="810"/>
      <c r="HWF23" s="810"/>
      <c r="HWG23" s="810"/>
      <c r="HWH23" s="810"/>
      <c r="HWI23" s="810"/>
      <c r="HWJ23" s="810"/>
      <c r="HWK23" s="810"/>
      <c r="HWL23" s="810"/>
      <c r="HWM23" s="810"/>
      <c r="HWN23" s="810"/>
      <c r="HWO23" s="810"/>
      <c r="HWP23" s="810"/>
      <c r="HWQ23" s="810"/>
      <c r="HWR23" s="810"/>
      <c r="HWS23" s="810"/>
      <c r="HWT23" s="810"/>
      <c r="HWU23" s="810"/>
      <c r="HWV23" s="810"/>
      <c r="HWW23" s="810"/>
      <c r="HWX23" s="810"/>
      <c r="HWY23" s="810"/>
      <c r="HWZ23" s="810"/>
      <c r="HXA23" s="810"/>
      <c r="HXB23" s="810"/>
      <c r="HXC23" s="810"/>
      <c r="HXD23" s="810"/>
      <c r="HXE23" s="810"/>
      <c r="HXF23" s="810"/>
      <c r="HXG23" s="810"/>
      <c r="HXH23" s="810"/>
      <c r="HXI23" s="810"/>
      <c r="HXJ23" s="810"/>
      <c r="HXK23" s="810"/>
      <c r="HXL23" s="810"/>
      <c r="HXM23" s="810"/>
      <c r="HXN23" s="810"/>
      <c r="HXO23" s="810"/>
      <c r="HXP23" s="810"/>
      <c r="HXQ23" s="810"/>
      <c r="HXR23" s="810"/>
      <c r="HXS23" s="810"/>
      <c r="HXT23" s="810"/>
      <c r="HXU23" s="810"/>
      <c r="HXV23" s="810"/>
      <c r="HXW23" s="810"/>
      <c r="HXX23" s="810"/>
      <c r="HXY23" s="810"/>
      <c r="HXZ23" s="810"/>
      <c r="HYA23" s="810"/>
      <c r="HYB23" s="810"/>
      <c r="HYC23" s="810"/>
      <c r="HYD23" s="810"/>
      <c r="HYE23" s="810"/>
      <c r="HYF23" s="810"/>
      <c r="HYG23" s="810"/>
      <c r="HYH23" s="810"/>
      <c r="HYI23" s="810"/>
      <c r="HYJ23" s="810"/>
      <c r="HYK23" s="810"/>
      <c r="HYL23" s="810"/>
      <c r="HYM23" s="810"/>
      <c r="HYN23" s="810"/>
      <c r="HYO23" s="810"/>
      <c r="HYP23" s="810"/>
      <c r="HYQ23" s="810"/>
      <c r="HYR23" s="810"/>
      <c r="HYS23" s="810"/>
      <c r="HYT23" s="810"/>
      <c r="HYU23" s="810"/>
      <c r="HYV23" s="810"/>
      <c r="HYW23" s="810"/>
      <c r="HYX23" s="810"/>
      <c r="HYY23" s="810"/>
      <c r="HYZ23" s="810"/>
      <c r="HZA23" s="810"/>
      <c r="HZB23" s="810"/>
      <c r="HZC23" s="810"/>
      <c r="HZD23" s="810"/>
      <c r="HZE23" s="810"/>
      <c r="HZF23" s="810"/>
      <c r="HZG23" s="810"/>
      <c r="HZH23" s="810"/>
      <c r="HZI23" s="810"/>
      <c r="HZJ23" s="810"/>
      <c r="HZK23" s="810"/>
      <c r="HZL23" s="810"/>
      <c r="HZM23" s="810"/>
      <c r="HZN23" s="810"/>
      <c r="HZO23" s="810"/>
      <c r="HZP23" s="810"/>
      <c r="HZQ23" s="810"/>
      <c r="HZR23" s="810"/>
      <c r="HZS23" s="810"/>
      <c r="HZT23" s="810"/>
      <c r="HZU23" s="810"/>
      <c r="HZV23" s="810"/>
      <c r="HZW23" s="810"/>
      <c r="HZX23" s="810"/>
      <c r="HZY23" s="810"/>
      <c r="HZZ23" s="810"/>
      <c r="IAA23" s="810"/>
      <c r="IAB23" s="810"/>
      <c r="IAC23" s="810"/>
      <c r="IAD23" s="810"/>
      <c r="IAE23" s="810"/>
      <c r="IAF23" s="810"/>
      <c r="IAG23" s="810"/>
      <c r="IAH23" s="810"/>
      <c r="IAI23" s="810"/>
      <c r="IAJ23" s="810"/>
      <c r="IAK23" s="810"/>
      <c r="IAL23" s="810"/>
      <c r="IAM23" s="810"/>
      <c r="IAN23" s="810"/>
      <c r="IAO23" s="810"/>
      <c r="IAP23" s="810"/>
      <c r="IAQ23" s="810"/>
      <c r="IAR23" s="810"/>
      <c r="IAS23" s="810"/>
      <c r="IAT23" s="810"/>
      <c r="IAU23" s="810"/>
      <c r="IAV23" s="810"/>
      <c r="IAW23" s="810"/>
      <c r="IAX23" s="810"/>
      <c r="IAY23" s="810"/>
      <c r="IAZ23" s="810"/>
      <c r="IBA23" s="810"/>
      <c r="IBB23" s="810"/>
      <c r="IBC23" s="810"/>
      <c r="IBD23" s="810"/>
      <c r="IBE23" s="810"/>
      <c r="IBF23" s="810"/>
      <c r="IBG23" s="810"/>
      <c r="IBH23" s="810"/>
      <c r="IBI23" s="810"/>
      <c r="IBJ23" s="810"/>
      <c r="IBK23" s="810"/>
      <c r="IBL23" s="810"/>
      <c r="IBM23" s="810"/>
      <c r="IBN23" s="810"/>
      <c r="IBO23" s="810"/>
      <c r="IBP23" s="810"/>
      <c r="IBQ23" s="810"/>
      <c r="IBR23" s="810"/>
      <c r="IBS23" s="810"/>
      <c r="IBT23" s="810"/>
      <c r="IBU23" s="810"/>
      <c r="IBV23" s="810"/>
      <c r="IBW23" s="810"/>
      <c r="IBX23" s="810"/>
      <c r="IBY23" s="810"/>
      <c r="IBZ23" s="810"/>
      <c r="ICA23" s="810"/>
      <c r="ICB23" s="810"/>
      <c r="ICC23" s="810"/>
      <c r="ICD23" s="810"/>
      <c r="ICE23" s="810"/>
      <c r="ICF23" s="810"/>
      <c r="ICG23" s="810"/>
      <c r="ICH23" s="810"/>
      <c r="ICI23" s="810"/>
      <c r="ICJ23" s="810"/>
      <c r="ICK23" s="810"/>
      <c r="ICL23" s="810"/>
      <c r="ICM23" s="810"/>
      <c r="ICN23" s="810"/>
      <c r="ICO23" s="810"/>
      <c r="ICP23" s="810"/>
      <c r="ICQ23" s="810"/>
      <c r="ICR23" s="810"/>
      <c r="ICS23" s="810"/>
      <c r="ICT23" s="810"/>
      <c r="ICU23" s="810"/>
      <c r="ICV23" s="810"/>
      <c r="ICW23" s="810"/>
      <c r="ICX23" s="810"/>
      <c r="ICY23" s="810"/>
      <c r="ICZ23" s="810"/>
      <c r="IDA23" s="810"/>
      <c r="IDB23" s="810"/>
      <c r="IDC23" s="810"/>
      <c r="IDD23" s="810"/>
      <c r="IDE23" s="810"/>
      <c r="IDF23" s="810"/>
      <c r="IDG23" s="810"/>
      <c r="IDH23" s="810"/>
      <c r="IDI23" s="810"/>
      <c r="IDJ23" s="810"/>
      <c r="IDK23" s="810"/>
      <c r="IDL23" s="810"/>
      <c r="IDM23" s="810"/>
      <c r="IDN23" s="810"/>
      <c r="IDO23" s="810"/>
      <c r="IDP23" s="810"/>
      <c r="IDQ23" s="810"/>
      <c r="IDR23" s="810"/>
      <c r="IDS23" s="810"/>
      <c r="IDT23" s="810"/>
      <c r="IDU23" s="810"/>
      <c r="IDV23" s="810"/>
      <c r="IDW23" s="810"/>
      <c r="IDX23" s="810"/>
      <c r="IDY23" s="810"/>
      <c r="IDZ23" s="810"/>
      <c r="IEA23" s="810"/>
      <c r="IEB23" s="810"/>
      <c r="IEC23" s="810"/>
      <c r="IED23" s="810"/>
      <c r="IEE23" s="810"/>
      <c r="IEF23" s="810"/>
      <c r="IEG23" s="810"/>
      <c r="IEH23" s="810"/>
      <c r="IEI23" s="810"/>
      <c r="IEJ23" s="810"/>
      <c r="IEK23" s="810"/>
      <c r="IEL23" s="810"/>
      <c r="IEM23" s="810"/>
      <c r="IEN23" s="810"/>
      <c r="IEO23" s="810"/>
      <c r="IEP23" s="810"/>
      <c r="IEQ23" s="810"/>
      <c r="IER23" s="810"/>
      <c r="IES23" s="810"/>
      <c r="IET23" s="810"/>
      <c r="IEU23" s="810"/>
      <c r="IEV23" s="810"/>
      <c r="IEW23" s="810"/>
      <c r="IEX23" s="810"/>
      <c r="IEY23" s="810"/>
      <c r="IEZ23" s="810"/>
      <c r="IFA23" s="810"/>
      <c r="IFB23" s="810"/>
      <c r="IFC23" s="810"/>
      <c r="IFD23" s="810"/>
      <c r="IFE23" s="810"/>
      <c r="IFF23" s="810"/>
      <c r="IFG23" s="810"/>
      <c r="IFH23" s="810"/>
      <c r="IFI23" s="810"/>
      <c r="IFJ23" s="810"/>
      <c r="IFK23" s="810"/>
      <c r="IFL23" s="810"/>
      <c r="IFM23" s="810"/>
      <c r="IFN23" s="810"/>
      <c r="IFO23" s="810"/>
      <c r="IFP23" s="810"/>
      <c r="IFQ23" s="810"/>
      <c r="IFR23" s="810"/>
      <c r="IFS23" s="810"/>
      <c r="IFT23" s="810"/>
      <c r="IFU23" s="810"/>
      <c r="IFV23" s="810"/>
      <c r="IFW23" s="810"/>
      <c r="IFX23" s="810"/>
      <c r="IFY23" s="810"/>
      <c r="IFZ23" s="810"/>
      <c r="IGA23" s="810"/>
      <c r="IGB23" s="810"/>
      <c r="IGC23" s="810"/>
      <c r="IGD23" s="810"/>
      <c r="IGE23" s="810"/>
      <c r="IGF23" s="810"/>
      <c r="IGG23" s="810"/>
      <c r="IGH23" s="810"/>
      <c r="IGI23" s="810"/>
      <c r="IGJ23" s="810"/>
      <c r="IGK23" s="810"/>
      <c r="IGL23" s="810"/>
      <c r="IGM23" s="810"/>
      <c r="IGN23" s="810"/>
      <c r="IGO23" s="810"/>
      <c r="IGP23" s="810"/>
      <c r="IGQ23" s="810"/>
      <c r="IGR23" s="810"/>
      <c r="IGS23" s="810"/>
      <c r="IGT23" s="810"/>
      <c r="IGU23" s="810"/>
      <c r="IGV23" s="810"/>
      <c r="IGW23" s="810"/>
      <c r="IGX23" s="810"/>
      <c r="IGY23" s="810"/>
      <c r="IGZ23" s="810"/>
      <c r="IHA23" s="810"/>
      <c r="IHB23" s="810"/>
      <c r="IHC23" s="810"/>
      <c r="IHD23" s="810"/>
      <c r="IHE23" s="810"/>
      <c r="IHF23" s="810"/>
      <c r="IHG23" s="810"/>
      <c r="IHH23" s="810"/>
      <c r="IHI23" s="810"/>
      <c r="IHJ23" s="810"/>
      <c r="IHK23" s="810"/>
      <c r="IHL23" s="810"/>
      <c r="IHM23" s="810"/>
      <c r="IHN23" s="810"/>
      <c r="IHO23" s="810"/>
      <c r="IHP23" s="810"/>
      <c r="IHQ23" s="810"/>
      <c r="IHR23" s="810"/>
      <c r="IHS23" s="810"/>
      <c r="IHT23" s="810"/>
      <c r="IHU23" s="810"/>
      <c r="IHV23" s="810"/>
      <c r="IHW23" s="810"/>
      <c r="IHX23" s="810"/>
      <c r="IHY23" s="810"/>
      <c r="IHZ23" s="810"/>
      <c r="IIA23" s="810"/>
      <c r="IIB23" s="810"/>
      <c r="IIC23" s="810"/>
      <c r="IID23" s="810"/>
      <c r="IIE23" s="810"/>
      <c r="IIF23" s="810"/>
      <c r="IIG23" s="810"/>
      <c r="IIH23" s="810"/>
      <c r="III23" s="810"/>
      <c r="IIJ23" s="810"/>
      <c r="IIK23" s="810"/>
      <c r="IIL23" s="810"/>
      <c r="IIM23" s="810"/>
      <c r="IIN23" s="810"/>
      <c r="IIO23" s="810"/>
      <c r="IIP23" s="810"/>
      <c r="IIQ23" s="810"/>
      <c r="IIR23" s="810"/>
      <c r="IIS23" s="810"/>
      <c r="IIT23" s="810"/>
      <c r="IIU23" s="810"/>
      <c r="IIV23" s="810"/>
      <c r="IIW23" s="810"/>
      <c r="IIX23" s="810"/>
      <c r="IIY23" s="810"/>
      <c r="IIZ23" s="810"/>
      <c r="IJA23" s="810"/>
      <c r="IJB23" s="810"/>
      <c r="IJC23" s="810"/>
      <c r="IJD23" s="810"/>
      <c r="IJE23" s="810"/>
      <c r="IJF23" s="810"/>
      <c r="IJG23" s="810"/>
      <c r="IJH23" s="810"/>
      <c r="IJI23" s="810"/>
      <c r="IJJ23" s="810"/>
      <c r="IJK23" s="810"/>
      <c r="IJL23" s="810"/>
      <c r="IJM23" s="810"/>
      <c r="IJN23" s="810"/>
      <c r="IJO23" s="810"/>
      <c r="IJP23" s="810"/>
      <c r="IJQ23" s="810"/>
      <c r="IJR23" s="810"/>
      <c r="IJS23" s="810"/>
      <c r="IJT23" s="810"/>
      <c r="IJU23" s="810"/>
      <c r="IJV23" s="810"/>
      <c r="IJW23" s="810"/>
      <c r="IJX23" s="810"/>
      <c r="IJY23" s="810"/>
      <c r="IJZ23" s="810"/>
      <c r="IKA23" s="810"/>
      <c r="IKB23" s="810"/>
      <c r="IKC23" s="810"/>
      <c r="IKD23" s="810"/>
      <c r="IKE23" s="810"/>
      <c r="IKF23" s="810"/>
      <c r="IKG23" s="810"/>
      <c r="IKH23" s="810"/>
      <c r="IKI23" s="810"/>
      <c r="IKJ23" s="810"/>
      <c r="IKK23" s="810"/>
      <c r="IKL23" s="810"/>
      <c r="IKM23" s="810"/>
      <c r="IKN23" s="810"/>
      <c r="IKO23" s="810"/>
      <c r="IKP23" s="810"/>
      <c r="IKQ23" s="810"/>
      <c r="IKR23" s="810"/>
      <c r="IKS23" s="810"/>
      <c r="IKT23" s="810"/>
      <c r="IKU23" s="810"/>
      <c r="IKV23" s="810"/>
      <c r="IKW23" s="810"/>
      <c r="IKX23" s="810"/>
      <c r="IKY23" s="810"/>
      <c r="IKZ23" s="810"/>
      <c r="ILA23" s="810"/>
      <c r="ILB23" s="810"/>
      <c r="ILC23" s="810"/>
      <c r="ILD23" s="810"/>
      <c r="ILE23" s="810"/>
      <c r="ILF23" s="810"/>
      <c r="ILG23" s="810"/>
      <c r="ILH23" s="810"/>
      <c r="ILI23" s="810"/>
      <c r="ILJ23" s="810"/>
      <c r="ILK23" s="810"/>
      <c r="ILL23" s="810"/>
      <c r="ILM23" s="810"/>
      <c r="ILN23" s="810"/>
      <c r="ILO23" s="810"/>
      <c r="ILP23" s="810"/>
      <c r="ILQ23" s="810"/>
      <c r="ILR23" s="810"/>
      <c r="ILS23" s="810"/>
      <c r="ILT23" s="810"/>
      <c r="ILU23" s="810"/>
      <c r="ILV23" s="810"/>
      <c r="ILW23" s="810"/>
      <c r="ILX23" s="810"/>
      <c r="ILY23" s="810"/>
      <c r="ILZ23" s="810"/>
      <c r="IMA23" s="810"/>
      <c r="IMB23" s="810"/>
      <c r="IMC23" s="810"/>
      <c r="IMD23" s="810"/>
      <c r="IME23" s="810"/>
      <c r="IMF23" s="810"/>
      <c r="IMG23" s="810"/>
      <c r="IMH23" s="810"/>
      <c r="IMI23" s="810"/>
      <c r="IMJ23" s="810"/>
      <c r="IMK23" s="810"/>
      <c r="IML23" s="810"/>
      <c r="IMM23" s="810"/>
      <c r="IMN23" s="810"/>
      <c r="IMO23" s="810"/>
      <c r="IMP23" s="810"/>
      <c r="IMQ23" s="810"/>
      <c r="IMR23" s="810"/>
      <c r="IMS23" s="810"/>
      <c r="IMT23" s="810"/>
      <c r="IMU23" s="810"/>
      <c r="IMV23" s="810"/>
      <c r="IMW23" s="810"/>
      <c r="IMX23" s="810"/>
      <c r="IMY23" s="810"/>
      <c r="IMZ23" s="810"/>
      <c r="INA23" s="810"/>
      <c r="INB23" s="810"/>
      <c r="INC23" s="810"/>
      <c r="IND23" s="810"/>
      <c r="INE23" s="810"/>
      <c r="INF23" s="810"/>
      <c r="ING23" s="810"/>
      <c r="INH23" s="810"/>
      <c r="INI23" s="810"/>
      <c r="INJ23" s="810"/>
      <c r="INK23" s="810"/>
      <c r="INL23" s="810"/>
      <c r="INM23" s="810"/>
      <c r="INN23" s="810"/>
      <c r="INO23" s="810"/>
      <c r="INP23" s="810"/>
      <c r="INQ23" s="810"/>
      <c r="INR23" s="810"/>
      <c r="INS23" s="810"/>
      <c r="INT23" s="810"/>
      <c r="INU23" s="810"/>
      <c r="INV23" s="810"/>
      <c r="INW23" s="810"/>
      <c r="INX23" s="810"/>
      <c r="INY23" s="810"/>
      <c r="INZ23" s="810"/>
      <c r="IOA23" s="810"/>
      <c r="IOB23" s="810"/>
      <c r="IOC23" s="810"/>
      <c r="IOD23" s="810"/>
      <c r="IOE23" s="810"/>
      <c r="IOF23" s="810"/>
      <c r="IOG23" s="810"/>
      <c r="IOH23" s="810"/>
      <c r="IOI23" s="810"/>
      <c r="IOJ23" s="810"/>
      <c r="IOK23" s="810"/>
      <c r="IOL23" s="810"/>
      <c r="IOM23" s="810"/>
      <c r="ION23" s="810"/>
      <c r="IOO23" s="810"/>
      <c r="IOP23" s="810"/>
      <c r="IOQ23" s="810"/>
      <c r="IOR23" s="810"/>
      <c r="IOS23" s="810"/>
      <c r="IOT23" s="810"/>
      <c r="IOU23" s="810"/>
      <c r="IOV23" s="810"/>
      <c r="IOW23" s="810"/>
      <c r="IOX23" s="810"/>
      <c r="IOY23" s="810"/>
      <c r="IOZ23" s="810"/>
      <c r="IPA23" s="810"/>
      <c r="IPB23" s="810"/>
      <c r="IPC23" s="810"/>
      <c r="IPD23" s="810"/>
      <c r="IPE23" s="810"/>
      <c r="IPF23" s="810"/>
      <c r="IPG23" s="810"/>
      <c r="IPH23" s="810"/>
      <c r="IPI23" s="810"/>
      <c r="IPJ23" s="810"/>
      <c r="IPK23" s="810"/>
      <c r="IPL23" s="810"/>
      <c r="IPM23" s="810"/>
      <c r="IPN23" s="810"/>
      <c r="IPO23" s="810"/>
      <c r="IPP23" s="810"/>
      <c r="IPQ23" s="810"/>
      <c r="IPR23" s="810"/>
      <c r="IPS23" s="810"/>
      <c r="IPT23" s="810"/>
      <c r="IPU23" s="810"/>
      <c r="IPV23" s="810"/>
      <c r="IPW23" s="810"/>
      <c r="IPX23" s="810"/>
      <c r="IPY23" s="810"/>
      <c r="IPZ23" s="810"/>
      <c r="IQA23" s="810"/>
      <c r="IQB23" s="810"/>
      <c r="IQC23" s="810"/>
      <c r="IQD23" s="810"/>
      <c r="IQE23" s="810"/>
      <c r="IQF23" s="810"/>
      <c r="IQG23" s="810"/>
      <c r="IQH23" s="810"/>
      <c r="IQI23" s="810"/>
      <c r="IQJ23" s="810"/>
      <c r="IQK23" s="810"/>
      <c r="IQL23" s="810"/>
      <c r="IQM23" s="810"/>
      <c r="IQN23" s="810"/>
      <c r="IQO23" s="810"/>
      <c r="IQP23" s="810"/>
      <c r="IQQ23" s="810"/>
      <c r="IQR23" s="810"/>
      <c r="IQS23" s="810"/>
      <c r="IQT23" s="810"/>
      <c r="IQU23" s="810"/>
      <c r="IQV23" s="810"/>
      <c r="IQW23" s="810"/>
      <c r="IQX23" s="810"/>
      <c r="IQY23" s="810"/>
      <c r="IQZ23" s="810"/>
      <c r="IRA23" s="810"/>
      <c r="IRB23" s="810"/>
      <c r="IRC23" s="810"/>
      <c r="IRD23" s="810"/>
      <c r="IRE23" s="810"/>
      <c r="IRF23" s="810"/>
      <c r="IRG23" s="810"/>
      <c r="IRH23" s="810"/>
      <c r="IRI23" s="810"/>
      <c r="IRJ23" s="810"/>
      <c r="IRK23" s="810"/>
      <c r="IRL23" s="810"/>
      <c r="IRM23" s="810"/>
      <c r="IRN23" s="810"/>
      <c r="IRO23" s="810"/>
      <c r="IRP23" s="810"/>
      <c r="IRQ23" s="810"/>
      <c r="IRR23" s="810"/>
      <c r="IRS23" s="810"/>
      <c r="IRT23" s="810"/>
      <c r="IRU23" s="810"/>
      <c r="IRV23" s="810"/>
      <c r="IRW23" s="810"/>
      <c r="IRX23" s="810"/>
      <c r="IRY23" s="810"/>
      <c r="IRZ23" s="810"/>
      <c r="ISA23" s="810"/>
      <c r="ISB23" s="810"/>
      <c r="ISC23" s="810"/>
      <c r="ISD23" s="810"/>
      <c r="ISE23" s="810"/>
      <c r="ISF23" s="810"/>
      <c r="ISG23" s="810"/>
      <c r="ISH23" s="810"/>
      <c r="ISI23" s="810"/>
      <c r="ISJ23" s="810"/>
      <c r="ISK23" s="810"/>
      <c r="ISL23" s="810"/>
      <c r="ISM23" s="810"/>
      <c r="ISN23" s="810"/>
      <c r="ISO23" s="810"/>
      <c r="ISP23" s="810"/>
      <c r="ISQ23" s="810"/>
      <c r="ISR23" s="810"/>
      <c r="ISS23" s="810"/>
      <c r="IST23" s="810"/>
      <c r="ISU23" s="810"/>
      <c r="ISV23" s="810"/>
      <c r="ISW23" s="810"/>
      <c r="ISX23" s="810"/>
      <c r="ISY23" s="810"/>
      <c r="ISZ23" s="810"/>
      <c r="ITA23" s="810"/>
      <c r="ITB23" s="810"/>
      <c r="ITC23" s="810"/>
      <c r="ITD23" s="810"/>
      <c r="ITE23" s="810"/>
      <c r="ITF23" s="810"/>
      <c r="ITG23" s="810"/>
      <c r="ITH23" s="810"/>
      <c r="ITI23" s="810"/>
      <c r="ITJ23" s="810"/>
      <c r="ITK23" s="810"/>
      <c r="ITL23" s="810"/>
      <c r="ITM23" s="810"/>
      <c r="ITN23" s="810"/>
      <c r="ITO23" s="810"/>
      <c r="ITP23" s="810"/>
      <c r="ITQ23" s="810"/>
      <c r="ITR23" s="810"/>
      <c r="ITS23" s="810"/>
      <c r="ITT23" s="810"/>
      <c r="ITU23" s="810"/>
      <c r="ITV23" s="810"/>
      <c r="ITW23" s="810"/>
      <c r="ITX23" s="810"/>
      <c r="ITY23" s="810"/>
      <c r="ITZ23" s="810"/>
      <c r="IUA23" s="810"/>
      <c r="IUB23" s="810"/>
      <c r="IUC23" s="810"/>
      <c r="IUD23" s="810"/>
      <c r="IUE23" s="810"/>
      <c r="IUF23" s="810"/>
      <c r="IUG23" s="810"/>
      <c r="IUH23" s="810"/>
      <c r="IUI23" s="810"/>
      <c r="IUJ23" s="810"/>
      <c r="IUK23" s="810"/>
      <c r="IUL23" s="810"/>
      <c r="IUM23" s="810"/>
      <c r="IUN23" s="810"/>
      <c r="IUO23" s="810"/>
      <c r="IUP23" s="810"/>
      <c r="IUQ23" s="810"/>
      <c r="IUR23" s="810"/>
      <c r="IUS23" s="810"/>
      <c r="IUT23" s="810"/>
      <c r="IUU23" s="810"/>
      <c r="IUV23" s="810"/>
      <c r="IUW23" s="810"/>
      <c r="IUX23" s="810"/>
      <c r="IUY23" s="810"/>
      <c r="IUZ23" s="810"/>
      <c r="IVA23" s="810"/>
      <c r="IVB23" s="810"/>
      <c r="IVC23" s="810"/>
      <c r="IVD23" s="810"/>
      <c r="IVE23" s="810"/>
      <c r="IVF23" s="810"/>
      <c r="IVG23" s="810"/>
      <c r="IVH23" s="810"/>
      <c r="IVI23" s="810"/>
      <c r="IVJ23" s="810"/>
      <c r="IVK23" s="810"/>
      <c r="IVL23" s="810"/>
      <c r="IVM23" s="810"/>
      <c r="IVN23" s="810"/>
      <c r="IVO23" s="810"/>
      <c r="IVP23" s="810"/>
      <c r="IVQ23" s="810"/>
      <c r="IVR23" s="810"/>
      <c r="IVS23" s="810"/>
      <c r="IVT23" s="810"/>
      <c r="IVU23" s="810"/>
      <c r="IVV23" s="810"/>
      <c r="IVW23" s="810"/>
      <c r="IVX23" s="810"/>
      <c r="IVY23" s="810"/>
      <c r="IVZ23" s="810"/>
      <c r="IWA23" s="810"/>
      <c r="IWB23" s="810"/>
      <c r="IWC23" s="810"/>
      <c r="IWD23" s="810"/>
      <c r="IWE23" s="810"/>
      <c r="IWF23" s="810"/>
      <c r="IWG23" s="810"/>
      <c r="IWH23" s="810"/>
      <c r="IWI23" s="810"/>
      <c r="IWJ23" s="810"/>
      <c r="IWK23" s="810"/>
      <c r="IWL23" s="810"/>
      <c r="IWM23" s="810"/>
      <c r="IWN23" s="810"/>
      <c r="IWO23" s="810"/>
      <c r="IWP23" s="810"/>
      <c r="IWQ23" s="810"/>
      <c r="IWR23" s="810"/>
      <c r="IWS23" s="810"/>
      <c r="IWT23" s="810"/>
      <c r="IWU23" s="810"/>
      <c r="IWV23" s="810"/>
      <c r="IWW23" s="810"/>
      <c r="IWX23" s="810"/>
      <c r="IWY23" s="810"/>
      <c r="IWZ23" s="810"/>
      <c r="IXA23" s="810"/>
      <c r="IXB23" s="810"/>
      <c r="IXC23" s="810"/>
      <c r="IXD23" s="810"/>
      <c r="IXE23" s="810"/>
      <c r="IXF23" s="810"/>
      <c r="IXG23" s="810"/>
      <c r="IXH23" s="810"/>
      <c r="IXI23" s="810"/>
      <c r="IXJ23" s="810"/>
      <c r="IXK23" s="810"/>
      <c r="IXL23" s="810"/>
      <c r="IXM23" s="810"/>
      <c r="IXN23" s="810"/>
      <c r="IXO23" s="810"/>
      <c r="IXP23" s="810"/>
      <c r="IXQ23" s="810"/>
      <c r="IXR23" s="810"/>
      <c r="IXS23" s="810"/>
      <c r="IXT23" s="810"/>
      <c r="IXU23" s="810"/>
      <c r="IXV23" s="810"/>
      <c r="IXW23" s="810"/>
      <c r="IXX23" s="810"/>
      <c r="IXY23" s="810"/>
      <c r="IXZ23" s="810"/>
      <c r="IYA23" s="810"/>
      <c r="IYB23" s="810"/>
      <c r="IYC23" s="810"/>
      <c r="IYD23" s="810"/>
      <c r="IYE23" s="810"/>
      <c r="IYF23" s="810"/>
      <c r="IYG23" s="810"/>
      <c r="IYH23" s="810"/>
      <c r="IYI23" s="810"/>
      <c r="IYJ23" s="810"/>
      <c r="IYK23" s="810"/>
      <c r="IYL23" s="810"/>
      <c r="IYM23" s="810"/>
      <c r="IYN23" s="810"/>
      <c r="IYO23" s="810"/>
      <c r="IYP23" s="810"/>
      <c r="IYQ23" s="810"/>
      <c r="IYR23" s="810"/>
      <c r="IYS23" s="810"/>
      <c r="IYT23" s="810"/>
      <c r="IYU23" s="810"/>
      <c r="IYV23" s="810"/>
      <c r="IYW23" s="810"/>
      <c r="IYX23" s="810"/>
      <c r="IYY23" s="810"/>
      <c r="IYZ23" s="810"/>
      <c r="IZA23" s="810"/>
      <c r="IZB23" s="810"/>
      <c r="IZC23" s="810"/>
      <c r="IZD23" s="810"/>
      <c r="IZE23" s="810"/>
      <c r="IZF23" s="810"/>
      <c r="IZG23" s="810"/>
      <c r="IZH23" s="810"/>
      <c r="IZI23" s="810"/>
      <c r="IZJ23" s="810"/>
      <c r="IZK23" s="810"/>
      <c r="IZL23" s="810"/>
      <c r="IZM23" s="810"/>
      <c r="IZN23" s="810"/>
      <c r="IZO23" s="810"/>
      <c r="IZP23" s="810"/>
      <c r="IZQ23" s="810"/>
      <c r="IZR23" s="810"/>
      <c r="IZS23" s="810"/>
      <c r="IZT23" s="810"/>
      <c r="IZU23" s="810"/>
      <c r="IZV23" s="810"/>
      <c r="IZW23" s="810"/>
      <c r="IZX23" s="810"/>
      <c r="IZY23" s="810"/>
      <c r="IZZ23" s="810"/>
      <c r="JAA23" s="810"/>
      <c r="JAB23" s="810"/>
      <c r="JAC23" s="810"/>
      <c r="JAD23" s="810"/>
      <c r="JAE23" s="810"/>
      <c r="JAF23" s="810"/>
      <c r="JAG23" s="810"/>
      <c r="JAH23" s="810"/>
      <c r="JAI23" s="810"/>
      <c r="JAJ23" s="810"/>
      <c r="JAK23" s="810"/>
      <c r="JAL23" s="810"/>
      <c r="JAM23" s="810"/>
      <c r="JAN23" s="810"/>
      <c r="JAO23" s="810"/>
      <c r="JAP23" s="810"/>
      <c r="JAQ23" s="810"/>
      <c r="JAR23" s="810"/>
      <c r="JAS23" s="810"/>
      <c r="JAT23" s="810"/>
      <c r="JAU23" s="810"/>
      <c r="JAV23" s="810"/>
      <c r="JAW23" s="810"/>
      <c r="JAX23" s="810"/>
      <c r="JAY23" s="810"/>
      <c r="JAZ23" s="810"/>
      <c r="JBA23" s="810"/>
      <c r="JBB23" s="810"/>
      <c r="JBC23" s="810"/>
      <c r="JBD23" s="810"/>
      <c r="JBE23" s="810"/>
      <c r="JBF23" s="810"/>
      <c r="JBG23" s="810"/>
      <c r="JBH23" s="810"/>
      <c r="JBI23" s="810"/>
      <c r="JBJ23" s="810"/>
      <c r="JBK23" s="810"/>
      <c r="JBL23" s="810"/>
      <c r="JBM23" s="810"/>
      <c r="JBN23" s="810"/>
      <c r="JBO23" s="810"/>
      <c r="JBP23" s="810"/>
      <c r="JBQ23" s="810"/>
      <c r="JBR23" s="810"/>
      <c r="JBS23" s="810"/>
      <c r="JBT23" s="810"/>
      <c r="JBU23" s="810"/>
      <c r="JBV23" s="810"/>
      <c r="JBW23" s="810"/>
      <c r="JBX23" s="810"/>
      <c r="JBY23" s="810"/>
      <c r="JBZ23" s="810"/>
      <c r="JCA23" s="810"/>
      <c r="JCB23" s="810"/>
      <c r="JCC23" s="810"/>
      <c r="JCD23" s="810"/>
      <c r="JCE23" s="810"/>
      <c r="JCF23" s="810"/>
      <c r="JCG23" s="810"/>
      <c r="JCH23" s="810"/>
      <c r="JCI23" s="810"/>
      <c r="JCJ23" s="810"/>
      <c r="JCK23" s="810"/>
      <c r="JCL23" s="810"/>
      <c r="JCM23" s="810"/>
      <c r="JCN23" s="810"/>
      <c r="JCO23" s="810"/>
      <c r="JCP23" s="810"/>
      <c r="JCQ23" s="810"/>
      <c r="JCR23" s="810"/>
      <c r="JCS23" s="810"/>
      <c r="JCT23" s="810"/>
      <c r="JCU23" s="810"/>
      <c r="JCV23" s="810"/>
      <c r="JCW23" s="810"/>
      <c r="JCX23" s="810"/>
      <c r="JCY23" s="810"/>
      <c r="JCZ23" s="810"/>
      <c r="JDA23" s="810"/>
      <c r="JDB23" s="810"/>
      <c r="JDC23" s="810"/>
      <c r="JDD23" s="810"/>
      <c r="JDE23" s="810"/>
      <c r="JDF23" s="810"/>
      <c r="JDG23" s="810"/>
      <c r="JDH23" s="810"/>
      <c r="JDI23" s="810"/>
      <c r="JDJ23" s="810"/>
      <c r="JDK23" s="810"/>
      <c r="JDL23" s="810"/>
      <c r="JDM23" s="810"/>
      <c r="JDN23" s="810"/>
      <c r="JDO23" s="810"/>
      <c r="JDP23" s="810"/>
      <c r="JDQ23" s="810"/>
      <c r="JDR23" s="810"/>
      <c r="JDS23" s="810"/>
      <c r="JDT23" s="810"/>
      <c r="JDU23" s="810"/>
      <c r="JDV23" s="810"/>
      <c r="JDW23" s="810"/>
      <c r="JDX23" s="810"/>
      <c r="JDY23" s="810"/>
      <c r="JDZ23" s="810"/>
      <c r="JEA23" s="810"/>
      <c r="JEB23" s="810"/>
      <c r="JEC23" s="810"/>
      <c r="JED23" s="810"/>
      <c r="JEE23" s="810"/>
      <c r="JEF23" s="810"/>
      <c r="JEG23" s="810"/>
      <c r="JEH23" s="810"/>
      <c r="JEI23" s="810"/>
      <c r="JEJ23" s="810"/>
      <c r="JEK23" s="810"/>
      <c r="JEL23" s="810"/>
      <c r="JEM23" s="810"/>
      <c r="JEN23" s="810"/>
      <c r="JEO23" s="810"/>
      <c r="JEP23" s="810"/>
      <c r="JEQ23" s="810"/>
      <c r="JER23" s="810"/>
      <c r="JES23" s="810"/>
      <c r="JET23" s="810"/>
      <c r="JEU23" s="810"/>
      <c r="JEV23" s="810"/>
      <c r="JEW23" s="810"/>
      <c r="JEX23" s="810"/>
      <c r="JEY23" s="810"/>
      <c r="JEZ23" s="810"/>
      <c r="JFA23" s="810"/>
      <c r="JFB23" s="810"/>
      <c r="JFC23" s="810"/>
      <c r="JFD23" s="810"/>
      <c r="JFE23" s="810"/>
      <c r="JFF23" s="810"/>
      <c r="JFG23" s="810"/>
      <c r="JFH23" s="810"/>
      <c r="JFI23" s="810"/>
      <c r="JFJ23" s="810"/>
      <c r="JFK23" s="810"/>
      <c r="JFL23" s="810"/>
      <c r="JFM23" s="810"/>
      <c r="JFN23" s="810"/>
      <c r="JFO23" s="810"/>
      <c r="JFP23" s="810"/>
      <c r="JFQ23" s="810"/>
      <c r="JFR23" s="810"/>
      <c r="JFS23" s="810"/>
      <c r="JFT23" s="810"/>
      <c r="JFU23" s="810"/>
      <c r="JFV23" s="810"/>
      <c r="JFW23" s="810"/>
      <c r="JFX23" s="810"/>
      <c r="JFY23" s="810"/>
      <c r="JFZ23" s="810"/>
      <c r="JGA23" s="810"/>
      <c r="JGB23" s="810"/>
      <c r="JGC23" s="810"/>
      <c r="JGD23" s="810"/>
      <c r="JGE23" s="810"/>
      <c r="JGF23" s="810"/>
      <c r="JGG23" s="810"/>
      <c r="JGH23" s="810"/>
      <c r="JGI23" s="810"/>
      <c r="JGJ23" s="810"/>
      <c r="JGK23" s="810"/>
      <c r="JGL23" s="810"/>
      <c r="JGM23" s="810"/>
      <c r="JGN23" s="810"/>
      <c r="JGO23" s="810"/>
      <c r="JGP23" s="810"/>
      <c r="JGQ23" s="810"/>
      <c r="JGR23" s="810"/>
      <c r="JGS23" s="810"/>
      <c r="JGT23" s="810"/>
      <c r="JGU23" s="810"/>
      <c r="JGV23" s="810"/>
      <c r="JGW23" s="810"/>
      <c r="JGX23" s="810"/>
      <c r="JGY23" s="810"/>
      <c r="JGZ23" s="810"/>
      <c r="JHA23" s="810"/>
      <c r="JHB23" s="810"/>
      <c r="JHC23" s="810"/>
      <c r="JHD23" s="810"/>
      <c r="JHE23" s="810"/>
      <c r="JHF23" s="810"/>
      <c r="JHG23" s="810"/>
      <c r="JHH23" s="810"/>
      <c r="JHI23" s="810"/>
      <c r="JHJ23" s="810"/>
      <c r="JHK23" s="810"/>
      <c r="JHL23" s="810"/>
      <c r="JHM23" s="810"/>
      <c r="JHN23" s="810"/>
      <c r="JHO23" s="810"/>
      <c r="JHP23" s="810"/>
      <c r="JHQ23" s="810"/>
      <c r="JHR23" s="810"/>
      <c r="JHS23" s="810"/>
      <c r="JHT23" s="810"/>
      <c r="JHU23" s="810"/>
      <c r="JHV23" s="810"/>
      <c r="JHW23" s="810"/>
      <c r="JHX23" s="810"/>
      <c r="JHY23" s="810"/>
      <c r="JHZ23" s="810"/>
      <c r="JIA23" s="810"/>
      <c r="JIB23" s="810"/>
      <c r="JIC23" s="810"/>
      <c r="JID23" s="810"/>
      <c r="JIE23" s="810"/>
      <c r="JIF23" s="810"/>
      <c r="JIG23" s="810"/>
      <c r="JIH23" s="810"/>
      <c r="JII23" s="810"/>
      <c r="JIJ23" s="810"/>
      <c r="JIK23" s="810"/>
      <c r="JIL23" s="810"/>
      <c r="JIM23" s="810"/>
      <c r="JIN23" s="810"/>
      <c r="JIO23" s="810"/>
      <c r="JIP23" s="810"/>
      <c r="JIQ23" s="810"/>
      <c r="JIR23" s="810"/>
      <c r="JIS23" s="810"/>
      <c r="JIT23" s="810"/>
      <c r="JIU23" s="810"/>
      <c r="JIV23" s="810"/>
      <c r="JIW23" s="810"/>
      <c r="JIX23" s="810"/>
      <c r="JIY23" s="810"/>
      <c r="JIZ23" s="810"/>
      <c r="JJA23" s="810"/>
      <c r="JJB23" s="810"/>
      <c r="JJC23" s="810"/>
      <c r="JJD23" s="810"/>
      <c r="JJE23" s="810"/>
      <c r="JJF23" s="810"/>
      <c r="JJG23" s="810"/>
      <c r="JJH23" s="810"/>
      <c r="JJI23" s="810"/>
      <c r="JJJ23" s="810"/>
      <c r="JJK23" s="810"/>
      <c r="JJL23" s="810"/>
      <c r="JJM23" s="810"/>
      <c r="JJN23" s="810"/>
      <c r="JJO23" s="810"/>
      <c r="JJP23" s="810"/>
      <c r="JJQ23" s="810"/>
      <c r="JJR23" s="810"/>
      <c r="JJS23" s="810"/>
      <c r="JJT23" s="810"/>
      <c r="JJU23" s="810"/>
      <c r="JJV23" s="810"/>
      <c r="JJW23" s="810"/>
      <c r="JJX23" s="810"/>
      <c r="JJY23" s="810"/>
      <c r="JJZ23" s="810"/>
      <c r="JKA23" s="810"/>
      <c r="JKB23" s="810"/>
      <c r="JKC23" s="810"/>
      <c r="JKD23" s="810"/>
      <c r="JKE23" s="810"/>
      <c r="JKF23" s="810"/>
      <c r="JKG23" s="810"/>
      <c r="JKH23" s="810"/>
      <c r="JKI23" s="810"/>
      <c r="JKJ23" s="810"/>
      <c r="JKK23" s="810"/>
      <c r="JKL23" s="810"/>
      <c r="JKM23" s="810"/>
      <c r="JKN23" s="810"/>
      <c r="JKO23" s="810"/>
      <c r="JKP23" s="810"/>
      <c r="JKQ23" s="810"/>
      <c r="JKR23" s="810"/>
      <c r="JKS23" s="810"/>
      <c r="JKT23" s="810"/>
      <c r="JKU23" s="810"/>
      <c r="JKV23" s="810"/>
      <c r="JKW23" s="810"/>
      <c r="JKX23" s="810"/>
      <c r="JKY23" s="810"/>
      <c r="JKZ23" s="810"/>
      <c r="JLA23" s="810"/>
      <c r="JLB23" s="810"/>
      <c r="JLC23" s="810"/>
      <c r="JLD23" s="810"/>
      <c r="JLE23" s="810"/>
      <c r="JLF23" s="810"/>
      <c r="JLG23" s="810"/>
      <c r="JLH23" s="810"/>
      <c r="JLI23" s="810"/>
      <c r="JLJ23" s="810"/>
      <c r="JLK23" s="810"/>
      <c r="JLL23" s="810"/>
      <c r="JLM23" s="810"/>
      <c r="JLN23" s="810"/>
      <c r="JLO23" s="810"/>
      <c r="JLP23" s="810"/>
      <c r="JLQ23" s="810"/>
      <c r="JLR23" s="810"/>
      <c r="JLS23" s="810"/>
      <c r="JLT23" s="810"/>
      <c r="JLU23" s="810"/>
      <c r="JLV23" s="810"/>
      <c r="JLW23" s="810"/>
      <c r="JLX23" s="810"/>
      <c r="JLY23" s="810"/>
      <c r="JLZ23" s="810"/>
      <c r="JMA23" s="810"/>
      <c r="JMB23" s="810"/>
      <c r="JMC23" s="810"/>
      <c r="JMD23" s="810"/>
      <c r="JME23" s="810"/>
      <c r="JMF23" s="810"/>
      <c r="JMG23" s="810"/>
      <c r="JMH23" s="810"/>
      <c r="JMI23" s="810"/>
      <c r="JMJ23" s="810"/>
      <c r="JMK23" s="810"/>
      <c r="JML23" s="810"/>
      <c r="JMM23" s="810"/>
      <c r="JMN23" s="810"/>
      <c r="JMO23" s="810"/>
      <c r="JMP23" s="810"/>
      <c r="JMQ23" s="810"/>
      <c r="JMR23" s="810"/>
      <c r="JMS23" s="810"/>
      <c r="JMT23" s="810"/>
      <c r="JMU23" s="810"/>
      <c r="JMV23" s="810"/>
      <c r="JMW23" s="810"/>
      <c r="JMX23" s="810"/>
      <c r="JMY23" s="810"/>
      <c r="JMZ23" s="810"/>
      <c r="JNA23" s="810"/>
      <c r="JNB23" s="810"/>
      <c r="JNC23" s="810"/>
      <c r="JND23" s="810"/>
      <c r="JNE23" s="810"/>
      <c r="JNF23" s="810"/>
      <c r="JNG23" s="810"/>
      <c r="JNH23" s="810"/>
      <c r="JNI23" s="810"/>
      <c r="JNJ23" s="810"/>
      <c r="JNK23" s="810"/>
      <c r="JNL23" s="810"/>
      <c r="JNM23" s="810"/>
      <c r="JNN23" s="810"/>
      <c r="JNO23" s="810"/>
      <c r="JNP23" s="810"/>
      <c r="JNQ23" s="810"/>
      <c r="JNR23" s="810"/>
      <c r="JNS23" s="810"/>
      <c r="JNT23" s="810"/>
      <c r="JNU23" s="810"/>
      <c r="JNV23" s="810"/>
      <c r="JNW23" s="810"/>
      <c r="JNX23" s="810"/>
      <c r="JNY23" s="810"/>
      <c r="JNZ23" s="810"/>
      <c r="JOA23" s="810"/>
      <c r="JOB23" s="810"/>
      <c r="JOC23" s="810"/>
      <c r="JOD23" s="810"/>
      <c r="JOE23" s="810"/>
      <c r="JOF23" s="810"/>
      <c r="JOG23" s="810"/>
      <c r="JOH23" s="810"/>
      <c r="JOI23" s="810"/>
      <c r="JOJ23" s="810"/>
      <c r="JOK23" s="810"/>
      <c r="JOL23" s="810"/>
      <c r="JOM23" s="810"/>
      <c r="JON23" s="810"/>
      <c r="JOO23" s="810"/>
      <c r="JOP23" s="810"/>
      <c r="JOQ23" s="810"/>
      <c r="JOR23" s="810"/>
      <c r="JOS23" s="810"/>
      <c r="JOT23" s="810"/>
      <c r="JOU23" s="810"/>
      <c r="JOV23" s="810"/>
      <c r="JOW23" s="810"/>
      <c r="JOX23" s="810"/>
      <c r="JOY23" s="810"/>
      <c r="JOZ23" s="810"/>
      <c r="JPA23" s="810"/>
      <c r="JPB23" s="810"/>
      <c r="JPC23" s="810"/>
      <c r="JPD23" s="810"/>
      <c r="JPE23" s="810"/>
      <c r="JPF23" s="810"/>
      <c r="JPG23" s="810"/>
      <c r="JPH23" s="810"/>
      <c r="JPI23" s="810"/>
      <c r="JPJ23" s="810"/>
      <c r="JPK23" s="810"/>
      <c r="JPL23" s="810"/>
      <c r="JPM23" s="810"/>
      <c r="JPN23" s="810"/>
      <c r="JPO23" s="810"/>
      <c r="JPP23" s="810"/>
      <c r="JPQ23" s="810"/>
      <c r="JPR23" s="810"/>
      <c r="JPS23" s="810"/>
      <c r="JPT23" s="810"/>
      <c r="JPU23" s="810"/>
      <c r="JPV23" s="810"/>
      <c r="JPW23" s="810"/>
      <c r="JPX23" s="810"/>
      <c r="JPY23" s="810"/>
      <c r="JPZ23" s="810"/>
      <c r="JQA23" s="810"/>
      <c r="JQB23" s="810"/>
      <c r="JQC23" s="810"/>
      <c r="JQD23" s="810"/>
      <c r="JQE23" s="810"/>
      <c r="JQF23" s="810"/>
      <c r="JQG23" s="810"/>
      <c r="JQH23" s="810"/>
      <c r="JQI23" s="810"/>
      <c r="JQJ23" s="810"/>
      <c r="JQK23" s="810"/>
      <c r="JQL23" s="810"/>
      <c r="JQM23" s="810"/>
      <c r="JQN23" s="810"/>
      <c r="JQO23" s="810"/>
      <c r="JQP23" s="810"/>
      <c r="JQQ23" s="810"/>
      <c r="JQR23" s="810"/>
      <c r="JQS23" s="810"/>
      <c r="JQT23" s="810"/>
      <c r="JQU23" s="810"/>
      <c r="JQV23" s="810"/>
      <c r="JQW23" s="810"/>
      <c r="JQX23" s="810"/>
      <c r="JQY23" s="810"/>
      <c r="JQZ23" s="810"/>
      <c r="JRA23" s="810"/>
      <c r="JRB23" s="810"/>
      <c r="JRC23" s="810"/>
      <c r="JRD23" s="810"/>
      <c r="JRE23" s="810"/>
      <c r="JRF23" s="810"/>
      <c r="JRG23" s="810"/>
      <c r="JRH23" s="810"/>
      <c r="JRI23" s="810"/>
      <c r="JRJ23" s="810"/>
      <c r="JRK23" s="810"/>
      <c r="JRL23" s="810"/>
      <c r="JRM23" s="810"/>
      <c r="JRN23" s="810"/>
      <c r="JRO23" s="810"/>
      <c r="JRP23" s="810"/>
      <c r="JRQ23" s="810"/>
      <c r="JRR23" s="810"/>
      <c r="JRS23" s="810"/>
      <c r="JRT23" s="810"/>
      <c r="JRU23" s="810"/>
      <c r="JRV23" s="810"/>
      <c r="JRW23" s="810"/>
      <c r="JRX23" s="810"/>
      <c r="JRY23" s="810"/>
      <c r="JRZ23" s="810"/>
      <c r="JSA23" s="810"/>
      <c r="JSB23" s="810"/>
      <c r="JSC23" s="810"/>
      <c r="JSD23" s="810"/>
      <c r="JSE23" s="810"/>
      <c r="JSF23" s="810"/>
      <c r="JSG23" s="810"/>
      <c r="JSH23" s="810"/>
      <c r="JSI23" s="810"/>
      <c r="JSJ23" s="810"/>
      <c r="JSK23" s="810"/>
      <c r="JSL23" s="810"/>
      <c r="JSM23" s="810"/>
      <c r="JSN23" s="810"/>
      <c r="JSO23" s="810"/>
      <c r="JSP23" s="810"/>
      <c r="JSQ23" s="810"/>
      <c r="JSR23" s="810"/>
      <c r="JSS23" s="810"/>
      <c r="JST23" s="810"/>
      <c r="JSU23" s="810"/>
      <c r="JSV23" s="810"/>
      <c r="JSW23" s="810"/>
      <c r="JSX23" s="810"/>
      <c r="JSY23" s="810"/>
      <c r="JSZ23" s="810"/>
      <c r="JTA23" s="810"/>
      <c r="JTB23" s="810"/>
      <c r="JTC23" s="810"/>
      <c r="JTD23" s="810"/>
      <c r="JTE23" s="810"/>
      <c r="JTF23" s="810"/>
      <c r="JTG23" s="810"/>
      <c r="JTH23" s="810"/>
      <c r="JTI23" s="810"/>
      <c r="JTJ23" s="810"/>
      <c r="JTK23" s="810"/>
      <c r="JTL23" s="810"/>
      <c r="JTM23" s="810"/>
      <c r="JTN23" s="810"/>
      <c r="JTO23" s="810"/>
      <c r="JTP23" s="810"/>
      <c r="JTQ23" s="810"/>
      <c r="JTR23" s="810"/>
      <c r="JTS23" s="810"/>
      <c r="JTT23" s="810"/>
      <c r="JTU23" s="810"/>
      <c r="JTV23" s="810"/>
      <c r="JTW23" s="810"/>
      <c r="JTX23" s="810"/>
      <c r="JTY23" s="810"/>
      <c r="JTZ23" s="810"/>
      <c r="JUA23" s="810"/>
      <c r="JUB23" s="810"/>
      <c r="JUC23" s="810"/>
      <c r="JUD23" s="810"/>
      <c r="JUE23" s="810"/>
      <c r="JUF23" s="810"/>
      <c r="JUG23" s="810"/>
      <c r="JUH23" s="810"/>
      <c r="JUI23" s="810"/>
      <c r="JUJ23" s="810"/>
      <c r="JUK23" s="810"/>
      <c r="JUL23" s="810"/>
      <c r="JUM23" s="810"/>
      <c r="JUN23" s="810"/>
      <c r="JUO23" s="810"/>
      <c r="JUP23" s="810"/>
      <c r="JUQ23" s="810"/>
      <c r="JUR23" s="810"/>
      <c r="JUS23" s="810"/>
      <c r="JUT23" s="810"/>
      <c r="JUU23" s="810"/>
      <c r="JUV23" s="810"/>
      <c r="JUW23" s="810"/>
      <c r="JUX23" s="810"/>
      <c r="JUY23" s="810"/>
      <c r="JUZ23" s="810"/>
      <c r="JVA23" s="810"/>
      <c r="JVB23" s="810"/>
      <c r="JVC23" s="810"/>
      <c r="JVD23" s="810"/>
      <c r="JVE23" s="810"/>
      <c r="JVF23" s="810"/>
      <c r="JVG23" s="810"/>
      <c r="JVH23" s="810"/>
      <c r="JVI23" s="810"/>
      <c r="JVJ23" s="810"/>
      <c r="JVK23" s="810"/>
      <c r="JVL23" s="810"/>
      <c r="JVM23" s="810"/>
      <c r="JVN23" s="810"/>
      <c r="JVO23" s="810"/>
      <c r="JVP23" s="810"/>
      <c r="JVQ23" s="810"/>
      <c r="JVR23" s="810"/>
      <c r="JVS23" s="810"/>
      <c r="JVT23" s="810"/>
      <c r="JVU23" s="810"/>
      <c r="JVV23" s="810"/>
      <c r="JVW23" s="810"/>
      <c r="JVX23" s="810"/>
      <c r="JVY23" s="810"/>
      <c r="JVZ23" s="810"/>
      <c r="JWA23" s="810"/>
      <c r="JWB23" s="810"/>
      <c r="JWC23" s="810"/>
      <c r="JWD23" s="810"/>
      <c r="JWE23" s="810"/>
      <c r="JWF23" s="810"/>
      <c r="JWG23" s="810"/>
      <c r="JWH23" s="810"/>
      <c r="JWI23" s="810"/>
      <c r="JWJ23" s="810"/>
      <c r="JWK23" s="810"/>
      <c r="JWL23" s="810"/>
      <c r="JWM23" s="810"/>
      <c r="JWN23" s="810"/>
      <c r="JWO23" s="810"/>
      <c r="JWP23" s="810"/>
      <c r="JWQ23" s="810"/>
      <c r="JWR23" s="810"/>
      <c r="JWS23" s="810"/>
      <c r="JWT23" s="810"/>
      <c r="JWU23" s="810"/>
      <c r="JWV23" s="810"/>
      <c r="JWW23" s="810"/>
      <c r="JWX23" s="810"/>
      <c r="JWY23" s="810"/>
      <c r="JWZ23" s="810"/>
      <c r="JXA23" s="810"/>
      <c r="JXB23" s="810"/>
      <c r="JXC23" s="810"/>
      <c r="JXD23" s="810"/>
      <c r="JXE23" s="810"/>
      <c r="JXF23" s="810"/>
      <c r="JXG23" s="810"/>
      <c r="JXH23" s="810"/>
      <c r="JXI23" s="810"/>
      <c r="JXJ23" s="810"/>
      <c r="JXK23" s="810"/>
      <c r="JXL23" s="810"/>
      <c r="JXM23" s="810"/>
      <c r="JXN23" s="810"/>
      <c r="JXO23" s="810"/>
      <c r="JXP23" s="810"/>
      <c r="JXQ23" s="810"/>
      <c r="JXR23" s="810"/>
      <c r="JXS23" s="810"/>
      <c r="JXT23" s="810"/>
      <c r="JXU23" s="810"/>
      <c r="JXV23" s="810"/>
      <c r="JXW23" s="810"/>
      <c r="JXX23" s="810"/>
      <c r="JXY23" s="810"/>
      <c r="JXZ23" s="810"/>
      <c r="JYA23" s="810"/>
      <c r="JYB23" s="810"/>
      <c r="JYC23" s="810"/>
      <c r="JYD23" s="810"/>
      <c r="JYE23" s="810"/>
      <c r="JYF23" s="810"/>
      <c r="JYG23" s="810"/>
      <c r="JYH23" s="810"/>
      <c r="JYI23" s="810"/>
      <c r="JYJ23" s="810"/>
      <c r="JYK23" s="810"/>
      <c r="JYL23" s="810"/>
      <c r="JYM23" s="810"/>
      <c r="JYN23" s="810"/>
      <c r="JYO23" s="810"/>
      <c r="JYP23" s="810"/>
      <c r="JYQ23" s="810"/>
      <c r="JYR23" s="810"/>
      <c r="JYS23" s="810"/>
      <c r="JYT23" s="810"/>
      <c r="JYU23" s="810"/>
      <c r="JYV23" s="810"/>
      <c r="JYW23" s="810"/>
      <c r="JYX23" s="810"/>
      <c r="JYY23" s="810"/>
      <c r="JYZ23" s="810"/>
      <c r="JZA23" s="810"/>
      <c r="JZB23" s="810"/>
      <c r="JZC23" s="810"/>
      <c r="JZD23" s="810"/>
      <c r="JZE23" s="810"/>
      <c r="JZF23" s="810"/>
      <c r="JZG23" s="810"/>
      <c r="JZH23" s="810"/>
      <c r="JZI23" s="810"/>
      <c r="JZJ23" s="810"/>
      <c r="JZK23" s="810"/>
      <c r="JZL23" s="810"/>
      <c r="JZM23" s="810"/>
      <c r="JZN23" s="810"/>
      <c r="JZO23" s="810"/>
      <c r="JZP23" s="810"/>
      <c r="JZQ23" s="810"/>
      <c r="JZR23" s="810"/>
      <c r="JZS23" s="810"/>
      <c r="JZT23" s="810"/>
      <c r="JZU23" s="810"/>
      <c r="JZV23" s="810"/>
      <c r="JZW23" s="810"/>
      <c r="JZX23" s="810"/>
      <c r="JZY23" s="810"/>
      <c r="JZZ23" s="810"/>
      <c r="KAA23" s="810"/>
      <c r="KAB23" s="810"/>
      <c r="KAC23" s="810"/>
      <c r="KAD23" s="810"/>
      <c r="KAE23" s="810"/>
      <c r="KAF23" s="810"/>
      <c r="KAG23" s="810"/>
      <c r="KAH23" s="810"/>
      <c r="KAI23" s="810"/>
      <c r="KAJ23" s="810"/>
      <c r="KAK23" s="810"/>
      <c r="KAL23" s="810"/>
      <c r="KAM23" s="810"/>
      <c r="KAN23" s="810"/>
      <c r="KAO23" s="810"/>
      <c r="KAP23" s="810"/>
      <c r="KAQ23" s="810"/>
      <c r="KAR23" s="810"/>
      <c r="KAS23" s="810"/>
      <c r="KAT23" s="810"/>
      <c r="KAU23" s="810"/>
      <c r="KAV23" s="810"/>
      <c r="KAW23" s="810"/>
      <c r="KAX23" s="810"/>
      <c r="KAY23" s="810"/>
      <c r="KAZ23" s="810"/>
      <c r="KBA23" s="810"/>
      <c r="KBB23" s="810"/>
      <c r="KBC23" s="810"/>
      <c r="KBD23" s="810"/>
      <c r="KBE23" s="810"/>
      <c r="KBF23" s="810"/>
      <c r="KBG23" s="810"/>
      <c r="KBH23" s="810"/>
      <c r="KBI23" s="810"/>
      <c r="KBJ23" s="810"/>
      <c r="KBK23" s="810"/>
      <c r="KBL23" s="810"/>
      <c r="KBM23" s="810"/>
      <c r="KBN23" s="810"/>
      <c r="KBO23" s="810"/>
      <c r="KBP23" s="810"/>
      <c r="KBQ23" s="810"/>
      <c r="KBR23" s="810"/>
      <c r="KBS23" s="810"/>
      <c r="KBT23" s="810"/>
      <c r="KBU23" s="810"/>
      <c r="KBV23" s="810"/>
      <c r="KBW23" s="810"/>
      <c r="KBX23" s="810"/>
      <c r="KBY23" s="810"/>
      <c r="KBZ23" s="810"/>
      <c r="KCA23" s="810"/>
      <c r="KCB23" s="810"/>
      <c r="KCC23" s="810"/>
      <c r="KCD23" s="810"/>
      <c r="KCE23" s="810"/>
      <c r="KCF23" s="810"/>
      <c r="KCG23" s="810"/>
      <c r="KCH23" s="810"/>
      <c r="KCI23" s="810"/>
      <c r="KCJ23" s="810"/>
      <c r="KCK23" s="810"/>
      <c r="KCL23" s="810"/>
      <c r="KCM23" s="810"/>
      <c r="KCN23" s="810"/>
      <c r="KCO23" s="810"/>
      <c r="KCP23" s="810"/>
      <c r="KCQ23" s="810"/>
      <c r="KCR23" s="810"/>
      <c r="KCS23" s="810"/>
      <c r="KCT23" s="810"/>
      <c r="KCU23" s="810"/>
      <c r="KCV23" s="810"/>
      <c r="KCW23" s="810"/>
      <c r="KCX23" s="810"/>
      <c r="KCY23" s="810"/>
      <c r="KCZ23" s="810"/>
      <c r="KDA23" s="810"/>
      <c r="KDB23" s="810"/>
      <c r="KDC23" s="810"/>
      <c r="KDD23" s="810"/>
      <c r="KDE23" s="810"/>
      <c r="KDF23" s="810"/>
      <c r="KDG23" s="810"/>
      <c r="KDH23" s="810"/>
      <c r="KDI23" s="810"/>
      <c r="KDJ23" s="810"/>
      <c r="KDK23" s="810"/>
      <c r="KDL23" s="810"/>
      <c r="KDM23" s="810"/>
      <c r="KDN23" s="810"/>
      <c r="KDO23" s="810"/>
      <c r="KDP23" s="810"/>
      <c r="KDQ23" s="810"/>
      <c r="KDR23" s="810"/>
      <c r="KDS23" s="810"/>
      <c r="KDT23" s="810"/>
      <c r="KDU23" s="810"/>
      <c r="KDV23" s="810"/>
      <c r="KDW23" s="810"/>
      <c r="KDX23" s="810"/>
      <c r="KDY23" s="810"/>
      <c r="KDZ23" s="810"/>
      <c r="KEA23" s="810"/>
      <c r="KEB23" s="810"/>
      <c r="KEC23" s="810"/>
      <c r="KED23" s="810"/>
      <c r="KEE23" s="810"/>
      <c r="KEF23" s="810"/>
      <c r="KEG23" s="810"/>
      <c r="KEH23" s="810"/>
      <c r="KEI23" s="810"/>
      <c r="KEJ23" s="810"/>
      <c r="KEK23" s="810"/>
      <c r="KEL23" s="810"/>
      <c r="KEM23" s="810"/>
      <c r="KEN23" s="810"/>
      <c r="KEO23" s="810"/>
      <c r="KEP23" s="810"/>
      <c r="KEQ23" s="810"/>
      <c r="KER23" s="810"/>
      <c r="KES23" s="810"/>
      <c r="KET23" s="810"/>
      <c r="KEU23" s="810"/>
      <c r="KEV23" s="810"/>
      <c r="KEW23" s="810"/>
      <c r="KEX23" s="810"/>
      <c r="KEY23" s="810"/>
      <c r="KEZ23" s="810"/>
      <c r="KFA23" s="810"/>
      <c r="KFB23" s="810"/>
      <c r="KFC23" s="810"/>
      <c r="KFD23" s="810"/>
      <c r="KFE23" s="810"/>
      <c r="KFF23" s="810"/>
      <c r="KFG23" s="810"/>
      <c r="KFH23" s="810"/>
      <c r="KFI23" s="810"/>
      <c r="KFJ23" s="810"/>
      <c r="KFK23" s="810"/>
      <c r="KFL23" s="810"/>
      <c r="KFM23" s="810"/>
      <c r="KFN23" s="810"/>
      <c r="KFO23" s="810"/>
      <c r="KFP23" s="810"/>
      <c r="KFQ23" s="810"/>
      <c r="KFR23" s="810"/>
      <c r="KFS23" s="810"/>
      <c r="KFT23" s="810"/>
      <c r="KFU23" s="810"/>
      <c r="KFV23" s="810"/>
      <c r="KFW23" s="810"/>
      <c r="KFX23" s="810"/>
      <c r="KFY23" s="810"/>
      <c r="KFZ23" s="810"/>
      <c r="KGA23" s="810"/>
      <c r="KGB23" s="810"/>
      <c r="KGC23" s="810"/>
      <c r="KGD23" s="810"/>
      <c r="KGE23" s="810"/>
      <c r="KGF23" s="810"/>
      <c r="KGG23" s="810"/>
      <c r="KGH23" s="810"/>
      <c r="KGI23" s="810"/>
      <c r="KGJ23" s="810"/>
      <c r="KGK23" s="810"/>
      <c r="KGL23" s="810"/>
      <c r="KGM23" s="810"/>
      <c r="KGN23" s="810"/>
      <c r="KGO23" s="810"/>
      <c r="KGP23" s="810"/>
      <c r="KGQ23" s="810"/>
      <c r="KGR23" s="810"/>
      <c r="KGS23" s="810"/>
      <c r="KGT23" s="810"/>
      <c r="KGU23" s="810"/>
      <c r="KGV23" s="810"/>
      <c r="KGW23" s="810"/>
      <c r="KGX23" s="810"/>
      <c r="KGY23" s="810"/>
      <c r="KGZ23" s="810"/>
      <c r="KHA23" s="810"/>
      <c r="KHB23" s="810"/>
      <c r="KHC23" s="810"/>
      <c r="KHD23" s="810"/>
      <c r="KHE23" s="810"/>
      <c r="KHF23" s="810"/>
      <c r="KHG23" s="810"/>
      <c r="KHH23" s="810"/>
      <c r="KHI23" s="810"/>
      <c r="KHJ23" s="810"/>
      <c r="KHK23" s="810"/>
      <c r="KHL23" s="810"/>
      <c r="KHM23" s="810"/>
      <c r="KHN23" s="810"/>
      <c r="KHO23" s="810"/>
      <c r="KHP23" s="810"/>
      <c r="KHQ23" s="810"/>
      <c r="KHR23" s="810"/>
      <c r="KHS23" s="810"/>
      <c r="KHT23" s="810"/>
      <c r="KHU23" s="810"/>
      <c r="KHV23" s="810"/>
      <c r="KHW23" s="810"/>
      <c r="KHX23" s="810"/>
      <c r="KHY23" s="810"/>
      <c r="KHZ23" s="810"/>
      <c r="KIA23" s="810"/>
      <c r="KIB23" s="810"/>
      <c r="KIC23" s="810"/>
      <c r="KID23" s="810"/>
      <c r="KIE23" s="810"/>
      <c r="KIF23" s="810"/>
      <c r="KIG23" s="810"/>
      <c r="KIH23" s="810"/>
      <c r="KII23" s="810"/>
      <c r="KIJ23" s="810"/>
      <c r="KIK23" s="810"/>
      <c r="KIL23" s="810"/>
      <c r="KIM23" s="810"/>
      <c r="KIN23" s="810"/>
      <c r="KIO23" s="810"/>
      <c r="KIP23" s="810"/>
      <c r="KIQ23" s="810"/>
      <c r="KIR23" s="810"/>
      <c r="KIS23" s="810"/>
      <c r="KIT23" s="810"/>
      <c r="KIU23" s="810"/>
      <c r="KIV23" s="810"/>
      <c r="KIW23" s="810"/>
      <c r="KIX23" s="810"/>
      <c r="KIY23" s="810"/>
      <c r="KIZ23" s="810"/>
      <c r="KJA23" s="810"/>
      <c r="KJB23" s="810"/>
      <c r="KJC23" s="810"/>
      <c r="KJD23" s="810"/>
      <c r="KJE23" s="810"/>
      <c r="KJF23" s="810"/>
      <c r="KJG23" s="810"/>
      <c r="KJH23" s="810"/>
      <c r="KJI23" s="810"/>
      <c r="KJJ23" s="810"/>
      <c r="KJK23" s="810"/>
      <c r="KJL23" s="810"/>
      <c r="KJM23" s="810"/>
      <c r="KJN23" s="810"/>
      <c r="KJO23" s="810"/>
      <c r="KJP23" s="810"/>
      <c r="KJQ23" s="810"/>
      <c r="KJR23" s="810"/>
      <c r="KJS23" s="810"/>
      <c r="KJT23" s="810"/>
      <c r="KJU23" s="810"/>
      <c r="KJV23" s="810"/>
      <c r="KJW23" s="810"/>
      <c r="KJX23" s="810"/>
      <c r="KJY23" s="810"/>
      <c r="KJZ23" s="810"/>
      <c r="KKA23" s="810"/>
      <c r="KKB23" s="810"/>
      <c r="KKC23" s="810"/>
      <c r="KKD23" s="810"/>
      <c r="KKE23" s="810"/>
      <c r="KKF23" s="810"/>
      <c r="KKG23" s="810"/>
      <c r="KKH23" s="810"/>
      <c r="KKI23" s="810"/>
      <c r="KKJ23" s="810"/>
      <c r="KKK23" s="810"/>
      <c r="KKL23" s="810"/>
      <c r="KKM23" s="810"/>
      <c r="KKN23" s="810"/>
      <c r="KKO23" s="810"/>
      <c r="KKP23" s="810"/>
      <c r="KKQ23" s="810"/>
      <c r="KKR23" s="810"/>
      <c r="KKS23" s="810"/>
      <c r="KKT23" s="810"/>
      <c r="KKU23" s="810"/>
      <c r="KKV23" s="810"/>
      <c r="KKW23" s="810"/>
      <c r="KKX23" s="810"/>
      <c r="KKY23" s="810"/>
      <c r="KKZ23" s="810"/>
      <c r="KLA23" s="810"/>
      <c r="KLB23" s="810"/>
      <c r="KLC23" s="810"/>
      <c r="KLD23" s="810"/>
      <c r="KLE23" s="810"/>
      <c r="KLF23" s="810"/>
      <c r="KLG23" s="810"/>
      <c r="KLH23" s="810"/>
      <c r="KLI23" s="810"/>
      <c r="KLJ23" s="810"/>
      <c r="KLK23" s="810"/>
      <c r="KLL23" s="810"/>
      <c r="KLM23" s="810"/>
      <c r="KLN23" s="810"/>
      <c r="KLO23" s="810"/>
      <c r="KLP23" s="810"/>
      <c r="KLQ23" s="810"/>
      <c r="KLR23" s="810"/>
      <c r="KLS23" s="810"/>
      <c r="KLT23" s="810"/>
      <c r="KLU23" s="810"/>
      <c r="KLV23" s="810"/>
      <c r="KLW23" s="810"/>
      <c r="KLX23" s="810"/>
      <c r="KLY23" s="810"/>
      <c r="KLZ23" s="810"/>
      <c r="KMA23" s="810"/>
      <c r="KMB23" s="810"/>
      <c r="KMC23" s="810"/>
      <c r="KMD23" s="810"/>
      <c r="KME23" s="810"/>
      <c r="KMF23" s="810"/>
      <c r="KMG23" s="810"/>
      <c r="KMH23" s="810"/>
      <c r="KMI23" s="810"/>
      <c r="KMJ23" s="810"/>
      <c r="KMK23" s="810"/>
      <c r="KML23" s="810"/>
      <c r="KMM23" s="810"/>
      <c r="KMN23" s="810"/>
      <c r="KMO23" s="810"/>
      <c r="KMP23" s="810"/>
      <c r="KMQ23" s="810"/>
      <c r="KMR23" s="810"/>
      <c r="KMS23" s="810"/>
      <c r="KMT23" s="810"/>
      <c r="KMU23" s="810"/>
      <c r="KMV23" s="810"/>
      <c r="KMW23" s="810"/>
      <c r="KMX23" s="810"/>
      <c r="KMY23" s="810"/>
      <c r="KMZ23" s="810"/>
      <c r="KNA23" s="810"/>
      <c r="KNB23" s="810"/>
      <c r="KNC23" s="810"/>
      <c r="KND23" s="810"/>
      <c r="KNE23" s="810"/>
      <c r="KNF23" s="810"/>
      <c r="KNG23" s="810"/>
      <c r="KNH23" s="810"/>
      <c r="KNI23" s="810"/>
      <c r="KNJ23" s="810"/>
      <c r="KNK23" s="810"/>
      <c r="KNL23" s="810"/>
      <c r="KNM23" s="810"/>
      <c r="KNN23" s="810"/>
      <c r="KNO23" s="810"/>
      <c r="KNP23" s="810"/>
      <c r="KNQ23" s="810"/>
      <c r="KNR23" s="810"/>
      <c r="KNS23" s="810"/>
      <c r="KNT23" s="810"/>
      <c r="KNU23" s="810"/>
      <c r="KNV23" s="810"/>
      <c r="KNW23" s="810"/>
      <c r="KNX23" s="810"/>
      <c r="KNY23" s="810"/>
      <c r="KNZ23" s="810"/>
      <c r="KOA23" s="810"/>
      <c r="KOB23" s="810"/>
      <c r="KOC23" s="810"/>
      <c r="KOD23" s="810"/>
      <c r="KOE23" s="810"/>
      <c r="KOF23" s="810"/>
      <c r="KOG23" s="810"/>
      <c r="KOH23" s="810"/>
      <c r="KOI23" s="810"/>
      <c r="KOJ23" s="810"/>
      <c r="KOK23" s="810"/>
      <c r="KOL23" s="810"/>
      <c r="KOM23" s="810"/>
      <c r="KON23" s="810"/>
      <c r="KOO23" s="810"/>
      <c r="KOP23" s="810"/>
      <c r="KOQ23" s="810"/>
      <c r="KOR23" s="810"/>
      <c r="KOS23" s="810"/>
      <c r="KOT23" s="810"/>
      <c r="KOU23" s="810"/>
      <c r="KOV23" s="810"/>
      <c r="KOW23" s="810"/>
      <c r="KOX23" s="810"/>
      <c r="KOY23" s="810"/>
      <c r="KOZ23" s="810"/>
      <c r="KPA23" s="810"/>
      <c r="KPB23" s="810"/>
      <c r="KPC23" s="810"/>
      <c r="KPD23" s="810"/>
      <c r="KPE23" s="810"/>
      <c r="KPF23" s="810"/>
      <c r="KPG23" s="810"/>
      <c r="KPH23" s="810"/>
      <c r="KPI23" s="810"/>
      <c r="KPJ23" s="810"/>
      <c r="KPK23" s="810"/>
      <c r="KPL23" s="810"/>
      <c r="KPM23" s="810"/>
      <c r="KPN23" s="810"/>
      <c r="KPO23" s="810"/>
      <c r="KPP23" s="810"/>
      <c r="KPQ23" s="810"/>
      <c r="KPR23" s="810"/>
      <c r="KPS23" s="810"/>
      <c r="KPT23" s="810"/>
      <c r="KPU23" s="810"/>
      <c r="KPV23" s="810"/>
      <c r="KPW23" s="810"/>
      <c r="KPX23" s="810"/>
      <c r="KPY23" s="810"/>
      <c r="KPZ23" s="810"/>
      <c r="KQA23" s="810"/>
      <c r="KQB23" s="810"/>
      <c r="KQC23" s="810"/>
      <c r="KQD23" s="810"/>
      <c r="KQE23" s="810"/>
      <c r="KQF23" s="810"/>
      <c r="KQG23" s="810"/>
      <c r="KQH23" s="810"/>
      <c r="KQI23" s="810"/>
      <c r="KQJ23" s="810"/>
      <c r="KQK23" s="810"/>
      <c r="KQL23" s="810"/>
      <c r="KQM23" s="810"/>
      <c r="KQN23" s="810"/>
      <c r="KQO23" s="810"/>
      <c r="KQP23" s="810"/>
      <c r="KQQ23" s="810"/>
      <c r="KQR23" s="810"/>
      <c r="KQS23" s="810"/>
      <c r="KQT23" s="810"/>
      <c r="KQU23" s="810"/>
      <c r="KQV23" s="810"/>
      <c r="KQW23" s="810"/>
      <c r="KQX23" s="810"/>
      <c r="KQY23" s="810"/>
      <c r="KQZ23" s="810"/>
      <c r="KRA23" s="810"/>
      <c r="KRB23" s="810"/>
      <c r="KRC23" s="810"/>
      <c r="KRD23" s="810"/>
      <c r="KRE23" s="810"/>
      <c r="KRF23" s="810"/>
      <c r="KRG23" s="810"/>
      <c r="KRH23" s="810"/>
      <c r="KRI23" s="810"/>
      <c r="KRJ23" s="810"/>
      <c r="KRK23" s="810"/>
      <c r="KRL23" s="810"/>
      <c r="KRM23" s="810"/>
      <c r="KRN23" s="810"/>
      <c r="KRO23" s="810"/>
      <c r="KRP23" s="810"/>
      <c r="KRQ23" s="810"/>
      <c r="KRR23" s="810"/>
      <c r="KRS23" s="810"/>
      <c r="KRT23" s="810"/>
      <c r="KRU23" s="810"/>
      <c r="KRV23" s="810"/>
      <c r="KRW23" s="810"/>
      <c r="KRX23" s="810"/>
      <c r="KRY23" s="810"/>
      <c r="KRZ23" s="810"/>
      <c r="KSA23" s="810"/>
      <c r="KSB23" s="810"/>
      <c r="KSC23" s="810"/>
      <c r="KSD23" s="810"/>
      <c r="KSE23" s="810"/>
      <c r="KSF23" s="810"/>
      <c r="KSG23" s="810"/>
      <c r="KSH23" s="810"/>
      <c r="KSI23" s="810"/>
      <c r="KSJ23" s="810"/>
      <c r="KSK23" s="810"/>
      <c r="KSL23" s="810"/>
      <c r="KSM23" s="810"/>
      <c r="KSN23" s="810"/>
      <c r="KSO23" s="810"/>
      <c r="KSP23" s="810"/>
      <c r="KSQ23" s="810"/>
      <c r="KSR23" s="810"/>
      <c r="KSS23" s="810"/>
      <c r="KST23" s="810"/>
      <c r="KSU23" s="810"/>
      <c r="KSV23" s="810"/>
      <c r="KSW23" s="810"/>
      <c r="KSX23" s="810"/>
      <c r="KSY23" s="810"/>
      <c r="KSZ23" s="810"/>
      <c r="KTA23" s="810"/>
      <c r="KTB23" s="810"/>
      <c r="KTC23" s="810"/>
      <c r="KTD23" s="810"/>
      <c r="KTE23" s="810"/>
      <c r="KTF23" s="810"/>
      <c r="KTG23" s="810"/>
      <c r="KTH23" s="810"/>
      <c r="KTI23" s="810"/>
      <c r="KTJ23" s="810"/>
      <c r="KTK23" s="810"/>
      <c r="KTL23" s="810"/>
      <c r="KTM23" s="810"/>
      <c r="KTN23" s="810"/>
      <c r="KTO23" s="810"/>
      <c r="KTP23" s="810"/>
      <c r="KTQ23" s="810"/>
      <c r="KTR23" s="810"/>
      <c r="KTS23" s="810"/>
      <c r="KTT23" s="810"/>
      <c r="KTU23" s="810"/>
      <c r="KTV23" s="810"/>
      <c r="KTW23" s="810"/>
      <c r="KTX23" s="810"/>
      <c r="KTY23" s="810"/>
      <c r="KTZ23" s="810"/>
      <c r="KUA23" s="810"/>
      <c r="KUB23" s="810"/>
      <c r="KUC23" s="810"/>
      <c r="KUD23" s="810"/>
      <c r="KUE23" s="810"/>
      <c r="KUF23" s="810"/>
      <c r="KUG23" s="810"/>
      <c r="KUH23" s="810"/>
      <c r="KUI23" s="810"/>
      <c r="KUJ23" s="810"/>
      <c r="KUK23" s="810"/>
      <c r="KUL23" s="810"/>
      <c r="KUM23" s="810"/>
      <c r="KUN23" s="810"/>
      <c r="KUO23" s="810"/>
      <c r="KUP23" s="810"/>
      <c r="KUQ23" s="810"/>
      <c r="KUR23" s="810"/>
      <c r="KUS23" s="810"/>
      <c r="KUT23" s="810"/>
      <c r="KUU23" s="810"/>
      <c r="KUV23" s="810"/>
      <c r="KUW23" s="810"/>
      <c r="KUX23" s="810"/>
      <c r="KUY23" s="810"/>
      <c r="KUZ23" s="810"/>
      <c r="KVA23" s="810"/>
      <c r="KVB23" s="810"/>
      <c r="KVC23" s="810"/>
      <c r="KVD23" s="810"/>
      <c r="KVE23" s="810"/>
      <c r="KVF23" s="810"/>
      <c r="KVG23" s="810"/>
      <c r="KVH23" s="810"/>
      <c r="KVI23" s="810"/>
      <c r="KVJ23" s="810"/>
      <c r="KVK23" s="810"/>
      <c r="KVL23" s="810"/>
      <c r="KVM23" s="810"/>
      <c r="KVN23" s="810"/>
      <c r="KVO23" s="810"/>
      <c r="KVP23" s="810"/>
      <c r="KVQ23" s="810"/>
      <c r="KVR23" s="810"/>
      <c r="KVS23" s="810"/>
      <c r="KVT23" s="810"/>
      <c r="KVU23" s="810"/>
      <c r="KVV23" s="810"/>
      <c r="KVW23" s="810"/>
      <c r="KVX23" s="810"/>
      <c r="KVY23" s="810"/>
      <c r="KVZ23" s="810"/>
      <c r="KWA23" s="810"/>
      <c r="KWB23" s="810"/>
      <c r="KWC23" s="810"/>
      <c r="KWD23" s="810"/>
      <c r="KWE23" s="810"/>
      <c r="KWF23" s="810"/>
      <c r="KWG23" s="810"/>
      <c r="KWH23" s="810"/>
      <c r="KWI23" s="810"/>
      <c r="KWJ23" s="810"/>
      <c r="KWK23" s="810"/>
      <c r="KWL23" s="810"/>
      <c r="KWM23" s="810"/>
      <c r="KWN23" s="810"/>
      <c r="KWO23" s="810"/>
      <c r="KWP23" s="810"/>
      <c r="KWQ23" s="810"/>
      <c r="KWR23" s="810"/>
      <c r="KWS23" s="810"/>
      <c r="KWT23" s="810"/>
      <c r="KWU23" s="810"/>
      <c r="KWV23" s="810"/>
      <c r="KWW23" s="810"/>
      <c r="KWX23" s="810"/>
      <c r="KWY23" s="810"/>
      <c r="KWZ23" s="810"/>
      <c r="KXA23" s="810"/>
      <c r="KXB23" s="810"/>
      <c r="KXC23" s="810"/>
      <c r="KXD23" s="810"/>
      <c r="KXE23" s="810"/>
      <c r="KXF23" s="810"/>
      <c r="KXG23" s="810"/>
      <c r="KXH23" s="810"/>
      <c r="KXI23" s="810"/>
      <c r="KXJ23" s="810"/>
      <c r="KXK23" s="810"/>
      <c r="KXL23" s="810"/>
      <c r="KXM23" s="810"/>
      <c r="KXN23" s="810"/>
      <c r="KXO23" s="810"/>
      <c r="KXP23" s="810"/>
      <c r="KXQ23" s="810"/>
      <c r="KXR23" s="810"/>
      <c r="KXS23" s="810"/>
      <c r="KXT23" s="810"/>
      <c r="KXU23" s="810"/>
      <c r="KXV23" s="810"/>
      <c r="KXW23" s="810"/>
      <c r="KXX23" s="810"/>
      <c r="KXY23" s="810"/>
      <c r="KXZ23" s="810"/>
      <c r="KYA23" s="810"/>
      <c r="KYB23" s="810"/>
      <c r="KYC23" s="810"/>
      <c r="KYD23" s="810"/>
      <c r="KYE23" s="810"/>
      <c r="KYF23" s="810"/>
      <c r="KYG23" s="810"/>
      <c r="KYH23" s="810"/>
      <c r="KYI23" s="810"/>
      <c r="KYJ23" s="810"/>
      <c r="KYK23" s="810"/>
      <c r="KYL23" s="810"/>
      <c r="KYM23" s="810"/>
      <c r="KYN23" s="810"/>
      <c r="KYO23" s="810"/>
      <c r="KYP23" s="810"/>
      <c r="KYQ23" s="810"/>
      <c r="KYR23" s="810"/>
      <c r="KYS23" s="810"/>
      <c r="KYT23" s="810"/>
      <c r="KYU23" s="810"/>
      <c r="KYV23" s="810"/>
      <c r="KYW23" s="810"/>
      <c r="KYX23" s="810"/>
      <c r="KYY23" s="810"/>
      <c r="KYZ23" s="810"/>
      <c r="KZA23" s="810"/>
      <c r="KZB23" s="810"/>
      <c r="KZC23" s="810"/>
      <c r="KZD23" s="810"/>
      <c r="KZE23" s="810"/>
      <c r="KZF23" s="810"/>
      <c r="KZG23" s="810"/>
      <c r="KZH23" s="810"/>
      <c r="KZI23" s="810"/>
      <c r="KZJ23" s="810"/>
      <c r="KZK23" s="810"/>
      <c r="KZL23" s="810"/>
      <c r="KZM23" s="810"/>
      <c r="KZN23" s="810"/>
      <c r="KZO23" s="810"/>
      <c r="KZP23" s="810"/>
      <c r="KZQ23" s="810"/>
      <c r="KZR23" s="810"/>
      <c r="KZS23" s="810"/>
      <c r="KZT23" s="810"/>
      <c r="KZU23" s="810"/>
      <c r="KZV23" s="810"/>
      <c r="KZW23" s="810"/>
      <c r="KZX23" s="810"/>
      <c r="KZY23" s="810"/>
      <c r="KZZ23" s="810"/>
      <c r="LAA23" s="810"/>
      <c r="LAB23" s="810"/>
      <c r="LAC23" s="810"/>
      <c r="LAD23" s="810"/>
      <c r="LAE23" s="810"/>
      <c r="LAF23" s="810"/>
      <c r="LAG23" s="810"/>
      <c r="LAH23" s="810"/>
      <c r="LAI23" s="810"/>
      <c r="LAJ23" s="810"/>
      <c r="LAK23" s="810"/>
      <c r="LAL23" s="810"/>
      <c r="LAM23" s="810"/>
      <c r="LAN23" s="810"/>
      <c r="LAO23" s="810"/>
      <c r="LAP23" s="810"/>
      <c r="LAQ23" s="810"/>
      <c r="LAR23" s="810"/>
      <c r="LAS23" s="810"/>
      <c r="LAT23" s="810"/>
      <c r="LAU23" s="810"/>
      <c r="LAV23" s="810"/>
      <c r="LAW23" s="810"/>
      <c r="LAX23" s="810"/>
      <c r="LAY23" s="810"/>
      <c r="LAZ23" s="810"/>
      <c r="LBA23" s="810"/>
      <c r="LBB23" s="810"/>
      <c r="LBC23" s="810"/>
      <c r="LBD23" s="810"/>
      <c r="LBE23" s="810"/>
      <c r="LBF23" s="810"/>
      <c r="LBG23" s="810"/>
      <c r="LBH23" s="810"/>
      <c r="LBI23" s="810"/>
      <c r="LBJ23" s="810"/>
      <c r="LBK23" s="810"/>
      <c r="LBL23" s="810"/>
      <c r="LBM23" s="810"/>
      <c r="LBN23" s="810"/>
      <c r="LBO23" s="810"/>
      <c r="LBP23" s="810"/>
      <c r="LBQ23" s="810"/>
      <c r="LBR23" s="810"/>
      <c r="LBS23" s="810"/>
      <c r="LBT23" s="810"/>
      <c r="LBU23" s="810"/>
      <c r="LBV23" s="810"/>
      <c r="LBW23" s="810"/>
      <c r="LBX23" s="810"/>
      <c r="LBY23" s="810"/>
      <c r="LBZ23" s="810"/>
      <c r="LCA23" s="810"/>
      <c r="LCB23" s="810"/>
      <c r="LCC23" s="810"/>
      <c r="LCD23" s="810"/>
      <c r="LCE23" s="810"/>
      <c r="LCF23" s="810"/>
      <c r="LCG23" s="810"/>
      <c r="LCH23" s="810"/>
      <c r="LCI23" s="810"/>
      <c r="LCJ23" s="810"/>
      <c r="LCK23" s="810"/>
      <c r="LCL23" s="810"/>
      <c r="LCM23" s="810"/>
      <c r="LCN23" s="810"/>
      <c r="LCO23" s="810"/>
      <c r="LCP23" s="810"/>
      <c r="LCQ23" s="810"/>
      <c r="LCR23" s="810"/>
      <c r="LCS23" s="810"/>
      <c r="LCT23" s="810"/>
      <c r="LCU23" s="810"/>
      <c r="LCV23" s="810"/>
      <c r="LCW23" s="810"/>
      <c r="LCX23" s="810"/>
      <c r="LCY23" s="810"/>
      <c r="LCZ23" s="810"/>
      <c r="LDA23" s="810"/>
      <c r="LDB23" s="810"/>
      <c r="LDC23" s="810"/>
      <c r="LDD23" s="810"/>
      <c r="LDE23" s="810"/>
      <c r="LDF23" s="810"/>
      <c r="LDG23" s="810"/>
      <c r="LDH23" s="810"/>
      <c r="LDI23" s="810"/>
      <c r="LDJ23" s="810"/>
      <c r="LDK23" s="810"/>
      <c r="LDL23" s="810"/>
      <c r="LDM23" s="810"/>
      <c r="LDN23" s="810"/>
      <c r="LDO23" s="810"/>
      <c r="LDP23" s="810"/>
      <c r="LDQ23" s="810"/>
      <c r="LDR23" s="810"/>
      <c r="LDS23" s="810"/>
      <c r="LDT23" s="810"/>
      <c r="LDU23" s="810"/>
      <c r="LDV23" s="810"/>
      <c r="LDW23" s="810"/>
      <c r="LDX23" s="810"/>
      <c r="LDY23" s="810"/>
      <c r="LDZ23" s="810"/>
      <c r="LEA23" s="810"/>
      <c r="LEB23" s="810"/>
      <c r="LEC23" s="810"/>
      <c r="LED23" s="810"/>
      <c r="LEE23" s="810"/>
      <c r="LEF23" s="810"/>
      <c r="LEG23" s="810"/>
      <c r="LEH23" s="810"/>
      <c r="LEI23" s="810"/>
      <c r="LEJ23" s="810"/>
      <c r="LEK23" s="810"/>
      <c r="LEL23" s="810"/>
      <c r="LEM23" s="810"/>
      <c r="LEN23" s="810"/>
      <c r="LEO23" s="810"/>
      <c r="LEP23" s="810"/>
      <c r="LEQ23" s="810"/>
      <c r="LER23" s="810"/>
      <c r="LES23" s="810"/>
      <c r="LET23" s="810"/>
      <c r="LEU23" s="810"/>
      <c r="LEV23" s="810"/>
      <c r="LEW23" s="810"/>
      <c r="LEX23" s="810"/>
      <c r="LEY23" s="810"/>
      <c r="LEZ23" s="810"/>
      <c r="LFA23" s="810"/>
      <c r="LFB23" s="810"/>
      <c r="LFC23" s="810"/>
      <c r="LFD23" s="810"/>
      <c r="LFE23" s="810"/>
      <c r="LFF23" s="810"/>
      <c r="LFG23" s="810"/>
      <c r="LFH23" s="810"/>
      <c r="LFI23" s="810"/>
      <c r="LFJ23" s="810"/>
      <c r="LFK23" s="810"/>
      <c r="LFL23" s="810"/>
      <c r="LFM23" s="810"/>
      <c r="LFN23" s="810"/>
      <c r="LFO23" s="810"/>
      <c r="LFP23" s="810"/>
      <c r="LFQ23" s="810"/>
      <c r="LFR23" s="810"/>
      <c r="LFS23" s="810"/>
      <c r="LFT23" s="810"/>
      <c r="LFU23" s="810"/>
      <c r="LFV23" s="810"/>
      <c r="LFW23" s="810"/>
      <c r="LFX23" s="810"/>
      <c r="LFY23" s="810"/>
      <c r="LFZ23" s="810"/>
      <c r="LGA23" s="810"/>
      <c r="LGB23" s="810"/>
      <c r="LGC23" s="810"/>
      <c r="LGD23" s="810"/>
      <c r="LGE23" s="810"/>
      <c r="LGF23" s="810"/>
      <c r="LGG23" s="810"/>
      <c r="LGH23" s="810"/>
      <c r="LGI23" s="810"/>
      <c r="LGJ23" s="810"/>
      <c r="LGK23" s="810"/>
      <c r="LGL23" s="810"/>
      <c r="LGM23" s="810"/>
      <c r="LGN23" s="810"/>
      <c r="LGO23" s="810"/>
      <c r="LGP23" s="810"/>
      <c r="LGQ23" s="810"/>
      <c r="LGR23" s="810"/>
      <c r="LGS23" s="810"/>
      <c r="LGT23" s="810"/>
      <c r="LGU23" s="810"/>
      <c r="LGV23" s="810"/>
      <c r="LGW23" s="810"/>
      <c r="LGX23" s="810"/>
      <c r="LGY23" s="810"/>
      <c r="LGZ23" s="810"/>
      <c r="LHA23" s="810"/>
      <c r="LHB23" s="810"/>
      <c r="LHC23" s="810"/>
      <c r="LHD23" s="810"/>
      <c r="LHE23" s="810"/>
      <c r="LHF23" s="810"/>
      <c r="LHG23" s="810"/>
      <c r="LHH23" s="810"/>
      <c r="LHI23" s="810"/>
      <c r="LHJ23" s="810"/>
      <c r="LHK23" s="810"/>
      <c r="LHL23" s="810"/>
      <c r="LHM23" s="810"/>
      <c r="LHN23" s="810"/>
      <c r="LHO23" s="810"/>
      <c r="LHP23" s="810"/>
      <c r="LHQ23" s="810"/>
      <c r="LHR23" s="810"/>
      <c r="LHS23" s="810"/>
      <c r="LHT23" s="810"/>
      <c r="LHU23" s="810"/>
      <c r="LHV23" s="810"/>
      <c r="LHW23" s="810"/>
      <c r="LHX23" s="810"/>
      <c r="LHY23" s="810"/>
      <c r="LHZ23" s="810"/>
      <c r="LIA23" s="810"/>
      <c r="LIB23" s="810"/>
      <c r="LIC23" s="810"/>
      <c r="LID23" s="810"/>
      <c r="LIE23" s="810"/>
      <c r="LIF23" s="810"/>
      <c r="LIG23" s="810"/>
      <c r="LIH23" s="810"/>
      <c r="LII23" s="810"/>
      <c r="LIJ23" s="810"/>
      <c r="LIK23" s="810"/>
      <c r="LIL23" s="810"/>
      <c r="LIM23" s="810"/>
      <c r="LIN23" s="810"/>
      <c r="LIO23" s="810"/>
      <c r="LIP23" s="810"/>
      <c r="LIQ23" s="810"/>
      <c r="LIR23" s="810"/>
      <c r="LIS23" s="810"/>
      <c r="LIT23" s="810"/>
      <c r="LIU23" s="810"/>
      <c r="LIV23" s="810"/>
      <c r="LIW23" s="810"/>
      <c r="LIX23" s="810"/>
      <c r="LIY23" s="810"/>
      <c r="LIZ23" s="810"/>
      <c r="LJA23" s="810"/>
      <c r="LJB23" s="810"/>
      <c r="LJC23" s="810"/>
      <c r="LJD23" s="810"/>
      <c r="LJE23" s="810"/>
      <c r="LJF23" s="810"/>
      <c r="LJG23" s="810"/>
      <c r="LJH23" s="810"/>
      <c r="LJI23" s="810"/>
      <c r="LJJ23" s="810"/>
      <c r="LJK23" s="810"/>
      <c r="LJL23" s="810"/>
      <c r="LJM23" s="810"/>
      <c r="LJN23" s="810"/>
      <c r="LJO23" s="810"/>
      <c r="LJP23" s="810"/>
      <c r="LJQ23" s="810"/>
      <c r="LJR23" s="810"/>
      <c r="LJS23" s="810"/>
      <c r="LJT23" s="810"/>
      <c r="LJU23" s="810"/>
      <c r="LJV23" s="810"/>
      <c r="LJW23" s="810"/>
      <c r="LJX23" s="810"/>
      <c r="LJY23" s="810"/>
      <c r="LJZ23" s="810"/>
      <c r="LKA23" s="810"/>
      <c r="LKB23" s="810"/>
      <c r="LKC23" s="810"/>
      <c r="LKD23" s="810"/>
      <c r="LKE23" s="810"/>
      <c r="LKF23" s="810"/>
      <c r="LKG23" s="810"/>
      <c r="LKH23" s="810"/>
      <c r="LKI23" s="810"/>
      <c r="LKJ23" s="810"/>
      <c r="LKK23" s="810"/>
      <c r="LKL23" s="810"/>
      <c r="LKM23" s="810"/>
      <c r="LKN23" s="810"/>
      <c r="LKO23" s="810"/>
      <c r="LKP23" s="810"/>
      <c r="LKQ23" s="810"/>
      <c r="LKR23" s="810"/>
      <c r="LKS23" s="810"/>
      <c r="LKT23" s="810"/>
      <c r="LKU23" s="810"/>
      <c r="LKV23" s="810"/>
      <c r="LKW23" s="810"/>
      <c r="LKX23" s="810"/>
      <c r="LKY23" s="810"/>
      <c r="LKZ23" s="810"/>
      <c r="LLA23" s="810"/>
      <c r="LLB23" s="810"/>
      <c r="LLC23" s="810"/>
      <c r="LLD23" s="810"/>
      <c r="LLE23" s="810"/>
      <c r="LLF23" s="810"/>
      <c r="LLG23" s="810"/>
      <c r="LLH23" s="810"/>
      <c r="LLI23" s="810"/>
      <c r="LLJ23" s="810"/>
      <c r="LLK23" s="810"/>
      <c r="LLL23" s="810"/>
      <c r="LLM23" s="810"/>
      <c r="LLN23" s="810"/>
      <c r="LLO23" s="810"/>
      <c r="LLP23" s="810"/>
      <c r="LLQ23" s="810"/>
      <c r="LLR23" s="810"/>
      <c r="LLS23" s="810"/>
      <c r="LLT23" s="810"/>
      <c r="LLU23" s="810"/>
      <c r="LLV23" s="810"/>
      <c r="LLW23" s="810"/>
      <c r="LLX23" s="810"/>
      <c r="LLY23" s="810"/>
      <c r="LLZ23" s="810"/>
      <c r="LMA23" s="810"/>
      <c r="LMB23" s="810"/>
      <c r="LMC23" s="810"/>
      <c r="LMD23" s="810"/>
      <c r="LME23" s="810"/>
      <c r="LMF23" s="810"/>
      <c r="LMG23" s="810"/>
      <c r="LMH23" s="810"/>
      <c r="LMI23" s="810"/>
      <c r="LMJ23" s="810"/>
      <c r="LMK23" s="810"/>
      <c r="LML23" s="810"/>
      <c r="LMM23" s="810"/>
      <c r="LMN23" s="810"/>
      <c r="LMO23" s="810"/>
      <c r="LMP23" s="810"/>
      <c r="LMQ23" s="810"/>
      <c r="LMR23" s="810"/>
      <c r="LMS23" s="810"/>
      <c r="LMT23" s="810"/>
      <c r="LMU23" s="810"/>
      <c r="LMV23" s="810"/>
      <c r="LMW23" s="810"/>
      <c r="LMX23" s="810"/>
      <c r="LMY23" s="810"/>
      <c r="LMZ23" s="810"/>
      <c r="LNA23" s="810"/>
      <c r="LNB23" s="810"/>
      <c r="LNC23" s="810"/>
      <c r="LND23" s="810"/>
      <c r="LNE23" s="810"/>
      <c r="LNF23" s="810"/>
      <c r="LNG23" s="810"/>
      <c r="LNH23" s="810"/>
      <c r="LNI23" s="810"/>
      <c r="LNJ23" s="810"/>
      <c r="LNK23" s="810"/>
      <c r="LNL23" s="810"/>
      <c r="LNM23" s="810"/>
      <c r="LNN23" s="810"/>
      <c r="LNO23" s="810"/>
      <c r="LNP23" s="810"/>
      <c r="LNQ23" s="810"/>
      <c r="LNR23" s="810"/>
      <c r="LNS23" s="810"/>
      <c r="LNT23" s="810"/>
      <c r="LNU23" s="810"/>
      <c r="LNV23" s="810"/>
      <c r="LNW23" s="810"/>
      <c r="LNX23" s="810"/>
      <c r="LNY23" s="810"/>
      <c r="LNZ23" s="810"/>
      <c r="LOA23" s="810"/>
      <c r="LOB23" s="810"/>
      <c r="LOC23" s="810"/>
      <c r="LOD23" s="810"/>
      <c r="LOE23" s="810"/>
      <c r="LOF23" s="810"/>
      <c r="LOG23" s="810"/>
      <c r="LOH23" s="810"/>
      <c r="LOI23" s="810"/>
      <c r="LOJ23" s="810"/>
      <c r="LOK23" s="810"/>
      <c r="LOL23" s="810"/>
      <c r="LOM23" s="810"/>
      <c r="LON23" s="810"/>
      <c r="LOO23" s="810"/>
      <c r="LOP23" s="810"/>
      <c r="LOQ23" s="810"/>
      <c r="LOR23" s="810"/>
      <c r="LOS23" s="810"/>
      <c r="LOT23" s="810"/>
      <c r="LOU23" s="810"/>
      <c r="LOV23" s="810"/>
      <c r="LOW23" s="810"/>
      <c r="LOX23" s="810"/>
      <c r="LOY23" s="810"/>
      <c r="LOZ23" s="810"/>
      <c r="LPA23" s="810"/>
      <c r="LPB23" s="810"/>
      <c r="LPC23" s="810"/>
      <c r="LPD23" s="810"/>
      <c r="LPE23" s="810"/>
      <c r="LPF23" s="810"/>
      <c r="LPG23" s="810"/>
      <c r="LPH23" s="810"/>
      <c r="LPI23" s="810"/>
      <c r="LPJ23" s="810"/>
      <c r="LPK23" s="810"/>
      <c r="LPL23" s="810"/>
      <c r="LPM23" s="810"/>
      <c r="LPN23" s="810"/>
      <c r="LPO23" s="810"/>
      <c r="LPP23" s="810"/>
      <c r="LPQ23" s="810"/>
      <c r="LPR23" s="810"/>
      <c r="LPS23" s="810"/>
      <c r="LPT23" s="810"/>
      <c r="LPU23" s="810"/>
      <c r="LPV23" s="810"/>
      <c r="LPW23" s="810"/>
      <c r="LPX23" s="810"/>
      <c r="LPY23" s="810"/>
      <c r="LPZ23" s="810"/>
      <c r="LQA23" s="810"/>
      <c r="LQB23" s="810"/>
      <c r="LQC23" s="810"/>
      <c r="LQD23" s="810"/>
      <c r="LQE23" s="810"/>
      <c r="LQF23" s="810"/>
      <c r="LQG23" s="810"/>
      <c r="LQH23" s="810"/>
      <c r="LQI23" s="810"/>
      <c r="LQJ23" s="810"/>
      <c r="LQK23" s="810"/>
      <c r="LQL23" s="810"/>
      <c r="LQM23" s="810"/>
      <c r="LQN23" s="810"/>
      <c r="LQO23" s="810"/>
      <c r="LQP23" s="810"/>
      <c r="LQQ23" s="810"/>
      <c r="LQR23" s="810"/>
      <c r="LQS23" s="810"/>
      <c r="LQT23" s="810"/>
      <c r="LQU23" s="810"/>
      <c r="LQV23" s="810"/>
      <c r="LQW23" s="810"/>
      <c r="LQX23" s="810"/>
      <c r="LQY23" s="810"/>
      <c r="LQZ23" s="810"/>
      <c r="LRA23" s="810"/>
      <c r="LRB23" s="810"/>
      <c r="LRC23" s="810"/>
      <c r="LRD23" s="810"/>
      <c r="LRE23" s="810"/>
      <c r="LRF23" s="810"/>
      <c r="LRG23" s="810"/>
      <c r="LRH23" s="810"/>
      <c r="LRI23" s="810"/>
      <c r="LRJ23" s="810"/>
      <c r="LRK23" s="810"/>
      <c r="LRL23" s="810"/>
      <c r="LRM23" s="810"/>
      <c r="LRN23" s="810"/>
      <c r="LRO23" s="810"/>
      <c r="LRP23" s="810"/>
      <c r="LRQ23" s="810"/>
      <c r="LRR23" s="810"/>
      <c r="LRS23" s="810"/>
      <c r="LRT23" s="810"/>
      <c r="LRU23" s="810"/>
      <c r="LRV23" s="810"/>
      <c r="LRW23" s="810"/>
      <c r="LRX23" s="810"/>
      <c r="LRY23" s="810"/>
      <c r="LRZ23" s="810"/>
      <c r="LSA23" s="810"/>
      <c r="LSB23" s="810"/>
      <c r="LSC23" s="810"/>
      <c r="LSD23" s="810"/>
      <c r="LSE23" s="810"/>
      <c r="LSF23" s="810"/>
      <c r="LSG23" s="810"/>
      <c r="LSH23" s="810"/>
      <c r="LSI23" s="810"/>
      <c r="LSJ23" s="810"/>
      <c r="LSK23" s="810"/>
      <c r="LSL23" s="810"/>
      <c r="LSM23" s="810"/>
      <c r="LSN23" s="810"/>
      <c r="LSO23" s="810"/>
      <c r="LSP23" s="810"/>
      <c r="LSQ23" s="810"/>
      <c r="LSR23" s="810"/>
      <c r="LSS23" s="810"/>
      <c r="LST23" s="810"/>
      <c r="LSU23" s="810"/>
      <c r="LSV23" s="810"/>
      <c r="LSW23" s="810"/>
      <c r="LSX23" s="810"/>
      <c r="LSY23" s="810"/>
      <c r="LSZ23" s="810"/>
      <c r="LTA23" s="810"/>
      <c r="LTB23" s="810"/>
      <c r="LTC23" s="810"/>
      <c r="LTD23" s="810"/>
      <c r="LTE23" s="810"/>
      <c r="LTF23" s="810"/>
      <c r="LTG23" s="810"/>
      <c r="LTH23" s="810"/>
      <c r="LTI23" s="810"/>
      <c r="LTJ23" s="810"/>
      <c r="LTK23" s="810"/>
      <c r="LTL23" s="810"/>
      <c r="LTM23" s="810"/>
      <c r="LTN23" s="810"/>
      <c r="LTO23" s="810"/>
      <c r="LTP23" s="810"/>
      <c r="LTQ23" s="810"/>
      <c r="LTR23" s="810"/>
      <c r="LTS23" s="810"/>
      <c r="LTT23" s="810"/>
      <c r="LTU23" s="810"/>
      <c r="LTV23" s="810"/>
      <c r="LTW23" s="810"/>
      <c r="LTX23" s="810"/>
      <c r="LTY23" s="810"/>
      <c r="LTZ23" s="810"/>
      <c r="LUA23" s="810"/>
      <c r="LUB23" s="810"/>
      <c r="LUC23" s="810"/>
      <c r="LUD23" s="810"/>
      <c r="LUE23" s="810"/>
      <c r="LUF23" s="810"/>
      <c r="LUG23" s="810"/>
      <c r="LUH23" s="810"/>
      <c r="LUI23" s="810"/>
      <c r="LUJ23" s="810"/>
      <c r="LUK23" s="810"/>
      <c r="LUL23" s="810"/>
      <c r="LUM23" s="810"/>
      <c r="LUN23" s="810"/>
      <c r="LUO23" s="810"/>
      <c r="LUP23" s="810"/>
      <c r="LUQ23" s="810"/>
      <c r="LUR23" s="810"/>
      <c r="LUS23" s="810"/>
      <c r="LUT23" s="810"/>
      <c r="LUU23" s="810"/>
      <c r="LUV23" s="810"/>
      <c r="LUW23" s="810"/>
      <c r="LUX23" s="810"/>
      <c r="LUY23" s="810"/>
      <c r="LUZ23" s="810"/>
      <c r="LVA23" s="810"/>
      <c r="LVB23" s="810"/>
      <c r="LVC23" s="810"/>
      <c r="LVD23" s="810"/>
      <c r="LVE23" s="810"/>
      <c r="LVF23" s="810"/>
      <c r="LVG23" s="810"/>
      <c r="LVH23" s="810"/>
      <c r="LVI23" s="810"/>
      <c r="LVJ23" s="810"/>
      <c r="LVK23" s="810"/>
      <c r="LVL23" s="810"/>
      <c r="LVM23" s="810"/>
      <c r="LVN23" s="810"/>
      <c r="LVO23" s="810"/>
      <c r="LVP23" s="810"/>
      <c r="LVQ23" s="810"/>
      <c r="LVR23" s="810"/>
      <c r="LVS23" s="810"/>
      <c r="LVT23" s="810"/>
      <c r="LVU23" s="810"/>
      <c r="LVV23" s="810"/>
      <c r="LVW23" s="810"/>
      <c r="LVX23" s="810"/>
      <c r="LVY23" s="810"/>
      <c r="LVZ23" s="810"/>
      <c r="LWA23" s="810"/>
      <c r="LWB23" s="810"/>
      <c r="LWC23" s="810"/>
      <c r="LWD23" s="810"/>
      <c r="LWE23" s="810"/>
      <c r="LWF23" s="810"/>
      <c r="LWG23" s="810"/>
      <c r="LWH23" s="810"/>
      <c r="LWI23" s="810"/>
      <c r="LWJ23" s="810"/>
      <c r="LWK23" s="810"/>
      <c r="LWL23" s="810"/>
      <c r="LWM23" s="810"/>
      <c r="LWN23" s="810"/>
      <c r="LWO23" s="810"/>
      <c r="LWP23" s="810"/>
      <c r="LWQ23" s="810"/>
      <c r="LWR23" s="810"/>
      <c r="LWS23" s="810"/>
      <c r="LWT23" s="810"/>
      <c r="LWU23" s="810"/>
      <c r="LWV23" s="810"/>
      <c r="LWW23" s="810"/>
      <c r="LWX23" s="810"/>
      <c r="LWY23" s="810"/>
      <c r="LWZ23" s="810"/>
      <c r="LXA23" s="810"/>
      <c r="LXB23" s="810"/>
      <c r="LXC23" s="810"/>
      <c r="LXD23" s="810"/>
      <c r="LXE23" s="810"/>
      <c r="LXF23" s="810"/>
      <c r="LXG23" s="810"/>
      <c r="LXH23" s="810"/>
      <c r="LXI23" s="810"/>
      <c r="LXJ23" s="810"/>
      <c r="LXK23" s="810"/>
      <c r="LXL23" s="810"/>
      <c r="LXM23" s="810"/>
      <c r="LXN23" s="810"/>
      <c r="LXO23" s="810"/>
      <c r="LXP23" s="810"/>
      <c r="LXQ23" s="810"/>
      <c r="LXR23" s="810"/>
      <c r="LXS23" s="810"/>
      <c r="LXT23" s="810"/>
      <c r="LXU23" s="810"/>
      <c r="LXV23" s="810"/>
      <c r="LXW23" s="810"/>
      <c r="LXX23" s="810"/>
      <c r="LXY23" s="810"/>
      <c r="LXZ23" s="810"/>
      <c r="LYA23" s="810"/>
      <c r="LYB23" s="810"/>
      <c r="LYC23" s="810"/>
      <c r="LYD23" s="810"/>
      <c r="LYE23" s="810"/>
      <c r="LYF23" s="810"/>
      <c r="LYG23" s="810"/>
      <c r="LYH23" s="810"/>
      <c r="LYI23" s="810"/>
      <c r="LYJ23" s="810"/>
      <c r="LYK23" s="810"/>
      <c r="LYL23" s="810"/>
      <c r="LYM23" s="810"/>
      <c r="LYN23" s="810"/>
      <c r="LYO23" s="810"/>
      <c r="LYP23" s="810"/>
      <c r="LYQ23" s="810"/>
      <c r="LYR23" s="810"/>
      <c r="LYS23" s="810"/>
      <c r="LYT23" s="810"/>
      <c r="LYU23" s="810"/>
      <c r="LYV23" s="810"/>
      <c r="LYW23" s="810"/>
      <c r="LYX23" s="810"/>
      <c r="LYY23" s="810"/>
      <c r="LYZ23" s="810"/>
      <c r="LZA23" s="810"/>
      <c r="LZB23" s="810"/>
      <c r="LZC23" s="810"/>
      <c r="LZD23" s="810"/>
      <c r="LZE23" s="810"/>
      <c r="LZF23" s="810"/>
      <c r="LZG23" s="810"/>
      <c r="LZH23" s="810"/>
      <c r="LZI23" s="810"/>
      <c r="LZJ23" s="810"/>
      <c r="LZK23" s="810"/>
      <c r="LZL23" s="810"/>
      <c r="LZM23" s="810"/>
      <c r="LZN23" s="810"/>
      <c r="LZO23" s="810"/>
      <c r="LZP23" s="810"/>
      <c r="LZQ23" s="810"/>
      <c r="LZR23" s="810"/>
      <c r="LZS23" s="810"/>
      <c r="LZT23" s="810"/>
      <c r="LZU23" s="810"/>
      <c r="LZV23" s="810"/>
      <c r="LZW23" s="810"/>
      <c r="LZX23" s="810"/>
      <c r="LZY23" s="810"/>
      <c r="LZZ23" s="810"/>
      <c r="MAA23" s="810"/>
      <c r="MAB23" s="810"/>
      <c r="MAC23" s="810"/>
      <c r="MAD23" s="810"/>
      <c r="MAE23" s="810"/>
      <c r="MAF23" s="810"/>
      <c r="MAG23" s="810"/>
      <c r="MAH23" s="810"/>
      <c r="MAI23" s="810"/>
      <c r="MAJ23" s="810"/>
      <c r="MAK23" s="810"/>
      <c r="MAL23" s="810"/>
      <c r="MAM23" s="810"/>
      <c r="MAN23" s="810"/>
      <c r="MAO23" s="810"/>
      <c r="MAP23" s="810"/>
      <c r="MAQ23" s="810"/>
      <c r="MAR23" s="810"/>
      <c r="MAS23" s="810"/>
      <c r="MAT23" s="810"/>
      <c r="MAU23" s="810"/>
      <c r="MAV23" s="810"/>
      <c r="MAW23" s="810"/>
      <c r="MAX23" s="810"/>
      <c r="MAY23" s="810"/>
      <c r="MAZ23" s="810"/>
      <c r="MBA23" s="810"/>
      <c r="MBB23" s="810"/>
      <c r="MBC23" s="810"/>
      <c r="MBD23" s="810"/>
      <c r="MBE23" s="810"/>
      <c r="MBF23" s="810"/>
      <c r="MBG23" s="810"/>
      <c r="MBH23" s="810"/>
      <c r="MBI23" s="810"/>
      <c r="MBJ23" s="810"/>
      <c r="MBK23" s="810"/>
      <c r="MBL23" s="810"/>
      <c r="MBM23" s="810"/>
      <c r="MBN23" s="810"/>
      <c r="MBO23" s="810"/>
      <c r="MBP23" s="810"/>
      <c r="MBQ23" s="810"/>
      <c r="MBR23" s="810"/>
      <c r="MBS23" s="810"/>
      <c r="MBT23" s="810"/>
      <c r="MBU23" s="810"/>
      <c r="MBV23" s="810"/>
      <c r="MBW23" s="810"/>
      <c r="MBX23" s="810"/>
      <c r="MBY23" s="810"/>
      <c r="MBZ23" s="810"/>
      <c r="MCA23" s="810"/>
      <c r="MCB23" s="810"/>
      <c r="MCC23" s="810"/>
      <c r="MCD23" s="810"/>
      <c r="MCE23" s="810"/>
      <c r="MCF23" s="810"/>
      <c r="MCG23" s="810"/>
      <c r="MCH23" s="810"/>
      <c r="MCI23" s="810"/>
      <c r="MCJ23" s="810"/>
      <c r="MCK23" s="810"/>
      <c r="MCL23" s="810"/>
      <c r="MCM23" s="810"/>
      <c r="MCN23" s="810"/>
      <c r="MCO23" s="810"/>
      <c r="MCP23" s="810"/>
      <c r="MCQ23" s="810"/>
      <c r="MCR23" s="810"/>
      <c r="MCS23" s="810"/>
      <c r="MCT23" s="810"/>
      <c r="MCU23" s="810"/>
      <c r="MCV23" s="810"/>
      <c r="MCW23" s="810"/>
      <c r="MCX23" s="810"/>
      <c r="MCY23" s="810"/>
      <c r="MCZ23" s="810"/>
      <c r="MDA23" s="810"/>
      <c r="MDB23" s="810"/>
      <c r="MDC23" s="810"/>
      <c r="MDD23" s="810"/>
      <c r="MDE23" s="810"/>
      <c r="MDF23" s="810"/>
      <c r="MDG23" s="810"/>
      <c r="MDH23" s="810"/>
      <c r="MDI23" s="810"/>
      <c r="MDJ23" s="810"/>
      <c r="MDK23" s="810"/>
      <c r="MDL23" s="810"/>
      <c r="MDM23" s="810"/>
      <c r="MDN23" s="810"/>
      <c r="MDO23" s="810"/>
      <c r="MDP23" s="810"/>
      <c r="MDQ23" s="810"/>
      <c r="MDR23" s="810"/>
      <c r="MDS23" s="810"/>
      <c r="MDT23" s="810"/>
      <c r="MDU23" s="810"/>
      <c r="MDV23" s="810"/>
      <c r="MDW23" s="810"/>
      <c r="MDX23" s="810"/>
      <c r="MDY23" s="810"/>
      <c r="MDZ23" s="810"/>
      <c r="MEA23" s="810"/>
      <c r="MEB23" s="810"/>
      <c r="MEC23" s="810"/>
      <c r="MED23" s="810"/>
      <c r="MEE23" s="810"/>
      <c r="MEF23" s="810"/>
      <c r="MEG23" s="810"/>
      <c r="MEH23" s="810"/>
      <c r="MEI23" s="810"/>
      <c r="MEJ23" s="810"/>
      <c r="MEK23" s="810"/>
      <c r="MEL23" s="810"/>
      <c r="MEM23" s="810"/>
      <c r="MEN23" s="810"/>
      <c r="MEO23" s="810"/>
      <c r="MEP23" s="810"/>
      <c r="MEQ23" s="810"/>
      <c r="MER23" s="810"/>
      <c r="MES23" s="810"/>
      <c r="MET23" s="810"/>
      <c r="MEU23" s="810"/>
      <c r="MEV23" s="810"/>
      <c r="MEW23" s="810"/>
      <c r="MEX23" s="810"/>
      <c r="MEY23" s="810"/>
      <c r="MEZ23" s="810"/>
      <c r="MFA23" s="810"/>
      <c r="MFB23" s="810"/>
      <c r="MFC23" s="810"/>
      <c r="MFD23" s="810"/>
      <c r="MFE23" s="810"/>
      <c r="MFF23" s="810"/>
      <c r="MFG23" s="810"/>
      <c r="MFH23" s="810"/>
      <c r="MFI23" s="810"/>
      <c r="MFJ23" s="810"/>
      <c r="MFK23" s="810"/>
      <c r="MFL23" s="810"/>
      <c r="MFM23" s="810"/>
      <c r="MFN23" s="810"/>
      <c r="MFO23" s="810"/>
      <c r="MFP23" s="810"/>
      <c r="MFQ23" s="810"/>
      <c r="MFR23" s="810"/>
      <c r="MFS23" s="810"/>
      <c r="MFT23" s="810"/>
      <c r="MFU23" s="810"/>
      <c r="MFV23" s="810"/>
      <c r="MFW23" s="810"/>
      <c r="MFX23" s="810"/>
      <c r="MFY23" s="810"/>
      <c r="MFZ23" s="810"/>
      <c r="MGA23" s="810"/>
      <c r="MGB23" s="810"/>
      <c r="MGC23" s="810"/>
      <c r="MGD23" s="810"/>
      <c r="MGE23" s="810"/>
      <c r="MGF23" s="810"/>
      <c r="MGG23" s="810"/>
      <c r="MGH23" s="810"/>
      <c r="MGI23" s="810"/>
      <c r="MGJ23" s="810"/>
      <c r="MGK23" s="810"/>
      <c r="MGL23" s="810"/>
      <c r="MGM23" s="810"/>
      <c r="MGN23" s="810"/>
      <c r="MGO23" s="810"/>
      <c r="MGP23" s="810"/>
      <c r="MGQ23" s="810"/>
      <c r="MGR23" s="810"/>
      <c r="MGS23" s="810"/>
      <c r="MGT23" s="810"/>
      <c r="MGU23" s="810"/>
      <c r="MGV23" s="810"/>
      <c r="MGW23" s="810"/>
      <c r="MGX23" s="810"/>
      <c r="MGY23" s="810"/>
      <c r="MGZ23" s="810"/>
      <c r="MHA23" s="810"/>
      <c r="MHB23" s="810"/>
      <c r="MHC23" s="810"/>
      <c r="MHD23" s="810"/>
      <c r="MHE23" s="810"/>
      <c r="MHF23" s="810"/>
      <c r="MHG23" s="810"/>
      <c r="MHH23" s="810"/>
      <c r="MHI23" s="810"/>
      <c r="MHJ23" s="810"/>
      <c r="MHK23" s="810"/>
      <c r="MHL23" s="810"/>
      <c r="MHM23" s="810"/>
      <c r="MHN23" s="810"/>
      <c r="MHO23" s="810"/>
      <c r="MHP23" s="810"/>
      <c r="MHQ23" s="810"/>
      <c r="MHR23" s="810"/>
      <c r="MHS23" s="810"/>
      <c r="MHT23" s="810"/>
      <c r="MHU23" s="810"/>
      <c r="MHV23" s="810"/>
      <c r="MHW23" s="810"/>
      <c r="MHX23" s="810"/>
      <c r="MHY23" s="810"/>
      <c r="MHZ23" s="810"/>
      <c r="MIA23" s="810"/>
      <c r="MIB23" s="810"/>
      <c r="MIC23" s="810"/>
      <c r="MID23" s="810"/>
      <c r="MIE23" s="810"/>
      <c r="MIF23" s="810"/>
      <c r="MIG23" s="810"/>
      <c r="MIH23" s="810"/>
      <c r="MII23" s="810"/>
      <c r="MIJ23" s="810"/>
      <c r="MIK23" s="810"/>
      <c r="MIL23" s="810"/>
      <c r="MIM23" s="810"/>
      <c r="MIN23" s="810"/>
      <c r="MIO23" s="810"/>
      <c r="MIP23" s="810"/>
      <c r="MIQ23" s="810"/>
      <c r="MIR23" s="810"/>
      <c r="MIS23" s="810"/>
      <c r="MIT23" s="810"/>
      <c r="MIU23" s="810"/>
      <c r="MIV23" s="810"/>
      <c r="MIW23" s="810"/>
      <c r="MIX23" s="810"/>
      <c r="MIY23" s="810"/>
      <c r="MIZ23" s="810"/>
      <c r="MJA23" s="810"/>
      <c r="MJB23" s="810"/>
      <c r="MJC23" s="810"/>
      <c r="MJD23" s="810"/>
      <c r="MJE23" s="810"/>
      <c r="MJF23" s="810"/>
      <c r="MJG23" s="810"/>
      <c r="MJH23" s="810"/>
      <c r="MJI23" s="810"/>
      <c r="MJJ23" s="810"/>
      <c r="MJK23" s="810"/>
      <c r="MJL23" s="810"/>
      <c r="MJM23" s="810"/>
      <c r="MJN23" s="810"/>
      <c r="MJO23" s="810"/>
      <c r="MJP23" s="810"/>
      <c r="MJQ23" s="810"/>
      <c r="MJR23" s="810"/>
      <c r="MJS23" s="810"/>
      <c r="MJT23" s="810"/>
      <c r="MJU23" s="810"/>
      <c r="MJV23" s="810"/>
      <c r="MJW23" s="810"/>
      <c r="MJX23" s="810"/>
      <c r="MJY23" s="810"/>
      <c r="MJZ23" s="810"/>
      <c r="MKA23" s="810"/>
      <c r="MKB23" s="810"/>
      <c r="MKC23" s="810"/>
      <c r="MKD23" s="810"/>
      <c r="MKE23" s="810"/>
      <c r="MKF23" s="810"/>
      <c r="MKG23" s="810"/>
      <c r="MKH23" s="810"/>
      <c r="MKI23" s="810"/>
      <c r="MKJ23" s="810"/>
      <c r="MKK23" s="810"/>
      <c r="MKL23" s="810"/>
      <c r="MKM23" s="810"/>
      <c r="MKN23" s="810"/>
      <c r="MKO23" s="810"/>
      <c r="MKP23" s="810"/>
      <c r="MKQ23" s="810"/>
      <c r="MKR23" s="810"/>
      <c r="MKS23" s="810"/>
      <c r="MKT23" s="810"/>
      <c r="MKU23" s="810"/>
      <c r="MKV23" s="810"/>
      <c r="MKW23" s="810"/>
      <c r="MKX23" s="810"/>
      <c r="MKY23" s="810"/>
      <c r="MKZ23" s="810"/>
      <c r="MLA23" s="810"/>
      <c r="MLB23" s="810"/>
      <c r="MLC23" s="810"/>
      <c r="MLD23" s="810"/>
      <c r="MLE23" s="810"/>
      <c r="MLF23" s="810"/>
      <c r="MLG23" s="810"/>
      <c r="MLH23" s="810"/>
      <c r="MLI23" s="810"/>
      <c r="MLJ23" s="810"/>
      <c r="MLK23" s="810"/>
      <c r="MLL23" s="810"/>
      <c r="MLM23" s="810"/>
      <c r="MLN23" s="810"/>
      <c r="MLO23" s="810"/>
      <c r="MLP23" s="810"/>
      <c r="MLQ23" s="810"/>
      <c r="MLR23" s="810"/>
      <c r="MLS23" s="810"/>
      <c r="MLT23" s="810"/>
      <c r="MLU23" s="810"/>
      <c r="MLV23" s="810"/>
      <c r="MLW23" s="810"/>
      <c r="MLX23" s="810"/>
      <c r="MLY23" s="810"/>
      <c r="MLZ23" s="810"/>
      <c r="MMA23" s="810"/>
      <c r="MMB23" s="810"/>
      <c r="MMC23" s="810"/>
      <c r="MMD23" s="810"/>
      <c r="MME23" s="810"/>
      <c r="MMF23" s="810"/>
      <c r="MMG23" s="810"/>
      <c r="MMH23" s="810"/>
      <c r="MMI23" s="810"/>
      <c r="MMJ23" s="810"/>
      <c r="MMK23" s="810"/>
      <c r="MML23" s="810"/>
      <c r="MMM23" s="810"/>
      <c r="MMN23" s="810"/>
      <c r="MMO23" s="810"/>
      <c r="MMP23" s="810"/>
      <c r="MMQ23" s="810"/>
      <c r="MMR23" s="810"/>
      <c r="MMS23" s="810"/>
      <c r="MMT23" s="810"/>
      <c r="MMU23" s="810"/>
      <c r="MMV23" s="810"/>
      <c r="MMW23" s="810"/>
      <c r="MMX23" s="810"/>
      <c r="MMY23" s="810"/>
      <c r="MMZ23" s="810"/>
      <c r="MNA23" s="810"/>
      <c r="MNB23" s="810"/>
      <c r="MNC23" s="810"/>
      <c r="MND23" s="810"/>
      <c r="MNE23" s="810"/>
      <c r="MNF23" s="810"/>
      <c r="MNG23" s="810"/>
      <c r="MNH23" s="810"/>
      <c r="MNI23" s="810"/>
      <c r="MNJ23" s="810"/>
      <c r="MNK23" s="810"/>
      <c r="MNL23" s="810"/>
      <c r="MNM23" s="810"/>
      <c r="MNN23" s="810"/>
      <c r="MNO23" s="810"/>
      <c r="MNP23" s="810"/>
      <c r="MNQ23" s="810"/>
      <c r="MNR23" s="810"/>
      <c r="MNS23" s="810"/>
      <c r="MNT23" s="810"/>
      <c r="MNU23" s="810"/>
      <c r="MNV23" s="810"/>
      <c r="MNW23" s="810"/>
      <c r="MNX23" s="810"/>
      <c r="MNY23" s="810"/>
      <c r="MNZ23" s="810"/>
      <c r="MOA23" s="810"/>
      <c r="MOB23" s="810"/>
      <c r="MOC23" s="810"/>
      <c r="MOD23" s="810"/>
      <c r="MOE23" s="810"/>
      <c r="MOF23" s="810"/>
      <c r="MOG23" s="810"/>
      <c r="MOH23" s="810"/>
      <c r="MOI23" s="810"/>
      <c r="MOJ23" s="810"/>
      <c r="MOK23" s="810"/>
      <c r="MOL23" s="810"/>
      <c r="MOM23" s="810"/>
      <c r="MON23" s="810"/>
      <c r="MOO23" s="810"/>
      <c r="MOP23" s="810"/>
      <c r="MOQ23" s="810"/>
      <c r="MOR23" s="810"/>
      <c r="MOS23" s="810"/>
      <c r="MOT23" s="810"/>
      <c r="MOU23" s="810"/>
      <c r="MOV23" s="810"/>
      <c r="MOW23" s="810"/>
      <c r="MOX23" s="810"/>
      <c r="MOY23" s="810"/>
      <c r="MOZ23" s="810"/>
      <c r="MPA23" s="810"/>
      <c r="MPB23" s="810"/>
      <c r="MPC23" s="810"/>
      <c r="MPD23" s="810"/>
      <c r="MPE23" s="810"/>
      <c r="MPF23" s="810"/>
      <c r="MPG23" s="810"/>
      <c r="MPH23" s="810"/>
      <c r="MPI23" s="810"/>
      <c r="MPJ23" s="810"/>
      <c r="MPK23" s="810"/>
      <c r="MPL23" s="810"/>
      <c r="MPM23" s="810"/>
      <c r="MPN23" s="810"/>
      <c r="MPO23" s="810"/>
      <c r="MPP23" s="810"/>
      <c r="MPQ23" s="810"/>
      <c r="MPR23" s="810"/>
      <c r="MPS23" s="810"/>
      <c r="MPT23" s="810"/>
      <c r="MPU23" s="810"/>
      <c r="MPV23" s="810"/>
      <c r="MPW23" s="810"/>
      <c r="MPX23" s="810"/>
      <c r="MPY23" s="810"/>
      <c r="MPZ23" s="810"/>
      <c r="MQA23" s="810"/>
      <c r="MQB23" s="810"/>
      <c r="MQC23" s="810"/>
      <c r="MQD23" s="810"/>
      <c r="MQE23" s="810"/>
      <c r="MQF23" s="810"/>
      <c r="MQG23" s="810"/>
      <c r="MQH23" s="810"/>
      <c r="MQI23" s="810"/>
      <c r="MQJ23" s="810"/>
      <c r="MQK23" s="810"/>
      <c r="MQL23" s="810"/>
      <c r="MQM23" s="810"/>
      <c r="MQN23" s="810"/>
      <c r="MQO23" s="810"/>
      <c r="MQP23" s="810"/>
      <c r="MQQ23" s="810"/>
      <c r="MQR23" s="810"/>
      <c r="MQS23" s="810"/>
      <c r="MQT23" s="810"/>
      <c r="MQU23" s="810"/>
      <c r="MQV23" s="810"/>
      <c r="MQW23" s="810"/>
      <c r="MQX23" s="810"/>
      <c r="MQY23" s="810"/>
      <c r="MQZ23" s="810"/>
      <c r="MRA23" s="810"/>
      <c r="MRB23" s="810"/>
      <c r="MRC23" s="810"/>
      <c r="MRD23" s="810"/>
      <c r="MRE23" s="810"/>
      <c r="MRF23" s="810"/>
      <c r="MRG23" s="810"/>
      <c r="MRH23" s="810"/>
      <c r="MRI23" s="810"/>
      <c r="MRJ23" s="810"/>
      <c r="MRK23" s="810"/>
      <c r="MRL23" s="810"/>
      <c r="MRM23" s="810"/>
      <c r="MRN23" s="810"/>
      <c r="MRO23" s="810"/>
      <c r="MRP23" s="810"/>
      <c r="MRQ23" s="810"/>
      <c r="MRR23" s="810"/>
      <c r="MRS23" s="810"/>
      <c r="MRT23" s="810"/>
      <c r="MRU23" s="810"/>
      <c r="MRV23" s="810"/>
      <c r="MRW23" s="810"/>
      <c r="MRX23" s="810"/>
      <c r="MRY23" s="810"/>
      <c r="MRZ23" s="810"/>
      <c r="MSA23" s="810"/>
      <c r="MSB23" s="810"/>
      <c r="MSC23" s="810"/>
      <c r="MSD23" s="810"/>
      <c r="MSE23" s="810"/>
      <c r="MSF23" s="810"/>
      <c r="MSG23" s="810"/>
      <c r="MSH23" s="810"/>
      <c r="MSI23" s="810"/>
      <c r="MSJ23" s="810"/>
      <c r="MSK23" s="810"/>
      <c r="MSL23" s="810"/>
      <c r="MSM23" s="810"/>
      <c r="MSN23" s="810"/>
      <c r="MSO23" s="810"/>
      <c r="MSP23" s="810"/>
      <c r="MSQ23" s="810"/>
      <c r="MSR23" s="810"/>
      <c r="MSS23" s="810"/>
      <c r="MST23" s="810"/>
      <c r="MSU23" s="810"/>
      <c r="MSV23" s="810"/>
      <c r="MSW23" s="810"/>
      <c r="MSX23" s="810"/>
      <c r="MSY23" s="810"/>
      <c r="MSZ23" s="810"/>
      <c r="MTA23" s="810"/>
      <c r="MTB23" s="810"/>
      <c r="MTC23" s="810"/>
      <c r="MTD23" s="810"/>
      <c r="MTE23" s="810"/>
      <c r="MTF23" s="810"/>
      <c r="MTG23" s="810"/>
      <c r="MTH23" s="810"/>
      <c r="MTI23" s="810"/>
      <c r="MTJ23" s="810"/>
      <c r="MTK23" s="810"/>
      <c r="MTL23" s="810"/>
      <c r="MTM23" s="810"/>
      <c r="MTN23" s="810"/>
      <c r="MTO23" s="810"/>
      <c r="MTP23" s="810"/>
      <c r="MTQ23" s="810"/>
      <c r="MTR23" s="810"/>
      <c r="MTS23" s="810"/>
      <c r="MTT23" s="810"/>
      <c r="MTU23" s="810"/>
      <c r="MTV23" s="810"/>
      <c r="MTW23" s="810"/>
      <c r="MTX23" s="810"/>
      <c r="MTY23" s="810"/>
      <c r="MTZ23" s="810"/>
      <c r="MUA23" s="810"/>
      <c r="MUB23" s="810"/>
      <c r="MUC23" s="810"/>
      <c r="MUD23" s="810"/>
      <c r="MUE23" s="810"/>
      <c r="MUF23" s="810"/>
      <c r="MUG23" s="810"/>
      <c r="MUH23" s="810"/>
      <c r="MUI23" s="810"/>
      <c r="MUJ23" s="810"/>
      <c r="MUK23" s="810"/>
      <c r="MUL23" s="810"/>
      <c r="MUM23" s="810"/>
      <c r="MUN23" s="810"/>
      <c r="MUO23" s="810"/>
      <c r="MUP23" s="810"/>
      <c r="MUQ23" s="810"/>
      <c r="MUR23" s="810"/>
      <c r="MUS23" s="810"/>
      <c r="MUT23" s="810"/>
      <c r="MUU23" s="810"/>
      <c r="MUV23" s="810"/>
      <c r="MUW23" s="810"/>
      <c r="MUX23" s="810"/>
      <c r="MUY23" s="810"/>
      <c r="MUZ23" s="810"/>
      <c r="MVA23" s="810"/>
      <c r="MVB23" s="810"/>
      <c r="MVC23" s="810"/>
      <c r="MVD23" s="810"/>
      <c r="MVE23" s="810"/>
      <c r="MVF23" s="810"/>
      <c r="MVG23" s="810"/>
      <c r="MVH23" s="810"/>
      <c r="MVI23" s="810"/>
      <c r="MVJ23" s="810"/>
      <c r="MVK23" s="810"/>
      <c r="MVL23" s="810"/>
      <c r="MVM23" s="810"/>
      <c r="MVN23" s="810"/>
      <c r="MVO23" s="810"/>
      <c r="MVP23" s="810"/>
      <c r="MVQ23" s="810"/>
      <c r="MVR23" s="810"/>
      <c r="MVS23" s="810"/>
      <c r="MVT23" s="810"/>
      <c r="MVU23" s="810"/>
      <c r="MVV23" s="810"/>
      <c r="MVW23" s="810"/>
      <c r="MVX23" s="810"/>
      <c r="MVY23" s="810"/>
      <c r="MVZ23" s="810"/>
      <c r="MWA23" s="810"/>
      <c r="MWB23" s="810"/>
      <c r="MWC23" s="810"/>
      <c r="MWD23" s="810"/>
      <c r="MWE23" s="810"/>
      <c r="MWF23" s="810"/>
      <c r="MWG23" s="810"/>
      <c r="MWH23" s="810"/>
      <c r="MWI23" s="810"/>
      <c r="MWJ23" s="810"/>
      <c r="MWK23" s="810"/>
      <c r="MWL23" s="810"/>
      <c r="MWM23" s="810"/>
      <c r="MWN23" s="810"/>
      <c r="MWO23" s="810"/>
      <c r="MWP23" s="810"/>
      <c r="MWQ23" s="810"/>
      <c r="MWR23" s="810"/>
      <c r="MWS23" s="810"/>
      <c r="MWT23" s="810"/>
      <c r="MWU23" s="810"/>
      <c r="MWV23" s="810"/>
      <c r="MWW23" s="810"/>
      <c r="MWX23" s="810"/>
      <c r="MWY23" s="810"/>
      <c r="MWZ23" s="810"/>
      <c r="MXA23" s="810"/>
      <c r="MXB23" s="810"/>
      <c r="MXC23" s="810"/>
      <c r="MXD23" s="810"/>
      <c r="MXE23" s="810"/>
      <c r="MXF23" s="810"/>
      <c r="MXG23" s="810"/>
      <c r="MXH23" s="810"/>
      <c r="MXI23" s="810"/>
      <c r="MXJ23" s="810"/>
      <c r="MXK23" s="810"/>
      <c r="MXL23" s="810"/>
      <c r="MXM23" s="810"/>
      <c r="MXN23" s="810"/>
      <c r="MXO23" s="810"/>
      <c r="MXP23" s="810"/>
      <c r="MXQ23" s="810"/>
      <c r="MXR23" s="810"/>
      <c r="MXS23" s="810"/>
      <c r="MXT23" s="810"/>
      <c r="MXU23" s="810"/>
      <c r="MXV23" s="810"/>
      <c r="MXW23" s="810"/>
      <c r="MXX23" s="810"/>
      <c r="MXY23" s="810"/>
      <c r="MXZ23" s="810"/>
      <c r="MYA23" s="810"/>
      <c r="MYB23" s="810"/>
      <c r="MYC23" s="810"/>
      <c r="MYD23" s="810"/>
      <c r="MYE23" s="810"/>
      <c r="MYF23" s="810"/>
      <c r="MYG23" s="810"/>
      <c r="MYH23" s="810"/>
      <c r="MYI23" s="810"/>
      <c r="MYJ23" s="810"/>
      <c r="MYK23" s="810"/>
      <c r="MYL23" s="810"/>
      <c r="MYM23" s="810"/>
      <c r="MYN23" s="810"/>
      <c r="MYO23" s="810"/>
      <c r="MYP23" s="810"/>
      <c r="MYQ23" s="810"/>
      <c r="MYR23" s="810"/>
      <c r="MYS23" s="810"/>
      <c r="MYT23" s="810"/>
      <c r="MYU23" s="810"/>
      <c r="MYV23" s="810"/>
      <c r="MYW23" s="810"/>
      <c r="MYX23" s="810"/>
      <c r="MYY23" s="810"/>
      <c r="MYZ23" s="810"/>
      <c r="MZA23" s="810"/>
      <c r="MZB23" s="810"/>
      <c r="MZC23" s="810"/>
      <c r="MZD23" s="810"/>
      <c r="MZE23" s="810"/>
      <c r="MZF23" s="810"/>
      <c r="MZG23" s="810"/>
      <c r="MZH23" s="810"/>
      <c r="MZI23" s="810"/>
      <c r="MZJ23" s="810"/>
      <c r="MZK23" s="810"/>
      <c r="MZL23" s="810"/>
      <c r="MZM23" s="810"/>
      <c r="MZN23" s="810"/>
      <c r="MZO23" s="810"/>
      <c r="MZP23" s="810"/>
      <c r="MZQ23" s="810"/>
      <c r="MZR23" s="810"/>
      <c r="MZS23" s="810"/>
      <c r="MZT23" s="810"/>
      <c r="MZU23" s="810"/>
      <c r="MZV23" s="810"/>
      <c r="MZW23" s="810"/>
      <c r="MZX23" s="810"/>
      <c r="MZY23" s="810"/>
      <c r="MZZ23" s="810"/>
      <c r="NAA23" s="810"/>
      <c r="NAB23" s="810"/>
      <c r="NAC23" s="810"/>
      <c r="NAD23" s="810"/>
      <c r="NAE23" s="810"/>
      <c r="NAF23" s="810"/>
      <c r="NAG23" s="810"/>
      <c r="NAH23" s="810"/>
      <c r="NAI23" s="810"/>
      <c r="NAJ23" s="810"/>
      <c r="NAK23" s="810"/>
      <c r="NAL23" s="810"/>
      <c r="NAM23" s="810"/>
      <c r="NAN23" s="810"/>
      <c r="NAO23" s="810"/>
      <c r="NAP23" s="810"/>
      <c r="NAQ23" s="810"/>
      <c r="NAR23" s="810"/>
      <c r="NAS23" s="810"/>
      <c r="NAT23" s="810"/>
      <c r="NAU23" s="810"/>
      <c r="NAV23" s="810"/>
      <c r="NAW23" s="810"/>
      <c r="NAX23" s="810"/>
      <c r="NAY23" s="810"/>
      <c r="NAZ23" s="810"/>
      <c r="NBA23" s="810"/>
      <c r="NBB23" s="810"/>
      <c r="NBC23" s="810"/>
      <c r="NBD23" s="810"/>
      <c r="NBE23" s="810"/>
      <c r="NBF23" s="810"/>
      <c r="NBG23" s="810"/>
      <c r="NBH23" s="810"/>
      <c r="NBI23" s="810"/>
      <c r="NBJ23" s="810"/>
      <c r="NBK23" s="810"/>
      <c r="NBL23" s="810"/>
      <c r="NBM23" s="810"/>
      <c r="NBN23" s="810"/>
      <c r="NBO23" s="810"/>
      <c r="NBP23" s="810"/>
      <c r="NBQ23" s="810"/>
      <c r="NBR23" s="810"/>
      <c r="NBS23" s="810"/>
      <c r="NBT23" s="810"/>
      <c r="NBU23" s="810"/>
      <c r="NBV23" s="810"/>
      <c r="NBW23" s="810"/>
      <c r="NBX23" s="810"/>
      <c r="NBY23" s="810"/>
      <c r="NBZ23" s="810"/>
      <c r="NCA23" s="810"/>
      <c r="NCB23" s="810"/>
      <c r="NCC23" s="810"/>
      <c r="NCD23" s="810"/>
      <c r="NCE23" s="810"/>
      <c r="NCF23" s="810"/>
      <c r="NCG23" s="810"/>
      <c r="NCH23" s="810"/>
      <c r="NCI23" s="810"/>
      <c r="NCJ23" s="810"/>
      <c r="NCK23" s="810"/>
      <c r="NCL23" s="810"/>
      <c r="NCM23" s="810"/>
      <c r="NCN23" s="810"/>
      <c r="NCO23" s="810"/>
      <c r="NCP23" s="810"/>
      <c r="NCQ23" s="810"/>
      <c r="NCR23" s="810"/>
      <c r="NCS23" s="810"/>
      <c r="NCT23" s="810"/>
      <c r="NCU23" s="810"/>
      <c r="NCV23" s="810"/>
      <c r="NCW23" s="810"/>
      <c r="NCX23" s="810"/>
      <c r="NCY23" s="810"/>
      <c r="NCZ23" s="810"/>
      <c r="NDA23" s="810"/>
      <c r="NDB23" s="810"/>
      <c r="NDC23" s="810"/>
      <c r="NDD23" s="810"/>
      <c r="NDE23" s="810"/>
      <c r="NDF23" s="810"/>
      <c r="NDG23" s="810"/>
      <c r="NDH23" s="810"/>
      <c r="NDI23" s="810"/>
      <c r="NDJ23" s="810"/>
      <c r="NDK23" s="810"/>
      <c r="NDL23" s="810"/>
      <c r="NDM23" s="810"/>
      <c r="NDN23" s="810"/>
      <c r="NDO23" s="810"/>
      <c r="NDP23" s="810"/>
      <c r="NDQ23" s="810"/>
      <c r="NDR23" s="810"/>
      <c r="NDS23" s="810"/>
      <c r="NDT23" s="810"/>
      <c r="NDU23" s="810"/>
      <c r="NDV23" s="810"/>
      <c r="NDW23" s="810"/>
      <c r="NDX23" s="810"/>
      <c r="NDY23" s="810"/>
      <c r="NDZ23" s="810"/>
      <c r="NEA23" s="810"/>
      <c r="NEB23" s="810"/>
      <c r="NEC23" s="810"/>
      <c r="NED23" s="810"/>
      <c r="NEE23" s="810"/>
      <c r="NEF23" s="810"/>
      <c r="NEG23" s="810"/>
      <c r="NEH23" s="810"/>
      <c r="NEI23" s="810"/>
      <c r="NEJ23" s="810"/>
      <c r="NEK23" s="810"/>
      <c r="NEL23" s="810"/>
      <c r="NEM23" s="810"/>
      <c r="NEN23" s="810"/>
      <c r="NEO23" s="810"/>
      <c r="NEP23" s="810"/>
      <c r="NEQ23" s="810"/>
      <c r="NER23" s="810"/>
      <c r="NES23" s="810"/>
      <c r="NET23" s="810"/>
      <c r="NEU23" s="810"/>
      <c r="NEV23" s="810"/>
      <c r="NEW23" s="810"/>
      <c r="NEX23" s="810"/>
      <c r="NEY23" s="810"/>
      <c r="NEZ23" s="810"/>
      <c r="NFA23" s="810"/>
      <c r="NFB23" s="810"/>
      <c r="NFC23" s="810"/>
      <c r="NFD23" s="810"/>
      <c r="NFE23" s="810"/>
      <c r="NFF23" s="810"/>
      <c r="NFG23" s="810"/>
      <c r="NFH23" s="810"/>
      <c r="NFI23" s="810"/>
      <c r="NFJ23" s="810"/>
      <c r="NFK23" s="810"/>
      <c r="NFL23" s="810"/>
      <c r="NFM23" s="810"/>
      <c r="NFN23" s="810"/>
      <c r="NFO23" s="810"/>
      <c r="NFP23" s="810"/>
      <c r="NFQ23" s="810"/>
      <c r="NFR23" s="810"/>
      <c r="NFS23" s="810"/>
      <c r="NFT23" s="810"/>
      <c r="NFU23" s="810"/>
      <c r="NFV23" s="810"/>
      <c r="NFW23" s="810"/>
      <c r="NFX23" s="810"/>
      <c r="NFY23" s="810"/>
      <c r="NFZ23" s="810"/>
      <c r="NGA23" s="810"/>
      <c r="NGB23" s="810"/>
      <c r="NGC23" s="810"/>
      <c r="NGD23" s="810"/>
      <c r="NGE23" s="810"/>
      <c r="NGF23" s="810"/>
      <c r="NGG23" s="810"/>
      <c r="NGH23" s="810"/>
      <c r="NGI23" s="810"/>
      <c r="NGJ23" s="810"/>
      <c r="NGK23" s="810"/>
      <c r="NGL23" s="810"/>
      <c r="NGM23" s="810"/>
      <c r="NGN23" s="810"/>
      <c r="NGO23" s="810"/>
      <c r="NGP23" s="810"/>
      <c r="NGQ23" s="810"/>
      <c r="NGR23" s="810"/>
      <c r="NGS23" s="810"/>
      <c r="NGT23" s="810"/>
      <c r="NGU23" s="810"/>
      <c r="NGV23" s="810"/>
      <c r="NGW23" s="810"/>
      <c r="NGX23" s="810"/>
      <c r="NGY23" s="810"/>
      <c r="NGZ23" s="810"/>
      <c r="NHA23" s="810"/>
      <c r="NHB23" s="810"/>
      <c r="NHC23" s="810"/>
      <c r="NHD23" s="810"/>
      <c r="NHE23" s="810"/>
      <c r="NHF23" s="810"/>
      <c r="NHG23" s="810"/>
      <c r="NHH23" s="810"/>
      <c r="NHI23" s="810"/>
      <c r="NHJ23" s="810"/>
      <c r="NHK23" s="810"/>
      <c r="NHL23" s="810"/>
      <c r="NHM23" s="810"/>
      <c r="NHN23" s="810"/>
      <c r="NHO23" s="810"/>
      <c r="NHP23" s="810"/>
      <c r="NHQ23" s="810"/>
      <c r="NHR23" s="810"/>
      <c r="NHS23" s="810"/>
      <c r="NHT23" s="810"/>
      <c r="NHU23" s="810"/>
      <c r="NHV23" s="810"/>
      <c r="NHW23" s="810"/>
      <c r="NHX23" s="810"/>
      <c r="NHY23" s="810"/>
      <c r="NHZ23" s="810"/>
      <c r="NIA23" s="810"/>
      <c r="NIB23" s="810"/>
      <c r="NIC23" s="810"/>
      <c r="NID23" s="810"/>
      <c r="NIE23" s="810"/>
      <c r="NIF23" s="810"/>
      <c r="NIG23" s="810"/>
      <c r="NIH23" s="810"/>
      <c r="NII23" s="810"/>
      <c r="NIJ23" s="810"/>
      <c r="NIK23" s="810"/>
      <c r="NIL23" s="810"/>
      <c r="NIM23" s="810"/>
      <c r="NIN23" s="810"/>
      <c r="NIO23" s="810"/>
      <c r="NIP23" s="810"/>
      <c r="NIQ23" s="810"/>
      <c r="NIR23" s="810"/>
      <c r="NIS23" s="810"/>
      <c r="NIT23" s="810"/>
      <c r="NIU23" s="810"/>
      <c r="NIV23" s="810"/>
      <c r="NIW23" s="810"/>
      <c r="NIX23" s="810"/>
      <c r="NIY23" s="810"/>
      <c r="NIZ23" s="810"/>
      <c r="NJA23" s="810"/>
      <c r="NJB23" s="810"/>
      <c r="NJC23" s="810"/>
      <c r="NJD23" s="810"/>
      <c r="NJE23" s="810"/>
      <c r="NJF23" s="810"/>
      <c r="NJG23" s="810"/>
      <c r="NJH23" s="810"/>
      <c r="NJI23" s="810"/>
      <c r="NJJ23" s="810"/>
      <c r="NJK23" s="810"/>
      <c r="NJL23" s="810"/>
      <c r="NJM23" s="810"/>
      <c r="NJN23" s="810"/>
      <c r="NJO23" s="810"/>
      <c r="NJP23" s="810"/>
      <c r="NJQ23" s="810"/>
      <c r="NJR23" s="810"/>
      <c r="NJS23" s="810"/>
      <c r="NJT23" s="810"/>
      <c r="NJU23" s="810"/>
      <c r="NJV23" s="810"/>
      <c r="NJW23" s="810"/>
      <c r="NJX23" s="810"/>
      <c r="NJY23" s="810"/>
      <c r="NJZ23" s="810"/>
      <c r="NKA23" s="810"/>
      <c r="NKB23" s="810"/>
      <c r="NKC23" s="810"/>
      <c r="NKD23" s="810"/>
      <c r="NKE23" s="810"/>
      <c r="NKF23" s="810"/>
      <c r="NKG23" s="810"/>
      <c r="NKH23" s="810"/>
      <c r="NKI23" s="810"/>
      <c r="NKJ23" s="810"/>
      <c r="NKK23" s="810"/>
      <c r="NKL23" s="810"/>
      <c r="NKM23" s="810"/>
      <c r="NKN23" s="810"/>
      <c r="NKO23" s="810"/>
      <c r="NKP23" s="810"/>
      <c r="NKQ23" s="810"/>
      <c r="NKR23" s="810"/>
      <c r="NKS23" s="810"/>
      <c r="NKT23" s="810"/>
      <c r="NKU23" s="810"/>
      <c r="NKV23" s="810"/>
      <c r="NKW23" s="810"/>
      <c r="NKX23" s="810"/>
      <c r="NKY23" s="810"/>
      <c r="NKZ23" s="810"/>
      <c r="NLA23" s="810"/>
      <c r="NLB23" s="810"/>
      <c r="NLC23" s="810"/>
      <c r="NLD23" s="810"/>
      <c r="NLE23" s="810"/>
      <c r="NLF23" s="810"/>
      <c r="NLG23" s="810"/>
      <c r="NLH23" s="810"/>
      <c r="NLI23" s="810"/>
      <c r="NLJ23" s="810"/>
      <c r="NLK23" s="810"/>
      <c r="NLL23" s="810"/>
      <c r="NLM23" s="810"/>
      <c r="NLN23" s="810"/>
      <c r="NLO23" s="810"/>
      <c r="NLP23" s="810"/>
      <c r="NLQ23" s="810"/>
      <c r="NLR23" s="810"/>
      <c r="NLS23" s="810"/>
      <c r="NLT23" s="810"/>
      <c r="NLU23" s="810"/>
      <c r="NLV23" s="810"/>
      <c r="NLW23" s="810"/>
      <c r="NLX23" s="810"/>
      <c r="NLY23" s="810"/>
      <c r="NLZ23" s="810"/>
      <c r="NMA23" s="810"/>
      <c r="NMB23" s="810"/>
      <c r="NMC23" s="810"/>
      <c r="NMD23" s="810"/>
      <c r="NME23" s="810"/>
      <c r="NMF23" s="810"/>
      <c r="NMG23" s="810"/>
      <c r="NMH23" s="810"/>
      <c r="NMI23" s="810"/>
      <c r="NMJ23" s="810"/>
      <c r="NMK23" s="810"/>
      <c r="NML23" s="810"/>
      <c r="NMM23" s="810"/>
      <c r="NMN23" s="810"/>
      <c r="NMO23" s="810"/>
      <c r="NMP23" s="810"/>
      <c r="NMQ23" s="810"/>
      <c r="NMR23" s="810"/>
      <c r="NMS23" s="810"/>
      <c r="NMT23" s="810"/>
      <c r="NMU23" s="810"/>
      <c r="NMV23" s="810"/>
      <c r="NMW23" s="810"/>
      <c r="NMX23" s="810"/>
      <c r="NMY23" s="810"/>
      <c r="NMZ23" s="810"/>
      <c r="NNA23" s="810"/>
      <c r="NNB23" s="810"/>
      <c r="NNC23" s="810"/>
      <c r="NND23" s="810"/>
      <c r="NNE23" s="810"/>
      <c r="NNF23" s="810"/>
      <c r="NNG23" s="810"/>
      <c r="NNH23" s="810"/>
      <c r="NNI23" s="810"/>
      <c r="NNJ23" s="810"/>
      <c r="NNK23" s="810"/>
      <c r="NNL23" s="810"/>
      <c r="NNM23" s="810"/>
      <c r="NNN23" s="810"/>
      <c r="NNO23" s="810"/>
      <c r="NNP23" s="810"/>
      <c r="NNQ23" s="810"/>
      <c r="NNR23" s="810"/>
      <c r="NNS23" s="810"/>
      <c r="NNT23" s="810"/>
      <c r="NNU23" s="810"/>
      <c r="NNV23" s="810"/>
      <c r="NNW23" s="810"/>
      <c r="NNX23" s="810"/>
      <c r="NNY23" s="810"/>
      <c r="NNZ23" s="810"/>
      <c r="NOA23" s="810"/>
      <c r="NOB23" s="810"/>
      <c r="NOC23" s="810"/>
      <c r="NOD23" s="810"/>
      <c r="NOE23" s="810"/>
      <c r="NOF23" s="810"/>
      <c r="NOG23" s="810"/>
      <c r="NOH23" s="810"/>
      <c r="NOI23" s="810"/>
      <c r="NOJ23" s="810"/>
      <c r="NOK23" s="810"/>
      <c r="NOL23" s="810"/>
      <c r="NOM23" s="810"/>
      <c r="NON23" s="810"/>
      <c r="NOO23" s="810"/>
      <c r="NOP23" s="810"/>
      <c r="NOQ23" s="810"/>
      <c r="NOR23" s="810"/>
      <c r="NOS23" s="810"/>
      <c r="NOT23" s="810"/>
      <c r="NOU23" s="810"/>
      <c r="NOV23" s="810"/>
      <c r="NOW23" s="810"/>
      <c r="NOX23" s="810"/>
      <c r="NOY23" s="810"/>
      <c r="NOZ23" s="810"/>
      <c r="NPA23" s="810"/>
      <c r="NPB23" s="810"/>
      <c r="NPC23" s="810"/>
      <c r="NPD23" s="810"/>
      <c r="NPE23" s="810"/>
      <c r="NPF23" s="810"/>
      <c r="NPG23" s="810"/>
      <c r="NPH23" s="810"/>
      <c r="NPI23" s="810"/>
      <c r="NPJ23" s="810"/>
      <c r="NPK23" s="810"/>
      <c r="NPL23" s="810"/>
      <c r="NPM23" s="810"/>
      <c r="NPN23" s="810"/>
      <c r="NPO23" s="810"/>
      <c r="NPP23" s="810"/>
      <c r="NPQ23" s="810"/>
      <c r="NPR23" s="810"/>
      <c r="NPS23" s="810"/>
      <c r="NPT23" s="810"/>
      <c r="NPU23" s="810"/>
      <c r="NPV23" s="810"/>
      <c r="NPW23" s="810"/>
      <c r="NPX23" s="810"/>
      <c r="NPY23" s="810"/>
      <c r="NPZ23" s="810"/>
      <c r="NQA23" s="810"/>
      <c r="NQB23" s="810"/>
      <c r="NQC23" s="810"/>
      <c r="NQD23" s="810"/>
      <c r="NQE23" s="810"/>
      <c r="NQF23" s="810"/>
      <c r="NQG23" s="810"/>
      <c r="NQH23" s="810"/>
      <c r="NQI23" s="810"/>
      <c r="NQJ23" s="810"/>
      <c r="NQK23" s="810"/>
      <c r="NQL23" s="810"/>
      <c r="NQM23" s="810"/>
      <c r="NQN23" s="810"/>
      <c r="NQO23" s="810"/>
      <c r="NQP23" s="810"/>
      <c r="NQQ23" s="810"/>
      <c r="NQR23" s="810"/>
      <c r="NQS23" s="810"/>
      <c r="NQT23" s="810"/>
      <c r="NQU23" s="810"/>
      <c r="NQV23" s="810"/>
      <c r="NQW23" s="810"/>
      <c r="NQX23" s="810"/>
      <c r="NQY23" s="810"/>
      <c r="NQZ23" s="810"/>
      <c r="NRA23" s="810"/>
      <c r="NRB23" s="810"/>
      <c r="NRC23" s="810"/>
      <c r="NRD23" s="810"/>
      <c r="NRE23" s="810"/>
      <c r="NRF23" s="810"/>
      <c r="NRG23" s="810"/>
      <c r="NRH23" s="810"/>
      <c r="NRI23" s="810"/>
      <c r="NRJ23" s="810"/>
      <c r="NRK23" s="810"/>
      <c r="NRL23" s="810"/>
      <c r="NRM23" s="810"/>
      <c r="NRN23" s="810"/>
      <c r="NRO23" s="810"/>
      <c r="NRP23" s="810"/>
      <c r="NRQ23" s="810"/>
      <c r="NRR23" s="810"/>
      <c r="NRS23" s="810"/>
      <c r="NRT23" s="810"/>
      <c r="NRU23" s="810"/>
      <c r="NRV23" s="810"/>
      <c r="NRW23" s="810"/>
      <c r="NRX23" s="810"/>
      <c r="NRY23" s="810"/>
      <c r="NRZ23" s="810"/>
      <c r="NSA23" s="810"/>
      <c r="NSB23" s="810"/>
      <c r="NSC23" s="810"/>
      <c r="NSD23" s="810"/>
      <c r="NSE23" s="810"/>
      <c r="NSF23" s="810"/>
      <c r="NSG23" s="810"/>
      <c r="NSH23" s="810"/>
      <c r="NSI23" s="810"/>
      <c r="NSJ23" s="810"/>
      <c r="NSK23" s="810"/>
      <c r="NSL23" s="810"/>
      <c r="NSM23" s="810"/>
      <c r="NSN23" s="810"/>
      <c r="NSO23" s="810"/>
      <c r="NSP23" s="810"/>
      <c r="NSQ23" s="810"/>
      <c r="NSR23" s="810"/>
      <c r="NSS23" s="810"/>
      <c r="NST23" s="810"/>
      <c r="NSU23" s="810"/>
      <c r="NSV23" s="810"/>
      <c r="NSW23" s="810"/>
      <c r="NSX23" s="810"/>
      <c r="NSY23" s="810"/>
      <c r="NSZ23" s="810"/>
      <c r="NTA23" s="810"/>
      <c r="NTB23" s="810"/>
      <c r="NTC23" s="810"/>
      <c r="NTD23" s="810"/>
      <c r="NTE23" s="810"/>
      <c r="NTF23" s="810"/>
      <c r="NTG23" s="810"/>
      <c r="NTH23" s="810"/>
      <c r="NTI23" s="810"/>
      <c r="NTJ23" s="810"/>
      <c r="NTK23" s="810"/>
      <c r="NTL23" s="810"/>
      <c r="NTM23" s="810"/>
      <c r="NTN23" s="810"/>
      <c r="NTO23" s="810"/>
      <c r="NTP23" s="810"/>
      <c r="NTQ23" s="810"/>
      <c r="NTR23" s="810"/>
      <c r="NTS23" s="810"/>
      <c r="NTT23" s="810"/>
      <c r="NTU23" s="810"/>
      <c r="NTV23" s="810"/>
      <c r="NTW23" s="810"/>
      <c r="NTX23" s="810"/>
      <c r="NTY23" s="810"/>
      <c r="NTZ23" s="810"/>
      <c r="NUA23" s="810"/>
      <c r="NUB23" s="810"/>
      <c r="NUC23" s="810"/>
      <c r="NUD23" s="810"/>
      <c r="NUE23" s="810"/>
      <c r="NUF23" s="810"/>
      <c r="NUG23" s="810"/>
      <c r="NUH23" s="810"/>
      <c r="NUI23" s="810"/>
      <c r="NUJ23" s="810"/>
      <c r="NUK23" s="810"/>
      <c r="NUL23" s="810"/>
      <c r="NUM23" s="810"/>
      <c r="NUN23" s="810"/>
      <c r="NUO23" s="810"/>
      <c r="NUP23" s="810"/>
      <c r="NUQ23" s="810"/>
      <c r="NUR23" s="810"/>
      <c r="NUS23" s="810"/>
      <c r="NUT23" s="810"/>
      <c r="NUU23" s="810"/>
      <c r="NUV23" s="810"/>
      <c r="NUW23" s="810"/>
      <c r="NUX23" s="810"/>
      <c r="NUY23" s="810"/>
      <c r="NUZ23" s="810"/>
      <c r="NVA23" s="810"/>
      <c r="NVB23" s="810"/>
      <c r="NVC23" s="810"/>
      <c r="NVD23" s="810"/>
      <c r="NVE23" s="810"/>
      <c r="NVF23" s="810"/>
      <c r="NVG23" s="810"/>
      <c r="NVH23" s="810"/>
      <c r="NVI23" s="810"/>
      <c r="NVJ23" s="810"/>
      <c r="NVK23" s="810"/>
      <c r="NVL23" s="810"/>
      <c r="NVM23" s="810"/>
      <c r="NVN23" s="810"/>
      <c r="NVO23" s="810"/>
      <c r="NVP23" s="810"/>
      <c r="NVQ23" s="810"/>
      <c r="NVR23" s="810"/>
      <c r="NVS23" s="810"/>
      <c r="NVT23" s="810"/>
      <c r="NVU23" s="810"/>
      <c r="NVV23" s="810"/>
      <c r="NVW23" s="810"/>
      <c r="NVX23" s="810"/>
      <c r="NVY23" s="810"/>
      <c r="NVZ23" s="810"/>
      <c r="NWA23" s="810"/>
      <c r="NWB23" s="810"/>
      <c r="NWC23" s="810"/>
      <c r="NWD23" s="810"/>
      <c r="NWE23" s="810"/>
      <c r="NWF23" s="810"/>
      <c r="NWG23" s="810"/>
      <c r="NWH23" s="810"/>
      <c r="NWI23" s="810"/>
      <c r="NWJ23" s="810"/>
      <c r="NWK23" s="810"/>
      <c r="NWL23" s="810"/>
      <c r="NWM23" s="810"/>
      <c r="NWN23" s="810"/>
      <c r="NWO23" s="810"/>
      <c r="NWP23" s="810"/>
      <c r="NWQ23" s="810"/>
      <c r="NWR23" s="810"/>
      <c r="NWS23" s="810"/>
      <c r="NWT23" s="810"/>
      <c r="NWU23" s="810"/>
      <c r="NWV23" s="810"/>
      <c r="NWW23" s="810"/>
      <c r="NWX23" s="810"/>
      <c r="NWY23" s="810"/>
      <c r="NWZ23" s="810"/>
      <c r="NXA23" s="810"/>
      <c r="NXB23" s="810"/>
      <c r="NXC23" s="810"/>
      <c r="NXD23" s="810"/>
      <c r="NXE23" s="810"/>
      <c r="NXF23" s="810"/>
      <c r="NXG23" s="810"/>
      <c r="NXH23" s="810"/>
      <c r="NXI23" s="810"/>
      <c r="NXJ23" s="810"/>
      <c r="NXK23" s="810"/>
      <c r="NXL23" s="810"/>
      <c r="NXM23" s="810"/>
      <c r="NXN23" s="810"/>
      <c r="NXO23" s="810"/>
      <c r="NXP23" s="810"/>
      <c r="NXQ23" s="810"/>
      <c r="NXR23" s="810"/>
      <c r="NXS23" s="810"/>
      <c r="NXT23" s="810"/>
      <c r="NXU23" s="810"/>
      <c r="NXV23" s="810"/>
      <c r="NXW23" s="810"/>
      <c r="NXX23" s="810"/>
      <c r="NXY23" s="810"/>
      <c r="NXZ23" s="810"/>
      <c r="NYA23" s="810"/>
      <c r="NYB23" s="810"/>
      <c r="NYC23" s="810"/>
      <c r="NYD23" s="810"/>
      <c r="NYE23" s="810"/>
      <c r="NYF23" s="810"/>
      <c r="NYG23" s="810"/>
      <c r="NYH23" s="810"/>
      <c r="NYI23" s="810"/>
      <c r="NYJ23" s="810"/>
      <c r="NYK23" s="810"/>
      <c r="NYL23" s="810"/>
      <c r="NYM23" s="810"/>
      <c r="NYN23" s="810"/>
      <c r="NYO23" s="810"/>
      <c r="NYP23" s="810"/>
      <c r="NYQ23" s="810"/>
      <c r="NYR23" s="810"/>
      <c r="NYS23" s="810"/>
      <c r="NYT23" s="810"/>
      <c r="NYU23" s="810"/>
      <c r="NYV23" s="810"/>
      <c r="NYW23" s="810"/>
      <c r="NYX23" s="810"/>
      <c r="NYY23" s="810"/>
      <c r="NYZ23" s="810"/>
      <c r="NZA23" s="810"/>
      <c r="NZB23" s="810"/>
      <c r="NZC23" s="810"/>
      <c r="NZD23" s="810"/>
      <c r="NZE23" s="810"/>
      <c r="NZF23" s="810"/>
      <c r="NZG23" s="810"/>
      <c r="NZH23" s="810"/>
      <c r="NZI23" s="810"/>
      <c r="NZJ23" s="810"/>
      <c r="NZK23" s="810"/>
      <c r="NZL23" s="810"/>
      <c r="NZM23" s="810"/>
      <c r="NZN23" s="810"/>
      <c r="NZO23" s="810"/>
      <c r="NZP23" s="810"/>
      <c r="NZQ23" s="810"/>
      <c r="NZR23" s="810"/>
      <c r="NZS23" s="810"/>
      <c r="NZT23" s="810"/>
      <c r="NZU23" s="810"/>
      <c r="NZV23" s="810"/>
      <c r="NZW23" s="810"/>
      <c r="NZX23" s="810"/>
      <c r="NZY23" s="810"/>
      <c r="NZZ23" s="810"/>
      <c r="OAA23" s="810"/>
      <c r="OAB23" s="810"/>
      <c r="OAC23" s="810"/>
      <c r="OAD23" s="810"/>
      <c r="OAE23" s="810"/>
      <c r="OAF23" s="810"/>
      <c r="OAG23" s="810"/>
      <c r="OAH23" s="810"/>
      <c r="OAI23" s="810"/>
      <c r="OAJ23" s="810"/>
      <c r="OAK23" s="810"/>
      <c r="OAL23" s="810"/>
      <c r="OAM23" s="810"/>
      <c r="OAN23" s="810"/>
      <c r="OAO23" s="810"/>
      <c r="OAP23" s="810"/>
      <c r="OAQ23" s="810"/>
      <c r="OAR23" s="810"/>
      <c r="OAS23" s="810"/>
      <c r="OAT23" s="810"/>
      <c r="OAU23" s="810"/>
      <c r="OAV23" s="810"/>
      <c r="OAW23" s="810"/>
      <c r="OAX23" s="810"/>
      <c r="OAY23" s="810"/>
      <c r="OAZ23" s="810"/>
      <c r="OBA23" s="810"/>
      <c r="OBB23" s="810"/>
      <c r="OBC23" s="810"/>
      <c r="OBD23" s="810"/>
      <c r="OBE23" s="810"/>
      <c r="OBF23" s="810"/>
      <c r="OBG23" s="810"/>
      <c r="OBH23" s="810"/>
      <c r="OBI23" s="810"/>
      <c r="OBJ23" s="810"/>
      <c r="OBK23" s="810"/>
      <c r="OBL23" s="810"/>
      <c r="OBM23" s="810"/>
      <c r="OBN23" s="810"/>
      <c r="OBO23" s="810"/>
      <c r="OBP23" s="810"/>
      <c r="OBQ23" s="810"/>
      <c r="OBR23" s="810"/>
      <c r="OBS23" s="810"/>
      <c r="OBT23" s="810"/>
      <c r="OBU23" s="810"/>
      <c r="OBV23" s="810"/>
      <c r="OBW23" s="810"/>
      <c r="OBX23" s="810"/>
      <c r="OBY23" s="810"/>
      <c r="OBZ23" s="810"/>
      <c r="OCA23" s="810"/>
      <c r="OCB23" s="810"/>
      <c r="OCC23" s="810"/>
      <c r="OCD23" s="810"/>
      <c r="OCE23" s="810"/>
      <c r="OCF23" s="810"/>
      <c r="OCG23" s="810"/>
      <c r="OCH23" s="810"/>
      <c r="OCI23" s="810"/>
      <c r="OCJ23" s="810"/>
      <c r="OCK23" s="810"/>
      <c r="OCL23" s="810"/>
      <c r="OCM23" s="810"/>
      <c r="OCN23" s="810"/>
      <c r="OCO23" s="810"/>
      <c r="OCP23" s="810"/>
      <c r="OCQ23" s="810"/>
      <c r="OCR23" s="810"/>
      <c r="OCS23" s="810"/>
      <c r="OCT23" s="810"/>
      <c r="OCU23" s="810"/>
      <c r="OCV23" s="810"/>
      <c r="OCW23" s="810"/>
      <c r="OCX23" s="810"/>
      <c r="OCY23" s="810"/>
      <c r="OCZ23" s="810"/>
      <c r="ODA23" s="810"/>
      <c r="ODB23" s="810"/>
      <c r="ODC23" s="810"/>
      <c r="ODD23" s="810"/>
      <c r="ODE23" s="810"/>
      <c r="ODF23" s="810"/>
      <c r="ODG23" s="810"/>
      <c r="ODH23" s="810"/>
      <c r="ODI23" s="810"/>
      <c r="ODJ23" s="810"/>
      <c r="ODK23" s="810"/>
      <c r="ODL23" s="810"/>
      <c r="ODM23" s="810"/>
      <c r="ODN23" s="810"/>
      <c r="ODO23" s="810"/>
      <c r="ODP23" s="810"/>
      <c r="ODQ23" s="810"/>
      <c r="ODR23" s="810"/>
      <c r="ODS23" s="810"/>
      <c r="ODT23" s="810"/>
      <c r="ODU23" s="810"/>
      <c r="ODV23" s="810"/>
      <c r="ODW23" s="810"/>
      <c r="ODX23" s="810"/>
      <c r="ODY23" s="810"/>
      <c r="ODZ23" s="810"/>
      <c r="OEA23" s="810"/>
      <c r="OEB23" s="810"/>
      <c r="OEC23" s="810"/>
      <c r="OED23" s="810"/>
      <c r="OEE23" s="810"/>
      <c r="OEF23" s="810"/>
      <c r="OEG23" s="810"/>
      <c r="OEH23" s="810"/>
      <c r="OEI23" s="810"/>
      <c r="OEJ23" s="810"/>
      <c r="OEK23" s="810"/>
      <c r="OEL23" s="810"/>
      <c r="OEM23" s="810"/>
      <c r="OEN23" s="810"/>
      <c r="OEO23" s="810"/>
      <c r="OEP23" s="810"/>
      <c r="OEQ23" s="810"/>
      <c r="OER23" s="810"/>
      <c r="OES23" s="810"/>
      <c r="OET23" s="810"/>
      <c r="OEU23" s="810"/>
      <c r="OEV23" s="810"/>
      <c r="OEW23" s="810"/>
      <c r="OEX23" s="810"/>
      <c r="OEY23" s="810"/>
      <c r="OEZ23" s="810"/>
      <c r="OFA23" s="810"/>
      <c r="OFB23" s="810"/>
      <c r="OFC23" s="810"/>
      <c r="OFD23" s="810"/>
      <c r="OFE23" s="810"/>
      <c r="OFF23" s="810"/>
      <c r="OFG23" s="810"/>
      <c r="OFH23" s="810"/>
      <c r="OFI23" s="810"/>
      <c r="OFJ23" s="810"/>
      <c r="OFK23" s="810"/>
      <c r="OFL23" s="810"/>
      <c r="OFM23" s="810"/>
      <c r="OFN23" s="810"/>
      <c r="OFO23" s="810"/>
      <c r="OFP23" s="810"/>
      <c r="OFQ23" s="810"/>
      <c r="OFR23" s="810"/>
      <c r="OFS23" s="810"/>
      <c r="OFT23" s="810"/>
      <c r="OFU23" s="810"/>
      <c r="OFV23" s="810"/>
      <c r="OFW23" s="810"/>
      <c r="OFX23" s="810"/>
      <c r="OFY23" s="810"/>
      <c r="OFZ23" s="810"/>
      <c r="OGA23" s="810"/>
      <c r="OGB23" s="810"/>
      <c r="OGC23" s="810"/>
      <c r="OGD23" s="810"/>
      <c r="OGE23" s="810"/>
      <c r="OGF23" s="810"/>
      <c r="OGG23" s="810"/>
      <c r="OGH23" s="810"/>
      <c r="OGI23" s="810"/>
      <c r="OGJ23" s="810"/>
      <c r="OGK23" s="810"/>
      <c r="OGL23" s="810"/>
      <c r="OGM23" s="810"/>
      <c r="OGN23" s="810"/>
      <c r="OGO23" s="810"/>
      <c r="OGP23" s="810"/>
      <c r="OGQ23" s="810"/>
      <c r="OGR23" s="810"/>
      <c r="OGS23" s="810"/>
      <c r="OGT23" s="810"/>
      <c r="OGU23" s="810"/>
      <c r="OGV23" s="810"/>
      <c r="OGW23" s="810"/>
      <c r="OGX23" s="810"/>
      <c r="OGY23" s="810"/>
      <c r="OGZ23" s="810"/>
      <c r="OHA23" s="810"/>
      <c r="OHB23" s="810"/>
      <c r="OHC23" s="810"/>
      <c r="OHD23" s="810"/>
      <c r="OHE23" s="810"/>
      <c r="OHF23" s="810"/>
      <c r="OHG23" s="810"/>
      <c r="OHH23" s="810"/>
      <c r="OHI23" s="810"/>
      <c r="OHJ23" s="810"/>
      <c r="OHK23" s="810"/>
      <c r="OHL23" s="810"/>
      <c r="OHM23" s="810"/>
      <c r="OHN23" s="810"/>
      <c r="OHO23" s="810"/>
      <c r="OHP23" s="810"/>
      <c r="OHQ23" s="810"/>
      <c r="OHR23" s="810"/>
      <c r="OHS23" s="810"/>
      <c r="OHT23" s="810"/>
      <c r="OHU23" s="810"/>
      <c r="OHV23" s="810"/>
      <c r="OHW23" s="810"/>
      <c r="OHX23" s="810"/>
      <c r="OHY23" s="810"/>
      <c r="OHZ23" s="810"/>
      <c r="OIA23" s="810"/>
      <c r="OIB23" s="810"/>
      <c r="OIC23" s="810"/>
      <c r="OID23" s="810"/>
      <c r="OIE23" s="810"/>
      <c r="OIF23" s="810"/>
      <c r="OIG23" s="810"/>
      <c r="OIH23" s="810"/>
      <c r="OII23" s="810"/>
      <c r="OIJ23" s="810"/>
      <c r="OIK23" s="810"/>
      <c r="OIL23" s="810"/>
      <c r="OIM23" s="810"/>
      <c r="OIN23" s="810"/>
      <c r="OIO23" s="810"/>
      <c r="OIP23" s="810"/>
      <c r="OIQ23" s="810"/>
      <c r="OIR23" s="810"/>
      <c r="OIS23" s="810"/>
      <c r="OIT23" s="810"/>
      <c r="OIU23" s="810"/>
      <c r="OIV23" s="810"/>
      <c r="OIW23" s="810"/>
      <c r="OIX23" s="810"/>
      <c r="OIY23" s="810"/>
      <c r="OIZ23" s="810"/>
      <c r="OJA23" s="810"/>
      <c r="OJB23" s="810"/>
      <c r="OJC23" s="810"/>
      <c r="OJD23" s="810"/>
      <c r="OJE23" s="810"/>
      <c r="OJF23" s="810"/>
      <c r="OJG23" s="810"/>
      <c r="OJH23" s="810"/>
      <c r="OJI23" s="810"/>
      <c r="OJJ23" s="810"/>
      <c r="OJK23" s="810"/>
      <c r="OJL23" s="810"/>
      <c r="OJM23" s="810"/>
      <c r="OJN23" s="810"/>
      <c r="OJO23" s="810"/>
      <c r="OJP23" s="810"/>
      <c r="OJQ23" s="810"/>
      <c r="OJR23" s="810"/>
      <c r="OJS23" s="810"/>
      <c r="OJT23" s="810"/>
      <c r="OJU23" s="810"/>
      <c r="OJV23" s="810"/>
      <c r="OJW23" s="810"/>
      <c r="OJX23" s="810"/>
      <c r="OJY23" s="810"/>
      <c r="OJZ23" s="810"/>
      <c r="OKA23" s="810"/>
      <c r="OKB23" s="810"/>
      <c r="OKC23" s="810"/>
      <c r="OKD23" s="810"/>
      <c r="OKE23" s="810"/>
      <c r="OKF23" s="810"/>
      <c r="OKG23" s="810"/>
      <c r="OKH23" s="810"/>
      <c r="OKI23" s="810"/>
      <c r="OKJ23" s="810"/>
      <c r="OKK23" s="810"/>
      <c r="OKL23" s="810"/>
      <c r="OKM23" s="810"/>
      <c r="OKN23" s="810"/>
      <c r="OKO23" s="810"/>
      <c r="OKP23" s="810"/>
      <c r="OKQ23" s="810"/>
      <c r="OKR23" s="810"/>
      <c r="OKS23" s="810"/>
      <c r="OKT23" s="810"/>
      <c r="OKU23" s="810"/>
      <c r="OKV23" s="810"/>
      <c r="OKW23" s="810"/>
      <c r="OKX23" s="810"/>
      <c r="OKY23" s="810"/>
      <c r="OKZ23" s="810"/>
      <c r="OLA23" s="810"/>
      <c r="OLB23" s="810"/>
      <c r="OLC23" s="810"/>
      <c r="OLD23" s="810"/>
      <c r="OLE23" s="810"/>
      <c r="OLF23" s="810"/>
      <c r="OLG23" s="810"/>
      <c r="OLH23" s="810"/>
      <c r="OLI23" s="810"/>
      <c r="OLJ23" s="810"/>
      <c r="OLK23" s="810"/>
      <c r="OLL23" s="810"/>
      <c r="OLM23" s="810"/>
      <c r="OLN23" s="810"/>
      <c r="OLO23" s="810"/>
      <c r="OLP23" s="810"/>
      <c r="OLQ23" s="810"/>
      <c r="OLR23" s="810"/>
      <c r="OLS23" s="810"/>
      <c r="OLT23" s="810"/>
      <c r="OLU23" s="810"/>
      <c r="OLV23" s="810"/>
      <c r="OLW23" s="810"/>
      <c r="OLX23" s="810"/>
      <c r="OLY23" s="810"/>
      <c r="OLZ23" s="810"/>
      <c r="OMA23" s="810"/>
      <c r="OMB23" s="810"/>
      <c r="OMC23" s="810"/>
      <c r="OMD23" s="810"/>
      <c r="OME23" s="810"/>
      <c r="OMF23" s="810"/>
      <c r="OMG23" s="810"/>
      <c r="OMH23" s="810"/>
      <c r="OMI23" s="810"/>
      <c r="OMJ23" s="810"/>
      <c r="OMK23" s="810"/>
      <c r="OML23" s="810"/>
      <c r="OMM23" s="810"/>
      <c r="OMN23" s="810"/>
      <c r="OMO23" s="810"/>
      <c r="OMP23" s="810"/>
      <c r="OMQ23" s="810"/>
      <c r="OMR23" s="810"/>
      <c r="OMS23" s="810"/>
      <c r="OMT23" s="810"/>
      <c r="OMU23" s="810"/>
      <c r="OMV23" s="810"/>
      <c r="OMW23" s="810"/>
      <c r="OMX23" s="810"/>
      <c r="OMY23" s="810"/>
      <c r="OMZ23" s="810"/>
      <c r="ONA23" s="810"/>
      <c r="ONB23" s="810"/>
      <c r="ONC23" s="810"/>
      <c r="OND23" s="810"/>
      <c r="ONE23" s="810"/>
      <c r="ONF23" s="810"/>
      <c r="ONG23" s="810"/>
      <c r="ONH23" s="810"/>
      <c r="ONI23" s="810"/>
      <c r="ONJ23" s="810"/>
      <c r="ONK23" s="810"/>
      <c r="ONL23" s="810"/>
      <c r="ONM23" s="810"/>
      <c r="ONN23" s="810"/>
      <c r="ONO23" s="810"/>
      <c r="ONP23" s="810"/>
      <c r="ONQ23" s="810"/>
      <c r="ONR23" s="810"/>
      <c r="ONS23" s="810"/>
      <c r="ONT23" s="810"/>
      <c r="ONU23" s="810"/>
      <c r="ONV23" s="810"/>
      <c r="ONW23" s="810"/>
      <c r="ONX23" s="810"/>
      <c r="ONY23" s="810"/>
      <c r="ONZ23" s="810"/>
      <c r="OOA23" s="810"/>
      <c r="OOB23" s="810"/>
      <c r="OOC23" s="810"/>
      <c r="OOD23" s="810"/>
      <c r="OOE23" s="810"/>
      <c r="OOF23" s="810"/>
      <c r="OOG23" s="810"/>
      <c r="OOH23" s="810"/>
      <c r="OOI23" s="810"/>
      <c r="OOJ23" s="810"/>
      <c r="OOK23" s="810"/>
      <c r="OOL23" s="810"/>
      <c r="OOM23" s="810"/>
      <c r="OON23" s="810"/>
      <c r="OOO23" s="810"/>
      <c r="OOP23" s="810"/>
      <c r="OOQ23" s="810"/>
      <c r="OOR23" s="810"/>
      <c r="OOS23" s="810"/>
      <c r="OOT23" s="810"/>
      <c r="OOU23" s="810"/>
      <c r="OOV23" s="810"/>
      <c r="OOW23" s="810"/>
      <c r="OOX23" s="810"/>
      <c r="OOY23" s="810"/>
      <c r="OOZ23" s="810"/>
      <c r="OPA23" s="810"/>
      <c r="OPB23" s="810"/>
      <c r="OPC23" s="810"/>
      <c r="OPD23" s="810"/>
      <c r="OPE23" s="810"/>
      <c r="OPF23" s="810"/>
      <c r="OPG23" s="810"/>
      <c r="OPH23" s="810"/>
      <c r="OPI23" s="810"/>
      <c r="OPJ23" s="810"/>
      <c r="OPK23" s="810"/>
      <c r="OPL23" s="810"/>
      <c r="OPM23" s="810"/>
      <c r="OPN23" s="810"/>
      <c r="OPO23" s="810"/>
      <c r="OPP23" s="810"/>
      <c r="OPQ23" s="810"/>
      <c r="OPR23" s="810"/>
      <c r="OPS23" s="810"/>
      <c r="OPT23" s="810"/>
      <c r="OPU23" s="810"/>
      <c r="OPV23" s="810"/>
      <c r="OPW23" s="810"/>
      <c r="OPX23" s="810"/>
      <c r="OPY23" s="810"/>
      <c r="OPZ23" s="810"/>
      <c r="OQA23" s="810"/>
      <c r="OQB23" s="810"/>
      <c r="OQC23" s="810"/>
      <c r="OQD23" s="810"/>
      <c r="OQE23" s="810"/>
      <c r="OQF23" s="810"/>
      <c r="OQG23" s="810"/>
      <c r="OQH23" s="810"/>
      <c r="OQI23" s="810"/>
      <c r="OQJ23" s="810"/>
      <c r="OQK23" s="810"/>
      <c r="OQL23" s="810"/>
      <c r="OQM23" s="810"/>
      <c r="OQN23" s="810"/>
      <c r="OQO23" s="810"/>
      <c r="OQP23" s="810"/>
      <c r="OQQ23" s="810"/>
      <c r="OQR23" s="810"/>
      <c r="OQS23" s="810"/>
      <c r="OQT23" s="810"/>
      <c r="OQU23" s="810"/>
      <c r="OQV23" s="810"/>
      <c r="OQW23" s="810"/>
      <c r="OQX23" s="810"/>
      <c r="OQY23" s="810"/>
      <c r="OQZ23" s="810"/>
      <c r="ORA23" s="810"/>
      <c r="ORB23" s="810"/>
      <c r="ORC23" s="810"/>
      <c r="ORD23" s="810"/>
      <c r="ORE23" s="810"/>
      <c r="ORF23" s="810"/>
      <c r="ORG23" s="810"/>
      <c r="ORH23" s="810"/>
      <c r="ORI23" s="810"/>
      <c r="ORJ23" s="810"/>
      <c r="ORK23" s="810"/>
      <c r="ORL23" s="810"/>
      <c r="ORM23" s="810"/>
      <c r="ORN23" s="810"/>
      <c r="ORO23" s="810"/>
      <c r="ORP23" s="810"/>
      <c r="ORQ23" s="810"/>
      <c r="ORR23" s="810"/>
      <c r="ORS23" s="810"/>
      <c r="ORT23" s="810"/>
      <c r="ORU23" s="810"/>
      <c r="ORV23" s="810"/>
      <c r="ORW23" s="810"/>
      <c r="ORX23" s="810"/>
      <c r="ORY23" s="810"/>
      <c r="ORZ23" s="810"/>
      <c r="OSA23" s="810"/>
      <c r="OSB23" s="810"/>
      <c r="OSC23" s="810"/>
      <c r="OSD23" s="810"/>
      <c r="OSE23" s="810"/>
      <c r="OSF23" s="810"/>
      <c r="OSG23" s="810"/>
      <c r="OSH23" s="810"/>
      <c r="OSI23" s="810"/>
      <c r="OSJ23" s="810"/>
      <c r="OSK23" s="810"/>
      <c r="OSL23" s="810"/>
      <c r="OSM23" s="810"/>
      <c r="OSN23" s="810"/>
      <c r="OSO23" s="810"/>
      <c r="OSP23" s="810"/>
      <c r="OSQ23" s="810"/>
      <c r="OSR23" s="810"/>
      <c r="OSS23" s="810"/>
      <c r="OST23" s="810"/>
      <c r="OSU23" s="810"/>
      <c r="OSV23" s="810"/>
      <c r="OSW23" s="810"/>
      <c r="OSX23" s="810"/>
      <c r="OSY23" s="810"/>
      <c r="OSZ23" s="810"/>
      <c r="OTA23" s="810"/>
      <c r="OTB23" s="810"/>
      <c r="OTC23" s="810"/>
      <c r="OTD23" s="810"/>
      <c r="OTE23" s="810"/>
      <c r="OTF23" s="810"/>
      <c r="OTG23" s="810"/>
      <c r="OTH23" s="810"/>
      <c r="OTI23" s="810"/>
      <c r="OTJ23" s="810"/>
      <c r="OTK23" s="810"/>
      <c r="OTL23" s="810"/>
      <c r="OTM23" s="810"/>
      <c r="OTN23" s="810"/>
      <c r="OTO23" s="810"/>
      <c r="OTP23" s="810"/>
      <c r="OTQ23" s="810"/>
      <c r="OTR23" s="810"/>
      <c r="OTS23" s="810"/>
      <c r="OTT23" s="810"/>
      <c r="OTU23" s="810"/>
      <c r="OTV23" s="810"/>
      <c r="OTW23" s="810"/>
      <c r="OTX23" s="810"/>
      <c r="OTY23" s="810"/>
      <c r="OTZ23" s="810"/>
      <c r="OUA23" s="810"/>
      <c r="OUB23" s="810"/>
      <c r="OUC23" s="810"/>
      <c r="OUD23" s="810"/>
      <c r="OUE23" s="810"/>
      <c r="OUF23" s="810"/>
      <c r="OUG23" s="810"/>
      <c r="OUH23" s="810"/>
      <c r="OUI23" s="810"/>
      <c r="OUJ23" s="810"/>
      <c r="OUK23" s="810"/>
      <c r="OUL23" s="810"/>
      <c r="OUM23" s="810"/>
      <c r="OUN23" s="810"/>
      <c r="OUO23" s="810"/>
      <c r="OUP23" s="810"/>
      <c r="OUQ23" s="810"/>
      <c r="OUR23" s="810"/>
      <c r="OUS23" s="810"/>
      <c r="OUT23" s="810"/>
      <c r="OUU23" s="810"/>
      <c r="OUV23" s="810"/>
      <c r="OUW23" s="810"/>
      <c r="OUX23" s="810"/>
      <c r="OUY23" s="810"/>
      <c r="OUZ23" s="810"/>
      <c r="OVA23" s="810"/>
      <c r="OVB23" s="810"/>
      <c r="OVC23" s="810"/>
      <c r="OVD23" s="810"/>
      <c r="OVE23" s="810"/>
      <c r="OVF23" s="810"/>
      <c r="OVG23" s="810"/>
      <c r="OVH23" s="810"/>
      <c r="OVI23" s="810"/>
      <c r="OVJ23" s="810"/>
      <c r="OVK23" s="810"/>
      <c r="OVL23" s="810"/>
      <c r="OVM23" s="810"/>
      <c r="OVN23" s="810"/>
      <c r="OVO23" s="810"/>
      <c r="OVP23" s="810"/>
      <c r="OVQ23" s="810"/>
      <c r="OVR23" s="810"/>
      <c r="OVS23" s="810"/>
      <c r="OVT23" s="810"/>
      <c r="OVU23" s="810"/>
      <c r="OVV23" s="810"/>
      <c r="OVW23" s="810"/>
      <c r="OVX23" s="810"/>
      <c r="OVY23" s="810"/>
      <c r="OVZ23" s="810"/>
      <c r="OWA23" s="810"/>
      <c r="OWB23" s="810"/>
      <c r="OWC23" s="810"/>
      <c r="OWD23" s="810"/>
      <c r="OWE23" s="810"/>
      <c r="OWF23" s="810"/>
      <c r="OWG23" s="810"/>
      <c r="OWH23" s="810"/>
      <c r="OWI23" s="810"/>
      <c r="OWJ23" s="810"/>
      <c r="OWK23" s="810"/>
      <c r="OWL23" s="810"/>
      <c r="OWM23" s="810"/>
      <c r="OWN23" s="810"/>
      <c r="OWO23" s="810"/>
      <c r="OWP23" s="810"/>
      <c r="OWQ23" s="810"/>
      <c r="OWR23" s="810"/>
      <c r="OWS23" s="810"/>
      <c r="OWT23" s="810"/>
      <c r="OWU23" s="810"/>
      <c r="OWV23" s="810"/>
      <c r="OWW23" s="810"/>
      <c r="OWX23" s="810"/>
      <c r="OWY23" s="810"/>
      <c r="OWZ23" s="810"/>
      <c r="OXA23" s="810"/>
      <c r="OXB23" s="810"/>
      <c r="OXC23" s="810"/>
      <c r="OXD23" s="810"/>
      <c r="OXE23" s="810"/>
      <c r="OXF23" s="810"/>
      <c r="OXG23" s="810"/>
      <c r="OXH23" s="810"/>
      <c r="OXI23" s="810"/>
      <c r="OXJ23" s="810"/>
      <c r="OXK23" s="810"/>
      <c r="OXL23" s="810"/>
      <c r="OXM23" s="810"/>
      <c r="OXN23" s="810"/>
      <c r="OXO23" s="810"/>
      <c r="OXP23" s="810"/>
      <c r="OXQ23" s="810"/>
      <c r="OXR23" s="810"/>
      <c r="OXS23" s="810"/>
      <c r="OXT23" s="810"/>
      <c r="OXU23" s="810"/>
      <c r="OXV23" s="810"/>
      <c r="OXW23" s="810"/>
      <c r="OXX23" s="810"/>
      <c r="OXY23" s="810"/>
      <c r="OXZ23" s="810"/>
      <c r="OYA23" s="810"/>
      <c r="OYB23" s="810"/>
      <c r="OYC23" s="810"/>
      <c r="OYD23" s="810"/>
      <c r="OYE23" s="810"/>
      <c r="OYF23" s="810"/>
      <c r="OYG23" s="810"/>
      <c r="OYH23" s="810"/>
      <c r="OYI23" s="810"/>
      <c r="OYJ23" s="810"/>
      <c r="OYK23" s="810"/>
      <c r="OYL23" s="810"/>
      <c r="OYM23" s="810"/>
      <c r="OYN23" s="810"/>
      <c r="OYO23" s="810"/>
      <c r="OYP23" s="810"/>
      <c r="OYQ23" s="810"/>
      <c r="OYR23" s="810"/>
      <c r="OYS23" s="810"/>
      <c r="OYT23" s="810"/>
      <c r="OYU23" s="810"/>
      <c r="OYV23" s="810"/>
      <c r="OYW23" s="810"/>
      <c r="OYX23" s="810"/>
      <c r="OYY23" s="810"/>
      <c r="OYZ23" s="810"/>
      <c r="OZA23" s="810"/>
      <c r="OZB23" s="810"/>
      <c r="OZC23" s="810"/>
      <c r="OZD23" s="810"/>
      <c r="OZE23" s="810"/>
      <c r="OZF23" s="810"/>
      <c r="OZG23" s="810"/>
      <c r="OZH23" s="810"/>
      <c r="OZI23" s="810"/>
      <c r="OZJ23" s="810"/>
      <c r="OZK23" s="810"/>
      <c r="OZL23" s="810"/>
      <c r="OZM23" s="810"/>
      <c r="OZN23" s="810"/>
      <c r="OZO23" s="810"/>
      <c r="OZP23" s="810"/>
      <c r="OZQ23" s="810"/>
      <c r="OZR23" s="810"/>
      <c r="OZS23" s="810"/>
      <c r="OZT23" s="810"/>
      <c r="OZU23" s="810"/>
      <c r="OZV23" s="810"/>
      <c r="OZW23" s="810"/>
      <c r="OZX23" s="810"/>
      <c r="OZY23" s="810"/>
      <c r="OZZ23" s="810"/>
      <c r="PAA23" s="810"/>
      <c r="PAB23" s="810"/>
      <c r="PAC23" s="810"/>
      <c r="PAD23" s="810"/>
      <c r="PAE23" s="810"/>
      <c r="PAF23" s="810"/>
      <c r="PAG23" s="810"/>
      <c r="PAH23" s="810"/>
      <c r="PAI23" s="810"/>
      <c r="PAJ23" s="810"/>
      <c r="PAK23" s="810"/>
      <c r="PAL23" s="810"/>
      <c r="PAM23" s="810"/>
      <c r="PAN23" s="810"/>
      <c r="PAO23" s="810"/>
      <c r="PAP23" s="810"/>
      <c r="PAQ23" s="810"/>
      <c r="PAR23" s="810"/>
      <c r="PAS23" s="810"/>
      <c r="PAT23" s="810"/>
      <c r="PAU23" s="810"/>
      <c r="PAV23" s="810"/>
      <c r="PAW23" s="810"/>
      <c r="PAX23" s="810"/>
      <c r="PAY23" s="810"/>
      <c r="PAZ23" s="810"/>
      <c r="PBA23" s="810"/>
      <c r="PBB23" s="810"/>
      <c r="PBC23" s="810"/>
      <c r="PBD23" s="810"/>
      <c r="PBE23" s="810"/>
      <c r="PBF23" s="810"/>
      <c r="PBG23" s="810"/>
      <c r="PBH23" s="810"/>
      <c r="PBI23" s="810"/>
      <c r="PBJ23" s="810"/>
      <c r="PBK23" s="810"/>
      <c r="PBL23" s="810"/>
      <c r="PBM23" s="810"/>
      <c r="PBN23" s="810"/>
      <c r="PBO23" s="810"/>
      <c r="PBP23" s="810"/>
      <c r="PBQ23" s="810"/>
      <c r="PBR23" s="810"/>
      <c r="PBS23" s="810"/>
      <c r="PBT23" s="810"/>
      <c r="PBU23" s="810"/>
      <c r="PBV23" s="810"/>
      <c r="PBW23" s="810"/>
      <c r="PBX23" s="810"/>
      <c r="PBY23" s="810"/>
      <c r="PBZ23" s="810"/>
      <c r="PCA23" s="810"/>
      <c r="PCB23" s="810"/>
      <c r="PCC23" s="810"/>
      <c r="PCD23" s="810"/>
      <c r="PCE23" s="810"/>
      <c r="PCF23" s="810"/>
      <c r="PCG23" s="810"/>
      <c r="PCH23" s="810"/>
      <c r="PCI23" s="810"/>
      <c r="PCJ23" s="810"/>
      <c r="PCK23" s="810"/>
      <c r="PCL23" s="810"/>
      <c r="PCM23" s="810"/>
      <c r="PCN23" s="810"/>
      <c r="PCO23" s="810"/>
      <c r="PCP23" s="810"/>
      <c r="PCQ23" s="810"/>
      <c r="PCR23" s="810"/>
      <c r="PCS23" s="810"/>
      <c r="PCT23" s="810"/>
      <c r="PCU23" s="810"/>
      <c r="PCV23" s="810"/>
      <c r="PCW23" s="810"/>
      <c r="PCX23" s="810"/>
      <c r="PCY23" s="810"/>
      <c r="PCZ23" s="810"/>
      <c r="PDA23" s="810"/>
      <c r="PDB23" s="810"/>
      <c r="PDC23" s="810"/>
      <c r="PDD23" s="810"/>
      <c r="PDE23" s="810"/>
      <c r="PDF23" s="810"/>
      <c r="PDG23" s="810"/>
      <c r="PDH23" s="810"/>
      <c r="PDI23" s="810"/>
      <c r="PDJ23" s="810"/>
      <c r="PDK23" s="810"/>
      <c r="PDL23" s="810"/>
      <c r="PDM23" s="810"/>
      <c r="PDN23" s="810"/>
      <c r="PDO23" s="810"/>
      <c r="PDP23" s="810"/>
      <c r="PDQ23" s="810"/>
      <c r="PDR23" s="810"/>
      <c r="PDS23" s="810"/>
      <c r="PDT23" s="810"/>
      <c r="PDU23" s="810"/>
      <c r="PDV23" s="810"/>
      <c r="PDW23" s="810"/>
      <c r="PDX23" s="810"/>
      <c r="PDY23" s="810"/>
      <c r="PDZ23" s="810"/>
      <c r="PEA23" s="810"/>
      <c r="PEB23" s="810"/>
      <c r="PEC23" s="810"/>
      <c r="PED23" s="810"/>
      <c r="PEE23" s="810"/>
      <c r="PEF23" s="810"/>
      <c r="PEG23" s="810"/>
      <c r="PEH23" s="810"/>
      <c r="PEI23" s="810"/>
      <c r="PEJ23" s="810"/>
      <c r="PEK23" s="810"/>
      <c r="PEL23" s="810"/>
      <c r="PEM23" s="810"/>
      <c r="PEN23" s="810"/>
      <c r="PEO23" s="810"/>
      <c r="PEP23" s="810"/>
      <c r="PEQ23" s="810"/>
      <c r="PER23" s="810"/>
      <c r="PES23" s="810"/>
      <c r="PET23" s="810"/>
      <c r="PEU23" s="810"/>
      <c r="PEV23" s="810"/>
      <c r="PEW23" s="810"/>
      <c r="PEX23" s="810"/>
      <c r="PEY23" s="810"/>
      <c r="PEZ23" s="810"/>
      <c r="PFA23" s="810"/>
      <c r="PFB23" s="810"/>
      <c r="PFC23" s="810"/>
      <c r="PFD23" s="810"/>
      <c r="PFE23" s="810"/>
      <c r="PFF23" s="810"/>
      <c r="PFG23" s="810"/>
      <c r="PFH23" s="810"/>
      <c r="PFI23" s="810"/>
      <c r="PFJ23" s="810"/>
      <c r="PFK23" s="810"/>
      <c r="PFL23" s="810"/>
      <c r="PFM23" s="810"/>
      <c r="PFN23" s="810"/>
      <c r="PFO23" s="810"/>
      <c r="PFP23" s="810"/>
      <c r="PFQ23" s="810"/>
      <c r="PFR23" s="810"/>
      <c r="PFS23" s="810"/>
      <c r="PFT23" s="810"/>
      <c r="PFU23" s="810"/>
      <c r="PFV23" s="810"/>
      <c r="PFW23" s="810"/>
      <c r="PFX23" s="810"/>
      <c r="PFY23" s="810"/>
      <c r="PFZ23" s="810"/>
      <c r="PGA23" s="810"/>
      <c r="PGB23" s="810"/>
      <c r="PGC23" s="810"/>
      <c r="PGD23" s="810"/>
      <c r="PGE23" s="810"/>
      <c r="PGF23" s="810"/>
      <c r="PGG23" s="810"/>
      <c r="PGH23" s="810"/>
      <c r="PGI23" s="810"/>
      <c r="PGJ23" s="810"/>
      <c r="PGK23" s="810"/>
      <c r="PGL23" s="810"/>
      <c r="PGM23" s="810"/>
      <c r="PGN23" s="810"/>
      <c r="PGO23" s="810"/>
      <c r="PGP23" s="810"/>
      <c r="PGQ23" s="810"/>
      <c r="PGR23" s="810"/>
      <c r="PGS23" s="810"/>
      <c r="PGT23" s="810"/>
      <c r="PGU23" s="810"/>
      <c r="PGV23" s="810"/>
      <c r="PGW23" s="810"/>
      <c r="PGX23" s="810"/>
      <c r="PGY23" s="810"/>
      <c r="PGZ23" s="810"/>
      <c r="PHA23" s="810"/>
      <c r="PHB23" s="810"/>
      <c r="PHC23" s="810"/>
      <c r="PHD23" s="810"/>
      <c r="PHE23" s="810"/>
      <c r="PHF23" s="810"/>
      <c r="PHG23" s="810"/>
      <c r="PHH23" s="810"/>
      <c r="PHI23" s="810"/>
      <c r="PHJ23" s="810"/>
      <c r="PHK23" s="810"/>
      <c r="PHL23" s="810"/>
      <c r="PHM23" s="810"/>
      <c r="PHN23" s="810"/>
      <c r="PHO23" s="810"/>
      <c r="PHP23" s="810"/>
      <c r="PHQ23" s="810"/>
      <c r="PHR23" s="810"/>
      <c r="PHS23" s="810"/>
      <c r="PHT23" s="810"/>
      <c r="PHU23" s="810"/>
      <c r="PHV23" s="810"/>
      <c r="PHW23" s="810"/>
      <c r="PHX23" s="810"/>
      <c r="PHY23" s="810"/>
      <c r="PHZ23" s="810"/>
      <c r="PIA23" s="810"/>
      <c r="PIB23" s="810"/>
      <c r="PIC23" s="810"/>
      <c r="PID23" s="810"/>
      <c r="PIE23" s="810"/>
      <c r="PIF23" s="810"/>
      <c r="PIG23" s="810"/>
      <c r="PIH23" s="810"/>
      <c r="PII23" s="810"/>
      <c r="PIJ23" s="810"/>
      <c r="PIK23" s="810"/>
      <c r="PIL23" s="810"/>
      <c r="PIM23" s="810"/>
      <c r="PIN23" s="810"/>
      <c r="PIO23" s="810"/>
      <c r="PIP23" s="810"/>
      <c r="PIQ23" s="810"/>
      <c r="PIR23" s="810"/>
      <c r="PIS23" s="810"/>
      <c r="PIT23" s="810"/>
      <c r="PIU23" s="810"/>
      <c r="PIV23" s="810"/>
      <c r="PIW23" s="810"/>
      <c r="PIX23" s="810"/>
      <c r="PIY23" s="810"/>
      <c r="PIZ23" s="810"/>
      <c r="PJA23" s="810"/>
      <c r="PJB23" s="810"/>
      <c r="PJC23" s="810"/>
      <c r="PJD23" s="810"/>
      <c r="PJE23" s="810"/>
      <c r="PJF23" s="810"/>
      <c r="PJG23" s="810"/>
      <c r="PJH23" s="810"/>
      <c r="PJI23" s="810"/>
      <c r="PJJ23" s="810"/>
      <c r="PJK23" s="810"/>
      <c r="PJL23" s="810"/>
      <c r="PJM23" s="810"/>
      <c r="PJN23" s="810"/>
      <c r="PJO23" s="810"/>
      <c r="PJP23" s="810"/>
      <c r="PJQ23" s="810"/>
      <c r="PJR23" s="810"/>
      <c r="PJS23" s="810"/>
      <c r="PJT23" s="810"/>
      <c r="PJU23" s="810"/>
      <c r="PJV23" s="810"/>
      <c r="PJW23" s="810"/>
      <c r="PJX23" s="810"/>
      <c r="PJY23" s="810"/>
      <c r="PJZ23" s="810"/>
      <c r="PKA23" s="810"/>
      <c r="PKB23" s="810"/>
      <c r="PKC23" s="810"/>
      <c r="PKD23" s="810"/>
      <c r="PKE23" s="810"/>
      <c r="PKF23" s="810"/>
      <c r="PKG23" s="810"/>
      <c r="PKH23" s="810"/>
      <c r="PKI23" s="810"/>
      <c r="PKJ23" s="810"/>
      <c r="PKK23" s="810"/>
      <c r="PKL23" s="810"/>
      <c r="PKM23" s="810"/>
      <c r="PKN23" s="810"/>
      <c r="PKO23" s="810"/>
      <c r="PKP23" s="810"/>
      <c r="PKQ23" s="810"/>
      <c r="PKR23" s="810"/>
      <c r="PKS23" s="810"/>
      <c r="PKT23" s="810"/>
      <c r="PKU23" s="810"/>
      <c r="PKV23" s="810"/>
      <c r="PKW23" s="810"/>
      <c r="PKX23" s="810"/>
      <c r="PKY23" s="810"/>
      <c r="PKZ23" s="810"/>
      <c r="PLA23" s="810"/>
      <c r="PLB23" s="810"/>
      <c r="PLC23" s="810"/>
      <c r="PLD23" s="810"/>
      <c r="PLE23" s="810"/>
      <c r="PLF23" s="810"/>
      <c r="PLG23" s="810"/>
      <c r="PLH23" s="810"/>
      <c r="PLI23" s="810"/>
      <c r="PLJ23" s="810"/>
      <c r="PLK23" s="810"/>
      <c r="PLL23" s="810"/>
      <c r="PLM23" s="810"/>
      <c r="PLN23" s="810"/>
      <c r="PLO23" s="810"/>
      <c r="PLP23" s="810"/>
      <c r="PLQ23" s="810"/>
      <c r="PLR23" s="810"/>
      <c r="PLS23" s="810"/>
      <c r="PLT23" s="810"/>
      <c r="PLU23" s="810"/>
      <c r="PLV23" s="810"/>
      <c r="PLW23" s="810"/>
      <c r="PLX23" s="810"/>
      <c r="PLY23" s="810"/>
      <c r="PLZ23" s="810"/>
      <c r="PMA23" s="810"/>
      <c r="PMB23" s="810"/>
      <c r="PMC23" s="810"/>
      <c r="PMD23" s="810"/>
      <c r="PME23" s="810"/>
      <c r="PMF23" s="810"/>
      <c r="PMG23" s="810"/>
      <c r="PMH23" s="810"/>
      <c r="PMI23" s="810"/>
      <c r="PMJ23" s="810"/>
      <c r="PMK23" s="810"/>
      <c r="PML23" s="810"/>
      <c r="PMM23" s="810"/>
      <c r="PMN23" s="810"/>
      <c r="PMO23" s="810"/>
      <c r="PMP23" s="810"/>
      <c r="PMQ23" s="810"/>
      <c r="PMR23" s="810"/>
      <c r="PMS23" s="810"/>
      <c r="PMT23" s="810"/>
      <c r="PMU23" s="810"/>
      <c r="PMV23" s="810"/>
      <c r="PMW23" s="810"/>
      <c r="PMX23" s="810"/>
      <c r="PMY23" s="810"/>
      <c r="PMZ23" s="810"/>
      <c r="PNA23" s="810"/>
      <c r="PNB23" s="810"/>
      <c r="PNC23" s="810"/>
      <c r="PND23" s="810"/>
      <c r="PNE23" s="810"/>
      <c r="PNF23" s="810"/>
      <c r="PNG23" s="810"/>
      <c r="PNH23" s="810"/>
      <c r="PNI23" s="810"/>
      <c r="PNJ23" s="810"/>
      <c r="PNK23" s="810"/>
      <c r="PNL23" s="810"/>
      <c r="PNM23" s="810"/>
      <c r="PNN23" s="810"/>
      <c r="PNO23" s="810"/>
      <c r="PNP23" s="810"/>
      <c r="PNQ23" s="810"/>
      <c r="PNR23" s="810"/>
      <c r="PNS23" s="810"/>
      <c r="PNT23" s="810"/>
      <c r="PNU23" s="810"/>
      <c r="PNV23" s="810"/>
      <c r="PNW23" s="810"/>
      <c r="PNX23" s="810"/>
      <c r="PNY23" s="810"/>
      <c r="PNZ23" s="810"/>
      <c r="POA23" s="810"/>
      <c r="POB23" s="810"/>
      <c r="POC23" s="810"/>
      <c r="POD23" s="810"/>
      <c r="POE23" s="810"/>
      <c r="POF23" s="810"/>
      <c r="POG23" s="810"/>
      <c r="POH23" s="810"/>
      <c r="POI23" s="810"/>
      <c r="POJ23" s="810"/>
      <c r="POK23" s="810"/>
      <c r="POL23" s="810"/>
      <c r="POM23" s="810"/>
      <c r="PON23" s="810"/>
      <c r="POO23" s="810"/>
      <c r="POP23" s="810"/>
      <c r="POQ23" s="810"/>
      <c r="POR23" s="810"/>
      <c r="POS23" s="810"/>
      <c r="POT23" s="810"/>
      <c r="POU23" s="810"/>
      <c r="POV23" s="810"/>
      <c r="POW23" s="810"/>
      <c r="POX23" s="810"/>
      <c r="POY23" s="810"/>
      <c r="POZ23" s="810"/>
      <c r="PPA23" s="810"/>
      <c r="PPB23" s="810"/>
      <c r="PPC23" s="810"/>
      <c r="PPD23" s="810"/>
      <c r="PPE23" s="810"/>
      <c r="PPF23" s="810"/>
      <c r="PPG23" s="810"/>
      <c r="PPH23" s="810"/>
      <c r="PPI23" s="810"/>
      <c r="PPJ23" s="810"/>
      <c r="PPK23" s="810"/>
      <c r="PPL23" s="810"/>
      <c r="PPM23" s="810"/>
      <c r="PPN23" s="810"/>
      <c r="PPO23" s="810"/>
      <c r="PPP23" s="810"/>
      <c r="PPQ23" s="810"/>
      <c r="PPR23" s="810"/>
      <c r="PPS23" s="810"/>
      <c r="PPT23" s="810"/>
      <c r="PPU23" s="810"/>
      <c r="PPV23" s="810"/>
      <c r="PPW23" s="810"/>
      <c r="PPX23" s="810"/>
      <c r="PPY23" s="810"/>
      <c r="PPZ23" s="810"/>
      <c r="PQA23" s="810"/>
      <c r="PQB23" s="810"/>
      <c r="PQC23" s="810"/>
      <c r="PQD23" s="810"/>
      <c r="PQE23" s="810"/>
      <c r="PQF23" s="810"/>
      <c r="PQG23" s="810"/>
      <c r="PQH23" s="810"/>
      <c r="PQI23" s="810"/>
      <c r="PQJ23" s="810"/>
      <c r="PQK23" s="810"/>
      <c r="PQL23" s="810"/>
      <c r="PQM23" s="810"/>
      <c r="PQN23" s="810"/>
      <c r="PQO23" s="810"/>
      <c r="PQP23" s="810"/>
      <c r="PQQ23" s="810"/>
      <c r="PQR23" s="810"/>
      <c r="PQS23" s="810"/>
      <c r="PQT23" s="810"/>
      <c r="PQU23" s="810"/>
      <c r="PQV23" s="810"/>
      <c r="PQW23" s="810"/>
      <c r="PQX23" s="810"/>
      <c r="PQY23" s="810"/>
      <c r="PQZ23" s="810"/>
      <c r="PRA23" s="810"/>
      <c r="PRB23" s="810"/>
      <c r="PRC23" s="810"/>
      <c r="PRD23" s="810"/>
      <c r="PRE23" s="810"/>
      <c r="PRF23" s="810"/>
      <c r="PRG23" s="810"/>
      <c r="PRH23" s="810"/>
      <c r="PRI23" s="810"/>
      <c r="PRJ23" s="810"/>
      <c r="PRK23" s="810"/>
      <c r="PRL23" s="810"/>
      <c r="PRM23" s="810"/>
      <c r="PRN23" s="810"/>
      <c r="PRO23" s="810"/>
      <c r="PRP23" s="810"/>
      <c r="PRQ23" s="810"/>
      <c r="PRR23" s="810"/>
      <c r="PRS23" s="810"/>
      <c r="PRT23" s="810"/>
      <c r="PRU23" s="810"/>
      <c r="PRV23" s="810"/>
      <c r="PRW23" s="810"/>
      <c r="PRX23" s="810"/>
      <c r="PRY23" s="810"/>
      <c r="PRZ23" s="810"/>
      <c r="PSA23" s="810"/>
      <c r="PSB23" s="810"/>
      <c r="PSC23" s="810"/>
      <c r="PSD23" s="810"/>
      <c r="PSE23" s="810"/>
      <c r="PSF23" s="810"/>
      <c r="PSG23" s="810"/>
      <c r="PSH23" s="810"/>
      <c r="PSI23" s="810"/>
      <c r="PSJ23" s="810"/>
      <c r="PSK23" s="810"/>
      <c r="PSL23" s="810"/>
      <c r="PSM23" s="810"/>
      <c r="PSN23" s="810"/>
      <c r="PSO23" s="810"/>
      <c r="PSP23" s="810"/>
      <c r="PSQ23" s="810"/>
      <c r="PSR23" s="810"/>
      <c r="PSS23" s="810"/>
      <c r="PST23" s="810"/>
      <c r="PSU23" s="810"/>
      <c r="PSV23" s="810"/>
      <c r="PSW23" s="810"/>
      <c r="PSX23" s="810"/>
      <c r="PSY23" s="810"/>
      <c r="PSZ23" s="810"/>
      <c r="PTA23" s="810"/>
      <c r="PTB23" s="810"/>
      <c r="PTC23" s="810"/>
      <c r="PTD23" s="810"/>
      <c r="PTE23" s="810"/>
      <c r="PTF23" s="810"/>
      <c r="PTG23" s="810"/>
      <c r="PTH23" s="810"/>
      <c r="PTI23" s="810"/>
      <c r="PTJ23" s="810"/>
      <c r="PTK23" s="810"/>
      <c r="PTL23" s="810"/>
      <c r="PTM23" s="810"/>
      <c r="PTN23" s="810"/>
      <c r="PTO23" s="810"/>
      <c r="PTP23" s="810"/>
      <c r="PTQ23" s="810"/>
      <c r="PTR23" s="810"/>
      <c r="PTS23" s="810"/>
      <c r="PTT23" s="810"/>
      <c r="PTU23" s="810"/>
      <c r="PTV23" s="810"/>
      <c r="PTW23" s="810"/>
      <c r="PTX23" s="810"/>
      <c r="PTY23" s="810"/>
      <c r="PTZ23" s="810"/>
      <c r="PUA23" s="810"/>
      <c r="PUB23" s="810"/>
      <c r="PUC23" s="810"/>
      <c r="PUD23" s="810"/>
      <c r="PUE23" s="810"/>
      <c r="PUF23" s="810"/>
      <c r="PUG23" s="810"/>
      <c r="PUH23" s="810"/>
      <c r="PUI23" s="810"/>
      <c r="PUJ23" s="810"/>
      <c r="PUK23" s="810"/>
      <c r="PUL23" s="810"/>
      <c r="PUM23" s="810"/>
      <c r="PUN23" s="810"/>
      <c r="PUO23" s="810"/>
      <c r="PUP23" s="810"/>
      <c r="PUQ23" s="810"/>
      <c r="PUR23" s="810"/>
      <c r="PUS23" s="810"/>
      <c r="PUT23" s="810"/>
      <c r="PUU23" s="810"/>
      <c r="PUV23" s="810"/>
      <c r="PUW23" s="810"/>
      <c r="PUX23" s="810"/>
      <c r="PUY23" s="810"/>
      <c r="PUZ23" s="810"/>
      <c r="PVA23" s="810"/>
      <c r="PVB23" s="810"/>
      <c r="PVC23" s="810"/>
      <c r="PVD23" s="810"/>
      <c r="PVE23" s="810"/>
      <c r="PVF23" s="810"/>
      <c r="PVG23" s="810"/>
      <c r="PVH23" s="810"/>
      <c r="PVI23" s="810"/>
      <c r="PVJ23" s="810"/>
      <c r="PVK23" s="810"/>
      <c r="PVL23" s="810"/>
      <c r="PVM23" s="810"/>
      <c r="PVN23" s="810"/>
      <c r="PVO23" s="810"/>
      <c r="PVP23" s="810"/>
      <c r="PVQ23" s="810"/>
      <c r="PVR23" s="810"/>
      <c r="PVS23" s="810"/>
      <c r="PVT23" s="810"/>
      <c r="PVU23" s="810"/>
      <c r="PVV23" s="810"/>
      <c r="PVW23" s="810"/>
      <c r="PVX23" s="810"/>
      <c r="PVY23" s="810"/>
      <c r="PVZ23" s="810"/>
      <c r="PWA23" s="810"/>
      <c r="PWB23" s="810"/>
      <c r="PWC23" s="810"/>
      <c r="PWD23" s="810"/>
      <c r="PWE23" s="810"/>
      <c r="PWF23" s="810"/>
      <c r="PWG23" s="810"/>
      <c r="PWH23" s="810"/>
      <c r="PWI23" s="810"/>
      <c r="PWJ23" s="810"/>
      <c r="PWK23" s="810"/>
      <c r="PWL23" s="810"/>
      <c r="PWM23" s="810"/>
      <c r="PWN23" s="810"/>
      <c r="PWO23" s="810"/>
      <c r="PWP23" s="810"/>
      <c r="PWQ23" s="810"/>
      <c r="PWR23" s="810"/>
      <c r="PWS23" s="810"/>
      <c r="PWT23" s="810"/>
      <c r="PWU23" s="810"/>
      <c r="PWV23" s="810"/>
      <c r="PWW23" s="810"/>
      <c r="PWX23" s="810"/>
      <c r="PWY23" s="810"/>
      <c r="PWZ23" s="810"/>
      <c r="PXA23" s="810"/>
      <c r="PXB23" s="810"/>
      <c r="PXC23" s="810"/>
      <c r="PXD23" s="810"/>
      <c r="PXE23" s="810"/>
      <c r="PXF23" s="810"/>
      <c r="PXG23" s="810"/>
      <c r="PXH23" s="810"/>
      <c r="PXI23" s="810"/>
      <c r="PXJ23" s="810"/>
      <c r="PXK23" s="810"/>
      <c r="PXL23" s="810"/>
      <c r="PXM23" s="810"/>
      <c r="PXN23" s="810"/>
      <c r="PXO23" s="810"/>
      <c r="PXP23" s="810"/>
      <c r="PXQ23" s="810"/>
      <c r="PXR23" s="810"/>
      <c r="PXS23" s="810"/>
      <c r="PXT23" s="810"/>
      <c r="PXU23" s="810"/>
      <c r="PXV23" s="810"/>
      <c r="PXW23" s="810"/>
      <c r="PXX23" s="810"/>
      <c r="PXY23" s="810"/>
      <c r="PXZ23" s="810"/>
      <c r="PYA23" s="810"/>
      <c r="PYB23" s="810"/>
      <c r="PYC23" s="810"/>
      <c r="PYD23" s="810"/>
      <c r="PYE23" s="810"/>
      <c r="PYF23" s="810"/>
      <c r="PYG23" s="810"/>
      <c r="PYH23" s="810"/>
      <c r="PYI23" s="810"/>
      <c r="PYJ23" s="810"/>
      <c r="PYK23" s="810"/>
      <c r="PYL23" s="810"/>
      <c r="PYM23" s="810"/>
      <c r="PYN23" s="810"/>
      <c r="PYO23" s="810"/>
      <c r="PYP23" s="810"/>
      <c r="PYQ23" s="810"/>
      <c r="PYR23" s="810"/>
      <c r="PYS23" s="810"/>
      <c r="PYT23" s="810"/>
      <c r="PYU23" s="810"/>
      <c r="PYV23" s="810"/>
      <c r="PYW23" s="810"/>
      <c r="PYX23" s="810"/>
      <c r="PYY23" s="810"/>
      <c r="PYZ23" s="810"/>
      <c r="PZA23" s="810"/>
      <c r="PZB23" s="810"/>
      <c r="PZC23" s="810"/>
      <c r="PZD23" s="810"/>
      <c r="PZE23" s="810"/>
      <c r="PZF23" s="810"/>
      <c r="PZG23" s="810"/>
      <c r="PZH23" s="810"/>
      <c r="PZI23" s="810"/>
      <c r="PZJ23" s="810"/>
      <c r="PZK23" s="810"/>
      <c r="PZL23" s="810"/>
      <c r="PZM23" s="810"/>
      <c r="PZN23" s="810"/>
      <c r="PZO23" s="810"/>
      <c r="PZP23" s="810"/>
      <c r="PZQ23" s="810"/>
      <c r="PZR23" s="810"/>
      <c r="PZS23" s="810"/>
      <c r="PZT23" s="810"/>
      <c r="PZU23" s="810"/>
      <c r="PZV23" s="810"/>
      <c r="PZW23" s="810"/>
      <c r="PZX23" s="810"/>
      <c r="PZY23" s="810"/>
      <c r="PZZ23" s="810"/>
      <c r="QAA23" s="810"/>
      <c r="QAB23" s="810"/>
      <c r="QAC23" s="810"/>
      <c r="QAD23" s="810"/>
      <c r="QAE23" s="810"/>
      <c r="QAF23" s="810"/>
      <c r="QAG23" s="810"/>
      <c r="QAH23" s="810"/>
      <c r="QAI23" s="810"/>
      <c r="QAJ23" s="810"/>
      <c r="QAK23" s="810"/>
      <c r="QAL23" s="810"/>
      <c r="QAM23" s="810"/>
      <c r="QAN23" s="810"/>
      <c r="QAO23" s="810"/>
      <c r="QAP23" s="810"/>
      <c r="QAQ23" s="810"/>
      <c r="QAR23" s="810"/>
      <c r="QAS23" s="810"/>
      <c r="QAT23" s="810"/>
      <c r="QAU23" s="810"/>
      <c r="QAV23" s="810"/>
      <c r="QAW23" s="810"/>
      <c r="QAX23" s="810"/>
      <c r="QAY23" s="810"/>
      <c r="QAZ23" s="810"/>
      <c r="QBA23" s="810"/>
      <c r="QBB23" s="810"/>
      <c r="QBC23" s="810"/>
      <c r="QBD23" s="810"/>
      <c r="QBE23" s="810"/>
      <c r="QBF23" s="810"/>
      <c r="QBG23" s="810"/>
      <c r="QBH23" s="810"/>
      <c r="QBI23" s="810"/>
      <c r="QBJ23" s="810"/>
      <c r="QBK23" s="810"/>
      <c r="QBL23" s="810"/>
      <c r="QBM23" s="810"/>
      <c r="QBN23" s="810"/>
      <c r="QBO23" s="810"/>
      <c r="QBP23" s="810"/>
      <c r="QBQ23" s="810"/>
      <c r="QBR23" s="810"/>
      <c r="QBS23" s="810"/>
      <c r="QBT23" s="810"/>
      <c r="QBU23" s="810"/>
      <c r="QBV23" s="810"/>
      <c r="QBW23" s="810"/>
      <c r="QBX23" s="810"/>
      <c r="QBY23" s="810"/>
      <c r="QBZ23" s="810"/>
      <c r="QCA23" s="810"/>
      <c r="QCB23" s="810"/>
      <c r="QCC23" s="810"/>
      <c r="QCD23" s="810"/>
      <c r="QCE23" s="810"/>
      <c r="QCF23" s="810"/>
      <c r="QCG23" s="810"/>
      <c r="QCH23" s="810"/>
      <c r="QCI23" s="810"/>
      <c r="QCJ23" s="810"/>
      <c r="QCK23" s="810"/>
      <c r="QCL23" s="810"/>
      <c r="QCM23" s="810"/>
      <c r="QCN23" s="810"/>
      <c r="QCO23" s="810"/>
      <c r="QCP23" s="810"/>
      <c r="QCQ23" s="810"/>
      <c r="QCR23" s="810"/>
      <c r="QCS23" s="810"/>
      <c r="QCT23" s="810"/>
      <c r="QCU23" s="810"/>
      <c r="QCV23" s="810"/>
      <c r="QCW23" s="810"/>
      <c r="QCX23" s="810"/>
      <c r="QCY23" s="810"/>
      <c r="QCZ23" s="810"/>
      <c r="QDA23" s="810"/>
      <c r="QDB23" s="810"/>
      <c r="QDC23" s="810"/>
      <c r="QDD23" s="810"/>
      <c r="QDE23" s="810"/>
      <c r="QDF23" s="810"/>
      <c r="QDG23" s="810"/>
      <c r="QDH23" s="810"/>
      <c r="QDI23" s="810"/>
      <c r="QDJ23" s="810"/>
      <c r="QDK23" s="810"/>
      <c r="QDL23" s="810"/>
      <c r="QDM23" s="810"/>
      <c r="QDN23" s="810"/>
      <c r="QDO23" s="810"/>
      <c r="QDP23" s="810"/>
      <c r="QDQ23" s="810"/>
      <c r="QDR23" s="810"/>
      <c r="QDS23" s="810"/>
      <c r="QDT23" s="810"/>
      <c r="QDU23" s="810"/>
      <c r="QDV23" s="810"/>
      <c r="QDW23" s="810"/>
      <c r="QDX23" s="810"/>
      <c r="QDY23" s="810"/>
      <c r="QDZ23" s="810"/>
      <c r="QEA23" s="810"/>
      <c r="QEB23" s="810"/>
      <c r="QEC23" s="810"/>
      <c r="QED23" s="810"/>
      <c r="QEE23" s="810"/>
      <c r="QEF23" s="810"/>
      <c r="QEG23" s="810"/>
      <c r="QEH23" s="810"/>
      <c r="QEI23" s="810"/>
      <c r="QEJ23" s="810"/>
      <c r="QEK23" s="810"/>
      <c r="QEL23" s="810"/>
      <c r="QEM23" s="810"/>
      <c r="QEN23" s="810"/>
      <c r="QEO23" s="810"/>
      <c r="QEP23" s="810"/>
      <c r="QEQ23" s="810"/>
      <c r="QER23" s="810"/>
      <c r="QES23" s="810"/>
      <c r="QET23" s="810"/>
      <c r="QEU23" s="810"/>
      <c r="QEV23" s="810"/>
      <c r="QEW23" s="810"/>
      <c r="QEX23" s="810"/>
      <c r="QEY23" s="810"/>
      <c r="QEZ23" s="810"/>
      <c r="QFA23" s="810"/>
      <c r="QFB23" s="810"/>
      <c r="QFC23" s="810"/>
      <c r="QFD23" s="810"/>
      <c r="QFE23" s="810"/>
      <c r="QFF23" s="810"/>
      <c r="QFG23" s="810"/>
      <c r="QFH23" s="810"/>
      <c r="QFI23" s="810"/>
      <c r="QFJ23" s="810"/>
      <c r="QFK23" s="810"/>
      <c r="QFL23" s="810"/>
      <c r="QFM23" s="810"/>
      <c r="QFN23" s="810"/>
      <c r="QFO23" s="810"/>
      <c r="QFP23" s="810"/>
      <c r="QFQ23" s="810"/>
      <c r="QFR23" s="810"/>
      <c r="QFS23" s="810"/>
      <c r="QFT23" s="810"/>
      <c r="QFU23" s="810"/>
      <c r="QFV23" s="810"/>
      <c r="QFW23" s="810"/>
      <c r="QFX23" s="810"/>
      <c r="QFY23" s="810"/>
      <c r="QFZ23" s="810"/>
      <c r="QGA23" s="810"/>
      <c r="QGB23" s="810"/>
      <c r="QGC23" s="810"/>
      <c r="QGD23" s="810"/>
      <c r="QGE23" s="810"/>
      <c r="QGF23" s="810"/>
      <c r="QGG23" s="810"/>
      <c r="QGH23" s="810"/>
      <c r="QGI23" s="810"/>
      <c r="QGJ23" s="810"/>
      <c r="QGK23" s="810"/>
      <c r="QGL23" s="810"/>
      <c r="QGM23" s="810"/>
      <c r="QGN23" s="810"/>
      <c r="QGO23" s="810"/>
      <c r="QGP23" s="810"/>
      <c r="QGQ23" s="810"/>
      <c r="QGR23" s="810"/>
      <c r="QGS23" s="810"/>
      <c r="QGT23" s="810"/>
      <c r="QGU23" s="810"/>
      <c r="QGV23" s="810"/>
      <c r="QGW23" s="810"/>
      <c r="QGX23" s="810"/>
      <c r="QGY23" s="810"/>
      <c r="QGZ23" s="810"/>
      <c r="QHA23" s="810"/>
      <c r="QHB23" s="810"/>
      <c r="QHC23" s="810"/>
      <c r="QHD23" s="810"/>
      <c r="QHE23" s="810"/>
      <c r="QHF23" s="810"/>
      <c r="QHG23" s="810"/>
      <c r="QHH23" s="810"/>
      <c r="QHI23" s="810"/>
      <c r="QHJ23" s="810"/>
      <c r="QHK23" s="810"/>
      <c r="QHL23" s="810"/>
      <c r="QHM23" s="810"/>
      <c r="QHN23" s="810"/>
      <c r="QHO23" s="810"/>
      <c r="QHP23" s="810"/>
      <c r="QHQ23" s="810"/>
      <c r="QHR23" s="810"/>
      <c r="QHS23" s="810"/>
      <c r="QHT23" s="810"/>
      <c r="QHU23" s="810"/>
      <c r="QHV23" s="810"/>
      <c r="QHW23" s="810"/>
      <c r="QHX23" s="810"/>
      <c r="QHY23" s="810"/>
      <c r="QHZ23" s="810"/>
      <c r="QIA23" s="810"/>
      <c r="QIB23" s="810"/>
      <c r="QIC23" s="810"/>
      <c r="QID23" s="810"/>
      <c r="QIE23" s="810"/>
      <c r="QIF23" s="810"/>
      <c r="QIG23" s="810"/>
      <c r="QIH23" s="810"/>
      <c r="QII23" s="810"/>
      <c r="QIJ23" s="810"/>
      <c r="QIK23" s="810"/>
      <c r="QIL23" s="810"/>
      <c r="QIM23" s="810"/>
      <c r="QIN23" s="810"/>
      <c r="QIO23" s="810"/>
      <c r="QIP23" s="810"/>
      <c r="QIQ23" s="810"/>
      <c r="QIR23" s="810"/>
      <c r="QIS23" s="810"/>
      <c r="QIT23" s="810"/>
      <c r="QIU23" s="810"/>
      <c r="QIV23" s="810"/>
      <c r="QIW23" s="810"/>
      <c r="QIX23" s="810"/>
      <c r="QIY23" s="810"/>
      <c r="QIZ23" s="810"/>
      <c r="QJA23" s="810"/>
      <c r="QJB23" s="810"/>
      <c r="QJC23" s="810"/>
      <c r="QJD23" s="810"/>
      <c r="QJE23" s="810"/>
      <c r="QJF23" s="810"/>
      <c r="QJG23" s="810"/>
      <c r="QJH23" s="810"/>
      <c r="QJI23" s="810"/>
      <c r="QJJ23" s="810"/>
      <c r="QJK23" s="810"/>
      <c r="QJL23" s="810"/>
      <c r="QJM23" s="810"/>
      <c r="QJN23" s="810"/>
      <c r="QJO23" s="810"/>
      <c r="QJP23" s="810"/>
      <c r="QJQ23" s="810"/>
      <c r="QJR23" s="810"/>
      <c r="QJS23" s="810"/>
      <c r="QJT23" s="810"/>
      <c r="QJU23" s="810"/>
      <c r="QJV23" s="810"/>
      <c r="QJW23" s="810"/>
      <c r="QJX23" s="810"/>
      <c r="QJY23" s="810"/>
      <c r="QJZ23" s="810"/>
      <c r="QKA23" s="810"/>
      <c r="QKB23" s="810"/>
      <c r="QKC23" s="810"/>
      <c r="QKD23" s="810"/>
      <c r="QKE23" s="810"/>
      <c r="QKF23" s="810"/>
      <c r="QKG23" s="810"/>
      <c r="QKH23" s="810"/>
      <c r="QKI23" s="810"/>
      <c r="QKJ23" s="810"/>
      <c r="QKK23" s="810"/>
      <c r="QKL23" s="810"/>
      <c r="QKM23" s="810"/>
      <c r="QKN23" s="810"/>
      <c r="QKO23" s="810"/>
      <c r="QKP23" s="810"/>
      <c r="QKQ23" s="810"/>
      <c r="QKR23" s="810"/>
      <c r="QKS23" s="810"/>
      <c r="QKT23" s="810"/>
      <c r="QKU23" s="810"/>
      <c r="QKV23" s="810"/>
      <c r="QKW23" s="810"/>
      <c r="QKX23" s="810"/>
      <c r="QKY23" s="810"/>
      <c r="QKZ23" s="810"/>
      <c r="QLA23" s="810"/>
      <c r="QLB23" s="810"/>
      <c r="QLC23" s="810"/>
      <c r="QLD23" s="810"/>
      <c r="QLE23" s="810"/>
      <c r="QLF23" s="810"/>
      <c r="QLG23" s="810"/>
      <c r="QLH23" s="810"/>
      <c r="QLI23" s="810"/>
      <c r="QLJ23" s="810"/>
      <c r="QLK23" s="810"/>
      <c r="QLL23" s="810"/>
      <c r="QLM23" s="810"/>
      <c r="QLN23" s="810"/>
      <c r="QLO23" s="810"/>
      <c r="QLP23" s="810"/>
      <c r="QLQ23" s="810"/>
      <c r="QLR23" s="810"/>
      <c r="QLS23" s="810"/>
      <c r="QLT23" s="810"/>
      <c r="QLU23" s="810"/>
      <c r="QLV23" s="810"/>
      <c r="QLW23" s="810"/>
      <c r="QLX23" s="810"/>
      <c r="QLY23" s="810"/>
      <c r="QLZ23" s="810"/>
      <c r="QMA23" s="810"/>
      <c r="QMB23" s="810"/>
      <c r="QMC23" s="810"/>
      <c r="QMD23" s="810"/>
      <c r="QME23" s="810"/>
      <c r="QMF23" s="810"/>
      <c r="QMG23" s="810"/>
      <c r="QMH23" s="810"/>
      <c r="QMI23" s="810"/>
      <c r="QMJ23" s="810"/>
      <c r="QMK23" s="810"/>
      <c r="QML23" s="810"/>
      <c r="QMM23" s="810"/>
      <c r="QMN23" s="810"/>
      <c r="QMO23" s="810"/>
      <c r="QMP23" s="810"/>
      <c r="QMQ23" s="810"/>
      <c r="QMR23" s="810"/>
      <c r="QMS23" s="810"/>
      <c r="QMT23" s="810"/>
      <c r="QMU23" s="810"/>
      <c r="QMV23" s="810"/>
      <c r="QMW23" s="810"/>
      <c r="QMX23" s="810"/>
      <c r="QMY23" s="810"/>
      <c r="QMZ23" s="810"/>
      <c r="QNA23" s="810"/>
      <c r="QNB23" s="810"/>
      <c r="QNC23" s="810"/>
      <c r="QND23" s="810"/>
      <c r="QNE23" s="810"/>
      <c r="QNF23" s="810"/>
      <c r="QNG23" s="810"/>
      <c r="QNH23" s="810"/>
      <c r="QNI23" s="810"/>
      <c r="QNJ23" s="810"/>
      <c r="QNK23" s="810"/>
      <c r="QNL23" s="810"/>
      <c r="QNM23" s="810"/>
      <c r="QNN23" s="810"/>
      <c r="QNO23" s="810"/>
      <c r="QNP23" s="810"/>
      <c r="QNQ23" s="810"/>
      <c r="QNR23" s="810"/>
      <c r="QNS23" s="810"/>
      <c r="QNT23" s="810"/>
      <c r="QNU23" s="810"/>
      <c r="QNV23" s="810"/>
      <c r="QNW23" s="810"/>
      <c r="QNX23" s="810"/>
      <c r="QNY23" s="810"/>
      <c r="QNZ23" s="810"/>
      <c r="QOA23" s="810"/>
      <c r="QOB23" s="810"/>
      <c r="QOC23" s="810"/>
      <c r="QOD23" s="810"/>
      <c r="QOE23" s="810"/>
      <c r="QOF23" s="810"/>
      <c r="QOG23" s="810"/>
      <c r="QOH23" s="810"/>
      <c r="QOI23" s="810"/>
      <c r="QOJ23" s="810"/>
      <c r="QOK23" s="810"/>
      <c r="QOL23" s="810"/>
      <c r="QOM23" s="810"/>
      <c r="QON23" s="810"/>
      <c r="QOO23" s="810"/>
      <c r="QOP23" s="810"/>
      <c r="QOQ23" s="810"/>
      <c r="QOR23" s="810"/>
      <c r="QOS23" s="810"/>
      <c r="QOT23" s="810"/>
      <c r="QOU23" s="810"/>
      <c r="QOV23" s="810"/>
      <c r="QOW23" s="810"/>
      <c r="QOX23" s="810"/>
      <c r="QOY23" s="810"/>
      <c r="QOZ23" s="810"/>
      <c r="QPA23" s="810"/>
      <c r="QPB23" s="810"/>
      <c r="QPC23" s="810"/>
      <c r="QPD23" s="810"/>
      <c r="QPE23" s="810"/>
      <c r="QPF23" s="810"/>
      <c r="QPG23" s="810"/>
      <c r="QPH23" s="810"/>
      <c r="QPI23" s="810"/>
      <c r="QPJ23" s="810"/>
      <c r="QPK23" s="810"/>
      <c r="QPL23" s="810"/>
      <c r="QPM23" s="810"/>
      <c r="QPN23" s="810"/>
      <c r="QPO23" s="810"/>
      <c r="QPP23" s="810"/>
      <c r="QPQ23" s="810"/>
      <c r="QPR23" s="810"/>
      <c r="QPS23" s="810"/>
      <c r="QPT23" s="810"/>
      <c r="QPU23" s="810"/>
      <c r="QPV23" s="810"/>
      <c r="QPW23" s="810"/>
      <c r="QPX23" s="810"/>
      <c r="QPY23" s="810"/>
      <c r="QPZ23" s="810"/>
      <c r="QQA23" s="810"/>
      <c r="QQB23" s="810"/>
      <c r="QQC23" s="810"/>
      <c r="QQD23" s="810"/>
      <c r="QQE23" s="810"/>
      <c r="QQF23" s="810"/>
      <c r="QQG23" s="810"/>
      <c r="QQH23" s="810"/>
      <c r="QQI23" s="810"/>
      <c r="QQJ23" s="810"/>
      <c r="QQK23" s="810"/>
      <c r="QQL23" s="810"/>
      <c r="QQM23" s="810"/>
      <c r="QQN23" s="810"/>
      <c r="QQO23" s="810"/>
      <c r="QQP23" s="810"/>
      <c r="QQQ23" s="810"/>
      <c r="QQR23" s="810"/>
      <c r="QQS23" s="810"/>
      <c r="QQT23" s="810"/>
      <c r="QQU23" s="810"/>
      <c r="QQV23" s="810"/>
      <c r="QQW23" s="810"/>
      <c r="QQX23" s="810"/>
      <c r="QQY23" s="810"/>
      <c r="QQZ23" s="810"/>
      <c r="QRA23" s="810"/>
      <c r="QRB23" s="810"/>
      <c r="QRC23" s="810"/>
      <c r="QRD23" s="810"/>
      <c r="QRE23" s="810"/>
      <c r="QRF23" s="810"/>
      <c r="QRG23" s="810"/>
      <c r="QRH23" s="810"/>
      <c r="QRI23" s="810"/>
      <c r="QRJ23" s="810"/>
      <c r="QRK23" s="810"/>
      <c r="QRL23" s="810"/>
      <c r="QRM23" s="810"/>
      <c r="QRN23" s="810"/>
      <c r="QRO23" s="810"/>
      <c r="QRP23" s="810"/>
      <c r="QRQ23" s="810"/>
      <c r="QRR23" s="810"/>
      <c r="QRS23" s="810"/>
      <c r="QRT23" s="810"/>
      <c r="QRU23" s="810"/>
      <c r="QRV23" s="810"/>
      <c r="QRW23" s="810"/>
      <c r="QRX23" s="810"/>
      <c r="QRY23" s="810"/>
      <c r="QRZ23" s="810"/>
      <c r="QSA23" s="810"/>
      <c r="QSB23" s="810"/>
      <c r="QSC23" s="810"/>
      <c r="QSD23" s="810"/>
      <c r="QSE23" s="810"/>
      <c r="QSF23" s="810"/>
      <c r="QSG23" s="810"/>
      <c r="QSH23" s="810"/>
      <c r="QSI23" s="810"/>
      <c r="QSJ23" s="810"/>
      <c r="QSK23" s="810"/>
      <c r="QSL23" s="810"/>
      <c r="QSM23" s="810"/>
      <c r="QSN23" s="810"/>
      <c r="QSO23" s="810"/>
      <c r="QSP23" s="810"/>
      <c r="QSQ23" s="810"/>
      <c r="QSR23" s="810"/>
      <c r="QSS23" s="810"/>
      <c r="QST23" s="810"/>
      <c r="QSU23" s="810"/>
      <c r="QSV23" s="810"/>
      <c r="QSW23" s="810"/>
      <c r="QSX23" s="810"/>
      <c r="QSY23" s="810"/>
      <c r="QSZ23" s="810"/>
      <c r="QTA23" s="810"/>
      <c r="QTB23" s="810"/>
      <c r="QTC23" s="810"/>
      <c r="QTD23" s="810"/>
      <c r="QTE23" s="810"/>
      <c r="QTF23" s="810"/>
      <c r="QTG23" s="810"/>
      <c r="QTH23" s="810"/>
      <c r="QTI23" s="810"/>
      <c r="QTJ23" s="810"/>
      <c r="QTK23" s="810"/>
      <c r="QTL23" s="810"/>
      <c r="QTM23" s="810"/>
      <c r="QTN23" s="810"/>
      <c r="QTO23" s="810"/>
      <c r="QTP23" s="810"/>
      <c r="QTQ23" s="810"/>
      <c r="QTR23" s="810"/>
      <c r="QTS23" s="810"/>
      <c r="QTT23" s="810"/>
      <c r="QTU23" s="810"/>
      <c r="QTV23" s="810"/>
      <c r="QTW23" s="810"/>
      <c r="QTX23" s="810"/>
      <c r="QTY23" s="810"/>
      <c r="QTZ23" s="810"/>
      <c r="QUA23" s="810"/>
      <c r="QUB23" s="810"/>
      <c r="QUC23" s="810"/>
      <c r="QUD23" s="810"/>
      <c r="QUE23" s="810"/>
      <c r="QUF23" s="810"/>
      <c r="QUG23" s="810"/>
      <c r="QUH23" s="810"/>
      <c r="QUI23" s="810"/>
      <c r="QUJ23" s="810"/>
      <c r="QUK23" s="810"/>
      <c r="QUL23" s="810"/>
      <c r="QUM23" s="810"/>
      <c r="QUN23" s="810"/>
      <c r="QUO23" s="810"/>
      <c r="QUP23" s="810"/>
      <c r="QUQ23" s="810"/>
      <c r="QUR23" s="810"/>
      <c r="QUS23" s="810"/>
      <c r="QUT23" s="810"/>
      <c r="QUU23" s="810"/>
      <c r="QUV23" s="810"/>
      <c r="QUW23" s="810"/>
      <c r="QUX23" s="810"/>
      <c r="QUY23" s="810"/>
      <c r="QUZ23" s="810"/>
      <c r="QVA23" s="810"/>
      <c r="QVB23" s="810"/>
      <c r="QVC23" s="810"/>
      <c r="QVD23" s="810"/>
      <c r="QVE23" s="810"/>
      <c r="QVF23" s="810"/>
      <c r="QVG23" s="810"/>
      <c r="QVH23" s="810"/>
      <c r="QVI23" s="810"/>
      <c r="QVJ23" s="810"/>
      <c r="QVK23" s="810"/>
      <c r="QVL23" s="810"/>
      <c r="QVM23" s="810"/>
      <c r="QVN23" s="810"/>
      <c r="QVO23" s="810"/>
      <c r="QVP23" s="810"/>
      <c r="QVQ23" s="810"/>
      <c r="QVR23" s="810"/>
      <c r="QVS23" s="810"/>
      <c r="QVT23" s="810"/>
      <c r="QVU23" s="810"/>
      <c r="QVV23" s="810"/>
      <c r="QVW23" s="810"/>
      <c r="QVX23" s="810"/>
      <c r="QVY23" s="810"/>
      <c r="QVZ23" s="810"/>
      <c r="QWA23" s="810"/>
      <c r="QWB23" s="810"/>
      <c r="QWC23" s="810"/>
      <c r="QWD23" s="810"/>
      <c r="QWE23" s="810"/>
      <c r="QWF23" s="810"/>
      <c r="QWG23" s="810"/>
      <c r="QWH23" s="810"/>
      <c r="QWI23" s="810"/>
      <c r="QWJ23" s="810"/>
      <c r="QWK23" s="810"/>
      <c r="QWL23" s="810"/>
      <c r="QWM23" s="810"/>
      <c r="QWN23" s="810"/>
      <c r="QWO23" s="810"/>
      <c r="QWP23" s="810"/>
      <c r="QWQ23" s="810"/>
      <c r="QWR23" s="810"/>
      <c r="QWS23" s="810"/>
      <c r="QWT23" s="810"/>
      <c r="QWU23" s="810"/>
      <c r="QWV23" s="810"/>
      <c r="QWW23" s="810"/>
      <c r="QWX23" s="810"/>
      <c r="QWY23" s="810"/>
      <c r="QWZ23" s="810"/>
      <c r="QXA23" s="810"/>
      <c r="QXB23" s="810"/>
      <c r="QXC23" s="810"/>
      <c r="QXD23" s="810"/>
      <c r="QXE23" s="810"/>
      <c r="QXF23" s="810"/>
      <c r="QXG23" s="810"/>
      <c r="QXH23" s="810"/>
      <c r="QXI23" s="810"/>
      <c r="QXJ23" s="810"/>
      <c r="QXK23" s="810"/>
      <c r="QXL23" s="810"/>
      <c r="QXM23" s="810"/>
      <c r="QXN23" s="810"/>
      <c r="QXO23" s="810"/>
      <c r="QXP23" s="810"/>
      <c r="QXQ23" s="810"/>
      <c r="QXR23" s="810"/>
      <c r="QXS23" s="810"/>
      <c r="QXT23" s="810"/>
      <c r="QXU23" s="810"/>
      <c r="QXV23" s="810"/>
      <c r="QXW23" s="810"/>
      <c r="QXX23" s="810"/>
      <c r="QXY23" s="810"/>
      <c r="QXZ23" s="810"/>
      <c r="QYA23" s="810"/>
      <c r="QYB23" s="810"/>
      <c r="QYC23" s="810"/>
      <c r="QYD23" s="810"/>
      <c r="QYE23" s="810"/>
      <c r="QYF23" s="810"/>
      <c r="QYG23" s="810"/>
      <c r="QYH23" s="810"/>
      <c r="QYI23" s="810"/>
      <c r="QYJ23" s="810"/>
      <c r="QYK23" s="810"/>
      <c r="QYL23" s="810"/>
      <c r="QYM23" s="810"/>
      <c r="QYN23" s="810"/>
      <c r="QYO23" s="810"/>
      <c r="QYP23" s="810"/>
      <c r="QYQ23" s="810"/>
      <c r="QYR23" s="810"/>
      <c r="QYS23" s="810"/>
      <c r="QYT23" s="810"/>
      <c r="QYU23" s="810"/>
      <c r="QYV23" s="810"/>
      <c r="QYW23" s="810"/>
      <c r="QYX23" s="810"/>
      <c r="QYY23" s="810"/>
      <c r="QYZ23" s="810"/>
      <c r="QZA23" s="810"/>
      <c r="QZB23" s="810"/>
      <c r="QZC23" s="810"/>
      <c r="QZD23" s="810"/>
      <c r="QZE23" s="810"/>
      <c r="QZF23" s="810"/>
      <c r="QZG23" s="810"/>
      <c r="QZH23" s="810"/>
      <c r="QZI23" s="810"/>
      <c r="QZJ23" s="810"/>
      <c r="QZK23" s="810"/>
      <c r="QZL23" s="810"/>
      <c r="QZM23" s="810"/>
      <c r="QZN23" s="810"/>
      <c r="QZO23" s="810"/>
      <c r="QZP23" s="810"/>
      <c r="QZQ23" s="810"/>
      <c r="QZR23" s="810"/>
      <c r="QZS23" s="810"/>
      <c r="QZT23" s="810"/>
      <c r="QZU23" s="810"/>
      <c r="QZV23" s="810"/>
      <c r="QZW23" s="810"/>
      <c r="QZX23" s="810"/>
      <c r="QZY23" s="810"/>
      <c r="QZZ23" s="810"/>
      <c r="RAA23" s="810"/>
      <c r="RAB23" s="810"/>
      <c r="RAC23" s="810"/>
      <c r="RAD23" s="810"/>
      <c r="RAE23" s="810"/>
      <c r="RAF23" s="810"/>
      <c r="RAG23" s="810"/>
      <c r="RAH23" s="810"/>
      <c r="RAI23" s="810"/>
      <c r="RAJ23" s="810"/>
      <c r="RAK23" s="810"/>
      <c r="RAL23" s="810"/>
      <c r="RAM23" s="810"/>
      <c r="RAN23" s="810"/>
      <c r="RAO23" s="810"/>
      <c r="RAP23" s="810"/>
      <c r="RAQ23" s="810"/>
      <c r="RAR23" s="810"/>
      <c r="RAS23" s="810"/>
      <c r="RAT23" s="810"/>
      <c r="RAU23" s="810"/>
      <c r="RAV23" s="810"/>
      <c r="RAW23" s="810"/>
      <c r="RAX23" s="810"/>
      <c r="RAY23" s="810"/>
      <c r="RAZ23" s="810"/>
      <c r="RBA23" s="810"/>
      <c r="RBB23" s="810"/>
      <c r="RBC23" s="810"/>
      <c r="RBD23" s="810"/>
      <c r="RBE23" s="810"/>
      <c r="RBF23" s="810"/>
      <c r="RBG23" s="810"/>
      <c r="RBH23" s="810"/>
      <c r="RBI23" s="810"/>
      <c r="RBJ23" s="810"/>
      <c r="RBK23" s="810"/>
      <c r="RBL23" s="810"/>
      <c r="RBM23" s="810"/>
      <c r="RBN23" s="810"/>
      <c r="RBO23" s="810"/>
      <c r="RBP23" s="810"/>
      <c r="RBQ23" s="810"/>
      <c r="RBR23" s="810"/>
      <c r="RBS23" s="810"/>
      <c r="RBT23" s="810"/>
      <c r="RBU23" s="810"/>
      <c r="RBV23" s="810"/>
      <c r="RBW23" s="810"/>
      <c r="RBX23" s="810"/>
      <c r="RBY23" s="810"/>
      <c r="RBZ23" s="810"/>
      <c r="RCA23" s="810"/>
      <c r="RCB23" s="810"/>
      <c r="RCC23" s="810"/>
      <c r="RCD23" s="810"/>
      <c r="RCE23" s="810"/>
      <c r="RCF23" s="810"/>
      <c r="RCG23" s="810"/>
      <c r="RCH23" s="810"/>
      <c r="RCI23" s="810"/>
      <c r="RCJ23" s="810"/>
      <c r="RCK23" s="810"/>
      <c r="RCL23" s="810"/>
      <c r="RCM23" s="810"/>
      <c r="RCN23" s="810"/>
      <c r="RCO23" s="810"/>
      <c r="RCP23" s="810"/>
      <c r="RCQ23" s="810"/>
      <c r="RCR23" s="810"/>
      <c r="RCS23" s="810"/>
      <c r="RCT23" s="810"/>
      <c r="RCU23" s="810"/>
      <c r="RCV23" s="810"/>
      <c r="RCW23" s="810"/>
      <c r="RCX23" s="810"/>
      <c r="RCY23" s="810"/>
      <c r="RCZ23" s="810"/>
      <c r="RDA23" s="810"/>
      <c r="RDB23" s="810"/>
      <c r="RDC23" s="810"/>
      <c r="RDD23" s="810"/>
      <c r="RDE23" s="810"/>
      <c r="RDF23" s="810"/>
      <c r="RDG23" s="810"/>
      <c r="RDH23" s="810"/>
      <c r="RDI23" s="810"/>
      <c r="RDJ23" s="810"/>
      <c r="RDK23" s="810"/>
      <c r="RDL23" s="810"/>
      <c r="RDM23" s="810"/>
      <c r="RDN23" s="810"/>
      <c r="RDO23" s="810"/>
      <c r="RDP23" s="810"/>
      <c r="RDQ23" s="810"/>
      <c r="RDR23" s="810"/>
      <c r="RDS23" s="810"/>
      <c r="RDT23" s="810"/>
      <c r="RDU23" s="810"/>
      <c r="RDV23" s="810"/>
      <c r="RDW23" s="810"/>
      <c r="RDX23" s="810"/>
      <c r="RDY23" s="810"/>
      <c r="RDZ23" s="810"/>
      <c r="REA23" s="810"/>
      <c r="REB23" s="810"/>
      <c r="REC23" s="810"/>
      <c r="RED23" s="810"/>
      <c r="REE23" s="810"/>
      <c r="REF23" s="810"/>
      <c r="REG23" s="810"/>
      <c r="REH23" s="810"/>
      <c r="REI23" s="810"/>
      <c r="REJ23" s="810"/>
      <c r="REK23" s="810"/>
      <c r="REL23" s="810"/>
      <c r="REM23" s="810"/>
      <c r="REN23" s="810"/>
      <c r="REO23" s="810"/>
      <c r="REP23" s="810"/>
      <c r="REQ23" s="810"/>
      <c r="RER23" s="810"/>
      <c r="RES23" s="810"/>
      <c r="RET23" s="810"/>
      <c r="REU23" s="810"/>
      <c r="REV23" s="810"/>
      <c r="REW23" s="810"/>
      <c r="REX23" s="810"/>
      <c r="REY23" s="810"/>
      <c r="REZ23" s="810"/>
      <c r="RFA23" s="810"/>
      <c r="RFB23" s="810"/>
      <c r="RFC23" s="810"/>
      <c r="RFD23" s="810"/>
      <c r="RFE23" s="810"/>
      <c r="RFF23" s="810"/>
      <c r="RFG23" s="810"/>
      <c r="RFH23" s="810"/>
      <c r="RFI23" s="810"/>
      <c r="RFJ23" s="810"/>
      <c r="RFK23" s="810"/>
      <c r="RFL23" s="810"/>
      <c r="RFM23" s="810"/>
      <c r="RFN23" s="810"/>
      <c r="RFO23" s="810"/>
      <c r="RFP23" s="810"/>
      <c r="RFQ23" s="810"/>
      <c r="RFR23" s="810"/>
      <c r="RFS23" s="810"/>
      <c r="RFT23" s="810"/>
      <c r="RFU23" s="810"/>
      <c r="RFV23" s="810"/>
      <c r="RFW23" s="810"/>
      <c r="RFX23" s="810"/>
      <c r="RFY23" s="810"/>
      <c r="RFZ23" s="810"/>
      <c r="RGA23" s="810"/>
      <c r="RGB23" s="810"/>
      <c r="RGC23" s="810"/>
      <c r="RGD23" s="810"/>
      <c r="RGE23" s="810"/>
      <c r="RGF23" s="810"/>
      <c r="RGG23" s="810"/>
      <c r="RGH23" s="810"/>
      <c r="RGI23" s="810"/>
      <c r="RGJ23" s="810"/>
      <c r="RGK23" s="810"/>
      <c r="RGL23" s="810"/>
      <c r="RGM23" s="810"/>
      <c r="RGN23" s="810"/>
      <c r="RGO23" s="810"/>
      <c r="RGP23" s="810"/>
      <c r="RGQ23" s="810"/>
      <c r="RGR23" s="810"/>
      <c r="RGS23" s="810"/>
      <c r="RGT23" s="810"/>
      <c r="RGU23" s="810"/>
      <c r="RGV23" s="810"/>
      <c r="RGW23" s="810"/>
      <c r="RGX23" s="810"/>
      <c r="RGY23" s="810"/>
      <c r="RGZ23" s="810"/>
      <c r="RHA23" s="810"/>
      <c r="RHB23" s="810"/>
      <c r="RHC23" s="810"/>
      <c r="RHD23" s="810"/>
      <c r="RHE23" s="810"/>
      <c r="RHF23" s="810"/>
      <c r="RHG23" s="810"/>
      <c r="RHH23" s="810"/>
      <c r="RHI23" s="810"/>
      <c r="RHJ23" s="810"/>
      <c r="RHK23" s="810"/>
      <c r="RHL23" s="810"/>
      <c r="RHM23" s="810"/>
      <c r="RHN23" s="810"/>
      <c r="RHO23" s="810"/>
      <c r="RHP23" s="810"/>
      <c r="RHQ23" s="810"/>
      <c r="RHR23" s="810"/>
      <c r="RHS23" s="810"/>
      <c r="RHT23" s="810"/>
      <c r="RHU23" s="810"/>
      <c r="RHV23" s="810"/>
      <c r="RHW23" s="810"/>
      <c r="RHX23" s="810"/>
      <c r="RHY23" s="810"/>
      <c r="RHZ23" s="810"/>
      <c r="RIA23" s="810"/>
      <c r="RIB23" s="810"/>
      <c r="RIC23" s="810"/>
      <c r="RID23" s="810"/>
      <c r="RIE23" s="810"/>
      <c r="RIF23" s="810"/>
      <c r="RIG23" s="810"/>
      <c r="RIH23" s="810"/>
      <c r="RII23" s="810"/>
      <c r="RIJ23" s="810"/>
      <c r="RIK23" s="810"/>
      <c r="RIL23" s="810"/>
      <c r="RIM23" s="810"/>
      <c r="RIN23" s="810"/>
      <c r="RIO23" s="810"/>
      <c r="RIP23" s="810"/>
      <c r="RIQ23" s="810"/>
      <c r="RIR23" s="810"/>
      <c r="RIS23" s="810"/>
      <c r="RIT23" s="810"/>
      <c r="RIU23" s="810"/>
      <c r="RIV23" s="810"/>
      <c r="RIW23" s="810"/>
      <c r="RIX23" s="810"/>
      <c r="RIY23" s="810"/>
      <c r="RIZ23" s="810"/>
      <c r="RJA23" s="810"/>
      <c r="RJB23" s="810"/>
      <c r="RJC23" s="810"/>
      <c r="RJD23" s="810"/>
      <c r="RJE23" s="810"/>
      <c r="RJF23" s="810"/>
      <c r="RJG23" s="810"/>
      <c r="RJH23" s="810"/>
      <c r="RJI23" s="810"/>
      <c r="RJJ23" s="810"/>
      <c r="RJK23" s="810"/>
      <c r="RJL23" s="810"/>
      <c r="RJM23" s="810"/>
      <c r="RJN23" s="810"/>
      <c r="RJO23" s="810"/>
      <c r="RJP23" s="810"/>
      <c r="RJQ23" s="810"/>
      <c r="RJR23" s="810"/>
      <c r="RJS23" s="810"/>
      <c r="RJT23" s="810"/>
      <c r="RJU23" s="810"/>
      <c r="RJV23" s="810"/>
      <c r="RJW23" s="810"/>
      <c r="RJX23" s="810"/>
      <c r="RJY23" s="810"/>
      <c r="RJZ23" s="810"/>
      <c r="RKA23" s="810"/>
      <c r="RKB23" s="810"/>
      <c r="RKC23" s="810"/>
      <c r="RKD23" s="810"/>
      <c r="RKE23" s="810"/>
      <c r="RKF23" s="810"/>
      <c r="RKG23" s="810"/>
      <c r="RKH23" s="810"/>
      <c r="RKI23" s="810"/>
      <c r="RKJ23" s="810"/>
      <c r="RKK23" s="810"/>
      <c r="RKL23" s="810"/>
      <c r="RKM23" s="810"/>
      <c r="RKN23" s="810"/>
      <c r="RKO23" s="810"/>
      <c r="RKP23" s="810"/>
      <c r="RKQ23" s="810"/>
      <c r="RKR23" s="810"/>
      <c r="RKS23" s="810"/>
      <c r="RKT23" s="810"/>
      <c r="RKU23" s="810"/>
      <c r="RKV23" s="810"/>
      <c r="RKW23" s="810"/>
      <c r="RKX23" s="810"/>
      <c r="RKY23" s="810"/>
      <c r="RKZ23" s="810"/>
      <c r="RLA23" s="810"/>
      <c r="RLB23" s="810"/>
      <c r="RLC23" s="810"/>
      <c r="RLD23" s="810"/>
      <c r="RLE23" s="810"/>
      <c r="RLF23" s="810"/>
      <c r="RLG23" s="810"/>
      <c r="RLH23" s="810"/>
      <c r="RLI23" s="810"/>
      <c r="RLJ23" s="810"/>
      <c r="RLK23" s="810"/>
      <c r="RLL23" s="810"/>
      <c r="RLM23" s="810"/>
      <c r="RLN23" s="810"/>
      <c r="RLO23" s="810"/>
      <c r="RLP23" s="810"/>
      <c r="RLQ23" s="810"/>
      <c r="RLR23" s="810"/>
      <c r="RLS23" s="810"/>
      <c r="RLT23" s="810"/>
      <c r="RLU23" s="810"/>
      <c r="RLV23" s="810"/>
      <c r="RLW23" s="810"/>
      <c r="RLX23" s="810"/>
      <c r="RLY23" s="810"/>
      <c r="RLZ23" s="810"/>
      <c r="RMA23" s="810"/>
      <c r="RMB23" s="810"/>
      <c r="RMC23" s="810"/>
      <c r="RMD23" s="810"/>
      <c r="RME23" s="810"/>
      <c r="RMF23" s="810"/>
      <c r="RMG23" s="810"/>
      <c r="RMH23" s="810"/>
      <c r="RMI23" s="810"/>
      <c r="RMJ23" s="810"/>
      <c r="RMK23" s="810"/>
      <c r="RML23" s="810"/>
      <c r="RMM23" s="810"/>
      <c r="RMN23" s="810"/>
      <c r="RMO23" s="810"/>
      <c r="RMP23" s="810"/>
      <c r="RMQ23" s="810"/>
      <c r="RMR23" s="810"/>
      <c r="RMS23" s="810"/>
      <c r="RMT23" s="810"/>
      <c r="RMU23" s="810"/>
      <c r="RMV23" s="810"/>
      <c r="RMW23" s="810"/>
      <c r="RMX23" s="810"/>
      <c r="RMY23" s="810"/>
      <c r="RMZ23" s="810"/>
      <c r="RNA23" s="810"/>
      <c r="RNB23" s="810"/>
      <c r="RNC23" s="810"/>
      <c r="RND23" s="810"/>
      <c r="RNE23" s="810"/>
      <c r="RNF23" s="810"/>
      <c r="RNG23" s="810"/>
      <c r="RNH23" s="810"/>
      <c r="RNI23" s="810"/>
      <c r="RNJ23" s="810"/>
      <c r="RNK23" s="810"/>
      <c r="RNL23" s="810"/>
      <c r="RNM23" s="810"/>
      <c r="RNN23" s="810"/>
      <c r="RNO23" s="810"/>
      <c r="RNP23" s="810"/>
      <c r="RNQ23" s="810"/>
      <c r="RNR23" s="810"/>
      <c r="RNS23" s="810"/>
      <c r="RNT23" s="810"/>
      <c r="RNU23" s="810"/>
      <c r="RNV23" s="810"/>
      <c r="RNW23" s="810"/>
      <c r="RNX23" s="810"/>
      <c r="RNY23" s="810"/>
      <c r="RNZ23" s="810"/>
      <c r="ROA23" s="810"/>
      <c r="ROB23" s="810"/>
      <c r="ROC23" s="810"/>
      <c r="ROD23" s="810"/>
      <c r="ROE23" s="810"/>
      <c r="ROF23" s="810"/>
      <c r="ROG23" s="810"/>
      <c r="ROH23" s="810"/>
      <c r="ROI23" s="810"/>
      <c r="ROJ23" s="810"/>
      <c r="ROK23" s="810"/>
      <c r="ROL23" s="810"/>
      <c r="ROM23" s="810"/>
      <c r="RON23" s="810"/>
      <c r="ROO23" s="810"/>
      <c r="ROP23" s="810"/>
      <c r="ROQ23" s="810"/>
      <c r="ROR23" s="810"/>
      <c r="ROS23" s="810"/>
      <c r="ROT23" s="810"/>
      <c r="ROU23" s="810"/>
      <c r="ROV23" s="810"/>
      <c r="ROW23" s="810"/>
      <c r="ROX23" s="810"/>
      <c r="ROY23" s="810"/>
      <c r="ROZ23" s="810"/>
      <c r="RPA23" s="810"/>
      <c r="RPB23" s="810"/>
      <c r="RPC23" s="810"/>
      <c r="RPD23" s="810"/>
      <c r="RPE23" s="810"/>
      <c r="RPF23" s="810"/>
      <c r="RPG23" s="810"/>
      <c r="RPH23" s="810"/>
      <c r="RPI23" s="810"/>
      <c r="RPJ23" s="810"/>
      <c r="RPK23" s="810"/>
      <c r="RPL23" s="810"/>
      <c r="RPM23" s="810"/>
      <c r="RPN23" s="810"/>
      <c r="RPO23" s="810"/>
      <c r="RPP23" s="810"/>
      <c r="RPQ23" s="810"/>
      <c r="RPR23" s="810"/>
      <c r="RPS23" s="810"/>
      <c r="RPT23" s="810"/>
      <c r="RPU23" s="810"/>
      <c r="RPV23" s="810"/>
      <c r="RPW23" s="810"/>
      <c r="RPX23" s="810"/>
      <c r="RPY23" s="810"/>
      <c r="RPZ23" s="810"/>
      <c r="RQA23" s="810"/>
      <c r="RQB23" s="810"/>
      <c r="RQC23" s="810"/>
      <c r="RQD23" s="810"/>
      <c r="RQE23" s="810"/>
      <c r="RQF23" s="810"/>
      <c r="RQG23" s="810"/>
      <c r="RQH23" s="810"/>
      <c r="RQI23" s="810"/>
      <c r="RQJ23" s="810"/>
      <c r="RQK23" s="810"/>
      <c r="RQL23" s="810"/>
      <c r="RQM23" s="810"/>
      <c r="RQN23" s="810"/>
      <c r="RQO23" s="810"/>
      <c r="RQP23" s="810"/>
      <c r="RQQ23" s="810"/>
      <c r="RQR23" s="810"/>
      <c r="RQS23" s="810"/>
      <c r="RQT23" s="810"/>
      <c r="RQU23" s="810"/>
      <c r="RQV23" s="810"/>
      <c r="RQW23" s="810"/>
      <c r="RQX23" s="810"/>
      <c r="RQY23" s="810"/>
      <c r="RQZ23" s="810"/>
      <c r="RRA23" s="810"/>
      <c r="RRB23" s="810"/>
      <c r="RRC23" s="810"/>
      <c r="RRD23" s="810"/>
      <c r="RRE23" s="810"/>
      <c r="RRF23" s="810"/>
      <c r="RRG23" s="810"/>
      <c r="RRH23" s="810"/>
      <c r="RRI23" s="810"/>
      <c r="RRJ23" s="810"/>
      <c r="RRK23" s="810"/>
      <c r="RRL23" s="810"/>
      <c r="RRM23" s="810"/>
      <c r="RRN23" s="810"/>
      <c r="RRO23" s="810"/>
      <c r="RRP23" s="810"/>
      <c r="RRQ23" s="810"/>
      <c r="RRR23" s="810"/>
      <c r="RRS23" s="810"/>
      <c r="RRT23" s="810"/>
      <c r="RRU23" s="810"/>
      <c r="RRV23" s="810"/>
      <c r="RRW23" s="810"/>
      <c r="RRX23" s="810"/>
      <c r="RRY23" s="810"/>
      <c r="RRZ23" s="810"/>
      <c r="RSA23" s="810"/>
      <c r="RSB23" s="810"/>
      <c r="RSC23" s="810"/>
      <c r="RSD23" s="810"/>
      <c r="RSE23" s="810"/>
      <c r="RSF23" s="810"/>
      <c r="RSG23" s="810"/>
      <c r="RSH23" s="810"/>
      <c r="RSI23" s="810"/>
      <c r="RSJ23" s="810"/>
      <c r="RSK23" s="810"/>
      <c r="RSL23" s="810"/>
      <c r="RSM23" s="810"/>
      <c r="RSN23" s="810"/>
      <c r="RSO23" s="810"/>
      <c r="RSP23" s="810"/>
      <c r="RSQ23" s="810"/>
      <c r="RSR23" s="810"/>
      <c r="RSS23" s="810"/>
      <c r="RST23" s="810"/>
      <c r="RSU23" s="810"/>
      <c r="RSV23" s="810"/>
      <c r="RSW23" s="810"/>
      <c r="RSX23" s="810"/>
      <c r="RSY23" s="810"/>
      <c r="RSZ23" s="810"/>
      <c r="RTA23" s="810"/>
      <c r="RTB23" s="810"/>
      <c r="RTC23" s="810"/>
      <c r="RTD23" s="810"/>
      <c r="RTE23" s="810"/>
      <c r="RTF23" s="810"/>
      <c r="RTG23" s="810"/>
      <c r="RTH23" s="810"/>
      <c r="RTI23" s="810"/>
      <c r="RTJ23" s="810"/>
      <c r="RTK23" s="810"/>
      <c r="RTL23" s="810"/>
      <c r="RTM23" s="810"/>
      <c r="RTN23" s="810"/>
      <c r="RTO23" s="810"/>
      <c r="RTP23" s="810"/>
      <c r="RTQ23" s="810"/>
      <c r="RTR23" s="810"/>
      <c r="RTS23" s="810"/>
      <c r="RTT23" s="810"/>
      <c r="RTU23" s="810"/>
      <c r="RTV23" s="810"/>
      <c r="RTW23" s="810"/>
      <c r="RTX23" s="810"/>
      <c r="RTY23" s="810"/>
      <c r="RTZ23" s="810"/>
      <c r="RUA23" s="810"/>
      <c r="RUB23" s="810"/>
      <c r="RUC23" s="810"/>
      <c r="RUD23" s="810"/>
      <c r="RUE23" s="810"/>
      <c r="RUF23" s="810"/>
      <c r="RUG23" s="810"/>
      <c r="RUH23" s="810"/>
      <c r="RUI23" s="810"/>
      <c r="RUJ23" s="810"/>
      <c r="RUK23" s="810"/>
      <c r="RUL23" s="810"/>
      <c r="RUM23" s="810"/>
      <c r="RUN23" s="810"/>
      <c r="RUO23" s="810"/>
      <c r="RUP23" s="810"/>
      <c r="RUQ23" s="810"/>
      <c r="RUR23" s="810"/>
      <c r="RUS23" s="810"/>
      <c r="RUT23" s="810"/>
      <c r="RUU23" s="810"/>
      <c r="RUV23" s="810"/>
      <c r="RUW23" s="810"/>
      <c r="RUX23" s="810"/>
      <c r="RUY23" s="810"/>
      <c r="RUZ23" s="810"/>
      <c r="RVA23" s="810"/>
      <c r="RVB23" s="810"/>
      <c r="RVC23" s="810"/>
      <c r="RVD23" s="810"/>
      <c r="RVE23" s="810"/>
      <c r="RVF23" s="810"/>
      <c r="RVG23" s="810"/>
      <c r="RVH23" s="810"/>
      <c r="RVI23" s="810"/>
      <c r="RVJ23" s="810"/>
      <c r="RVK23" s="810"/>
      <c r="RVL23" s="810"/>
      <c r="RVM23" s="810"/>
      <c r="RVN23" s="810"/>
      <c r="RVO23" s="810"/>
      <c r="RVP23" s="810"/>
      <c r="RVQ23" s="810"/>
      <c r="RVR23" s="810"/>
      <c r="RVS23" s="810"/>
      <c r="RVT23" s="810"/>
      <c r="RVU23" s="810"/>
      <c r="RVV23" s="810"/>
      <c r="RVW23" s="810"/>
      <c r="RVX23" s="810"/>
      <c r="RVY23" s="810"/>
      <c r="RVZ23" s="810"/>
      <c r="RWA23" s="810"/>
      <c r="RWB23" s="810"/>
      <c r="RWC23" s="810"/>
      <c r="RWD23" s="810"/>
      <c r="RWE23" s="810"/>
      <c r="RWF23" s="810"/>
      <c r="RWG23" s="810"/>
      <c r="RWH23" s="810"/>
      <c r="RWI23" s="810"/>
      <c r="RWJ23" s="810"/>
      <c r="RWK23" s="810"/>
      <c r="RWL23" s="810"/>
      <c r="RWM23" s="810"/>
      <c r="RWN23" s="810"/>
      <c r="RWO23" s="810"/>
      <c r="RWP23" s="810"/>
      <c r="RWQ23" s="810"/>
      <c r="RWR23" s="810"/>
      <c r="RWS23" s="810"/>
      <c r="RWT23" s="810"/>
      <c r="RWU23" s="810"/>
      <c r="RWV23" s="810"/>
      <c r="RWW23" s="810"/>
      <c r="RWX23" s="810"/>
      <c r="RWY23" s="810"/>
      <c r="RWZ23" s="810"/>
      <c r="RXA23" s="810"/>
      <c r="RXB23" s="810"/>
      <c r="RXC23" s="810"/>
      <c r="RXD23" s="810"/>
      <c r="RXE23" s="810"/>
      <c r="RXF23" s="810"/>
      <c r="RXG23" s="810"/>
      <c r="RXH23" s="810"/>
      <c r="RXI23" s="810"/>
      <c r="RXJ23" s="810"/>
      <c r="RXK23" s="810"/>
      <c r="RXL23" s="810"/>
      <c r="RXM23" s="810"/>
      <c r="RXN23" s="810"/>
      <c r="RXO23" s="810"/>
      <c r="RXP23" s="810"/>
      <c r="RXQ23" s="810"/>
      <c r="RXR23" s="810"/>
      <c r="RXS23" s="810"/>
      <c r="RXT23" s="810"/>
      <c r="RXU23" s="810"/>
      <c r="RXV23" s="810"/>
      <c r="RXW23" s="810"/>
      <c r="RXX23" s="810"/>
      <c r="RXY23" s="810"/>
      <c r="RXZ23" s="810"/>
      <c r="RYA23" s="810"/>
      <c r="RYB23" s="810"/>
      <c r="RYC23" s="810"/>
      <c r="RYD23" s="810"/>
      <c r="RYE23" s="810"/>
      <c r="RYF23" s="810"/>
      <c r="RYG23" s="810"/>
      <c r="RYH23" s="810"/>
      <c r="RYI23" s="810"/>
      <c r="RYJ23" s="810"/>
      <c r="RYK23" s="810"/>
      <c r="RYL23" s="810"/>
      <c r="RYM23" s="810"/>
      <c r="RYN23" s="810"/>
      <c r="RYO23" s="810"/>
      <c r="RYP23" s="810"/>
      <c r="RYQ23" s="810"/>
      <c r="RYR23" s="810"/>
      <c r="RYS23" s="810"/>
      <c r="RYT23" s="810"/>
      <c r="RYU23" s="810"/>
      <c r="RYV23" s="810"/>
      <c r="RYW23" s="810"/>
      <c r="RYX23" s="810"/>
      <c r="RYY23" s="810"/>
      <c r="RYZ23" s="810"/>
      <c r="RZA23" s="810"/>
      <c r="RZB23" s="810"/>
      <c r="RZC23" s="810"/>
      <c r="RZD23" s="810"/>
      <c r="RZE23" s="810"/>
      <c r="RZF23" s="810"/>
      <c r="RZG23" s="810"/>
      <c r="RZH23" s="810"/>
      <c r="RZI23" s="810"/>
      <c r="RZJ23" s="810"/>
      <c r="RZK23" s="810"/>
      <c r="RZL23" s="810"/>
      <c r="RZM23" s="810"/>
      <c r="RZN23" s="810"/>
      <c r="RZO23" s="810"/>
      <c r="RZP23" s="810"/>
      <c r="RZQ23" s="810"/>
      <c r="RZR23" s="810"/>
      <c r="RZS23" s="810"/>
      <c r="RZT23" s="810"/>
      <c r="RZU23" s="810"/>
      <c r="RZV23" s="810"/>
      <c r="RZW23" s="810"/>
      <c r="RZX23" s="810"/>
      <c r="RZY23" s="810"/>
      <c r="RZZ23" s="810"/>
      <c r="SAA23" s="810"/>
      <c r="SAB23" s="810"/>
      <c r="SAC23" s="810"/>
      <c r="SAD23" s="810"/>
      <c r="SAE23" s="810"/>
      <c r="SAF23" s="810"/>
      <c r="SAG23" s="810"/>
      <c r="SAH23" s="810"/>
      <c r="SAI23" s="810"/>
      <c r="SAJ23" s="810"/>
      <c r="SAK23" s="810"/>
      <c r="SAL23" s="810"/>
      <c r="SAM23" s="810"/>
      <c r="SAN23" s="810"/>
      <c r="SAO23" s="810"/>
      <c r="SAP23" s="810"/>
      <c r="SAQ23" s="810"/>
      <c r="SAR23" s="810"/>
      <c r="SAS23" s="810"/>
      <c r="SAT23" s="810"/>
      <c r="SAU23" s="810"/>
      <c r="SAV23" s="810"/>
      <c r="SAW23" s="810"/>
      <c r="SAX23" s="810"/>
      <c r="SAY23" s="810"/>
      <c r="SAZ23" s="810"/>
      <c r="SBA23" s="810"/>
      <c r="SBB23" s="810"/>
      <c r="SBC23" s="810"/>
      <c r="SBD23" s="810"/>
      <c r="SBE23" s="810"/>
      <c r="SBF23" s="810"/>
      <c r="SBG23" s="810"/>
      <c r="SBH23" s="810"/>
      <c r="SBI23" s="810"/>
      <c r="SBJ23" s="810"/>
      <c r="SBK23" s="810"/>
      <c r="SBL23" s="810"/>
      <c r="SBM23" s="810"/>
      <c r="SBN23" s="810"/>
      <c r="SBO23" s="810"/>
      <c r="SBP23" s="810"/>
      <c r="SBQ23" s="810"/>
      <c r="SBR23" s="810"/>
      <c r="SBS23" s="810"/>
      <c r="SBT23" s="810"/>
      <c r="SBU23" s="810"/>
      <c r="SBV23" s="810"/>
      <c r="SBW23" s="810"/>
      <c r="SBX23" s="810"/>
      <c r="SBY23" s="810"/>
      <c r="SBZ23" s="810"/>
      <c r="SCA23" s="810"/>
      <c r="SCB23" s="810"/>
      <c r="SCC23" s="810"/>
      <c r="SCD23" s="810"/>
      <c r="SCE23" s="810"/>
      <c r="SCF23" s="810"/>
      <c r="SCG23" s="810"/>
      <c r="SCH23" s="810"/>
      <c r="SCI23" s="810"/>
      <c r="SCJ23" s="810"/>
      <c r="SCK23" s="810"/>
      <c r="SCL23" s="810"/>
      <c r="SCM23" s="810"/>
      <c r="SCN23" s="810"/>
      <c r="SCO23" s="810"/>
      <c r="SCP23" s="810"/>
      <c r="SCQ23" s="810"/>
      <c r="SCR23" s="810"/>
      <c r="SCS23" s="810"/>
      <c r="SCT23" s="810"/>
      <c r="SCU23" s="810"/>
      <c r="SCV23" s="810"/>
      <c r="SCW23" s="810"/>
      <c r="SCX23" s="810"/>
      <c r="SCY23" s="810"/>
      <c r="SCZ23" s="810"/>
      <c r="SDA23" s="810"/>
      <c r="SDB23" s="810"/>
      <c r="SDC23" s="810"/>
      <c r="SDD23" s="810"/>
      <c r="SDE23" s="810"/>
      <c r="SDF23" s="810"/>
      <c r="SDG23" s="810"/>
      <c r="SDH23" s="810"/>
      <c r="SDI23" s="810"/>
      <c r="SDJ23" s="810"/>
      <c r="SDK23" s="810"/>
      <c r="SDL23" s="810"/>
      <c r="SDM23" s="810"/>
      <c r="SDN23" s="810"/>
      <c r="SDO23" s="810"/>
      <c r="SDP23" s="810"/>
      <c r="SDQ23" s="810"/>
      <c r="SDR23" s="810"/>
      <c r="SDS23" s="810"/>
      <c r="SDT23" s="810"/>
      <c r="SDU23" s="810"/>
      <c r="SDV23" s="810"/>
      <c r="SDW23" s="810"/>
      <c r="SDX23" s="810"/>
      <c r="SDY23" s="810"/>
      <c r="SDZ23" s="810"/>
      <c r="SEA23" s="810"/>
      <c r="SEB23" s="810"/>
      <c r="SEC23" s="810"/>
      <c r="SED23" s="810"/>
      <c r="SEE23" s="810"/>
      <c r="SEF23" s="810"/>
      <c r="SEG23" s="810"/>
      <c r="SEH23" s="810"/>
      <c r="SEI23" s="810"/>
      <c r="SEJ23" s="810"/>
      <c r="SEK23" s="810"/>
      <c r="SEL23" s="810"/>
      <c r="SEM23" s="810"/>
      <c r="SEN23" s="810"/>
      <c r="SEO23" s="810"/>
      <c r="SEP23" s="810"/>
      <c r="SEQ23" s="810"/>
      <c r="SER23" s="810"/>
      <c r="SES23" s="810"/>
      <c r="SET23" s="810"/>
      <c r="SEU23" s="810"/>
      <c r="SEV23" s="810"/>
      <c r="SEW23" s="810"/>
      <c r="SEX23" s="810"/>
      <c r="SEY23" s="810"/>
      <c r="SEZ23" s="810"/>
      <c r="SFA23" s="810"/>
      <c r="SFB23" s="810"/>
      <c r="SFC23" s="810"/>
      <c r="SFD23" s="810"/>
      <c r="SFE23" s="810"/>
      <c r="SFF23" s="810"/>
      <c r="SFG23" s="810"/>
      <c r="SFH23" s="810"/>
      <c r="SFI23" s="810"/>
      <c r="SFJ23" s="810"/>
      <c r="SFK23" s="810"/>
      <c r="SFL23" s="810"/>
      <c r="SFM23" s="810"/>
      <c r="SFN23" s="810"/>
      <c r="SFO23" s="810"/>
      <c r="SFP23" s="810"/>
      <c r="SFQ23" s="810"/>
      <c r="SFR23" s="810"/>
      <c r="SFS23" s="810"/>
      <c r="SFT23" s="810"/>
      <c r="SFU23" s="810"/>
      <c r="SFV23" s="810"/>
      <c r="SFW23" s="810"/>
      <c r="SFX23" s="810"/>
      <c r="SFY23" s="810"/>
      <c r="SFZ23" s="810"/>
      <c r="SGA23" s="810"/>
      <c r="SGB23" s="810"/>
      <c r="SGC23" s="810"/>
      <c r="SGD23" s="810"/>
      <c r="SGE23" s="810"/>
      <c r="SGF23" s="810"/>
      <c r="SGG23" s="810"/>
      <c r="SGH23" s="810"/>
      <c r="SGI23" s="810"/>
      <c r="SGJ23" s="810"/>
      <c r="SGK23" s="810"/>
      <c r="SGL23" s="810"/>
      <c r="SGM23" s="810"/>
      <c r="SGN23" s="810"/>
      <c r="SGO23" s="810"/>
      <c r="SGP23" s="810"/>
      <c r="SGQ23" s="810"/>
      <c r="SGR23" s="810"/>
      <c r="SGS23" s="810"/>
      <c r="SGT23" s="810"/>
      <c r="SGU23" s="810"/>
      <c r="SGV23" s="810"/>
      <c r="SGW23" s="810"/>
      <c r="SGX23" s="810"/>
      <c r="SGY23" s="810"/>
      <c r="SGZ23" s="810"/>
      <c r="SHA23" s="810"/>
      <c r="SHB23" s="810"/>
      <c r="SHC23" s="810"/>
      <c r="SHD23" s="810"/>
      <c r="SHE23" s="810"/>
      <c r="SHF23" s="810"/>
      <c r="SHG23" s="810"/>
      <c r="SHH23" s="810"/>
      <c r="SHI23" s="810"/>
      <c r="SHJ23" s="810"/>
      <c r="SHK23" s="810"/>
      <c r="SHL23" s="810"/>
      <c r="SHM23" s="810"/>
      <c r="SHN23" s="810"/>
      <c r="SHO23" s="810"/>
      <c r="SHP23" s="810"/>
      <c r="SHQ23" s="810"/>
      <c r="SHR23" s="810"/>
      <c r="SHS23" s="810"/>
      <c r="SHT23" s="810"/>
      <c r="SHU23" s="810"/>
      <c r="SHV23" s="810"/>
      <c r="SHW23" s="810"/>
      <c r="SHX23" s="810"/>
      <c r="SHY23" s="810"/>
      <c r="SHZ23" s="810"/>
      <c r="SIA23" s="810"/>
      <c r="SIB23" s="810"/>
      <c r="SIC23" s="810"/>
      <c r="SID23" s="810"/>
      <c r="SIE23" s="810"/>
      <c r="SIF23" s="810"/>
      <c r="SIG23" s="810"/>
      <c r="SIH23" s="810"/>
      <c r="SII23" s="810"/>
      <c r="SIJ23" s="810"/>
      <c r="SIK23" s="810"/>
      <c r="SIL23" s="810"/>
      <c r="SIM23" s="810"/>
      <c r="SIN23" s="810"/>
      <c r="SIO23" s="810"/>
      <c r="SIP23" s="810"/>
      <c r="SIQ23" s="810"/>
      <c r="SIR23" s="810"/>
      <c r="SIS23" s="810"/>
      <c r="SIT23" s="810"/>
      <c r="SIU23" s="810"/>
      <c r="SIV23" s="810"/>
      <c r="SIW23" s="810"/>
      <c r="SIX23" s="810"/>
      <c r="SIY23" s="810"/>
      <c r="SIZ23" s="810"/>
      <c r="SJA23" s="810"/>
      <c r="SJB23" s="810"/>
      <c r="SJC23" s="810"/>
      <c r="SJD23" s="810"/>
      <c r="SJE23" s="810"/>
      <c r="SJF23" s="810"/>
      <c r="SJG23" s="810"/>
      <c r="SJH23" s="810"/>
      <c r="SJI23" s="810"/>
      <c r="SJJ23" s="810"/>
      <c r="SJK23" s="810"/>
      <c r="SJL23" s="810"/>
      <c r="SJM23" s="810"/>
      <c r="SJN23" s="810"/>
      <c r="SJO23" s="810"/>
      <c r="SJP23" s="810"/>
      <c r="SJQ23" s="810"/>
      <c r="SJR23" s="810"/>
      <c r="SJS23" s="810"/>
      <c r="SJT23" s="810"/>
      <c r="SJU23" s="810"/>
      <c r="SJV23" s="810"/>
      <c r="SJW23" s="810"/>
      <c r="SJX23" s="810"/>
      <c r="SJY23" s="810"/>
      <c r="SJZ23" s="810"/>
      <c r="SKA23" s="810"/>
      <c r="SKB23" s="810"/>
      <c r="SKC23" s="810"/>
      <c r="SKD23" s="810"/>
      <c r="SKE23" s="810"/>
      <c r="SKF23" s="810"/>
      <c r="SKG23" s="810"/>
      <c r="SKH23" s="810"/>
      <c r="SKI23" s="810"/>
      <c r="SKJ23" s="810"/>
      <c r="SKK23" s="810"/>
      <c r="SKL23" s="810"/>
      <c r="SKM23" s="810"/>
      <c r="SKN23" s="810"/>
      <c r="SKO23" s="810"/>
      <c r="SKP23" s="810"/>
      <c r="SKQ23" s="810"/>
      <c r="SKR23" s="810"/>
      <c r="SKS23" s="810"/>
      <c r="SKT23" s="810"/>
      <c r="SKU23" s="810"/>
      <c r="SKV23" s="810"/>
      <c r="SKW23" s="810"/>
      <c r="SKX23" s="810"/>
      <c r="SKY23" s="810"/>
      <c r="SKZ23" s="810"/>
      <c r="SLA23" s="810"/>
      <c r="SLB23" s="810"/>
      <c r="SLC23" s="810"/>
      <c r="SLD23" s="810"/>
      <c r="SLE23" s="810"/>
      <c r="SLF23" s="810"/>
      <c r="SLG23" s="810"/>
      <c r="SLH23" s="810"/>
      <c r="SLI23" s="810"/>
      <c r="SLJ23" s="810"/>
      <c r="SLK23" s="810"/>
      <c r="SLL23" s="810"/>
      <c r="SLM23" s="810"/>
      <c r="SLN23" s="810"/>
      <c r="SLO23" s="810"/>
      <c r="SLP23" s="810"/>
      <c r="SLQ23" s="810"/>
      <c r="SLR23" s="810"/>
      <c r="SLS23" s="810"/>
      <c r="SLT23" s="810"/>
      <c r="SLU23" s="810"/>
      <c r="SLV23" s="810"/>
      <c r="SLW23" s="810"/>
      <c r="SLX23" s="810"/>
      <c r="SLY23" s="810"/>
      <c r="SLZ23" s="810"/>
      <c r="SMA23" s="810"/>
      <c r="SMB23" s="810"/>
      <c r="SMC23" s="810"/>
      <c r="SMD23" s="810"/>
      <c r="SME23" s="810"/>
      <c r="SMF23" s="810"/>
      <c r="SMG23" s="810"/>
      <c r="SMH23" s="810"/>
      <c r="SMI23" s="810"/>
      <c r="SMJ23" s="810"/>
      <c r="SMK23" s="810"/>
      <c r="SML23" s="810"/>
      <c r="SMM23" s="810"/>
      <c r="SMN23" s="810"/>
      <c r="SMO23" s="810"/>
      <c r="SMP23" s="810"/>
      <c r="SMQ23" s="810"/>
      <c r="SMR23" s="810"/>
      <c r="SMS23" s="810"/>
      <c r="SMT23" s="810"/>
      <c r="SMU23" s="810"/>
      <c r="SMV23" s="810"/>
      <c r="SMW23" s="810"/>
      <c r="SMX23" s="810"/>
      <c r="SMY23" s="810"/>
      <c r="SMZ23" s="810"/>
      <c r="SNA23" s="810"/>
      <c r="SNB23" s="810"/>
      <c r="SNC23" s="810"/>
      <c r="SND23" s="810"/>
      <c r="SNE23" s="810"/>
      <c r="SNF23" s="810"/>
      <c r="SNG23" s="810"/>
      <c r="SNH23" s="810"/>
      <c r="SNI23" s="810"/>
      <c r="SNJ23" s="810"/>
      <c r="SNK23" s="810"/>
      <c r="SNL23" s="810"/>
      <c r="SNM23" s="810"/>
      <c r="SNN23" s="810"/>
      <c r="SNO23" s="810"/>
      <c r="SNP23" s="810"/>
      <c r="SNQ23" s="810"/>
      <c r="SNR23" s="810"/>
      <c r="SNS23" s="810"/>
      <c r="SNT23" s="810"/>
      <c r="SNU23" s="810"/>
      <c r="SNV23" s="810"/>
      <c r="SNW23" s="810"/>
      <c r="SNX23" s="810"/>
      <c r="SNY23" s="810"/>
      <c r="SNZ23" s="810"/>
      <c r="SOA23" s="810"/>
      <c r="SOB23" s="810"/>
      <c r="SOC23" s="810"/>
      <c r="SOD23" s="810"/>
      <c r="SOE23" s="810"/>
      <c r="SOF23" s="810"/>
      <c r="SOG23" s="810"/>
      <c r="SOH23" s="810"/>
      <c r="SOI23" s="810"/>
      <c r="SOJ23" s="810"/>
      <c r="SOK23" s="810"/>
      <c r="SOL23" s="810"/>
      <c r="SOM23" s="810"/>
      <c r="SON23" s="810"/>
      <c r="SOO23" s="810"/>
      <c r="SOP23" s="810"/>
      <c r="SOQ23" s="810"/>
      <c r="SOR23" s="810"/>
      <c r="SOS23" s="810"/>
      <c r="SOT23" s="810"/>
      <c r="SOU23" s="810"/>
      <c r="SOV23" s="810"/>
      <c r="SOW23" s="810"/>
      <c r="SOX23" s="810"/>
      <c r="SOY23" s="810"/>
      <c r="SOZ23" s="810"/>
      <c r="SPA23" s="810"/>
      <c r="SPB23" s="810"/>
      <c r="SPC23" s="810"/>
      <c r="SPD23" s="810"/>
      <c r="SPE23" s="810"/>
      <c r="SPF23" s="810"/>
      <c r="SPG23" s="810"/>
      <c r="SPH23" s="810"/>
      <c r="SPI23" s="810"/>
      <c r="SPJ23" s="810"/>
      <c r="SPK23" s="810"/>
      <c r="SPL23" s="810"/>
      <c r="SPM23" s="810"/>
      <c r="SPN23" s="810"/>
      <c r="SPO23" s="810"/>
      <c r="SPP23" s="810"/>
      <c r="SPQ23" s="810"/>
      <c r="SPR23" s="810"/>
      <c r="SPS23" s="810"/>
      <c r="SPT23" s="810"/>
      <c r="SPU23" s="810"/>
      <c r="SPV23" s="810"/>
      <c r="SPW23" s="810"/>
      <c r="SPX23" s="810"/>
      <c r="SPY23" s="810"/>
      <c r="SPZ23" s="810"/>
      <c r="SQA23" s="810"/>
      <c r="SQB23" s="810"/>
      <c r="SQC23" s="810"/>
      <c r="SQD23" s="810"/>
      <c r="SQE23" s="810"/>
      <c r="SQF23" s="810"/>
      <c r="SQG23" s="810"/>
      <c r="SQH23" s="810"/>
      <c r="SQI23" s="810"/>
      <c r="SQJ23" s="810"/>
      <c r="SQK23" s="810"/>
      <c r="SQL23" s="810"/>
      <c r="SQM23" s="810"/>
      <c r="SQN23" s="810"/>
      <c r="SQO23" s="810"/>
      <c r="SQP23" s="810"/>
      <c r="SQQ23" s="810"/>
      <c r="SQR23" s="810"/>
      <c r="SQS23" s="810"/>
      <c r="SQT23" s="810"/>
      <c r="SQU23" s="810"/>
      <c r="SQV23" s="810"/>
      <c r="SQW23" s="810"/>
      <c r="SQX23" s="810"/>
      <c r="SQY23" s="810"/>
      <c r="SQZ23" s="810"/>
      <c r="SRA23" s="810"/>
      <c r="SRB23" s="810"/>
      <c r="SRC23" s="810"/>
      <c r="SRD23" s="810"/>
      <c r="SRE23" s="810"/>
      <c r="SRF23" s="810"/>
      <c r="SRG23" s="810"/>
      <c r="SRH23" s="810"/>
      <c r="SRI23" s="810"/>
      <c r="SRJ23" s="810"/>
      <c r="SRK23" s="810"/>
      <c r="SRL23" s="810"/>
      <c r="SRM23" s="810"/>
      <c r="SRN23" s="810"/>
      <c r="SRO23" s="810"/>
      <c r="SRP23" s="810"/>
      <c r="SRQ23" s="810"/>
      <c r="SRR23" s="810"/>
      <c r="SRS23" s="810"/>
      <c r="SRT23" s="810"/>
      <c r="SRU23" s="810"/>
      <c r="SRV23" s="810"/>
      <c r="SRW23" s="810"/>
      <c r="SRX23" s="810"/>
      <c r="SRY23" s="810"/>
      <c r="SRZ23" s="810"/>
      <c r="SSA23" s="810"/>
      <c r="SSB23" s="810"/>
      <c r="SSC23" s="810"/>
      <c r="SSD23" s="810"/>
      <c r="SSE23" s="810"/>
      <c r="SSF23" s="810"/>
      <c r="SSG23" s="810"/>
      <c r="SSH23" s="810"/>
      <c r="SSI23" s="810"/>
      <c r="SSJ23" s="810"/>
      <c r="SSK23" s="810"/>
      <c r="SSL23" s="810"/>
      <c r="SSM23" s="810"/>
      <c r="SSN23" s="810"/>
      <c r="SSO23" s="810"/>
      <c r="SSP23" s="810"/>
      <c r="SSQ23" s="810"/>
      <c r="SSR23" s="810"/>
      <c r="SSS23" s="810"/>
      <c r="SST23" s="810"/>
      <c r="SSU23" s="810"/>
      <c r="SSV23" s="810"/>
      <c r="SSW23" s="810"/>
      <c r="SSX23" s="810"/>
      <c r="SSY23" s="810"/>
      <c r="SSZ23" s="810"/>
      <c r="STA23" s="810"/>
      <c r="STB23" s="810"/>
      <c r="STC23" s="810"/>
      <c r="STD23" s="810"/>
      <c r="STE23" s="810"/>
      <c r="STF23" s="810"/>
      <c r="STG23" s="810"/>
      <c r="STH23" s="810"/>
      <c r="STI23" s="810"/>
      <c r="STJ23" s="810"/>
      <c r="STK23" s="810"/>
      <c r="STL23" s="810"/>
      <c r="STM23" s="810"/>
      <c r="STN23" s="810"/>
      <c r="STO23" s="810"/>
      <c r="STP23" s="810"/>
      <c r="STQ23" s="810"/>
      <c r="STR23" s="810"/>
      <c r="STS23" s="810"/>
      <c r="STT23" s="810"/>
      <c r="STU23" s="810"/>
      <c r="STV23" s="810"/>
      <c r="STW23" s="810"/>
      <c r="STX23" s="810"/>
      <c r="STY23" s="810"/>
      <c r="STZ23" s="810"/>
      <c r="SUA23" s="810"/>
      <c r="SUB23" s="810"/>
      <c r="SUC23" s="810"/>
      <c r="SUD23" s="810"/>
      <c r="SUE23" s="810"/>
      <c r="SUF23" s="810"/>
      <c r="SUG23" s="810"/>
      <c r="SUH23" s="810"/>
      <c r="SUI23" s="810"/>
      <c r="SUJ23" s="810"/>
      <c r="SUK23" s="810"/>
      <c r="SUL23" s="810"/>
      <c r="SUM23" s="810"/>
      <c r="SUN23" s="810"/>
      <c r="SUO23" s="810"/>
      <c r="SUP23" s="810"/>
      <c r="SUQ23" s="810"/>
      <c r="SUR23" s="810"/>
      <c r="SUS23" s="810"/>
      <c r="SUT23" s="810"/>
      <c r="SUU23" s="810"/>
      <c r="SUV23" s="810"/>
      <c r="SUW23" s="810"/>
      <c r="SUX23" s="810"/>
      <c r="SUY23" s="810"/>
      <c r="SUZ23" s="810"/>
      <c r="SVA23" s="810"/>
      <c r="SVB23" s="810"/>
      <c r="SVC23" s="810"/>
      <c r="SVD23" s="810"/>
      <c r="SVE23" s="810"/>
      <c r="SVF23" s="810"/>
      <c r="SVG23" s="810"/>
      <c r="SVH23" s="810"/>
      <c r="SVI23" s="810"/>
      <c r="SVJ23" s="810"/>
      <c r="SVK23" s="810"/>
      <c r="SVL23" s="810"/>
      <c r="SVM23" s="810"/>
      <c r="SVN23" s="810"/>
      <c r="SVO23" s="810"/>
      <c r="SVP23" s="810"/>
      <c r="SVQ23" s="810"/>
      <c r="SVR23" s="810"/>
      <c r="SVS23" s="810"/>
      <c r="SVT23" s="810"/>
      <c r="SVU23" s="810"/>
      <c r="SVV23" s="810"/>
      <c r="SVW23" s="810"/>
      <c r="SVX23" s="810"/>
      <c r="SVY23" s="810"/>
      <c r="SVZ23" s="810"/>
      <c r="SWA23" s="810"/>
      <c r="SWB23" s="810"/>
      <c r="SWC23" s="810"/>
      <c r="SWD23" s="810"/>
      <c r="SWE23" s="810"/>
      <c r="SWF23" s="810"/>
      <c r="SWG23" s="810"/>
      <c r="SWH23" s="810"/>
      <c r="SWI23" s="810"/>
      <c r="SWJ23" s="810"/>
      <c r="SWK23" s="810"/>
      <c r="SWL23" s="810"/>
      <c r="SWM23" s="810"/>
      <c r="SWN23" s="810"/>
      <c r="SWO23" s="810"/>
      <c r="SWP23" s="810"/>
      <c r="SWQ23" s="810"/>
      <c r="SWR23" s="810"/>
      <c r="SWS23" s="810"/>
      <c r="SWT23" s="810"/>
      <c r="SWU23" s="810"/>
      <c r="SWV23" s="810"/>
      <c r="SWW23" s="810"/>
      <c r="SWX23" s="810"/>
      <c r="SWY23" s="810"/>
      <c r="SWZ23" s="810"/>
      <c r="SXA23" s="810"/>
      <c r="SXB23" s="810"/>
      <c r="SXC23" s="810"/>
      <c r="SXD23" s="810"/>
      <c r="SXE23" s="810"/>
      <c r="SXF23" s="810"/>
      <c r="SXG23" s="810"/>
      <c r="SXH23" s="810"/>
      <c r="SXI23" s="810"/>
      <c r="SXJ23" s="810"/>
      <c r="SXK23" s="810"/>
      <c r="SXL23" s="810"/>
      <c r="SXM23" s="810"/>
      <c r="SXN23" s="810"/>
      <c r="SXO23" s="810"/>
      <c r="SXP23" s="810"/>
      <c r="SXQ23" s="810"/>
      <c r="SXR23" s="810"/>
      <c r="SXS23" s="810"/>
      <c r="SXT23" s="810"/>
      <c r="SXU23" s="810"/>
      <c r="SXV23" s="810"/>
      <c r="SXW23" s="810"/>
      <c r="SXX23" s="810"/>
      <c r="SXY23" s="810"/>
      <c r="SXZ23" s="810"/>
      <c r="SYA23" s="810"/>
      <c r="SYB23" s="810"/>
      <c r="SYC23" s="810"/>
      <c r="SYD23" s="810"/>
      <c r="SYE23" s="810"/>
      <c r="SYF23" s="810"/>
      <c r="SYG23" s="810"/>
      <c r="SYH23" s="810"/>
      <c r="SYI23" s="810"/>
      <c r="SYJ23" s="810"/>
      <c r="SYK23" s="810"/>
      <c r="SYL23" s="810"/>
      <c r="SYM23" s="810"/>
      <c r="SYN23" s="810"/>
      <c r="SYO23" s="810"/>
      <c r="SYP23" s="810"/>
      <c r="SYQ23" s="810"/>
      <c r="SYR23" s="810"/>
      <c r="SYS23" s="810"/>
      <c r="SYT23" s="810"/>
      <c r="SYU23" s="810"/>
      <c r="SYV23" s="810"/>
      <c r="SYW23" s="810"/>
      <c r="SYX23" s="810"/>
      <c r="SYY23" s="810"/>
      <c r="SYZ23" s="810"/>
      <c r="SZA23" s="810"/>
      <c r="SZB23" s="810"/>
      <c r="SZC23" s="810"/>
      <c r="SZD23" s="810"/>
      <c r="SZE23" s="810"/>
      <c r="SZF23" s="810"/>
      <c r="SZG23" s="810"/>
      <c r="SZH23" s="810"/>
      <c r="SZI23" s="810"/>
      <c r="SZJ23" s="810"/>
      <c r="SZK23" s="810"/>
      <c r="SZL23" s="810"/>
      <c r="SZM23" s="810"/>
      <c r="SZN23" s="810"/>
      <c r="SZO23" s="810"/>
      <c r="SZP23" s="810"/>
      <c r="SZQ23" s="810"/>
      <c r="SZR23" s="810"/>
      <c r="SZS23" s="810"/>
      <c r="SZT23" s="810"/>
      <c r="SZU23" s="810"/>
      <c r="SZV23" s="810"/>
      <c r="SZW23" s="810"/>
      <c r="SZX23" s="810"/>
      <c r="SZY23" s="810"/>
      <c r="SZZ23" s="810"/>
      <c r="TAA23" s="810"/>
      <c r="TAB23" s="810"/>
      <c r="TAC23" s="810"/>
      <c r="TAD23" s="810"/>
      <c r="TAE23" s="810"/>
      <c r="TAF23" s="810"/>
      <c r="TAG23" s="810"/>
      <c r="TAH23" s="810"/>
      <c r="TAI23" s="810"/>
      <c r="TAJ23" s="810"/>
      <c r="TAK23" s="810"/>
      <c r="TAL23" s="810"/>
      <c r="TAM23" s="810"/>
      <c r="TAN23" s="810"/>
      <c r="TAO23" s="810"/>
      <c r="TAP23" s="810"/>
      <c r="TAQ23" s="810"/>
      <c r="TAR23" s="810"/>
      <c r="TAS23" s="810"/>
      <c r="TAT23" s="810"/>
      <c r="TAU23" s="810"/>
      <c r="TAV23" s="810"/>
      <c r="TAW23" s="810"/>
      <c r="TAX23" s="810"/>
      <c r="TAY23" s="810"/>
      <c r="TAZ23" s="810"/>
      <c r="TBA23" s="810"/>
      <c r="TBB23" s="810"/>
      <c r="TBC23" s="810"/>
      <c r="TBD23" s="810"/>
      <c r="TBE23" s="810"/>
      <c r="TBF23" s="810"/>
      <c r="TBG23" s="810"/>
      <c r="TBH23" s="810"/>
      <c r="TBI23" s="810"/>
      <c r="TBJ23" s="810"/>
      <c r="TBK23" s="810"/>
      <c r="TBL23" s="810"/>
      <c r="TBM23" s="810"/>
      <c r="TBN23" s="810"/>
      <c r="TBO23" s="810"/>
      <c r="TBP23" s="810"/>
      <c r="TBQ23" s="810"/>
      <c r="TBR23" s="810"/>
      <c r="TBS23" s="810"/>
      <c r="TBT23" s="810"/>
      <c r="TBU23" s="810"/>
      <c r="TBV23" s="810"/>
      <c r="TBW23" s="810"/>
      <c r="TBX23" s="810"/>
      <c r="TBY23" s="810"/>
      <c r="TBZ23" s="810"/>
      <c r="TCA23" s="810"/>
      <c r="TCB23" s="810"/>
      <c r="TCC23" s="810"/>
      <c r="TCD23" s="810"/>
      <c r="TCE23" s="810"/>
      <c r="TCF23" s="810"/>
      <c r="TCG23" s="810"/>
      <c r="TCH23" s="810"/>
      <c r="TCI23" s="810"/>
      <c r="TCJ23" s="810"/>
      <c r="TCK23" s="810"/>
      <c r="TCL23" s="810"/>
      <c r="TCM23" s="810"/>
      <c r="TCN23" s="810"/>
      <c r="TCO23" s="810"/>
      <c r="TCP23" s="810"/>
      <c r="TCQ23" s="810"/>
      <c r="TCR23" s="810"/>
      <c r="TCS23" s="810"/>
      <c r="TCT23" s="810"/>
      <c r="TCU23" s="810"/>
      <c r="TCV23" s="810"/>
      <c r="TCW23" s="810"/>
      <c r="TCX23" s="810"/>
      <c r="TCY23" s="810"/>
      <c r="TCZ23" s="810"/>
      <c r="TDA23" s="810"/>
      <c r="TDB23" s="810"/>
      <c r="TDC23" s="810"/>
      <c r="TDD23" s="810"/>
      <c r="TDE23" s="810"/>
      <c r="TDF23" s="810"/>
      <c r="TDG23" s="810"/>
      <c r="TDH23" s="810"/>
      <c r="TDI23" s="810"/>
      <c r="TDJ23" s="810"/>
      <c r="TDK23" s="810"/>
      <c r="TDL23" s="810"/>
      <c r="TDM23" s="810"/>
      <c r="TDN23" s="810"/>
      <c r="TDO23" s="810"/>
      <c r="TDP23" s="810"/>
      <c r="TDQ23" s="810"/>
      <c r="TDR23" s="810"/>
      <c r="TDS23" s="810"/>
      <c r="TDT23" s="810"/>
      <c r="TDU23" s="810"/>
      <c r="TDV23" s="810"/>
      <c r="TDW23" s="810"/>
      <c r="TDX23" s="810"/>
      <c r="TDY23" s="810"/>
      <c r="TDZ23" s="810"/>
      <c r="TEA23" s="810"/>
      <c r="TEB23" s="810"/>
      <c r="TEC23" s="810"/>
      <c r="TED23" s="810"/>
      <c r="TEE23" s="810"/>
      <c r="TEF23" s="810"/>
      <c r="TEG23" s="810"/>
      <c r="TEH23" s="810"/>
      <c r="TEI23" s="810"/>
      <c r="TEJ23" s="810"/>
      <c r="TEK23" s="810"/>
      <c r="TEL23" s="810"/>
      <c r="TEM23" s="810"/>
      <c r="TEN23" s="810"/>
      <c r="TEO23" s="810"/>
      <c r="TEP23" s="810"/>
      <c r="TEQ23" s="810"/>
      <c r="TER23" s="810"/>
      <c r="TES23" s="810"/>
      <c r="TET23" s="810"/>
      <c r="TEU23" s="810"/>
      <c r="TEV23" s="810"/>
      <c r="TEW23" s="810"/>
      <c r="TEX23" s="810"/>
      <c r="TEY23" s="810"/>
      <c r="TEZ23" s="810"/>
      <c r="TFA23" s="810"/>
      <c r="TFB23" s="810"/>
      <c r="TFC23" s="810"/>
      <c r="TFD23" s="810"/>
      <c r="TFE23" s="810"/>
      <c r="TFF23" s="810"/>
      <c r="TFG23" s="810"/>
      <c r="TFH23" s="810"/>
      <c r="TFI23" s="810"/>
      <c r="TFJ23" s="810"/>
      <c r="TFK23" s="810"/>
      <c r="TFL23" s="810"/>
      <c r="TFM23" s="810"/>
      <c r="TFN23" s="810"/>
      <c r="TFO23" s="810"/>
      <c r="TFP23" s="810"/>
      <c r="TFQ23" s="810"/>
      <c r="TFR23" s="810"/>
      <c r="TFS23" s="810"/>
      <c r="TFT23" s="810"/>
      <c r="TFU23" s="810"/>
      <c r="TFV23" s="810"/>
      <c r="TFW23" s="810"/>
      <c r="TFX23" s="810"/>
      <c r="TFY23" s="810"/>
      <c r="TFZ23" s="810"/>
      <c r="TGA23" s="810"/>
      <c r="TGB23" s="810"/>
      <c r="TGC23" s="810"/>
      <c r="TGD23" s="810"/>
      <c r="TGE23" s="810"/>
      <c r="TGF23" s="810"/>
      <c r="TGG23" s="810"/>
      <c r="TGH23" s="810"/>
      <c r="TGI23" s="810"/>
      <c r="TGJ23" s="810"/>
      <c r="TGK23" s="810"/>
      <c r="TGL23" s="810"/>
      <c r="TGM23" s="810"/>
      <c r="TGN23" s="810"/>
      <c r="TGO23" s="810"/>
      <c r="TGP23" s="810"/>
      <c r="TGQ23" s="810"/>
      <c r="TGR23" s="810"/>
      <c r="TGS23" s="810"/>
      <c r="TGT23" s="810"/>
      <c r="TGU23" s="810"/>
      <c r="TGV23" s="810"/>
      <c r="TGW23" s="810"/>
      <c r="TGX23" s="810"/>
      <c r="TGY23" s="810"/>
      <c r="TGZ23" s="810"/>
      <c r="THA23" s="810"/>
      <c r="THB23" s="810"/>
      <c r="THC23" s="810"/>
      <c r="THD23" s="810"/>
      <c r="THE23" s="810"/>
      <c r="THF23" s="810"/>
      <c r="THG23" s="810"/>
      <c r="THH23" s="810"/>
      <c r="THI23" s="810"/>
      <c r="THJ23" s="810"/>
      <c r="THK23" s="810"/>
      <c r="THL23" s="810"/>
      <c r="THM23" s="810"/>
      <c r="THN23" s="810"/>
      <c r="THO23" s="810"/>
      <c r="THP23" s="810"/>
      <c r="THQ23" s="810"/>
      <c r="THR23" s="810"/>
      <c r="THS23" s="810"/>
      <c r="THT23" s="810"/>
      <c r="THU23" s="810"/>
      <c r="THV23" s="810"/>
      <c r="THW23" s="810"/>
      <c r="THX23" s="810"/>
      <c r="THY23" s="810"/>
      <c r="THZ23" s="810"/>
      <c r="TIA23" s="810"/>
      <c r="TIB23" s="810"/>
      <c r="TIC23" s="810"/>
      <c r="TID23" s="810"/>
      <c r="TIE23" s="810"/>
      <c r="TIF23" s="810"/>
      <c r="TIG23" s="810"/>
      <c r="TIH23" s="810"/>
      <c r="TII23" s="810"/>
      <c r="TIJ23" s="810"/>
      <c r="TIK23" s="810"/>
      <c r="TIL23" s="810"/>
      <c r="TIM23" s="810"/>
      <c r="TIN23" s="810"/>
      <c r="TIO23" s="810"/>
      <c r="TIP23" s="810"/>
      <c r="TIQ23" s="810"/>
      <c r="TIR23" s="810"/>
      <c r="TIS23" s="810"/>
      <c r="TIT23" s="810"/>
      <c r="TIU23" s="810"/>
      <c r="TIV23" s="810"/>
      <c r="TIW23" s="810"/>
      <c r="TIX23" s="810"/>
      <c r="TIY23" s="810"/>
      <c r="TIZ23" s="810"/>
      <c r="TJA23" s="810"/>
      <c r="TJB23" s="810"/>
      <c r="TJC23" s="810"/>
      <c r="TJD23" s="810"/>
      <c r="TJE23" s="810"/>
      <c r="TJF23" s="810"/>
      <c r="TJG23" s="810"/>
      <c r="TJH23" s="810"/>
      <c r="TJI23" s="810"/>
      <c r="TJJ23" s="810"/>
      <c r="TJK23" s="810"/>
      <c r="TJL23" s="810"/>
      <c r="TJM23" s="810"/>
      <c r="TJN23" s="810"/>
      <c r="TJO23" s="810"/>
      <c r="TJP23" s="810"/>
      <c r="TJQ23" s="810"/>
      <c r="TJR23" s="810"/>
      <c r="TJS23" s="810"/>
      <c r="TJT23" s="810"/>
      <c r="TJU23" s="810"/>
      <c r="TJV23" s="810"/>
      <c r="TJW23" s="810"/>
      <c r="TJX23" s="810"/>
      <c r="TJY23" s="810"/>
      <c r="TJZ23" s="810"/>
      <c r="TKA23" s="810"/>
      <c r="TKB23" s="810"/>
      <c r="TKC23" s="810"/>
      <c r="TKD23" s="810"/>
      <c r="TKE23" s="810"/>
      <c r="TKF23" s="810"/>
      <c r="TKG23" s="810"/>
      <c r="TKH23" s="810"/>
      <c r="TKI23" s="810"/>
      <c r="TKJ23" s="810"/>
      <c r="TKK23" s="810"/>
      <c r="TKL23" s="810"/>
      <c r="TKM23" s="810"/>
      <c r="TKN23" s="810"/>
      <c r="TKO23" s="810"/>
      <c r="TKP23" s="810"/>
      <c r="TKQ23" s="810"/>
      <c r="TKR23" s="810"/>
      <c r="TKS23" s="810"/>
      <c r="TKT23" s="810"/>
      <c r="TKU23" s="810"/>
      <c r="TKV23" s="810"/>
      <c r="TKW23" s="810"/>
      <c r="TKX23" s="810"/>
      <c r="TKY23" s="810"/>
      <c r="TKZ23" s="810"/>
      <c r="TLA23" s="810"/>
      <c r="TLB23" s="810"/>
      <c r="TLC23" s="810"/>
      <c r="TLD23" s="810"/>
      <c r="TLE23" s="810"/>
      <c r="TLF23" s="810"/>
      <c r="TLG23" s="810"/>
      <c r="TLH23" s="810"/>
      <c r="TLI23" s="810"/>
      <c r="TLJ23" s="810"/>
      <c r="TLK23" s="810"/>
      <c r="TLL23" s="810"/>
      <c r="TLM23" s="810"/>
      <c r="TLN23" s="810"/>
      <c r="TLO23" s="810"/>
      <c r="TLP23" s="810"/>
      <c r="TLQ23" s="810"/>
      <c r="TLR23" s="810"/>
      <c r="TLS23" s="810"/>
      <c r="TLT23" s="810"/>
      <c r="TLU23" s="810"/>
      <c r="TLV23" s="810"/>
      <c r="TLW23" s="810"/>
      <c r="TLX23" s="810"/>
      <c r="TLY23" s="810"/>
      <c r="TLZ23" s="810"/>
      <c r="TMA23" s="810"/>
      <c r="TMB23" s="810"/>
      <c r="TMC23" s="810"/>
      <c r="TMD23" s="810"/>
      <c r="TME23" s="810"/>
      <c r="TMF23" s="810"/>
      <c r="TMG23" s="810"/>
      <c r="TMH23" s="810"/>
      <c r="TMI23" s="810"/>
      <c r="TMJ23" s="810"/>
      <c r="TMK23" s="810"/>
      <c r="TML23" s="810"/>
      <c r="TMM23" s="810"/>
      <c r="TMN23" s="810"/>
      <c r="TMO23" s="810"/>
      <c r="TMP23" s="810"/>
      <c r="TMQ23" s="810"/>
      <c r="TMR23" s="810"/>
      <c r="TMS23" s="810"/>
      <c r="TMT23" s="810"/>
      <c r="TMU23" s="810"/>
      <c r="TMV23" s="810"/>
      <c r="TMW23" s="810"/>
      <c r="TMX23" s="810"/>
      <c r="TMY23" s="810"/>
      <c r="TMZ23" s="810"/>
      <c r="TNA23" s="810"/>
      <c r="TNB23" s="810"/>
      <c r="TNC23" s="810"/>
      <c r="TND23" s="810"/>
      <c r="TNE23" s="810"/>
      <c r="TNF23" s="810"/>
      <c r="TNG23" s="810"/>
      <c r="TNH23" s="810"/>
      <c r="TNI23" s="810"/>
      <c r="TNJ23" s="810"/>
      <c r="TNK23" s="810"/>
      <c r="TNL23" s="810"/>
      <c r="TNM23" s="810"/>
      <c r="TNN23" s="810"/>
      <c r="TNO23" s="810"/>
      <c r="TNP23" s="810"/>
      <c r="TNQ23" s="810"/>
      <c r="TNR23" s="810"/>
      <c r="TNS23" s="810"/>
      <c r="TNT23" s="810"/>
      <c r="TNU23" s="810"/>
      <c r="TNV23" s="810"/>
      <c r="TNW23" s="810"/>
      <c r="TNX23" s="810"/>
      <c r="TNY23" s="810"/>
      <c r="TNZ23" s="810"/>
      <c r="TOA23" s="810"/>
      <c r="TOB23" s="810"/>
      <c r="TOC23" s="810"/>
      <c r="TOD23" s="810"/>
      <c r="TOE23" s="810"/>
      <c r="TOF23" s="810"/>
      <c r="TOG23" s="810"/>
      <c r="TOH23" s="810"/>
      <c r="TOI23" s="810"/>
      <c r="TOJ23" s="810"/>
      <c r="TOK23" s="810"/>
      <c r="TOL23" s="810"/>
      <c r="TOM23" s="810"/>
      <c r="TON23" s="810"/>
      <c r="TOO23" s="810"/>
      <c r="TOP23" s="810"/>
      <c r="TOQ23" s="810"/>
      <c r="TOR23" s="810"/>
      <c r="TOS23" s="810"/>
      <c r="TOT23" s="810"/>
      <c r="TOU23" s="810"/>
      <c r="TOV23" s="810"/>
      <c r="TOW23" s="810"/>
      <c r="TOX23" s="810"/>
      <c r="TOY23" s="810"/>
      <c r="TOZ23" s="810"/>
      <c r="TPA23" s="810"/>
      <c r="TPB23" s="810"/>
      <c r="TPC23" s="810"/>
      <c r="TPD23" s="810"/>
      <c r="TPE23" s="810"/>
      <c r="TPF23" s="810"/>
      <c r="TPG23" s="810"/>
      <c r="TPH23" s="810"/>
      <c r="TPI23" s="810"/>
      <c r="TPJ23" s="810"/>
      <c r="TPK23" s="810"/>
      <c r="TPL23" s="810"/>
      <c r="TPM23" s="810"/>
      <c r="TPN23" s="810"/>
      <c r="TPO23" s="810"/>
      <c r="TPP23" s="810"/>
      <c r="TPQ23" s="810"/>
      <c r="TPR23" s="810"/>
      <c r="TPS23" s="810"/>
      <c r="TPT23" s="810"/>
      <c r="TPU23" s="810"/>
      <c r="TPV23" s="810"/>
      <c r="TPW23" s="810"/>
      <c r="TPX23" s="810"/>
      <c r="TPY23" s="810"/>
      <c r="TPZ23" s="810"/>
      <c r="TQA23" s="810"/>
      <c r="TQB23" s="810"/>
      <c r="TQC23" s="810"/>
      <c r="TQD23" s="810"/>
      <c r="TQE23" s="810"/>
      <c r="TQF23" s="810"/>
      <c r="TQG23" s="810"/>
      <c r="TQH23" s="810"/>
      <c r="TQI23" s="810"/>
      <c r="TQJ23" s="810"/>
      <c r="TQK23" s="810"/>
      <c r="TQL23" s="810"/>
      <c r="TQM23" s="810"/>
      <c r="TQN23" s="810"/>
      <c r="TQO23" s="810"/>
      <c r="TQP23" s="810"/>
      <c r="TQQ23" s="810"/>
      <c r="TQR23" s="810"/>
      <c r="TQS23" s="810"/>
      <c r="TQT23" s="810"/>
      <c r="TQU23" s="810"/>
      <c r="TQV23" s="810"/>
      <c r="TQW23" s="810"/>
      <c r="TQX23" s="810"/>
      <c r="TQY23" s="810"/>
      <c r="TQZ23" s="810"/>
      <c r="TRA23" s="810"/>
      <c r="TRB23" s="810"/>
      <c r="TRC23" s="810"/>
      <c r="TRD23" s="810"/>
      <c r="TRE23" s="810"/>
      <c r="TRF23" s="810"/>
      <c r="TRG23" s="810"/>
      <c r="TRH23" s="810"/>
      <c r="TRI23" s="810"/>
      <c r="TRJ23" s="810"/>
      <c r="TRK23" s="810"/>
      <c r="TRL23" s="810"/>
      <c r="TRM23" s="810"/>
      <c r="TRN23" s="810"/>
      <c r="TRO23" s="810"/>
      <c r="TRP23" s="810"/>
      <c r="TRQ23" s="810"/>
      <c r="TRR23" s="810"/>
      <c r="TRS23" s="810"/>
      <c r="TRT23" s="810"/>
      <c r="TRU23" s="810"/>
      <c r="TRV23" s="810"/>
      <c r="TRW23" s="810"/>
      <c r="TRX23" s="810"/>
      <c r="TRY23" s="810"/>
      <c r="TRZ23" s="810"/>
      <c r="TSA23" s="810"/>
      <c r="TSB23" s="810"/>
      <c r="TSC23" s="810"/>
      <c r="TSD23" s="810"/>
      <c r="TSE23" s="810"/>
      <c r="TSF23" s="810"/>
      <c r="TSG23" s="810"/>
      <c r="TSH23" s="810"/>
      <c r="TSI23" s="810"/>
      <c r="TSJ23" s="810"/>
      <c r="TSK23" s="810"/>
      <c r="TSL23" s="810"/>
      <c r="TSM23" s="810"/>
      <c r="TSN23" s="810"/>
      <c r="TSO23" s="810"/>
      <c r="TSP23" s="810"/>
      <c r="TSQ23" s="810"/>
      <c r="TSR23" s="810"/>
      <c r="TSS23" s="810"/>
      <c r="TST23" s="810"/>
      <c r="TSU23" s="810"/>
      <c r="TSV23" s="810"/>
      <c r="TSW23" s="810"/>
      <c r="TSX23" s="810"/>
      <c r="TSY23" s="810"/>
      <c r="TSZ23" s="810"/>
      <c r="TTA23" s="810"/>
      <c r="TTB23" s="810"/>
      <c r="TTC23" s="810"/>
      <c r="TTD23" s="810"/>
      <c r="TTE23" s="810"/>
      <c r="TTF23" s="810"/>
      <c r="TTG23" s="810"/>
      <c r="TTH23" s="810"/>
      <c r="TTI23" s="810"/>
      <c r="TTJ23" s="810"/>
      <c r="TTK23" s="810"/>
      <c r="TTL23" s="810"/>
      <c r="TTM23" s="810"/>
      <c r="TTN23" s="810"/>
      <c r="TTO23" s="810"/>
      <c r="TTP23" s="810"/>
      <c r="TTQ23" s="810"/>
      <c r="TTR23" s="810"/>
      <c r="TTS23" s="810"/>
      <c r="TTT23" s="810"/>
      <c r="TTU23" s="810"/>
      <c r="TTV23" s="810"/>
      <c r="TTW23" s="810"/>
      <c r="TTX23" s="810"/>
      <c r="TTY23" s="810"/>
      <c r="TTZ23" s="810"/>
      <c r="TUA23" s="810"/>
      <c r="TUB23" s="810"/>
      <c r="TUC23" s="810"/>
      <c r="TUD23" s="810"/>
      <c r="TUE23" s="810"/>
      <c r="TUF23" s="810"/>
      <c r="TUG23" s="810"/>
      <c r="TUH23" s="810"/>
      <c r="TUI23" s="810"/>
      <c r="TUJ23" s="810"/>
      <c r="TUK23" s="810"/>
      <c r="TUL23" s="810"/>
      <c r="TUM23" s="810"/>
      <c r="TUN23" s="810"/>
      <c r="TUO23" s="810"/>
      <c r="TUP23" s="810"/>
      <c r="TUQ23" s="810"/>
      <c r="TUR23" s="810"/>
      <c r="TUS23" s="810"/>
      <c r="TUT23" s="810"/>
      <c r="TUU23" s="810"/>
      <c r="TUV23" s="810"/>
      <c r="TUW23" s="810"/>
      <c r="TUX23" s="810"/>
      <c r="TUY23" s="810"/>
      <c r="TUZ23" s="810"/>
      <c r="TVA23" s="810"/>
      <c r="TVB23" s="810"/>
      <c r="TVC23" s="810"/>
      <c r="TVD23" s="810"/>
      <c r="TVE23" s="810"/>
      <c r="TVF23" s="810"/>
      <c r="TVG23" s="810"/>
      <c r="TVH23" s="810"/>
      <c r="TVI23" s="810"/>
      <c r="TVJ23" s="810"/>
      <c r="TVK23" s="810"/>
      <c r="TVL23" s="810"/>
      <c r="TVM23" s="810"/>
      <c r="TVN23" s="810"/>
      <c r="TVO23" s="810"/>
      <c r="TVP23" s="810"/>
      <c r="TVQ23" s="810"/>
      <c r="TVR23" s="810"/>
      <c r="TVS23" s="810"/>
      <c r="TVT23" s="810"/>
      <c r="TVU23" s="810"/>
      <c r="TVV23" s="810"/>
      <c r="TVW23" s="810"/>
      <c r="TVX23" s="810"/>
      <c r="TVY23" s="810"/>
      <c r="TVZ23" s="810"/>
      <c r="TWA23" s="810"/>
      <c r="TWB23" s="810"/>
      <c r="TWC23" s="810"/>
      <c r="TWD23" s="810"/>
      <c r="TWE23" s="810"/>
      <c r="TWF23" s="810"/>
      <c r="TWG23" s="810"/>
      <c r="TWH23" s="810"/>
      <c r="TWI23" s="810"/>
      <c r="TWJ23" s="810"/>
      <c r="TWK23" s="810"/>
      <c r="TWL23" s="810"/>
      <c r="TWM23" s="810"/>
      <c r="TWN23" s="810"/>
      <c r="TWO23" s="810"/>
      <c r="TWP23" s="810"/>
      <c r="TWQ23" s="810"/>
      <c r="TWR23" s="810"/>
      <c r="TWS23" s="810"/>
      <c r="TWT23" s="810"/>
      <c r="TWU23" s="810"/>
      <c r="TWV23" s="810"/>
      <c r="TWW23" s="810"/>
      <c r="TWX23" s="810"/>
      <c r="TWY23" s="810"/>
      <c r="TWZ23" s="810"/>
      <c r="TXA23" s="810"/>
      <c r="TXB23" s="810"/>
      <c r="TXC23" s="810"/>
      <c r="TXD23" s="810"/>
      <c r="TXE23" s="810"/>
      <c r="TXF23" s="810"/>
      <c r="TXG23" s="810"/>
      <c r="TXH23" s="810"/>
      <c r="TXI23" s="810"/>
      <c r="TXJ23" s="810"/>
      <c r="TXK23" s="810"/>
      <c r="TXL23" s="810"/>
      <c r="TXM23" s="810"/>
      <c r="TXN23" s="810"/>
      <c r="TXO23" s="810"/>
      <c r="TXP23" s="810"/>
      <c r="TXQ23" s="810"/>
      <c r="TXR23" s="810"/>
      <c r="TXS23" s="810"/>
      <c r="TXT23" s="810"/>
      <c r="TXU23" s="810"/>
      <c r="TXV23" s="810"/>
      <c r="TXW23" s="810"/>
      <c r="TXX23" s="810"/>
      <c r="TXY23" s="810"/>
      <c r="TXZ23" s="810"/>
      <c r="TYA23" s="810"/>
      <c r="TYB23" s="810"/>
      <c r="TYC23" s="810"/>
      <c r="TYD23" s="810"/>
      <c r="TYE23" s="810"/>
      <c r="TYF23" s="810"/>
      <c r="TYG23" s="810"/>
      <c r="TYH23" s="810"/>
      <c r="TYI23" s="810"/>
      <c r="TYJ23" s="810"/>
      <c r="TYK23" s="810"/>
      <c r="TYL23" s="810"/>
      <c r="TYM23" s="810"/>
      <c r="TYN23" s="810"/>
      <c r="TYO23" s="810"/>
      <c r="TYP23" s="810"/>
      <c r="TYQ23" s="810"/>
      <c r="TYR23" s="810"/>
      <c r="TYS23" s="810"/>
      <c r="TYT23" s="810"/>
      <c r="TYU23" s="810"/>
      <c r="TYV23" s="810"/>
      <c r="TYW23" s="810"/>
      <c r="TYX23" s="810"/>
      <c r="TYY23" s="810"/>
      <c r="TYZ23" s="810"/>
      <c r="TZA23" s="810"/>
      <c r="TZB23" s="810"/>
      <c r="TZC23" s="810"/>
      <c r="TZD23" s="810"/>
      <c r="TZE23" s="810"/>
      <c r="TZF23" s="810"/>
      <c r="TZG23" s="810"/>
      <c r="TZH23" s="810"/>
      <c r="TZI23" s="810"/>
      <c r="TZJ23" s="810"/>
      <c r="TZK23" s="810"/>
      <c r="TZL23" s="810"/>
      <c r="TZM23" s="810"/>
      <c r="TZN23" s="810"/>
      <c r="TZO23" s="810"/>
      <c r="TZP23" s="810"/>
      <c r="TZQ23" s="810"/>
      <c r="TZR23" s="810"/>
      <c r="TZS23" s="810"/>
      <c r="TZT23" s="810"/>
      <c r="TZU23" s="810"/>
      <c r="TZV23" s="810"/>
      <c r="TZW23" s="810"/>
      <c r="TZX23" s="810"/>
      <c r="TZY23" s="810"/>
      <c r="TZZ23" s="810"/>
      <c r="UAA23" s="810"/>
      <c r="UAB23" s="810"/>
      <c r="UAC23" s="810"/>
      <c r="UAD23" s="810"/>
      <c r="UAE23" s="810"/>
      <c r="UAF23" s="810"/>
      <c r="UAG23" s="810"/>
      <c r="UAH23" s="810"/>
      <c r="UAI23" s="810"/>
      <c r="UAJ23" s="810"/>
      <c r="UAK23" s="810"/>
      <c r="UAL23" s="810"/>
      <c r="UAM23" s="810"/>
      <c r="UAN23" s="810"/>
      <c r="UAO23" s="810"/>
      <c r="UAP23" s="810"/>
      <c r="UAQ23" s="810"/>
      <c r="UAR23" s="810"/>
      <c r="UAS23" s="810"/>
      <c r="UAT23" s="810"/>
      <c r="UAU23" s="810"/>
      <c r="UAV23" s="810"/>
      <c r="UAW23" s="810"/>
      <c r="UAX23" s="810"/>
      <c r="UAY23" s="810"/>
      <c r="UAZ23" s="810"/>
      <c r="UBA23" s="810"/>
      <c r="UBB23" s="810"/>
      <c r="UBC23" s="810"/>
      <c r="UBD23" s="810"/>
      <c r="UBE23" s="810"/>
      <c r="UBF23" s="810"/>
      <c r="UBG23" s="810"/>
      <c r="UBH23" s="810"/>
      <c r="UBI23" s="810"/>
      <c r="UBJ23" s="810"/>
      <c r="UBK23" s="810"/>
      <c r="UBL23" s="810"/>
      <c r="UBM23" s="810"/>
      <c r="UBN23" s="810"/>
      <c r="UBO23" s="810"/>
      <c r="UBP23" s="810"/>
      <c r="UBQ23" s="810"/>
      <c r="UBR23" s="810"/>
      <c r="UBS23" s="810"/>
      <c r="UBT23" s="810"/>
      <c r="UBU23" s="810"/>
      <c r="UBV23" s="810"/>
      <c r="UBW23" s="810"/>
      <c r="UBX23" s="810"/>
      <c r="UBY23" s="810"/>
      <c r="UBZ23" s="810"/>
      <c r="UCA23" s="810"/>
      <c r="UCB23" s="810"/>
      <c r="UCC23" s="810"/>
      <c r="UCD23" s="810"/>
      <c r="UCE23" s="810"/>
      <c r="UCF23" s="810"/>
      <c r="UCG23" s="810"/>
      <c r="UCH23" s="810"/>
      <c r="UCI23" s="810"/>
      <c r="UCJ23" s="810"/>
      <c r="UCK23" s="810"/>
      <c r="UCL23" s="810"/>
      <c r="UCM23" s="810"/>
      <c r="UCN23" s="810"/>
      <c r="UCO23" s="810"/>
      <c r="UCP23" s="810"/>
      <c r="UCQ23" s="810"/>
      <c r="UCR23" s="810"/>
      <c r="UCS23" s="810"/>
      <c r="UCT23" s="810"/>
      <c r="UCU23" s="810"/>
      <c r="UCV23" s="810"/>
      <c r="UCW23" s="810"/>
      <c r="UCX23" s="810"/>
      <c r="UCY23" s="810"/>
      <c r="UCZ23" s="810"/>
      <c r="UDA23" s="810"/>
      <c r="UDB23" s="810"/>
      <c r="UDC23" s="810"/>
      <c r="UDD23" s="810"/>
      <c r="UDE23" s="810"/>
      <c r="UDF23" s="810"/>
      <c r="UDG23" s="810"/>
      <c r="UDH23" s="810"/>
      <c r="UDI23" s="810"/>
      <c r="UDJ23" s="810"/>
      <c r="UDK23" s="810"/>
      <c r="UDL23" s="810"/>
      <c r="UDM23" s="810"/>
      <c r="UDN23" s="810"/>
      <c r="UDO23" s="810"/>
      <c r="UDP23" s="810"/>
      <c r="UDQ23" s="810"/>
      <c r="UDR23" s="810"/>
      <c r="UDS23" s="810"/>
      <c r="UDT23" s="810"/>
      <c r="UDU23" s="810"/>
      <c r="UDV23" s="810"/>
      <c r="UDW23" s="810"/>
      <c r="UDX23" s="810"/>
      <c r="UDY23" s="810"/>
      <c r="UDZ23" s="810"/>
      <c r="UEA23" s="810"/>
      <c r="UEB23" s="810"/>
      <c r="UEC23" s="810"/>
      <c r="UED23" s="810"/>
      <c r="UEE23" s="810"/>
      <c r="UEF23" s="810"/>
      <c r="UEG23" s="810"/>
      <c r="UEH23" s="810"/>
      <c r="UEI23" s="810"/>
      <c r="UEJ23" s="810"/>
      <c r="UEK23" s="810"/>
      <c r="UEL23" s="810"/>
      <c r="UEM23" s="810"/>
      <c r="UEN23" s="810"/>
      <c r="UEO23" s="810"/>
      <c r="UEP23" s="810"/>
      <c r="UEQ23" s="810"/>
      <c r="UER23" s="810"/>
      <c r="UES23" s="810"/>
      <c r="UET23" s="810"/>
      <c r="UEU23" s="810"/>
      <c r="UEV23" s="810"/>
      <c r="UEW23" s="810"/>
      <c r="UEX23" s="810"/>
      <c r="UEY23" s="810"/>
      <c r="UEZ23" s="810"/>
      <c r="UFA23" s="810"/>
      <c r="UFB23" s="810"/>
      <c r="UFC23" s="810"/>
      <c r="UFD23" s="810"/>
      <c r="UFE23" s="810"/>
      <c r="UFF23" s="810"/>
      <c r="UFG23" s="810"/>
      <c r="UFH23" s="810"/>
      <c r="UFI23" s="810"/>
      <c r="UFJ23" s="810"/>
      <c r="UFK23" s="810"/>
      <c r="UFL23" s="810"/>
      <c r="UFM23" s="810"/>
      <c r="UFN23" s="810"/>
      <c r="UFO23" s="810"/>
      <c r="UFP23" s="810"/>
      <c r="UFQ23" s="810"/>
      <c r="UFR23" s="810"/>
      <c r="UFS23" s="810"/>
      <c r="UFT23" s="810"/>
      <c r="UFU23" s="810"/>
      <c r="UFV23" s="810"/>
      <c r="UFW23" s="810"/>
      <c r="UFX23" s="810"/>
      <c r="UFY23" s="810"/>
      <c r="UFZ23" s="810"/>
      <c r="UGA23" s="810"/>
      <c r="UGB23" s="810"/>
      <c r="UGC23" s="810"/>
      <c r="UGD23" s="810"/>
      <c r="UGE23" s="810"/>
      <c r="UGF23" s="810"/>
      <c r="UGG23" s="810"/>
      <c r="UGH23" s="810"/>
      <c r="UGI23" s="810"/>
      <c r="UGJ23" s="810"/>
      <c r="UGK23" s="810"/>
      <c r="UGL23" s="810"/>
      <c r="UGM23" s="810"/>
      <c r="UGN23" s="810"/>
      <c r="UGO23" s="810"/>
      <c r="UGP23" s="810"/>
      <c r="UGQ23" s="810"/>
      <c r="UGR23" s="810"/>
      <c r="UGS23" s="810"/>
      <c r="UGT23" s="810"/>
      <c r="UGU23" s="810"/>
      <c r="UGV23" s="810"/>
      <c r="UGW23" s="810"/>
      <c r="UGX23" s="810"/>
      <c r="UGY23" s="810"/>
      <c r="UGZ23" s="810"/>
      <c r="UHA23" s="810"/>
      <c r="UHB23" s="810"/>
      <c r="UHC23" s="810"/>
      <c r="UHD23" s="810"/>
      <c r="UHE23" s="810"/>
      <c r="UHF23" s="810"/>
      <c r="UHG23" s="810"/>
      <c r="UHH23" s="810"/>
      <c r="UHI23" s="810"/>
      <c r="UHJ23" s="810"/>
      <c r="UHK23" s="810"/>
      <c r="UHL23" s="810"/>
      <c r="UHM23" s="810"/>
      <c r="UHN23" s="810"/>
      <c r="UHO23" s="810"/>
      <c r="UHP23" s="810"/>
      <c r="UHQ23" s="810"/>
      <c r="UHR23" s="810"/>
      <c r="UHS23" s="810"/>
      <c r="UHT23" s="810"/>
      <c r="UHU23" s="810"/>
      <c r="UHV23" s="810"/>
      <c r="UHW23" s="810"/>
      <c r="UHX23" s="810"/>
      <c r="UHY23" s="810"/>
      <c r="UHZ23" s="810"/>
      <c r="UIA23" s="810"/>
      <c r="UIB23" s="810"/>
      <c r="UIC23" s="810"/>
      <c r="UID23" s="810"/>
      <c r="UIE23" s="810"/>
      <c r="UIF23" s="810"/>
      <c r="UIG23" s="810"/>
      <c r="UIH23" s="810"/>
      <c r="UII23" s="810"/>
      <c r="UIJ23" s="810"/>
      <c r="UIK23" s="810"/>
      <c r="UIL23" s="810"/>
      <c r="UIM23" s="810"/>
      <c r="UIN23" s="810"/>
      <c r="UIO23" s="810"/>
      <c r="UIP23" s="810"/>
      <c r="UIQ23" s="810"/>
      <c r="UIR23" s="810"/>
      <c r="UIS23" s="810"/>
      <c r="UIT23" s="810"/>
      <c r="UIU23" s="810"/>
      <c r="UIV23" s="810"/>
      <c r="UIW23" s="810"/>
      <c r="UIX23" s="810"/>
      <c r="UIY23" s="810"/>
      <c r="UIZ23" s="810"/>
      <c r="UJA23" s="810"/>
      <c r="UJB23" s="810"/>
      <c r="UJC23" s="810"/>
      <c r="UJD23" s="810"/>
      <c r="UJE23" s="810"/>
      <c r="UJF23" s="810"/>
      <c r="UJG23" s="810"/>
      <c r="UJH23" s="810"/>
      <c r="UJI23" s="810"/>
      <c r="UJJ23" s="810"/>
      <c r="UJK23" s="810"/>
      <c r="UJL23" s="810"/>
      <c r="UJM23" s="810"/>
      <c r="UJN23" s="810"/>
      <c r="UJO23" s="810"/>
      <c r="UJP23" s="810"/>
      <c r="UJQ23" s="810"/>
      <c r="UJR23" s="810"/>
      <c r="UJS23" s="810"/>
      <c r="UJT23" s="810"/>
      <c r="UJU23" s="810"/>
      <c r="UJV23" s="810"/>
      <c r="UJW23" s="810"/>
      <c r="UJX23" s="810"/>
      <c r="UJY23" s="810"/>
      <c r="UJZ23" s="810"/>
      <c r="UKA23" s="810"/>
      <c r="UKB23" s="810"/>
      <c r="UKC23" s="810"/>
      <c r="UKD23" s="810"/>
      <c r="UKE23" s="810"/>
      <c r="UKF23" s="810"/>
      <c r="UKG23" s="810"/>
      <c r="UKH23" s="810"/>
      <c r="UKI23" s="810"/>
      <c r="UKJ23" s="810"/>
      <c r="UKK23" s="810"/>
      <c r="UKL23" s="810"/>
      <c r="UKM23" s="810"/>
      <c r="UKN23" s="810"/>
      <c r="UKO23" s="810"/>
      <c r="UKP23" s="810"/>
      <c r="UKQ23" s="810"/>
      <c r="UKR23" s="810"/>
      <c r="UKS23" s="810"/>
      <c r="UKT23" s="810"/>
      <c r="UKU23" s="810"/>
      <c r="UKV23" s="810"/>
      <c r="UKW23" s="810"/>
      <c r="UKX23" s="810"/>
      <c r="UKY23" s="810"/>
      <c r="UKZ23" s="810"/>
      <c r="ULA23" s="810"/>
      <c r="ULB23" s="810"/>
      <c r="ULC23" s="810"/>
      <c r="ULD23" s="810"/>
      <c r="ULE23" s="810"/>
      <c r="ULF23" s="810"/>
      <c r="ULG23" s="810"/>
      <c r="ULH23" s="810"/>
      <c r="ULI23" s="810"/>
      <c r="ULJ23" s="810"/>
      <c r="ULK23" s="810"/>
      <c r="ULL23" s="810"/>
      <c r="ULM23" s="810"/>
      <c r="ULN23" s="810"/>
      <c r="ULO23" s="810"/>
      <c r="ULP23" s="810"/>
      <c r="ULQ23" s="810"/>
      <c r="ULR23" s="810"/>
      <c r="ULS23" s="810"/>
      <c r="ULT23" s="810"/>
      <c r="ULU23" s="810"/>
      <c r="ULV23" s="810"/>
      <c r="ULW23" s="810"/>
      <c r="ULX23" s="810"/>
      <c r="ULY23" s="810"/>
      <c r="ULZ23" s="810"/>
      <c r="UMA23" s="810"/>
      <c r="UMB23" s="810"/>
      <c r="UMC23" s="810"/>
      <c r="UMD23" s="810"/>
      <c r="UME23" s="810"/>
      <c r="UMF23" s="810"/>
      <c r="UMG23" s="810"/>
      <c r="UMH23" s="810"/>
      <c r="UMI23" s="810"/>
      <c r="UMJ23" s="810"/>
      <c r="UMK23" s="810"/>
      <c r="UML23" s="810"/>
      <c r="UMM23" s="810"/>
      <c r="UMN23" s="810"/>
      <c r="UMO23" s="810"/>
      <c r="UMP23" s="810"/>
      <c r="UMQ23" s="810"/>
      <c r="UMR23" s="810"/>
      <c r="UMS23" s="810"/>
      <c r="UMT23" s="810"/>
      <c r="UMU23" s="810"/>
      <c r="UMV23" s="810"/>
      <c r="UMW23" s="810"/>
      <c r="UMX23" s="810"/>
      <c r="UMY23" s="810"/>
      <c r="UMZ23" s="810"/>
      <c r="UNA23" s="810"/>
      <c r="UNB23" s="810"/>
      <c r="UNC23" s="810"/>
      <c r="UND23" s="810"/>
      <c r="UNE23" s="810"/>
      <c r="UNF23" s="810"/>
      <c r="UNG23" s="810"/>
      <c r="UNH23" s="810"/>
      <c r="UNI23" s="810"/>
      <c r="UNJ23" s="810"/>
      <c r="UNK23" s="810"/>
      <c r="UNL23" s="810"/>
      <c r="UNM23" s="810"/>
      <c r="UNN23" s="810"/>
      <c r="UNO23" s="810"/>
      <c r="UNP23" s="810"/>
      <c r="UNQ23" s="810"/>
      <c r="UNR23" s="810"/>
      <c r="UNS23" s="810"/>
      <c r="UNT23" s="810"/>
      <c r="UNU23" s="810"/>
      <c r="UNV23" s="810"/>
      <c r="UNW23" s="810"/>
      <c r="UNX23" s="810"/>
      <c r="UNY23" s="810"/>
      <c r="UNZ23" s="810"/>
      <c r="UOA23" s="810"/>
      <c r="UOB23" s="810"/>
      <c r="UOC23" s="810"/>
      <c r="UOD23" s="810"/>
      <c r="UOE23" s="810"/>
      <c r="UOF23" s="810"/>
      <c r="UOG23" s="810"/>
      <c r="UOH23" s="810"/>
      <c r="UOI23" s="810"/>
      <c r="UOJ23" s="810"/>
      <c r="UOK23" s="810"/>
      <c r="UOL23" s="810"/>
      <c r="UOM23" s="810"/>
      <c r="UON23" s="810"/>
      <c r="UOO23" s="810"/>
      <c r="UOP23" s="810"/>
      <c r="UOQ23" s="810"/>
      <c r="UOR23" s="810"/>
      <c r="UOS23" s="810"/>
      <c r="UOT23" s="810"/>
      <c r="UOU23" s="810"/>
      <c r="UOV23" s="810"/>
      <c r="UOW23" s="810"/>
      <c r="UOX23" s="810"/>
      <c r="UOY23" s="810"/>
      <c r="UOZ23" s="810"/>
      <c r="UPA23" s="810"/>
      <c r="UPB23" s="810"/>
      <c r="UPC23" s="810"/>
      <c r="UPD23" s="810"/>
      <c r="UPE23" s="810"/>
      <c r="UPF23" s="810"/>
      <c r="UPG23" s="810"/>
      <c r="UPH23" s="810"/>
      <c r="UPI23" s="810"/>
      <c r="UPJ23" s="810"/>
      <c r="UPK23" s="810"/>
      <c r="UPL23" s="810"/>
      <c r="UPM23" s="810"/>
      <c r="UPN23" s="810"/>
      <c r="UPO23" s="810"/>
      <c r="UPP23" s="810"/>
      <c r="UPQ23" s="810"/>
      <c r="UPR23" s="810"/>
      <c r="UPS23" s="810"/>
      <c r="UPT23" s="810"/>
      <c r="UPU23" s="810"/>
      <c r="UPV23" s="810"/>
      <c r="UPW23" s="810"/>
      <c r="UPX23" s="810"/>
      <c r="UPY23" s="810"/>
      <c r="UPZ23" s="810"/>
      <c r="UQA23" s="810"/>
      <c r="UQB23" s="810"/>
      <c r="UQC23" s="810"/>
      <c r="UQD23" s="810"/>
      <c r="UQE23" s="810"/>
      <c r="UQF23" s="810"/>
      <c r="UQG23" s="810"/>
      <c r="UQH23" s="810"/>
      <c r="UQI23" s="810"/>
      <c r="UQJ23" s="810"/>
      <c r="UQK23" s="810"/>
      <c r="UQL23" s="810"/>
      <c r="UQM23" s="810"/>
      <c r="UQN23" s="810"/>
      <c r="UQO23" s="810"/>
      <c r="UQP23" s="810"/>
      <c r="UQQ23" s="810"/>
      <c r="UQR23" s="810"/>
      <c r="UQS23" s="810"/>
      <c r="UQT23" s="810"/>
      <c r="UQU23" s="810"/>
      <c r="UQV23" s="810"/>
      <c r="UQW23" s="810"/>
      <c r="UQX23" s="810"/>
      <c r="UQY23" s="810"/>
      <c r="UQZ23" s="810"/>
      <c r="URA23" s="810"/>
      <c r="URB23" s="810"/>
      <c r="URC23" s="810"/>
      <c r="URD23" s="810"/>
      <c r="URE23" s="810"/>
      <c r="URF23" s="810"/>
      <c r="URG23" s="810"/>
      <c r="URH23" s="810"/>
      <c r="URI23" s="810"/>
      <c r="URJ23" s="810"/>
      <c r="URK23" s="810"/>
      <c r="URL23" s="810"/>
      <c r="URM23" s="810"/>
      <c r="URN23" s="810"/>
      <c r="URO23" s="810"/>
      <c r="URP23" s="810"/>
      <c r="URQ23" s="810"/>
      <c r="URR23" s="810"/>
      <c r="URS23" s="810"/>
      <c r="URT23" s="810"/>
      <c r="URU23" s="810"/>
      <c r="URV23" s="810"/>
      <c r="URW23" s="810"/>
      <c r="URX23" s="810"/>
      <c r="URY23" s="810"/>
      <c r="URZ23" s="810"/>
      <c r="USA23" s="810"/>
      <c r="USB23" s="810"/>
      <c r="USC23" s="810"/>
      <c r="USD23" s="810"/>
      <c r="USE23" s="810"/>
      <c r="USF23" s="810"/>
      <c r="USG23" s="810"/>
      <c r="USH23" s="810"/>
      <c r="USI23" s="810"/>
      <c r="USJ23" s="810"/>
      <c r="USK23" s="810"/>
      <c r="USL23" s="810"/>
      <c r="USM23" s="810"/>
      <c r="USN23" s="810"/>
      <c r="USO23" s="810"/>
      <c r="USP23" s="810"/>
      <c r="USQ23" s="810"/>
      <c r="USR23" s="810"/>
      <c r="USS23" s="810"/>
      <c r="UST23" s="810"/>
      <c r="USU23" s="810"/>
      <c r="USV23" s="810"/>
      <c r="USW23" s="810"/>
      <c r="USX23" s="810"/>
      <c r="USY23" s="810"/>
      <c r="USZ23" s="810"/>
      <c r="UTA23" s="810"/>
      <c r="UTB23" s="810"/>
      <c r="UTC23" s="810"/>
      <c r="UTD23" s="810"/>
      <c r="UTE23" s="810"/>
      <c r="UTF23" s="810"/>
      <c r="UTG23" s="810"/>
      <c r="UTH23" s="810"/>
      <c r="UTI23" s="810"/>
      <c r="UTJ23" s="810"/>
      <c r="UTK23" s="810"/>
      <c r="UTL23" s="810"/>
      <c r="UTM23" s="810"/>
      <c r="UTN23" s="810"/>
      <c r="UTO23" s="810"/>
      <c r="UTP23" s="810"/>
      <c r="UTQ23" s="810"/>
      <c r="UTR23" s="810"/>
      <c r="UTS23" s="810"/>
      <c r="UTT23" s="810"/>
      <c r="UTU23" s="810"/>
      <c r="UTV23" s="810"/>
      <c r="UTW23" s="810"/>
      <c r="UTX23" s="810"/>
      <c r="UTY23" s="810"/>
      <c r="UTZ23" s="810"/>
      <c r="UUA23" s="810"/>
      <c r="UUB23" s="810"/>
      <c r="UUC23" s="810"/>
      <c r="UUD23" s="810"/>
      <c r="UUE23" s="810"/>
      <c r="UUF23" s="810"/>
      <c r="UUG23" s="810"/>
      <c r="UUH23" s="810"/>
      <c r="UUI23" s="810"/>
      <c r="UUJ23" s="810"/>
      <c r="UUK23" s="810"/>
      <c r="UUL23" s="810"/>
      <c r="UUM23" s="810"/>
      <c r="UUN23" s="810"/>
      <c r="UUO23" s="810"/>
      <c r="UUP23" s="810"/>
      <c r="UUQ23" s="810"/>
      <c r="UUR23" s="810"/>
      <c r="UUS23" s="810"/>
      <c r="UUT23" s="810"/>
      <c r="UUU23" s="810"/>
      <c r="UUV23" s="810"/>
      <c r="UUW23" s="810"/>
      <c r="UUX23" s="810"/>
      <c r="UUY23" s="810"/>
      <c r="UUZ23" s="810"/>
      <c r="UVA23" s="810"/>
      <c r="UVB23" s="810"/>
      <c r="UVC23" s="810"/>
      <c r="UVD23" s="810"/>
      <c r="UVE23" s="810"/>
      <c r="UVF23" s="810"/>
      <c r="UVG23" s="810"/>
      <c r="UVH23" s="810"/>
      <c r="UVI23" s="810"/>
      <c r="UVJ23" s="810"/>
      <c r="UVK23" s="810"/>
      <c r="UVL23" s="810"/>
      <c r="UVM23" s="810"/>
      <c r="UVN23" s="810"/>
      <c r="UVO23" s="810"/>
      <c r="UVP23" s="810"/>
      <c r="UVQ23" s="810"/>
      <c r="UVR23" s="810"/>
      <c r="UVS23" s="810"/>
      <c r="UVT23" s="810"/>
      <c r="UVU23" s="810"/>
      <c r="UVV23" s="810"/>
      <c r="UVW23" s="810"/>
      <c r="UVX23" s="810"/>
      <c r="UVY23" s="810"/>
      <c r="UVZ23" s="810"/>
      <c r="UWA23" s="810"/>
      <c r="UWB23" s="810"/>
      <c r="UWC23" s="810"/>
      <c r="UWD23" s="810"/>
      <c r="UWE23" s="810"/>
      <c r="UWF23" s="810"/>
      <c r="UWG23" s="810"/>
      <c r="UWH23" s="810"/>
      <c r="UWI23" s="810"/>
      <c r="UWJ23" s="810"/>
      <c r="UWK23" s="810"/>
      <c r="UWL23" s="810"/>
      <c r="UWM23" s="810"/>
      <c r="UWN23" s="810"/>
      <c r="UWO23" s="810"/>
      <c r="UWP23" s="810"/>
      <c r="UWQ23" s="810"/>
      <c r="UWR23" s="810"/>
      <c r="UWS23" s="810"/>
      <c r="UWT23" s="810"/>
      <c r="UWU23" s="810"/>
      <c r="UWV23" s="810"/>
      <c r="UWW23" s="810"/>
      <c r="UWX23" s="810"/>
      <c r="UWY23" s="810"/>
      <c r="UWZ23" s="810"/>
      <c r="UXA23" s="810"/>
      <c r="UXB23" s="810"/>
      <c r="UXC23" s="810"/>
      <c r="UXD23" s="810"/>
      <c r="UXE23" s="810"/>
      <c r="UXF23" s="810"/>
      <c r="UXG23" s="810"/>
      <c r="UXH23" s="810"/>
      <c r="UXI23" s="810"/>
      <c r="UXJ23" s="810"/>
      <c r="UXK23" s="810"/>
      <c r="UXL23" s="810"/>
      <c r="UXM23" s="810"/>
      <c r="UXN23" s="810"/>
      <c r="UXO23" s="810"/>
      <c r="UXP23" s="810"/>
      <c r="UXQ23" s="810"/>
      <c r="UXR23" s="810"/>
      <c r="UXS23" s="810"/>
      <c r="UXT23" s="810"/>
      <c r="UXU23" s="810"/>
      <c r="UXV23" s="810"/>
      <c r="UXW23" s="810"/>
      <c r="UXX23" s="810"/>
      <c r="UXY23" s="810"/>
      <c r="UXZ23" s="810"/>
      <c r="UYA23" s="810"/>
      <c r="UYB23" s="810"/>
      <c r="UYC23" s="810"/>
      <c r="UYD23" s="810"/>
      <c r="UYE23" s="810"/>
      <c r="UYF23" s="810"/>
      <c r="UYG23" s="810"/>
      <c r="UYH23" s="810"/>
      <c r="UYI23" s="810"/>
      <c r="UYJ23" s="810"/>
      <c r="UYK23" s="810"/>
      <c r="UYL23" s="810"/>
      <c r="UYM23" s="810"/>
      <c r="UYN23" s="810"/>
      <c r="UYO23" s="810"/>
      <c r="UYP23" s="810"/>
      <c r="UYQ23" s="810"/>
      <c r="UYR23" s="810"/>
      <c r="UYS23" s="810"/>
      <c r="UYT23" s="810"/>
      <c r="UYU23" s="810"/>
      <c r="UYV23" s="810"/>
      <c r="UYW23" s="810"/>
      <c r="UYX23" s="810"/>
      <c r="UYY23" s="810"/>
      <c r="UYZ23" s="810"/>
      <c r="UZA23" s="810"/>
      <c r="UZB23" s="810"/>
      <c r="UZC23" s="810"/>
      <c r="UZD23" s="810"/>
      <c r="UZE23" s="810"/>
      <c r="UZF23" s="810"/>
      <c r="UZG23" s="810"/>
      <c r="UZH23" s="810"/>
      <c r="UZI23" s="810"/>
      <c r="UZJ23" s="810"/>
      <c r="UZK23" s="810"/>
      <c r="UZL23" s="810"/>
      <c r="UZM23" s="810"/>
      <c r="UZN23" s="810"/>
      <c r="UZO23" s="810"/>
      <c r="UZP23" s="810"/>
      <c r="UZQ23" s="810"/>
      <c r="UZR23" s="810"/>
      <c r="UZS23" s="810"/>
      <c r="UZT23" s="810"/>
      <c r="UZU23" s="810"/>
      <c r="UZV23" s="810"/>
      <c r="UZW23" s="810"/>
      <c r="UZX23" s="810"/>
      <c r="UZY23" s="810"/>
      <c r="UZZ23" s="810"/>
      <c r="VAA23" s="810"/>
      <c r="VAB23" s="810"/>
      <c r="VAC23" s="810"/>
      <c r="VAD23" s="810"/>
      <c r="VAE23" s="810"/>
      <c r="VAF23" s="810"/>
      <c r="VAG23" s="810"/>
      <c r="VAH23" s="810"/>
      <c r="VAI23" s="810"/>
      <c r="VAJ23" s="810"/>
      <c r="VAK23" s="810"/>
      <c r="VAL23" s="810"/>
      <c r="VAM23" s="810"/>
      <c r="VAN23" s="810"/>
      <c r="VAO23" s="810"/>
      <c r="VAP23" s="810"/>
      <c r="VAQ23" s="810"/>
      <c r="VAR23" s="810"/>
      <c r="VAS23" s="810"/>
      <c r="VAT23" s="810"/>
      <c r="VAU23" s="810"/>
      <c r="VAV23" s="810"/>
      <c r="VAW23" s="810"/>
      <c r="VAX23" s="810"/>
      <c r="VAY23" s="810"/>
      <c r="VAZ23" s="810"/>
      <c r="VBA23" s="810"/>
      <c r="VBB23" s="810"/>
      <c r="VBC23" s="810"/>
      <c r="VBD23" s="810"/>
      <c r="VBE23" s="810"/>
      <c r="VBF23" s="810"/>
      <c r="VBG23" s="810"/>
      <c r="VBH23" s="810"/>
      <c r="VBI23" s="810"/>
      <c r="VBJ23" s="810"/>
      <c r="VBK23" s="810"/>
      <c r="VBL23" s="810"/>
      <c r="VBM23" s="810"/>
      <c r="VBN23" s="810"/>
      <c r="VBO23" s="810"/>
      <c r="VBP23" s="810"/>
      <c r="VBQ23" s="810"/>
      <c r="VBR23" s="810"/>
      <c r="VBS23" s="810"/>
      <c r="VBT23" s="810"/>
      <c r="VBU23" s="810"/>
      <c r="VBV23" s="810"/>
      <c r="VBW23" s="810"/>
      <c r="VBX23" s="810"/>
      <c r="VBY23" s="810"/>
      <c r="VBZ23" s="810"/>
      <c r="VCA23" s="810"/>
      <c r="VCB23" s="810"/>
      <c r="VCC23" s="810"/>
      <c r="VCD23" s="810"/>
      <c r="VCE23" s="810"/>
      <c r="VCF23" s="810"/>
      <c r="VCG23" s="810"/>
      <c r="VCH23" s="810"/>
      <c r="VCI23" s="810"/>
      <c r="VCJ23" s="810"/>
      <c r="VCK23" s="810"/>
      <c r="VCL23" s="810"/>
      <c r="VCM23" s="810"/>
      <c r="VCN23" s="810"/>
      <c r="VCO23" s="810"/>
      <c r="VCP23" s="810"/>
      <c r="VCQ23" s="810"/>
      <c r="VCR23" s="810"/>
      <c r="VCS23" s="810"/>
      <c r="VCT23" s="810"/>
      <c r="VCU23" s="810"/>
      <c r="VCV23" s="810"/>
      <c r="VCW23" s="810"/>
      <c r="VCX23" s="810"/>
      <c r="VCY23" s="810"/>
      <c r="VCZ23" s="810"/>
      <c r="VDA23" s="810"/>
      <c r="VDB23" s="810"/>
      <c r="VDC23" s="810"/>
      <c r="VDD23" s="810"/>
      <c r="VDE23" s="810"/>
      <c r="VDF23" s="810"/>
      <c r="VDG23" s="810"/>
      <c r="VDH23" s="810"/>
      <c r="VDI23" s="810"/>
      <c r="VDJ23" s="810"/>
      <c r="VDK23" s="810"/>
      <c r="VDL23" s="810"/>
      <c r="VDM23" s="810"/>
      <c r="VDN23" s="810"/>
      <c r="VDO23" s="810"/>
      <c r="VDP23" s="810"/>
      <c r="VDQ23" s="810"/>
      <c r="VDR23" s="810"/>
      <c r="VDS23" s="810"/>
      <c r="VDT23" s="810"/>
      <c r="VDU23" s="810"/>
      <c r="VDV23" s="810"/>
      <c r="VDW23" s="810"/>
      <c r="VDX23" s="810"/>
      <c r="VDY23" s="810"/>
      <c r="VDZ23" s="810"/>
      <c r="VEA23" s="810"/>
      <c r="VEB23" s="810"/>
      <c r="VEC23" s="810"/>
      <c r="VED23" s="810"/>
      <c r="VEE23" s="810"/>
      <c r="VEF23" s="810"/>
      <c r="VEG23" s="810"/>
      <c r="VEH23" s="810"/>
      <c r="VEI23" s="810"/>
      <c r="VEJ23" s="810"/>
      <c r="VEK23" s="810"/>
      <c r="VEL23" s="810"/>
      <c r="VEM23" s="810"/>
      <c r="VEN23" s="810"/>
      <c r="VEO23" s="810"/>
      <c r="VEP23" s="810"/>
      <c r="VEQ23" s="810"/>
      <c r="VER23" s="810"/>
      <c r="VES23" s="810"/>
      <c r="VET23" s="810"/>
      <c r="VEU23" s="810"/>
      <c r="VEV23" s="810"/>
      <c r="VEW23" s="810"/>
      <c r="VEX23" s="810"/>
      <c r="VEY23" s="810"/>
      <c r="VEZ23" s="810"/>
      <c r="VFA23" s="810"/>
      <c r="VFB23" s="810"/>
      <c r="VFC23" s="810"/>
      <c r="VFD23" s="810"/>
      <c r="VFE23" s="810"/>
      <c r="VFF23" s="810"/>
      <c r="VFG23" s="810"/>
      <c r="VFH23" s="810"/>
      <c r="VFI23" s="810"/>
      <c r="VFJ23" s="810"/>
      <c r="VFK23" s="810"/>
      <c r="VFL23" s="810"/>
      <c r="VFM23" s="810"/>
      <c r="VFN23" s="810"/>
      <c r="VFO23" s="810"/>
      <c r="VFP23" s="810"/>
      <c r="VFQ23" s="810"/>
      <c r="VFR23" s="810"/>
      <c r="VFS23" s="810"/>
      <c r="VFT23" s="810"/>
      <c r="VFU23" s="810"/>
      <c r="VFV23" s="810"/>
      <c r="VFW23" s="810"/>
      <c r="VFX23" s="810"/>
      <c r="VFY23" s="810"/>
      <c r="VFZ23" s="810"/>
      <c r="VGA23" s="810"/>
      <c r="VGB23" s="810"/>
      <c r="VGC23" s="810"/>
      <c r="VGD23" s="810"/>
      <c r="VGE23" s="810"/>
      <c r="VGF23" s="810"/>
      <c r="VGG23" s="810"/>
      <c r="VGH23" s="810"/>
      <c r="VGI23" s="810"/>
      <c r="VGJ23" s="810"/>
      <c r="VGK23" s="810"/>
      <c r="VGL23" s="810"/>
      <c r="VGM23" s="810"/>
      <c r="VGN23" s="810"/>
      <c r="VGO23" s="810"/>
      <c r="VGP23" s="810"/>
      <c r="VGQ23" s="810"/>
      <c r="VGR23" s="810"/>
      <c r="VGS23" s="810"/>
      <c r="VGT23" s="810"/>
      <c r="VGU23" s="810"/>
      <c r="VGV23" s="810"/>
      <c r="VGW23" s="810"/>
      <c r="VGX23" s="810"/>
      <c r="VGY23" s="810"/>
      <c r="VGZ23" s="810"/>
      <c r="VHA23" s="810"/>
      <c r="VHB23" s="810"/>
      <c r="VHC23" s="810"/>
      <c r="VHD23" s="810"/>
      <c r="VHE23" s="810"/>
      <c r="VHF23" s="810"/>
      <c r="VHG23" s="810"/>
      <c r="VHH23" s="810"/>
      <c r="VHI23" s="810"/>
      <c r="VHJ23" s="810"/>
      <c r="VHK23" s="810"/>
      <c r="VHL23" s="810"/>
      <c r="VHM23" s="810"/>
      <c r="VHN23" s="810"/>
      <c r="VHO23" s="810"/>
      <c r="VHP23" s="810"/>
      <c r="VHQ23" s="810"/>
      <c r="VHR23" s="810"/>
      <c r="VHS23" s="810"/>
      <c r="VHT23" s="810"/>
      <c r="VHU23" s="810"/>
      <c r="VHV23" s="810"/>
      <c r="VHW23" s="810"/>
      <c r="VHX23" s="810"/>
      <c r="VHY23" s="810"/>
      <c r="VHZ23" s="810"/>
      <c r="VIA23" s="810"/>
      <c r="VIB23" s="810"/>
      <c r="VIC23" s="810"/>
      <c r="VID23" s="810"/>
      <c r="VIE23" s="810"/>
      <c r="VIF23" s="810"/>
      <c r="VIG23" s="810"/>
      <c r="VIH23" s="810"/>
      <c r="VII23" s="810"/>
      <c r="VIJ23" s="810"/>
      <c r="VIK23" s="810"/>
      <c r="VIL23" s="810"/>
      <c r="VIM23" s="810"/>
      <c r="VIN23" s="810"/>
      <c r="VIO23" s="810"/>
      <c r="VIP23" s="810"/>
      <c r="VIQ23" s="810"/>
      <c r="VIR23" s="810"/>
      <c r="VIS23" s="810"/>
      <c r="VIT23" s="810"/>
      <c r="VIU23" s="810"/>
      <c r="VIV23" s="810"/>
      <c r="VIW23" s="810"/>
      <c r="VIX23" s="810"/>
      <c r="VIY23" s="810"/>
      <c r="VIZ23" s="810"/>
      <c r="VJA23" s="810"/>
      <c r="VJB23" s="810"/>
      <c r="VJC23" s="810"/>
      <c r="VJD23" s="810"/>
      <c r="VJE23" s="810"/>
      <c r="VJF23" s="810"/>
      <c r="VJG23" s="810"/>
      <c r="VJH23" s="810"/>
      <c r="VJI23" s="810"/>
      <c r="VJJ23" s="810"/>
      <c r="VJK23" s="810"/>
      <c r="VJL23" s="810"/>
      <c r="VJM23" s="810"/>
      <c r="VJN23" s="810"/>
      <c r="VJO23" s="810"/>
      <c r="VJP23" s="810"/>
      <c r="VJQ23" s="810"/>
      <c r="VJR23" s="810"/>
      <c r="VJS23" s="810"/>
      <c r="VJT23" s="810"/>
      <c r="VJU23" s="810"/>
      <c r="VJV23" s="810"/>
      <c r="VJW23" s="810"/>
      <c r="VJX23" s="810"/>
      <c r="VJY23" s="810"/>
      <c r="VJZ23" s="810"/>
      <c r="VKA23" s="810"/>
      <c r="VKB23" s="810"/>
      <c r="VKC23" s="810"/>
      <c r="VKD23" s="810"/>
      <c r="VKE23" s="810"/>
      <c r="VKF23" s="810"/>
      <c r="VKG23" s="810"/>
      <c r="VKH23" s="810"/>
      <c r="VKI23" s="810"/>
      <c r="VKJ23" s="810"/>
      <c r="VKK23" s="810"/>
      <c r="VKL23" s="810"/>
      <c r="VKM23" s="810"/>
      <c r="VKN23" s="810"/>
      <c r="VKO23" s="810"/>
      <c r="VKP23" s="810"/>
      <c r="VKQ23" s="810"/>
      <c r="VKR23" s="810"/>
      <c r="VKS23" s="810"/>
      <c r="VKT23" s="810"/>
      <c r="VKU23" s="810"/>
      <c r="VKV23" s="810"/>
      <c r="VKW23" s="810"/>
      <c r="VKX23" s="810"/>
      <c r="VKY23" s="810"/>
      <c r="VKZ23" s="810"/>
      <c r="VLA23" s="810"/>
      <c r="VLB23" s="810"/>
      <c r="VLC23" s="810"/>
      <c r="VLD23" s="810"/>
      <c r="VLE23" s="810"/>
      <c r="VLF23" s="810"/>
      <c r="VLG23" s="810"/>
      <c r="VLH23" s="810"/>
      <c r="VLI23" s="810"/>
      <c r="VLJ23" s="810"/>
      <c r="VLK23" s="810"/>
      <c r="VLL23" s="810"/>
      <c r="VLM23" s="810"/>
      <c r="VLN23" s="810"/>
      <c r="VLO23" s="810"/>
      <c r="VLP23" s="810"/>
      <c r="VLQ23" s="810"/>
      <c r="VLR23" s="810"/>
      <c r="VLS23" s="810"/>
      <c r="VLT23" s="810"/>
      <c r="VLU23" s="810"/>
      <c r="VLV23" s="810"/>
      <c r="VLW23" s="810"/>
      <c r="VLX23" s="810"/>
      <c r="VLY23" s="810"/>
      <c r="VLZ23" s="810"/>
      <c r="VMA23" s="810"/>
      <c r="VMB23" s="810"/>
      <c r="VMC23" s="810"/>
      <c r="VMD23" s="810"/>
      <c r="VME23" s="810"/>
      <c r="VMF23" s="810"/>
      <c r="VMG23" s="810"/>
      <c r="VMH23" s="810"/>
      <c r="VMI23" s="810"/>
      <c r="VMJ23" s="810"/>
      <c r="VMK23" s="810"/>
      <c r="VML23" s="810"/>
      <c r="VMM23" s="810"/>
      <c r="VMN23" s="810"/>
      <c r="VMO23" s="810"/>
      <c r="VMP23" s="810"/>
      <c r="VMQ23" s="810"/>
      <c r="VMR23" s="810"/>
      <c r="VMS23" s="810"/>
      <c r="VMT23" s="810"/>
      <c r="VMU23" s="810"/>
      <c r="VMV23" s="810"/>
      <c r="VMW23" s="810"/>
      <c r="VMX23" s="810"/>
      <c r="VMY23" s="810"/>
      <c r="VMZ23" s="810"/>
      <c r="VNA23" s="810"/>
      <c r="VNB23" s="810"/>
      <c r="VNC23" s="810"/>
      <c r="VND23" s="810"/>
      <c r="VNE23" s="810"/>
      <c r="VNF23" s="810"/>
      <c r="VNG23" s="810"/>
      <c r="VNH23" s="810"/>
      <c r="VNI23" s="810"/>
      <c r="VNJ23" s="810"/>
      <c r="VNK23" s="810"/>
      <c r="VNL23" s="810"/>
      <c r="VNM23" s="810"/>
      <c r="VNN23" s="810"/>
      <c r="VNO23" s="810"/>
      <c r="VNP23" s="810"/>
      <c r="VNQ23" s="810"/>
      <c r="VNR23" s="810"/>
      <c r="VNS23" s="810"/>
      <c r="VNT23" s="810"/>
      <c r="VNU23" s="810"/>
      <c r="VNV23" s="810"/>
      <c r="VNW23" s="810"/>
      <c r="VNX23" s="810"/>
      <c r="VNY23" s="810"/>
      <c r="VNZ23" s="810"/>
      <c r="VOA23" s="810"/>
      <c r="VOB23" s="810"/>
      <c r="VOC23" s="810"/>
      <c r="VOD23" s="810"/>
      <c r="VOE23" s="810"/>
      <c r="VOF23" s="810"/>
      <c r="VOG23" s="810"/>
      <c r="VOH23" s="810"/>
      <c r="VOI23" s="810"/>
      <c r="VOJ23" s="810"/>
      <c r="VOK23" s="810"/>
      <c r="VOL23" s="810"/>
      <c r="VOM23" s="810"/>
      <c r="VON23" s="810"/>
      <c r="VOO23" s="810"/>
      <c r="VOP23" s="810"/>
      <c r="VOQ23" s="810"/>
      <c r="VOR23" s="810"/>
      <c r="VOS23" s="810"/>
      <c r="VOT23" s="810"/>
      <c r="VOU23" s="810"/>
      <c r="VOV23" s="810"/>
      <c r="VOW23" s="810"/>
      <c r="VOX23" s="810"/>
      <c r="VOY23" s="810"/>
      <c r="VOZ23" s="810"/>
      <c r="VPA23" s="810"/>
      <c r="VPB23" s="810"/>
      <c r="VPC23" s="810"/>
      <c r="VPD23" s="810"/>
      <c r="VPE23" s="810"/>
      <c r="VPF23" s="810"/>
      <c r="VPG23" s="810"/>
      <c r="VPH23" s="810"/>
      <c r="VPI23" s="810"/>
      <c r="VPJ23" s="810"/>
      <c r="VPK23" s="810"/>
      <c r="VPL23" s="810"/>
      <c r="VPM23" s="810"/>
      <c r="VPN23" s="810"/>
      <c r="VPO23" s="810"/>
      <c r="VPP23" s="810"/>
      <c r="VPQ23" s="810"/>
      <c r="VPR23" s="810"/>
      <c r="VPS23" s="810"/>
      <c r="VPT23" s="810"/>
      <c r="VPU23" s="810"/>
      <c r="VPV23" s="810"/>
      <c r="VPW23" s="810"/>
      <c r="VPX23" s="810"/>
      <c r="VPY23" s="810"/>
      <c r="VPZ23" s="810"/>
      <c r="VQA23" s="810"/>
      <c r="VQB23" s="810"/>
      <c r="VQC23" s="810"/>
      <c r="VQD23" s="810"/>
      <c r="VQE23" s="810"/>
      <c r="VQF23" s="810"/>
      <c r="VQG23" s="810"/>
      <c r="VQH23" s="810"/>
      <c r="VQI23" s="810"/>
      <c r="VQJ23" s="810"/>
      <c r="VQK23" s="810"/>
      <c r="VQL23" s="810"/>
      <c r="VQM23" s="810"/>
      <c r="VQN23" s="810"/>
      <c r="VQO23" s="810"/>
      <c r="VQP23" s="810"/>
      <c r="VQQ23" s="810"/>
      <c r="VQR23" s="810"/>
      <c r="VQS23" s="810"/>
      <c r="VQT23" s="810"/>
      <c r="VQU23" s="810"/>
      <c r="VQV23" s="810"/>
      <c r="VQW23" s="810"/>
      <c r="VQX23" s="810"/>
      <c r="VQY23" s="810"/>
      <c r="VQZ23" s="810"/>
      <c r="VRA23" s="810"/>
      <c r="VRB23" s="810"/>
      <c r="VRC23" s="810"/>
      <c r="VRD23" s="810"/>
      <c r="VRE23" s="810"/>
      <c r="VRF23" s="810"/>
      <c r="VRG23" s="810"/>
      <c r="VRH23" s="810"/>
      <c r="VRI23" s="810"/>
      <c r="VRJ23" s="810"/>
      <c r="VRK23" s="810"/>
      <c r="VRL23" s="810"/>
      <c r="VRM23" s="810"/>
      <c r="VRN23" s="810"/>
      <c r="VRO23" s="810"/>
      <c r="VRP23" s="810"/>
      <c r="VRQ23" s="810"/>
      <c r="VRR23" s="810"/>
      <c r="VRS23" s="810"/>
      <c r="VRT23" s="810"/>
      <c r="VRU23" s="810"/>
      <c r="VRV23" s="810"/>
      <c r="VRW23" s="810"/>
      <c r="VRX23" s="810"/>
      <c r="VRY23" s="810"/>
      <c r="VRZ23" s="810"/>
      <c r="VSA23" s="810"/>
      <c r="VSB23" s="810"/>
      <c r="VSC23" s="810"/>
      <c r="VSD23" s="810"/>
      <c r="VSE23" s="810"/>
      <c r="VSF23" s="810"/>
      <c r="VSG23" s="810"/>
      <c r="VSH23" s="810"/>
      <c r="VSI23" s="810"/>
      <c r="VSJ23" s="810"/>
      <c r="VSK23" s="810"/>
      <c r="VSL23" s="810"/>
      <c r="VSM23" s="810"/>
      <c r="VSN23" s="810"/>
      <c r="VSO23" s="810"/>
      <c r="VSP23" s="810"/>
      <c r="VSQ23" s="810"/>
      <c r="VSR23" s="810"/>
      <c r="VSS23" s="810"/>
      <c r="VST23" s="810"/>
      <c r="VSU23" s="810"/>
      <c r="VSV23" s="810"/>
      <c r="VSW23" s="810"/>
      <c r="VSX23" s="810"/>
      <c r="VSY23" s="810"/>
      <c r="VSZ23" s="810"/>
      <c r="VTA23" s="810"/>
      <c r="VTB23" s="810"/>
      <c r="VTC23" s="810"/>
      <c r="VTD23" s="810"/>
      <c r="VTE23" s="810"/>
      <c r="VTF23" s="810"/>
      <c r="VTG23" s="810"/>
      <c r="VTH23" s="810"/>
      <c r="VTI23" s="810"/>
      <c r="VTJ23" s="810"/>
      <c r="VTK23" s="810"/>
      <c r="VTL23" s="810"/>
      <c r="VTM23" s="810"/>
      <c r="VTN23" s="810"/>
      <c r="VTO23" s="810"/>
      <c r="VTP23" s="810"/>
      <c r="VTQ23" s="810"/>
      <c r="VTR23" s="810"/>
      <c r="VTS23" s="810"/>
      <c r="VTT23" s="810"/>
      <c r="VTU23" s="810"/>
      <c r="VTV23" s="810"/>
      <c r="VTW23" s="810"/>
      <c r="VTX23" s="810"/>
      <c r="VTY23" s="810"/>
      <c r="VTZ23" s="810"/>
      <c r="VUA23" s="810"/>
      <c r="VUB23" s="810"/>
      <c r="VUC23" s="810"/>
      <c r="VUD23" s="810"/>
      <c r="VUE23" s="810"/>
      <c r="VUF23" s="810"/>
      <c r="VUG23" s="810"/>
      <c r="VUH23" s="810"/>
      <c r="VUI23" s="810"/>
      <c r="VUJ23" s="810"/>
      <c r="VUK23" s="810"/>
      <c r="VUL23" s="810"/>
      <c r="VUM23" s="810"/>
      <c r="VUN23" s="810"/>
      <c r="VUO23" s="810"/>
      <c r="VUP23" s="810"/>
      <c r="VUQ23" s="810"/>
      <c r="VUR23" s="810"/>
      <c r="VUS23" s="810"/>
      <c r="VUT23" s="810"/>
      <c r="VUU23" s="810"/>
      <c r="VUV23" s="810"/>
      <c r="VUW23" s="810"/>
      <c r="VUX23" s="810"/>
      <c r="VUY23" s="810"/>
      <c r="VUZ23" s="810"/>
      <c r="VVA23" s="810"/>
      <c r="VVB23" s="810"/>
      <c r="VVC23" s="810"/>
      <c r="VVD23" s="810"/>
      <c r="VVE23" s="810"/>
      <c r="VVF23" s="810"/>
      <c r="VVG23" s="810"/>
      <c r="VVH23" s="810"/>
      <c r="VVI23" s="810"/>
      <c r="VVJ23" s="810"/>
      <c r="VVK23" s="810"/>
      <c r="VVL23" s="810"/>
      <c r="VVM23" s="810"/>
      <c r="VVN23" s="810"/>
      <c r="VVO23" s="810"/>
      <c r="VVP23" s="810"/>
      <c r="VVQ23" s="810"/>
      <c r="VVR23" s="810"/>
      <c r="VVS23" s="810"/>
      <c r="VVT23" s="810"/>
      <c r="VVU23" s="810"/>
      <c r="VVV23" s="810"/>
      <c r="VVW23" s="810"/>
      <c r="VVX23" s="810"/>
      <c r="VVY23" s="810"/>
      <c r="VVZ23" s="810"/>
      <c r="VWA23" s="810"/>
      <c r="VWB23" s="810"/>
      <c r="VWC23" s="810"/>
      <c r="VWD23" s="810"/>
      <c r="VWE23" s="810"/>
      <c r="VWF23" s="810"/>
      <c r="VWG23" s="810"/>
      <c r="VWH23" s="810"/>
      <c r="VWI23" s="810"/>
      <c r="VWJ23" s="810"/>
      <c r="VWK23" s="810"/>
      <c r="VWL23" s="810"/>
      <c r="VWM23" s="810"/>
      <c r="VWN23" s="810"/>
      <c r="VWO23" s="810"/>
      <c r="VWP23" s="810"/>
      <c r="VWQ23" s="810"/>
      <c r="VWR23" s="810"/>
      <c r="VWS23" s="810"/>
      <c r="VWT23" s="810"/>
      <c r="VWU23" s="810"/>
      <c r="VWV23" s="810"/>
      <c r="VWW23" s="810"/>
      <c r="VWX23" s="810"/>
      <c r="VWY23" s="810"/>
      <c r="VWZ23" s="810"/>
      <c r="VXA23" s="810"/>
      <c r="VXB23" s="810"/>
      <c r="VXC23" s="810"/>
      <c r="VXD23" s="810"/>
      <c r="VXE23" s="810"/>
      <c r="VXF23" s="810"/>
      <c r="VXG23" s="810"/>
      <c r="VXH23" s="810"/>
      <c r="VXI23" s="810"/>
      <c r="VXJ23" s="810"/>
      <c r="VXK23" s="810"/>
      <c r="VXL23" s="810"/>
      <c r="VXM23" s="810"/>
      <c r="VXN23" s="810"/>
      <c r="VXO23" s="810"/>
      <c r="VXP23" s="810"/>
      <c r="VXQ23" s="810"/>
      <c r="VXR23" s="810"/>
      <c r="VXS23" s="810"/>
      <c r="VXT23" s="810"/>
      <c r="VXU23" s="810"/>
      <c r="VXV23" s="810"/>
      <c r="VXW23" s="810"/>
      <c r="VXX23" s="810"/>
      <c r="VXY23" s="810"/>
      <c r="VXZ23" s="810"/>
      <c r="VYA23" s="810"/>
      <c r="VYB23" s="810"/>
      <c r="VYC23" s="810"/>
      <c r="VYD23" s="810"/>
      <c r="VYE23" s="810"/>
      <c r="VYF23" s="810"/>
      <c r="VYG23" s="810"/>
      <c r="VYH23" s="810"/>
      <c r="VYI23" s="810"/>
      <c r="VYJ23" s="810"/>
      <c r="VYK23" s="810"/>
      <c r="VYL23" s="810"/>
      <c r="VYM23" s="810"/>
      <c r="VYN23" s="810"/>
      <c r="VYO23" s="810"/>
      <c r="VYP23" s="810"/>
      <c r="VYQ23" s="810"/>
      <c r="VYR23" s="810"/>
      <c r="VYS23" s="810"/>
      <c r="VYT23" s="810"/>
      <c r="VYU23" s="810"/>
      <c r="VYV23" s="810"/>
      <c r="VYW23" s="810"/>
      <c r="VYX23" s="810"/>
      <c r="VYY23" s="810"/>
      <c r="VYZ23" s="810"/>
      <c r="VZA23" s="810"/>
      <c r="VZB23" s="810"/>
      <c r="VZC23" s="810"/>
      <c r="VZD23" s="810"/>
      <c r="VZE23" s="810"/>
      <c r="VZF23" s="810"/>
      <c r="VZG23" s="810"/>
      <c r="VZH23" s="810"/>
      <c r="VZI23" s="810"/>
      <c r="VZJ23" s="810"/>
      <c r="VZK23" s="810"/>
      <c r="VZL23" s="810"/>
      <c r="VZM23" s="810"/>
      <c r="VZN23" s="810"/>
      <c r="VZO23" s="810"/>
      <c r="VZP23" s="810"/>
      <c r="VZQ23" s="810"/>
      <c r="VZR23" s="810"/>
      <c r="VZS23" s="810"/>
      <c r="VZT23" s="810"/>
      <c r="VZU23" s="810"/>
      <c r="VZV23" s="810"/>
      <c r="VZW23" s="810"/>
      <c r="VZX23" s="810"/>
      <c r="VZY23" s="810"/>
      <c r="VZZ23" s="810"/>
      <c r="WAA23" s="810"/>
      <c r="WAB23" s="810"/>
      <c r="WAC23" s="810"/>
      <c r="WAD23" s="810"/>
      <c r="WAE23" s="810"/>
      <c r="WAF23" s="810"/>
      <c r="WAG23" s="810"/>
      <c r="WAH23" s="810"/>
      <c r="WAI23" s="810"/>
      <c r="WAJ23" s="810"/>
      <c r="WAK23" s="810"/>
      <c r="WAL23" s="810"/>
      <c r="WAM23" s="810"/>
      <c r="WAN23" s="810"/>
      <c r="WAO23" s="810"/>
      <c r="WAP23" s="810"/>
      <c r="WAQ23" s="810"/>
      <c r="WAR23" s="810"/>
      <c r="WAS23" s="810"/>
      <c r="WAT23" s="810"/>
      <c r="WAU23" s="810"/>
      <c r="WAV23" s="810"/>
      <c r="WAW23" s="810"/>
      <c r="WAX23" s="810"/>
      <c r="WAY23" s="810"/>
      <c r="WAZ23" s="810"/>
      <c r="WBA23" s="810"/>
      <c r="WBB23" s="810"/>
      <c r="WBC23" s="810"/>
      <c r="WBD23" s="810"/>
      <c r="WBE23" s="810"/>
      <c r="WBF23" s="810"/>
      <c r="WBG23" s="810"/>
      <c r="WBH23" s="810"/>
      <c r="WBI23" s="810"/>
      <c r="WBJ23" s="810"/>
      <c r="WBK23" s="810"/>
      <c r="WBL23" s="810"/>
      <c r="WBM23" s="810"/>
      <c r="WBN23" s="810"/>
      <c r="WBO23" s="810"/>
      <c r="WBP23" s="810"/>
      <c r="WBQ23" s="810"/>
      <c r="WBR23" s="810"/>
      <c r="WBS23" s="810"/>
      <c r="WBT23" s="810"/>
      <c r="WBU23" s="810"/>
      <c r="WBV23" s="810"/>
      <c r="WBW23" s="810"/>
      <c r="WBX23" s="810"/>
      <c r="WBY23" s="810"/>
      <c r="WBZ23" s="810"/>
      <c r="WCA23" s="810"/>
      <c r="WCB23" s="810"/>
      <c r="WCC23" s="810"/>
      <c r="WCD23" s="810"/>
      <c r="WCE23" s="810"/>
      <c r="WCF23" s="810"/>
      <c r="WCG23" s="810"/>
      <c r="WCH23" s="810"/>
      <c r="WCI23" s="810"/>
      <c r="WCJ23" s="810"/>
      <c r="WCK23" s="810"/>
      <c r="WCL23" s="810"/>
      <c r="WCM23" s="810"/>
      <c r="WCN23" s="810"/>
      <c r="WCO23" s="810"/>
      <c r="WCP23" s="810"/>
      <c r="WCQ23" s="810"/>
      <c r="WCR23" s="810"/>
      <c r="WCS23" s="810"/>
      <c r="WCT23" s="810"/>
      <c r="WCU23" s="810"/>
      <c r="WCV23" s="810"/>
      <c r="WCW23" s="810"/>
      <c r="WCX23" s="810"/>
      <c r="WCY23" s="810"/>
      <c r="WCZ23" s="810"/>
      <c r="WDA23" s="810"/>
      <c r="WDB23" s="810"/>
      <c r="WDC23" s="810"/>
      <c r="WDD23" s="810"/>
      <c r="WDE23" s="810"/>
      <c r="WDF23" s="810"/>
      <c r="WDG23" s="810"/>
      <c r="WDH23" s="810"/>
      <c r="WDI23" s="810"/>
      <c r="WDJ23" s="810"/>
      <c r="WDK23" s="810"/>
      <c r="WDL23" s="810"/>
      <c r="WDM23" s="810"/>
      <c r="WDN23" s="810"/>
      <c r="WDO23" s="810"/>
      <c r="WDP23" s="810"/>
      <c r="WDQ23" s="810"/>
      <c r="WDR23" s="810"/>
      <c r="WDS23" s="810"/>
      <c r="WDT23" s="810"/>
      <c r="WDU23" s="810"/>
      <c r="WDV23" s="810"/>
      <c r="WDW23" s="810"/>
      <c r="WDX23" s="810"/>
      <c r="WDY23" s="810"/>
      <c r="WDZ23" s="810"/>
      <c r="WEA23" s="810"/>
      <c r="WEB23" s="810"/>
      <c r="WEC23" s="810"/>
      <c r="WED23" s="810"/>
      <c r="WEE23" s="810"/>
      <c r="WEF23" s="810"/>
      <c r="WEG23" s="810"/>
      <c r="WEH23" s="810"/>
      <c r="WEI23" s="810"/>
      <c r="WEJ23" s="810"/>
      <c r="WEK23" s="810"/>
      <c r="WEL23" s="810"/>
      <c r="WEM23" s="810"/>
      <c r="WEN23" s="810"/>
      <c r="WEO23" s="810"/>
      <c r="WEP23" s="810"/>
      <c r="WEQ23" s="810"/>
      <c r="WER23" s="810"/>
      <c r="WES23" s="810"/>
      <c r="WET23" s="810"/>
      <c r="WEU23" s="810"/>
      <c r="WEV23" s="810"/>
      <c r="WEW23" s="810"/>
      <c r="WEX23" s="810"/>
      <c r="WEY23" s="810"/>
      <c r="WEZ23" s="810"/>
      <c r="WFA23" s="810"/>
      <c r="WFB23" s="810"/>
      <c r="WFC23" s="810"/>
      <c r="WFD23" s="810"/>
      <c r="WFE23" s="810"/>
      <c r="WFF23" s="810"/>
      <c r="WFG23" s="810"/>
      <c r="WFH23" s="810"/>
      <c r="WFI23" s="810"/>
      <c r="WFJ23" s="810"/>
      <c r="WFK23" s="810"/>
      <c r="WFL23" s="810"/>
      <c r="WFM23" s="810"/>
      <c r="WFN23" s="810"/>
      <c r="WFO23" s="810"/>
      <c r="WFP23" s="810"/>
      <c r="WFQ23" s="810"/>
      <c r="WFR23" s="810"/>
      <c r="WFS23" s="810"/>
      <c r="WFT23" s="810"/>
      <c r="WFU23" s="810"/>
      <c r="WFV23" s="810"/>
      <c r="WFW23" s="810"/>
      <c r="WFX23" s="810"/>
      <c r="WFY23" s="810"/>
      <c r="WFZ23" s="810"/>
      <c r="WGA23" s="810"/>
      <c r="WGB23" s="810"/>
      <c r="WGC23" s="810"/>
      <c r="WGD23" s="810"/>
      <c r="WGE23" s="810"/>
      <c r="WGF23" s="810"/>
      <c r="WGG23" s="810"/>
      <c r="WGH23" s="810"/>
      <c r="WGI23" s="810"/>
      <c r="WGJ23" s="810"/>
      <c r="WGK23" s="810"/>
      <c r="WGL23" s="810"/>
      <c r="WGM23" s="810"/>
      <c r="WGN23" s="810"/>
      <c r="WGO23" s="810"/>
      <c r="WGP23" s="810"/>
      <c r="WGQ23" s="810"/>
      <c r="WGR23" s="810"/>
      <c r="WGS23" s="810"/>
      <c r="WGT23" s="810"/>
      <c r="WGU23" s="810"/>
      <c r="WGV23" s="810"/>
      <c r="WGW23" s="810"/>
      <c r="WGX23" s="810"/>
      <c r="WGY23" s="810"/>
      <c r="WGZ23" s="810"/>
      <c r="WHA23" s="810"/>
      <c r="WHB23" s="810"/>
      <c r="WHC23" s="810"/>
      <c r="WHD23" s="810"/>
      <c r="WHE23" s="810"/>
      <c r="WHF23" s="810"/>
      <c r="WHG23" s="810"/>
      <c r="WHH23" s="810"/>
      <c r="WHI23" s="810"/>
      <c r="WHJ23" s="810"/>
      <c r="WHK23" s="810"/>
      <c r="WHL23" s="810"/>
      <c r="WHM23" s="810"/>
      <c r="WHN23" s="810"/>
      <c r="WHO23" s="810"/>
      <c r="WHP23" s="810"/>
      <c r="WHQ23" s="810"/>
      <c r="WHR23" s="810"/>
      <c r="WHS23" s="810"/>
      <c r="WHT23" s="810"/>
      <c r="WHU23" s="810"/>
      <c r="WHV23" s="810"/>
      <c r="WHW23" s="810"/>
      <c r="WHX23" s="810"/>
      <c r="WHY23" s="810"/>
      <c r="WHZ23" s="810"/>
      <c r="WIA23" s="810"/>
      <c r="WIB23" s="810"/>
      <c r="WIC23" s="810"/>
      <c r="WID23" s="810"/>
      <c r="WIE23" s="810"/>
      <c r="WIF23" s="810"/>
      <c r="WIG23" s="810"/>
      <c r="WIH23" s="810"/>
      <c r="WII23" s="810"/>
      <c r="WIJ23" s="810"/>
      <c r="WIK23" s="810"/>
      <c r="WIL23" s="810"/>
      <c r="WIM23" s="810"/>
      <c r="WIN23" s="810"/>
      <c r="WIO23" s="810"/>
      <c r="WIP23" s="810"/>
      <c r="WIQ23" s="810"/>
      <c r="WIR23" s="810"/>
      <c r="WIS23" s="810"/>
      <c r="WIT23" s="810"/>
      <c r="WIU23" s="810"/>
      <c r="WIV23" s="810"/>
      <c r="WIW23" s="810"/>
      <c r="WIX23" s="810"/>
      <c r="WIY23" s="810"/>
      <c r="WIZ23" s="810"/>
      <c r="WJA23" s="810"/>
      <c r="WJB23" s="810"/>
      <c r="WJC23" s="810"/>
      <c r="WJD23" s="810"/>
      <c r="WJE23" s="810"/>
      <c r="WJF23" s="810"/>
      <c r="WJG23" s="810"/>
      <c r="WJH23" s="810"/>
      <c r="WJI23" s="810"/>
      <c r="WJJ23" s="810"/>
      <c r="WJK23" s="810"/>
      <c r="WJL23" s="810"/>
      <c r="WJM23" s="810"/>
      <c r="WJN23" s="810"/>
      <c r="WJO23" s="810"/>
      <c r="WJP23" s="810"/>
      <c r="WJQ23" s="810"/>
      <c r="WJR23" s="810"/>
      <c r="WJS23" s="810"/>
      <c r="WJT23" s="810"/>
      <c r="WJU23" s="810"/>
      <c r="WJV23" s="810"/>
      <c r="WJW23" s="810"/>
      <c r="WJX23" s="810"/>
      <c r="WJY23" s="810"/>
      <c r="WJZ23" s="810"/>
      <c r="WKA23" s="810"/>
      <c r="WKB23" s="810"/>
      <c r="WKC23" s="810"/>
      <c r="WKD23" s="810"/>
      <c r="WKE23" s="810"/>
      <c r="WKF23" s="810"/>
      <c r="WKG23" s="810"/>
      <c r="WKH23" s="810"/>
      <c r="WKI23" s="810"/>
      <c r="WKJ23" s="810"/>
      <c r="WKK23" s="810"/>
      <c r="WKL23" s="810"/>
      <c r="WKM23" s="810"/>
      <c r="WKN23" s="810"/>
      <c r="WKO23" s="810"/>
      <c r="WKP23" s="810"/>
      <c r="WKQ23" s="810"/>
      <c r="WKR23" s="810"/>
      <c r="WKS23" s="810"/>
      <c r="WKT23" s="810"/>
      <c r="WKU23" s="810"/>
      <c r="WKV23" s="810"/>
      <c r="WKW23" s="810"/>
      <c r="WKX23" s="810"/>
      <c r="WKY23" s="810"/>
      <c r="WKZ23" s="810"/>
      <c r="WLA23" s="810"/>
      <c r="WLB23" s="810"/>
      <c r="WLC23" s="810"/>
      <c r="WLD23" s="810"/>
      <c r="WLE23" s="810"/>
      <c r="WLF23" s="810"/>
      <c r="WLG23" s="810"/>
      <c r="WLH23" s="810"/>
      <c r="WLI23" s="810"/>
      <c r="WLJ23" s="810"/>
      <c r="WLK23" s="810"/>
      <c r="WLL23" s="810"/>
      <c r="WLM23" s="810"/>
      <c r="WLN23" s="810"/>
      <c r="WLO23" s="810"/>
      <c r="WLP23" s="810"/>
      <c r="WLQ23" s="810"/>
      <c r="WLR23" s="810"/>
      <c r="WLS23" s="810"/>
      <c r="WLT23" s="810"/>
      <c r="WLU23" s="810"/>
      <c r="WLV23" s="810"/>
      <c r="WLW23" s="810"/>
      <c r="WLX23" s="810"/>
      <c r="WLY23" s="810"/>
      <c r="WLZ23" s="810"/>
      <c r="WMA23" s="810"/>
      <c r="WMB23" s="810"/>
      <c r="WMC23" s="810"/>
      <c r="WMD23" s="810"/>
      <c r="WME23" s="810"/>
      <c r="WMF23" s="810"/>
      <c r="WMG23" s="810"/>
      <c r="WMH23" s="810"/>
      <c r="WMI23" s="810"/>
      <c r="WMJ23" s="810"/>
      <c r="WMK23" s="810"/>
      <c r="WML23" s="810"/>
      <c r="WMM23" s="810"/>
      <c r="WMN23" s="810"/>
      <c r="WMO23" s="810"/>
      <c r="WMP23" s="810"/>
      <c r="WMQ23" s="810"/>
      <c r="WMR23" s="810"/>
      <c r="WMS23" s="810"/>
      <c r="WMT23" s="810"/>
      <c r="WMU23" s="810"/>
      <c r="WMV23" s="810"/>
      <c r="WMW23" s="810"/>
      <c r="WMX23" s="810"/>
      <c r="WMY23" s="810"/>
      <c r="WMZ23" s="810"/>
      <c r="WNA23" s="810"/>
      <c r="WNB23" s="810"/>
      <c r="WNC23" s="810"/>
      <c r="WND23" s="810"/>
      <c r="WNE23" s="810"/>
      <c r="WNF23" s="810"/>
      <c r="WNG23" s="810"/>
      <c r="WNH23" s="810"/>
      <c r="WNI23" s="810"/>
      <c r="WNJ23" s="810"/>
      <c r="WNK23" s="810"/>
      <c r="WNL23" s="810"/>
      <c r="WNM23" s="810"/>
      <c r="WNN23" s="810"/>
      <c r="WNO23" s="810"/>
      <c r="WNP23" s="810"/>
      <c r="WNQ23" s="810"/>
      <c r="WNR23" s="810"/>
      <c r="WNS23" s="810"/>
      <c r="WNT23" s="810"/>
      <c r="WNU23" s="810"/>
      <c r="WNV23" s="810"/>
      <c r="WNW23" s="810"/>
      <c r="WNX23" s="810"/>
      <c r="WNY23" s="810"/>
      <c r="WNZ23" s="810"/>
      <c r="WOA23" s="810"/>
      <c r="WOB23" s="810"/>
      <c r="WOC23" s="810"/>
      <c r="WOD23" s="810"/>
      <c r="WOE23" s="810"/>
      <c r="WOF23" s="810"/>
      <c r="WOG23" s="810"/>
      <c r="WOH23" s="810"/>
      <c r="WOI23" s="810"/>
      <c r="WOJ23" s="810"/>
      <c r="WOK23" s="810"/>
      <c r="WOL23" s="810"/>
      <c r="WOM23" s="810"/>
      <c r="WON23" s="810"/>
      <c r="WOO23" s="810"/>
      <c r="WOP23" s="810"/>
      <c r="WOQ23" s="810"/>
      <c r="WOR23" s="810"/>
      <c r="WOS23" s="810"/>
      <c r="WOT23" s="810"/>
      <c r="WOU23" s="810"/>
      <c r="WOV23" s="810"/>
      <c r="WOW23" s="810"/>
      <c r="WOX23" s="810"/>
      <c r="WOY23" s="810"/>
      <c r="WOZ23" s="810"/>
      <c r="WPA23" s="810"/>
      <c r="WPB23" s="810"/>
      <c r="WPC23" s="810"/>
      <c r="WPD23" s="810"/>
      <c r="WPE23" s="810"/>
      <c r="WPF23" s="810"/>
      <c r="WPG23" s="810"/>
      <c r="WPH23" s="810"/>
      <c r="WPI23" s="810"/>
      <c r="WPJ23" s="810"/>
      <c r="WPK23" s="810"/>
      <c r="WPL23" s="810"/>
      <c r="WPM23" s="810"/>
      <c r="WPN23" s="810"/>
      <c r="WPO23" s="810"/>
      <c r="WPP23" s="810"/>
      <c r="WPQ23" s="810"/>
      <c r="WPR23" s="810"/>
      <c r="WPS23" s="810"/>
      <c r="WPT23" s="810"/>
      <c r="WPU23" s="810"/>
      <c r="WPV23" s="810"/>
      <c r="WPW23" s="810"/>
      <c r="WPX23" s="810"/>
      <c r="WPY23" s="810"/>
      <c r="WPZ23" s="810"/>
      <c r="WQA23" s="810"/>
      <c r="WQB23" s="810"/>
      <c r="WQC23" s="810"/>
      <c r="WQD23" s="810"/>
      <c r="WQE23" s="810"/>
      <c r="WQF23" s="810"/>
      <c r="WQG23" s="810"/>
      <c r="WQH23" s="810"/>
      <c r="WQI23" s="810"/>
      <c r="WQJ23" s="810"/>
      <c r="WQK23" s="810"/>
      <c r="WQL23" s="810"/>
      <c r="WQM23" s="810"/>
      <c r="WQN23" s="810"/>
      <c r="WQO23" s="810"/>
      <c r="WQP23" s="810"/>
      <c r="WQQ23" s="810"/>
      <c r="WQR23" s="810"/>
      <c r="WQS23" s="810"/>
      <c r="WQT23" s="810"/>
      <c r="WQU23" s="810"/>
      <c r="WQV23" s="810"/>
      <c r="WQW23" s="810"/>
      <c r="WQX23" s="810"/>
      <c r="WQY23" s="810"/>
      <c r="WQZ23" s="810"/>
      <c r="WRA23" s="810"/>
      <c r="WRB23" s="810"/>
      <c r="WRC23" s="810"/>
      <c r="WRD23" s="810"/>
      <c r="WRE23" s="810"/>
      <c r="WRF23" s="810"/>
      <c r="WRG23" s="810"/>
      <c r="WRH23" s="810"/>
      <c r="WRI23" s="810"/>
      <c r="WRJ23" s="810"/>
      <c r="WRK23" s="810"/>
      <c r="WRL23" s="810"/>
      <c r="WRM23" s="810"/>
      <c r="WRN23" s="810"/>
      <c r="WRO23" s="810"/>
      <c r="WRP23" s="810"/>
      <c r="WRQ23" s="810"/>
      <c r="WRR23" s="810"/>
      <c r="WRS23" s="810"/>
      <c r="WRT23" s="810"/>
      <c r="WRU23" s="810"/>
      <c r="WRV23" s="810"/>
      <c r="WRW23" s="810"/>
      <c r="WRX23" s="810"/>
      <c r="WRY23" s="810"/>
      <c r="WRZ23" s="810"/>
      <c r="WSA23" s="810"/>
      <c r="WSB23" s="810"/>
      <c r="WSC23" s="810"/>
      <c r="WSD23" s="810"/>
      <c r="WSE23" s="810"/>
      <c r="WSF23" s="810"/>
      <c r="WSG23" s="810"/>
      <c r="WSH23" s="810"/>
      <c r="WSI23" s="810"/>
      <c r="WSJ23" s="810"/>
      <c r="WSK23" s="810"/>
      <c r="WSL23" s="810"/>
      <c r="WSM23" s="810"/>
      <c r="WSN23" s="810"/>
      <c r="WSO23" s="810"/>
      <c r="WSP23" s="810"/>
      <c r="WSQ23" s="810"/>
      <c r="WSR23" s="810"/>
      <c r="WSS23" s="810"/>
      <c r="WST23" s="810"/>
      <c r="WSU23" s="810"/>
      <c r="WSV23" s="810"/>
      <c r="WSW23" s="810"/>
      <c r="WSX23" s="810"/>
      <c r="WSY23" s="810"/>
      <c r="WSZ23" s="810"/>
      <c r="WTA23" s="810"/>
      <c r="WTB23" s="810"/>
      <c r="WTC23" s="810"/>
      <c r="WTD23" s="810"/>
      <c r="WTE23" s="810"/>
      <c r="WTF23" s="810"/>
      <c r="WTG23" s="810"/>
      <c r="WTH23" s="810"/>
      <c r="WTI23" s="810"/>
      <c r="WTJ23" s="810"/>
      <c r="WTK23" s="810"/>
      <c r="WTL23" s="810"/>
      <c r="WTM23" s="810"/>
      <c r="WTN23" s="810"/>
      <c r="WTO23" s="810"/>
      <c r="WTP23" s="810"/>
      <c r="WTQ23" s="810"/>
      <c r="WTR23" s="810"/>
      <c r="WTS23" s="810"/>
      <c r="WTT23" s="810"/>
      <c r="WTU23" s="810"/>
      <c r="WTV23" s="810"/>
      <c r="WTW23" s="810"/>
      <c r="WTX23" s="810"/>
      <c r="WTY23" s="810"/>
      <c r="WTZ23" s="810"/>
      <c r="WUA23" s="810"/>
      <c r="WUB23" s="810"/>
      <c r="WUC23" s="810"/>
      <c r="WUD23" s="810"/>
      <c r="WUE23" s="810"/>
      <c r="WUF23" s="810"/>
      <c r="WUG23" s="810"/>
      <c r="WUH23" s="810"/>
      <c r="WUI23" s="810"/>
      <c r="WUJ23" s="810"/>
      <c r="WUK23" s="810"/>
      <c r="WUL23" s="810"/>
      <c r="WUM23" s="810"/>
      <c r="WUN23" s="810"/>
      <c r="WUO23" s="810"/>
      <c r="WUP23" s="810"/>
      <c r="WUQ23" s="810"/>
      <c r="WUR23" s="810"/>
      <c r="WUS23" s="810"/>
      <c r="WUT23" s="810"/>
      <c r="WUU23" s="810"/>
      <c r="WUV23" s="810"/>
      <c r="WUW23" s="810"/>
      <c r="WUX23" s="810"/>
      <c r="WUY23" s="810"/>
      <c r="WUZ23" s="810"/>
      <c r="WVA23" s="810"/>
      <c r="WVB23" s="810"/>
      <c r="WVC23" s="810"/>
      <c r="WVD23" s="810"/>
      <c r="WVE23" s="810"/>
      <c r="WVF23" s="810"/>
      <c r="WVG23" s="810"/>
      <c r="WVH23" s="810"/>
      <c r="WVI23" s="810"/>
      <c r="WVJ23" s="810"/>
      <c r="WVK23" s="810"/>
      <c r="WVL23" s="810"/>
      <c r="WVM23" s="810"/>
      <c r="WVN23" s="810"/>
      <c r="WVO23" s="810"/>
      <c r="WVP23" s="810"/>
      <c r="WVQ23" s="810"/>
      <c r="WVR23" s="810"/>
      <c r="WVS23" s="810"/>
      <c r="WVT23" s="810"/>
      <c r="WVU23" s="810"/>
      <c r="WVV23" s="810"/>
      <c r="WVW23" s="810"/>
      <c r="WVX23" s="810"/>
      <c r="WVY23" s="810"/>
      <c r="WVZ23" s="810"/>
      <c r="WWA23" s="810"/>
      <c r="WWB23" s="810"/>
      <c r="WWC23" s="810"/>
      <c r="WWD23" s="810"/>
      <c r="WWE23" s="810"/>
      <c r="WWF23" s="810"/>
      <c r="WWG23" s="810"/>
      <c r="WWH23" s="810"/>
      <c r="WWI23" s="810"/>
      <c r="WWJ23" s="810"/>
      <c r="WWK23" s="810"/>
      <c r="WWL23" s="810"/>
      <c r="WWM23" s="810"/>
      <c r="WWN23" s="810"/>
      <c r="WWO23" s="810"/>
      <c r="WWP23" s="810"/>
      <c r="WWQ23" s="810"/>
      <c r="WWR23" s="810"/>
      <c r="WWS23" s="810"/>
      <c r="WWT23" s="810"/>
      <c r="WWU23" s="810"/>
      <c r="WWV23" s="810"/>
      <c r="WWW23" s="810"/>
      <c r="WWX23" s="810"/>
      <c r="WWY23" s="810"/>
      <c r="WWZ23" s="810"/>
      <c r="WXA23" s="810"/>
      <c r="WXB23" s="810"/>
      <c r="WXC23" s="810"/>
      <c r="WXD23" s="810"/>
      <c r="WXE23" s="810"/>
      <c r="WXF23" s="810"/>
      <c r="WXG23" s="810"/>
      <c r="WXH23" s="810"/>
      <c r="WXI23" s="810"/>
      <c r="WXJ23" s="810"/>
      <c r="WXK23" s="810"/>
      <c r="WXL23" s="810"/>
      <c r="WXM23" s="810"/>
      <c r="WXN23" s="810"/>
      <c r="WXO23" s="810"/>
      <c r="WXP23" s="810"/>
      <c r="WXQ23" s="810"/>
      <c r="WXR23" s="810"/>
      <c r="WXS23" s="810"/>
      <c r="WXT23" s="810"/>
      <c r="WXU23" s="810"/>
      <c r="WXV23" s="810"/>
      <c r="WXW23" s="810"/>
      <c r="WXX23" s="810"/>
      <c r="WXY23" s="810"/>
      <c r="WXZ23" s="810"/>
      <c r="WYA23" s="810"/>
      <c r="WYB23" s="810"/>
      <c r="WYC23" s="810"/>
      <c r="WYD23" s="810"/>
      <c r="WYE23" s="810"/>
      <c r="WYF23" s="810"/>
      <c r="WYG23" s="810"/>
      <c r="WYH23" s="810"/>
      <c r="WYI23" s="810"/>
      <c r="WYJ23" s="810"/>
      <c r="WYK23" s="810"/>
      <c r="WYL23" s="810"/>
      <c r="WYM23" s="810"/>
      <c r="WYN23" s="810"/>
      <c r="WYO23" s="810"/>
      <c r="WYP23" s="810"/>
      <c r="WYQ23" s="810"/>
      <c r="WYR23" s="810"/>
      <c r="WYS23" s="810"/>
      <c r="WYT23" s="810"/>
      <c r="WYU23" s="810"/>
      <c r="WYV23" s="810"/>
      <c r="WYW23" s="810"/>
      <c r="WYX23" s="810"/>
      <c r="WYY23" s="810"/>
      <c r="WYZ23" s="810"/>
      <c r="WZA23" s="810"/>
      <c r="WZB23" s="810"/>
      <c r="WZC23" s="810"/>
      <c r="WZD23" s="810"/>
      <c r="WZE23" s="810"/>
      <c r="WZF23" s="810"/>
      <c r="WZG23" s="810"/>
      <c r="WZH23" s="810"/>
      <c r="WZI23" s="810"/>
      <c r="WZJ23" s="810"/>
      <c r="WZK23" s="810"/>
      <c r="WZL23" s="810"/>
      <c r="WZM23" s="810"/>
      <c r="WZN23" s="810"/>
      <c r="WZO23" s="810"/>
      <c r="WZP23" s="810"/>
      <c r="WZQ23" s="810"/>
      <c r="WZR23" s="810"/>
      <c r="WZS23" s="810"/>
      <c r="WZT23" s="810"/>
      <c r="WZU23" s="810"/>
      <c r="WZV23" s="810"/>
      <c r="WZW23" s="810"/>
      <c r="WZX23" s="810"/>
      <c r="WZY23" s="810"/>
      <c r="WZZ23" s="810"/>
      <c r="XAA23" s="810"/>
      <c r="XAB23" s="810"/>
      <c r="XAC23" s="810"/>
      <c r="XAD23" s="810"/>
      <c r="XAE23" s="810"/>
      <c r="XAF23" s="810"/>
      <c r="XAG23" s="810"/>
      <c r="XAH23" s="810"/>
      <c r="XAI23" s="810"/>
      <c r="XAJ23" s="810"/>
      <c r="XAK23" s="810"/>
      <c r="XAL23" s="810"/>
      <c r="XAM23" s="810"/>
      <c r="XAN23" s="810"/>
      <c r="XAO23" s="810"/>
      <c r="XAP23" s="810"/>
      <c r="XAQ23" s="810"/>
      <c r="XAR23" s="810"/>
      <c r="XAS23" s="810"/>
      <c r="XAT23" s="810"/>
      <c r="XAU23" s="810"/>
      <c r="XAV23" s="810"/>
      <c r="XAW23" s="810"/>
      <c r="XAX23" s="810"/>
      <c r="XAY23" s="810"/>
      <c r="XAZ23" s="810"/>
      <c r="XBA23" s="810"/>
      <c r="XBB23" s="810"/>
      <c r="XBC23" s="810"/>
      <c r="XBD23" s="810"/>
      <c r="XBE23" s="810"/>
      <c r="XBF23" s="810"/>
      <c r="XBG23" s="810"/>
      <c r="XBH23" s="810"/>
      <c r="XBI23" s="810"/>
      <c r="XBJ23" s="810"/>
      <c r="XBK23" s="810"/>
      <c r="XBL23" s="810"/>
      <c r="XBM23" s="810"/>
      <c r="XBN23" s="810"/>
      <c r="XBO23" s="810"/>
      <c r="XBP23" s="810"/>
      <c r="XBQ23" s="810"/>
      <c r="XBR23" s="810"/>
      <c r="XBS23" s="810"/>
      <c r="XBT23" s="810"/>
      <c r="XBU23" s="810"/>
      <c r="XBV23" s="810"/>
      <c r="XBW23" s="810"/>
      <c r="XBX23" s="810"/>
      <c r="XBY23" s="810"/>
      <c r="XBZ23" s="810"/>
      <c r="XCA23" s="810"/>
      <c r="XCB23" s="810"/>
      <c r="XCC23" s="810"/>
      <c r="XCD23" s="810"/>
      <c r="XCE23" s="810"/>
      <c r="XCF23" s="810"/>
      <c r="XCG23" s="810"/>
      <c r="XCH23" s="810"/>
      <c r="XCI23" s="810"/>
      <c r="XCJ23" s="810"/>
      <c r="XCK23" s="810"/>
      <c r="XCL23" s="810"/>
      <c r="XCM23" s="810"/>
      <c r="XCN23" s="810"/>
      <c r="XCO23" s="810"/>
      <c r="XCP23" s="810"/>
      <c r="XCQ23" s="810"/>
      <c r="XCR23" s="810"/>
      <c r="XCS23" s="810"/>
      <c r="XCT23" s="810"/>
      <c r="XCU23" s="810"/>
      <c r="XCV23" s="810"/>
      <c r="XCW23" s="810"/>
      <c r="XCX23" s="810"/>
      <c r="XCY23" s="810"/>
      <c r="XCZ23" s="810"/>
      <c r="XDA23" s="810"/>
      <c r="XDB23" s="810"/>
      <c r="XDC23" s="810"/>
      <c r="XDD23" s="810"/>
      <c r="XDE23" s="810"/>
      <c r="XDF23" s="810"/>
      <c r="XDG23" s="810"/>
      <c r="XDH23" s="810"/>
      <c r="XDI23" s="810"/>
      <c r="XDJ23" s="810"/>
      <c r="XDK23" s="810"/>
      <c r="XDL23" s="810"/>
      <c r="XDM23" s="810"/>
      <c r="XDN23" s="810"/>
      <c r="XDO23" s="810"/>
      <c r="XDP23" s="810"/>
      <c r="XDQ23" s="810"/>
      <c r="XDR23" s="810"/>
      <c r="XDS23" s="810"/>
      <c r="XDT23" s="810"/>
      <c r="XDU23" s="810"/>
      <c r="XDV23" s="810"/>
      <c r="XDW23" s="810"/>
      <c r="XDX23" s="810"/>
      <c r="XDY23" s="810"/>
      <c r="XDZ23" s="810"/>
      <c r="XEA23" s="810"/>
      <c r="XEB23" s="810"/>
      <c r="XEC23" s="810"/>
      <c r="XED23" s="810"/>
      <c r="XEE23" s="810"/>
      <c r="XEF23" s="810"/>
      <c r="XEG23" s="810"/>
      <c r="XEH23" s="810"/>
      <c r="XEI23" s="810"/>
      <c r="XEJ23" s="810"/>
      <c r="XEK23" s="810"/>
      <c r="XEL23" s="810"/>
      <c r="XEM23" s="810"/>
      <c r="XEN23" s="810"/>
      <c r="XEO23" s="810"/>
      <c r="XEP23" s="810"/>
      <c r="XEQ23" s="810"/>
    </row>
    <row r="24" spans="1:16371" s="812" customFormat="1" x14ac:dyDescent="0.25">
      <c r="A24" s="813"/>
      <c r="B24" s="813"/>
      <c r="C24" s="813"/>
      <c r="D24" s="813"/>
      <c r="E24" s="907"/>
      <c r="F24" s="907"/>
      <c r="G24" s="907"/>
      <c r="H24" s="907"/>
      <c r="I24" s="908"/>
      <c r="J24" s="909"/>
      <c r="K24" s="910"/>
      <c r="L24" s="813"/>
      <c r="M24" s="813"/>
      <c r="N24" s="814"/>
      <c r="O24" s="815"/>
      <c r="P24" s="815"/>
      <c r="Q24" s="815"/>
      <c r="R24" s="816"/>
      <c r="S24" s="817"/>
      <c r="T24" s="815"/>
      <c r="U24" s="817"/>
      <c r="V24" s="818"/>
      <c r="W24" s="817"/>
      <c r="X24" s="815"/>
      <c r="Y24" s="815"/>
      <c r="Z24" s="815"/>
      <c r="AA24" s="815"/>
      <c r="AB24" s="816"/>
      <c r="AC24" s="815"/>
      <c r="AD24" s="816"/>
      <c r="AE24" s="815"/>
      <c r="AF24" s="816"/>
      <c r="AG24" s="912"/>
      <c r="AH24" s="911"/>
      <c r="AI24" s="911"/>
      <c r="AJ24" s="911"/>
      <c r="AK24" s="911"/>
      <c r="AL24" s="911"/>
      <c r="AM24" s="911"/>
      <c r="AN24" s="815"/>
      <c r="BD24" s="810"/>
      <c r="BE24" s="810"/>
      <c r="BF24" s="810"/>
      <c r="BG24" s="810"/>
      <c r="BH24" s="810"/>
      <c r="BI24" s="810"/>
      <c r="BJ24" s="810"/>
      <c r="BK24" s="810"/>
      <c r="BL24" s="810"/>
      <c r="BM24" s="810"/>
      <c r="BN24" s="810"/>
      <c r="BO24" s="810"/>
      <c r="BP24" s="810"/>
      <c r="BQ24" s="810"/>
      <c r="BR24" s="810"/>
      <c r="BS24" s="810"/>
      <c r="BT24" s="810"/>
      <c r="BU24" s="810"/>
      <c r="BV24" s="810"/>
      <c r="BW24" s="810"/>
      <c r="BX24" s="810"/>
      <c r="BY24" s="810"/>
      <c r="BZ24" s="810"/>
      <c r="CA24" s="810"/>
      <c r="CB24" s="810"/>
      <c r="CC24" s="810"/>
      <c r="CD24" s="810"/>
      <c r="CE24" s="810"/>
      <c r="CF24" s="810"/>
      <c r="CG24" s="810"/>
      <c r="CH24" s="810"/>
      <c r="CI24" s="810"/>
      <c r="CJ24" s="810"/>
      <c r="CK24" s="810"/>
      <c r="CL24" s="810"/>
      <c r="CM24" s="810"/>
      <c r="CN24" s="810"/>
      <c r="CO24" s="810"/>
      <c r="CP24" s="810"/>
      <c r="CQ24" s="810"/>
      <c r="CR24" s="810"/>
      <c r="CS24" s="810"/>
      <c r="CT24" s="810"/>
      <c r="CU24" s="810"/>
      <c r="CV24" s="810"/>
      <c r="CW24" s="810"/>
      <c r="CX24" s="810"/>
      <c r="CY24" s="810"/>
      <c r="CZ24" s="810"/>
      <c r="DA24" s="810"/>
      <c r="DB24" s="810"/>
      <c r="DC24" s="810"/>
      <c r="DD24" s="810"/>
      <c r="DE24" s="810"/>
      <c r="DF24" s="810"/>
      <c r="DG24" s="810"/>
      <c r="DH24" s="810"/>
      <c r="DI24" s="810"/>
      <c r="DJ24" s="810"/>
      <c r="DK24" s="810"/>
      <c r="DL24" s="810"/>
      <c r="DM24" s="810"/>
      <c r="DN24" s="810"/>
      <c r="DO24" s="810"/>
      <c r="DP24" s="810"/>
      <c r="DQ24" s="810"/>
      <c r="DR24" s="810"/>
      <c r="DS24" s="810"/>
      <c r="DT24" s="810"/>
      <c r="DU24" s="810"/>
      <c r="DV24" s="810"/>
      <c r="DW24" s="810"/>
      <c r="DX24" s="810"/>
      <c r="DY24" s="810"/>
      <c r="DZ24" s="810"/>
      <c r="EA24" s="810"/>
      <c r="EB24" s="810"/>
      <c r="EC24" s="810"/>
      <c r="ED24" s="810"/>
      <c r="EE24" s="810"/>
      <c r="EF24" s="810"/>
      <c r="EG24" s="810"/>
      <c r="EH24" s="810"/>
      <c r="EI24" s="810"/>
      <c r="EJ24" s="810"/>
      <c r="EK24" s="810"/>
      <c r="EL24" s="810"/>
      <c r="EM24" s="810"/>
      <c r="EN24" s="810"/>
      <c r="EO24" s="810"/>
      <c r="EP24" s="810"/>
      <c r="EQ24" s="810"/>
      <c r="ER24" s="810"/>
      <c r="ES24" s="810"/>
      <c r="ET24" s="810"/>
      <c r="EU24" s="810"/>
      <c r="EV24" s="810"/>
      <c r="EW24" s="810"/>
      <c r="EX24" s="810"/>
      <c r="EY24" s="810"/>
      <c r="EZ24" s="810"/>
      <c r="FA24" s="810"/>
      <c r="FB24" s="810"/>
      <c r="FC24" s="810"/>
      <c r="FD24" s="810"/>
      <c r="FE24" s="810"/>
      <c r="FF24" s="810"/>
      <c r="FG24" s="810"/>
      <c r="FH24" s="810"/>
      <c r="FI24" s="810"/>
      <c r="FJ24" s="810"/>
      <c r="FK24" s="810"/>
      <c r="FL24" s="810"/>
      <c r="FM24" s="810"/>
      <c r="FN24" s="810"/>
      <c r="FO24" s="810"/>
      <c r="FP24" s="810"/>
      <c r="FQ24" s="810"/>
      <c r="FR24" s="810"/>
      <c r="FS24" s="810"/>
      <c r="FT24" s="810"/>
      <c r="FU24" s="810"/>
      <c r="FV24" s="810"/>
      <c r="FW24" s="810"/>
      <c r="FX24" s="810"/>
      <c r="FY24" s="810"/>
      <c r="FZ24" s="810"/>
      <c r="GA24" s="810"/>
      <c r="GB24" s="810"/>
      <c r="GC24" s="810"/>
      <c r="GD24" s="810"/>
      <c r="GE24" s="810"/>
      <c r="GF24" s="810"/>
      <c r="GG24" s="810"/>
      <c r="GH24" s="810"/>
      <c r="GI24" s="810"/>
      <c r="GJ24" s="810"/>
      <c r="GK24" s="810"/>
      <c r="GL24" s="810"/>
      <c r="GM24" s="810"/>
      <c r="GN24" s="810"/>
      <c r="GO24" s="810"/>
      <c r="GP24" s="810"/>
      <c r="GQ24" s="810"/>
      <c r="GR24" s="810"/>
      <c r="GS24" s="810"/>
      <c r="GT24" s="810"/>
      <c r="GU24" s="810"/>
      <c r="GV24" s="810"/>
      <c r="GW24" s="810"/>
      <c r="GX24" s="810"/>
      <c r="GY24" s="810"/>
      <c r="GZ24" s="810"/>
      <c r="HA24" s="810"/>
      <c r="HB24" s="810"/>
      <c r="HC24" s="810"/>
      <c r="HD24" s="810"/>
      <c r="HE24" s="810"/>
      <c r="HF24" s="810"/>
      <c r="HG24" s="810"/>
      <c r="HH24" s="810"/>
      <c r="HI24" s="810"/>
      <c r="HJ24" s="810"/>
      <c r="HK24" s="810"/>
      <c r="HL24" s="810"/>
      <c r="HM24" s="810"/>
      <c r="HN24" s="810"/>
      <c r="HO24" s="810"/>
      <c r="HP24" s="810"/>
      <c r="HQ24" s="810"/>
      <c r="HR24" s="810"/>
      <c r="HS24" s="810"/>
      <c r="HT24" s="810"/>
      <c r="HU24" s="810"/>
      <c r="HV24" s="810"/>
      <c r="HW24" s="810"/>
      <c r="HX24" s="810"/>
      <c r="HY24" s="810"/>
      <c r="HZ24" s="810"/>
      <c r="IA24" s="810"/>
      <c r="IB24" s="810"/>
      <c r="IC24" s="810"/>
      <c r="ID24" s="810"/>
      <c r="IE24" s="810"/>
      <c r="IF24" s="810"/>
      <c r="IG24" s="810"/>
      <c r="IH24" s="810"/>
      <c r="II24" s="810"/>
      <c r="IJ24" s="810"/>
      <c r="IK24" s="810"/>
      <c r="IL24" s="810"/>
      <c r="IM24" s="810"/>
      <c r="IN24" s="810"/>
      <c r="IO24" s="810"/>
      <c r="IP24" s="810"/>
      <c r="IQ24" s="810"/>
      <c r="IR24" s="810"/>
      <c r="IS24" s="810"/>
      <c r="IT24" s="810"/>
      <c r="IU24" s="810"/>
      <c r="IV24" s="810"/>
      <c r="IW24" s="810"/>
      <c r="IX24" s="810"/>
      <c r="IY24" s="810"/>
      <c r="IZ24" s="810"/>
      <c r="JA24" s="810"/>
      <c r="JB24" s="810"/>
      <c r="JC24" s="810"/>
      <c r="JD24" s="810"/>
      <c r="JE24" s="810"/>
      <c r="JF24" s="810"/>
      <c r="JG24" s="810"/>
      <c r="JH24" s="810"/>
      <c r="JI24" s="810"/>
      <c r="JJ24" s="810"/>
      <c r="JK24" s="810"/>
      <c r="JL24" s="810"/>
      <c r="JM24" s="810"/>
      <c r="JN24" s="810"/>
      <c r="JO24" s="810"/>
      <c r="JP24" s="810"/>
      <c r="JQ24" s="810"/>
      <c r="JR24" s="810"/>
      <c r="JS24" s="810"/>
      <c r="JT24" s="810"/>
      <c r="JU24" s="810"/>
      <c r="JV24" s="810"/>
      <c r="JW24" s="810"/>
      <c r="JX24" s="810"/>
      <c r="JY24" s="810"/>
      <c r="JZ24" s="810"/>
      <c r="KA24" s="810"/>
      <c r="KB24" s="810"/>
      <c r="KC24" s="810"/>
      <c r="KD24" s="810"/>
      <c r="KE24" s="810"/>
      <c r="KF24" s="810"/>
      <c r="KG24" s="810"/>
      <c r="KH24" s="810"/>
      <c r="KI24" s="810"/>
      <c r="KJ24" s="810"/>
      <c r="KK24" s="810"/>
      <c r="KL24" s="810"/>
      <c r="KM24" s="810"/>
      <c r="KN24" s="810"/>
      <c r="KO24" s="810"/>
      <c r="KP24" s="810"/>
      <c r="KQ24" s="810"/>
      <c r="KR24" s="810"/>
      <c r="KS24" s="810"/>
      <c r="KT24" s="810"/>
      <c r="KU24" s="810"/>
      <c r="KV24" s="810"/>
      <c r="KW24" s="810"/>
      <c r="KX24" s="810"/>
      <c r="KY24" s="810"/>
      <c r="KZ24" s="810"/>
      <c r="LA24" s="810"/>
      <c r="LB24" s="810"/>
      <c r="LC24" s="810"/>
      <c r="LD24" s="810"/>
      <c r="LE24" s="810"/>
      <c r="LF24" s="810"/>
      <c r="LG24" s="810"/>
      <c r="LH24" s="810"/>
      <c r="LI24" s="810"/>
      <c r="LJ24" s="810"/>
      <c r="LK24" s="810"/>
      <c r="LL24" s="810"/>
      <c r="LM24" s="810"/>
      <c r="LN24" s="810"/>
      <c r="LO24" s="810"/>
      <c r="LP24" s="810"/>
      <c r="LQ24" s="810"/>
      <c r="LR24" s="810"/>
      <c r="LS24" s="810"/>
      <c r="LT24" s="810"/>
      <c r="LU24" s="810"/>
      <c r="LV24" s="810"/>
      <c r="LW24" s="810"/>
      <c r="LX24" s="810"/>
      <c r="LY24" s="810"/>
      <c r="LZ24" s="810"/>
      <c r="MA24" s="810"/>
      <c r="MB24" s="810"/>
      <c r="MC24" s="810"/>
      <c r="MD24" s="810"/>
      <c r="ME24" s="810"/>
      <c r="MF24" s="810"/>
      <c r="MG24" s="810"/>
      <c r="MH24" s="810"/>
      <c r="MI24" s="810"/>
      <c r="MJ24" s="810"/>
      <c r="MK24" s="810"/>
      <c r="ML24" s="810"/>
      <c r="MM24" s="810"/>
      <c r="MN24" s="810"/>
      <c r="MO24" s="810"/>
      <c r="MP24" s="810"/>
      <c r="MQ24" s="810"/>
      <c r="MR24" s="810"/>
      <c r="MS24" s="810"/>
      <c r="MT24" s="810"/>
      <c r="MU24" s="810"/>
      <c r="MV24" s="810"/>
      <c r="MW24" s="810"/>
      <c r="MX24" s="810"/>
      <c r="MY24" s="810"/>
      <c r="MZ24" s="810"/>
      <c r="NA24" s="810"/>
      <c r="NB24" s="810"/>
      <c r="NC24" s="810"/>
      <c r="ND24" s="810"/>
      <c r="NE24" s="810"/>
      <c r="NF24" s="810"/>
      <c r="NG24" s="810"/>
      <c r="NH24" s="810"/>
      <c r="NI24" s="810"/>
      <c r="NJ24" s="810"/>
      <c r="NK24" s="810"/>
      <c r="NL24" s="810"/>
      <c r="NM24" s="810"/>
      <c r="NN24" s="810"/>
      <c r="NO24" s="810"/>
      <c r="NP24" s="810"/>
      <c r="NQ24" s="810"/>
      <c r="NR24" s="810"/>
      <c r="NS24" s="810"/>
      <c r="NT24" s="810"/>
      <c r="NU24" s="810"/>
      <c r="NV24" s="810"/>
      <c r="NW24" s="810"/>
      <c r="NX24" s="810"/>
      <c r="NY24" s="810"/>
      <c r="NZ24" s="810"/>
      <c r="OA24" s="810"/>
      <c r="OB24" s="810"/>
      <c r="OC24" s="810"/>
      <c r="OD24" s="810"/>
      <c r="OE24" s="810"/>
      <c r="OF24" s="810"/>
      <c r="OG24" s="810"/>
      <c r="OH24" s="810"/>
      <c r="OI24" s="810"/>
      <c r="OJ24" s="810"/>
      <c r="OK24" s="810"/>
      <c r="OL24" s="810"/>
      <c r="OM24" s="810"/>
      <c r="ON24" s="810"/>
      <c r="OO24" s="810"/>
      <c r="OP24" s="810"/>
      <c r="OQ24" s="810"/>
      <c r="OR24" s="810"/>
      <c r="OS24" s="810"/>
      <c r="OT24" s="810"/>
      <c r="OU24" s="810"/>
      <c r="OV24" s="810"/>
      <c r="OW24" s="810"/>
      <c r="OX24" s="810"/>
      <c r="OY24" s="810"/>
      <c r="OZ24" s="810"/>
      <c r="PA24" s="810"/>
      <c r="PB24" s="810"/>
      <c r="PC24" s="810"/>
      <c r="PD24" s="810"/>
      <c r="PE24" s="810"/>
      <c r="PF24" s="810"/>
      <c r="PG24" s="810"/>
      <c r="PH24" s="810"/>
      <c r="PI24" s="810"/>
      <c r="PJ24" s="810"/>
      <c r="PK24" s="810"/>
      <c r="PL24" s="810"/>
      <c r="PM24" s="810"/>
      <c r="PN24" s="810"/>
      <c r="PO24" s="810"/>
      <c r="PP24" s="810"/>
      <c r="PQ24" s="810"/>
      <c r="PR24" s="810"/>
      <c r="PS24" s="810"/>
      <c r="PT24" s="810"/>
      <c r="PU24" s="810"/>
      <c r="PV24" s="810"/>
      <c r="PW24" s="810"/>
      <c r="PX24" s="810"/>
      <c r="PY24" s="810"/>
      <c r="PZ24" s="810"/>
      <c r="QA24" s="810"/>
      <c r="QB24" s="810"/>
      <c r="QC24" s="810"/>
      <c r="QD24" s="810"/>
      <c r="QE24" s="810"/>
      <c r="QF24" s="810"/>
      <c r="QG24" s="810"/>
      <c r="QH24" s="810"/>
      <c r="QI24" s="810"/>
      <c r="QJ24" s="810"/>
      <c r="QK24" s="810"/>
      <c r="QL24" s="810"/>
      <c r="QM24" s="810"/>
      <c r="QN24" s="810"/>
      <c r="QO24" s="810"/>
      <c r="QP24" s="810"/>
      <c r="QQ24" s="810"/>
      <c r="QR24" s="810"/>
      <c r="QS24" s="810"/>
      <c r="QT24" s="810"/>
      <c r="QU24" s="810"/>
      <c r="QV24" s="810"/>
      <c r="QW24" s="810"/>
      <c r="QX24" s="810"/>
      <c r="QY24" s="810"/>
      <c r="QZ24" s="810"/>
      <c r="RA24" s="810"/>
      <c r="RB24" s="810"/>
      <c r="RC24" s="810"/>
      <c r="RD24" s="810"/>
      <c r="RE24" s="810"/>
      <c r="RF24" s="810"/>
      <c r="RG24" s="810"/>
      <c r="RH24" s="810"/>
      <c r="RI24" s="810"/>
      <c r="RJ24" s="810"/>
      <c r="RK24" s="810"/>
      <c r="RL24" s="810"/>
      <c r="RM24" s="810"/>
      <c r="RN24" s="810"/>
      <c r="RO24" s="810"/>
      <c r="RP24" s="810"/>
      <c r="RQ24" s="810"/>
      <c r="RR24" s="810"/>
      <c r="RS24" s="810"/>
      <c r="RT24" s="810"/>
      <c r="RU24" s="810"/>
      <c r="RV24" s="810"/>
      <c r="RW24" s="810"/>
      <c r="RX24" s="810"/>
      <c r="RY24" s="810"/>
      <c r="RZ24" s="810"/>
      <c r="SA24" s="810"/>
      <c r="SB24" s="810"/>
      <c r="SC24" s="810"/>
      <c r="SD24" s="810"/>
      <c r="SE24" s="810"/>
      <c r="SF24" s="810"/>
      <c r="SG24" s="810"/>
      <c r="SH24" s="810"/>
      <c r="SI24" s="810"/>
      <c r="SJ24" s="810"/>
      <c r="SK24" s="810"/>
      <c r="SL24" s="810"/>
      <c r="SM24" s="810"/>
      <c r="SN24" s="810"/>
      <c r="SO24" s="810"/>
      <c r="SP24" s="810"/>
      <c r="SQ24" s="810"/>
      <c r="SR24" s="810"/>
      <c r="SS24" s="810"/>
      <c r="ST24" s="810"/>
      <c r="SU24" s="810"/>
      <c r="SV24" s="810"/>
      <c r="SW24" s="810"/>
      <c r="SX24" s="810"/>
      <c r="SY24" s="810"/>
      <c r="SZ24" s="810"/>
      <c r="TA24" s="810"/>
      <c r="TB24" s="810"/>
      <c r="TC24" s="810"/>
      <c r="TD24" s="810"/>
      <c r="TE24" s="810"/>
      <c r="TF24" s="810"/>
      <c r="TG24" s="810"/>
      <c r="TH24" s="810"/>
      <c r="TI24" s="810"/>
      <c r="TJ24" s="810"/>
      <c r="TK24" s="810"/>
      <c r="TL24" s="810"/>
      <c r="TM24" s="810"/>
      <c r="TN24" s="810"/>
      <c r="TO24" s="810"/>
      <c r="TP24" s="810"/>
      <c r="TQ24" s="810"/>
      <c r="TR24" s="810"/>
      <c r="TS24" s="810"/>
      <c r="TT24" s="810"/>
      <c r="TU24" s="810"/>
      <c r="TV24" s="810"/>
      <c r="TW24" s="810"/>
      <c r="TX24" s="810"/>
      <c r="TY24" s="810"/>
      <c r="TZ24" s="810"/>
      <c r="UA24" s="810"/>
      <c r="UB24" s="810"/>
      <c r="UC24" s="810"/>
      <c r="UD24" s="810"/>
      <c r="UE24" s="810"/>
      <c r="UF24" s="810"/>
      <c r="UG24" s="810"/>
      <c r="UH24" s="810"/>
      <c r="UI24" s="810"/>
      <c r="UJ24" s="810"/>
      <c r="UK24" s="810"/>
      <c r="UL24" s="810"/>
      <c r="UM24" s="810"/>
      <c r="UN24" s="810"/>
      <c r="UO24" s="810"/>
      <c r="UP24" s="810"/>
      <c r="UQ24" s="810"/>
      <c r="UR24" s="810"/>
      <c r="US24" s="810"/>
      <c r="UT24" s="810"/>
      <c r="UU24" s="810"/>
      <c r="UV24" s="810"/>
      <c r="UW24" s="810"/>
      <c r="UX24" s="810"/>
      <c r="UY24" s="810"/>
      <c r="UZ24" s="810"/>
      <c r="VA24" s="810"/>
      <c r="VB24" s="810"/>
      <c r="VC24" s="810"/>
      <c r="VD24" s="810"/>
      <c r="VE24" s="810"/>
      <c r="VF24" s="810"/>
      <c r="VG24" s="810"/>
      <c r="VH24" s="810"/>
      <c r="VI24" s="810"/>
      <c r="VJ24" s="810"/>
      <c r="VK24" s="810"/>
      <c r="VL24" s="810"/>
      <c r="VM24" s="810"/>
      <c r="VN24" s="810"/>
      <c r="VO24" s="810"/>
      <c r="VP24" s="810"/>
      <c r="VQ24" s="810"/>
      <c r="VR24" s="810"/>
      <c r="VS24" s="810"/>
      <c r="VT24" s="810"/>
      <c r="VU24" s="810"/>
      <c r="VV24" s="810"/>
      <c r="VW24" s="810"/>
      <c r="VX24" s="810"/>
      <c r="VY24" s="810"/>
      <c r="VZ24" s="810"/>
      <c r="WA24" s="810"/>
      <c r="WB24" s="810"/>
      <c r="WC24" s="810"/>
      <c r="WD24" s="810"/>
      <c r="WE24" s="810"/>
      <c r="WF24" s="810"/>
      <c r="WG24" s="810"/>
      <c r="WH24" s="810"/>
      <c r="WI24" s="810"/>
      <c r="WJ24" s="810"/>
      <c r="WK24" s="810"/>
      <c r="WL24" s="810"/>
      <c r="WM24" s="810"/>
      <c r="WN24" s="810"/>
      <c r="WO24" s="810"/>
      <c r="WP24" s="810"/>
      <c r="WQ24" s="810"/>
      <c r="WR24" s="810"/>
      <c r="WS24" s="810"/>
      <c r="WT24" s="810"/>
      <c r="WU24" s="810"/>
      <c r="WV24" s="810"/>
      <c r="WW24" s="810"/>
      <c r="WX24" s="810"/>
      <c r="WY24" s="810"/>
      <c r="WZ24" s="810"/>
      <c r="XA24" s="810"/>
      <c r="XB24" s="810"/>
      <c r="XC24" s="810"/>
      <c r="XD24" s="810"/>
      <c r="XE24" s="810"/>
      <c r="XF24" s="810"/>
      <c r="XG24" s="810"/>
      <c r="XH24" s="810"/>
      <c r="XI24" s="810"/>
      <c r="XJ24" s="810"/>
      <c r="XK24" s="810"/>
      <c r="XL24" s="810"/>
      <c r="XM24" s="810"/>
      <c r="XN24" s="810"/>
      <c r="XO24" s="810"/>
      <c r="XP24" s="810"/>
      <c r="XQ24" s="810"/>
      <c r="XR24" s="810"/>
      <c r="XS24" s="810"/>
      <c r="XT24" s="810"/>
      <c r="XU24" s="810"/>
      <c r="XV24" s="810"/>
      <c r="XW24" s="810"/>
      <c r="XX24" s="810"/>
      <c r="XY24" s="810"/>
      <c r="XZ24" s="810"/>
      <c r="YA24" s="810"/>
      <c r="YB24" s="810"/>
      <c r="YC24" s="810"/>
      <c r="YD24" s="810"/>
      <c r="YE24" s="810"/>
      <c r="YF24" s="810"/>
      <c r="YG24" s="810"/>
      <c r="YH24" s="810"/>
      <c r="YI24" s="810"/>
      <c r="YJ24" s="810"/>
      <c r="YK24" s="810"/>
      <c r="YL24" s="810"/>
      <c r="YM24" s="810"/>
      <c r="YN24" s="810"/>
      <c r="YO24" s="810"/>
      <c r="YP24" s="810"/>
      <c r="YQ24" s="810"/>
      <c r="YR24" s="810"/>
      <c r="YS24" s="810"/>
      <c r="YT24" s="810"/>
      <c r="YU24" s="810"/>
      <c r="YV24" s="810"/>
      <c r="YW24" s="810"/>
      <c r="YX24" s="810"/>
      <c r="YY24" s="810"/>
      <c r="YZ24" s="810"/>
      <c r="ZA24" s="810"/>
      <c r="ZB24" s="810"/>
      <c r="ZC24" s="810"/>
      <c r="ZD24" s="810"/>
      <c r="ZE24" s="810"/>
      <c r="ZF24" s="810"/>
      <c r="ZG24" s="810"/>
      <c r="ZH24" s="810"/>
      <c r="ZI24" s="810"/>
      <c r="ZJ24" s="810"/>
      <c r="ZK24" s="810"/>
      <c r="ZL24" s="810"/>
      <c r="ZM24" s="810"/>
      <c r="ZN24" s="810"/>
      <c r="ZO24" s="810"/>
      <c r="ZP24" s="810"/>
      <c r="ZQ24" s="810"/>
      <c r="ZR24" s="810"/>
      <c r="ZS24" s="810"/>
      <c r="ZT24" s="810"/>
      <c r="ZU24" s="810"/>
      <c r="ZV24" s="810"/>
      <c r="ZW24" s="810"/>
      <c r="ZX24" s="810"/>
      <c r="ZY24" s="810"/>
      <c r="ZZ24" s="810"/>
      <c r="AAA24" s="810"/>
      <c r="AAB24" s="810"/>
      <c r="AAC24" s="810"/>
      <c r="AAD24" s="810"/>
      <c r="AAE24" s="810"/>
      <c r="AAF24" s="810"/>
      <c r="AAG24" s="810"/>
      <c r="AAH24" s="810"/>
      <c r="AAI24" s="810"/>
      <c r="AAJ24" s="810"/>
      <c r="AAK24" s="810"/>
      <c r="AAL24" s="810"/>
      <c r="AAM24" s="810"/>
      <c r="AAN24" s="810"/>
      <c r="AAO24" s="810"/>
      <c r="AAP24" s="810"/>
      <c r="AAQ24" s="810"/>
      <c r="AAR24" s="810"/>
      <c r="AAS24" s="810"/>
      <c r="AAT24" s="810"/>
      <c r="AAU24" s="810"/>
      <c r="AAV24" s="810"/>
      <c r="AAW24" s="810"/>
      <c r="AAX24" s="810"/>
      <c r="AAY24" s="810"/>
      <c r="AAZ24" s="810"/>
      <c r="ABA24" s="810"/>
      <c r="ABB24" s="810"/>
      <c r="ABC24" s="810"/>
      <c r="ABD24" s="810"/>
      <c r="ABE24" s="810"/>
      <c r="ABF24" s="810"/>
      <c r="ABG24" s="810"/>
      <c r="ABH24" s="810"/>
      <c r="ABI24" s="810"/>
      <c r="ABJ24" s="810"/>
      <c r="ABK24" s="810"/>
      <c r="ABL24" s="810"/>
      <c r="ABM24" s="810"/>
      <c r="ABN24" s="810"/>
      <c r="ABO24" s="810"/>
      <c r="ABP24" s="810"/>
      <c r="ABQ24" s="810"/>
      <c r="ABR24" s="810"/>
      <c r="ABS24" s="810"/>
      <c r="ABT24" s="810"/>
      <c r="ABU24" s="810"/>
      <c r="ABV24" s="810"/>
      <c r="ABW24" s="810"/>
      <c r="ABX24" s="810"/>
      <c r="ABY24" s="810"/>
      <c r="ABZ24" s="810"/>
      <c r="ACA24" s="810"/>
      <c r="ACB24" s="810"/>
      <c r="ACC24" s="810"/>
      <c r="ACD24" s="810"/>
      <c r="ACE24" s="810"/>
      <c r="ACF24" s="810"/>
      <c r="ACG24" s="810"/>
      <c r="ACH24" s="810"/>
      <c r="ACI24" s="810"/>
      <c r="ACJ24" s="810"/>
      <c r="ACK24" s="810"/>
      <c r="ACL24" s="810"/>
      <c r="ACM24" s="810"/>
      <c r="ACN24" s="810"/>
      <c r="ACO24" s="810"/>
      <c r="ACP24" s="810"/>
      <c r="ACQ24" s="810"/>
      <c r="ACR24" s="810"/>
      <c r="ACS24" s="810"/>
      <c r="ACT24" s="810"/>
      <c r="ACU24" s="810"/>
      <c r="ACV24" s="810"/>
      <c r="ACW24" s="810"/>
      <c r="ACX24" s="810"/>
      <c r="ACY24" s="810"/>
      <c r="ACZ24" s="810"/>
      <c r="ADA24" s="810"/>
      <c r="ADB24" s="810"/>
      <c r="ADC24" s="810"/>
      <c r="ADD24" s="810"/>
      <c r="ADE24" s="810"/>
      <c r="ADF24" s="810"/>
      <c r="ADG24" s="810"/>
      <c r="ADH24" s="810"/>
      <c r="ADI24" s="810"/>
      <c r="ADJ24" s="810"/>
      <c r="ADK24" s="810"/>
      <c r="ADL24" s="810"/>
      <c r="ADM24" s="810"/>
      <c r="ADN24" s="810"/>
      <c r="ADO24" s="810"/>
      <c r="ADP24" s="810"/>
      <c r="ADQ24" s="810"/>
      <c r="ADR24" s="810"/>
      <c r="ADS24" s="810"/>
      <c r="ADT24" s="810"/>
      <c r="ADU24" s="810"/>
      <c r="ADV24" s="810"/>
      <c r="ADW24" s="810"/>
      <c r="ADX24" s="810"/>
      <c r="ADY24" s="810"/>
      <c r="ADZ24" s="810"/>
      <c r="AEA24" s="810"/>
      <c r="AEB24" s="810"/>
      <c r="AEC24" s="810"/>
      <c r="AED24" s="810"/>
      <c r="AEE24" s="810"/>
      <c r="AEF24" s="810"/>
      <c r="AEG24" s="810"/>
      <c r="AEH24" s="810"/>
      <c r="AEI24" s="810"/>
      <c r="AEJ24" s="810"/>
      <c r="AEK24" s="810"/>
      <c r="AEL24" s="810"/>
      <c r="AEM24" s="810"/>
      <c r="AEN24" s="810"/>
      <c r="AEO24" s="810"/>
      <c r="AEP24" s="810"/>
      <c r="AEQ24" s="810"/>
      <c r="AER24" s="810"/>
      <c r="AES24" s="810"/>
      <c r="AET24" s="810"/>
      <c r="AEU24" s="810"/>
      <c r="AEV24" s="810"/>
      <c r="AEW24" s="810"/>
      <c r="AEX24" s="810"/>
      <c r="AEY24" s="810"/>
      <c r="AEZ24" s="810"/>
      <c r="AFA24" s="810"/>
      <c r="AFB24" s="810"/>
      <c r="AFC24" s="810"/>
      <c r="AFD24" s="810"/>
      <c r="AFE24" s="810"/>
      <c r="AFF24" s="810"/>
      <c r="AFG24" s="810"/>
      <c r="AFH24" s="810"/>
      <c r="AFI24" s="810"/>
      <c r="AFJ24" s="810"/>
      <c r="AFK24" s="810"/>
      <c r="AFL24" s="810"/>
      <c r="AFM24" s="810"/>
      <c r="AFN24" s="810"/>
      <c r="AFO24" s="810"/>
      <c r="AFP24" s="810"/>
      <c r="AFQ24" s="810"/>
      <c r="AFR24" s="810"/>
      <c r="AFS24" s="810"/>
      <c r="AFT24" s="810"/>
      <c r="AFU24" s="810"/>
      <c r="AFV24" s="810"/>
      <c r="AFW24" s="810"/>
      <c r="AFX24" s="810"/>
      <c r="AFY24" s="810"/>
      <c r="AFZ24" s="810"/>
      <c r="AGA24" s="810"/>
      <c r="AGB24" s="810"/>
      <c r="AGC24" s="810"/>
      <c r="AGD24" s="810"/>
      <c r="AGE24" s="810"/>
      <c r="AGF24" s="810"/>
      <c r="AGG24" s="810"/>
      <c r="AGH24" s="810"/>
      <c r="AGI24" s="810"/>
      <c r="AGJ24" s="810"/>
      <c r="AGK24" s="810"/>
      <c r="AGL24" s="810"/>
      <c r="AGM24" s="810"/>
      <c r="AGN24" s="810"/>
      <c r="AGO24" s="810"/>
      <c r="AGP24" s="810"/>
      <c r="AGQ24" s="810"/>
      <c r="AGR24" s="810"/>
      <c r="AGS24" s="810"/>
      <c r="AGT24" s="810"/>
      <c r="AGU24" s="810"/>
      <c r="AGV24" s="810"/>
      <c r="AGW24" s="810"/>
      <c r="AGX24" s="810"/>
      <c r="AGY24" s="810"/>
      <c r="AGZ24" s="810"/>
      <c r="AHA24" s="810"/>
      <c r="AHB24" s="810"/>
      <c r="AHC24" s="810"/>
      <c r="AHD24" s="810"/>
      <c r="AHE24" s="810"/>
      <c r="AHF24" s="810"/>
      <c r="AHG24" s="810"/>
      <c r="AHH24" s="810"/>
      <c r="AHI24" s="810"/>
      <c r="AHJ24" s="810"/>
      <c r="AHK24" s="810"/>
      <c r="AHL24" s="810"/>
      <c r="AHM24" s="810"/>
      <c r="AHN24" s="810"/>
      <c r="AHO24" s="810"/>
      <c r="AHP24" s="810"/>
      <c r="AHQ24" s="810"/>
      <c r="AHR24" s="810"/>
      <c r="AHS24" s="810"/>
      <c r="AHT24" s="810"/>
      <c r="AHU24" s="810"/>
      <c r="AHV24" s="810"/>
      <c r="AHW24" s="810"/>
      <c r="AHX24" s="810"/>
      <c r="AHY24" s="810"/>
      <c r="AHZ24" s="810"/>
      <c r="AIA24" s="810"/>
      <c r="AIB24" s="810"/>
      <c r="AIC24" s="810"/>
      <c r="AID24" s="810"/>
      <c r="AIE24" s="810"/>
      <c r="AIF24" s="810"/>
      <c r="AIG24" s="810"/>
      <c r="AIH24" s="810"/>
      <c r="AII24" s="810"/>
      <c r="AIJ24" s="810"/>
      <c r="AIK24" s="810"/>
      <c r="AIL24" s="810"/>
      <c r="AIM24" s="810"/>
      <c r="AIN24" s="810"/>
      <c r="AIO24" s="810"/>
      <c r="AIP24" s="810"/>
      <c r="AIQ24" s="810"/>
      <c r="AIR24" s="810"/>
      <c r="AIS24" s="810"/>
      <c r="AIT24" s="810"/>
      <c r="AIU24" s="810"/>
      <c r="AIV24" s="810"/>
      <c r="AIW24" s="810"/>
      <c r="AIX24" s="810"/>
      <c r="AIY24" s="810"/>
      <c r="AIZ24" s="810"/>
      <c r="AJA24" s="810"/>
      <c r="AJB24" s="810"/>
      <c r="AJC24" s="810"/>
      <c r="AJD24" s="810"/>
      <c r="AJE24" s="810"/>
      <c r="AJF24" s="810"/>
      <c r="AJG24" s="810"/>
      <c r="AJH24" s="810"/>
      <c r="AJI24" s="810"/>
      <c r="AJJ24" s="810"/>
      <c r="AJK24" s="810"/>
      <c r="AJL24" s="810"/>
      <c r="AJM24" s="810"/>
      <c r="AJN24" s="810"/>
      <c r="AJO24" s="810"/>
      <c r="AJP24" s="810"/>
      <c r="AJQ24" s="810"/>
      <c r="AJR24" s="810"/>
      <c r="AJS24" s="810"/>
      <c r="AJT24" s="810"/>
      <c r="AJU24" s="810"/>
      <c r="AJV24" s="810"/>
      <c r="AJW24" s="810"/>
      <c r="AJX24" s="810"/>
      <c r="AJY24" s="810"/>
      <c r="AJZ24" s="810"/>
      <c r="AKA24" s="810"/>
      <c r="AKB24" s="810"/>
      <c r="AKC24" s="810"/>
      <c r="AKD24" s="810"/>
      <c r="AKE24" s="810"/>
      <c r="AKF24" s="810"/>
      <c r="AKG24" s="810"/>
      <c r="AKH24" s="810"/>
      <c r="AKI24" s="810"/>
      <c r="AKJ24" s="810"/>
      <c r="AKK24" s="810"/>
      <c r="AKL24" s="810"/>
      <c r="AKM24" s="810"/>
      <c r="AKN24" s="810"/>
      <c r="AKO24" s="810"/>
      <c r="AKP24" s="810"/>
      <c r="AKQ24" s="810"/>
      <c r="AKR24" s="810"/>
      <c r="AKS24" s="810"/>
      <c r="AKT24" s="810"/>
      <c r="AKU24" s="810"/>
      <c r="AKV24" s="810"/>
      <c r="AKW24" s="810"/>
      <c r="AKX24" s="810"/>
      <c r="AKY24" s="810"/>
      <c r="AKZ24" s="810"/>
      <c r="ALA24" s="810"/>
      <c r="ALB24" s="810"/>
      <c r="ALC24" s="810"/>
      <c r="ALD24" s="810"/>
      <c r="ALE24" s="810"/>
      <c r="ALF24" s="810"/>
      <c r="ALG24" s="810"/>
      <c r="ALH24" s="810"/>
      <c r="ALI24" s="810"/>
      <c r="ALJ24" s="810"/>
      <c r="ALK24" s="810"/>
      <c r="ALL24" s="810"/>
      <c r="ALM24" s="810"/>
      <c r="ALN24" s="810"/>
      <c r="ALO24" s="810"/>
      <c r="ALP24" s="810"/>
      <c r="ALQ24" s="810"/>
      <c r="ALR24" s="810"/>
      <c r="ALS24" s="810"/>
      <c r="ALT24" s="810"/>
      <c r="ALU24" s="810"/>
      <c r="ALV24" s="810"/>
      <c r="ALW24" s="810"/>
      <c r="ALX24" s="810"/>
      <c r="ALY24" s="810"/>
      <c r="ALZ24" s="810"/>
      <c r="AMA24" s="810"/>
      <c r="AMB24" s="810"/>
      <c r="AMC24" s="810"/>
      <c r="AMD24" s="810"/>
      <c r="AME24" s="810"/>
      <c r="AMF24" s="810"/>
      <c r="AMG24" s="810"/>
      <c r="AMH24" s="810"/>
      <c r="AMI24" s="810"/>
      <c r="AMJ24" s="810"/>
      <c r="AMK24" s="810"/>
      <c r="AML24" s="810"/>
      <c r="AMM24" s="810"/>
      <c r="AMN24" s="810"/>
      <c r="AMO24" s="810"/>
      <c r="AMP24" s="810"/>
      <c r="AMQ24" s="810"/>
      <c r="AMR24" s="810"/>
      <c r="AMS24" s="810"/>
      <c r="AMT24" s="810"/>
      <c r="AMU24" s="810"/>
      <c r="AMV24" s="810"/>
      <c r="AMW24" s="810"/>
      <c r="AMX24" s="810"/>
      <c r="AMY24" s="810"/>
      <c r="AMZ24" s="810"/>
      <c r="ANA24" s="810"/>
      <c r="ANB24" s="810"/>
      <c r="ANC24" s="810"/>
      <c r="AND24" s="810"/>
      <c r="ANE24" s="810"/>
      <c r="ANF24" s="810"/>
      <c r="ANG24" s="810"/>
      <c r="ANH24" s="810"/>
      <c r="ANI24" s="810"/>
      <c r="ANJ24" s="810"/>
      <c r="ANK24" s="810"/>
      <c r="ANL24" s="810"/>
      <c r="ANM24" s="810"/>
      <c r="ANN24" s="810"/>
      <c r="ANO24" s="810"/>
      <c r="ANP24" s="810"/>
      <c r="ANQ24" s="810"/>
      <c r="ANR24" s="810"/>
      <c r="ANS24" s="810"/>
      <c r="ANT24" s="810"/>
      <c r="ANU24" s="810"/>
      <c r="ANV24" s="810"/>
      <c r="ANW24" s="810"/>
      <c r="ANX24" s="810"/>
      <c r="ANY24" s="810"/>
      <c r="ANZ24" s="810"/>
      <c r="AOA24" s="810"/>
      <c r="AOB24" s="810"/>
      <c r="AOC24" s="810"/>
      <c r="AOD24" s="810"/>
      <c r="AOE24" s="810"/>
      <c r="AOF24" s="810"/>
      <c r="AOG24" s="810"/>
      <c r="AOH24" s="810"/>
      <c r="AOI24" s="810"/>
      <c r="AOJ24" s="810"/>
      <c r="AOK24" s="810"/>
      <c r="AOL24" s="810"/>
      <c r="AOM24" s="810"/>
      <c r="AON24" s="810"/>
      <c r="AOO24" s="810"/>
      <c r="AOP24" s="810"/>
      <c r="AOQ24" s="810"/>
      <c r="AOR24" s="810"/>
      <c r="AOS24" s="810"/>
      <c r="AOT24" s="810"/>
      <c r="AOU24" s="810"/>
      <c r="AOV24" s="810"/>
      <c r="AOW24" s="810"/>
      <c r="AOX24" s="810"/>
      <c r="AOY24" s="810"/>
      <c r="AOZ24" s="810"/>
      <c r="APA24" s="810"/>
      <c r="APB24" s="810"/>
      <c r="APC24" s="810"/>
      <c r="APD24" s="810"/>
      <c r="APE24" s="810"/>
      <c r="APF24" s="810"/>
      <c r="APG24" s="810"/>
      <c r="APH24" s="810"/>
      <c r="API24" s="810"/>
      <c r="APJ24" s="810"/>
      <c r="APK24" s="810"/>
      <c r="APL24" s="810"/>
      <c r="APM24" s="810"/>
      <c r="APN24" s="810"/>
      <c r="APO24" s="810"/>
      <c r="APP24" s="810"/>
      <c r="APQ24" s="810"/>
      <c r="APR24" s="810"/>
      <c r="APS24" s="810"/>
      <c r="APT24" s="810"/>
      <c r="APU24" s="810"/>
      <c r="APV24" s="810"/>
      <c r="APW24" s="810"/>
      <c r="APX24" s="810"/>
      <c r="APY24" s="810"/>
      <c r="APZ24" s="810"/>
      <c r="AQA24" s="810"/>
      <c r="AQB24" s="810"/>
      <c r="AQC24" s="810"/>
      <c r="AQD24" s="810"/>
      <c r="AQE24" s="810"/>
      <c r="AQF24" s="810"/>
      <c r="AQG24" s="810"/>
      <c r="AQH24" s="810"/>
      <c r="AQI24" s="810"/>
      <c r="AQJ24" s="810"/>
      <c r="AQK24" s="810"/>
      <c r="AQL24" s="810"/>
      <c r="AQM24" s="810"/>
      <c r="AQN24" s="810"/>
      <c r="AQO24" s="810"/>
      <c r="AQP24" s="810"/>
      <c r="AQQ24" s="810"/>
      <c r="AQR24" s="810"/>
      <c r="AQS24" s="810"/>
      <c r="AQT24" s="810"/>
      <c r="AQU24" s="810"/>
      <c r="AQV24" s="810"/>
      <c r="AQW24" s="810"/>
      <c r="AQX24" s="810"/>
      <c r="AQY24" s="810"/>
      <c r="AQZ24" s="810"/>
      <c r="ARA24" s="810"/>
      <c r="ARB24" s="810"/>
      <c r="ARC24" s="810"/>
      <c r="ARD24" s="810"/>
      <c r="ARE24" s="810"/>
      <c r="ARF24" s="810"/>
      <c r="ARG24" s="810"/>
      <c r="ARH24" s="810"/>
      <c r="ARI24" s="810"/>
      <c r="ARJ24" s="810"/>
      <c r="ARK24" s="810"/>
      <c r="ARL24" s="810"/>
      <c r="ARM24" s="810"/>
      <c r="ARN24" s="810"/>
      <c r="ARO24" s="810"/>
      <c r="ARP24" s="810"/>
      <c r="ARQ24" s="810"/>
      <c r="ARR24" s="810"/>
      <c r="ARS24" s="810"/>
      <c r="ART24" s="810"/>
      <c r="ARU24" s="810"/>
      <c r="ARV24" s="810"/>
      <c r="ARW24" s="810"/>
      <c r="ARX24" s="810"/>
      <c r="ARY24" s="810"/>
      <c r="ARZ24" s="810"/>
      <c r="ASA24" s="810"/>
      <c r="ASB24" s="810"/>
      <c r="ASC24" s="810"/>
      <c r="ASD24" s="810"/>
      <c r="ASE24" s="810"/>
      <c r="ASF24" s="810"/>
      <c r="ASG24" s="810"/>
      <c r="ASH24" s="810"/>
      <c r="ASI24" s="810"/>
      <c r="ASJ24" s="810"/>
      <c r="ASK24" s="810"/>
      <c r="ASL24" s="810"/>
      <c r="ASM24" s="810"/>
      <c r="ASN24" s="810"/>
      <c r="ASO24" s="810"/>
      <c r="ASP24" s="810"/>
      <c r="ASQ24" s="810"/>
      <c r="ASR24" s="810"/>
      <c r="ASS24" s="810"/>
      <c r="AST24" s="810"/>
      <c r="ASU24" s="810"/>
      <c r="ASV24" s="810"/>
      <c r="ASW24" s="810"/>
      <c r="ASX24" s="810"/>
      <c r="ASY24" s="810"/>
      <c r="ASZ24" s="810"/>
      <c r="ATA24" s="810"/>
      <c r="ATB24" s="810"/>
      <c r="ATC24" s="810"/>
      <c r="ATD24" s="810"/>
      <c r="ATE24" s="810"/>
      <c r="ATF24" s="810"/>
      <c r="ATG24" s="810"/>
      <c r="ATH24" s="810"/>
      <c r="ATI24" s="810"/>
      <c r="ATJ24" s="810"/>
      <c r="ATK24" s="810"/>
      <c r="ATL24" s="810"/>
      <c r="ATM24" s="810"/>
      <c r="ATN24" s="810"/>
      <c r="ATO24" s="810"/>
      <c r="ATP24" s="810"/>
      <c r="ATQ24" s="810"/>
      <c r="ATR24" s="810"/>
      <c r="ATS24" s="810"/>
      <c r="ATT24" s="810"/>
      <c r="ATU24" s="810"/>
      <c r="ATV24" s="810"/>
      <c r="ATW24" s="810"/>
      <c r="ATX24" s="810"/>
      <c r="ATY24" s="810"/>
      <c r="ATZ24" s="810"/>
      <c r="AUA24" s="810"/>
      <c r="AUB24" s="810"/>
      <c r="AUC24" s="810"/>
      <c r="AUD24" s="810"/>
      <c r="AUE24" s="810"/>
      <c r="AUF24" s="810"/>
      <c r="AUG24" s="810"/>
      <c r="AUH24" s="810"/>
      <c r="AUI24" s="810"/>
      <c r="AUJ24" s="810"/>
      <c r="AUK24" s="810"/>
      <c r="AUL24" s="810"/>
      <c r="AUM24" s="810"/>
      <c r="AUN24" s="810"/>
      <c r="AUO24" s="810"/>
      <c r="AUP24" s="810"/>
      <c r="AUQ24" s="810"/>
      <c r="AUR24" s="810"/>
      <c r="AUS24" s="810"/>
      <c r="AUT24" s="810"/>
      <c r="AUU24" s="810"/>
      <c r="AUV24" s="810"/>
      <c r="AUW24" s="810"/>
      <c r="AUX24" s="810"/>
      <c r="AUY24" s="810"/>
      <c r="AUZ24" s="810"/>
      <c r="AVA24" s="810"/>
      <c r="AVB24" s="810"/>
      <c r="AVC24" s="810"/>
      <c r="AVD24" s="810"/>
      <c r="AVE24" s="810"/>
      <c r="AVF24" s="810"/>
      <c r="AVG24" s="810"/>
      <c r="AVH24" s="810"/>
      <c r="AVI24" s="810"/>
      <c r="AVJ24" s="810"/>
      <c r="AVK24" s="810"/>
      <c r="AVL24" s="810"/>
      <c r="AVM24" s="810"/>
      <c r="AVN24" s="810"/>
      <c r="AVO24" s="810"/>
      <c r="AVP24" s="810"/>
      <c r="AVQ24" s="810"/>
      <c r="AVR24" s="810"/>
      <c r="AVS24" s="810"/>
      <c r="AVT24" s="810"/>
      <c r="AVU24" s="810"/>
      <c r="AVV24" s="810"/>
      <c r="AVW24" s="810"/>
      <c r="AVX24" s="810"/>
      <c r="AVY24" s="810"/>
      <c r="AVZ24" s="810"/>
      <c r="AWA24" s="810"/>
      <c r="AWB24" s="810"/>
      <c r="AWC24" s="810"/>
      <c r="AWD24" s="810"/>
      <c r="AWE24" s="810"/>
      <c r="AWF24" s="810"/>
      <c r="AWG24" s="810"/>
      <c r="AWH24" s="810"/>
      <c r="AWI24" s="810"/>
      <c r="AWJ24" s="810"/>
      <c r="AWK24" s="810"/>
      <c r="AWL24" s="810"/>
      <c r="AWM24" s="810"/>
      <c r="AWN24" s="810"/>
      <c r="AWO24" s="810"/>
      <c r="AWP24" s="810"/>
      <c r="AWQ24" s="810"/>
      <c r="AWR24" s="810"/>
      <c r="AWS24" s="810"/>
      <c r="AWT24" s="810"/>
      <c r="AWU24" s="810"/>
      <c r="AWV24" s="810"/>
      <c r="AWW24" s="810"/>
      <c r="AWX24" s="810"/>
      <c r="AWY24" s="810"/>
      <c r="AWZ24" s="810"/>
      <c r="AXA24" s="810"/>
      <c r="AXB24" s="810"/>
      <c r="AXC24" s="810"/>
      <c r="AXD24" s="810"/>
      <c r="AXE24" s="810"/>
      <c r="AXF24" s="810"/>
      <c r="AXG24" s="810"/>
      <c r="AXH24" s="810"/>
      <c r="AXI24" s="810"/>
      <c r="AXJ24" s="810"/>
      <c r="AXK24" s="810"/>
      <c r="AXL24" s="810"/>
      <c r="AXM24" s="810"/>
      <c r="AXN24" s="810"/>
      <c r="AXO24" s="810"/>
      <c r="AXP24" s="810"/>
      <c r="AXQ24" s="810"/>
      <c r="AXR24" s="810"/>
      <c r="AXS24" s="810"/>
      <c r="AXT24" s="810"/>
      <c r="AXU24" s="810"/>
      <c r="AXV24" s="810"/>
      <c r="AXW24" s="810"/>
      <c r="AXX24" s="810"/>
      <c r="AXY24" s="810"/>
      <c r="AXZ24" s="810"/>
      <c r="AYA24" s="810"/>
      <c r="AYB24" s="810"/>
      <c r="AYC24" s="810"/>
      <c r="AYD24" s="810"/>
      <c r="AYE24" s="810"/>
      <c r="AYF24" s="810"/>
      <c r="AYG24" s="810"/>
      <c r="AYH24" s="810"/>
      <c r="AYI24" s="810"/>
      <c r="AYJ24" s="810"/>
      <c r="AYK24" s="810"/>
      <c r="AYL24" s="810"/>
      <c r="AYM24" s="810"/>
      <c r="AYN24" s="810"/>
      <c r="AYO24" s="810"/>
      <c r="AYP24" s="810"/>
      <c r="AYQ24" s="810"/>
      <c r="AYR24" s="810"/>
      <c r="AYS24" s="810"/>
      <c r="AYT24" s="810"/>
      <c r="AYU24" s="810"/>
      <c r="AYV24" s="810"/>
      <c r="AYW24" s="810"/>
      <c r="AYX24" s="810"/>
      <c r="AYY24" s="810"/>
      <c r="AYZ24" s="810"/>
      <c r="AZA24" s="810"/>
      <c r="AZB24" s="810"/>
      <c r="AZC24" s="810"/>
      <c r="AZD24" s="810"/>
      <c r="AZE24" s="810"/>
      <c r="AZF24" s="810"/>
      <c r="AZG24" s="810"/>
      <c r="AZH24" s="810"/>
      <c r="AZI24" s="810"/>
      <c r="AZJ24" s="810"/>
      <c r="AZK24" s="810"/>
      <c r="AZL24" s="810"/>
      <c r="AZM24" s="810"/>
      <c r="AZN24" s="810"/>
      <c r="AZO24" s="810"/>
      <c r="AZP24" s="810"/>
      <c r="AZQ24" s="810"/>
      <c r="AZR24" s="810"/>
      <c r="AZS24" s="810"/>
      <c r="AZT24" s="810"/>
      <c r="AZU24" s="810"/>
      <c r="AZV24" s="810"/>
      <c r="AZW24" s="810"/>
      <c r="AZX24" s="810"/>
      <c r="AZY24" s="810"/>
      <c r="AZZ24" s="810"/>
      <c r="BAA24" s="810"/>
      <c r="BAB24" s="810"/>
      <c r="BAC24" s="810"/>
      <c r="BAD24" s="810"/>
      <c r="BAE24" s="810"/>
      <c r="BAF24" s="810"/>
      <c r="BAG24" s="810"/>
      <c r="BAH24" s="810"/>
      <c r="BAI24" s="810"/>
      <c r="BAJ24" s="810"/>
      <c r="BAK24" s="810"/>
      <c r="BAL24" s="810"/>
      <c r="BAM24" s="810"/>
      <c r="BAN24" s="810"/>
      <c r="BAO24" s="810"/>
      <c r="BAP24" s="810"/>
      <c r="BAQ24" s="810"/>
      <c r="BAR24" s="810"/>
      <c r="BAS24" s="810"/>
      <c r="BAT24" s="810"/>
      <c r="BAU24" s="810"/>
      <c r="BAV24" s="810"/>
      <c r="BAW24" s="810"/>
      <c r="BAX24" s="810"/>
      <c r="BAY24" s="810"/>
      <c r="BAZ24" s="810"/>
      <c r="BBA24" s="810"/>
      <c r="BBB24" s="810"/>
      <c r="BBC24" s="810"/>
      <c r="BBD24" s="810"/>
      <c r="BBE24" s="810"/>
      <c r="BBF24" s="810"/>
      <c r="BBG24" s="810"/>
      <c r="BBH24" s="810"/>
      <c r="BBI24" s="810"/>
      <c r="BBJ24" s="810"/>
      <c r="BBK24" s="810"/>
      <c r="BBL24" s="810"/>
      <c r="BBM24" s="810"/>
      <c r="BBN24" s="810"/>
      <c r="BBO24" s="810"/>
      <c r="BBP24" s="810"/>
      <c r="BBQ24" s="810"/>
      <c r="BBR24" s="810"/>
      <c r="BBS24" s="810"/>
      <c r="BBT24" s="810"/>
      <c r="BBU24" s="810"/>
      <c r="BBV24" s="810"/>
      <c r="BBW24" s="810"/>
      <c r="BBX24" s="810"/>
      <c r="BBY24" s="810"/>
      <c r="BBZ24" s="810"/>
      <c r="BCA24" s="810"/>
      <c r="BCB24" s="810"/>
      <c r="BCC24" s="810"/>
      <c r="BCD24" s="810"/>
      <c r="BCE24" s="810"/>
      <c r="BCF24" s="810"/>
      <c r="BCG24" s="810"/>
      <c r="BCH24" s="810"/>
      <c r="BCI24" s="810"/>
      <c r="BCJ24" s="810"/>
      <c r="BCK24" s="810"/>
      <c r="BCL24" s="810"/>
      <c r="BCM24" s="810"/>
      <c r="BCN24" s="810"/>
      <c r="BCO24" s="810"/>
      <c r="BCP24" s="810"/>
      <c r="BCQ24" s="810"/>
      <c r="BCR24" s="810"/>
      <c r="BCS24" s="810"/>
      <c r="BCT24" s="810"/>
      <c r="BCU24" s="810"/>
      <c r="BCV24" s="810"/>
      <c r="BCW24" s="810"/>
      <c r="BCX24" s="810"/>
      <c r="BCY24" s="810"/>
      <c r="BCZ24" s="810"/>
      <c r="BDA24" s="810"/>
      <c r="BDB24" s="810"/>
      <c r="BDC24" s="810"/>
      <c r="BDD24" s="810"/>
      <c r="BDE24" s="810"/>
      <c r="BDF24" s="810"/>
      <c r="BDG24" s="810"/>
      <c r="BDH24" s="810"/>
      <c r="BDI24" s="810"/>
      <c r="BDJ24" s="810"/>
      <c r="BDK24" s="810"/>
      <c r="BDL24" s="810"/>
      <c r="BDM24" s="810"/>
      <c r="BDN24" s="810"/>
      <c r="BDO24" s="810"/>
      <c r="BDP24" s="810"/>
      <c r="BDQ24" s="810"/>
      <c r="BDR24" s="810"/>
      <c r="BDS24" s="810"/>
      <c r="BDT24" s="810"/>
      <c r="BDU24" s="810"/>
      <c r="BDV24" s="810"/>
      <c r="BDW24" s="810"/>
      <c r="BDX24" s="810"/>
      <c r="BDY24" s="810"/>
      <c r="BDZ24" s="810"/>
      <c r="BEA24" s="810"/>
      <c r="BEB24" s="810"/>
      <c r="BEC24" s="810"/>
      <c r="BED24" s="810"/>
      <c r="BEE24" s="810"/>
      <c r="BEF24" s="810"/>
      <c r="BEG24" s="810"/>
      <c r="BEH24" s="810"/>
      <c r="BEI24" s="810"/>
      <c r="BEJ24" s="810"/>
      <c r="BEK24" s="810"/>
      <c r="BEL24" s="810"/>
      <c r="BEM24" s="810"/>
      <c r="BEN24" s="810"/>
      <c r="BEO24" s="810"/>
      <c r="BEP24" s="810"/>
      <c r="BEQ24" s="810"/>
      <c r="BER24" s="810"/>
      <c r="BES24" s="810"/>
      <c r="BET24" s="810"/>
      <c r="BEU24" s="810"/>
      <c r="BEV24" s="810"/>
      <c r="BEW24" s="810"/>
      <c r="BEX24" s="810"/>
      <c r="BEY24" s="810"/>
      <c r="BEZ24" s="810"/>
      <c r="BFA24" s="810"/>
      <c r="BFB24" s="810"/>
      <c r="BFC24" s="810"/>
      <c r="BFD24" s="810"/>
      <c r="BFE24" s="810"/>
      <c r="BFF24" s="810"/>
      <c r="BFG24" s="810"/>
      <c r="BFH24" s="810"/>
      <c r="BFI24" s="810"/>
      <c r="BFJ24" s="810"/>
      <c r="BFK24" s="810"/>
      <c r="BFL24" s="810"/>
      <c r="BFM24" s="810"/>
      <c r="BFN24" s="810"/>
      <c r="BFO24" s="810"/>
      <c r="BFP24" s="810"/>
      <c r="BFQ24" s="810"/>
      <c r="BFR24" s="810"/>
      <c r="BFS24" s="810"/>
      <c r="BFT24" s="810"/>
      <c r="BFU24" s="810"/>
      <c r="BFV24" s="810"/>
      <c r="BFW24" s="810"/>
      <c r="BFX24" s="810"/>
      <c r="BFY24" s="810"/>
      <c r="BFZ24" s="810"/>
      <c r="BGA24" s="810"/>
      <c r="BGB24" s="810"/>
      <c r="BGC24" s="810"/>
      <c r="BGD24" s="810"/>
      <c r="BGE24" s="810"/>
      <c r="BGF24" s="810"/>
      <c r="BGG24" s="810"/>
      <c r="BGH24" s="810"/>
      <c r="BGI24" s="810"/>
      <c r="BGJ24" s="810"/>
      <c r="BGK24" s="810"/>
      <c r="BGL24" s="810"/>
      <c r="BGM24" s="810"/>
      <c r="BGN24" s="810"/>
      <c r="BGO24" s="810"/>
      <c r="BGP24" s="810"/>
      <c r="BGQ24" s="810"/>
      <c r="BGR24" s="810"/>
      <c r="BGS24" s="810"/>
      <c r="BGT24" s="810"/>
      <c r="BGU24" s="810"/>
      <c r="BGV24" s="810"/>
      <c r="BGW24" s="810"/>
      <c r="BGX24" s="810"/>
      <c r="BGY24" s="810"/>
      <c r="BGZ24" s="810"/>
      <c r="BHA24" s="810"/>
      <c r="BHB24" s="810"/>
      <c r="BHC24" s="810"/>
      <c r="BHD24" s="810"/>
      <c r="BHE24" s="810"/>
      <c r="BHF24" s="810"/>
      <c r="BHG24" s="810"/>
      <c r="BHH24" s="810"/>
      <c r="BHI24" s="810"/>
      <c r="BHJ24" s="810"/>
      <c r="BHK24" s="810"/>
      <c r="BHL24" s="810"/>
      <c r="BHM24" s="810"/>
      <c r="BHN24" s="810"/>
      <c r="BHO24" s="810"/>
      <c r="BHP24" s="810"/>
      <c r="BHQ24" s="810"/>
      <c r="BHR24" s="810"/>
      <c r="BHS24" s="810"/>
      <c r="BHT24" s="810"/>
      <c r="BHU24" s="810"/>
      <c r="BHV24" s="810"/>
      <c r="BHW24" s="810"/>
      <c r="BHX24" s="810"/>
      <c r="BHY24" s="810"/>
      <c r="BHZ24" s="810"/>
      <c r="BIA24" s="810"/>
      <c r="BIB24" s="810"/>
      <c r="BIC24" s="810"/>
      <c r="BID24" s="810"/>
      <c r="BIE24" s="810"/>
      <c r="BIF24" s="810"/>
      <c r="BIG24" s="810"/>
      <c r="BIH24" s="810"/>
      <c r="BII24" s="810"/>
      <c r="BIJ24" s="810"/>
      <c r="BIK24" s="810"/>
      <c r="BIL24" s="810"/>
      <c r="BIM24" s="810"/>
      <c r="BIN24" s="810"/>
      <c r="BIO24" s="810"/>
      <c r="BIP24" s="810"/>
      <c r="BIQ24" s="810"/>
      <c r="BIR24" s="810"/>
      <c r="BIS24" s="810"/>
      <c r="BIT24" s="810"/>
      <c r="BIU24" s="810"/>
      <c r="BIV24" s="810"/>
      <c r="BIW24" s="810"/>
      <c r="BIX24" s="810"/>
      <c r="BIY24" s="810"/>
      <c r="BIZ24" s="810"/>
      <c r="BJA24" s="810"/>
      <c r="BJB24" s="810"/>
      <c r="BJC24" s="810"/>
      <c r="BJD24" s="810"/>
      <c r="BJE24" s="810"/>
      <c r="BJF24" s="810"/>
      <c r="BJG24" s="810"/>
      <c r="BJH24" s="810"/>
      <c r="BJI24" s="810"/>
      <c r="BJJ24" s="810"/>
      <c r="BJK24" s="810"/>
      <c r="BJL24" s="810"/>
      <c r="BJM24" s="810"/>
      <c r="BJN24" s="810"/>
      <c r="BJO24" s="810"/>
      <c r="BJP24" s="810"/>
      <c r="BJQ24" s="810"/>
      <c r="BJR24" s="810"/>
      <c r="BJS24" s="810"/>
      <c r="BJT24" s="810"/>
      <c r="BJU24" s="810"/>
      <c r="BJV24" s="810"/>
      <c r="BJW24" s="810"/>
      <c r="BJX24" s="810"/>
      <c r="BJY24" s="810"/>
      <c r="BJZ24" s="810"/>
      <c r="BKA24" s="810"/>
      <c r="BKB24" s="810"/>
      <c r="BKC24" s="810"/>
      <c r="BKD24" s="810"/>
      <c r="BKE24" s="810"/>
      <c r="BKF24" s="810"/>
      <c r="BKG24" s="810"/>
      <c r="BKH24" s="810"/>
      <c r="BKI24" s="810"/>
      <c r="BKJ24" s="810"/>
      <c r="BKK24" s="810"/>
      <c r="BKL24" s="810"/>
      <c r="BKM24" s="810"/>
      <c r="BKN24" s="810"/>
      <c r="BKO24" s="810"/>
      <c r="BKP24" s="810"/>
      <c r="BKQ24" s="810"/>
      <c r="BKR24" s="810"/>
      <c r="BKS24" s="810"/>
      <c r="BKT24" s="810"/>
      <c r="BKU24" s="810"/>
      <c r="BKV24" s="810"/>
      <c r="BKW24" s="810"/>
      <c r="BKX24" s="810"/>
      <c r="BKY24" s="810"/>
      <c r="BKZ24" s="810"/>
      <c r="BLA24" s="810"/>
      <c r="BLB24" s="810"/>
      <c r="BLC24" s="810"/>
      <c r="BLD24" s="810"/>
      <c r="BLE24" s="810"/>
      <c r="BLF24" s="810"/>
      <c r="BLG24" s="810"/>
      <c r="BLH24" s="810"/>
      <c r="BLI24" s="810"/>
      <c r="BLJ24" s="810"/>
      <c r="BLK24" s="810"/>
      <c r="BLL24" s="810"/>
      <c r="BLM24" s="810"/>
      <c r="BLN24" s="810"/>
      <c r="BLO24" s="810"/>
      <c r="BLP24" s="810"/>
      <c r="BLQ24" s="810"/>
      <c r="BLR24" s="810"/>
      <c r="BLS24" s="810"/>
      <c r="BLT24" s="810"/>
      <c r="BLU24" s="810"/>
      <c r="BLV24" s="810"/>
      <c r="BLW24" s="810"/>
      <c r="BLX24" s="810"/>
      <c r="BLY24" s="810"/>
      <c r="BLZ24" s="810"/>
      <c r="BMA24" s="810"/>
      <c r="BMB24" s="810"/>
      <c r="BMC24" s="810"/>
      <c r="BMD24" s="810"/>
      <c r="BME24" s="810"/>
      <c r="BMF24" s="810"/>
      <c r="BMG24" s="810"/>
      <c r="BMH24" s="810"/>
      <c r="BMI24" s="810"/>
      <c r="BMJ24" s="810"/>
      <c r="BMK24" s="810"/>
      <c r="BML24" s="810"/>
      <c r="BMM24" s="810"/>
      <c r="BMN24" s="810"/>
      <c r="BMO24" s="810"/>
      <c r="BMP24" s="810"/>
      <c r="BMQ24" s="810"/>
      <c r="BMR24" s="810"/>
      <c r="BMS24" s="810"/>
      <c r="BMT24" s="810"/>
      <c r="BMU24" s="810"/>
      <c r="BMV24" s="810"/>
      <c r="BMW24" s="810"/>
      <c r="BMX24" s="810"/>
      <c r="BMY24" s="810"/>
      <c r="BMZ24" s="810"/>
      <c r="BNA24" s="810"/>
      <c r="BNB24" s="810"/>
      <c r="BNC24" s="810"/>
      <c r="BND24" s="810"/>
      <c r="BNE24" s="810"/>
      <c r="BNF24" s="810"/>
      <c r="BNG24" s="810"/>
      <c r="BNH24" s="810"/>
      <c r="BNI24" s="810"/>
      <c r="BNJ24" s="810"/>
      <c r="BNK24" s="810"/>
      <c r="BNL24" s="810"/>
      <c r="BNM24" s="810"/>
      <c r="BNN24" s="810"/>
      <c r="BNO24" s="810"/>
      <c r="BNP24" s="810"/>
      <c r="BNQ24" s="810"/>
      <c r="BNR24" s="810"/>
      <c r="BNS24" s="810"/>
      <c r="BNT24" s="810"/>
      <c r="BNU24" s="810"/>
      <c r="BNV24" s="810"/>
      <c r="BNW24" s="810"/>
      <c r="BNX24" s="810"/>
      <c r="BNY24" s="810"/>
      <c r="BNZ24" s="810"/>
      <c r="BOA24" s="810"/>
      <c r="BOB24" s="810"/>
      <c r="BOC24" s="810"/>
      <c r="BOD24" s="810"/>
      <c r="BOE24" s="810"/>
      <c r="BOF24" s="810"/>
      <c r="BOG24" s="810"/>
      <c r="BOH24" s="810"/>
      <c r="BOI24" s="810"/>
      <c r="BOJ24" s="810"/>
      <c r="BOK24" s="810"/>
      <c r="BOL24" s="810"/>
      <c r="BOM24" s="810"/>
      <c r="BON24" s="810"/>
      <c r="BOO24" s="810"/>
      <c r="BOP24" s="810"/>
      <c r="BOQ24" s="810"/>
      <c r="BOR24" s="810"/>
      <c r="BOS24" s="810"/>
      <c r="BOT24" s="810"/>
      <c r="BOU24" s="810"/>
      <c r="BOV24" s="810"/>
      <c r="BOW24" s="810"/>
      <c r="BOX24" s="810"/>
      <c r="BOY24" s="810"/>
      <c r="BOZ24" s="810"/>
      <c r="BPA24" s="810"/>
      <c r="BPB24" s="810"/>
      <c r="BPC24" s="810"/>
      <c r="BPD24" s="810"/>
      <c r="BPE24" s="810"/>
      <c r="BPF24" s="810"/>
      <c r="BPG24" s="810"/>
      <c r="BPH24" s="810"/>
      <c r="BPI24" s="810"/>
      <c r="BPJ24" s="810"/>
      <c r="BPK24" s="810"/>
      <c r="BPL24" s="810"/>
      <c r="BPM24" s="810"/>
      <c r="BPN24" s="810"/>
      <c r="BPO24" s="810"/>
      <c r="BPP24" s="810"/>
      <c r="BPQ24" s="810"/>
      <c r="BPR24" s="810"/>
      <c r="BPS24" s="810"/>
      <c r="BPT24" s="810"/>
      <c r="BPU24" s="810"/>
      <c r="BPV24" s="810"/>
      <c r="BPW24" s="810"/>
      <c r="BPX24" s="810"/>
      <c r="BPY24" s="810"/>
      <c r="BPZ24" s="810"/>
      <c r="BQA24" s="810"/>
      <c r="BQB24" s="810"/>
      <c r="BQC24" s="810"/>
      <c r="BQD24" s="810"/>
      <c r="BQE24" s="810"/>
      <c r="BQF24" s="810"/>
      <c r="BQG24" s="810"/>
      <c r="BQH24" s="810"/>
      <c r="BQI24" s="810"/>
      <c r="BQJ24" s="810"/>
      <c r="BQK24" s="810"/>
      <c r="BQL24" s="810"/>
      <c r="BQM24" s="810"/>
      <c r="BQN24" s="810"/>
      <c r="BQO24" s="810"/>
      <c r="BQP24" s="810"/>
      <c r="BQQ24" s="810"/>
      <c r="BQR24" s="810"/>
      <c r="BQS24" s="810"/>
      <c r="BQT24" s="810"/>
      <c r="BQU24" s="810"/>
      <c r="BQV24" s="810"/>
      <c r="BQW24" s="810"/>
      <c r="BQX24" s="810"/>
      <c r="BQY24" s="810"/>
      <c r="BQZ24" s="810"/>
      <c r="BRA24" s="810"/>
      <c r="BRB24" s="810"/>
      <c r="BRC24" s="810"/>
      <c r="BRD24" s="810"/>
      <c r="BRE24" s="810"/>
      <c r="BRF24" s="810"/>
      <c r="BRG24" s="810"/>
      <c r="BRH24" s="810"/>
      <c r="BRI24" s="810"/>
      <c r="BRJ24" s="810"/>
      <c r="BRK24" s="810"/>
      <c r="BRL24" s="810"/>
      <c r="BRM24" s="810"/>
      <c r="BRN24" s="810"/>
      <c r="BRO24" s="810"/>
      <c r="BRP24" s="810"/>
      <c r="BRQ24" s="810"/>
      <c r="BRR24" s="810"/>
      <c r="BRS24" s="810"/>
      <c r="BRT24" s="810"/>
      <c r="BRU24" s="810"/>
      <c r="BRV24" s="810"/>
      <c r="BRW24" s="810"/>
      <c r="BRX24" s="810"/>
      <c r="BRY24" s="810"/>
      <c r="BRZ24" s="810"/>
      <c r="BSA24" s="810"/>
      <c r="BSB24" s="810"/>
      <c r="BSC24" s="810"/>
      <c r="BSD24" s="810"/>
      <c r="BSE24" s="810"/>
      <c r="BSF24" s="810"/>
      <c r="BSG24" s="810"/>
      <c r="BSH24" s="810"/>
      <c r="BSI24" s="810"/>
      <c r="BSJ24" s="810"/>
      <c r="BSK24" s="810"/>
      <c r="BSL24" s="810"/>
      <c r="BSM24" s="810"/>
      <c r="BSN24" s="810"/>
      <c r="BSO24" s="810"/>
      <c r="BSP24" s="810"/>
      <c r="BSQ24" s="810"/>
      <c r="BSR24" s="810"/>
      <c r="BSS24" s="810"/>
      <c r="BST24" s="810"/>
      <c r="BSU24" s="810"/>
      <c r="BSV24" s="810"/>
      <c r="BSW24" s="810"/>
      <c r="BSX24" s="810"/>
      <c r="BSY24" s="810"/>
      <c r="BSZ24" s="810"/>
      <c r="BTA24" s="810"/>
      <c r="BTB24" s="810"/>
      <c r="BTC24" s="810"/>
      <c r="BTD24" s="810"/>
      <c r="BTE24" s="810"/>
      <c r="BTF24" s="810"/>
      <c r="BTG24" s="810"/>
      <c r="BTH24" s="810"/>
      <c r="BTI24" s="810"/>
      <c r="BTJ24" s="810"/>
      <c r="BTK24" s="810"/>
      <c r="BTL24" s="810"/>
      <c r="BTM24" s="810"/>
      <c r="BTN24" s="810"/>
      <c r="BTO24" s="810"/>
      <c r="BTP24" s="810"/>
      <c r="BTQ24" s="810"/>
      <c r="BTR24" s="810"/>
      <c r="BTS24" s="810"/>
      <c r="BTT24" s="810"/>
      <c r="BTU24" s="810"/>
      <c r="BTV24" s="810"/>
      <c r="BTW24" s="810"/>
      <c r="BTX24" s="810"/>
      <c r="BTY24" s="810"/>
      <c r="BTZ24" s="810"/>
      <c r="BUA24" s="810"/>
      <c r="BUB24" s="810"/>
      <c r="BUC24" s="810"/>
      <c r="BUD24" s="810"/>
      <c r="BUE24" s="810"/>
      <c r="BUF24" s="810"/>
      <c r="BUG24" s="810"/>
      <c r="BUH24" s="810"/>
      <c r="BUI24" s="810"/>
      <c r="BUJ24" s="810"/>
      <c r="BUK24" s="810"/>
      <c r="BUL24" s="810"/>
      <c r="BUM24" s="810"/>
      <c r="BUN24" s="810"/>
      <c r="BUO24" s="810"/>
      <c r="BUP24" s="810"/>
      <c r="BUQ24" s="810"/>
      <c r="BUR24" s="810"/>
      <c r="BUS24" s="810"/>
      <c r="BUT24" s="810"/>
      <c r="BUU24" s="810"/>
      <c r="BUV24" s="810"/>
      <c r="BUW24" s="810"/>
      <c r="BUX24" s="810"/>
      <c r="BUY24" s="810"/>
      <c r="BUZ24" s="810"/>
      <c r="BVA24" s="810"/>
      <c r="BVB24" s="810"/>
      <c r="BVC24" s="810"/>
      <c r="BVD24" s="810"/>
      <c r="BVE24" s="810"/>
      <c r="BVF24" s="810"/>
      <c r="BVG24" s="810"/>
      <c r="BVH24" s="810"/>
      <c r="BVI24" s="810"/>
      <c r="BVJ24" s="810"/>
      <c r="BVK24" s="810"/>
      <c r="BVL24" s="810"/>
      <c r="BVM24" s="810"/>
      <c r="BVN24" s="810"/>
      <c r="BVO24" s="810"/>
      <c r="BVP24" s="810"/>
      <c r="BVQ24" s="810"/>
      <c r="BVR24" s="810"/>
      <c r="BVS24" s="810"/>
      <c r="BVT24" s="810"/>
      <c r="BVU24" s="810"/>
      <c r="BVV24" s="810"/>
      <c r="BVW24" s="810"/>
      <c r="BVX24" s="810"/>
      <c r="BVY24" s="810"/>
      <c r="BVZ24" s="810"/>
      <c r="BWA24" s="810"/>
      <c r="BWB24" s="810"/>
      <c r="BWC24" s="810"/>
      <c r="BWD24" s="810"/>
      <c r="BWE24" s="810"/>
      <c r="BWF24" s="810"/>
      <c r="BWG24" s="810"/>
      <c r="BWH24" s="810"/>
      <c r="BWI24" s="810"/>
      <c r="BWJ24" s="810"/>
      <c r="BWK24" s="810"/>
      <c r="BWL24" s="810"/>
      <c r="BWM24" s="810"/>
      <c r="BWN24" s="810"/>
      <c r="BWO24" s="810"/>
      <c r="BWP24" s="810"/>
      <c r="BWQ24" s="810"/>
      <c r="BWR24" s="810"/>
      <c r="BWS24" s="810"/>
      <c r="BWT24" s="810"/>
      <c r="BWU24" s="810"/>
      <c r="BWV24" s="810"/>
      <c r="BWW24" s="810"/>
      <c r="BWX24" s="810"/>
      <c r="BWY24" s="810"/>
      <c r="BWZ24" s="810"/>
      <c r="BXA24" s="810"/>
      <c r="BXB24" s="810"/>
      <c r="BXC24" s="810"/>
      <c r="BXD24" s="810"/>
      <c r="BXE24" s="810"/>
      <c r="BXF24" s="810"/>
      <c r="BXG24" s="810"/>
      <c r="BXH24" s="810"/>
      <c r="BXI24" s="810"/>
      <c r="BXJ24" s="810"/>
      <c r="BXK24" s="810"/>
      <c r="BXL24" s="810"/>
      <c r="BXM24" s="810"/>
      <c r="BXN24" s="810"/>
      <c r="BXO24" s="810"/>
      <c r="BXP24" s="810"/>
      <c r="BXQ24" s="810"/>
      <c r="BXR24" s="810"/>
      <c r="BXS24" s="810"/>
      <c r="BXT24" s="810"/>
      <c r="BXU24" s="810"/>
      <c r="BXV24" s="810"/>
      <c r="BXW24" s="810"/>
      <c r="BXX24" s="810"/>
      <c r="BXY24" s="810"/>
      <c r="BXZ24" s="810"/>
      <c r="BYA24" s="810"/>
      <c r="BYB24" s="810"/>
      <c r="BYC24" s="810"/>
      <c r="BYD24" s="810"/>
      <c r="BYE24" s="810"/>
      <c r="BYF24" s="810"/>
      <c r="BYG24" s="810"/>
      <c r="BYH24" s="810"/>
      <c r="BYI24" s="810"/>
      <c r="BYJ24" s="810"/>
      <c r="BYK24" s="810"/>
      <c r="BYL24" s="810"/>
      <c r="BYM24" s="810"/>
      <c r="BYN24" s="810"/>
      <c r="BYO24" s="810"/>
      <c r="BYP24" s="810"/>
      <c r="BYQ24" s="810"/>
      <c r="BYR24" s="810"/>
      <c r="BYS24" s="810"/>
      <c r="BYT24" s="810"/>
      <c r="BYU24" s="810"/>
      <c r="BYV24" s="810"/>
      <c r="BYW24" s="810"/>
      <c r="BYX24" s="810"/>
      <c r="BYY24" s="810"/>
      <c r="BYZ24" s="810"/>
      <c r="BZA24" s="810"/>
      <c r="BZB24" s="810"/>
      <c r="BZC24" s="810"/>
      <c r="BZD24" s="810"/>
      <c r="BZE24" s="810"/>
      <c r="BZF24" s="810"/>
      <c r="BZG24" s="810"/>
      <c r="BZH24" s="810"/>
      <c r="BZI24" s="810"/>
      <c r="BZJ24" s="810"/>
      <c r="BZK24" s="810"/>
      <c r="BZL24" s="810"/>
      <c r="BZM24" s="810"/>
      <c r="BZN24" s="810"/>
      <c r="BZO24" s="810"/>
      <c r="BZP24" s="810"/>
      <c r="BZQ24" s="810"/>
      <c r="BZR24" s="810"/>
      <c r="BZS24" s="810"/>
      <c r="BZT24" s="810"/>
      <c r="BZU24" s="810"/>
      <c r="BZV24" s="810"/>
      <c r="BZW24" s="810"/>
      <c r="BZX24" s="810"/>
      <c r="BZY24" s="810"/>
      <c r="BZZ24" s="810"/>
      <c r="CAA24" s="810"/>
      <c r="CAB24" s="810"/>
      <c r="CAC24" s="810"/>
      <c r="CAD24" s="810"/>
      <c r="CAE24" s="810"/>
      <c r="CAF24" s="810"/>
      <c r="CAG24" s="810"/>
      <c r="CAH24" s="810"/>
      <c r="CAI24" s="810"/>
      <c r="CAJ24" s="810"/>
      <c r="CAK24" s="810"/>
      <c r="CAL24" s="810"/>
      <c r="CAM24" s="810"/>
      <c r="CAN24" s="810"/>
      <c r="CAO24" s="810"/>
      <c r="CAP24" s="810"/>
      <c r="CAQ24" s="810"/>
      <c r="CAR24" s="810"/>
      <c r="CAS24" s="810"/>
      <c r="CAT24" s="810"/>
      <c r="CAU24" s="810"/>
      <c r="CAV24" s="810"/>
      <c r="CAW24" s="810"/>
      <c r="CAX24" s="810"/>
      <c r="CAY24" s="810"/>
      <c r="CAZ24" s="810"/>
      <c r="CBA24" s="810"/>
      <c r="CBB24" s="810"/>
      <c r="CBC24" s="810"/>
      <c r="CBD24" s="810"/>
      <c r="CBE24" s="810"/>
      <c r="CBF24" s="810"/>
      <c r="CBG24" s="810"/>
      <c r="CBH24" s="810"/>
      <c r="CBI24" s="810"/>
      <c r="CBJ24" s="810"/>
      <c r="CBK24" s="810"/>
      <c r="CBL24" s="810"/>
      <c r="CBM24" s="810"/>
      <c r="CBN24" s="810"/>
      <c r="CBO24" s="810"/>
      <c r="CBP24" s="810"/>
      <c r="CBQ24" s="810"/>
      <c r="CBR24" s="810"/>
      <c r="CBS24" s="810"/>
      <c r="CBT24" s="810"/>
      <c r="CBU24" s="810"/>
      <c r="CBV24" s="810"/>
      <c r="CBW24" s="810"/>
      <c r="CBX24" s="810"/>
      <c r="CBY24" s="810"/>
      <c r="CBZ24" s="810"/>
      <c r="CCA24" s="810"/>
      <c r="CCB24" s="810"/>
      <c r="CCC24" s="810"/>
      <c r="CCD24" s="810"/>
      <c r="CCE24" s="810"/>
      <c r="CCF24" s="810"/>
      <c r="CCG24" s="810"/>
      <c r="CCH24" s="810"/>
      <c r="CCI24" s="810"/>
      <c r="CCJ24" s="810"/>
      <c r="CCK24" s="810"/>
      <c r="CCL24" s="810"/>
      <c r="CCM24" s="810"/>
      <c r="CCN24" s="810"/>
      <c r="CCO24" s="810"/>
      <c r="CCP24" s="810"/>
      <c r="CCQ24" s="810"/>
      <c r="CCR24" s="810"/>
      <c r="CCS24" s="810"/>
      <c r="CCT24" s="810"/>
      <c r="CCU24" s="810"/>
      <c r="CCV24" s="810"/>
      <c r="CCW24" s="810"/>
      <c r="CCX24" s="810"/>
      <c r="CCY24" s="810"/>
      <c r="CCZ24" s="810"/>
      <c r="CDA24" s="810"/>
      <c r="CDB24" s="810"/>
      <c r="CDC24" s="810"/>
      <c r="CDD24" s="810"/>
      <c r="CDE24" s="810"/>
      <c r="CDF24" s="810"/>
      <c r="CDG24" s="810"/>
      <c r="CDH24" s="810"/>
      <c r="CDI24" s="810"/>
      <c r="CDJ24" s="810"/>
      <c r="CDK24" s="810"/>
      <c r="CDL24" s="810"/>
      <c r="CDM24" s="810"/>
      <c r="CDN24" s="810"/>
      <c r="CDO24" s="810"/>
      <c r="CDP24" s="810"/>
      <c r="CDQ24" s="810"/>
      <c r="CDR24" s="810"/>
      <c r="CDS24" s="810"/>
      <c r="CDT24" s="810"/>
      <c r="CDU24" s="810"/>
      <c r="CDV24" s="810"/>
      <c r="CDW24" s="810"/>
      <c r="CDX24" s="810"/>
      <c r="CDY24" s="810"/>
      <c r="CDZ24" s="810"/>
      <c r="CEA24" s="810"/>
      <c r="CEB24" s="810"/>
      <c r="CEC24" s="810"/>
      <c r="CED24" s="810"/>
      <c r="CEE24" s="810"/>
      <c r="CEF24" s="810"/>
      <c r="CEG24" s="810"/>
      <c r="CEH24" s="810"/>
      <c r="CEI24" s="810"/>
      <c r="CEJ24" s="810"/>
      <c r="CEK24" s="810"/>
      <c r="CEL24" s="810"/>
      <c r="CEM24" s="810"/>
      <c r="CEN24" s="810"/>
      <c r="CEO24" s="810"/>
      <c r="CEP24" s="810"/>
      <c r="CEQ24" s="810"/>
      <c r="CER24" s="810"/>
      <c r="CES24" s="810"/>
      <c r="CET24" s="810"/>
      <c r="CEU24" s="810"/>
      <c r="CEV24" s="810"/>
      <c r="CEW24" s="810"/>
      <c r="CEX24" s="810"/>
      <c r="CEY24" s="810"/>
      <c r="CEZ24" s="810"/>
      <c r="CFA24" s="810"/>
      <c r="CFB24" s="810"/>
      <c r="CFC24" s="810"/>
      <c r="CFD24" s="810"/>
      <c r="CFE24" s="810"/>
      <c r="CFF24" s="810"/>
      <c r="CFG24" s="810"/>
      <c r="CFH24" s="810"/>
      <c r="CFI24" s="810"/>
      <c r="CFJ24" s="810"/>
      <c r="CFK24" s="810"/>
      <c r="CFL24" s="810"/>
      <c r="CFM24" s="810"/>
      <c r="CFN24" s="810"/>
      <c r="CFO24" s="810"/>
      <c r="CFP24" s="810"/>
      <c r="CFQ24" s="810"/>
      <c r="CFR24" s="810"/>
      <c r="CFS24" s="810"/>
      <c r="CFT24" s="810"/>
      <c r="CFU24" s="810"/>
      <c r="CFV24" s="810"/>
      <c r="CFW24" s="810"/>
      <c r="CFX24" s="810"/>
      <c r="CFY24" s="810"/>
      <c r="CFZ24" s="810"/>
      <c r="CGA24" s="810"/>
      <c r="CGB24" s="810"/>
      <c r="CGC24" s="810"/>
      <c r="CGD24" s="810"/>
      <c r="CGE24" s="810"/>
      <c r="CGF24" s="810"/>
      <c r="CGG24" s="810"/>
      <c r="CGH24" s="810"/>
      <c r="CGI24" s="810"/>
      <c r="CGJ24" s="810"/>
      <c r="CGK24" s="810"/>
      <c r="CGL24" s="810"/>
      <c r="CGM24" s="810"/>
      <c r="CGN24" s="810"/>
      <c r="CGO24" s="810"/>
      <c r="CGP24" s="810"/>
      <c r="CGQ24" s="810"/>
      <c r="CGR24" s="810"/>
      <c r="CGS24" s="810"/>
      <c r="CGT24" s="810"/>
      <c r="CGU24" s="810"/>
      <c r="CGV24" s="810"/>
      <c r="CGW24" s="810"/>
      <c r="CGX24" s="810"/>
      <c r="CGY24" s="810"/>
      <c r="CGZ24" s="810"/>
      <c r="CHA24" s="810"/>
      <c r="CHB24" s="810"/>
      <c r="CHC24" s="810"/>
      <c r="CHD24" s="810"/>
      <c r="CHE24" s="810"/>
      <c r="CHF24" s="810"/>
      <c r="CHG24" s="810"/>
      <c r="CHH24" s="810"/>
      <c r="CHI24" s="810"/>
      <c r="CHJ24" s="810"/>
      <c r="CHK24" s="810"/>
      <c r="CHL24" s="810"/>
      <c r="CHM24" s="810"/>
      <c r="CHN24" s="810"/>
      <c r="CHO24" s="810"/>
      <c r="CHP24" s="810"/>
      <c r="CHQ24" s="810"/>
      <c r="CHR24" s="810"/>
      <c r="CHS24" s="810"/>
      <c r="CHT24" s="810"/>
      <c r="CHU24" s="810"/>
      <c r="CHV24" s="810"/>
      <c r="CHW24" s="810"/>
      <c r="CHX24" s="810"/>
      <c r="CHY24" s="810"/>
      <c r="CHZ24" s="810"/>
      <c r="CIA24" s="810"/>
      <c r="CIB24" s="810"/>
      <c r="CIC24" s="810"/>
      <c r="CID24" s="810"/>
      <c r="CIE24" s="810"/>
      <c r="CIF24" s="810"/>
      <c r="CIG24" s="810"/>
      <c r="CIH24" s="810"/>
      <c r="CII24" s="810"/>
      <c r="CIJ24" s="810"/>
      <c r="CIK24" s="810"/>
      <c r="CIL24" s="810"/>
      <c r="CIM24" s="810"/>
      <c r="CIN24" s="810"/>
      <c r="CIO24" s="810"/>
      <c r="CIP24" s="810"/>
      <c r="CIQ24" s="810"/>
      <c r="CIR24" s="810"/>
      <c r="CIS24" s="810"/>
      <c r="CIT24" s="810"/>
      <c r="CIU24" s="810"/>
      <c r="CIV24" s="810"/>
      <c r="CIW24" s="810"/>
      <c r="CIX24" s="810"/>
      <c r="CIY24" s="810"/>
      <c r="CIZ24" s="810"/>
      <c r="CJA24" s="810"/>
      <c r="CJB24" s="810"/>
      <c r="CJC24" s="810"/>
      <c r="CJD24" s="810"/>
      <c r="CJE24" s="810"/>
      <c r="CJF24" s="810"/>
      <c r="CJG24" s="810"/>
      <c r="CJH24" s="810"/>
      <c r="CJI24" s="810"/>
      <c r="CJJ24" s="810"/>
      <c r="CJK24" s="810"/>
      <c r="CJL24" s="810"/>
      <c r="CJM24" s="810"/>
      <c r="CJN24" s="810"/>
      <c r="CJO24" s="810"/>
      <c r="CJP24" s="810"/>
      <c r="CJQ24" s="810"/>
      <c r="CJR24" s="810"/>
      <c r="CJS24" s="810"/>
      <c r="CJT24" s="810"/>
      <c r="CJU24" s="810"/>
      <c r="CJV24" s="810"/>
      <c r="CJW24" s="810"/>
      <c r="CJX24" s="810"/>
      <c r="CJY24" s="810"/>
      <c r="CJZ24" s="810"/>
      <c r="CKA24" s="810"/>
      <c r="CKB24" s="810"/>
      <c r="CKC24" s="810"/>
      <c r="CKD24" s="810"/>
      <c r="CKE24" s="810"/>
      <c r="CKF24" s="810"/>
      <c r="CKG24" s="810"/>
      <c r="CKH24" s="810"/>
      <c r="CKI24" s="810"/>
      <c r="CKJ24" s="810"/>
      <c r="CKK24" s="810"/>
      <c r="CKL24" s="810"/>
      <c r="CKM24" s="810"/>
      <c r="CKN24" s="810"/>
      <c r="CKO24" s="810"/>
      <c r="CKP24" s="810"/>
      <c r="CKQ24" s="810"/>
      <c r="CKR24" s="810"/>
      <c r="CKS24" s="810"/>
      <c r="CKT24" s="810"/>
      <c r="CKU24" s="810"/>
      <c r="CKV24" s="810"/>
      <c r="CKW24" s="810"/>
      <c r="CKX24" s="810"/>
      <c r="CKY24" s="810"/>
      <c r="CKZ24" s="810"/>
      <c r="CLA24" s="810"/>
      <c r="CLB24" s="810"/>
      <c r="CLC24" s="810"/>
      <c r="CLD24" s="810"/>
      <c r="CLE24" s="810"/>
      <c r="CLF24" s="810"/>
      <c r="CLG24" s="810"/>
      <c r="CLH24" s="810"/>
      <c r="CLI24" s="810"/>
      <c r="CLJ24" s="810"/>
      <c r="CLK24" s="810"/>
      <c r="CLL24" s="810"/>
      <c r="CLM24" s="810"/>
      <c r="CLN24" s="810"/>
      <c r="CLO24" s="810"/>
      <c r="CLP24" s="810"/>
      <c r="CLQ24" s="810"/>
      <c r="CLR24" s="810"/>
      <c r="CLS24" s="810"/>
      <c r="CLT24" s="810"/>
      <c r="CLU24" s="810"/>
      <c r="CLV24" s="810"/>
      <c r="CLW24" s="810"/>
      <c r="CLX24" s="810"/>
      <c r="CLY24" s="810"/>
      <c r="CLZ24" s="810"/>
      <c r="CMA24" s="810"/>
      <c r="CMB24" s="810"/>
      <c r="CMC24" s="810"/>
      <c r="CMD24" s="810"/>
      <c r="CME24" s="810"/>
      <c r="CMF24" s="810"/>
      <c r="CMG24" s="810"/>
      <c r="CMH24" s="810"/>
      <c r="CMI24" s="810"/>
      <c r="CMJ24" s="810"/>
      <c r="CMK24" s="810"/>
      <c r="CML24" s="810"/>
      <c r="CMM24" s="810"/>
      <c r="CMN24" s="810"/>
      <c r="CMO24" s="810"/>
      <c r="CMP24" s="810"/>
      <c r="CMQ24" s="810"/>
      <c r="CMR24" s="810"/>
      <c r="CMS24" s="810"/>
      <c r="CMT24" s="810"/>
      <c r="CMU24" s="810"/>
      <c r="CMV24" s="810"/>
      <c r="CMW24" s="810"/>
      <c r="CMX24" s="810"/>
      <c r="CMY24" s="810"/>
      <c r="CMZ24" s="810"/>
      <c r="CNA24" s="810"/>
      <c r="CNB24" s="810"/>
      <c r="CNC24" s="810"/>
      <c r="CND24" s="810"/>
      <c r="CNE24" s="810"/>
      <c r="CNF24" s="810"/>
      <c r="CNG24" s="810"/>
      <c r="CNH24" s="810"/>
      <c r="CNI24" s="810"/>
      <c r="CNJ24" s="810"/>
      <c r="CNK24" s="810"/>
      <c r="CNL24" s="810"/>
      <c r="CNM24" s="810"/>
      <c r="CNN24" s="810"/>
      <c r="CNO24" s="810"/>
      <c r="CNP24" s="810"/>
      <c r="CNQ24" s="810"/>
      <c r="CNR24" s="810"/>
      <c r="CNS24" s="810"/>
      <c r="CNT24" s="810"/>
      <c r="CNU24" s="810"/>
      <c r="CNV24" s="810"/>
      <c r="CNW24" s="810"/>
      <c r="CNX24" s="810"/>
      <c r="CNY24" s="810"/>
      <c r="CNZ24" s="810"/>
      <c r="COA24" s="810"/>
      <c r="COB24" s="810"/>
      <c r="COC24" s="810"/>
      <c r="COD24" s="810"/>
      <c r="COE24" s="810"/>
      <c r="COF24" s="810"/>
      <c r="COG24" s="810"/>
      <c r="COH24" s="810"/>
      <c r="COI24" s="810"/>
      <c r="COJ24" s="810"/>
      <c r="COK24" s="810"/>
      <c r="COL24" s="810"/>
      <c r="COM24" s="810"/>
      <c r="CON24" s="810"/>
      <c r="COO24" s="810"/>
      <c r="COP24" s="810"/>
      <c r="COQ24" s="810"/>
      <c r="COR24" s="810"/>
      <c r="COS24" s="810"/>
      <c r="COT24" s="810"/>
      <c r="COU24" s="810"/>
      <c r="COV24" s="810"/>
      <c r="COW24" s="810"/>
      <c r="COX24" s="810"/>
      <c r="COY24" s="810"/>
      <c r="COZ24" s="810"/>
      <c r="CPA24" s="810"/>
      <c r="CPB24" s="810"/>
      <c r="CPC24" s="810"/>
      <c r="CPD24" s="810"/>
      <c r="CPE24" s="810"/>
      <c r="CPF24" s="810"/>
      <c r="CPG24" s="810"/>
      <c r="CPH24" s="810"/>
      <c r="CPI24" s="810"/>
      <c r="CPJ24" s="810"/>
      <c r="CPK24" s="810"/>
      <c r="CPL24" s="810"/>
      <c r="CPM24" s="810"/>
      <c r="CPN24" s="810"/>
      <c r="CPO24" s="810"/>
      <c r="CPP24" s="810"/>
      <c r="CPQ24" s="810"/>
      <c r="CPR24" s="810"/>
      <c r="CPS24" s="810"/>
      <c r="CPT24" s="810"/>
      <c r="CPU24" s="810"/>
      <c r="CPV24" s="810"/>
      <c r="CPW24" s="810"/>
      <c r="CPX24" s="810"/>
      <c r="CPY24" s="810"/>
      <c r="CPZ24" s="810"/>
      <c r="CQA24" s="810"/>
      <c r="CQB24" s="810"/>
      <c r="CQC24" s="810"/>
      <c r="CQD24" s="810"/>
      <c r="CQE24" s="810"/>
      <c r="CQF24" s="810"/>
      <c r="CQG24" s="810"/>
      <c r="CQH24" s="810"/>
      <c r="CQI24" s="810"/>
      <c r="CQJ24" s="810"/>
      <c r="CQK24" s="810"/>
      <c r="CQL24" s="810"/>
      <c r="CQM24" s="810"/>
      <c r="CQN24" s="810"/>
      <c r="CQO24" s="810"/>
      <c r="CQP24" s="810"/>
      <c r="CQQ24" s="810"/>
      <c r="CQR24" s="810"/>
      <c r="CQS24" s="810"/>
      <c r="CQT24" s="810"/>
      <c r="CQU24" s="810"/>
      <c r="CQV24" s="810"/>
      <c r="CQW24" s="810"/>
      <c r="CQX24" s="810"/>
      <c r="CQY24" s="810"/>
      <c r="CQZ24" s="810"/>
      <c r="CRA24" s="810"/>
      <c r="CRB24" s="810"/>
      <c r="CRC24" s="810"/>
      <c r="CRD24" s="810"/>
      <c r="CRE24" s="810"/>
      <c r="CRF24" s="810"/>
      <c r="CRG24" s="810"/>
      <c r="CRH24" s="810"/>
      <c r="CRI24" s="810"/>
      <c r="CRJ24" s="810"/>
      <c r="CRK24" s="810"/>
      <c r="CRL24" s="810"/>
      <c r="CRM24" s="810"/>
      <c r="CRN24" s="810"/>
      <c r="CRO24" s="810"/>
      <c r="CRP24" s="810"/>
      <c r="CRQ24" s="810"/>
      <c r="CRR24" s="810"/>
      <c r="CRS24" s="810"/>
      <c r="CRT24" s="810"/>
      <c r="CRU24" s="810"/>
      <c r="CRV24" s="810"/>
      <c r="CRW24" s="810"/>
      <c r="CRX24" s="810"/>
      <c r="CRY24" s="810"/>
      <c r="CRZ24" s="810"/>
      <c r="CSA24" s="810"/>
      <c r="CSB24" s="810"/>
      <c r="CSC24" s="810"/>
      <c r="CSD24" s="810"/>
      <c r="CSE24" s="810"/>
      <c r="CSF24" s="810"/>
      <c r="CSG24" s="810"/>
      <c r="CSH24" s="810"/>
      <c r="CSI24" s="810"/>
      <c r="CSJ24" s="810"/>
      <c r="CSK24" s="810"/>
      <c r="CSL24" s="810"/>
      <c r="CSM24" s="810"/>
      <c r="CSN24" s="810"/>
      <c r="CSO24" s="810"/>
      <c r="CSP24" s="810"/>
      <c r="CSQ24" s="810"/>
      <c r="CSR24" s="810"/>
      <c r="CSS24" s="810"/>
      <c r="CST24" s="810"/>
      <c r="CSU24" s="810"/>
      <c r="CSV24" s="810"/>
      <c r="CSW24" s="810"/>
      <c r="CSX24" s="810"/>
      <c r="CSY24" s="810"/>
      <c r="CSZ24" s="810"/>
      <c r="CTA24" s="810"/>
      <c r="CTB24" s="810"/>
      <c r="CTC24" s="810"/>
      <c r="CTD24" s="810"/>
      <c r="CTE24" s="810"/>
      <c r="CTF24" s="810"/>
      <c r="CTG24" s="810"/>
      <c r="CTH24" s="810"/>
      <c r="CTI24" s="810"/>
      <c r="CTJ24" s="810"/>
      <c r="CTK24" s="810"/>
      <c r="CTL24" s="810"/>
      <c r="CTM24" s="810"/>
      <c r="CTN24" s="810"/>
      <c r="CTO24" s="810"/>
      <c r="CTP24" s="810"/>
      <c r="CTQ24" s="810"/>
      <c r="CTR24" s="810"/>
      <c r="CTS24" s="810"/>
      <c r="CTT24" s="810"/>
      <c r="CTU24" s="810"/>
      <c r="CTV24" s="810"/>
      <c r="CTW24" s="810"/>
      <c r="CTX24" s="810"/>
      <c r="CTY24" s="810"/>
      <c r="CTZ24" s="810"/>
      <c r="CUA24" s="810"/>
      <c r="CUB24" s="810"/>
      <c r="CUC24" s="810"/>
      <c r="CUD24" s="810"/>
      <c r="CUE24" s="810"/>
      <c r="CUF24" s="810"/>
      <c r="CUG24" s="810"/>
      <c r="CUH24" s="810"/>
      <c r="CUI24" s="810"/>
      <c r="CUJ24" s="810"/>
      <c r="CUK24" s="810"/>
      <c r="CUL24" s="810"/>
      <c r="CUM24" s="810"/>
      <c r="CUN24" s="810"/>
      <c r="CUO24" s="810"/>
      <c r="CUP24" s="810"/>
      <c r="CUQ24" s="810"/>
      <c r="CUR24" s="810"/>
      <c r="CUS24" s="810"/>
      <c r="CUT24" s="810"/>
      <c r="CUU24" s="810"/>
      <c r="CUV24" s="810"/>
      <c r="CUW24" s="810"/>
      <c r="CUX24" s="810"/>
      <c r="CUY24" s="810"/>
      <c r="CUZ24" s="810"/>
      <c r="CVA24" s="810"/>
      <c r="CVB24" s="810"/>
      <c r="CVC24" s="810"/>
      <c r="CVD24" s="810"/>
      <c r="CVE24" s="810"/>
      <c r="CVF24" s="810"/>
      <c r="CVG24" s="810"/>
      <c r="CVH24" s="810"/>
      <c r="CVI24" s="810"/>
      <c r="CVJ24" s="810"/>
      <c r="CVK24" s="810"/>
      <c r="CVL24" s="810"/>
      <c r="CVM24" s="810"/>
      <c r="CVN24" s="810"/>
      <c r="CVO24" s="810"/>
      <c r="CVP24" s="810"/>
      <c r="CVQ24" s="810"/>
      <c r="CVR24" s="810"/>
      <c r="CVS24" s="810"/>
      <c r="CVT24" s="810"/>
      <c r="CVU24" s="810"/>
      <c r="CVV24" s="810"/>
      <c r="CVW24" s="810"/>
      <c r="CVX24" s="810"/>
      <c r="CVY24" s="810"/>
      <c r="CVZ24" s="810"/>
      <c r="CWA24" s="810"/>
      <c r="CWB24" s="810"/>
      <c r="CWC24" s="810"/>
      <c r="CWD24" s="810"/>
      <c r="CWE24" s="810"/>
      <c r="CWF24" s="810"/>
      <c r="CWG24" s="810"/>
      <c r="CWH24" s="810"/>
      <c r="CWI24" s="810"/>
      <c r="CWJ24" s="810"/>
      <c r="CWK24" s="810"/>
      <c r="CWL24" s="810"/>
      <c r="CWM24" s="810"/>
      <c r="CWN24" s="810"/>
      <c r="CWO24" s="810"/>
      <c r="CWP24" s="810"/>
      <c r="CWQ24" s="810"/>
      <c r="CWR24" s="810"/>
      <c r="CWS24" s="810"/>
      <c r="CWT24" s="810"/>
      <c r="CWU24" s="810"/>
      <c r="CWV24" s="810"/>
      <c r="CWW24" s="810"/>
      <c r="CWX24" s="810"/>
      <c r="CWY24" s="810"/>
      <c r="CWZ24" s="810"/>
      <c r="CXA24" s="810"/>
      <c r="CXB24" s="810"/>
      <c r="CXC24" s="810"/>
      <c r="CXD24" s="810"/>
      <c r="CXE24" s="810"/>
      <c r="CXF24" s="810"/>
      <c r="CXG24" s="810"/>
      <c r="CXH24" s="810"/>
      <c r="CXI24" s="810"/>
      <c r="CXJ24" s="810"/>
      <c r="CXK24" s="810"/>
      <c r="CXL24" s="810"/>
      <c r="CXM24" s="810"/>
      <c r="CXN24" s="810"/>
      <c r="CXO24" s="810"/>
      <c r="CXP24" s="810"/>
      <c r="CXQ24" s="810"/>
      <c r="CXR24" s="810"/>
      <c r="CXS24" s="810"/>
      <c r="CXT24" s="810"/>
      <c r="CXU24" s="810"/>
      <c r="CXV24" s="810"/>
      <c r="CXW24" s="810"/>
      <c r="CXX24" s="810"/>
      <c r="CXY24" s="810"/>
      <c r="CXZ24" s="810"/>
      <c r="CYA24" s="810"/>
      <c r="CYB24" s="810"/>
      <c r="CYC24" s="810"/>
      <c r="CYD24" s="810"/>
      <c r="CYE24" s="810"/>
      <c r="CYF24" s="810"/>
      <c r="CYG24" s="810"/>
      <c r="CYH24" s="810"/>
      <c r="CYI24" s="810"/>
      <c r="CYJ24" s="810"/>
      <c r="CYK24" s="810"/>
      <c r="CYL24" s="810"/>
      <c r="CYM24" s="810"/>
      <c r="CYN24" s="810"/>
      <c r="CYO24" s="810"/>
      <c r="CYP24" s="810"/>
      <c r="CYQ24" s="810"/>
      <c r="CYR24" s="810"/>
      <c r="CYS24" s="810"/>
      <c r="CYT24" s="810"/>
      <c r="CYU24" s="810"/>
      <c r="CYV24" s="810"/>
      <c r="CYW24" s="810"/>
      <c r="CYX24" s="810"/>
      <c r="CYY24" s="810"/>
      <c r="CYZ24" s="810"/>
      <c r="CZA24" s="810"/>
      <c r="CZB24" s="810"/>
      <c r="CZC24" s="810"/>
      <c r="CZD24" s="810"/>
      <c r="CZE24" s="810"/>
      <c r="CZF24" s="810"/>
      <c r="CZG24" s="810"/>
      <c r="CZH24" s="810"/>
      <c r="CZI24" s="810"/>
      <c r="CZJ24" s="810"/>
      <c r="CZK24" s="810"/>
      <c r="CZL24" s="810"/>
      <c r="CZM24" s="810"/>
      <c r="CZN24" s="810"/>
      <c r="CZO24" s="810"/>
      <c r="CZP24" s="810"/>
      <c r="CZQ24" s="810"/>
      <c r="CZR24" s="810"/>
      <c r="CZS24" s="810"/>
      <c r="CZT24" s="810"/>
      <c r="CZU24" s="810"/>
      <c r="CZV24" s="810"/>
      <c r="CZW24" s="810"/>
      <c r="CZX24" s="810"/>
      <c r="CZY24" s="810"/>
      <c r="CZZ24" s="810"/>
      <c r="DAA24" s="810"/>
      <c r="DAB24" s="810"/>
      <c r="DAC24" s="810"/>
      <c r="DAD24" s="810"/>
      <c r="DAE24" s="810"/>
      <c r="DAF24" s="810"/>
      <c r="DAG24" s="810"/>
      <c r="DAH24" s="810"/>
      <c r="DAI24" s="810"/>
      <c r="DAJ24" s="810"/>
      <c r="DAK24" s="810"/>
      <c r="DAL24" s="810"/>
      <c r="DAM24" s="810"/>
      <c r="DAN24" s="810"/>
      <c r="DAO24" s="810"/>
      <c r="DAP24" s="810"/>
      <c r="DAQ24" s="810"/>
      <c r="DAR24" s="810"/>
      <c r="DAS24" s="810"/>
      <c r="DAT24" s="810"/>
      <c r="DAU24" s="810"/>
      <c r="DAV24" s="810"/>
      <c r="DAW24" s="810"/>
      <c r="DAX24" s="810"/>
      <c r="DAY24" s="810"/>
      <c r="DAZ24" s="810"/>
      <c r="DBA24" s="810"/>
      <c r="DBB24" s="810"/>
      <c r="DBC24" s="810"/>
      <c r="DBD24" s="810"/>
      <c r="DBE24" s="810"/>
      <c r="DBF24" s="810"/>
      <c r="DBG24" s="810"/>
      <c r="DBH24" s="810"/>
      <c r="DBI24" s="810"/>
      <c r="DBJ24" s="810"/>
      <c r="DBK24" s="810"/>
      <c r="DBL24" s="810"/>
      <c r="DBM24" s="810"/>
      <c r="DBN24" s="810"/>
      <c r="DBO24" s="810"/>
      <c r="DBP24" s="810"/>
      <c r="DBQ24" s="810"/>
      <c r="DBR24" s="810"/>
      <c r="DBS24" s="810"/>
      <c r="DBT24" s="810"/>
      <c r="DBU24" s="810"/>
      <c r="DBV24" s="810"/>
      <c r="DBW24" s="810"/>
      <c r="DBX24" s="810"/>
      <c r="DBY24" s="810"/>
      <c r="DBZ24" s="810"/>
      <c r="DCA24" s="810"/>
      <c r="DCB24" s="810"/>
      <c r="DCC24" s="810"/>
      <c r="DCD24" s="810"/>
      <c r="DCE24" s="810"/>
      <c r="DCF24" s="810"/>
      <c r="DCG24" s="810"/>
      <c r="DCH24" s="810"/>
      <c r="DCI24" s="810"/>
      <c r="DCJ24" s="810"/>
      <c r="DCK24" s="810"/>
      <c r="DCL24" s="810"/>
      <c r="DCM24" s="810"/>
      <c r="DCN24" s="810"/>
      <c r="DCO24" s="810"/>
      <c r="DCP24" s="810"/>
      <c r="DCQ24" s="810"/>
      <c r="DCR24" s="810"/>
      <c r="DCS24" s="810"/>
      <c r="DCT24" s="810"/>
      <c r="DCU24" s="810"/>
      <c r="DCV24" s="810"/>
      <c r="DCW24" s="810"/>
      <c r="DCX24" s="810"/>
      <c r="DCY24" s="810"/>
      <c r="DCZ24" s="810"/>
      <c r="DDA24" s="810"/>
      <c r="DDB24" s="810"/>
      <c r="DDC24" s="810"/>
      <c r="DDD24" s="810"/>
      <c r="DDE24" s="810"/>
      <c r="DDF24" s="810"/>
      <c r="DDG24" s="810"/>
      <c r="DDH24" s="810"/>
      <c r="DDI24" s="810"/>
      <c r="DDJ24" s="810"/>
      <c r="DDK24" s="810"/>
      <c r="DDL24" s="810"/>
      <c r="DDM24" s="810"/>
      <c r="DDN24" s="810"/>
      <c r="DDO24" s="810"/>
      <c r="DDP24" s="810"/>
      <c r="DDQ24" s="810"/>
      <c r="DDR24" s="810"/>
      <c r="DDS24" s="810"/>
      <c r="DDT24" s="810"/>
      <c r="DDU24" s="810"/>
      <c r="DDV24" s="810"/>
      <c r="DDW24" s="810"/>
      <c r="DDX24" s="810"/>
      <c r="DDY24" s="810"/>
      <c r="DDZ24" s="810"/>
      <c r="DEA24" s="810"/>
      <c r="DEB24" s="810"/>
      <c r="DEC24" s="810"/>
      <c r="DED24" s="810"/>
      <c r="DEE24" s="810"/>
      <c r="DEF24" s="810"/>
      <c r="DEG24" s="810"/>
      <c r="DEH24" s="810"/>
      <c r="DEI24" s="810"/>
      <c r="DEJ24" s="810"/>
      <c r="DEK24" s="810"/>
      <c r="DEL24" s="810"/>
      <c r="DEM24" s="810"/>
      <c r="DEN24" s="810"/>
      <c r="DEO24" s="810"/>
      <c r="DEP24" s="810"/>
      <c r="DEQ24" s="810"/>
      <c r="DER24" s="810"/>
      <c r="DES24" s="810"/>
      <c r="DET24" s="810"/>
      <c r="DEU24" s="810"/>
      <c r="DEV24" s="810"/>
      <c r="DEW24" s="810"/>
      <c r="DEX24" s="810"/>
      <c r="DEY24" s="810"/>
      <c r="DEZ24" s="810"/>
      <c r="DFA24" s="810"/>
      <c r="DFB24" s="810"/>
      <c r="DFC24" s="810"/>
      <c r="DFD24" s="810"/>
      <c r="DFE24" s="810"/>
      <c r="DFF24" s="810"/>
      <c r="DFG24" s="810"/>
      <c r="DFH24" s="810"/>
      <c r="DFI24" s="810"/>
      <c r="DFJ24" s="810"/>
      <c r="DFK24" s="810"/>
      <c r="DFL24" s="810"/>
      <c r="DFM24" s="810"/>
      <c r="DFN24" s="810"/>
      <c r="DFO24" s="810"/>
      <c r="DFP24" s="810"/>
      <c r="DFQ24" s="810"/>
      <c r="DFR24" s="810"/>
      <c r="DFS24" s="810"/>
      <c r="DFT24" s="810"/>
      <c r="DFU24" s="810"/>
      <c r="DFV24" s="810"/>
      <c r="DFW24" s="810"/>
      <c r="DFX24" s="810"/>
      <c r="DFY24" s="810"/>
      <c r="DFZ24" s="810"/>
      <c r="DGA24" s="810"/>
      <c r="DGB24" s="810"/>
      <c r="DGC24" s="810"/>
      <c r="DGD24" s="810"/>
      <c r="DGE24" s="810"/>
      <c r="DGF24" s="810"/>
      <c r="DGG24" s="810"/>
      <c r="DGH24" s="810"/>
      <c r="DGI24" s="810"/>
      <c r="DGJ24" s="810"/>
      <c r="DGK24" s="810"/>
      <c r="DGL24" s="810"/>
      <c r="DGM24" s="810"/>
      <c r="DGN24" s="810"/>
      <c r="DGO24" s="810"/>
      <c r="DGP24" s="810"/>
      <c r="DGQ24" s="810"/>
      <c r="DGR24" s="810"/>
      <c r="DGS24" s="810"/>
      <c r="DGT24" s="810"/>
      <c r="DGU24" s="810"/>
      <c r="DGV24" s="810"/>
      <c r="DGW24" s="810"/>
      <c r="DGX24" s="810"/>
      <c r="DGY24" s="810"/>
      <c r="DGZ24" s="810"/>
      <c r="DHA24" s="810"/>
      <c r="DHB24" s="810"/>
      <c r="DHC24" s="810"/>
      <c r="DHD24" s="810"/>
      <c r="DHE24" s="810"/>
      <c r="DHF24" s="810"/>
      <c r="DHG24" s="810"/>
      <c r="DHH24" s="810"/>
      <c r="DHI24" s="810"/>
      <c r="DHJ24" s="810"/>
      <c r="DHK24" s="810"/>
      <c r="DHL24" s="810"/>
      <c r="DHM24" s="810"/>
      <c r="DHN24" s="810"/>
      <c r="DHO24" s="810"/>
      <c r="DHP24" s="810"/>
      <c r="DHQ24" s="810"/>
      <c r="DHR24" s="810"/>
      <c r="DHS24" s="810"/>
      <c r="DHT24" s="810"/>
      <c r="DHU24" s="810"/>
      <c r="DHV24" s="810"/>
      <c r="DHW24" s="810"/>
      <c r="DHX24" s="810"/>
      <c r="DHY24" s="810"/>
      <c r="DHZ24" s="810"/>
      <c r="DIA24" s="810"/>
      <c r="DIB24" s="810"/>
      <c r="DIC24" s="810"/>
      <c r="DID24" s="810"/>
      <c r="DIE24" s="810"/>
      <c r="DIF24" s="810"/>
      <c r="DIG24" s="810"/>
      <c r="DIH24" s="810"/>
      <c r="DII24" s="810"/>
      <c r="DIJ24" s="810"/>
      <c r="DIK24" s="810"/>
      <c r="DIL24" s="810"/>
      <c r="DIM24" s="810"/>
      <c r="DIN24" s="810"/>
      <c r="DIO24" s="810"/>
      <c r="DIP24" s="810"/>
      <c r="DIQ24" s="810"/>
      <c r="DIR24" s="810"/>
      <c r="DIS24" s="810"/>
      <c r="DIT24" s="810"/>
      <c r="DIU24" s="810"/>
      <c r="DIV24" s="810"/>
      <c r="DIW24" s="810"/>
      <c r="DIX24" s="810"/>
      <c r="DIY24" s="810"/>
      <c r="DIZ24" s="810"/>
      <c r="DJA24" s="810"/>
      <c r="DJB24" s="810"/>
      <c r="DJC24" s="810"/>
      <c r="DJD24" s="810"/>
      <c r="DJE24" s="810"/>
      <c r="DJF24" s="810"/>
      <c r="DJG24" s="810"/>
      <c r="DJH24" s="810"/>
      <c r="DJI24" s="810"/>
      <c r="DJJ24" s="810"/>
      <c r="DJK24" s="810"/>
      <c r="DJL24" s="810"/>
      <c r="DJM24" s="810"/>
      <c r="DJN24" s="810"/>
      <c r="DJO24" s="810"/>
      <c r="DJP24" s="810"/>
      <c r="DJQ24" s="810"/>
      <c r="DJR24" s="810"/>
      <c r="DJS24" s="810"/>
      <c r="DJT24" s="810"/>
      <c r="DJU24" s="810"/>
      <c r="DJV24" s="810"/>
      <c r="DJW24" s="810"/>
      <c r="DJX24" s="810"/>
      <c r="DJY24" s="810"/>
      <c r="DJZ24" s="810"/>
      <c r="DKA24" s="810"/>
      <c r="DKB24" s="810"/>
      <c r="DKC24" s="810"/>
      <c r="DKD24" s="810"/>
      <c r="DKE24" s="810"/>
      <c r="DKF24" s="810"/>
      <c r="DKG24" s="810"/>
      <c r="DKH24" s="810"/>
      <c r="DKI24" s="810"/>
      <c r="DKJ24" s="810"/>
      <c r="DKK24" s="810"/>
      <c r="DKL24" s="810"/>
      <c r="DKM24" s="810"/>
      <c r="DKN24" s="810"/>
      <c r="DKO24" s="810"/>
      <c r="DKP24" s="810"/>
      <c r="DKQ24" s="810"/>
      <c r="DKR24" s="810"/>
      <c r="DKS24" s="810"/>
      <c r="DKT24" s="810"/>
      <c r="DKU24" s="810"/>
      <c r="DKV24" s="810"/>
      <c r="DKW24" s="810"/>
      <c r="DKX24" s="810"/>
      <c r="DKY24" s="810"/>
      <c r="DKZ24" s="810"/>
      <c r="DLA24" s="810"/>
      <c r="DLB24" s="810"/>
      <c r="DLC24" s="810"/>
      <c r="DLD24" s="810"/>
      <c r="DLE24" s="810"/>
      <c r="DLF24" s="810"/>
      <c r="DLG24" s="810"/>
      <c r="DLH24" s="810"/>
      <c r="DLI24" s="810"/>
      <c r="DLJ24" s="810"/>
      <c r="DLK24" s="810"/>
      <c r="DLL24" s="810"/>
      <c r="DLM24" s="810"/>
      <c r="DLN24" s="810"/>
      <c r="DLO24" s="810"/>
      <c r="DLP24" s="810"/>
      <c r="DLQ24" s="810"/>
      <c r="DLR24" s="810"/>
      <c r="DLS24" s="810"/>
      <c r="DLT24" s="810"/>
      <c r="DLU24" s="810"/>
      <c r="DLV24" s="810"/>
      <c r="DLW24" s="810"/>
      <c r="DLX24" s="810"/>
      <c r="DLY24" s="810"/>
      <c r="DLZ24" s="810"/>
      <c r="DMA24" s="810"/>
      <c r="DMB24" s="810"/>
      <c r="DMC24" s="810"/>
      <c r="DMD24" s="810"/>
      <c r="DME24" s="810"/>
      <c r="DMF24" s="810"/>
      <c r="DMG24" s="810"/>
      <c r="DMH24" s="810"/>
      <c r="DMI24" s="810"/>
      <c r="DMJ24" s="810"/>
      <c r="DMK24" s="810"/>
      <c r="DML24" s="810"/>
      <c r="DMM24" s="810"/>
      <c r="DMN24" s="810"/>
      <c r="DMO24" s="810"/>
      <c r="DMP24" s="810"/>
      <c r="DMQ24" s="810"/>
      <c r="DMR24" s="810"/>
      <c r="DMS24" s="810"/>
      <c r="DMT24" s="810"/>
      <c r="DMU24" s="810"/>
      <c r="DMV24" s="810"/>
      <c r="DMW24" s="810"/>
      <c r="DMX24" s="810"/>
      <c r="DMY24" s="810"/>
      <c r="DMZ24" s="810"/>
      <c r="DNA24" s="810"/>
      <c r="DNB24" s="810"/>
      <c r="DNC24" s="810"/>
      <c r="DND24" s="810"/>
      <c r="DNE24" s="810"/>
      <c r="DNF24" s="810"/>
      <c r="DNG24" s="810"/>
      <c r="DNH24" s="810"/>
      <c r="DNI24" s="810"/>
      <c r="DNJ24" s="810"/>
      <c r="DNK24" s="810"/>
      <c r="DNL24" s="810"/>
      <c r="DNM24" s="810"/>
      <c r="DNN24" s="810"/>
      <c r="DNO24" s="810"/>
      <c r="DNP24" s="810"/>
      <c r="DNQ24" s="810"/>
      <c r="DNR24" s="810"/>
      <c r="DNS24" s="810"/>
      <c r="DNT24" s="810"/>
      <c r="DNU24" s="810"/>
      <c r="DNV24" s="810"/>
      <c r="DNW24" s="810"/>
      <c r="DNX24" s="810"/>
      <c r="DNY24" s="810"/>
      <c r="DNZ24" s="810"/>
      <c r="DOA24" s="810"/>
      <c r="DOB24" s="810"/>
      <c r="DOC24" s="810"/>
      <c r="DOD24" s="810"/>
      <c r="DOE24" s="810"/>
      <c r="DOF24" s="810"/>
      <c r="DOG24" s="810"/>
      <c r="DOH24" s="810"/>
      <c r="DOI24" s="810"/>
      <c r="DOJ24" s="810"/>
      <c r="DOK24" s="810"/>
      <c r="DOL24" s="810"/>
      <c r="DOM24" s="810"/>
      <c r="DON24" s="810"/>
      <c r="DOO24" s="810"/>
      <c r="DOP24" s="810"/>
      <c r="DOQ24" s="810"/>
      <c r="DOR24" s="810"/>
      <c r="DOS24" s="810"/>
      <c r="DOT24" s="810"/>
      <c r="DOU24" s="810"/>
      <c r="DOV24" s="810"/>
      <c r="DOW24" s="810"/>
      <c r="DOX24" s="810"/>
      <c r="DOY24" s="810"/>
      <c r="DOZ24" s="810"/>
      <c r="DPA24" s="810"/>
      <c r="DPB24" s="810"/>
      <c r="DPC24" s="810"/>
      <c r="DPD24" s="810"/>
      <c r="DPE24" s="810"/>
      <c r="DPF24" s="810"/>
      <c r="DPG24" s="810"/>
      <c r="DPH24" s="810"/>
      <c r="DPI24" s="810"/>
      <c r="DPJ24" s="810"/>
      <c r="DPK24" s="810"/>
      <c r="DPL24" s="810"/>
      <c r="DPM24" s="810"/>
      <c r="DPN24" s="810"/>
      <c r="DPO24" s="810"/>
      <c r="DPP24" s="810"/>
      <c r="DPQ24" s="810"/>
      <c r="DPR24" s="810"/>
      <c r="DPS24" s="810"/>
      <c r="DPT24" s="810"/>
      <c r="DPU24" s="810"/>
      <c r="DPV24" s="810"/>
      <c r="DPW24" s="810"/>
      <c r="DPX24" s="810"/>
      <c r="DPY24" s="810"/>
      <c r="DPZ24" s="810"/>
      <c r="DQA24" s="810"/>
      <c r="DQB24" s="810"/>
      <c r="DQC24" s="810"/>
      <c r="DQD24" s="810"/>
      <c r="DQE24" s="810"/>
      <c r="DQF24" s="810"/>
      <c r="DQG24" s="810"/>
      <c r="DQH24" s="810"/>
      <c r="DQI24" s="810"/>
      <c r="DQJ24" s="810"/>
      <c r="DQK24" s="810"/>
      <c r="DQL24" s="810"/>
      <c r="DQM24" s="810"/>
      <c r="DQN24" s="810"/>
      <c r="DQO24" s="810"/>
      <c r="DQP24" s="810"/>
      <c r="DQQ24" s="810"/>
      <c r="DQR24" s="810"/>
      <c r="DQS24" s="810"/>
      <c r="DQT24" s="810"/>
      <c r="DQU24" s="810"/>
      <c r="DQV24" s="810"/>
      <c r="DQW24" s="810"/>
      <c r="DQX24" s="810"/>
      <c r="DQY24" s="810"/>
      <c r="DQZ24" s="810"/>
      <c r="DRA24" s="810"/>
      <c r="DRB24" s="810"/>
      <c r="DRC24" s="810"/>
      <c r="DRD24" s="810"/>
      <c r="DRE24" s="810"/>
      <c r="DRF24" s="810"/>
      <c r="DRG24" s="810"/>
      <c r="DRH24" s="810"/>
      <c r="DRI24" s="810"/>
      <c r="DRJ24" s="810"/>
      <c r="DRK24" s="810"/>
      <c r="DRL24" s="810"/>
      <c r="DRM24" s="810"/>
      <c r="DRN24" s="810"/>
      <c r="DRO24" s="810"/>
      <c r="DRP24" s="810"/>
      <c r="DRQ24" s="810"/>
      <c r="DRR24" s="810"/>
      <c r="DRS24" s="810"/>
      <c r="DRT24" s="810"/>
      <c r="DRU24" s="810"/>
      <c r="DRV24" s="810"/>
      <c r="DRW24" s="810"/>
      <c r="DRX24" s="810"/>
      <c r="DRY24" s="810"/>
      <c r="DRZ24" s="810"/>
      <c r="DSA24" s="810"/>
      <c r="DSB24" s="810"/>
      <c r="DSC24" s="810"/>
      <c r="DSD24" s="810"/>
      <c r="DSE24" s="810"/>
      <c r="DSF24" s="810"/>
      <c r="DSG24" s="810"/>
      <c r="DSH24" s="810"/>
      <c r="DSI24" s="810"/>
      <c r="DSJ24" s="810"/>
      <c r="DSK24" s="810"/>
      <c r="DSL24" s="810"/>
      <c r="DSM24" s="810"/>
      <c r="DSN24" s="810"/>
      <c r="DSO24" s="810"/>
      <c r="DSP24" s="810"/>
      <c r="DSQ24" s="810"/>
      <c r="DSR24" s="810"/>
      <c r="DSS24" s="810"/>
      <c r="DST24" s="810"/>
      <c r="DSU24" s="810"/>
      <c r="DSV24" s="810"/>
      <c r="DSW24" s="810"/>
      <c r="DSX24" s="810"/>
      <c r="DSY24" s="810"/>
      <c r="DSZ24" s="810"/>
      <c r="DTA24" s="810"/>
      <c r="DTB24" s="810"/>
      <c r="DTC24" s="810"/>
      <c r="DTD24" s="810"/>
      <c r="DTE24" s="810"/>
      <c r="DTF24" s="810"/>
      <c r="DTG24" s="810"/>
      <c r="DTH24" s="810"/>
      <c r="DTI24" s="810"/>
      <c r="DTJ24" s="810"/>
      <c r="DTK24" s="810"/>
      <c r="DTL24" s="810"/>
      <c r="DTM24" s="810"/>
      <c r="DTN24" s="810"/>
      <c r="DTO24" s="810"/>
      <c r="DTP24" s="810"/>
      <c r="DTQ24" s="810"/>
      <c r="DTR24" s="810"/>
      <c r="DTS24" s="810"/>
      <c r="DTT24" s="810"/>
      <c r="DTU24" s="810"/>
      <c r="DTV24" s="810"/>
      <c r="DTW24" s="810"/>
      <c r="DTX24" s="810"/>
      <c r="DTY24" s="810"/>
      <c r="DTZ24" s="810"/>
      <c r="DUA24" s="810"/>
      <c r="DUB24" s="810"/>
      <c r="DUC24" s="810"/>
      <c r="DUD24" s="810"/>
      <c r="DUE24" s="810"/>
      <c r="DUF24" s="810"/>
      <c r="DUG24" s="810"/>
      <c r="DUH24" s="810"/>
      <c r="DUI24" s="810"/>
      <c r="DUJ24" s="810"/>
      <c r="DUK24" s="810"/>
      <c r="DUL24" s="810"/>
      <c r="DUM24" s="810"/>
      <c r="DUN24" s="810"/>
      <c r="DUO24" s="810"/>
      <c r="DUP24" s="810"/>
      <c r="DUQ24" s="810"/>
      <c r="DUR24" s="810"/>
      <c r="DUS24" s="810"/>
      <c r="DUT24" s="810"/>
      <c r="DUU24" s="810"/>
      <c r="DUV24" s="810"/>
      <c r="DUW24" s="810"/>
      <c r="DUX24" s="810"/>
      <c r="DUY24" s="810"/>
      <c r="DUZ24" s="810"/>
      <c r="DVA24" s="810"/>
      <c r="DVB24" s="810"/>
      <c r="DVC24" s="810"/>
      <c r="DVD24" s="810"/>
      <c r="DVE24" s="810"/>
      <c r="DVF24" s="810"/>
      <c r="DVG24" s="810"/>
      <c r="DVH24" s="810"/>
      <c r="DVI24" s="810"/>
      <c r="DVJ24" s="810"/>
      <c r="DVK24" s="810"/>
      <c r="DVL24" s="810"/>
      <c r="DVM24" s="810"/>
      <c r="DVN24" s="810"/>
      <c r="DVO24" s="810"/>
      <c r="DVP24" s="810"/>
      <c r="DVQ24" s="810"/>
      <c r="DVR24" s="810"/>
      <c r="DVS24" s="810"/>
      <c r="DVT24" s="810"/>
      <c r="DVU24" s="810"/>
      <c r="DVV24" s="810"/>
      <c r="DVW24" s="810"/>
      <c r="DVX24" s="810"/>
      <c r="DVY24" s="810"/>
      <c r="DVZ24" s="810"/>
      <c r="DWA24" s="810"/>
      <c r="DWB24" s="810"/>
      <c r="DWC24" s="810"/>
      <c r="DWD24" s="810"/>
      <c r="DWE24" s="810"/>
      <c r="DWF24" s="810"/>
      <c r="DWG24" s="810"/>
      <c r="DWH24" s="810"/>
      <c r="DWI24" s="810"/>
      <c r="DWJ24" s="810"/>
      <c r="DWK24" s="810"/>
      <c r="DWL24" s="810"/>
      <c r="DWM24" s="810"/>
      <c r="DWN24" s="810"/>
      <c r="DWO24" s="810"/>
      <c r="DWP24" s="810"/>
      <c r="DWQ24" s="810"/>
      <c r="DWR24" s="810"/>
      <c r="DWS24" s="810"/>
      <c r="DWT24" s="810"/>
      <c r="DWU24" s="810"/>
      <c r="DWV24" s="810"/>
      <c r="DWW24" s="810"/>
      <c r="DWX24" s="810"/>
      <c r="DWY24" s="810"/>
      <c r="DWZ24" s="810"/>
      <c r="DXA24" s="810"/>
      <c r="DXB24" s="810"/>
      <c r="DXC24" s="810"/>
      <c r="DXD24" s="810"/>
      <c r="DXE24" s="810"/>
      <c r="DXF24" s="810"/>
      <c r="DXG24" s="810"/>
      <c r="DXH24" s="810"/>
      <c r="DXI24" s="810"/>
      <c r="DXJ24" s="810"/>
      <c r="DXK24" s="810"/>
      <c r="DXL24" s="810"/>
      <c r="DXM24" s="810"/>
      <c r="DXN24" s="810"/>
      <c r="DXO24" s="810"/>
      <c r="DXP24" s="810"/>
      <c r="DXQ24" s="810"/>
      <c r="DXR24" s="810"/>
      <c r="DXS24" s="810"/>
      <c r="DXT24" s="810"/>
      <c r="DXU24" s="810"/>
      <c r="DXV24" s="810"/>
      <c r="DXW24" s="810"/>
      <c r="DXX24" s="810"/>
      <c r="DXY24" s="810"/>
      <c r="DXZ24" s="810"/>
      <c r="DYA24" s="810"/>
      <c r="DYB24" s="810"/>
      <c r="DYC24" s="810"/>
      <c r="DYD24" s="810"/>
      <c r="DYE24" s="810"/>
      <c r="DYF24" s="810"/>
      <c r="DYG24" s="810"/>
      <c r="DYH24" s="810"/>
      <c r="DYI24" s="810"/>
      <c r="DYJ24" s="810"/>
      <c r="DYK24" s="810"/>
      <c r="DYL24" s="810"/>
      <c r="DYM24" s="810"/>
      <c r="DYN24" s="810"/>
      <c r="DYO24" s="810"/>
      <c r="DYP24" s="810"/>
      <c r="DYQ24" s="810"/>
      <c r="DYR24" s="810"/>
      <c r="DYS24" s="810"/>
      <c r="DYT24" s="810"/>
      <c r="DYU24" s="810"/>
      <c r="DYV24" s="810"/>
      <c r="DYW24" s="810"/>
      <c r="DYX24" s="810"/>
      <c r="DYY24" s="810"/>
      <c r="DYZ24" s="810"/>
      <c r="DZA24" s="810"/>
      <c r="DZB24" s="810"/>
      <c r="DZC24" s="810"/>
      <c r="DZD24" s="810"/>
      <c r="DZE24" s="810"/>
      <c r="DZF24" s="810"/>
      <c r="DZG24" s="810"/>
      <c r="DZH24" s="810"/>
      <c r="DZI24" s="810"/>
      <c r="DZJ24" s="810"/>
      <c r="DZK24" s="810"/>
      <c r="DZL24" s="810"/>
      <c r="DZM24" s="810"/>
      <c r="DZN24" s="810"/>
      <c r="DZO24" s="810"/>
      <c r="DZP24" s="810"/>
      <c r="DZQ24" s="810"/>
      <c r="DZR24" s="810"/>
      <c r="DZS24" s="810"/>
      <c r="DZT24" s="810"/>
      <c r="DZU24" s="810"/>
      <c r="DZV24" s="810"/>
      <c r="DZW24" s="810"/>
      <c r="DZX24" s="810"/>
      <c r="DZY24" s="810"/>
      <c r="DZZ24" s="810"/>
      <c r="EAA24" s="810"/>
      <c r="EAB24" s="810"/>
      <c r="EAC24" s="810"/>
      <c r="EAD24" s="810"/>
      <c r="EAE24" s="810"/>
      <c r="EAF24" s="810"/>
      <c r="EAG24" s="810"/>
      <c r="EAH24" s="810"/>
      <c r="EAI24" s="810"/>
      <c r="EAJ24" s="810"/>
      <c r="EAK24" s="810"/>
      <c r="EAL24" s="810"/>
      <c r="EAM24" s="810"/>
      <c r="EAN24" s="810"/>
      <c r="EAO24" s="810"/>
      <c r="EAP24" s="810"/>
      <c r="EAQ24" s="810"/>
      <c r="EAR24" s="810"/>
      <c r="EAS24" s="810"/>
      <c r="EAT24" s="810"/>
      <c r="EAU24" s="810"/>
      <c r="EAV24" s="810"/>
      <c r="EAW24" s="810"/>
      <c r="EAX24" s="810"/>
      <c r="EAY24" s="810"/>
      <c r="EAZ24" s="810"/>
      <c r="EBA24" s="810"/>
      <c r="EBB24" s="810"/>
      <c r="EBC24" s="810"/>
      <c r="EBD24" s="810"/>
      <c r="EBE24" s="810"/>
      <c r="EBF24" s="810"/>
      <c r="EBG24" s="810"/>
      <c r="EBH24" s="810"/>
      <c r="EBI24" s="810"/>
      <c r="EBJ24" s="810"/>
      <c r="EBK24" s="810"/>
      <c r="EBL24" s="810"/>
      <c r="EBM24" s="810"/>
      <c r="EBN24" s="810"/>
      <c r="EBO24" s="810"/>
      <c r="EBP24" s="810"/>
      <c r="EBQ24" s="810"/>
      <c r="EBR24" s="810"/>
      <c r="EBS24" s="810"/>
      <c r="EBT24" s="810"/>
      <c r="EBU24" s="810"/>
      <c r="EBV24" s="810"/>
      <c r="EBW24" s="810"/>
      <c r="EBX24" s="810"/>
      <c r="EBY24" s="810"/>
      <c r="EBZ24" s="810"/>
      <c r="ECA24" s="810"/>
      <c r="ECB24" s="810"/>
      <c r="ECC24" s="810"/>
      <c r="ECD24" s="810"/>
      <c r="ECE24" s="810"/>
      <c r="ECF24" s="810"/>
      <c r="ECG24" s="810"/>
      <c r="ECH24" s="810"/>
      <c r="ECI24" s="810"/>
      <c r="ECJ24" s="810"/>
      <c r="ECK24" s="810"/>
      <c r="ECL24" s="810"/>
      <c r="ECM24" s="810"/>
      <c r="ECN24" s="810"/>
      <c r="ECO24" s="810"/>
      <c r="ECP24" s="810"/>
      <c r="ECQ24" s="810"/>
      <c r="ECR24" s="810"/>
      <c r="ECS24" s="810"/>
      <c r="ECT24" s="810"/>
      <c r="ECU24" s="810"/>
      <c r="ECV24" s="810"/>
      <c r="ECW24" s="810"/>
      <c r="ECX24" s="810"/>
      <c r="ECY24" s="810"/>
      <c r="ECZ24" s="810"/>
      <c r="EDA24" s="810"/>
      <c r="EDB24" s="810"/>
      <c r="EDC24" s="810"/>
      <c r="EDD24" s="810"/>
      <c r="EDE24" s="810"/>
      <c r="EDF24" s="810"/>
      <c r="EDG24" s="810"/>
      <c r="EDH24" s="810"/>
      <c r="EDI24" s="810"/>
      <c r="EDJ24" s="810"/>
      <c r="EDK24" s="810"/>
      <c r="EDL24" s="810"/>
      <c r="EDM24" s="810"/>
      <c r="EDN24" s="810"/>
      <c r="EDO24" s="810"/>
      <c r="EDP24" s="810"/>
      <c r="EDQ24" s="810"/>
      <c r="EDR24" s="810"/>
      <c r="EDS24" s="810"/>
      <c r="EDT24" s="810"/>
      <c r="EDU24" s="810"/>
      <c r="EDV24" s="810"/>
      <c r="EDW24" s="810"/>
      <c r="EDX24" s="810"/>
      <c r="EDY24" s="810"/>
      <c r="EDZ24" s="810"/>
      <c r="EEA24" s="810"/>
      <c r="EEB24" s="810"/>
      <c r="EEC24" s="810"/>
      <c r="EED24" s="810"/>
      <c r="EEE24" s="810"/>
      <c r="EEF24" s="810"/>
      <c r="EEG24" s="810"/>
      <c r="EEH24" s="810"/>
      <c r="EEI24" s="810"/>
      <c r="EEJ24" s="810"/>
      <c r="EEK24" s="810"/>
      <c r="EEL24" s="810"/>
      <c r="EEM24" s="810"/>
      <c r="EEN24" s="810"/>
      <c r="EEO24" s="810"/>
      <c r="EEP24" s="810"/>
      <c r="EEQ24" s="810"/>
      <c r="EER24" s="810"/>
      <c r="EES24" s="810"/>
      <c r="EET24" s="810"/>
      <c r="EEU24" s="810"/>
      <c r="EEV24" s="810"/>
      <c r="EEW24" s="810"/>
      <c r="EEX24" s="810"/>
      <c r="EEY24" s="810"/>
      <c r="EEZ24" s="810"/>
      <c r="EFA24" s="810"/>
      <c r="EFB24" s="810"/>
      <c r="EFC24" s="810"/>
      <c r="EFD24" s="810"/>
      <c r="EFE24" s="810"/>
      <c r="EFF24" s="810"/>
      <c r="EFG24" s="810"/>
      <c r="EFH24" s="810"/>
      <c r="EFI24" s="810"/>
      <c r="EFJ24" s="810"/>
      <c r="EFK24" s="810"/>
      <c r="EFL24" s="810"/>
      <c r="EFM24" s="810"/>
      <c r="EFN24" s="810"/>
      <c r="EFO24" s="810"/>
      <c r="EFP24" s="810"/>
      <c r="EFQ24" s="810"/>
      <c r="EFR24" s="810"/>
      <c r="EFS24" s="810"/>
      <c r="EFT24" s="810"/>
      <c r="EFU24" s="810"/>
      <c r="EFV24" s="810"/>
      <c r="EFW24" s="810"/>
      <c r="EFX24" s="810"/>
      <c r="EFY24" s="810"/>
      <c r="EFZ24" s="810"/>
      <c r="EGA24" s="810"/>
      <c r="EGB24" s="810"/>
      <c r="EGC24" s="810"/>
      <c r="EGD24" s="810"/>
      <c r="EGE24" s="810"/>
      <c r="EGF24" s="810"/>
      <c r="EGG24" s="810"/>
      <c r="EGH24" s="810"/>
      <c r="EGI24" s="810"/>
      <c r="EGJ24" s="810"/>
      <c r="EGK24" s="810"/>
      <c r="EGL24" s="810"/>
      <c r="EGM24" s="810"/>
      <c r="EGN24" s="810"/>
      <c r="EGO24" s="810"/>
      <c r="EGP24" s="810"/>
      <c r="EGQ24" s="810"/>
      <c r="EGR24" s="810"/>
      <c r="EGS24" s="810"/>
      <c r="EGT24" s="810"/>
      <c r="EGU24" s="810"/>
      <c r="EGV24" s="810"/>
      <c r="EGW24" s="810"/>
      <c r="EGX24" s="810"/>
      <c r="EGY24" s="810"/>
      <c r="EGZ24" s="810"/>
      <c r="EHA24" s="810"/>
      <c r="EHB24" s="810"/>
      <c r="EHC24" s="810"/>
      <c r="EHD24" s="810"/>
      <c r="EHE24" s="810"/>
      <c r="EHF24" s="810"/>
      <c r="EHG24" s="810"/>
      <c r="EHH24" s="810"/>
      <c r="EHI24" s="810"/>
      <c r="EHJ24" s="810"/>
      <c r="EHK24" s="810"/>
      <c r="EHL24" s="810"/>
      <c r="EHM24" s="810"/>
      <c r="EHN24" s="810"/>
      <c r="EHO24" s="810"/>
      <c r="EHP24" s="810"/>
      <c r="EHQ24" s="810"/>
      <c r="EHR24" s="810"/>
      <c r="EHS24" s="810"/>
      <c r="EHT24" s="810"/>
      <c r="EHU24" s="810"/>
      <c r="EHV24" s="810"/>
      <c r="EHW24" s="810"/>
      <c r="EHX24" s="810"/>
      <c r="EHY24" s="810"/>
      <c r="EHZ24" s="810"/>
      <c r="EIA24" s="810"/>
      <c r="EIB24" s="810"/>
      <c r="EIC24" s="810"/>
      <c r="EID24" s="810"/>
      <c r="EIE24" s="810"/>
      <c r="EIF24" s="810"/>
      <c r="EIG24" s="810"/>
      <c r="EIH24" s="810"/>
      <c r="EII24" s="810"/>
      <c r="EIJ24" s="810"/>
      <c r="EIK24" s="810"/>
      <c r="EIL24" s="810"/>
      <c r="EIM24" s="810"/>
      <c r="EIN24" s="810"/>
      <c r="EIO24" s="810"/>
      <c r="EIP24" s="810"/>
      <c r="EIQ24" s="810"/>
      <c r="EIR24" s="810"/>
      <c r="EIS24" s="810"/>
      <c r="EIT24" s="810"/>
      <c r="EIU24" s="810"/>
      <c r="EIV24" s="810"/>
      <c r="EIW24" s="810"/>
      <c r="EIX24" s="810"/>
      <c r="EIY24" s="810"/>
      <c r="EIZ24" s="810"/>
      <c r="EJA24" s="810"/>
      <c r="EJB24" s="810"/>
      <c r="EJC24" s="810"/>
      <c r="EJD24" s="810"/>
      <c r="EJE24" s="810"/>
      <c r="EJF24" s="810"/>
      <c r="EJG24" s="810"/>
      <c r="EJH24" s="810"/>
      <c r="EJI24" s="810"/>
      <c r="EJJ24" s="810"/>
      <c r="EJK24" s="810"/>
      <c r="EJL24" s="810"/>
      <c r="EJM24" s="810"/>
      <c r="EJN24" s="810"/>
      <c r="EJO24" s="810"/>
      <c r="EJP24" s="810"/>
      <c r="EJQ24" s="810"/>
      <c r="EJR24" s="810"/>
      <c r="EJS24" s="810"/>
      <c r="EJT24" s="810"/>
      <c r="EJU24" s="810"/>
      <c r="EJV24" s="810"/>
      <c r="EJW24" s="810"/>
      <c r="EJX24" s="810"/>
      <c r="EJY24" s="810"/>
      <c r="EJZ24" s="810"/>
      <c r="EKA24" s="810"/>
      <c r="EKB24" s="810"/>
      <c r="EKC24" s="810"/>
      <c r="EKD24" s="810"/>
      <c r="EKE24" s="810"/>
      <c r="EKF24" s="810"/>
      <c r="EKG24" s="810"/>
      <c r="EKH24" s="810"/>
      <c r="EKI24" s="810"/>
      <c r="EKJ24" s="810"/>
      <c r="EKK24" s="810"/>
      <c r="EKL24" s="810"/>
      <c r="EKM24" s="810"/>
      <c r="EKN24" s="810"/>
      <c r="EKO24" s="810"/>
      <c r="EKP24" s="810"/>
      <c r="EKQ24" s="810"/>
      <c r="EKR24" s="810"/>
      <c r="EKS24" s="810"/>
      <c r="EKT24" s="810"/>
      <c r="EKU24" s="810"/>
      <c r="EKV24" s="810"/>
      <c r="EKW24" s="810"/>
      <c r="EKX24" s="810"/>
      <c r="EKY24" s="810"/>
      <c r="EKZ24" s="810"/>
      <c r="ELA24" s="810"/>
      <c r="ELB24" s="810"/>
      <c r="ELC24" s="810"/>
      <c r="ELD24" s="810"/>
      <c r="ELE24" s="810"/>
      <c r="ELF24" s="810"/>
      <c r="ELG24" s="810"/>
      <c r="ELH24" s="810"/>
      <c r="ELI24" s="810"/>
      <c r="ELJ24" s="810"/>
      <c r="ELK24" s="810"/>
      <c r="ELL24" s="810"/>
      <c r="ELM24" s="810"/>
      <c r="ELN24" s="810"/>
      <c r="ELO24" s="810"/>
      <c r="ELP24" s="810"/>
      <c r="ELQ24" s="810"/>
      <c r="ELR24" s="810"/>
      <c r="ELS24" s="810"/>
      <c r="ELT24" s="810"/>
      <c r="ELU24" s="810"/>
      <c r="ELV24" s="810"/>
      <c r="ELW24" s="810"/>
      <c r="ELX24" s="810"/>
      <c r="ELY24" s="810"/>
      <c r="ELZ24" s="810"/>
      <c r="EMA24" s="810"/>
      <c r="EMB24" s="810"/>
      <c r="EMC24" s="810"/>
      <c r="EMD24" s="810"/>
      <c r="EME24" s="810"/>
      <c r="EMF24" s="810"/>
      <c r="EMG24" s="810"/>
      <c r="EMH24" s="810"/>
      <c r="EMI24" s="810"/>
      <c r="EMJ24" s="810"/>
      <c r="EMK24" s="810"/>
      <c r="EML24" s="810"/>
      <c r="EMM24" s="810"/>
      <c r="EMN24" s="810"/>
      <c r="EMO24" s="810"/>
      <c r="EMP24" s="810"/>
      <c r="EMQ24" s="810"/>
      <c r="EMR24" s="810"/>
      <c r="EMS24" s="810"/>
      <c r="EMT24" s="810"/>
      <c r="EMU24" s="810"/>
      <c r="EMV24" s="810"/>
      <c r="EMW24" s="810"/>
      <c r="EMX24" s="810"/>
      <c r="EMY24" s="810"/>
      <c r="EMZ24" s="810"/>
      <c r="ENA24" s="810"/>
      <c r="ENB24" s="810"/>
      <c r="ENC24" s="810"/>
      <c r="END24" s="810"/>
      <c r="ENE24" s="810"/>
      <c r="ENF24" s="810"/>
      <c r="ENG24" s="810"/>
      <c r="ENH24" s="810"/>
      <c r="ENI24" s="810"/>
      <c r="ENJ24" s="810"/>
      <c r="ENK24" s="810"/>
      <c r="ENL24" s="810"/>
      <c r="ENM24" s="810"/>
      <c r="ENN24" s="810"/>
      <c r="ENO24" s="810"/>
      <c r="ENP24" s="810"/>
      <c r="ENQ24" s="810"/>
      <c r="ENR24" s="810"/>
      <c r="ENS24" s="810"/>
      <c r="ENT24" s="810"/>
      <c r="ENU24" s="810"/>
      <c r="ENV24" s="810"/>
      <c r="ENW24" s="810"/>
      <c r="ENX24" s="810"/>
      <c r="ENY24" s="810"/>
      <c r="ENZ24" s="810"/>
      <c r="EOA24" s="810"/>
      <c r="EOB24" s="810"/>
      <c r="EOC24" s="810"/>
      <c r="EOD24" s="810"/>
      <c r="EOE24" s="810"/>
      <c r="EOF24" s="810"/>
      <c r="EOG24" s="810"/>
      <c r="EOH24" s="810"/>
      <c r="EOI24" s="810"/>
      <c r="EOJ24" s="810"/>
      <c r="EOK24" s="810"/>
      <c r="EOL24" s="810"/>
      <c r="EOM24" s="810"/>
      <c r="EON24" s="810"/>
      <c r="EOO24" s="810"/>
      <c r="EOP24" s="810"/>
      <c r="EOQ24" s="810"/>
      <c r="EOR24" s="810"/>
      <c r="EOS24" s="810"/>
      <c r="EOT24" s="810"/>
      <c r="EOU24" s="810"/>
      <c r="EOV24" s="810"/>
      <c r="EOW24" s="810"/>
      <c r="EOX24" s="810"/>
      <c r="EOY24" s="810"/>
      <c r="EOZ24" s="810"/>
      <c r="EPA24" s="810"/>
      <c r="EPB24" s="810"/>
      <c r="EPC24" s="810"/>
      <c r="EPD24" s="810"/>
      <c r="EPE24" s="810"/>
      <c r="EPF24" s="810"/>
      <c r="EPG24" s="810"/>
      <c r="EPH24" s="810"/>
      <c r="EPI24" s="810"/>
      <c r="EPJ24" s="810"/>
      <c r="EPK24" s="810"/>
      <c r="EPL24" s="810"/>
      <c r="EPM24" s="810"/>
      <c r="EPN24" s="810"/>
      <c r="EPO24" s="810"/>
      <c r="EPP24" s="810"/>
      <c r="EPQ24" s="810"/>
      <c r="EPR24" s="810"/>
      <c r="EPS24" s="810"/>
      <c r="EPT24" s="810"/>
      <c r="EPU24" s="810"/>
      <c r="EPV24" s="810"/>
      <c r="EPW24" s="810"/>
      <c r="EPX24" s="810"/>
      <c r="EPY24" s="810"/>
      <c r="EPZ24" s="810"/>
      <c r="EQA24" s="810"/>
      <c r="EQB24" s="810"/>
      <c r="EQC24" s="810"/>
      <c r="EQD24" s="810"/>
      <c r="EQE24" s="810"/>
      <c r="EQF24" s="810"/>
      <c r="EQG24" s="810"/>
      <c r="EQH24" s="810"/>
      <c r="EQI24" s="810"/>
      <c r="EQJ24" s="810"/>
      <c r="EQK24" s="810"/>
      <c r="EQL24" s="810"/>
      <c r="EQM24" s="810"/>
      <c r="EQN24" s="810"/>
      <c r="EQO24" s="810"/>
      <c r="EQP24" s="810"/>
      <c r="EQQ24" s="810"/>
      <c r="EQR24" s="810"/>
      <c r="EQS24" s="810"/>
      <c r="EQT24" s="810"/>
      <c r="EQU24" s="810"/>
      <c r="EQV24" s="810"/>
      <c r="EQW24" s="810"/>
      <c r="EQX24" s="810"/>
      <c r="EQY24" s="810"/>
      <c r="EQZ24" s="810"/>
      <c r="ERA24" s="810"/>
      <c r="ERB24" s="810"/>
      <c r="ERC24" s="810"/>
      <c r="ERD24" s="810"/>
      <c r="ERE24" s="810"/>
      <c r="ERF24" s="810"/>
      <c r="ERG24" s="810"/>
      <c r="ERH24" s="810"/>
      <c r="ERI24" s="810"/>
      <c r="ERJ24" s="810"/>
      <c r="ERK24" s="810"/>
      <c r="ERL24" s="810"/>
      <c r="ERM24" s="810"/>
      <c r="ERN24" s="810"/>
      <c r="ERO24" s="810"/>
      <c r="ERP24" s="810"/>
      <c r="ERQ24" s="810"/>
      <c r="ERR24" s="810"/>
      <c r="ERS24" s="810"/>
      <c r="ERT24" s="810"/>
      <c r="ERU24" s="810"/>
      <c r="ERV24" s="810"/>
      <c r="ERW24" s="810"/>
      <c r="ERX24" s="810"/>
      <c r="ERY24" s="810"/>
      <c r="ERZ24" s="810"/>
      <c r="ESA24" s="810"/>
      <c r="ESB24" s="810"/>
      <c r="ESC24" s="810"/>
      <c r="ESD24" s="810"/>
      <c r="ESE24" s="810"/>
      <c r="ESF24" s="810"/>
      <c r="ESG24" s="810"/>
      <c r="ESH24" s="810"/>
      <c r="ESI24" s="810"/>
      <c r="ESJ24" s="810"/>
      <c r="ESK24" s="810"/>
      <c r="ESL24" s="810"/>
      <c r="ESM24" s="810"/>
      <c r="ESN24" s="810"/>
      <c r="ESO24" s="810"/>
      <c r="ESP24" s="810"/>
      <c r="ESQ24" s="810"/>
      <c r="ESR24" s="810"/>
      <c r="ESS24" s="810"/>
      <c r="EST24" s="810"/>
      <c r="ESU24" s="810"/>
      <c r="ESV24" s="810"/>
      <c r="ESW24" s="810"/>
      <c r="ESX24" s="810"/>
      <c r="ESY24" s="810"/>
      <c r="ESZ24" s="810"/>
      <c r="ETA24" s="810"/>
      <c r="ETB24" s="810"/>
      <c r="ETC24" s="810"/>
      <c r="ETD24" s="810"/>
      <c r="ETE24" s="810"/>
      <c r="ETF24" s="810"/>
      <c r="ETG24" s="810"/>
      <c r="ETH24" s="810"/>
      <c r="ETI24" s="810"/>
      <c r="ETJ24" s="810"/>
      <c r="ETK24" s="810"/>
      <c r="ETL24" s="810"/>
      <c r="ETM24" s="810"/>
      <c r="ETN24" s="810"/>
      <c r="ETO24" s="810"/>
      <c r="ETP24" s="810"/>
      <c r="ETQ24" s="810"/>
      <c r="ETR24" s="810"/>
      <c r="ETS24" s="810"/>
      <c r="ETT24" s="810"/>
      <c r="ETU24" s="810"/>
      <c r="ETV24" s="810"/>
      <c r="ETW24" s="810"/>
      <c r="ETX24" s="810"/>
      <c r="ETY24" s="810"/>
      <c r="ETZ24" s="810"/>
      <c r="EUA24" s="810"/>
      <c r="EUB24" s="810"/>
      <c r="EUC24" s="810"/>
      <c r="EUD24" s="810"/>
      <c r="EUE24" s="810"/>
      <c r="EUF24" s="810"/>
      <c r="EUG24" s="810"/>
      <c r="EUH24" s="810"/>
      <c r="EUI24" s="810"/>
      <c r="EUJ24" s="810"/>
      <c r="EUK24" s="810"/>
      <c r="EUL24" s="810"/>
      <c r="EUM24" s="810"/>
      <c r="EUN24" s="810"/>
      <c r="EUO24" s="810"/>
      <c r="EUP24" s="810"/>
      <c r="EUQ24" s="810"/>
      <c r="EUR24" s="810"/>
      <c r="EUS24" s="810"/>
      <c r="EUT24" s="810"/>
      <c r="EUU24" s="810"/>
      <c r="EUV24" s="810"/>
      <c r="EUW24" s="810"/>
      <c r="EUX24" s="810"/>
      <c r="EUY24" s="810"/>
      <c r="EUZ24" s="810"/>
      <c r="EVA24" s="810"/>
      <c r="EVB24" s="810"/>
      <c r="EVC24" s="810"/>
      <c r="EVD24" s="810"/>
      <c r="EVE24" s="810"/>
      <c r="EVF24" s="810"/>
      <c r="EVG24" s="810"/>
      <c r="EVH24" s="810"/>
      <c r="EVI24" s="810"/>
      <c r="EVJ24" s="810"/>
      <c r="EVK24" s="810"/>
      <c r="EVL24" s="810"/>
      <c r="EVM24" s="810"/>
      <c r="EVN24" s="810"/>
      <c r="EVO24" s="810"/>
      <c r="EVP24" s="810"/>
      <c r="EVQ24" s="810"/>
      <c r="EVR24" s="810"/>
      <c r="EVS24" s="810"/>
      <c r="EVT24" s="810"/>
      <c r="EVU24" s="810"/>
      <c r="EVV24" s="810"/>
      <c r="EVW24" s="810"/>
      <c r="EVX24" s="810"/>
      <c r="EVY24" s="810"/>
      <c r="EVZ24" s="810"/>
      <c r="EWA24" s="810"/>
      <c r="EWB24" s="810"/>
      <c r="EWC24" s="810"/>
      <c r="EWD24" s="810"/>
      <c r="EWE24" s="810"/>
      <c r="EWF24" s="810"/>
      <c r="EWG24" s="810"/>
      <c r="EWH24" s="810"/>
      <c r="EWI24" s="810"/>
      <c r="EWJ24" s="810"/>
      <c r="EWK24" s="810"/>
      <c r="EWL24" s="810"/>
      <c r="EWM24" s="810"/>
      <c r="EWN24" s="810"/>
      <c r="EWO24" s="810"/>
      <c r="EWP24" s="810"/>
      <c r="EWQ24" s="810"/>
      <c r="EWR24" s="810"/>
      <c r="EWS24" s="810"/>
      <c r="EWT24" s="810"/>
      <c r="EWU24" s="810"/>
      <c r="EWV24" s="810"/>
      <c r="EWW24" s="810"/>
      <c r="EWX24" s="810"/>
      <c r="EWY24" s="810"/>
      <c r="EWZ24" s="810"/>
      <c r="EXA24" s="810"/>
      <c r="EXB24" s="810"/>
      <c r="EXC24" s="810"/>
      <c r="EXD24" s="810"/>
      <c r="EXE24" s="810"/>
      <c r="EXF24" s="810"/>
      <c r="EXG24" s="810"/>
      <c r="EXH24" s="810"/>
      <c r="EXI24" s="810"/>
      <c r="EXJ24" s="810"/>
      <c r="EXK24" s="810"/>
      <c r="EXL24" s="810"/>
      <c r="EXM24" s="810"/>
      <c r="EXN24" s="810"/>
      <c r="EXO24" s="810"/>
      <c r="EXP24" s="810"/>
      <c r="EXQ24" s="810"/>
      <c r="EXR24" s="810"/>
      <c r="EXS24" s="810"/>
      <c r="EXT24" s="810"/>
      <c r="EXU24" s="810"/>
      <c r="EXV24" s="810"/>
      <c r="EXW24" s="810"/>
      <c r="EXX24" s="810"/>
      <c r="EXY24" s="810"/>
      <c r="EXZ24" s="810"/>
      <c r="EYA24" s="810"/>
      <c r="EYB24" s="810"/>
      <c r="EYC24" s="810"/>
      <c r="EYD24" s="810"/>
      <c r="EYE24" s="810"/>
      <c r="EYF24" s="810"/>
      <c r="EYG24" s="810"/>
      <c r="EYH24" s="810"/>
      <c r="EYI24" s="810"/>
      <c r="EYJ24" s="810"/>
      <c r="EYK24" s="810"/>
      <c r="EYL24" s="810"/>
      <c r="EYM24" s="810"/>
      <c r="EYN24" s="810"/>
      <c r="EYO24" s="810"/>
      <c r="EYP24" s="810"/>
      <c r="EYQ24" s="810"/>
      <c r="EYR24" s="810"/>
      <c r="EYS24" s="810"/>
      <c r="EYT24" s="810"/>
      <c r="EYU24" s="810"/>
      <c r="EYV24" s="810"/>
      <c r="EYW24" s="810"/>
      <c r="EYX24" s="810"/>
      <c r="EYY24" s="810"/>
      <c r="EYZ24" s="810"/>
      <c r="EZA24" s="810"/>
      <c r="EZB24" s="810"/>
      <c r="EZC24" s="810"/>
      <c r="EZD24" s="810"/>
      <c r="EZE24" s="810"/>
      <c r="EZF24" s="810"/>
      <c r="EZG24" s="810"/>
      <c r="EZH24" s="810"/>
      <c r="EZI24" s="810"/>
      <c r="EZJ24" s="810"/>
      <c r="EZK24" s="810"/>
      <c r="EZL24" s="810"/>
      <c r="EZM24" s="810"/>
      <c r="EZN24" s="810"/>
      <c r="EZO24" s="810"/>
      <c r="EZP24" s="810"/>
      <c r="EZQ24" s="810"/>
      <c r="EZR24" s="810"/>
      <c r="EZS24" s="810"/>
      <c r="EZT24" s="810"/>
      <c r="EZU24" s="810"/>
      <c r="EZV24" s="810"/>
      <c r="EZW24" s="810"/>
      <c r="EZX24" s="810"/>
      <c r="EZY24" s="810"/>
      <c r="EZZ24" s="810"/>
      <c r="FAA24" s="810"/>
      <c r="FAB24" s="810"/>
      <c r="FAC24" s="810"/>
      <c r="FAD24" s="810"/>
      <c r="FAE24" s="810"/>
      <c r="FAF24" s="810"/>
      <c r="FAG24" s="810"/>
      <c r="FAH24" s="810"/>
      <c r="FAI24" s="810"/>
      <c r="FAJ24" s="810"/>
      <c r="FAK24" s="810"/>
      <c r="FAL24" s="810"/>
      <c r="FAM24" s="810"/>
      <c r="FAN24" s="810"/>
      <c r="FAO24" s="810"/>
      <c r="FAP24" s="810"/>
      <c r="FAQ24" s="810"/>
      <c r="FAR24" s="810"/>
      <c r="FAS24" s="810"/>
      <c r="FAT24" s="810"/>
      <c r="FAU24" s="810"/>
      <c r="FAV24" s="810"/>
      <c r="FAW24" s="810"/>
      <c r="FAX24" s="810"/>
      <c r="FAY24" s="810"/>
      <c r="FAZ24" s="810"/>
      <c r="FBA24" s="810"/>
      <c r="FBB24" s="810"/>
      <c r="FBC24" s="810"/>
      <c r="FBD24" s="810"/>
      <c r="FBE24" s="810"/>
      <c r="FBF24" s="810"/>
      <c r="FBG24" s="810"/>
      <c r="FBH24" s="810"/>
      <c r="FBI24" s="810"/>
      <c r="FBJ24" s="810"/>
      <c r="FBK24" s="810"/>
      <c r="FBL24" s="810"/>
      <c r="FBM24" s="810"/>
      <c r="FBN24" s="810"/>
      <c r="FBO24" s="810"/>
      <c r="FBP24" s="810"/>
      <c r="FBQ24" s="810"/>
      <c r="FBR24" s="810"/>
      <c r="FBS24" s="810"/>
      <c r="FBT24" s="810"/>
      <c r="FBU24" s="810"/>
      <c r="FBV24" s="810"/>
      <c r="FBW24" s="810"/>
      <c r="FBX24" s="810"/>
      <c r="FBY24" s="810"/>
      <c r="FBZ24" s="810"/>
      <c r="FCA24" s="810"/>
      <c r="FCB24" s="810"/>
      <c r="FCC24" s="810"/>
      <c r="FCD24" s="810"/>
      <c r="FCE24" s="810"/>
      <c r="FCF24" s="810"/>
      <c r="FCG24" s="810"/>
      <c r="FCH24" s="810"/>
      <c r="FCI24" s="810"/>
      <c r="FCJ24" s="810"/>
      <c r="FCK24" s="810"/>
      <c r="FCL24" s="810"/>
      <c r="FCM24" s="810"/>
      <c r="FCN24" s="810"/>
      <c r="FCO24" s="810"/>
      <c r="FCP24" s="810"/>
      <c r="FCQ24" s="810"/>
      <c r="FCR24" s="810"/>
      <c r="FCS24" s="810"/>
      <c r="FCT24" s="810"/>
      <c r="FCU24" s="810"/>
      <c r="FCV24" s="810"/>
      <c r="FCW24" s="810"/>
      <c r="FCX24" s="810"/>
      <c r="FCY24" s="810"/>
      <c r="FCZ24" s="810"/>
      <c r="FDA24" s="810"/>
      <c r="FDB24" s="810"/>
      <c r="FDC24" s="810"/>
      <c r="FDD24" s="810"/>
      <c r="FDE24" s="810"/>
      <c r="FDF24" s="810"/>
      <c r="FDG24" s="810"/>
      <c r="FDH24" s="810"/>
      <c r="FDI24" s="810"/>
      <c r="FDJ24" s="810"/>
      <c r="FDK24" s="810"/>
      <c r="FDL24" s="810"/>
      <c r="FDM24" s="810"/>
      <c r="FDN24" s="810"/>
      <c r="FDO24" s="810"/>
      <c r="FDP24" s="810"/>
      <c r="FDQ24" s="810"/>
      <c r="FDR24" s="810"/>
      <c r="FDS24" s="810"/>
      <c r="FDT24" s="810"/>
      <c r="FDU24" s="810"/>
      <c r="FDV24" s="810"/>
      <c r="FDW24" s="810"/>
      <c r="FDX24" s="810"/>
      <c r="FDY24" s="810"/>
      <c r="FDZ24" s="810"/>
      <c r="FEA24" s="810"/>
      <c r="FEB24" s="810"/>
      <c r="FEC24" s="810"/>
      <c r="FED24" s="810"/>
      <c r="FEE24" s="810"/>
      <c r="FEF24" s="810"/>
      <c r="FEG24" s="810"/>
      <c r="FEH24" s="810"/>
      <c r="FEI24" s="810"/>
      <c r="FEJ24" s="810"/>
      <c r="FEK24" s="810"/>
      <c r="FEL24" s="810"/>
      <c r="FEM24" s="810"/>
      <c r="FEN24" s="810"/>
      <c r="FEO24" s="810"/>
      <c r="FEP24" s="810"/>
      <c r="FEQ24" s="810"/>
      <c r="FER24" s="810"/>
      <c r="FES24" s="810"/>
      <c r="FET24" s="810"/>
      <c r="FEU24" s="810"/>
      <c r="FEV24" s="810"/>
      <c r="FEW24" s="810"/>
      <c r="FEX24" s="810"/>
      <c r="FEY24" s="810"/>
      <c r="FEZ24" s="810"/>
      <c r="FFA24" s="810"/>
      <c r="FFB24" s="810"/>
      <c r="FFC24" s="810"/>
      <c r="FFD24" s="810"/>
      <c r="FFE24" s="810"/>
      <c r="FFF24" s="810"/>
      <c r="FFG24" s="810"/>
      <c r="FFH24" s="810"/>
      <c r="FFI24" s="810"/>
      <c r="FFJ24" s="810"/>
      <c r="FFK24" s="810"/>
      <c r="FFL24" s="810"/>
      <c r="FFM24" s="810"/>
      <c r="FFN24" s="810"/>
      <c r="FFO24" s="810"/>
      <c r="FFP24" s="810"/>
      <c r="FFQ24" s="810"/>
      <c r="FFR24" s="810"/>
      <c r="FFS24" s="810"/>
      <c r="FFT24" s="810"/>
      <c r="FFU24" s="810"/>
      <c r="FFV24" s="810"/>
      <c r="FFW24" s="810"/>
      <c r="FFX24" s="810"/>
      <c r="FFY24" s="810"/>
      <c r="FFZ24" s="810"/>
      <c r="FGA24" s="810"/>
      <c r="FGB24" s="810"/>
      <c r="FGC24" s="810"/>
      <c r="FGD24" s="810"/>
      <c r="FGE24" s="810"/>
      <c r="FGF24" s="810"/>
      <c r="FGG24" s="810"/>
      <c r="FGH24" s="810"/>
      <c r="FGI24" s="810"/>
      <c r="FGJ24" s="810"/>
      <c r="FGK24" s="810"/>
      <c r="FGL24" s="810"/>
      <c r="FGM24" s="810"/>
      <c r="FGN24" s="810"/>
      <c r="FGO24" s="810"/>
      <c r="FGP24" s="810"/>
      <c r="FGQ24" s="810"/>
      <c r="FGR24" s="810"/>
      <c r="FGS24" s="810"/>
      <c r="FGT24" s="810"/>
      <c r="FGU24" s="810"/>
      <c r="FGV24" s="810"/>
      <c r="FGW24" s="810"/>
      <c r="FGX24" s="810"/>
      <c r="FGY24" s="810"/>
      <c r="FGZ24" s="810"/>
      <c r="FHA24" s="810"/>
      <c r="FHB24" s="810"/>
      <c r="FHC24" s="810"/>
      <c r="FHD24" s="810"/>
      <c r="FHE24" s="810"/>
      <c r="FHF24" s="810"/>
      <c r="FHG24" s="810"/>
      <c r="FHH24" s="810"/>
      <c r="FHI24" s="810"/>
      <c r="FHJ24" s="810"/>
      <c r="FHK24" s="810"/>
      <c r="FHL24" s="810"/>
      <c r="FHM24" s="810"/>
      <c r="FHN24" s="810"/>
      <c r="FHO24" s="810"/>
      <c r="FHP24" s="810"/>
      <c r="FHQ24" s="810"/>
      <c r="FHR24" s="810"/>
      <c r="FHS24" s="810"/>
      <c r="FHT24" s="810"/>
      <c r="FHU24" s="810"/>
      <c r="FHV24" s="810"/>
      <c r="FHW24" s="810"/>
      <c r="FHX24" s="810"/>
      <c r="FHY24" s="810"/>
      <c r="FHZ24" s="810"/>
      <c r="FIA24" s="810"/>
      <c r="FIB24" s="810"/>
      <c r="FIC24" s="810"/>
      <c r="FID24" s="810"/>
      <c r="FIE24" s="810"/>
      <c r="FIF24" s="810"/>
      <c r="FIG24" s="810"/>
      <c r="FIH24" s="810"/>
      <c r="FII24" s="810"/>
      <c r="FIJ24" s="810"/>
      <c r="FIK24" s="810"/>
      <c r="FIL24" s="810"/>
      <c r="FIM24" s="810"/>
      <c r="FIN24" s="810"/>
      <c r="FIO24" s="810"/>
      <c r="FIP24" s="810"/>
      <c r="FIQ24" s="810"/>
      <c r="FIR24" s="810"/>
      <c r="FIS24" s="810"/>
      <c r="FIT24" s="810"/>
      <c r="FIU24" s="810"/>
      <c r="FIV24" s="810"/>
      <c r="FIW24" s="810"/>
      <c r="FIX24" s="810"/>
      <c r="FIY24" s="810"/>
      <c r="FIZ24" s="810"/>
      <c r="FJA24" s="810"/>
      <c r="FJB24" s="810"/>
      <c r="FJC24" s="810"/>
      <c r="FJD24" s="810"/>
      <c r="FJE24" s="810"/>
      <c r="FJF24" s="810"/>
      <c r="FJG24" s="810"/>
      <c r="FJH24" s="810"/>
      <c r="FJI24" s="810"/>
      <c r="FJJ24" s="810"/>
      <c r="FJK24" s="810"/>
      <c r="FJL24" s="810"/>
      <c r="FJM24" s="810"/>
      <c r="FJN24" s="810"/>
      <c r="FJO24" s="810"/>
      <c r="FJP24" s="810"/>
      <c r="FJQ24" s="810"/>
      <c r="FJR24" s="810"/>
      <c r="FJS24" s="810"/>
      <c r="FJT24" s="810"/>
      <c r="FJU24" s="810"/>
      <c r="FJV24" s="810"/>
      <c r="FJW24" s="810"/>
      <c r="FJX24" s="810"/>
      <c r="FJY24" s="810"/>
      <c r="FJZ24" s="810"/>
      <c r="FKA24" s="810"/>
      <c r="FKB24" s="810"/>
      <c r="FKC24" s="810"/>
      <c r="FKD24" s="810"/>
      <c r="FKE24" s="810"/>
      <c r="FKF24" s="810"/>
      <c r="FKG24" s="810"/>
      <c r="FKH24" s="810"/>
      <c r="FKI24" s="810"/>
      <c r="FKJ24" s="810"/>
      <c r="FKK24" s="810"/>
      <c r="FKL24" s="810"/>
      <c r="FKM24" s="810"/>
      <c r="FKN24" s="810"/>
      <c r="FKO24" s="810"/>
      <c r="FKP24" s="810"/>
      <c r="FKQ24" s="810"/>
      <c r="FKR24" s="810"/>
      <c r="FKS24" s="810"/>
      <c r="FKT24" s="810"/>
      <c r="FKU24" s="810"/>
      <c r="FKV24" s="810"/>
      <c r="FKW24" s="810"/>
      <c r="FKX24" s="810"/>
      <c r="FKY24" s="810"/>
      <c r="FKZ24" s="810"/>
      <c r="FLA24" s="810"/>
      <c r="FLB24" s="810"/>
      <c r="FLC24" s="810"/>
      <c r="FLD24" s="810"/>
      <c r="FLE24" s="810"/>
      <c r="FLF24" s="810"/>
      <c r="FLG24" s="810"/>
      <c r="FLH24" s="810"/>
      <c r="FLI24" s="810"/>
      <c r="FLJ24" s="810"/>
      <c r="FLK24" s="810"/>
      <c r="FLL24" s="810"/>
      <c r="FLM24" s="810"/>
      <c r="FLN24" s="810"/>
      <c r="FLO24" s="810"/>
      <c r="FLP24" s="810"/>
      <c r="FLQ24" s="810"/>
      <c r="FLR24" s="810"/>
      <c r="FLS24" s="810"/>
      <c r="FLT24" s="810"/>
      <c r="FLU24" s="810"/>
      <c r="FLV24" s="810"/>
      <c r="FLW24" s="810"/>
      <c r="FLX24" s="810"/>
      <c r="FLY24" s="810"/>
      <c r="FLZ24" s="810"/>
      <c r="FMA24" s="810"/>
      <c r="FMB24" s="810"/>
      <c r="FMC24" s="810"/>
      <c r="FMD24" s="810"/>
      <c r="FME24" s="810"/>
      <c r="FMF24" s="810"/>
      <c r="FMG24" s="810"/>
      <c r="FMH24" s="810"/>
      <c r="FMI24" s="810"/>
      <c r="FMJ24" s="810"/>
      <c r="FMK24" s="810"/>
      <c r="FML24" s="810"/>
      <c r="FMM24" s="810"/>
      <c r="FMN24" s="810"/>
      <c r="FMO24" s="810"/>
      <c r="FMP24" s="810"/>
      <c r="FMQ24" s="810"/>
      <c r="FMR24" s="810"/>
      <c r="FMS24" s="810"/>
      <c r="FMT24" s="810"/>
      <c r="FMU24" s="810"/>
      <c r="FMV24" s="810"/>
      <c r="FMW24" s="810"/>
      <c r="FMX24" s="810"/>
      <c r="FMY24" s="810"/>
      <c r="FMZ24" s="810"/>
      <c r="FNA24" s="810"/>
      <c r="FNB24" s="810"/>
      <c r="FNC24" s="810"/>
      <c r="FND24" s="810"/>
      <c r="FNE24" s="810"/>
      <c r="FNF24" s="810"/>
      <c r="FNG24" s="810"/>
      <c r="FNH24" s="810"/>
      <c r="FNI24" s="810"/>
      <c r="FNJ24" s="810"/>
      <c r="FNK24" s="810"/>
      <c r="FNL24" s="810"/>
      <c r="FNM24" s="810"/>
      <c r="FNN24" s="810"/>
      <c r="FNO24" s="810"/>
      <c r="FNP24" s="810"/>
      <c r="FNQ24" s="810"/>
      <c r="FNR24" s="810"/>
      <c r="FNS24" s="810"/>
      <c r="FNT24" s="810"/>
      <c r="FNU24" s="810"/>
      <c r="FNV24" s="810"/>
      <c r="FNW24" s="810"/>
      <c r="FNX24" s="810"/>
      <c r="FNY24" s="810"/>
      <c r="FNZ24" s="810"/>
      <c r="FOA24" s="810"/>
      <c r="FOB24" s="810"/>
      <c r="FOC24" s="810"/>
      <c r="FOD24" s="810"/>
      <c r="FOE24" s="810"/>
      <c r="FOF24" s="810"/>
      <c r="FOG24" s="810"/>
      <c r="FOH24" s="810"/>
      <c r="FOI24" s="810"/>
      <c r="FOJ24" s="810"/>
      <c r="FOK24" s="810"/>
      <c r="FOL24" s="810"/>
      <c r="FOM24" s="810"/>
      <c r="FON24" s="810"/>
      <c r="FOO24" s="810"/>
      <c r="FOP24" s="810"/>
      <c r="FOQ24" s="810"/>
      <c r="FOR24" s="810"/>
      <c r="FOS24" s="810"/>
      <c r="FOT24" s="810"/>
      <c r="FOU24" s="810"/>
      <c r="FOV24" s="810"/>
      <c r="FOW24" s="810"/>
      <c r="FOX24" s="810"/>
      <c r="FOY24" s="810"/>
      <c r="FOZ24" s="810"/>
      <c r="FPA24" s="810"/>
      <c r="FPB24" s="810"/>
      <c r="FPC24" s="810"/>
      <c r="FPD24" s="810"/>
      <c r="FPE24" s="810"/>
      <c r="FPF24" s="810"/>
      <c r="FPG24" s="810"/>
      <c r="FPH24" s="810"/>
      <c r="FPI24" s="810"/>
      <c r="FPJ24" s="810"/>
      <c r="FPK24" s="810"/>
      <c r="FPL24" s="810"/>
      <c r="FPM24" s="810"/>
      <c r="FPN24" s="810"/>
      <c r="FPO24" s="810"/>
      <c r="FPP24" s="810"/>
      <c r="FPQ24" s="810"/>
      <c r="FPR24" s="810"/>
      <c r="FPS24" s="810"/>
      <c r="FPT24" s="810"/>
      <c r="FPU24" s="810"/>
      <c r="FPV24" s="810"/>
      <c r="FPW24" s="810"/>
      <c r="FPX24" s="810"/>
      <c r="FPY24" s="810"/>
      <c r="FPZ24" s="810"/>
      <c r="FQA24" s="810"/>
      <c r="FQB24" s="810"/>
      <c r="FQC24" s="810"/>
      <c r="FQD24" s="810"/>
      <c r="FQE24" s="810"/>
      <c r="FQF24" s="810"/>
      <c r="FQG24" s="810"/>
      <c r="FQH24" s="810"/>
      <c r="FQI24" s="810"/>
      <c r="FQJ24" s="810"/>
      <c r="FQK24" s="810"/>
      <c r="FQL24" s="810"/>
      <c r="FQM24" s="810"/>
      <c r="FQN24" s="810"/>
      <c r="FQO24" s="810"/>
      <c r="FQP24" s="810"/>
      <c r="FQQ24" s="810"/>
      <c r="FQR24" s="810"/>
      <c r="FQS24" s="810"/>
      <c r="FQT24" s="810"/>
      <c r="FQU24" s="810"/>
      <c r="FQV24" s="810"/>
      <c r="FQW24" s="810"/>
      <c r="FQX24" s="810"/>
      <c r="FQY24" s="810"/>
      <c r="FQZ24" s="810"/>
      <c r="FRA24" s="810"/>
      <c r="FRB24" s="810"/>
      <c r="FRC24" s="810"/>
      <c r="FRD24" s="810"/>
      <c r="FRE24" s="810"/>
      <c r="FRF24" s="810"/>
      <c r="FRG24" s="810"/>
      <c r="FRH24" s="810"/>
      <c r="FRI24" s="810"/>
      <c r="FRJ24" s="810"/>
      <c r="FRK24" s="810"/>
      <c r="FRL24" s="810"/>
      <c r="FRM24" s="810"/>
      <c r="FRN24" s="810"/>
      <c r="FRO24" s="810"/>
      <c r="FRP24" s="810"/>
      <c r="FRQ24" s="810"/>
      <c r="FRR24" s="810"/>
      <c r="FRS24" s="810"/>
      <c r="FRT24" s="810"/>
      <c r="FRU24" s="810"/>
      <c r="FRV24" s="810"/>
      <c r="FRW24" s="810"/>
      <c r="FRX24" s="810"/>
      <c r="FRY24" s="810"/>
      <c r="FRZ24" s="810"/>
      <c r="FSA24" s="810"/>
      <c r="FSB24" s="810"/>
      <c r="FSC24" s="810"/>
      <c r="FSD24" s="810"/>
      <c r="FSE24" s="810"/>
      <c r="FSF24" s="810"/>
      <c r="FSG24" s="810"/>
      <c r="FSH24" s="810"/>
      <c r="FSI24" s="810"/>
      <c r="FSJ24" s="810"/>
      <c r="FSK24" s="810"/>
      <c r="FSL24" s="810"/>
      <c r="FSM24" s="810"/>
      <c r="FSN24" s="810"/>
      <c r="FSO24" s="810"/>
      <c r="FSP24" s="810"/>
      <c r="FSQ24" s="810"/>
      <c r="FSR24" s="810"/>
      <c r="FSS24" s="810"/>
      <c r="FST24" s="810"/>
      <c r="FSU24" s="810"/>
      <c r="FSV24" s="810"/>
      <c r="FSW24" s="810"/>
      <c r="FSX24" s="810"/>
      <c r="FSY24" s="810"/>
      <c r="FSZ24" s="810"/>
      <c r="FTA24" s="810"/>
      <c r="FTB24" s="810"/>
      <c r="FTC24" s="810"/>
      <c r="FTD24" s="810"/>
      <c r="FTE24" s="810"/>
      <c r="FTF24" s="810"/>
      <c r="FTG24" s="810"/>
      <c r="FTH24" s="810"/>
      <c r="FTI24" s="810"/>
      <c r="FTJ24" s="810"/>
      <c r="FTK24" s="810"/>
      <c r="FTL24" s="810"/>
      <c r="FTM24" s="810"/>
      <c r="FTN24" s="810"/>
      <c r="FTO24" s="810"/>
      <c r="FTP24" s="810"/>
      <c r="FTQ24" s="810"/>
      <c r="FTR24" s="810"/>
      <c r="FTS24" s="810"/>
      <c r="FTT24" s="810"/>
      <c r="FTU24" s="810"/>
      <c r="FTV24" s="810"/>
      <c r="FTW24" s="810"/>
      <c r="FTX24" s="810"/>
      <c r="FTY24" s="810"/>
      <c r="FTZ24" s="810"/>
      <c r="FUA24" s="810"/>
      <c r="FUB24" s="810"/>
      <c r="FUC24" s="810"/>
      <c r="FUD24" s="810"/>
      <c r="FUE24" s="810"/>
      <c r="FUF24" s="810"/>
      <c r="FUG24" s="810"/>
      <c r="FUH24" s="810"/>
      <c r="FUI24" s="810"/>
      <c r="FUJ24" s="810"/>
      <c r="FUK24" s="810"/>
      <c r="FUL24" s="810"/>
      <c r="FUM24" s="810"/>
      <c r="FUN24" s="810"/>
      <c r="FUO24" s="810"/>
      <c r="FUP24" s="810"/>
      <c r="FUQ24" s="810"/>
      <c r="FUR24" s="810"/>
      <c r="FUS24" s="810"/>
      <c r="FUT24" s="810"/>
      <c r="FUU24" s="810"/>
      <c r="FUV24" s="810"/>
      <c r="FUW24" s="810"/>
      <c r="FUX24" s="810"/>
      <c r="FUY24" s="810"/>
      <c r="FUZ24" s="810"/>
      <c r="FVA24" s="810"/>
      <c r="FVB24" s="810"/>
      <c r="FVC24" s="810"/>
      <c r="FVD24" s="810"/>
      <c r="FVE24" s="810"/>
      <c r="FVF24" s="810"/>
      <c r="FVG24" s="810"/>
      <c r="FVH24" s="810"/>
      <c r="FVI24" s="810"/>
      <c r="FVJ24" s="810"/>
      <c r="FVK24" s="810"/>
      <c r="FVL24" s="810"/>
      <c r="FVM24" s="810"/>
      <c r="FVN24" s="810"/>
      <c r="FVO24" s="810"/>
      <c r="FVP24" s="810"/>
      <c r="FVQ24" s="810"/>
      <c r="FVR24" s="810"/>
      <c r="FVS24" s="810"/>
      <c r="FVT24" s="810"/>
      <c r="FVU24" s="810"/>
      <c r="FVV24" s="810"/>
      <c r="FVW24" s="810"/>
      <c r="FVX24" s="810"/>
      <c r="FVY24" s="810"/>
      <c r="FVZ24" s="810"/>
      <c r="FWA24" s="810"/>
      <c r="FWB24" s="810"/>
      <c r="FWC24" s="810"/>
      <c r="FWD24" s="810"/>
      <c r="FWE24" s="810"/>
      <c r="FWF24" s="810"/>
      <c r="FWG24" s="810"/>
      <c r="FWH24" s="810"/>
      <c r="FWI24" s="810"/>
      <c r="FWJ24" s="810"/>
      <c r="FWK24" s="810"/>
      <c r="FWL24" s="810"/>
      <c r="FWM24" s="810"/>
      <c r="FWN24" s="810"/>
      <c r="FWO24" s="810"/>
      <c r="FWP24" s="810"/>
      <c r="FWQ24" s="810"/>
      <c r="FWR24" s="810"/>
      <c r="FWS24" s="810"/>
      <c r="FWT24" s="810"/>
      <c r="FWU24" s="810"/>
      <c r="FWV24" s="810"/>
      <c r="FWW24" s="810"/>
      <c r="FWX24" s="810"/>
      <c r="FWY24" s="810"/>
      <c r="FWZ24" s="810"/>
      <c r="FXA24" s="810"/>
      <c r="FXB24" s="810"/>
      <c r="FXC24" s="810"/>
      <c r="FXD24" s="810"/>
      <c r="FXE24" s="810"/>
      <c r="FXF24" s="810"/>
      <c r="FXG24" s="810"/>
      <c r="FXH24" s="810"/>
      <c r="FXI24" s="810"/>
      <c r="FXJ24" s="810"/>
      <c r="FXK24" s="810"/>
      <c r="FXL24" s="810"/>
      <c r="FXM24" s="810"/>
      <c r="FXN24" s="810"/>
      <c r="FXO24" s="810"/>
      <c r="FXP24" s="810"/>
      <c r="FXQ24" s="810"/>
      <c r="FXR24" s="810"/>
      <c r="FXS24" s="810"/>
      <c r="FXT24" s="810"/>
      <c r="FXU24" s="810"/>
      <c r="FXV24" s="810"/>
      <c r="FXW24" s="810"/>
      <c r="FXX24" s="810"/>
      <c r="FXY24" s="810"/>
      <c r="FXZ24" s="810"/>
      <c r="FYA24" s="810"/>
      <c r="FYB24" s="810"/>
      <c r="FYC24" s="810"/>
      <c r="FYD24" s="810"/>
      <c r="FYE24" s="810"/>
      <c r="FYF24" s="810"/>
      <c r="FYG24" s="810"/>
      <c r="FYH24" s="810"/>
      <c r="FYI24" s="810"/>
      <c r="FYJ24" s="810"/>
      <c r="FYK24" s="810"/>
      <c r="FYL24" s="810"/>
      <c r="FYM24" s="810"/>
      <c r="FYN24" s="810"/>
      <c r="FYO24" s="810"/>
      <c r="FYP24" s="810"/>
      <c r="FYQ24" s="810"/>
      <c r="FYR24" s="810"/>
      <c r="FYS24" s="810"/>
      <c r="FYT24" s="810"/>
      <c r="FYU24" s="810"/>
      <c r="FYV24" s="810"/>
      <c r="FYW24" s="810"/>
      <c r="FYX24" s="810"/>
      <c r="FYY24" s="810"/>
      <c r="FYZ24" s="810"/>
      <c r="FZA24" s="810"/>
      <c r="FZB24" s="810"/>
      <c r="FZC24" s="810"/>
      <c r="FZD24" s="810"/>
      <c r="FZE24" s="810"/>
      <c r="FZF24" s="810"/>
      <c r="FZG24" s="810"/>
      <c r="FZH24" s="810"/>
      <c r="FZI24" s="810"/>
      <c r="FZJ24" s="810"/>
      <c r="FZK24" s="810"/>
      <c r="FZL24" s="810"/>
      <c r="FZM24" s="810"/>
      <c r="FZN24" s="810"/>
      <c r="FZO24" s="810"/>
      <c r="FZP24" s="810"/>
      <c r="FZQ24" s="810"/>
      <c r="FZR24" s="810"/>
      <c r="FZS24" s="810"/>
      <c r="FZT24" s="810"/>
      <c r="FZU24" s="810"/>
      <c r="FZV24" s="810"/>
      <c r="FZW24" s="810"/>
      <c r="FZX24" s="810"/>
      <c r="FZY24" s="810"/>
      <c r="FZZ24" s="810"/>
      <c r="GAA24" s="810"/>
      <c r="GAB24" s="810"/>
      <c r="GAC24" s="810"/>
      <c r="GAD24" s="810"/>
      <c r="GAE24" s="810"/>
      <c r="GAF24" s="810"/>
      <c r="GAG24" s="810"/>
      <c r="GAH24" s="810"/>
      <c r="GAI24" s="810"/>
      <c r="GAJ24" s="810"/>
      <c r="GAK24" s="810"/>
      <c r="GAL24" s="810"/>
      <c r="GAM24" s="810"/>
      <c r="GAN24" s="810"/>
      <c r="GAO24" s="810"/>
      <c r="GAP24" s="810"/>
      <c r="GAQ24" s="810"/>
      <c r="GAR24" s="810"/>
      <c r="GAS24" s="810"/>
      <c r="GAT24" s="810"/>
      <c r="GAU24" s="810"/>
      <c r="GAV24" s="810"/>
      <c r="GAW24" s="810"/>
      <c r="GAX24" s="810"/>
      <c r="GAY24" s="810"/>
      <c r="GAZ24" s="810"/>
      <c r="GBA24" s="810"/>
      <c r="GBB24" s="810"/>
      <c r="GBC24" s="810"/>
      <c r="GBD24" s="810"/>
      <c r="GBE24" s="810"/>
      <c r="GBF24" s="810"/>
      <c r="GBG24" s="810"/>
      <c r="GBH24" s="810"/>
      <c r="GBI24" s="810"/>
      <c r="GBJ24" s="810"/>
      <c r="GBK24" s="810"/>
      <c r="GBL24" s="810"/>
      <c r="GBM24" s="810"/>
      <c r="GBN24" s="810"/>
      <c r="GBO24" s="810"/>
      <c r="GBP24" s="810"/>
      <c r="GBQ24" s="810"/>
      <c r="GBR24" s="810"/>
      <c r="GBS24" s="810"/>
      <c r="GBT24" s="810"/>
      <c r="GBU24" s="810"/>
      <c r="GBV24" s="810"/>
      <c r="GBW24" s="810"/>
      <c r="GBX24" s="810"/>
      <c r="GBY24" s="810"/>
      <c r="GBZ24" s="810"/>
      <c r="GCA24" s="810"/>
      <c r="GCB24" s="810"/>
      <c r="GCC24" s="810"/>
      <c r="GCD24" s="810"/>
      <c r="GCE24" s="810"/>
      <c r="GCF24" s="810"/>
      <c r="GCG24" s="810"/>
      <c r="GCH24" s="810"/>
      <c r="GCI24" s="810"/>
      <c r="GCJ24" s="810"/>
      <c r="GCK24" s="810"/>
      <c r="GCL24" s="810"/>
      <c r="GCM24" s="810"/>
      <c r="GCN24" s="810"/>
      <c r="GCO24" s="810"/>
      <c r="GCP24" s="810"/>
      <c r="GCQ24" s="810"/>
      <c r="GCR24" s="810"/>
      <c r="GCS24" s="810"/>
      <c r="GCT24" s="810"/>
      <c r="GCU24" s="810"/>
      <c r="GCV24" s="810"/>
      <c r="GCW24" s="810"/>
      <c r="GCX24" s="810"/>
      <c r="GCY24" s="810"/>
      <c r="GCZ24" s="810"/>
      <c r="GDA24" s="810"/>
      <c r="GDB24" s="810"/>
      <c r="GDC24" s="810"/>
      <c r="GDD24" s="810"/>
      <c r="GDE24" s="810"/>
      <c r="GDF24" s="810"/>
      <c r="GDG24" s="810"/>
      <c r="GDH24" s="810"/>
      <c r="GDI24" s="810"/>
      <c r="GDJ24" s="810"/>
      <c r="GDK24" s="810"/>
      <c r="GDL24" s="810"/>
      <c r="GDM24" s="810"/>
      <c r="GDN24" s="810"/>
      <c r="GDO24" s="810"/>
      <c r="GDP24" s="810"/>
      <c r="GDQ24" s="810"/>
      <c r="GDR24" s="810"/>
      <c r="GDS24" s="810"/>
      <c r="GDT24" s="810"/>
      <c r="GDU24" s="810"/>
      <c r="GDV24" s="810"/>
      <c r="GDW24" s="810"/>
      <c r="GDX24" s="810"/>
      <c r="GDY24" s="810"/>
      <c r="GDZ24" s="810"/>
      <c r="GEA24" s="810"/>
      <c r="GEB24" s="810"/>
      <c r="GEC24" s="810"/>
      <c r="GED24" s="810"/>
      <c r="GEE24" s="810"/>
      <c r="GEF24" s="810"/>
      <c r="GEG24" s="810"/>
      <c r="GEH24" s="810"/>
      <c r="GEI24" s="810"/>
      <c r="GEJ24" s="810"/>
      <c r="GEK24" s="810"/>
      <c r="GEL24" s="810"/>
      <c r="GEM24" s="810"/>
      <c r="GEN24" s="810"/>
      <c r="GEO24" s="810"/>
      <c r="GEP24" s="810"/>
      <c r="GEQ24" s="810"/>
      <c r="GER24" s="810"/>
      <c r="GES24" s="810"/>
      <c r="GET24" s="810"/>
      <c r="GEU24" s="810"/>
      <c r="GEV24" s="810"/>
      <c r="GEW24" s="810"/>
      <c r="GEX24" s="810"/>
      <c r="GEY24" s="810"/>
      <c r="GEZ24" s="810"/>
      <c r="GFA24" s="810"/>
      <c r="GFB24" s="810"/>
      <c r="GFC24" s="810"/>
      <c r="GFD24" s="810"/>
      <c r="GFE24" s="810"/>
      <c r="GFF24" s="810"/>
      <c r="GFG24" s="810"/>
      <c r="GFH24" s="810"/>
      <c r="GFI24" s="810"/>
      <c r="GFJ24" s="810"/>
      <c r="GFK24" s="810"/>
      <c r="GFL24" s="810"/>
      <c r="GFM24" s="810"/>
      <c r="GFN24" s="810"/>
      <c r="GFO24" s="810"/>
      <c r="GFP24" s="810"/>
      <c r="GFQ24" s="810"/>
      <c r="GFR24" s="810"/>
      <c r="GFS24" s="810"/>
      <c r="GFT24" s="810"/>
      <c r="GFU24" s="810"/>
      <c r="GFV24" s="810"/>
      <c r="GFW24" s="810"/>
      <c r="GFX24" s="810"/>
      <c r="GFY24" s="810"/>
      <c r="GFZ24" s="810"/>
      <c r="GGA24" s="810"/>
      <c r="GGB24" s="810"/>
      <c r="GGC24" s="810"/>
      <c r="GGD24" s="810"/>
      <c r="GGE24" s="810"/>
      <c r="GGF24" s="810"/>
      <c r="GGG24" s="810"/>
      <c r="GGH24" s="810"/>
      <c r="GGI24" s="810"/>
      <c r="GGJ24" s="810"/>
      <c r="GGK24" s="810"/>
      <c r="GGL24" s="810"/>
      <c r="GGM24" s="810"/>
      <c r="GGN24" s="810"/>
      <c r="GGO24" s="810"/>
      <c r="GGP24" s="810"/>
      <c r="GGQ24" s="810"/>
      <c r="GGR24" s="810"/>
      <c r="GGS24" s="810"/>
      <c r="GGT24" s="810"/>
      <c r="GGU24" s="810"/>
      <c r="GGV24" s="810"/>
      <c r="GGW24" s="810"/>
      <c r="GGX24" s="810"/>
      <c r="GGY24" s="810"/>
      <c r="GGZ24" s="810"/>
      <c r="GHA24" s="810"/>
      <c r="GHB24" s="810"/>
      <c r="GHC24" s="810"/>
      <c r="GHD24" s="810"/>
      <c r="GHE24" s="810"/>
      <c r="GHF24" s="810"/>
      <c r="GHG24" s="810"/>
      <c r="GHH24" s="810"/>
      <c r="GHI24" s="810"/>
      <c r="GHJ24" s="810"/>
      <c r="GHK24" s="810"/>
      <c r="GHL24" s="810"/>
      <c r="GHM24" s="810"/>
      <c r="GHN24" s="810"/>
      <c r="GHO24" s="810"/>
      <c r="GHP24" s="810"/>
      <c r="GHQ24" s="810"/>
      <c r="GHR24" s="810"/>
      <c r="GHS24" s="810"/>
      <c r="GHT24" s="810"/>
      <c r="GHU24" s="810"/>
      <c r="GHV24" s="810"/>
      <c r="GHW24" s="810"/>
      <c r="GHX24" s="810"/>
      <c r="GHY24" s="810"/>
      <c r="GHZ24" s="810"/>
      <c r="GIA24" s="810"/>
      <c r="GIB24" s="810"/>
      <c r="GIC24" s="810"/>
      <c r="GID24" s="810"/>
      <c r="GIE24" s="810"/>
      <c r="GIF24" s="810"/>
      <c r="GIG24" s="810"/>
      <c r="GIH24" s="810"/>
      <c r="GII24" s="810"/>
      <c r="GIJ24" s="810"/>
      <c r="GIK24" s="810"/>
      <c r="GIL24" s="810"/>
      <c r="GIM24" s="810"/>
      <c r="GIN24" s="810"/>
      <c r="GIO24" s="810"/>
      <c r="GIP24" s="810"/>
      <c r="GIQ24" s="810"/>
      <c r="GIR24" s="810"/>
      <c r="GIS24" s="810"/>
      <c r="GIT24" s="810"/>
      <c r="GIU24" s="810"/>
      <c r="GIV24" s="810"/>
      <c r="GIW24" s="810"/>
      <c r="GIX24" s="810"/>
      <c r="GIY24" s="810"/>
      <c r="GIZ24" s="810"/>
      <c r="GJA24" s="810"/>
      <c r="GJB24" s="810"/>
      <c r="GJC24" s="810"/>
      <c r="GJD24" s="810"/>
      <c r="GJE24" s="810"/>
      <c r="GJF24" s="810"/>
      <c r="GJG24" s="810"/>
      <c r="GJH24" s="810"/>
      <c r="GJI24" s="810"/>
      <c r="GJJ24" s="810"/>
      <c r="GJK24" s="810"/>
      <c r="GJL24" s="810"/>
      <c r="GJM24" s="810"/>
      <c r="GJN24" s="810"/>
      <c r="GJO24" s="810"/>
      <c r="GJP24" s="810"/>
      <c r="GJQ24" s="810"/>
      <c r="GJR24" s="810"/>
      <c r="GJS24" s="810"/>
      <c r="GJT24" s="810"/>
      <c r="GJU24" s="810"/>
      <c r="GJV24" s="810"/>
      <c r="GJW24" s="810"/>
      <c r="GJX24" s="810"/>
      <c r="GJY24" s="810"/>
      <c r="GJZ24" s="810"/>
      <c r="GKA24" s="810"/>
      <c r="GKB24" s="810"/>
      <c r="GKC24" s="810"/>
      <c r="GKD24" s="810"/>
      <c r="GKE24" s="810"/>
      <c r="GKF24" s="810"/>
      <c r="GKG24" s="810"/>
      <c r="GKH24" s="810"/>
      <c r="GKI24" s="810"/>
      <c r="GKJ24" s="810"/>
      <c r="GKK24" s="810"/>
      <c r="GKL24" s="810"/>
      <c r="GKM24" s="810"/>
      <c r="GKN24" s="810"/>
      <c r="GKO24" s="810"/>
      <c r="GKP24" s="810"/>
      <c r="GKQ24" s="810"/>
      <c r="GKR24" s="810"/>
      <c r="GKS24" s="810"/>
      <c r="GKT24" s="810"/>
      <c r="GKU24" s="810"/>
      <c r="GKV24" s="810"/>
      <c r="GKW24" s="810"/>
      <c r="GKX24" s="810"/>
      <c r="GKY24" s="810"/>
      <c r="GKZ24" s="810"/>
      <c r="GLA24" s="810"/>
      <c r="GLB24" s="810"/>
      <c r="GLC24" s="810"/>
      <c r="GLD24" s="810"/>
      <c r="GLE24" s="810"/>
      <c r="GLF24" s="810"/>
      <c r="GLG24" s="810"/>
      <c r="GLH24" s="810"/>
      <c r="GLI24" s="810"/>
      <c r="GLJ24" s="810"/>
      <c r="GLK24" s="810"/>
      <c r="GLL24" s="810"/>
      <c r="GLM24" s="810"/>
      <c r="GLN24" s="810"/>
      <c r="GLO24" s="810"/>
      <c r="GLP24" s="810"/>
      <c r="GLQ24" s="810"/>
      <c r="GLR24" s="810"/>
      <c r="GLS24" s="810"/>
      <c r="GLT24" s="810"/>
      <c r="GLU24" s="810"/>
      <c r="GLV24" s="810"/>
      <c r="GLW24" s="810"/>
      <c r="GLX24" s="810"/>
      <c r="GLY24" s="810"/>
      <c r="GLZ24" s="810"/>
      <c r="GMA24" s="810"/>
      <c r="GMB24" s="810"/>
      <c r="GMC24" s="810"/>
      <c r="GMD24" s="810"/>
      <c r="GME24" s="810"/>
      <c r="GMF24" s="810"/>
      <c r="GMG24" s="810"/>
      <c r="GMH24" s="810"/>
      <c r="GMI24" s="810"/>
      <c r="GMJ24" s="810"/>
      <c r="GMK24" s="810"/>
      <c r="GML24" s="810"/>
      <c r="GMM24" s="810"/>
      <c r="GMN24" s="810"/>
      <c r="GMO24" s="810"/>
      <c r="GMP24" s="810"/>
      <c r="GMQ24" s="810"/>
      <c r="GMR24" s="810"/>
      <c r="GMS24" s="810"/>
      <c r="GMT24" s="810"/>
      <c r="GMU24" s="810"/>
      <c r="GMV24" s="810"/>
      <c r="GMW24" s="810"/>
      <c r="GMX24" s="810"/>
      <c r="GMY24" s="810"/>
      <c r="GMZ24" s="810"/>
      <c r="GNA24" s="810"/>
      <c r="GNB24" s="810"/>
      <c r="GNC24" s="810"/>
      <c r="GND24" s="810"/>
      <c r="GNE24" s="810"/>
      <c r="GNF24" s="810"/>
      <c r="GNG24" s="810"/>
      <c r="GNH24" s="810"/>
      <c r="GNI24" s="810"/>
      <c r="GNJ24" s="810"/>
      <c r="GNK24" s="810"/>
      <c r="GNL24" s="810"/>
      <c r="GNM24" s="810"/>
      <c r="GNN24" s="810"/>
      <c r="GNO24" s="810"/>
      <c r="GNP24" s="810"/>
      <c r="GNQ24" s="810"/>
      <c r="GNR24" s="810"/>
      <c r="GNS24" s="810"/>
      <c r="GNT24" s="810"/>
      <c r="GNU24" s="810"/>
      <c r="GNV24" s="810"/>
      <c r="GNW24" s="810"/>
      <c r="GNX24" s="810"/>
      <c r="GNY24" s="810"/>
      <c r="GNZ24" s="810"/>
      <c r="GOA24" s="810"/>
      <c r="GOB24" s="810"/>
      <c r="GOC24" s="810"/>
      <c r="GOD24" s="810"/>
      <c r="GOE24" s="810"/>
      <c r="GOF24" s="810"/>
      <c r="GOG24" s="810"/>
      <c r="GOH24" s="810"/>
      <c r="GOI24" s="810"/>
      <c r="GOJ24" s="810"/>
      <c r="GOK24" s="810"/>
      <c r="GOL24" s="810"/>
      <c r="GOM24" s="810"/>
      <c r="GON24" s="810"/>
      <c r="GOO24" s="810"/>
      <c r="GOP24" s="810"/>
      <c r="GOQ24" s="810"/>
      <c r="GOR24" s="810"/>
      <c r="GOS24" s="810"/>
      <c r="GOT24" s="810"/>
      <c r="GOU24" s="810"/>
      <c r="GOV24" s="810"/>
      <c r="GOW24" s="810"/>
      <c r="GOX24" s="810"/>
      <c r="GOY24" s="810"/>
      <c r="GOZ24" s="810"/>
      <c r="GPA24" s="810"/>
      <c r="GPB24" s="810"/>
      <c r="GPC24" s="810"/>
      <c r="GPD24" s="810"/>
      <c r="GPE24" s="810"/>
      <c r="GPF24" s="810"/>
      <c r="GPG24" s="810"/>
      <c r="GPH24" s="810"/>
      <c r="GPI24" s="810"/>
      <c r="GPJ24" s="810"/>
      <c r="GPK24" s="810"/>
      <c r="GPL24" s="810"/>
      <c r="GPM24" s="810"/>
      <c r="GPN24" s="810"/>
      <c r="GPO24" s="810"/>
      <c r="GPP24" s="810"/>
      <c r="GPQ24" s="810"/>
      <c r="GPR24" s="810"/>
      <c r="GPS24" s="810"/>
      <c r="GPT24" s="810"/>
      <c r="GPU24" s="810"/>
      <c r="GPV24" s="810"/>
      <c r="GPW24" s="810"/>
      <c r="GPX24" s="810"/>
      <c r="GPY24" s="810"/>
      <c r="GPZ24" s="810"/>
      <c r="GQA24" s="810"/>
      <c r="GQB24" s="810"/>
      <c r="GQC24" s="810"/>
      <c r="GQD24" s="810"/>
      <c r="GQE24" s="810"/>
      <c r="GQF24" s="810"/>
      <c r="GQG24" s="810"/>
      <c r="GQH24" s="810"/>
      <c r="GQI24" s="810"/>
      <c r="GQJ24" s="810"/>
      <c r="GQK24" s="810"/>
      <c r="GQL24" s="810"/>
      <c r="GQM24" s="810"/>
      <c r="GQN24" s="810"/>
      <c r="GQO24" s="810"/>
      <c r="GQP24" s="810"/>
      <c r="GQQ24" s="810"/>
      <c r="GQR24" s="810"/>
      <c r="GQS24" s="810"/>
      <c r="GQT24" s="810"/>
      <c r="GQU24" s="810"/>
      <c r="GQV24" s="810"/>
      <c r="GQW24" s="810"/>
      <c r="GQX24" s="810"/>
      <c r="GQY24" s="810"/>
      <c r="GQZ24" s="810"/>
      <c r="GRA24" s="810"/>
      <c r="GRB24" s="810"/>
      <c r="GRC24" s="810"/>
      <c r="GRD24" s="810"/>
      <c r="GRE24" s="810"/>
      <c r="GRF24" s="810"/>
      <c r="GRG24" s="810"/>
      <c r="GRH24" s="810"/>
      <c r="GRI24" s="810"/>
      <c r="GRJ24" s="810"/>
      <c r="GRK24" s="810"/>
      <c r="GRL24" s="810"/>
      <c r="GRM24" s="810"/>
      <c r="GRN24" s="810"/>
      <c r="GRO24" s="810"/>
      <c r="GRP24" s="810"/>
      <c r="GRQ24" s="810"/>
      <c r="GRR24" s="810"/>
      <c r="GRS24" s="810"/>
      <c r="GRT24" s="810"/>
      <c r="GRU24" s="810"/>
      <c r="GRV24" s="810"/>
      <c r="GRW24" s="810"/>
      <c r="GRX24" s="810"/>
      <c r="GRY24" s="810"/>
      <c r="GRZ24" s="810"/>
      <c r="GSA24" s="810"/>
      <c r="GSB24" s="810"/>
      <c r="GSC24" s="810"/>
      <c r="GSD24" s="810"/>
      <c r="GSE24" s="810"/>
      <c r="GSF24" s="810"/>
      <c r="GSG24" s="810"/>
      <c r="GSH24" s="810"/>
      <c r="GSI24" s="810"/>
      <c r="GSJ24" s="810"/>
      <c r="GSK24" s="810"/>
      <c r="GSL24" s="810"/>
      <c r="GSM24" s="810"/>
      <c r="GSN24" s="810"/>
      <c r="GSO24" s="810"/>
      <c r="GSP24" s="810"/>
      <c r="GSQ24" s="810"/>
      <c r="GSR24" s="810"/>
      <c r="GSS24" s="810"/>
      <c r="GST24" s="810"/>
      <c r="GSU24" s="810"/>
      <c r="GSV24" s="810"/>
      <c r="GSW24" s="810"/>
      <c r="GSX24" s="810"/>
      <c r="GSY24" s="810"/>
      <c r="GSZ24" s="810"/>
      <c r="GTA24" s="810"/>
      <c r="GTB24" s="810"/>
      <c r="GTC24" s="810"/>
      <c r="GTD24" s="810"/>
      <c r="GTE24" s="810"/>
      <c r="GTF24" s="810"/>
      <c r="GTG24" s="810"/>
      <c r="GTH24" s="810"/>
      <c r="GTI24" s="810"/>
      <c r="GTJ24" s="810"/>
      <c r="GTK24" s="810"/>
      <c r="GTL24" s="810"/>
      <c r="GTM24" s="810"/>
      <c r="GTN24" s="810"/>
      <c r="GTO24" s="810"/>
      <c r="GTP24" s="810"/>
      <c r="GTQ24" s="810"/>
      <c r="GTR24" s="810"/>
      <c r="GTS24" s="810"/>
      <c r="GTT24" s="810"/>
      <c r="GTU24" s="810"/>
      <c r="GTV24" s="810"/>
      <c r="GTW24" s="810"/>
      <c r="GTX24" s="810"/>
      <c r="GTY24" s="810"/>
      <c r="GTZ24" s="810"/>
      <c r="GUA24" s="810"/>
      <c r="GUB24" s="810"/>
      <c r="GUC24" s="810"/>
      <c r="GUD24" s="810"/>
      <c r="GUE24" s="810"/>
      <c r="GUF24" s="810"/>
      <c r="GUG24" s="810"/>
      <c r="GUH24" s="810"/>
      <c r="GUI24" s="810"/>
      <c r="GUJ24" s="810"/>
      <c r="GUK24" s="810"/>
      <c r="GUL24" s="810"/>
      <c r="GUM24" s="810"/>
      <c r="GUN24" s="810"/>
      <c r="GUO24" s="810"/>
      <c r="GUP24" s="810"/>
      <c r="GUQ24" s="810"/>
      <c r="GUR24" s="810"/>
      <c r="GUS24" s="810"/>
      <c r="GUT24" s="810"/>
      <c r="GUU24" s="810"/>
      <c r="GUV24" s="810"/>
      <c r="GUW24" s="810"/>
      <c r="GUX24" s="810"/>
      <c r="GUY24" s="810"/>
      <c r="GUZ24" s="810"/>
      <c r="GVA24" s="810"/>
      <c r="GVB24" s="810"/>
      <c r="GVC24" s="810"/>
      <c r="GVD24" s="810"/>
      <c r="GVE24" s="810"/>
      <c r="GVF24" s="810"/>
      <c r="GVG24" s="810"/>
      <c r="GVH24" s="810"/>
      <c r="GVI24" s="810"/>
      <c r="GVJ24" s="810"/>
      <c r="GVK24" s="810"/>
      <c r="GVL24" s="810"/>
      <c r="GVM24" s="810"/>
      <c r="GVN24" s="810"/>
      <c r="GVO24" s="810"/>
      <c r="GVP24" s="810"/>
      <c r="GVQ24" s="810"/>
      <c r="GVR24" s="810"/>
      <c r="GVS24" s="810"/>
      <c r="GVT24" s="810"/>
      <c r="GVU24" s="810"/>
      <c r="GVV24" s="810"/>
      <c r="GVW24" s="810"/>
      <c r="GVX24" s="810"/>
      <c r="GVY24" s="810"/>
      <c r="GVZ24" s="810"/>
      <c r="GWA24" s="810"/>
      <c r="GWB24" s="810"/>
      <c r="GWC24" s="810"/>
      <c r="GWD24" s="810"/>
      <c r="GWE24" s="810"/>
      <c r="GWF24" s="810"/>
      <c r="GWG24" s="810"/>
      <c r="GWH24" s="810"/>
      <c r="GWI24" s="810"/>
      <c r="GWJ24" s="810"/>
      <c r="GWK24" s="810"/>
      <c r="GWL24" s="810"/>
      <c r="GWM24" s="810"/>
      <c r="GWN24" s="810"/>
      <c r="GWO24" s="810"/>
      <c r="GWP24" s="810"/>
      <c r="GWQ24" s="810"/>
      <c r="GWR24" s="810"/>
      <c r="GWS24" s="810"/>
      <c r="GWT24" s="810"/>
      <c r="GWU24" s="810"/>
      <c r="GWV24" s="810"/>
      <c r="GWW24" s="810"/>
      <c r="GWX24" s="810"/>
      <c r="GWY24" s="810"/>
      <c r="GWZ24" s="810"/>
      <c r="GXA24" s="810"/>
      <c r="GXB24" s="810"/>
      <c r="GXC24" s="810"/>
      <c r="GXD24" s="810"/>
      <c r="GXE24" s="810"/>
      <c r="GXF24" s="810"/>
      <c r="GXG24" s="810"/>
      <c r="GXH24" s="810"/>
      <c r="GXI24" s="810"/>
      <c r="GXJ24" s="810"/>
      <c r="GXK24" s="810"/>
      <c r="GXL24" s="810"/>
      <c r="GXM24" s="810"/>
      <c r="GXN24" s="810"/>
      <c r="GXO24" s="810"/>
      <c r="GXP24" s="810"/>
      <c r="GXQ24" s="810"/>
      <c r="GXR24" s="810"/>
      <c r="GXS24" s="810"/>
      <c r="GXT24" s="810"/>
      <c r="GXU24" s="810"/>
      <c r="GXV24" s="810"/>
      <c r="GXW24" s="810"/>
      <c r="GXX24" s="810"/>
      <c r="GXY24" s="810"/>
      <c r="GXZ24" s="810"/>
      <c r="GYA24" s="810"/>
      <c r="GYB24" s="810"/>
      <c r="GYC24" s="810"/>
      <c r="GYD24" s="810"/>
      <c r="GYE24" s="810"/>
      <c r="GYF24" s="810"/>
      <c r="GYG24" s="810"/>
      <c r="GYH24" s="810"/>
      <c r="GYI24" s="810"/>
      <c r="GYJ24" s="810"/>
      <c r="GYK24" s="810"/>
      <c r="GYL24" s="810"/>
      <c r="GYM24" s="810"/>
      <c r="GYN24" s="810"/>
      <c r="GYO24" s="810"/>
      <c r="GYP24" s="810"/>
      <c r="GYQ24" s="810"/>
      <c r="GYR24" s="810"/>
      <c r="GYS24" s="810"/>
      <c r="GYT24" s="810"/>
      <c r="GYU24" s="810"/>
      <c r="GYV24" s="810"/>
      <c r="GYW24" s="810"/>
      <c r="GYX24" s="810"/>
      <c r="GYY24" s="810"/>
      <c r="GYZ24" s="810"/>
      <c r="GZA24" s="810"/>
      <c r="GZB24" s="810"/>
      <c r="GZC24" s="810"/>
      <c r="GZD24" s="810"/>
      <c r="GZE24" s="810"/>
      <c r="GZF24" s="810"/>
      <c r="GZG24" s="810"/>
      <c r="GZH24" s="810"/>
      <c r="GZI24" s="810"/>
      <c r="GZJ24" s="810"/>
      <c r="GZK24" s="810"/>
      <c r="GZL24" s="810"/>
      <c r="GZM24" s="810"/>
      <c r="GZN24" s="810"/>
      <c r="GZO24" s="810"/>
      <c r="GZP24" s="810"/>
      <c r="GZQ24" s="810"/>
      <c r="GZR24" s="810"/>
      <c r="GZS24" s="810"/>
      <c r="GZT24" s="810"/>
      <c r="GZU24" s="810"/>
      <c r="GZV24" s="810"/>
      <c r="GZW24" s="810"/>
      <c r="GZX24" s="810"/>
      <c r="GZY24" s="810"/>
      <c r="GZZ24" s="810"/>
      <c r="HAA24" s="810"/>
      <c r="HAB24" s="810"/>
      <c r="HAC24" s="810"/>
      <c r="HAD24" s="810"/>
      <c r="HAE24" s="810"/>
      <c r="HAF24" s="810"/>
      <c r="HAG24" s="810"/>
      <c r="HAH24" s="810"/>
      <c r="HAI24" s="810"/>
      <c r="HAJ24" s="810"/>
      <c r="HAK24" s="810"/>
      <c r="HAL24" s="810"/>
      <c r="HAM24" s="810"/>
      <c r="HAN24" s="810"/>
      <c r="HAO24" s="810"/>
      <c r="HAP24" s="810"/>
      <c r="HAQ24" s="810"/>
      <c r="HAR24" s="810"/>
      <c r="HAS24" s="810"/>
      <c r="HAT24" s="810"/>
      <c r="HAU24" s="810"/>
      <c r="HAV24" s="810"/>
      <c r="HAW24" s="810"/>
      <c r="HAX24" s="810"/>
      <c r="HAY24" s="810"/>
      <c r="HAZ24" s="810"/>
      <c r="HBA24" s="810"/>
      <c r="HBB24" s="810"/>
      <c r="HBC24" s="810"/>
      <c r="HBD24" s="810"/>
      <c r="HBE24" s="810"/>
      <c r="HBF24" s="810"/>
      <c r="HBG24" s="810"/>
      <c r="HBH24" s="810"/>
      <c r="HBI24" s="810"/>
      <c r="HBJ24" s="810"/>
      <c r="HBK24" s="810"/>
      <c r="HBL24" s="810"/>
      <c r="HBM24" s="810"/>
      <c r="HBN24" s="810"/>
      <c r="HBO24" s="810"/>
      <c r="HBP24" s="810"/>
      <c r="HBQ24" s="810"/>
      <c r="HBR24" s="810"/>
      <c r="HBS24" s="810"/>
      <c r="HBT24" s="810"/>
      <c r="HBU24" s="810"/>
      <c r="HBV24" s="810"/>
      <c r="HBW24" s="810"/>
      <c r="HBX24" s="810"/>
      <c r="HBY24" s="810"/>
      <c r="HBZ24" s="810"/>
      <c r="HCA24" s="810"/>
      <c r="HCB24" s="810"/>
      <c r="HCC24" s="810"/>
      <c r="HCD24" s="810"/>
      <c r="HCE24" s="810"/>
      <c r="HCF24" s="810"/>
      <c r="HCG24" s="810"/>
      <c r="HCH24" s="810"/>
      <c r="HCI24" s="810"/>
      <c r="HCJ24" s="810"/>
      <c r="HCK24" s="810"/>
      <c r="HCL24" s="810"/>
      <c r="HCM24" s="810"/>
      <c r="HCN24" s="810"/>
      <c r="HCO24" s="810"/>
      <c r="HCP24" s="810"/>
      <c r="HCQ24" s="810"/>
      <c r="HCR24" s="810"/>
      <c r="HCS24" s="810"/>
      <c r="HCT24" s="810"/>
      <c r="HCU24" s="810"/>
      <c r="HCV24" s="810"/>
      <c r="HCW24" s="810"/>
      <c r="HCX24" s="810"/>
      <c r="HCY24" s="810"/>
      <c r="HCZ24" s="810"/>
      <c r="HDA24" s="810"/>
      <c r="HDB24" s="810"/>
      <c r="HDC24" s="810"/>
      <c r="HDD24" s="810"/>
      <c r="HDE24" s="810"/>
      <c r="HDF24" s="810"/>
      <c r="HDG24" s="810"/>
      <c r="HDH24" s="810"/>
      <c r="HDI24" s="810"/>
      <c r="HDJ24" s="810"/>
      <c r="HDK24" s="810"/>
      <c r="HDL24" s="810"/>
      <c r="HDM24" s="810"/>
      <c r="HDN24" s="810"/>
      <c r="HDO24" s="810"/>
      <c r="HDP24" s="810"/>
      <c r="HDQ24" s="810"/>
      <c r="HDR24" s="810"/>
      <c r="HDS24" s="810"/>
      <c r="HDT24" s="810"/>
      <c r="HDU24" s="810"/>
      <c r="HDV24" s="810"/>
      <c r="HDW24" s="810"/>
      <c r="HDX24" s="810"/>
      <c r="HDY24" s="810"/>
      <c r="HDZ24" s="810"/>
      <c r="HEA24" s="810"/>
      <c r="HEB24" s="810"/>
      <c r="HEC24" s="810"/>
      <c r="HED24" s="810"/>
      <c r="HEE24" s="810"/>
      <c r="HEF24" s="810"/>
      <c r="HEG24" s="810"/>
      <c r="HEH24" s="810"/>
      <c r="HEI24" s="810"/>
      <c r="HEJ24" s="810"/>
      <c r="HEK24" s="810"/>
      <c r="HEL24" s="810"/>
      <c r="HEM24" s="810"/>
      <c r="HEN24" s="810"/>
      <c r="HEO24" s="810"/>
      <c r="HEP24" s="810"/>
      <c r="HEQ24" s="810"/>
      <c r="HER24" s="810"/>
      <c r="HES24" s="810"/>
      <c r="HET24" s="810"/>
      <c r="HEU24" s="810"/>
      <c r="HEV24" s="810"/>
      <c r="HEW24" s="810"/>
      <c r="HEX24" s="810"/>
      <c r="HEY24" s="810"/>
      <c r="HEZ24" s="810"/>
      <c r="HFA24" s="810"/>
      <c r="HFB24" s="810"/>
      <c r="HFC24" s="810"/>
      <c r="HFD24" s="810"/>
      <c r="HFE24" s="810"/>
      <c r="HFF24" s="810"/>
      <c r="HFG24" s="810"/>
      <c r="HFH24" s="810"/>
      <c r="HFI24" s="810"/>
      <c r="HFJ24" s="810"/>
      <c r="HFK24" s="810"/>
      <c r="HFL24" s="810"/>
      <c r="HFM24" s="810"/>
      <c r="HFN24" s="810"/>
      <c r="HFO24" s="810"/>
      <c r="HFP24" s="810"/>
      <c r="HFQ24" s="810"/>
      <c r="HFR24" s="810"/>
      <c r="HFS24" s="810"/>
      <c r="HFT24" s="810"/>
      <c r="HFU24" s="810"/>
      <c r="HFV24" s="810"/>
      <c r="HFW24" s="810"/>
      <c r="HFX24" s="810"/>
      <c r="HFY24" s="810"/>
      <c r="HFZ24" s="810"/>
      <c r="HGA24" s="810"/>
      <c r="HGB24" s="810"/>
      <c r="HGC24" s="810"/>
      <c r="HGD24" s="810"/>
      <c r="HGE24" s="810"/>
      <c r="HGF24" s="810"/>
      <c r="HGG24" s="810"/>
      <c r="HGH24" s="810"/>
      <c r="HGI24" s="810"/>
      <c r="HGJ24" s="810"/>
      <c r="HGK24" s="810"/>
      <c r="HGL24" s="810"/>
      <c r="HGM24" s="810"/>
      <c r="HGN24" s="810"/>
      <c r="HGO24" s="810"/>
      <c r="HGP24" s="810"/>
      <c r="HGQ24" s="810"/>
      <c r="HGR24" s="810"/>
      <c r="HGS24" s="810"/>
      <c r="HGT24" s="810"/>
      <c r="HGU24" s="810"/>
      <c r="HGV24" s="810"/>
      <c r="HGW24" s="810"/>
      <c r="HGX24" s="810"/>
      <c r="HGY24" s="810"/>
      <c r="HGZ24" s="810"/>
      <c r="HHA24" s="810"/>
      <c r="HHB24" s="810"/>
      <c r="HHC24" s="810"/>
      <c r="HHD24" s="810"/>
      <c r="HHE24" s="810"/>
      <c r="HHF24" s="810"/>
      <c r="HHG24" s="810"/>
      <c r="HHH24" s="810"/>
      <c r="HHI24" s="810"/>
      <c r="HHJ24" s="810"/>
      <c r="HHK24" s="810"/>
      <c r="HHL24" s="810"/>
      <c r="HHM24" s="810"/>
      <c r="HHN24" s="810"/>
      <c r="HHO24" s="810"/>
      <c r="HHP24" s="810"/>
      <c r="HHQ24" s="810"/>
      <c r="HHR24" s="810"/>
      <c r="HHS24" s="810"/>
      <c r="HHT24" s="810"/>
      <c r="HHU24" s="810"/>
      <c r="HHV24" s="810"/>
      <c r="HHW24" s="810"/>
      <c r="HHX24" s="810"/>
      <c r="HHY24" s="810"/>
      <c r="HHZ24" s="810"/>
      <c r="HIA24" s="810"/>
      <c r="HIB24" s="810"/>
      <c r="HIC24" s="810"/>
      <c r="HID24" s="810"/>
      <c r="HIE24" s="810"/>
      <c r="HIF24" s="810"/>
      <c r="HIG24" s="810"/>
      <c r="HIH24" s="810"/>
      <c r="HII24" s="810"/>
      <c r="HIJ24" s="810"/>
      <c r="HIK24" s="810"/>
      <c r="HIL24" s="810"/>
      <c r="HIM24" s="810"/>
      <c r="HIN24" s="810"/>
      <c r="HIO24" s="810"/>
      <c r="HIP24" s="810"/>
      <c r="HIQ24" s="810"/>
      <c r="HIR24" s="810"/>
      <c r="HIS24" s="810"/>
      <c r="HIT24" s="810"/>
      <c r="HIU24" s="810"/>
      <c r="HIV24" s="810"/>
      <c r="HIW24" s="810"/>
      <c r="HIX24" s="810"/>
      <c r="HIY24" s="810"/>
      <c r="HIZ24" s="810"/>
      <c r="HJA24" s="810"/>
      <c r="HJB24" s="810"/>
      <c r="HJC24" s="810"/>
      <c r="HJD24" s="810"/>
      <c r="HJE24" s="810"/>
      <c r="HJF24" s="810"/>
      <c r="HJG24" s="810"/>
      <c r="HJH24" s="810"/>
      <c r="HJI24" s="810"/>
      <c r="HJJ24" s="810"/>
      <c r="HJK24" s="810"/>
      <c r="HJL24" s="810"/>
      <c r="HJM24" s="810"/>
      <c r="HJN24" s="810"/>
      <c r="HJO24" s="810"/>
      <c r="HJP24" s="810"/>
      <c r="HJQ24" s="810"/>
      <c r="HJR24" s="810"/>
      <c r="HJS24" s="810"/>
      <c r="HJT24" s="810"/>
      <c r="HJU24" s="810"/>
      <c r="HJV24" s="810"/>
      <c r="HJW24" s="810"/>
      <c r="HJX24" s="810"/>
      <c r="HJY24" s="810"/>
      <c r="HJZ24" s="810"/>
      <c r="HKA24" s="810"/>
      <c r="HKB24" s="810"/>
      <c r="HKC24" s="810"/>
      <c r="HKD24" s="810"/>
      <c r="HKE24" s="810"/>
      <c r="HKF24" s="810"/>
      <c r="HKG24" s="810"/>
      <c r="HKH24" s="810"/>
      <c r="HKI24" s="810"/>
      <c r="HKJ24" s="810"/>
      <c r="HKK24" s="810"/>
      <c r="HKL24" s="810"/>
      <c r="HKM24" s="810"/>
      <c r="HKN24" s="810"/>
      <c r="HKO24" s="810"/>
      <c r="HKP24" s="810"/>
      <c r="HKQ24" s="810"/>
      <c r="HKR24" s="810"/>
      <c r="HKS24" s="810"/>
      <c r="HKT24" s="810"/>
      <c r="HKU24" s="810"/>
      <c r="HKV24" s="810"/>
      <c r="HKW24" s="810"/>
      <c r="HKX24" s="810"/>
      <c r="HKY24" s="810"/>
      <c r="HKZ24" s="810"/>
      <c r="HLA24" s="810"/>
      <c r="HLB24" s="810"/>
      <c r="HLC24" s="810"/>
      <c r="HLD24" s="810"/>
      <c r="HLE24" s="810"/>
      <c r="HLF24" s="810"/>
      <c r="HLG24" s="810"/>
      <c r="HLH24" s="810"/>
      <c r="HLI24" s="810"/>
      <c r="HLJ24" s="810"/>
      <c r="HLK24" s="810"/>
      <c r="HLL24" s="810"/>
      <c r="HLM24" s="810"/>
      <c r="HLN24" s="810"/>
      <c r="HLO24" s="810"/>
      <c r="HLP24" s="810"/>
      <c r="HLQ24" s="810"/>
      <c r="HLR24" s="810"/>
      <c r="HLS24" s="810"/>
      <c r="HLT24" s="810"/>
      <c r="HLU24" s="810"/>
      <c r="HLV24" s="810"/>
      <c r="HLW24" s="810"/>
      <c r="HLX24" s="810"/>
      <c r="HLY24" s="810"/>
      <c r="HLZ24" s="810"/>
      <c r="HMA24" s="810"/>
      <c r="HMB24" s="810"/>
      <c r="HMC24" s="810"/>
      <c r="HMD24" s="810"/>
      <c r="HME24" s="810"/>
      <c r="HMF24" s="810"/>
      <c r="HMG24" s="810"/>
      <c r="HMH24" s="810"/>
      <c r="HMI24" s="810"/>
      <c r="HMJ24" s="810"/>
      <c r="HMK24" s="810"/>
      <c r="HML24" s="810"/>
      <c r="HMM24" s="810"/>
      <c r="HMN24" s="810"/>
      <c r="HMO24" s="810"/>
      <c r="HMP24" s="810"/>
      <c r="HMQ24" s="810"/>
      <c r="HMR24" s="810"/>
      <c r="HMS24" s="810"/>
      <c r="HMT24" s="810"/>
      <c r="HMU24" s="810"/>
      <c r="HMV24" s="810"/>
      <c r="HMW24" s="810"/>
      <c r="HMX24" s="810"/>
      <c r="HMY24" s="810"/>
      <c r="HMZ24" s="810"/>
      <c r="HNA24" s="810"/>
      <c r="HNB24" s="810"/>
      <c r="HNC24" s="810"/>
      <c r="HND24" s="810"/>
      <c r="HNE24" s="810"/>
      <c r="HNF24" s="810"/>
      <c r="HNG24" s="810"/>
      <c r="HNH24" s="810"/>
      <c r="HNI24" s="810"/>
      <c r="HNJ24" s="810"/>
      <c r="HNK24" s="810"/>
      <c r="HNL24" s="810"/>
      <c r="HNM24" s="810"/>
      <c r="HNN24" s="810"/>
      <c r="HNO24" s="810"/>
      <c r="HNP24" s="810"/>
      <c r="HNQ24" s="810"/>
      <c r="HNR24" s="810"/>
      <c r="HNS24" s="810"/>
      <c r="HNT24" s="810"/>
      <c r="HNU24" s="810"/>
      <c r="HNV24" s="810"/>
      <c r="HNW24" s="810"/>
      <c r="HNX24" s="810"/>
      <c r="HNY24" s="810"/>
      <c r="HNZ24" s="810"/>
      <c r="HOA24" s="810"/>
      <c r="HOB24" s="810"/>
      <c r="HOC24" s="810"/>
      <c r="HOD24" s="810"/>
      <c r="HOE24" s="810"/>
      <c r="HOF24" s="810"/>
      <c r="HOG24" s="810"/>
      <c r="HOH24" s="810"/>
      <c r="HOI24" s="810"/>
      <c r="HOJ24" s="810"/>
      <c r="HOK24" s="810"/>
      <c r="HOL24" s="810"/>
      <c r="HOM24" s="810"/>
      <c r="HON24" s="810"/>
      <c r="HOO24" s="810"/>
      <c r="HOP24" s="810"/>
      <c r="HOQ24" s="810"/>
      <c r="HOR24" s="810"/>
      <c r="HOS24" s="810"/>
      <c r="HOT24" s="810"/>
      <c r="HOU24" s="810"/>
      <c r="HOV24" s="810"/>
      <c r="HOW24" s="810"/>
      <c r="HOX24" s="810"/>
      <c r="HOY24" s="810"/>
      <c r="HOZ24" s="810"/>
      <c r="HPA24" s="810"/>
      <c r="HPB24" s="810"/>
      <c r="HPC24" s="810"/>
      <c r="HPD24" s="810"/>
      <c r="HPE24" s="810"/>
      <c r="HPF24" s="810"/>
      <c r="HPG24" s="810"/>
      <c r="HPH24" s="810"/>
      <c r="HPI24" s="810"/>
      <c r="HPJ24" s="810"/>
      <c r="HPK24" s="810"/>
      <c r="HPL24" s="810"/>
      <c r="HPM24" s="810"/>
      <c r="HPN24" s="810"/>
      <c r="HPO24" s="810"/>
      <c r="HPP24" s="810"/>
      <c r="HPQ24" s="810"/>
      <c r="HPR24" s="810"/>
      <c r="HPS24" s="810"/>
      <c r="HPT24" s="810"/>
      <c r="HPU24" s="810"/>
      <c r="HPV24" s="810"/>
      <c r="HPW24" s="810"/>
      <c r="HPX24" s="810"/>
      <c r="HPY24" s="810"/>
      <c r="HPZ24" s="810"/>
      <c r="HQA24" s="810"/>
      <c r="HQB24" s="810"/>
      <c r="HQC24" s="810"/>
      <c r="HQD24" s="810"/>
      <c r="HQE24" s="810"/>
      <c r="HQF24" s="810"/>
      <c r="HQG24" s="810"/>
      <c r="HQH24" s="810"/>
      <c r="HQI24" s="810"/>
      <c r="HQJ24" s="810"/>
      <c r="HQK24" s="810"/>
      <c r="HQL24" s="810"/>
      <c r="HQM24" s="810"/>
      <c r="HQN24" s="810"/>
      <c r="HQO24" s="810"/>
      <c r="HQP24" s="810"/>
      <c r="HQQ24" s="810"/>
      <c r="HQR24" s="810"/>
      <c r="HQS24" s="810"/>
      <c r="HQT24" s="810"/>
      <c r="HQU24" s="810"/>
      <c r="HQV24" s="810"/>
      <c r="HQW24" s="810"/>
      <c r="HQX24" s="810"/>
      <c r="HQY24" s="810"/>
      <c r="HQZ24" s="810"/>
      <c r="HRA24" s="810"/>
      <c r="HRB24" s="810"/>
      <c r="HRC24" s="810"/>
      <c r="HRD24" s="810"/>
      <c r="HRE24" s="810"/>
      <c r="HRF24" s="810"/>
      <c r="HRG24" s="810"/>
      <c r="HRH24" s="810"/>
      <c r="HRI24" s="810"/>
      <c r="HRJ24" s="810"/>
      <c r="HRK24" s="810"/>
      <c r="HRL24" s="810"/>
      <c r="HRM24" s="810"/>
      <c r="HRN24" s="810"/>
      <c r="HRO24" s="810"/>
      <c r="HRP24" s="810"/>
      <c r="HRQ24" s="810"/>
      <c r="HRR24" s="810"/>
      <c r="HRS24" s="810"/>
      <c r="HRT24" s="810"/>
      <c r="HRU24" s="810"/>
      <c r="HRV24" s="810"/>
      <c r="HRW24" s="810"/>
      <c r="HRX24" s="810"/>
      <c r="HRY24" s="810"/>
      <c r="HRZ24" s="810"/>
      <c r="HSA24" s="810"/>
      <c r="HSB24" s="810"/>
      <c r="HSC24" s="810"/>
      <c r="HSD24" s="810"/>
      <c r="HSE24" s="810"/>
      <c r="HSF24" s="810"/>
      <c r="HSG24" s="810"/>
      <c r="HSH24" s="810"/>
      <c r="HSI24" s="810"/>
      <c r="HSJ24" s="810"/>
      <c r="HSK24" s="810"/>
      <c r="HSL24" s="810"/>
      <c r="HSM24" s="810"/>
      <c r="HSN24" s="810"/>
      <c r="HSO24" s="810"/>
      <c r="HSP24" s="810"/>
      <c r="HSQ24" s="810"/>
      <c r="HSR24" s="810"/>
      <c r="HSS24" s="810"/>
      <c r="HST24" s="810"/>
      <c r="HSU24" s="810"/>
      <c r="HSV24" s="810"/>
      <c r="HSW24" s="810"/>
      <c r="HSX24" s="810"/>
      <c r="HSY24" s="810"/>
      <c r="HSZ24" s="810"/>
      <c r="HTA24" s="810"/>
      <c r="HTB24" s="810"/>
      <c r="HTC24" s="810"/>
      <c r="HTD24" s="810"/>
      <c r="HTE24" s="810"/>
      <c r="HTF24" s="810"/>
      <c r="HTG24" s="810"/>
      <c r="HTH24" s="810"/>
      <c r="HTI24" s="810"/>
      <c r="HTJ24" s="810"/>
      <c r="HTK24" s="810"/>
      <c r="HTL24" s="810"/>
      <c r="HTM24" s="810"/>
      <c r="HTN24" s="810"/>
      <c r="HTO24" s="810"/>
      <c r="HTP24" s="810"/>
      <c r="HTQ24" s="810"/>
      <c r="HTR24" s="810"/>
      <c r="HTS24" s="810"/>
      <c r="HTT24" s="810"/>
      <c r="HTU24" s="810"/>
      <c r="HTV24" s="810"/>
      <c r="HTW24" s="810"/>
      <c r="HTX24" s="810"/>
      <c r="HTY24" s="810"/>
      <c r="HTZ24" s="810"/>
      <c r="HUA24" s="810"/>
      <c r="HUB24" s="810"/>
      <c r="HUC24" s="810"/>
      <c r="HUD24" s="810"/>
      <c r="HUE24" s="810"/>
      <c r="HUF24" s="810"/>
      <c r="HUG24" s="810"/>
      <c r="HUH24" s="810"/>
      <c r="HUI24" s="810"/>
      <c r="HUJ24" s="810"/>
      <c r="HUK24" s="810"/>
      <c r="HUL24" s="810"/>
      <c r="HUM24" s="810"/>
      <c r="HUN24" s="810"/>
      <c r="HUO24" s="810"/>
      <c r="HUP24" s="810"/>
      <c r="HUQ24" s="810"/>
      <c r="HUR24" s="810"/>
      <c r="HUS24" s="810"/>
      <c r="HUT24" s="810"/>
      <c r="HUU24" s="810"/>
      <c r="HUV24" s="810"/>
      <c r="HUW24" s="810"/>
      <c r="HUX24" s="810"/>
      <c r="HUY24" s="810"/>
      <c r="HUZ24" s="810"/>
      <c r="HVA24" s="810"/>
      <c r="HVB24" s="810"/>
      <c r="HVC24" s="810"/>
      <c r="HVD24" s="810"/>
      <c r="HVE24" s="810"/>
      <c r="HVF24" s="810"/>
      <c r="HVG24" s="810"/>
      <c r="HVH24" s="810"/>
      <c r="HVI24" s="810"/>
      <c r="HVJ24" s="810"/>
      <c r="HVK24" s="810"/>
      <c r="HVL24" s="810"/>
      <c r="HVM24" s="810"/>
      <c r="HVN24" s="810"/>
      <c r="HVO24" s="810"/>
      <c r="HVP24" s="810"/>
      <c r="HVQ24" s="810"/>
      <c r="HVR24" s="810"/>
      <c r="HVS24" s="810"/>
      <c r="HVT24" s="810"/>
      <c r="HVU24" s="810"/>
      <c r="HVV24" s="810"/>
      <c r="HVW24" s="810"/>
      <c r="HVX24" s="810"/>
      <c r="HVY24" s="810"/>
      <c r="HVZ24" s="810"/>
      <c r="HWA24" s="810"/>
      <c r="HWB24" s="810"/>
      <c r="HWC24" s="810"/>
      <c r="HWD24" s="810"/>
      <c r="HWE24" s="810"/>
      <c r="HWF24" s="810"/>
      <c r="HWG24" s="810"/>
      <c r="HWH24" s="810"/>
      <c r="HWI24" s="810"/>
      <c r="HWJ24" s="810"/>
      <c r="HWK24" s="810"/>
      <c r="HWL24" s="810"/>
      <c r="HWM24" s="810"/>
      <c r="HWN24" s="810"/>
      <c r="HWO24" s="810"/>
      <c r="HWP24" s="810"/>
      <c r="HWQ24" s="810"/>
      <c r="HWR24" s="810"/>
      <c r="HWS24" s="810"/>
      <c r="HWT24" s="810"/>
      <c r="HWU24" s="810"/>
      <c r="HWV24" s="810"/>
      <c r="HWW24" s="810"/>
      <c r="HWX24" s="810"/>
      <c r="HWY24" s="810"/>
      <c r="HWZ24" s="810"/>
      <c r="HXA24" s="810"/>
      <c r="HXB24" s="810"/>
      <c r="HXC24" s="810"/>
      <c r="HXD24" s="810"/>
      <c r="HXE24" s="810"/>
      <c r="HXF24" s="810"/>
      <c r="HXG24" s="810"/>
      <c r="HXH24" s="810"/>
      <c r="HXI24" s="810"/>
      <c r="HXJ24" s="810"/>
      <c r="HXK24" s="810"/>
      <c r="HXL24" s="810"/>
      <c r="HXM24" s="810"/>
      <c r="HXN24" s="810"/>
      <c r="HXO24" s="810"/>
      <c r="HXP24" s="810"/>
      <c r="HXQ24" s="810"/>
      <c r="HXR24" s="810"/>
      <c r="HXS24" s="810"/>
      <c r="HXT24" s="810"/>
      <c r="HXU24" s="810"/>
      <c r="HXV24" s="810"/>
      <c r="HXW24" s="810"/>
      <c r="HXX24" s="810"/>
      <c r="HXY24" s="810"/>
      <c r="HXZ24" s="810"/>
      <c r="HYA24" s="810"/>
      <c r="HYB24" s="810"/>
      <c r="HYC24" s="810"/>
      <c r="HYD24" s="810"/>
      <c r="HYE24" s="810"/>
      <c r="HYF24" s="810"/>
      <c r="HYG24" s="810"/>
      <c r="HYH24" s="810"/>
      <c r="HYI24" s="810"/>
      <c r="HYJ24" s="810"/>
      <c r="HYK24" s="810"/>
      <c r="HYL24" s="810"/>
      <c r="HYM24" s="810"/>
      <c r="HYN24" s="810"/>
      <c r="HYO24" s="810"/>
      <c r="HYP24" s="810"/>
      <c r="HYQ24" s="810"/>
      <c r="HYR24" s="810"/>
      <c r="HYS24" s="810"/>
      <c r="HYT24" s="810"/>
      <c r="HYU24" s="810"/>
      <c r="HYV24" s="810"/>
      <c r="HYW24" s="810"/>
      <c r="HYX24" s="810"/>
      <c r="HYY24" s="810"/>
      <c r="HYZ24" s="810"/>
      <c r="HZA24" s="810"/>
      <c r="HZB24" s="810"/>
      <c r="HZC24" s="810"/>
      <c r="HZD24" s="810"/>
      <c r="HZE24" s="810"/>
      <c r="HZF24" s="810"/>
      <c r="HZG24" s="810"/>
      <c r="HZH24" s="810"/>
      <c r="HZI24" s="810"/>
      <c r="HZJ24" s="810"/>
      <c r="HZK24" s="810"/>
      <c r="HZL24" s="810"/>
      <c r="HZM24" s="810"/>
      <c r="HZN24" s="810"/>
      <c r="HZO24" s="810"/>
      <c r="HZP24" s="810"/>
      <c r="HZQ24" s="810"/>
      <c r="HZR24" s="810"/>
      <c r="HZS24" s="810"/>
      <c r="HZT24" s="810"/>
      <c r="HZU24" s="810"/>
      <c r="HZV24" s="810"/>
      <c r="HZW24" s="810"/>
      <c r="HZX24" s="810"/>
      <c r="HZY24" s="810"/>
      <c r="HZZ24" s="810"/>
      <c r="IAA24" s="810"/>
      <c r="IAB24" s="810"/>
      <c r="IAC24" s="810"/>
      <c r="IAD24" s="810"/>
      <c r="IAE24" s="810"/>
      <c r="IAF24" s="810"/>
      <c r="IAG24" s="810"/>
      <c r="IAH24" s="810"/>
      <c r="IAI24" s="810"/>
      <c r="IAJ24" s="810"/>
      <c r="IAK24" s="810"/>
      <c r="IAL24" s="810"/>
      <c r="IAM24" s="810"/>
      <c r="IAN24" s="810"/>
      <c r="IAO24" s="810"/>
      <c r="IAP24" s="810"/>
      <c r="IAQ24" s="810"/>
      <c r="IAR24" s="810"/>
      <c r="IAS24" s="810"/>
      <c r="IAT24" s="810"/>
      <c r="IAU24" s="810"/>
      <c r="IAV24" s="810"/>
      <c r="IAW24" s="810"/>
      <c r="IAX24" s="810"/>
      <c r="IAY24" s="810"/>
      <c r="IAZ24" s="810"/>
      <c r="IBA24" s="810"/>
      <c r="IBB24" s="810"/>
      <c r="IBC24" s="810"/>
      <c r="IBD24" s="810"/>
      <c r="IBE24" s="810"/>
      <c r="IBF24" s="810"/>
      <c r="IBG24" s="810"/>
      <c r="IBH24" s="810"/>
      <c r="IBI24" s="810"/>
      <c r="IBJ24" s="810"/>
      <c r="IBK24" s="810"/>
      <c r="IBL24" s="810"/>
      <c r="IBM24" s="810"/>
      <c r="IBN24" s="810"/>
      <c r="IBO24" s="810"/>
      <c r="IBP24" s="810"/>
      <c r="IBQ24" s="810"/>
      <c r="IBR24" s="810"/>
      <c r="IBS24" s="810"/>
      <c r="IBT24" s="810"/>
      <c r="IBU24" s="810"/>
      <c r="IBV24" s="810"/>
      <c r="IBW24" s="810"/>
      <c r="IBX24" s="810"/>
      <c r="IBY24" s="810"/>
      <c r="IBZ24" s="810"/>
      <c r="ICA24" s="810"/>
      <c r="ICB24" s="810"/>
      <c r="ICC24" s="810"/>
      <c r="ICD24" s="810"/>
      <c r="ICE24" s="810"/>
      <c r="ICF24" s="810"/>
      <c r="ICG24" s="810"/>
      <c r="ICH24" s="810"/>
      <c r="ICI24" s="810"/>
      <c r="ICJ24" s="810"/>
      <c r="ICK24" s="810"/>
      <c r="ICL24" s="810"/>
      <c r="ICM24" s="810"/>
      <c r="ICN24" s="810"/>
      <c r="ICO24" s="810"/>
      <c r="ICP24" s="810"/>
      <c r="ICQ24" s="810"/>
      <c r="ICR24" s="810"/>
      <c r="ICS24" s="810"/>
      <c r="ICT24" s="810"/>
      <c r="ICU24" s="810"/>
      <c r="ICV24" s="810"/>
      <c r="ICW24" s="810"/>
      <c r="ICX24" s="810"/>
      <c r="ICY24" s="810"/>
      <c r="ICZ24" s="810"/>
      <c r="IDA24" s="810"/>
      <c r="IDB24" s="810"/>
      <c r="IDC24" s="810"/>
      <c r="IDD24" s="810"/>
      <c r="IDE24" s="810"/>
      <c r="IDF24" s="810"/>
      <c r="IDG24" s="810"/>
      <c r="IDH24" s="810"/>
      <c r="IDI24" s="810"/>
      <c r="IDJ24" s="810"/>
      <c r="IDK24" s="810"/>
      <c r="IDL24" s="810"/>
      <c r="IDM24" s="810"/>
      <c r="IDN24" s="810"/>
      <c r="IDO24" s="810"/>
      <c r="IDP24" s="810"/>
      <c r="IDQ24" s="810"/>
      <c r="IDR24" s="810"/>
      <c r="IDS24" s="810"/>
      <c r="IDT24" s="810"/>
      <c r="IDU24" s="810"/>
      <c r="IDV24" s="810"/>
      <c r="IDW24" s="810"/>
      <c r="IDX24" s="810"/>
      <c r="IDY24" s="810"/>
      <c r="IDZ24" s="810"/>
      <c r="IEA24" s="810"/>
      <c r="IEB24" s="810"/>
      <c r="IEC24" s="810"/>
      <c r="IED24" s="810"/>
      <c r="IEE24" s="810"/>
      <c r="IEF24" s="810"/>
      <c r="IEG24" s="810"/>
      <c r="IEH24" s="810"/>
      <c r="IEI24" s="810"/>
      <c r="IEJ24" s="810"/>
      <c r="IEK24" s="810"/>
      <c r="IEL24" s="810"/>
      <c r="IEM24" s="810"/>
      <c r="IEN24" s="810"/>
      <c r="IEO24" s="810"/>
      <c r="IEP24" s="810"/>
      <c r="IEQ24" s="810"/>
      <c r="IER24" s="810"/>
      <c r="IES24" s="810"/>
      <c r="IET24" s="810"/>
      <c r="IEU24" s="810"/>
      <c r="IEV24" s="810"/>
      <c r="IEW24" s="810"/>
      <c r="IEX24" s="810"/>
      <c r="IEY24" s="810"/>
      <c r="IEZ24" s="810"/>
      <c r="IFA24" s="810"/>
      <c r="IFB24" s="810"/>
      <c r="IFC24" s="810"/>
      <c r="IFD24" s="810"/>
      <c r="IFE24" s="810"/>
      <c r="IFF24" s="810"/>
      <c r="IFG24" s="810"/>
      <c r="IFH24" s="810"/>
      <c r="IFI24" s="810"/>
      <c r="IFJ24" s="810"/>
      <c r="IFK24" s="810"/>
      <c r="IFL24" s="810"/>
      <c r="IFM24" s="810"/>
      <c r="IFN24" s="810"/>
      <c r="IFO24" s="810"/>
      <c r="IFP24" s="810"/>
      <c r="IFQ24" s="810"/>
      <c r="IFR24" s="810"/>
      <c r="IFS24" s="810"/>
      <c r="IFT24" s="810"/>
      <c r="IFU24" s="810"/>
      <c r="IFV24" s="810"/>
      <c r="IFW24" s="810"/>
      <c r="IFX24" s="810"/>
      <c r="IFY24" s="810"/>
      <c r="IFZ24" s="810"/>
      <c r="IGA24" s="810"/>
      <c r="IGB24" s="810"/>
      <c r="IGC24" s="810"/>
      <c r="IGD24" s="810"/>
      <c r="IGE24" s="810"/>
      <c r="IGF24" s="810"/>
      <c r="IGG24" s="810"/>
      <c r="IGH24" s="810"/>
      <c r="IGI24" s="810"/>
      <c r="IGJ24" s="810"/>
      <c r="IGK24" s="810"/>
      <c r="IGL24" s="810"/>
      <c r="IGM24" s="810"/>
      <c r="IGN24" s="810"/>
      <c r="IGO24" s="810"/>
      <c r="IGP24" s="810"/>
      <c r="IGQ24" s="810"/>
      <c r="IGR24" s="810"/>
      <c r="IGS24" s="810"/>
      <c r="IGT24" s="810"/>
      <c r="IGU24" s="810"/>
      <c r="IGV24" s="810"/>
      <c r="IGW24" s="810"/>
      <c r="IGX24" s="810"/>
      <c r="IGY24" s="810"/>
      <c r="IGZ24" s="810"/>
      <c r="IHA24" s="810"/>
      <c r="IHB24" s="810"/>
      <c r="IHC24" s="810"/>
      <c r="IHD24" s="810"/>
      <c r="IHE24" s="810"/>
      <c r="IHF24" s="810"/>
      <c r="IHG24" s="810"/>
      <c r="IHH24" s="810"/>
      <c r="IHI24" s="810"/>
      <c r="IHJ24" s="810"/>
      <c r="IHK24" s="810"/>
      <c r="IHL24" s="810"/>
      <c r="IHM24" s="810"/>
      <c r="IHN24" s="810"/>
      <c r="IHO24" s="810"/>
      <c r="IHP24" s="810"/>
      <c r="IHQ24" s="810"/>
      <c r="IHR24" s="810"/>
      <c r="IHS24" s="810"/>
      <c r="IHT24" s="810"/>
      <c r="IHU24" s="810"/>
      <c r="IHV24" s="810"/>
      <c r="IHW24" s="810"/>
      <c r="IHX24" s="810"/>
      <c r="IHY24" s="810"/>
      <c r="IHZ24" s="810"/>
      <c r="IIA24" s="810"/>
      <c r="IIB24" s="810"/>
      <c r="IIC24" s="810"/>
      <c r="IID24" s="810"/>
      <c r="IIE24" s="810"/>
      <c r="IIF24" s="810"/>
      <c r="IIG24" s="810"/>
      <c r="IIH24" s="810"/>
      <c r="III24" s="810"/>
      <c r="IIJ24" s="810"/>
      <c r="IIK24" s="810"/>
      <c r="IIL24" s="810"/>
      <c r="IIM24" s="810"/>
      <c r="IIN24" s="810"/>
      <c r="IIO24" s="810"/>
      <c r="IIP24" s="810"/>
      <c r="IIQ24" s="810"/>
      <c r="IIR24" s="810"/>
      <c r="IIS24" s="810"/>
      <c r="IIT24" s="810"/>
      <c r="IIU24" s="810"/>
      <c r="IIV24" s="810"/>
      <c r="IIW24" s="810"/>
      <c r="IIX24" s="810"/>
      <c r="IIY24" s="810"/>
      <c r="IIZ24" s="810"/>
      <c r="IJA24" s="810"/>
      <c r="IJB24" s="810"/>
      <c r="IJC24" s="810"/>
      <c r="IJD24" s="810"/>
      <c r="IJE24" s="810"/>
      <c r="IJF24" s="810"/>
      <c r="IJG24" s="810"/>
      <c r="IJH24" s="810"/>
      <c r="IJI24" s="810"/>
      <c r="IJJ24" s="810"/>
      <c r="IJK24" s="810"/>
      <c r="IJL24" s="810"/>
      <c r="IJM24" s="810"/>
      <c r="IJN24" s="810"/>
      <c r="IJO24" s="810"/>
      <c r="IJP24" s="810"/>
      <c r="IJQ24" s="810"/>
      <c r="IJR24" s="810"/>
      <c r="IJS24" s="810"/>
      <c r="IJT24" s="810"/>
      <c r="IJU24" s="810"/>
      <c r="IJV24" s="810"/>
      <c r="IJW24" s="810"/>
      <c r="IJX24" s="810"/>
      <c r="IJY24" s="810"/>
      <c r="IJZ24" s="810"/>
      <c r="IKA24" s="810"/>
      <c r="IKB24" s="810"/>
      <c r="IKC24" s="810"/>
      <c r="IKD24" s="810"/>
      <c r="IKE24" s="810"/>
      <c r="IKF24" s="810"/>
      <c r="IKG24" s="810"/>
      <c r="IKH24" s="810"/>
      <c r="IKI24" s="810"/>
      <c r="IKJ24" s="810"/>
      <c r="IKK24" s="810"/>
      <c r="IKL24" s="810"/>
      <c r="IKM24" s="810"/>
      <c r="IKN24" s="810"/>
      <c r="IKO24" s="810"/>
      <c r="IKP24" s="810"/>
      <c r="IKQ24" s="810"/>
      <c r="IKR24" s="810"/>
      <c r="IKS24" s="810"/>
      <c r="IKT24" s="810"/>
      <c r="IKU24" s="810"/>
      <c r="IKV24" s="810"/>
      <c r="IKW24" s="810"/>
      <c r="IKX24" s="810"/>
      <c r="IKY24" s="810"/>
      <c r="IKZ24" s="810"/>
      <c r="ILA24" s="810"/>
      <c r="ILB24" s="810"/>
      <c r="ILC24" s="810"/>
      <c r="ILD24" s="810"/>
      <c r="ILE24" s="810"/>
      <c r="ILF24" s="810"/>
      <c r="ILG24" s="810"/>
      <c r="ILH24" s="810"/>
      <c r="ILI24" s="810"/>
      <c r="ILJ24" s="810"/>
      <c r="ILK24" s="810"/>
      <c r="ILL24" s="810"/>
      <c r="ILM24" s="810"/>
      <c r="ILN24" s="810"/>
      <c r="ILO24" s="810"/>
      <c r="ILP24" s="810"/>
      <c r="ILQ24" s="810"/>
      <c r="ILR24" s="810"/>
      <c r="ILS24" s="810"/>
      <c r="ILT24" s="810"/>
      <c r="ILU24" s="810"/>
      <c r="ILV24" s="810"/>
      <c r="ILW24" s="810"/>
      <c r="ILX24" s="810"/>
      <c r="ILY24" s="810"/>
      <c r="ILZ24" s="810"/>
      <c r="IMA24" s="810"/>
      <c r="IMB24" s="810"/>
      <c r="IMC24" s="810"/>
      <c r="IMD24" s="810"/>
      <c r="IME24" s="810"/>
      <c r="IMF24" s="810"/>
      <c r="IMG24" s="810"/>
      <c r="IMH24" s="810"/>
      <c r="IMI24" s="810"/>
      <c r="IMJ24" s="810"/>
      <c r="IMK24" s="810"/>
      <c r="IML24" s="810"/>
      <c r="IMM24" s="810"/>
      <c r="IMN24" s="810"/>
      <c r="IMO24" s="810"/>
      <c r="IMP24" s="810"/>
      <c r="IMQ24" s="810"/>
      <c r="IMR24" s="810"/>
      <c r="IMS24" s="810"/>
      <c r="IMT24" s="810"/>
      <c r="IMU24" s="810"/>
      <c r="IMV24" s="810"/>
      <c r="IMW24" s="810"/>
      <c r="IMX24" s="810"/>
      <c r="IMY24" s="810"/>
      <c r="IMZ24" s="810"/>
      <c r="INA24" s="810"/>
      <c r="INB24" s="810"/>
      <c r="INC24" s="810"/>
      <c r="IND24" s="810"/>
      <c r="INE24" s="810"/>
      <c r="INF24" s="810"/>
      <c r="ING24" s="810"/>
      <c r="INH24" s="810"/>
      <c r="INI24" s="810"/>
      <c r="INJ24" s="810"/>
      <c r="INK24" s="810"/>
      <c r="INL24" s="810"/>
      <c r="INM24" s="810"/>
      <c r="INN24" s="810"/>
      <c r="INO24" s="810"/>
      <c r="INP24" s="810"/>
      <c r="INQ24" s="810"/>
      <c r="INR24" s="810"/>
      <c r="INS24" s="810"/>
      <c r="INT24" s="810"/>
      <c r="INU24" s="810"/>
      <c r="INV24" s="810"/>
      <c r="INW24" s="810"/>
      <c r="INX24" s="810"/>
      <c r="INY24" s="810"/>
      <c r="INZ24" s="810"/>
      <c r="IOA24" s="810"/>
      <c r="IOB24" s="810"/>
      <c r="IOC24" s="810"/>
      <c r="IOD24" s="810"/>
      <c r="IOE24" s="810"/>
      <c r="IOF24" s="810"/>
      <c r="IOG24" s="810"/>
      <c r="IOH24" s="810"/>
      <c r="IOI24" s="810"/>
      <c r="IOJ24" s="810"/>
      <c r="IOK24" s="810"/>
      <c r="IOL24" s="810"/>
      <c r="IOM24" s="810"/>
      <c r="ION24" s="810"/>
      <c r="IOO24" s="810"/>
      <c r="IOP24" s="810"/>
      <c r="IOQ24" s="810"/>
      <c r="IOR24" s="810"/>
      <c r="IOS24" s="810"/>
      <c r="IOT24" s="810"/>
      <c r="IOU24" s="810"/>
      <c r="IOV24" s="810"/>
      <c r="IOW24" s="810"/>
      <c r="IOX24" s="810"/>
      <c r="IOY24" s="810"/>
      <c r="IOZ24" s="810"/>
      <c r="IPA24" s="810"/>
      <c r="IPB24" s="810"/>
      <c r="IPC24" s="810"/>
      <c r="IPD24" s="810"/>
      <c r="IPE24" s="810"/>
      <c r="IPF24" s="810"/>
      <c r="IPG24" s="810"/>
      <c r="IPH24" s="810"/>
      <c r="IPI24" s="810"/>
      <c r="IPJ24" s="810"/>
      <c r="IPK24" s="810"/>
      <c r="IPL24" s="810"/>
      <c r="IPM24" s="810"/>
      <c r="IPN24" s="810"/>
      <c r="IPO24" s="810"/>
      <c r="IPP24" s="810"/>
      <c r="IPQ24" s="810"/>
      <c r="IPR24" s="810"/>
      <c r="IPS24" s="810"/>
      <c r="IPT24" s="810"/>
      <c r="IPU24" s="810"/>
      <c r="IPV24" s="810"/>
      <c r="IPW24" s="810"/>
      <c r="IPX24" s="810"/>
      <c r="IPY24" s="810"/>
      <c r="IPZ24" s="810"/>
      <c r="IQA24" s="810"/>
      <c r="IQB24" s="810"/>
      <c r="IQC24" s="810"/>
      <c r="IQD24" s="810"/>
      <c r="IQE24" s="810"/>
      <c r="IQF24" s="810"/>
      <c r="IQG24" s="810"/>
      <c r="IQH24" s="810"/>
      <c r="IQI24" s="810"/>
      <c r="IQJ24" s="810"/>
      <c r="IQK24" s="810"/>
      <c r="IQL24" s="810"/>
      <c r="IQM24" s="810"/>
      <c r="IQN24" s="810"/>
      <c r="IQO24" s="810"/>
      <c r="IQP24" s="810"/>
      <c r="IQQ24" s="810"/>
      <c r="IQR24" s="810"/>
      <c r="IQS24" s="810"/>
      <c r="IQT24" s="810"/>
      <c r="IQU24" s="810"/>
      <c r="IQV24" s="810"/>
      <c r="IQW24" s="810"/>
      <c r="IQX24" s="810"/>
      <c r="IQY24" s="810"/>
      <c r="IQZ24" s="810"/>
      <c r="IRA24" s="810"/>
      <c r="IRB24" s="810"/>
      <c r="IRC24" s="810"/>
      <c r="IRD24" s="810"/>
      <c r="IRE24" s="810"/>
      <c r="IRF24" s="810"/>
      <c r="IRG24" s="810"/>
      <c r="IRH24" s="810"/>
      <c r="IRI24" s="810"/>
      <c r="IRJ24" s="810"/>
      <c r="IRK24" s="810"/>
      <c r="IRL24" s="810"/>
      <c r="IRM24" s="810"/>
      <c r="IRN24" s="810"/>
      <c r="IRO24" s="810"/>
      <c r="IRP24" s="810"/>
      <c r="IRQ24" s="810"/>
      <c r="IRR24" s="810"/>
      <c r="IRS24" s="810"/>
      <c r="IRT24" s="810"/>
      <c r="IRU24" s="810"/>
      <c r="IRV24" s="810"/>
      <c r="IRW24" s="810"/>
      <c r="IRX24" s="810"/>
      <c r="IRY24" s="810"/>
      <c r="IRZ24" s="810"/>
      <c r="ISA24" s="810"/>
      <c r="ISB24" s="810"/>
      <c r="ISC24" s="810"/>
      <c r="ISD24" s="810"/>
      <c r="ISE24" s="810"/>
      <c r="ISF24" s="810"/>
      <c r="ISG24" s="810"/>
      <c r="ISH24" s="810"/>
      <c r="ISI24" s="810"/>
      <c r="ISJ24" s="810"/>
      <c r="ISK24" s="810"/>
      <c r="ISL24" s="810"/>
      <c r="ISM24" s="810"/>
      <c r="ISN24" s="810"/>
      <c r="ISO24" s="810"/>
      <c r="ISP24" s="810"/>
      <c r="ISQ24" s="810"/>
      <c r="ISR24" s="810"/>
      <c r="ISS24" s="810"/>
      <c r="IST24" s="810"/>
      <c r="ISU24" s="810"/>
      <c r="ISV24" s="810"/>
      <c r="ISW24" s="810"/>
      <c r="ISX24" s="810"/>
      <c r="ISY24" s="810"/>
      <c r="ISZ24" s="810"/>
      <c r="ITA24" s="810"/>
      <c r="ITB24" s="810"/>
      <c r="ITC24" s="810"/>
      <c r="ITD24" s="810"/>
      <c r="ITE24" s="810"/>
      <c r="ITF24" s="810"/>
      <c r="ITG24" s="810"/>
      <c r="ITH24" s="810"/>
      <c r="ITI24" s="810"/>
      <c r="ITJ24" s="810"/>
      <c r="ITK24" s="810"/>
      <c r="ITL24" s="810"/>
      <c r="ITM24" s="810"/>
      <c r="ITN24" s="810"/>
      <c r="ITO24" s="810"/>
      <c r="ITP24" s="810"/>
      <c r="ITQ24" s="810"/>
      <c r="ITR24" s="810"/>
      <c r="ITS24" s="810"/>
      <c r="ITT24" s="810"/>
      <c r="ITU24" s="810"/>
      <c r="ITV24" s="810"/>
      <c r="ITW24" s="810"/>
      <c r="ITX24" s="810"/>
      <c r="ITY24" s="810"/>
      <c r="ITZ24" s="810"/>
      <c r="IUA24" s="810"/>
      <c r="IUB24" s="810"/>
      <c r="IUC24" s="810"/>
      <c r="IUD24" s="810"/>
      <c r="IUE24" s="810"/>
      <c r="IUF24" s="810"/>
      <c r="IUG24" s="810"/>
      <c r="IUH24" s="810"/>
      <c r="IUI24" s="810"/>
      <c r="IUJ24" s="810"/>
      <c r="IUK24" s="810"/>
      <c r="IUL24" s="810"/>
      <c r="IUM24" s="810"/>
      <c r="IUN24" s="810"/>
      <c r="IUO24" s="810"/>
      <c r="IUP24" s="810"/>
      <c r="IUQ24" s="810"/>
      <c r="IUR24" s="810"/>
      <c r="IUS24" s="810"/>
      <c r="IUT24" s="810"/>
      <c r="IUU24" s="810"/>
      <c r="IUV24" s="810"/>
      <c r="IUW24" s="810"/>
      <c r="IUX24" s="810"/>
      <c r="IUY24" s="810"/>
      <c r="IUZ24" s="810"/>
      <c r="IVA24" s="810"/>
      <c r="IVB24" s="810"/>
      <c r="IVC24" s="810"/>
      <c r="IVD24" s="810"/>
      <c r="IVE24" s="810"/>
      <c r="IVF24" s="810"/>
      <c r="IVG24" s="810"/>
      <c r="IVH24" s="810"/>
      <c r="IVI24" s="810"/>
      <c r="IVJ24" s="810"/>
      <c r="IVK24" s="810"/>
      <c r="IVL24" s="810"/>
      <c r="IVM24" s="810"/>
      <c r="IVN24" s="810"/>
      <c r="IVO24" s="810"/>
      <c r="IVP24" s="810"/>
      <c r="IVQ24" s="810"/>
      <c r="IVR24" s="810"/>
      <c r="IVS24" s="810"/>
      <c r="IVT24" s="810"/>
      <c r="IVU24" s="810"/>
      <c r="IVV24" s="810"/>
      <c r="IVW24" s="810"/>
      <c r="IVX24" s="810"/>
      <c r="IVY24" s="810"/>
      <c r="IVZ24" s="810"/>
      <c r="IWA24" s="810"/>
      <c r="IWB24" s="810"/>
      <c r="IWC24" s="810"/>
      <c r="IWD24" s="810"/>
      <c r="IWE24" s="810"/>
      <c r="IWF24" s="810"/>
      <c r="IWG24" s="810"/>
      <c r="IWH24" s="810"/>
      <c r="IWI24" s="810"/>
      <c r="IWJ24" s="810"/>
      <c r="IWK24" s="810"/>
      <c r="IWL24" s="810"/>
      <c r="IWM24" s="810"/>
      <c r="IWN24" s="810"/>
      <c r="IWO24" s="810"/>
      <c r="IWP24" s="810"/>
      <c r="IWQ24" s="810"/>
      <c r="IWR24" s="810"/>
      <c r="IWS24" s="810"/>
      <c r="IWT24" s="810"/>
      <c r="IWU24" s="810"/>
      <c r="IWV24" s="810"/>
      <c r="IWW24" s="810"/>
      <c r="IWX24" s="810"/>
      <c r="IWY24" s="810"/>
      <c r="IWZ24" s="810"/>
      <c r="IXA24" s="810"/>
      <c r="IXB24" s="810"/>
      <c r="IXC24" s="810"/>
      <c r="IXD24" s="810"/>
      <c r="IXE24" s="810"/>
      <c r="IXF24" s="810"/>
      <c r="IXG24" s="810"/>
      <c r="IXH24" s="810"/>
      <c r="IXI24" s="810"/>
      <c r="IXJ24" s="810"/>
      <c r="IXK24" s="810"/>
      <c r="IXL24" s="810"/>
      <c r="IXM24" s="810"/>
      <c r="IXN24" s="810"/>
      <c r="IXO24" s="810"/>
      <c r="IXP24" s="810"/>
      <c r="IXQ24" s="810"/>
      <c r="IXR24" s="810"/>
      <c r="IXS24" s="810"/>
      <c r="IXT24" s="810"/>
      <c r="IXU24" s="810"/>
      <c r="IXV24" s="810"/>
      <c r="IXW24" s="810"/>
      <c r="IXX24" s="810"/>
      <c r="IXY24" s="810"/>
      <c r="IXZ24" s="810"/>
      <c r="IYA24" s="810"/>
      <c r="IYB24" s="810"/>
      <c r="IYC24" s="810"/>
      <c r="IYD24" s="810"/>
      <c r="IYE24" s="810"/>
      <c r="IYF24" s="810"/>
      <c r="IYG24" s="810"/>
      <c r="IYH24" s="810"/>
      <c r="IYI24" s="810"/>
      <c r="IYJ24" s="810"/>
      <c r="IYK24" s="810"/>
      <c r="IYL24" s="810"/>
      <c r="IYM24" s="810"/>
      <c r="IYN24" s="810"/>
      <c r="IYO24" s="810"/>
      <c r="IYP24" s="810"/>
      <c r="IYQ24" s="810"/>
      <c r="IYR24" s="810"/>
      <c r="IYS24" s="810"/>
      <c r="IYT24" s="810"/>
      <c r="IYU24" s="810"/>
      <c r="IYV24" s="810"/>
      <c r="IYW24" s="810"/>
      <c r="IYX24" s="810"/>
      <c r="IYY24" s="810"/>
      <c r="IYZ24" s="810"/>
      <c r="IZA24" s="810"/>
      <c r="IZB24" s="810"/>
      <c r="IZC24" s="810"/>
      <c r="IZD24" s="810"/>
      <c r="IZE24" s="810"/>
      <c r="IZF24" s="810"/>
      <c r="IZG24" s="810"/>
      <c r="IZH24" s="810"/>
      <c r="IZI24" s="810"/>
      <c r="IZJ24" s="810"/>
      <c r="IZK24" s="810"/>
      <c r="IZL24" s="810"/>
      <c r="IZM24" s="810"/>
      <c r="IZN24" s="810"/>
      <c r="IZO24" s="810"/>
      <c r="IZP24" s="810"/>
      <c r="IZQ24" s="810"/>
      <c r="IZR24" s="810"/>
      <c r="IZS24" s="810"/>
      <c r="IZT24" s="810"/>
      <c r="IZU24" s="810"/>
      <c r="IZV24" s="810"/>
      <c r="IZW24" s="810"/>
      <c r="IZX24" s="810"/>
      <c r="IZY24" s="810"/>
      <c r="IZZ24" s="810"/>
      <c r="JAA24" s="810"/>
      <c r="JAB24" s="810"/>
      <c r="JAC24" s="810"/>
      <c r="JAD24" s="810"/>
      <c r="JAE24" s="810"/>
      <c r="JAF24" s="810"/>
      <c r="JAG24" s="810"/>
      <c r="JAH24" s="810"/>
      <c r="JAI24" s="810"/>
      <c r="JAJ24" s="810"/>
      <c r="JAK24" s="810"/>
      <c r="JAL24" s="810"/>
      <c r="JAM24" s="810"/>
      <c r="JAN24" s="810"/>
      <c r="JAO24" s="810"/>
      <c r="JAP24" s="810"/>
      <c r="JAQ24" s="810"/>
      <c r="JAR24" s="810"/>
      <c r="JAS24" s="810"/>
      <c r="JAT24" s="810"/>
      <c r="JAU24" s="810"/>
      <c r="JAV24" s="810"/>
      <c r="JAW24" s="810"/>
      <c r="JAX24" s="810"/>
      <c r="JAY24" s="810"/>
      <c r="JAZ24" s="810"/>
      <c r="JBA24" s="810"/>
      <c r="JBB24" s="810"/>
      <c r="JBC24" s="810"/>
      <c r="JBD24" s="810"/>
      <c r="JBE24" s="810"/>
      <c r="JBF24" s="810"/>
      <c r="JBG24" s="810"/>
      <c r="JBH24" s="810"/>
      <c r="JBI24" s="810"/>
      <c r="JBJ24" s="810"/>
      <c r="JBK24" s="810"/>
      <c r="JBL24" s="810"/>
      <c r="JBM24" s="810"/>
      <c r="JBN24" s="810"/>
      <c r="JBO24" s="810"/>
      <c r="JBP24" s="810"/>
      <c r="JBQ24" s="810"/>
      <c r="JBR24" s="810"/>
      <c r="JBS24" s="810"/>
      <c r="JBT24" s="810"/>
      <c r="JBU24" s="810"/>
      <c r="JBV24" s="810"/>
      <c r="JBW24" s="810"/>
      <c r="JBX24" s="810"/>
      <c r="JBY24" s="810"/>
      <c r="JBZ24" s="810"/>
      <c r="JCA24" s="810"/>
      <c r="JCB24" s="810"/>
      <c r="JCC24" s="810"/>
      <c r="JCD24" s="810"/>
      <c r="JCE24" s="810"/>
      <c r="JCF24" s="810"/>
      <c r="JCG24" s="810"/>
      <c r="JCH24" s="810"/>
      <c r="JCI24" s="810"/>
      <c r="JCJ24" s="810"/>
      <c r="JCK24" s="810"/>
      <c r="JCL24" s="810"/>
      <c r="JCM24" s="810"/>
      <c r="JCN24" s="810"/>
      <c r="JCO24" s="810"/>
      <c r="JCP24" s="810"/>
      <c r="JCQ24" s="810"/>
      <c r="JCR24" s="810"/>
      <c r="JCS24" s="810"/>
      <c r="JCT24" s="810"/>
      <c r="JCU24" s="810"/>
      <c r="JCV24" s="810"/>
      <c r="JCW24" s="810"/>
      <c r="JCX24" s="810"/>
      <c r="JCY24" s="810"/>
      <c r="JCZ24" s="810"/>
      <c r="JDA24" s="810"/>
      <c r="JDB24" s="810"/>
      <c r="JDC24" s="810"/>
      <c r="JDD24" s="810"/>
      <c r="JDE24" s="810"/>
      <c r="JDF24" s="810"/>
      <c r="JDG24" s="810"/>
      <c r="JDH24" s="810"/>
      <c r="JDI24" s="810"/>
      <c r="JDJ24" s="810"/>
      <c r="JDK24" s="810"/>
      <c r="JDL24" s="810"/>
      <c r="JDM24" s="810"/>
      <c r="JDN24" s="810"/>
      <c r="JDO24" s="810"/>
      <c r="JDP24" s="810"/>
      <c r="JDQ24" s="810"/>
      <c r="JDR24" s="810"/>
      <c r="JDS24" s="810"/>
      <c r="JDT24" s="810"/>
      <c r="JDU24" s="810"/>
      <c r="JDV24" s="810"/>
      <c r="JDW24" s="810"/>
      <c r="JDX24" s="810"/>
      <c r="JDY24" s="810"/>
      <c r="JDZ24" s="810"/>
      <c r="JEA24" s="810"/>
      <c r="JEB24" s="810"/>
      <c r="JEC24" s="810"/>
      <c r="JED24" s="810"/>
      <c r="JEE24" s="810"/>
      <c r="JEF24" s="810"/>
      <c r="JEG24" s="810"/>
      <c r="JEH24" s="810"/>
      <c r="JEI24" s="810"/>
      <c r="JEJ24" s="810"/>
      <c r="JEK24" s="810"/>
      <c r="JEL24" s="810"/>
      <c r="JEM24" s="810"/>
      <c r="JEN24" s="810"/>
      <c r="JEO24" s="810"/>
      <c r="JEP24" s="810"/>
      <c r="JEQ24" s="810"/>
      <c r="JER24" s="810"/>
      <c r="JES24" s="810"/>
      <c r="JET24" s="810"/>
      <c r="JEU24" s="810"/>
      <c r="JEV24" s="810"/>
      <c r="JEW24" s="810"/>
      <c r="JEX24" s="810"/>
      <c r="JEY24" s="810"/>
      <c r="JEZ24" s="810"/>
      <c r="JFA24" s="810"/>
      <c r="JFB24" s="810"/>
      <c r="JFC24" s="810"/>
      <c r="JFD24" s="810"/>
      <c r="JFE24" s="810"/>
      <c r="JFF24" s="810"/>
      <c r="JFG24" s="810"/>
      <c r="JFH24" s="810"/>
      <c r="JFI24" s="810"/>
      <c r="JFJ24" s="810"/>
      <c r="JFK24" s="810"/>
      <c r="JFL24" s="810"/>
      <c r="JFM24" s="810"/>
      <c r="JFN24" s="810"/>
      <c r="JFO24" s="810"/>
      <c r="JFP24" s="810"/>
      <c r="JFQ24" s="810"/>
      <c r="JFR24" s="810"/>
      <c r="JFS24" s="810"/>
      <c r="JFT24" s="810"/>
      <c r="JFU24" s="810"/>
      <c r="JFV24" s="810"/>
      <c r="JFW24" s="810"/>
      <c r="JFX24" s="810"/>
      <c r="JFY24" s="810"/>
      <c r="JFZ24" s="810"/>
      <c r="JGA24" s="810"/>
      <c r="JGB24" s="810"/>
      <c r="JGC24" s="810"/>
      <c r="JGD24" s="810"/>
      <c r="JGE24" s="810"/>
      <c r="JGF24" s="810"/>
      <c r="JGG24" s="810"/>
      <c r="JGH24" s="810"/>
      <c r="JGI24" s="810"/>
      <c r="JGJ24" s="810"/>
      <c r="JGK24" s="810"/>
      <c r="JGL24" s="810"/>
      <c r="JGM24" s="810"/>
      <c r="JGN24" s="810"/>
      <c r="JGO24" s="810"/>
      <c r="JGP24" s="810"/>
      <c r="JGQ24" s="810"/>
      <c r="JGR24" s="810"/>
      <c r="JGS24" s="810"/>
      <c r="JGT24" s="810"/>
      <c r="JGU24" s="810"/>
      <c r="JGV24" s="810"/>
      <c r="JGW24" s="810"/>
      <c r="JGX24" s="810"/>
      <c r="JGY24" s="810"/>
      <c r="JGZ24" s="810"/>
      <c r="JHA24" s="810"/>
      <c r="JHB24" s="810"/>
      <c r="JHC24" s="810"/>
      <c r="JHD24" s="810"/>
      <c r="JHE24" s="810"/>
      <c r="JHF24" s="810"/>
      <c r="JHG24" s="810"/>
      <c r="JHH24" s="810"/>
      <c r="JHI24" s="810"/>
      <c r="JHJ24" s="810"/>
      <c r="JHK24" s="810"/>
      <c r="JHL24" s="810"/>
      <c r="JHM24" s="810"/>
      <c r="JHN24" s="810"/>
      <c r="JHO24" s="810"/>
      <c r="JHP24" s="810"/>
      <c r="JHQ24" s="810"/>
      <c r="JHR24" s="810"/>
      <c r="JHS24" s="810"/>
      <c r="JHT24" s="810"/>
      <c r="JHU24" s="810"/>
      <c r="JHV24" s="810"/>
      <c r="JHW24" s="810"/>
      <c r="JHX24" s="810"/>
      <c r="JHY24" s="810"/>
      <c r="JHZ24" s="810"/>
      <c r="JIA24" s="810"/>
      <c r="JIB24" s="810"/>
      <c r="JIC24" s="810"/>
      <c r="JID24" s="810"/>
      <c r="JIE24" s="810"/>
      <c r="JIF24" s="810"/>
      <c r="JIG24" s="810"/>
      <c r="JIH24" s="810"/>
      <c r="JII24" s="810"/>
      <c r="JIJ24" s="810"/>
      <c r="JIK24" s="810"/>
      <c r="JIL24" s="810"/>
      <c r="JIM24" s="810"/>
      <c r="JIN24" s="810"/>
      <c r="JIO24" s="810"/>
      <c r="JIP24" s="810"/>
      <c r="JIQ24" s="810"/>
      <c r="JIR24" s="810"/>
      <c r="JIS24" s="810"/>
      <c r="JIT24" s="810"/>
      <c r="JIU24" s="810"/>
      <c r="JIV24" s="810"/>
      <c r="JIW24" s="810"/>
      <c r="JIX24" s="810"/>
      <c r="JIY24" s="810"/>
      <c r="JIZ24" s="810"/>
      <c r="JJA24" s="810"/>
      <c r="JJB24" s="810"/>
      <c r="JJC24" s="810"/>
      <c r="JJD24" s="810"/>
      <c r="JJE24" s="810"/>
      <c r="JJF24" s="810"/>
      <c r="JJG24" s="810"/>
      <c r="JJH24" s="810"/>
      <c r="JJI24" s="810"/>
      <c r="JJJ24" s="810"/>
      <c r="JJK24" s="810"/>
      <c r="JJL24" s="810"/>
      <c r="JJM24" s="810"/>
      <c r="JJN24" s="810"/>
      <c r="JJO24" s="810"/>
      <c r="JJP24" s="810"/>
      <c r="JJQ24" s="810"/>
      <c r="JJR24" s="810"/>
      <c r="JJS24" s="810"/>
      <c r="JJT24" s="810"/>
      <c r="JJU24" s="810"/>
      <c r="JJV24" s="810"/>
      <c r="JJW24" s="810"/>
      <c r="JJX24" s="810"/>
      <c r="JJY24" s="810"/>
      <c r="JJZ24" s="810"/>
      <c r="JKA24" s="810"/>
      <c r="JKB24" s="810"/>
      <c r="JKC24" s="810"/>
      <c r="JKD24" s="810"/>
      <c r="JKE24" s="810"/>
      <c r="JKF24" s="810"/>
      <c r="JKG24" s="810"/>
      <c r="JKH24" s="810"/>
      <c r="JKI24" s="810"/>
      <c r="JKJ24" s="810"/>
      <c r="JKK24" s="810"/>
      <c r="JKL24" s="810"/>
      <c r="JKM24" s="810"/>
      <c r="JKN24" s="810"/>
      <c r="JKO24" s="810"/>
      <c r="JKP24" s="810"/>
      <c r="JKQ24" s="810"/>
      <c r="JKR24" s="810"/>
      <c r="JKS24" s="810"/>
      <c r="JKT24" s="810"/>
      <c r="JKU24" s="810"/>
      <c r="JKV24" s="810"/>
      <c r="JKW24" s="810"/>
      <c r="JKX24" s="810"/>
      <c r="JKY24" s="810"/>
      <c r="JKZ24" s="810"/>
      <c r="JLA24" s="810"/>
      <c r="JLB24" s="810"/>
      <c r="JLC24" s="810"/>
      <c r="JLD24" s="810"/>
      <c r="JLE24" s="810"/>
      <c r="JLF24" s="810"/>
      <c r="JLG24" s="810"/>
      <c r="JLH24" s="810"/>
      <c r="JLI24" s="810"/>
      <c r="JLJ24" s="810"/>
      <c r="JLK24" s="810"/>
      <c r="JLL24" s="810"/>
      <c r="JLM24" s="810"/>
      <c r="JLN24" s="810"/>
      <c r="JLO24" s="810"/>
      <c r="JLP24" s="810"/>
      <c r="JLQ24" s="810"/>
      <c r="JLR24" s="810"/>
      <c r="JLS24" s="810"/>
      <c r="JLT24" s="810"/>
      <c r="JLU24" s="810"/>
      <c r="JLV24" s="810"/>
      <c r="JLW24" s="810"/>
      <c r="JLX24" s="810"/>
      <c r="JLY24" s="810"/>
      <c r="JLZ24" s="810"/>
      <c r="JMA24" s="810"/>
      <c r="JMB24" s="810"/>
      <c r="JMC24" s="810"/>
      <c r="JMD24" s="810"/>
      <c r="JME24" s="810"/>
      <c r="JMF24" s="810"/>
      <c r="JMG24" s="810"/>
      <c r="JMH24" s="810"/>
      <c r="JMI24" s="810"/>
      <c r="JMJ24" s="810"/>
      <c r="JMK24" s="810"/>
      <c r="JML24" s="810"/>
      <c r="JMM24" s="810"/>
      <c r="JMN24" s="810"/>
      <c r="JMO24" s="810"/>
      <c r="JMP24" s="810"/>
      <c r="JMQ24" s="810"/>
      <c r="JMR24" s="810"/>
      <c r="JMS24" s="810"/>
      <c r="JMT24" s="810"/>
      <c r="JMU24" s="810"/>
      <c r="JMV24" s="810"/>
      <c r="JMW24" s="810"/>
      <c r="JMX24" s="810"/>
      <c r="JMY24" s="810"/>
      <c r="JMZ24" s="810"/>
      <c r="JNA24" s="810"/>
      <c r="JNB24" s="810"/>
      <c r="JNC24" s="810"/>
      <c r="JND24" s="810"/>
      <c r="JNE24" s="810"/>
      <c r="JNF24" s="810"/>
      <c r="JNG24" s="810"/>
      <c r="JNH24" s="810"/>
      <c r="JNI24" s="810"/>
      <c r="JNJ24" s="810"/>
      <c r="JNK24" s="810"/>
      <c r="JNL24" s="810"/>
      <c r="JNM24" s="810"/>
      <c r="JNN24" s="810"/>
      <c r="JNO24" s="810"/>
      <c r="JNP24" s="810"/>
      <c r="JNQ24" s="810"/>
      <c r="JNR24" s="810"/>
      <c r="JNS24" s="810"/>
      <c r="JNT24" s="810"/>
      <c r="JNU24" s="810"/>
      <c r="JNV24" s="810"/>
      <c r="JNW24" s="810"/>
      <c r="JNX24" s="810"/>
      <c r="JNY24" s="810"/>
      <c r="JNZ24" s="810"/>
      <c r="JOA24" s="810"/>
      <c r="JOB24" s="810"/>
      <c r="JOC24" s="810"/>
      <c r="JOD24" s="810"/>
      <c r="JOE24" s="810"/>
      <c r="JOF24" s="810"/>
      <c r="JOG24" s="810"/>
      <c r="JOH24" s="810"/>
      <c r="JOI24" s="810"/>
      <c r="JOJ24" s="810"/>
      <c r="JOK24" s="810"/>
      <c r="JOL24" s="810"/>
      <c r="JOM24" s="810"/>
      <c r="JON24" s="810"/>
      <c r="JOO24" s="810"/>
      <c r="JOP24" s="810"/>
      <c r="JOQ24" s="810"/>
      <c r="JOR24" s="810"/>
      <c r="JOS24" s="810"/>
      <c r="JOT24" s="810"/>
      <c r="JOU24" s="810"/>
      <c r="JOV24" s="810"/>
      <c r="JOW24" s="810"/>
      <c r="JOX24" s="810"/>
      <c r="JOY24" s="810"/>
      <c r="JOZ24" s="810"/>
      <c r="JPA24" s="810"/>
      <c r="JPB24" s="810"/>
      <c r="JPC24" s="810"/>
      <c r="JPD24" s="810"/>
      <c r="JPE24" s="810"/>
      <c r="JPF24" s="810"/>
      <c r="JPG24" s="810"/>
      <c r="JPH24" s="810"/>
      <c r="JPI24" s="810"/>
      <c r="JPJ24" s="810"/>
      <c r="JPK24" s="810"/>
      <c r="JPL24" s="810"/>
      <c r="JPM24" s="810"/>
      <c r="JPN24" s="810"/>
      <c r="JPO24" s="810"/>
      <c r="JPP24" s="810"/>
      <c r="JPQ24" s="810"/>
      <c r="JPR24" s="810"/>
      <c r="JPS24" s="810"/>
      <c r="JPT24" s="810"/>
      <c r="JPU24" s="810"/>
      <c r="JPV24" s="810"/>
      <c r="JPW24" s="810"/>
      <c r="JPX24" s="810"/>
      <c r="JPY24" s="810"/>
      <c r="JPZ24" s="810"/>
      <c r="JQA24" s="810"/>
      <c r="JQB24" s="810"/>
      <c r="JQC24" s="810"/>
      <c r="JQD24" s="810"/>
      <c r="JQE24" s="810"/>
      <c r="JQF24" s="810"/>
      <c r="JQG24" s="810"/>
      <c r="JQH24" s="810"/>
      <c r="JQI24" s="810"/>
      <c r="JQJ24" s="810"/>
      <c r="JQK24" s="810"/>
      <c r="JQL24" s="810"/>
      <c r="JQM24" s="810"/>
      <c r="JQN24" s="810"/>
      <c r="JQO24" s="810"/>
      <c r="JQP24" s="810"/>
      <c r="JQQ24" s="810"/>
      <c r="JQR24" s="810"/>
      <c r="JQS24" s="810"/>
      <c r="JQT24" s="810"/>
      <c r="JQU24" s="810"/>
      <c r="JQV24" s="810"/>
      <c r="JQW24" s="810"/>
      <c r="JQX24" s="810"/>
      <c r="JQY24" s="810"/>
      <c r="JQZ24" s="810"/>
      <c r="JRA24" s="810"/>
      <c r="JRB24" s="810"/>
      <c r="JRC24" s="810"/>
      <c r="JRD24" s="810"/>
      <c r="JRE24" s="810"/>
      <c r="JRF24" s="810"/>
      <c r="JRG24" s="810"/>
      <c r="JRH24" s="810"/>
      <c r="JRI24" s="810"/>
      <c r="JRJ24" s="810"/>
      <c r="JRK24" s="810"/>
      <c r="JRL24" s="810"/>
      <c r="JRM24" s="810"/>
      <c r="JRN24" s="810"/>
      <c r="JRO24" s="810"/>
      <c r="JRP24" s="810"/>
      <c r="JRQ24" s="810"/>
      <c r="JRR24" s="810"/>
      <c r="JRS24" s="810"/>
      <c r="JRT24" s="810"/>
      <c r="JRU24" s="810"/>
      <c r="JRV24" s="810"/>
      <c r="JRW24" s="810"/>
      <c r="JRX24" s="810"/>
      <c r="JRY24" s="810"/>
      <c r="JRZ24" s="810"/>
      <c r="JSA24" s="810"/>
      <c r="JSB24" s="810"/>
      <c r="JSC24" s="810"/>
      <c r="JSD24" s="810"/>
      <c r="JSE24" s="810"/>
      <c r="JSF24" s="810"/>
      <c r="JSG24" s="810"/>
      <c r="JSH24" s="810"/>
      <c r="JSI24" s="810"/>
      <c r="JSJ24" s="810"/>
      <c r="JSK24" s="810"/>
      <c r="JSL24" s="810"/>
      <c r="JSM24" s="810"/>
      <c r="JSN24" s="810"/>
      <c r="JSO24" s="810"/>
      <c r="JSP24" s="810"/>
      <c r="JSQ24" s="810"/>
      <c r="JSR24" s="810"/>
      <c r="JSS24" s="810"/>
      <c r="JST24" s="810"/>
      <c r="JSU24" s="810"/>
      <c r="JSV24" s="810"/>
      <c r="JSW24" s="810"/>
      <c r="JSX24" s="810"/>
      <c r="JSY24" s="810"/>
      <c r="JSZ24" s="810"/>
      <c r="JTA24" s="810"/>
      <c r="JTB24" s="810"/>
      <c r="JTC24" s="810"/>
      <c r="JTD24" s="810"/>
      <c r="JTE24" s="810"/>
      <c r="JTF24" s="810"/>
      <c r="JTG24" s="810"/>
      <c r="JTH24" s="810"/>
      <c r="JTI24" s="810"/>
      <c r="JTJ24" s="810"/>
      <c r="JTK24" s="810"/>
      <c r="JTL24" s="810"/>
      <c r="JTM24" s="810"/>
      <c r="JTN24" s="810"/>
      <c r="JTO24" s="810"/>
      <c r="JTP24" s="810"/>
      <c r="JTQ24" s="810"/>
      <c r="JTR24" s="810"/>
      <c r="JTS24" s="810"/>
      <c r="JTT24" s="810"/>
      <c r="JTU24" s="810"/>
      <c r="JTV24" s="810"/>
      <c r="JTW24" s="810"/>
      <c r="JTX24" s="810"/>
      <c r="JTY24" s="810"/>
      <c r="JTZ24" s="810"/>
      <c r="JUA24" s="810"/>
      <c r="JUB24" s="810"/>
      <c r="JUC24" s="810"/>
      <c r="JUD24" s="810"/>
      <c r="JUE24" s="810"/>
      <c r="JUF24" s="810"/>
      <c r="JUG24" s="810"/>
      <c r="JUH24" s="810"/>
      <c r="JUI24" s="810"/>
      <c r="JUJ24" s="810"/>
      <c r="JUK24" s="810"/>
      <c r="JUL24" s="810"/>
      <c r="JUM24" s="810"/>
      <c r="JUN24" s="810"/>
      <c r="JUO24" s="810"/>
      <c r="JUP24" s="810"/>
      <c r="JUQ24" s="810"/>
      <c r="JUR24" s="810"/>
      <c r="JUS24" s="810"/>
      <c r="JUT24" s="810"/>
      <c r="JUU24" s="810"/>
      <c r="JUV24" s="810"/>
      <c r="JUW24" s="810"/>
      <c r="JUX24" s="810"/>
      <c r="JUY24" s="810"/>
      <c r="JUZ24" s="810"/>
      <c r="JVA24" s="810"/>
      <c r="JVB24" s="810"/>
      <c r="JVC24" s="810"/>
      <c r="JVD24" s="810"/>
      <c r="JVE24" s="810"/>
      <c r="JVF24" s="810"/>
      <c r="JVG24" s="810"/>
      <c r="JVH24" s="810"/>
      <c r="JVI24" s="810"/>
      <c r="JVJ24" s="810"/>
      <c r="JVK24" s="810"/>
      <c r="JVL24" s="810"/>
      <c r="JVM24" s="810"/>
      <c r="JVN24" s="810"/>
      <c r="JVO24" s="810"/>
      <c r="JVP24" s="810"/>
      <c r="JVQ24" s="810"/>
      <c r="JVR24" s="810"/>
      <c r="JVS24" s="810"/>
      <c r="JVT24" s="810"/>
      <c r="JVU24" s="810"/>
      <c r="JVV24" s="810"/>
      <c r="JVW24" s="810"/>
      <c r="JVX24" s="810"/>
      <c r="JVY24" s="810"/>
      <c r="JVZ24" s="810"/>
      <c r="JWA24" s="810"/>
      <c r="JWB24" s="810"/>
      <c r="JWC24" s="810"/>
      <c r="JWD24" s="810"/>
      <c r="JWE24" s="810"/>
      <c r="JWF24" s="810"/>
      <c r="JWG24" s="810"/>
      <c r="JWH24" s="810"/>
      <c r="JWI24" s="810"/>
      <c r="JWJ24" s="810"/>
      <c r="JWK24" s="810"/>
      <c r="JWL24" s="810"/>
      <c r="JWM24" s="810"/>
      <c r="JWN24" s="810"/>
      <c r="JWO24" s="810"/>
      <c r="JWP24" s="810"/>
      <c r="JWQ24" s="810"/>
      <c r="JWR24" s="810"/>
      <c r="JWS24" s="810"/>
      <c r="JWT24" s="810"/>
      <c r="JWU24" s="810"/>
      <c r="JWV24" s="810"/>
      <c r="JWW24" s="810"/>
      <c r="JWX24" s="810"/>
      <c r="JWY24" s="810"/>
      <c r="JWZ24" s="810"/>
      <c r="JXA24" s="810"/>
      <c r="JXB24" s="810"/>
      <c r="JXC24" s="810"/>
      <c r="JXD24" s="810"/>
      <c r="JXE24" s="810"/>
      <c r="JXF24" s="810"/>
      <c r="JXG24" s="810"/>
      <c r="JXH24" s="810"/>
      <c r="JXI24" s="810"/>
      <c r="JXJ24" s="810"/>
      <c r="JXK24" s="810"/>
      <c r="JXL24" s="810"/>
      <c r="JXM24" s="810"/>
      <c r="JXN24" s="810"/>
      <c r="JXO24" s="810"/>
      <c r="JXP24" s="810"/>
      <c r="JXQ24" s="810"/>
      <c r="JXR24" s="810"/>
      <c r="JXS24" s="810"/>
      <c r="JXT24" s="810"/>
      <c r="JXU24" s="810"/>
      <c r="JXV24" s="810"/>
      <c r="JXW24" s="810"/>
      <c r="JXX24" s="810"/>
      <c r="JXY24" s="810"/>
      <c r="JXZ24" s="810"/>
      <c r="JYA24" s="810"/>
      <c r="JYB24" s="810"/>
      <c r="JYC24" s="810"/>
      <c r="JYD24" s="810"/>
      <c r="JYE24" s="810"/>
      <c r="JYF24" s="810"/>
      <c r="JYG24" s="810"/>
      <c r="JYH24" s="810"/>
      <c r="JYI24" s="810"/>
      <c r="JYJ24" s="810"/>
      <c r="JYK24" s="810"/>
      <c r="JYL24" s="810"/>
      <c r="JYM24" s="810"/>
      <c r="JYN24" s="810"/>
      <c r="JYO24" s="810"/>
      <c r="JYP24" s="810"/>
      <c r="JYQ24" s="810"/>
      <c r="JYR24" s="810"/>
      <c r="JYS24" s="810"/>
      <c r="JYT24" s="810"/>
      <c r="JYU24" s="810"/>
      <c r="JYV24" s="810"/>
      <c r="JYW24" s="810"/>
      <c r="JYX24" s="810"/>
      <c r="JYY24" s="810"/>
      <c r="JYZ24" s="810"/>
      <c r="JZA24" s="810"/>
      <c r="JZB24" s="810"/>
      <c r="JZC24" s="810"/>
      <c r="JZD24" s="810"/>
      <c r="JZE24" s="810"/>
      <c r="JZF24" s="810"/>
      <c r="JZG24" s="810"/>
      <c r="JZH24" s="810"/>
      <c r="JZI24" s="810"/>
      <c r="JZJ24" s="810"/>
      <c r="JZK24" s="810"/>
      <c r="JZL24" s="810"/>
      <c r="JZM24" s="810"/>
      <c r="JZN24" s="810"/>
      <c r="JZO24" s="810"/>
      <c r="JZP24" s="810"/>
      <c r="JZQ24" s="810"/>
      <c r="JZR24" s="810"/>
      <c r="JZS24" s="810"/>
      <c r="JZT24" s="810"/>
      <c r="JZU24" s="810"/>
      <c r="JZV24" s="810"/>
      <c r="JZW24" s="810"/>
      <c r="JZX24" s="810"/>
      <c r="JZY24" s="810"/>
      <c r="JZZ24" s="810"/>
      <c r="KAA24" s="810"/>
      <c r="KAB24" s="810"/>
      <c r="KAC24" s="810"/>
      <c r="KAD24" s="810"/>
      <c r="KAE24" s="810"/>
      <c r="KAF24" s="810"/>
      <c r="KAG24" s="810"/>
      <c r="KAH24" s="810"/>
      <c r="KAI24" s="810"/>
      <c r="KAJ24" s="810"/>
      <c r="KAK24" s="810"/>
      <c r="KAL24" s="810"/>
      <c r="KAM24" s="810"/>
      <c r="KAN24" s="810"/>
      <c r="KAO24" s="810"/>
      <c r="KAP24" s="810"/>
      <c r="KAQ24" s="810"/>
      <c r="KAR24" s="810"/>
      <c r="KAS24" s="810"/>
      <c r="KAT24" s="810"/>
      <c r="KAU24" s="810"/>
      <c r="KAV24" s="810"/>
      <c r="KAW24" s="810"/>
      <c r="KAX24" s="810"/>
      <c r="KAY24" s="810"/>
      <c r="KAZ24" s="810"/>
      <c r="KBA24" s="810"/>
      <c r="KBB24" s="810"/>
      <c r="KBC24" s="810"/>
      <c r="KBD24" s="810"/>
      <c r="KBE24" s="810"/>
      <c r="KBF24" s="810"/>
      <c r="KBG24" s="810"/>
      <c r="KBH24" s="810"/>
      <c r="KBI24" s="810"/>
      <c r="KBJ24" s="810"/>
      <c r="KBK24" s="810"/>
      <c r="KBL24" s="810"/>
      <c r="KBM24" s="810"/>
      <c r="KBN24" s="810"/>
      <c r="KBO24" s="810"/>
      <c r="KBP24" s="810"/>
      <c r="KBQ24" s="810"/>
      <c r="KBR24" s="810"/>
      <c r="KBS24" s="810"/>
      <c r="KBT24" s="810"/>
      <c r="KBU24" s="810"/>
      <c r="KBV24" s="810"/>
      <c r="KBW24" s="810"/>
      <c r="KBX24" s="810"/>
      <c r="KBY24" s="810"/>
      <c r="KBZ24" s="810"/>
      <c r="KCA24" s="810"/>
      <c r="KCB24" s="810"/>
      <c r="KCC24" s="810"/>
      <c r="KCD24" s="810"/>
      <c r="KCE24" s="810"/>
      <c r="KCF24" s="810"/>
      <c r="KCG24" s="810"/>
      <c r="KCH24" s="810"/>
      <c r="KCI24" s="810"/>
      <c r="KCJ24" s="810"/>
      <c r="KCK24" s="810"/>
      <c r="KCL24" s="810"/>
      <c r="KCM24" s="810"/>
      <c r="KCN24" s="810"/>
      <c r="KCO24" s="810"/>
      <c r="KCP24" s="810"/>
      <c r="KCQ24" s="810"/>
      <c r="KCR24" s="810"/>
      <c r="KCS24" s="810"/>
      <c r="KCT24" s="810"/>
      <c r="KCU24" s="810"/>
      <c r="KCV24" s="810"/>
      <c r="KCW24" s="810"/>
      <c r="KCX24" s="810"/>
      <c r="KCY24" s="810"/>
      <c r="KCZ24" s="810"/>
      <c r="KDA24" s="810"/>
      <c r="KDB24" s="810"/>
      <c r="KDC24" s="810"/>
      <c r="KDD24" s="810"/>
      <c r="KDE24" s="810"/>
      <c r="KDF24" s="810"/>
      <c r="KDG24" s="810"/>
      <c r="KDH24" s="810"/>
      <c r="KDI24" s="810"/>
      <c r="KDJ24" s="810"/>
      <c r="KDK24" s="810"/>
      <c r="KDL24" s="810"/>
      <c r="KDM24" s="810"/>
      <c r="KDN24" s="810"/>
      <c r="KDO24" s="810"/>
      <c r="KDP24" s="810"/>
      <c r="KDQ24" s="810"/>
      <c r="KDR24" s="810"/>
      <c r="KDS24" s="810"/>
      <c r="KDT24" s="810"/>
      <c r="KDU24" s="810"/>
      <c r="KDV24" s="810"/>
      <c r="KDW24" s="810"/>
      <c r="KDX24" s="810"/>
      <c r="KDY24" s="810"/>
      <c r="KDZ24" s="810"/>
      <c r="KEA24" s="810"/>
      <c r="KEB24" s="810"/>
      <c r="KEC24" s="810"/>
      <c r="KED24" s="810"/>
      <c r="KEE24" s="810"/>
      <c r="KEF24" s="810"/>
      <c r="KEG24" s="810"/>
      <c r="KEH24" s="810"/>
      <c r="KEI24" s="810"/>
      <c r="KEJ24" s="810"/>
      <c r="KEK24" s="810"/>
      <c r="KEL24" s="810"/>
      <c r="KEM24" s="810"/>
      <c r="KEN24" s="810"/>
      <c r="KEO24" s="810"/>
      <c r="KEP24" s="810"/>
      <c r="KEQ24" s="810"/>
      <c r="KER24" s="810"/>
      <c r="KES24" s="810"/>
      <c r="KET24" s="810"/>
      <c r="KEU24" s="810"/>
      <c r="KEV24" s="810"/>
      <c r="KEW24" s="810"/>
      <c r="KEX24" s="810"/>
      <c r="KEY24" s="810"/>
      <c r="KEZ24" s="810"/>
      <c r="KFA24" s="810"/>
      <c r="KFB24" s="810"/>
      <c r="KFC24" s="810"/>
      <c r="KFD24" s="810"/>
      <c r="KFE24" s="810"/>
      <c r="KFF24" s="810"/>
      <c r="KFG24" s="810"/>
      <c r="KFH24" s="810"/>
      <c r="KFI24" s="810"/>
      <c r="KFJ24" s="810"/>
      <c r="KFK24" s="810"/>
      <c r="KFL24" s="810"/>
      <c r="KFM24" s="810"/>
      <c r="KFN24" s="810"/>
      <c r="KFO24" s="810"/>
      <c r="KFP24" s="810"/>
      <c r="KFQ24" s="810"/>
      <c r="KFR24" s="810"/>
      <c r="KFS24" s="810"/>
      <c r="KFT24" s="810"/>
      <c r="KFU24" s="810"/>
      <c r="KFV24" s="810"/>
      <c r="KFW24" s="810"/>
      <c r="KFX24" s="810"/>
      <c r="KFY24" s="810"/>
      <c r="KFZ24" s="810"/>
      <c r="KGA24" s="810"/>
      <c r="KGB24" s="810"/>
      <c r="KGC24" s="810"/>
      <c r="KGD24" s="810"/>
      <c r="KGE24" s="810"/>
      <c r="KGF24" s="810"/>
      <c r="KGG24" s="810"/>
      <c r="KGH24" s="810"/>
      <c r="KGI24" s="810"/>
      <c r="KGJ24" s="810"/>
      <c r="KGK24" s="810"/>
      <c r="KGL24" s="810"/>
      <c r="KGM24" s="810"/>
      <c r="KGN24" s="810"/>
      <c r="KGO24" s="810"/>
      <c r="KGP24" s="810"/>
      <c r="KGQ24" s="810"/>
      <c r="KGR24" s="810"/>
      <c r="KGS24" s="810"/>
      <c r="KGT24" s="810"/>
      <c r="KGU24" s="810"/>
      <c r="KGV24" s="810"/>
      <c r="KGW24" s="810"/>
      <c r="KGX24" s="810"/>
      <c r="KGY24" s="810"/>
      <c r="KGZ24" s="810"/>
      <c r="KHA24" s="810"/>
      <c r="KHB24" s="810"/>
      <c r="KHC24" s="810"/>
      <c r="KHD24" s="810"/>
      <c r="KHE24" s="810"/>
      <c r="KHF24" s="810"/>
      <c r="KHG24" s="810"/>
      <c r="KHH24" s="810"/>
      <c r="KHI24" s="810"/>
      <c r="KHJ24" s="810"/>
      <c r="KHK24" s="810"/>
      <c r="KHL24" s="810"/>
      <c r="KHM24" s="810"/>
      <c r="KHN24" s="810"/>
      <c r="KHO24" s="810"/>
      <c r="KHP24" s="810"/>
      <c r="KHQ24" s="810"/>
      <c r="KHR24" s="810"/>
      <c r="KHS24" s="810"/>
      <c r="KHT24" s="810"/>
      <c r="KHU24" s="810"/>
      <c r="KHV24" s="810"/>
      <c r="KHW24" s="810"/>
      <c r="KHX24" s="810"/>
      <c r="KHY24" s="810"/>
      <c r="KHZ24" s="810"/>
      <c r="KIA24" s="810"/>
      <c r="KIB24" s="810"/>
      <c r="KIC24" s="810"/>
      <c r="KID24" s="810"/>
      <c r="KIE24" s="810"/>
      <c r="KIF24" s="810"/>
      <c r="KIG24" s="810"/>
      <c r="KIH24" s="810"/>
      <c r="KII24" s="810"/>
      <c r="KIJ24" s="810"/>
      <c r="KIK24" s="810"/>
      <c r="KIL24" s="810"/>
      <c r="KIM24" s="810"/>
      <c r="KIN24" s="810"/>
      <c r="KIO24" s="810"/>
      <c r="KIP24" s="810"/>
      <c r="KIQ24" s="810"/>
      <c r="KIR24" s="810"/>
      <c r="KIS24" s="810"/>
      <c r="KIT24" s="810"/>
      <c r="KIU24" s="810"/>
      <c r="KIV24" s="810"/>
      <c r="KIW24" s="810"/>
      <c r="KIX24" s="810"/>
      <c r="KIY24" s="810"/>
      <c r="KIZ24" s="810"/>
      <c r="KJA24" s="810"/>
      <c r="KJB24" s="810"/>
      <c r="KJC24" s="810"/>
      <c r="KJD24" s="810"/>
      <c r="KJE24" s="810"/>
      <c r="KJF24" s="810"/>
      <c r="KJG24" s="810"/>
      <c r="KJH24" s="810"/>
      <c r="KJI24" s="810"/>
      <c r="KJJ24" s="810"/>
      <c r="KJK24" s="810"/>
      <c r="KJL24" s="810"/>
      <c r="KJM24" s="810"/>
      <c r="KJN24" s="810"/>
      <c r="KJO24" s="810"/>
      <c r="KJP24" s="810"/>
      <c r="KJQ24" s="810"/>
      <c r="KJR24" s="810"/>
      <c r="KJS24" s="810"/>
      <c r="KJT24" s="810"/>
      <c r="KJU24" s="810"/>
      <c r="KJV24" s="810"/>
      <c r="KJW24" s="810"/>
      <c r="KJX24" s="810"/>
      <c r="KJY24" s="810"/>
      <c r="KJZ24" s="810"/>
      <c r="KKA24" s="810"/>
      <c r="KKB24" s="810"/>
      <c r="KKC24" s="810"/>
      <c r="KKD24" s="810"/>
      <c r="KKE24" s="810"/>
      <c r="KKF24" s="810"/>
      <c r="KKG24" s="810"/>
      <c r="KKH24" s="810"/>
      <c r="KKI24" s="810"/>
      <c r="KKJ24" s="810"/>
      <c r="KKK24" s="810"/>
      <c r="KKL24" s="810"/>
      <c r="KKM24" s="810"/>
      <c r="KKN24" s="810"/>
      <c r="KKO24" s="810"/>
      <c r="KKP24" s="810"/>
      <c r="KKQ24" s="810"/>
      <c r="KKR24" s="810"/>
      <c r="KKS24" s="810"/>
      <c r="KKT24" s="810"/>
      <c r="KKU24" s="810"/>
      <c r="KKV24" s="810"/>
      <c r="KKW24" s="810"/>
      <c r="KKX24" s="810"/>
      <c r="KKY24" s="810"/>
      <c r="KKZ24" s="810"/>
      <c r="KLA24" s="810"/>
      <c r="KLB24" s="810"/>
      <c r="KLC24" s="810"/>
      <c r="KLD24" s="810"/>
      <c r="KLE24" s="810"/>
      <c r="KLF24" s="810"/>
      <c r="KLG24" s="810"/>
      <c r="KLH24" s="810"/>
      <c r="KLI24" s="810"/>
      <c r="KLJ24" s="810"/>
      <c r="KLK24" s="810"/>
      <c r="KLL24" s="810"/>
      <c r="KLM24" s="810"/>
      <c r="KLN24" s="810"/>
      <c r="KLO24" s="810"/>
      <c r="KLP24" s="810"/>
      <c r="KLQ24" s="810"/>
      <c r="KLR24" s="810"/>
      <c r="KLS24" s="810"/>
      <c r="KLT24" s="810"/>
      <c r="KLU24" s="810"/>
      <c r="KLV24" s="810"/>
      <c r="KLW24" s="810"/>
      <c r="KLX24" s="810"/>
      <c r="KLY24" s="810"/>
      <c r="KLZ24" s="810"/>
      <c r="KMA24" s="810"/>
      <c r="KMB24" s="810"/>
      <c r="KMC24" s="810"/>
      <c r="KMD24" s="810"/>
      <c r="KME24" s="810"/>
      <c r="KMF24" s="810"/>
      <c r="KMG24" s="810"/>
      <c r="KMH24" s="810"/>
      <c r="KMI24" s="810"/>
      <c r="KMJ24" s="810"/>
      <c r="KMK24" s="810"/>
      <c r="KML24" s="810"/>
      <c r="KMM24" s="810"/>
      <c r="KMN24" s="810"/>
      <c r="KMO24" s="810"/>
      <c r="KMP24" s="810"/>
      <c r="KMQ24" s="810"/>
      <c r="KMR24" s="810"/>
      <c r="KMS24" s="810"/>
      <c r="KMT24" s="810"/>
      <c r="KMU24" s="810"/>
      <c r="KMV24" s="810"/>
      <c r="KMW24" s="810"/>
      <c r="KMX24" s="810"/>
      <c r="KMY24" s="810"/>
      <c r="KMZ24" s="810"/>
      <c r="KNA24" s="810"/>
      <c r="KNB24" s="810"/>
      <c r="KNC24" s="810"/>
      <c r="KND24" s="810"/>
      <c r="KNE24" s="810"/>
      <c r="KNF24" s="810"/>
      <c r="KNG24" s="810"/>
      <c r="KNH24" s="810"/>
      <c r="KNI24" s="810"/>
      <c r="KNJ24" s="810"/>
      <c r="KNK24" s="810"/>
      <c r="KNL24" s="810"/>
      <c r="KNM24" s="810"/>
      <c r="KNN24" s="810"/>
      <c r="KNO24" s="810"/>
      <c r="KNP24" s="810"/>
      <c r="KNQ24" s="810"/>
      <c r="KNR24" s="810"/>
      <c r="KNS24" s="810"/>
      <c r="KNT24" s="810"/>
      <c r="KNU24" s="810"/>
      <c r="KNV24" s="810"/>
      <c r="KNW24" s="810"/>
      <c r="KNX24" s="810"/>
      <c r="KNY24" s="810"/>
      <c r="KNZ24" s="810"/>
      <c r="KOA24" s="810"/>
      <c r="KOB24" s="810"/>
      <c r="KOC24" s="810"/>
      <c r="KOD24" s="810"/>
      <c r="KOE24" s="810"/>
      <c r="KOF24" s="810"/>
      <c r="KOG24" s="810"/>
      <c r="KOH24" s="810"/>
      <c r="KOI24" s="810"/>
      <c r="KOJ24" s="810"/>
      <c r="KOK24" s="810"/>
      <c r="KOL24" s="810"/>
      <c r="KOM24" s="810"/>
      <c r="KON24" s="810"/>
      <c r="KOO24" s="810"/>
      <c r="KOP24" s="810"/>
      <c r="KOQ24" s="810"/>
      <c r="KOR24" s="810"/>
      <c r="KOS24" s="810"/>
      <c r="KOT24" s="810"/>
      <c r="KOU24" s="810"/>
      <c r="KOV24" s="810"/>
      <c r="KOW24" s="810"/>
      <c r="KOX24" s="810"/>
      <c r="KOY24" s="810"/>
      <c r="KOZ24" s="810"/>
      <c r="KPA24" s="810"/>
      <c r="KPB24" s="810"/>
      <c r="KPC24" s="810"/>
      <c r="KPD24" s="810"/>
      <c r="KPE24" s="810"/>
      <c r="KPF24" s="810"/>
      <c r="KPG24" s="810"/>
      <c r="KPH24" s="810"/>
      <c r="KPI24" s="810"/>
      <c r="KPJ24" s="810"/>
      <c r="KPK24" s="810"/>
      <c r="KPL24" s="810"/>
      <c r="KPM24" s="810"/>
      <c r="KPN24" s="810"/>
      <c r="KPO24" s="810"/>
      <c r="KPP24" s="810"/>
      <c r="KPQ24" s="810"/>
      <c r="KPR24" s="810"/>
      <c r="KPS24" s="810"/>
      <c r="KPT24" s="810"/>
      <c r="KPU24" s="810"/>
      <c r="KPV24" s="810"/>
      <c r="KPW24" s="810"/>
      <c r="KPX24" s="810"/>
      <c r="KPY24" s="810"/>
      <c r="KPZ24" s="810"/>
      <c r="KQA24" s="810"/>
      <c r="KQB24" s="810"/>
      <c r="KQC24" s="810"/>
      <c r="KQD24" s="810"/>
      <c r="KQE24" s="810"/>
      <c r="KQF24" s="810"/>
      <c r="KQG24" s="810"/>
      <c r="KQH24" s="810"/>
      <c r="KQI24" s="810"/>
      <c r="KQJ24" s="810"/>
      <c r="KQK24" s="810"/>
      <c r="KQL24" s="810"/>
      <c r="KQM24" s="810"/>
      <c r="KQN24" s="810"/>
      <c r="KQO24" s="810"/>
      <c r="KQP24" s="810"/>
      <c r="KQQ24" s="810"/>
      <c r="KQR24" s="810"/>
      <c r="KQS24" s="810"/>
      <c r="KQT24" s="810"/>
      <c r="KQU24" s="810"/>
      <c r="KQV24" s="810"/>
      <c r="KQW24" s="810"/>
      <c r="KQX24" s="810"/>
      <c r="KQY24" s="810"/>
      <c r="KQZ24" s="810"/>
      <c r="KRA24" s="810"/>
      <c r="KRB24" s="810"/>
      <c r="KRC24" s="810"/>
      <c r="KRD24" s="810"/>
      <c r="KRE24" s="810"/>
      <c r="KRF24" s="810"/>
      <c r="KRG24" s="810"/>
      <c r="KRH24" s="810"/>
      <c r="KRI24" s="810"/>
      <c r="KRJ24" s="810"/>
      <c r="KRK24" s="810"/>
      <c r="KRL24" s="810"/>
      <c r="KRM24" s="810"/>
      <c r="KRN24" s="810"/>
      <c r="KRO24" s="810"/>
      <c r="KRP24" s="810"/>
      <c r="KRQ24" s="810"/>
      <c r="KRR24" s="810"/>
      <c r="KRS24" s="810"/>
      <c r="KRT24" s="810"/>
      <c r="KRU24" s="810"/>
      <c r="KRV24" s="810"/>
      <c r="KRW24" s="810"/>
      <c r="KRX24" s="810"/>
      <c r="KRY24" s="810"/>
      <c r="KRZ24" s="810"/>
      <c r="KSA24" s="810"/>
      <c r="KSB24" s="810"/>
      <c r="KSC24" s="810"/>
      <c r="KSD24" s="810"/>
      <c r="KSE24" s="810"/>
      <c r="KSF24" s="810"/>
      <c r="KSG24" s="810"/>
      <c r="KSH24" s="810"/>
      <c r="KSI24" s="810"/>
      <c r="KSJ24" s="810"/>
      <c r="KSK24" s="810"/>
      <c r="KSL24" s="810"/>
      <c r="KSM24" s="810"/>
      <c r="KSN24" s="810"/>
      <c r="KSO24" s="810"/>
      <c r="KSP24" s="810"/>
      <c r="KSQ24" s="810"/>
      <c r="KSR24" s="810"/>
      <c r="KSS24" s="810"/>
      <c r="KST24" s="810"/>
      <c r="KSU24" s="810"/>
      <c r="KSV24" s="810"/>
      <c r="KSW24" s="810"/>
      <c r="KSX24" s="810"/>
      <c r="KSY24" s="810"/>
      <c r="KSZ24" s="810"/>
      <c r="KTA24" s="810"/>
      <c r="KTB24" s="810"/>
      <c r="KTC24" s="810"/>
      <c r="KTD24" s="810"/>
      <c r="KTE24" s="810"/>
      <c r="KTF24" s="810"/>
      <c r="KTG24" s="810"/>
      <c r="KTH24" s="810"/>
      <c r="KTI24" s="810"/>
      <c r="KTJ24" s="810"/>
      <c r="KTK24" s="810"/>
      <c r="KTL24" s="810"/>
      <c r="KTM24" s="810"/>
      <c r="KTN24" s="810"/>
      <c r="KTO24" s="810"/>
      <c r="KTP24" s="810"/>
      <c r="KTQ24" s="810"/>
      <c r="KTR24" s="810"/>
      <c r="KTS24" s="810"/>
      <c r="KTT24" s="810"/>
      <c r="KTU24" s="810"/>
      <c r="KTV24" s="810"/>
      <c r="KTW24" s="810"/>
      <c r="KTX24" s="810"/>
      <c r="KTY24" s="810"/>
      <c r="KTZ24" s="810"/>
      <c r="KUA24" s="810"/>
      <c r="KUB24" s="810"/>
      <c r="KUC24" s="810"/>
      <c r="KUD24" s="810"/>
      <c r="KUE24" s="810"/>
      <c r="KUF24" s="810"/>
      <c r="KUG24" s="810"/>
      <c r="KUH24" s="810"/>
      <c r="KUI24" s="810"/>
      <c r="KUJ24" s="810"/>
      <c r="KUK24" s="810"/>
      <c r="KUL24" s="810"/>
      <c r="KUM24" s="810"/>
      <c r="KUN24" s="810"/>
      <c r="KUO24" s="810"/>
      <c r="KUP24" s="810"/>
      <c r="KUQ24" s="810"/>
      <c r="KUR24" s="810"/>
      <c r="KUS24" s="810"/>
      <c r="KUT24" s="810"/>
      <c r="KUU24" s="810"/>
      <c r="KUV24" s="810"/>
      <c r="KUW24" s="810"/>
      <c r="KUX24" s="810"/>
      <c r="KUY24" s="810"/>
      <c r="KUZ24" s="810"/>
      <c r="KVA24" s="810"/>
      <c r="KVB24" s="810"/>
      <c r="KVC24" s="810"/>
      <c r="KVD24" s="810"/>
      <c r="KVE24" s="810"/>
      <c r="KVF24" s="810"/>
      <c r="KVG24" s="810"/>
      <c r="KVH24" s="810"/>
      <c r="KVI24" s="810"/>
      <c r="KVJ24" s="810"/>
      <c r="KVK24" s="810"/>
      <c r="KVL24" s="810"/>
      <c r="KVM24" s="810"/>
      <c r="KVN24" s="810"/>
      <c r="KVO24" s="810"/>
      <c r="KVP24" s="810"/>
      <c r="KVQ24" s="810"/>
      <c r="KVR24" s="810"/>
      <c r="KVS24" s="810"/>
      <c r="KVT24" s="810"/>
      <c r="KVU24" s="810"/>
      <c r="KVV24" s="810"/>
      <c r="KVW24" s="810"/>
      <c r="KVX24" s="810"/>
      <c r="KVY24" s="810"/>
      <c r="KVZ24" s="810"/>
      <c r="KWA24" s="810"/>
      <c r="KWB24" s="810"/>
      <c r="KWC24" s="810"/>
      <c r="KWD24" s="810"/>
      <c r="KWE24" s="810"/>
      <c r="KWF24" s="810"/>
      <c r="KWG24" s="810"/>
      <c r="KWH24" s="810"/>
      <c r="KWI24" s="810"/>
      <c r="KWJ24" s="810"/>
      <c r="KWK24" s="810"/>
      <c r="KWL24" s="810"/>
      <c r="KWM24" s="810"/>
      <c r="KWN24" s="810"/>
      <c r="KWO24" s="810"/>
      <c r="KWP24" s="810"/>
      <c r="KWQ24" s="810"/>
      <c r="KWR24" s="810"/>
      <c r="KWS24" s="810"/>
      <c r="KWT24" s="810"/>
      <c r="KWU24" s="810"/>
      <c r="KWV24" s="810"/>
      <c r="KWW24" s="810"/>
      <c r="KWX24" s="810"/>
      <c r="KWY24" s="810"/>
      <c r="KWZ24" s="810"/>
      <c r="KXA24" s="810"/>
      <c r="KXB24" s="810"/>
      <c r="KXC24" s="810"/>
      <c r="KXD24" s="810"/>
      <c r="KXE24" s="810"/>
      <c r="KXF24" s="810"/>
      <c r="KXG24" s="810"/>
      <c r="KXH24" s="810"/>
      <c r="KXI24" s="810"/>
      <c r="KXJ24" s="810"/>
      <c r="KXK24" s="810"/>
      <c r="KXL24" s="810"/>
      <c r="KXM24" s="810"/>
      <c r="KXN24" s="810"/>
      <c r="KXO24" s="810"/>
      <c r="KXP24" s="810"/>
      <c r="KXQ24" s="810"/>
      <c r="KXR24" s="810"/>
      <c r="KXS24" s="810"/>
      <c r="KXT24" s="810"/>
      <c r="KXU24" s="810"/>
      <c r="KXV24" s="810"/>
      <c r="KXW24" s="810"/>
      <c r="KXX24" s="810"/>
      <c r="KXY24" s="810"/>
      <c r="KXZ24" s="810"/>
      <c r="KYA24" s="810"/>
      <c r="KYB24" s="810"/>
      <c r="KYC24" s="810"/>
      <c r="KYD24" s="810"/>
      <c r="KYE24" s="810"/>
      <c r="KYF24" s="810"/>
      <c r="KYG24" s="810"/>
      <c r="KYH24" s="810"/>
      <c r="KYI24" s="810"/>
      <c r="KYJ24" s="810"/>
      <c r="KYK24" s="810"/>
      <c r="KYL24" s="810"/>
      <c r="KYM24" s="810"/>
      <c r="KYN24" s="810"/>
      <c r="KYO24" s="810"/>
      <c r="KYP24" s="810"/>
      <c r="KYQ24" s="810"/>
      <c r="KYR24" s="810"/>
      <c r="KYS24" s="810"/>
      <c r="KYT24" s="810"/>
      <c r="KYU24" s="810"/>
      <c r="KYV24" s="810"/>
      <c r="KYW24" s="810"/>
      <c r="KYX24" s="810"/>
      <c r="KYY24" s="810"/>
      <c r="KYZ24" s="810"/>
      <c r="KZA24" s="810"/>
      <c r="KZB24" s="810"/>
      <c r="KZC24" s="810"/>
      <c r="KZD24" s="810"/>
      <c r="KZE24" s="810"/>
      <c r="KZF24" s="810"/>
      <c r="KZG24" s="810"/>
      <c r="KZH24" s="810"/>
      <c r="KZI24" s="810"/>
      <c r="KZJ24" s="810"/>
      <c r="KZK24" s="810"/>
      <c r="KZL24" s="810"/>
      <c r="KZM24" s="810"/>
      <c r="KZN24" s="810"/>
      <c r="KZO24" s="810"/>
      <c r="KZP24" s="810"/>
      <c r="KZQ24" s="810"/>
      <c r="KZR24" s="810"/>
      <c r="KZS24" s="810"/>
      <c r="KZT24" s="810"/>
      <c r="KZU24" s="810"/>
      <c r="KZV24" s="810"/>
      <c r="KZW24" s="810"/>
      <c r="KZX24" s="810"/>
      <c r="KZY24" s="810"/>
      <c r="KZZ24" s="810"/>
      <c r="LAA24" s="810"/>
      <c r="LAB24" s="810"/>
      <c r="LAC24" s="810"/>
      <c r="LAD24" s="810"/>
      <c r="LAE24" s="810"/>
      <c r="LAF24" s="810"/>
      <c r="LAG24" s="810"/>
      <c r="LAH24" s="810"/>
      <c r="LAI24" s="810"/>
      <c r="LAJ24" s="810"/>
      <c r="LAK24" s="810"/>
      <c r="LAL24" s="810"/>
      <c r="LAM24" s="810"/>
      <c r="LAN24" s="810"/>
      <c r="LAO24" s="810"/>
      <c r="LAP24" s="810"/>
      <c r="LAQ24" s="810"/>
      <c r="LAR24" s="810"/>
      <c r="LAS24" s="810"/>
      <c r="LAT24" s="810"/>
      <c r="LAU24" s="810"/>
      <c r="LAV24" s="810"/>
      <c r="LAW24" s="810"/>
      <c r="LAX24" s="810"/>
      <c r="LAY24" s="810"/>
      <c r="LAZ24" s="810"/>
      <c r="LBA24" s="810"/>
      <c r="LBB24" s="810"/>
      <c r="LBC24" s="810"/>
      <c r="LBD24" s="810"/>
      <c r="LBE24" s="810"/>
      <c r="LBF24" s="810"/>
      <c r="LBG24" s="810"/>
      <c r="LBH24" s="810"/>
      <c r="LBI24" s="810"/>
      <c r="LBJ24" s="810"/>
      <c r="LBK24" s="810"/>
      <c r="LBL24" s="810"/>
      <c r="LBM24" s="810"/>
      <c r="LBN24" s="810"/>
      <c r="LBO24" s="810"/>
      <c r="LBP24" s="810"/>
      <c r="LBQ24" s="810"/>
      <c r="LBR24" s="810"/>
      <c r="LBS24" s="810"/>
      <c r="LBT24" s="810"/>
      <c r="LBU24" s="810"/>
      <c r="LBV24" s="810"/>
      <c r="LBW24" s="810"/>
      <c r="LBX24" s="810"/>
      <c r="LBY24" s="810"/>
      <c r="LBZ24" s="810"/>
      <c r="LCA24" s="810"/>
      <c r="LCB24" s="810"/>
      <c r="LCC24" s="810"/>
      <c r="LCD24" s="810"/>
      <c r="LCE24" s="810"/>
      <c r="LCF24" s="810"/>
      <c r="LCG24" s="810"/>
      <c r="LCH24" s="810"/>
      <c r="LCI24" s="810"/>
      <c r="LCJ24" s="810"/>
      <c r="LCK24" s="810"/>
      <c r="LCL24" s="810"/>
      <c r="LCM24" s="810"/>
      <c r="LCN24" s="810"/>
      <c r="LCO24" s="810"/>
      <c r="LCP24" s="810"/>
      <c r="LCQ24" s="810"/>
      <c r="LCR24" s="810"/>
      <c r="LCS24" s="810"/>
      <c r="LCT24" s="810"/>
      <c r="LCU24" s="810"/>
      <c r="LCV24" s="810"/>
      <c r="LCW24" s="810"/>
      <c r="LCX24" s="810"/>
      <c r="LCY24" s="810"/>
      <c r="LCZ24" s="810"/>
      <c r="LDA24" s="810"/>
      <c r="LDB24" s="810"/>
      <c r="LDC24" s="810"/>
      <c r="LDD24" s="810"/>
      <c r="LDE24" s="810"/>
      <c r="LDF24" s="810"/>
      <c r="LDG24" s="810"/>
      <c r="LDH24" s="810"/>
      <c r="LDI24" s="810"/>
      <c r="LDJ24" s="810"/>
      <c r="LDK24" s="810"/>
      <c r="LDL24" s="810"/>
      <c r="LDM24" s="810"/>
      <c r="LDN24" s="810"/>
      <c r="LDO24" s="810"/>
      <c r="LDP24" s="810"/>
      <c r="LDQ24" s="810"/>
      <c r="LDR24" s="810"/>
      <c r="LDS24" s="810"/>
      <c r="LDT24" s="810"/>
      <c r="LDU24" s="810"/>
      <c r="LDV24" s="810"/>
      <c r="LDW24" s="810"/>
      <c r="LDX24" s="810"/>
      <c r="LDY24" s="810"/>
      <c r="LDZ24" s="810"/>
      <c r="LEA24" s="810"/>
      <c r="LEB24" s="810"/>
      <c r="LEC24" s="810"/>
      <c r="LED24" s="810"/>
      <c r="LEE24" s="810"/>
      <c r="LEF24" s="810"/>
      <c r="LEG24" s="810"/>
      <c r="LEH24" s="810"/>
      <c r="LEI24" s="810"/>
      <c r="LEJ24" s="810"/>
      <c r="LEK24" s="810"/>
      <c r="LEL24" s="810"/>
      <c r="LEM24" s="810"/>
      <c r="LEN24" s="810"/>
      <c r="LEO24" s="810"/>
      <c r="LEP24" s="810"/>
      <c r="LEQ24" s="810"/>
      <c r="LER24" s="810"/>
      <c r="LES24" s="810"/>
      <c r="LET24" s="810"/>
      <c r="LEU24" s="810"/>
      <c r="LEV24" s="810"/>
      <c r="LEW24" s="810"/>
      <c r="LEX24" s="810"/>
      <c r="LEY24" s="810"/>
      <c r="LEZ24" s="810"/>
      <c r="LFA24" s="810"/>
      <c r="LFB24" s="810"/>
      <c r="LFC24" s="810"/>
      <c r="LFD24" s="810"/>
      <c r="LFE24" s="810"/>
      <c r="LFF24" s="810"/>
      <c r="LFG24" s="810"/>
      <c r="LFH24" s="810"/>
      <c r="LFI24" s="810"/>
      <c r="LFJ24" s="810"/>
      <c r="LFK24" s="810"/>
      <c r="LFL24" s="810"/>
      <c r="LFM24" s="810"/>
      <c r="LFN24" s="810"/>
      <c r="LFO24" s="810"/>
      <c r="LFP24" s="810"/>
      <c r="LFQ24" s="810"/>
      <c r="LFR24" s="810"/>
      <c r="LFS24" s="810"/>
      <c r="LFT24" s="810"/>
      <c r="LFU24" s="810"/>
      <c r="LFV24" s="810"/>
      <c r="LFW24" s="810"/>
      <c r="LFX24" s="810"/>
      <c r="LFY24" s="810"/>
      <c r="LFZ24" s="810"/>
      <c r="LGA24" s="810"/>
      <c r="LGB24" s="810"/>
      <c r="LGC24" s="810"/>
      <c r="LGD24" s="810"/>
      <c r="LGE24" s="810"/>
      <c r="LGF24" s="810"/>
      <c r="LGG24" s="810"/>
      <c r="LGH24" s="810"/>
      <c r="LGI24" s="810"/>
      <c r="LGJ24" s="810"/>
      <c r="LGK24" s="810"/>
      <c r="LGL24" s="810"/>
      <c r="LGM24" s="810"/>
      <c r="LGN24" s="810"/>
      <c r="LGO24" s="810"/>
      <c r="LGP24" s="810"/>
      <c r="LGQ24" s="810"/>
      <c r="LGR24" s="810"/>
      <c r="LGS24" s="810"/>
      <c r="LGT24" s="810"/>
      <c r="LGU24" s="810"/>
      <c r="LGV24" s="810"/>
      <c r="LGW24" s="810"/>
      <c r="LGX24" s="810"/>
      <c r="LGY24" s="810"/>
      <c r="LGZ24" s="810"/>
      <c r="LHA24" s="810"/>
      <c r="LHB24" s="810"/>
      <c r="LHC24" s="810"/>
      <c r="LHD24" s="810"/>
      <c r="LHE24" s="810"/>
      <c r="LHF24" s="810"/>
      <c r="LHG24" s="810"/>
      <c r="LHH24" s="810"/>
      <c r="LHI24" s="810"/>
      <c r="LHJ24" s="810"/>
      <c r="LHK24" s="810"/>
      <c r="LHL24" s="810"/>
      <c r="LHM24" s="810"/>
      <c r="LHN24" s="810"/>
      <c r="LHO24" s="810"/>
      <c r="LHP24" s="810"/>
      <c r="LHQ24" s="810"/>
      <c r="LHR24" s="810"/>
      <c r="LHS24" s="810"/>
      <c r="LHT24" s="810"/>
      <c r="LHU24" s="810"/>
      <c r="LHV24" s="810"/>
      <c r="LHW24" s="810"/>
      <c r="LHX24" s="810"/>
      <c r="LHY24" s="810"/>
      <c r="LHZ24" s="810"/>
      <c r="LIA24" s="810"/>
      <c r="LIB24" s="810"/>
      <c r="LIC24" s="810"/>
      <c r="LID24" s="810"/>
      <c r="LIE24" s="810"/>
      <c r="LIF24" s="810"/>
      <c r="LIG24" s="810"/>
      <c r="LIH24" s="810"/>
      <c r="LII24" s="810"/>
      <c r="LIJ24" s="810"/>
      <c r="LIK24" s="810"/>
      <c r="LIL24" s="810"/>
      <c r="LIM24" s="810"/>
      <c r="LIN24" s="810"/>
      <c r="LIO24" s="810"/>
      <c r="LIP24" s="810"/>
      <c r="LIQ24" s="810"/>
      <c r="LIR24" s="810"/>
      <c r="LIS24" s="810"/>
      <c r="LIT24" s="810"/>
      <c r="LIU24" s="810"/>
      <c r="LIV24" s="810"/>
      <c r="LIW24" s="810"/>
      <c r="LIX24" s="810"/>
      <c r="LIY24" s="810"/>
      <c r="LIZ24" s="810"/>
      <c r="LJA24" s="810"/>
      <c r="LJB24" s="810"/>
      <c r="LJC24" s="810"/>
      <c r="LJD24" s="810"/>
      <c r="LJE24" s="810"/>
      <c r="LJF24" s="810"/>
      <c r="LJG24" s="810"/>
      <c r="LJH24" s="810"/>
      <c r="LJI24" s="810"/>
      <c r="LJJ24" s="810"/>
      <c r="LJK24" s="810"/>
      <c r="LJL24" s="810"/>
      <c r="LJM24" s="810"/>
      <c r="LJN24" s="810"/>
      <c r="LJO24" s="810"/>
      <c r="LJP24" s="810"/>
      <c r="LJQ24" s="810"/>
      <c r="LJR24" s="810"/>
      <c r="LJS24" s="810"/>
      <c r="LJT24" s="810"/>
      <c r="LJU24" s="810"/>
      <c r="LJV24" s="810"/>
      <c r="LJW24" s="810"/>
      <c r="LJX24" s="810"/>
      <c r="LJY24" s="810"/>
      <c r="LJZ24" s="810"/>
      <c r="LKA24" s="810"/>
      <c r="LKB24" s="810"/>
      <c r="LKC24" s="810"/>
      <c r="LKD24" s="810"/>
      <c r="LKE24" s="810"/>
      <c r="LKF24" s="810"/>
      <c r="LKG24" s="810"/>
      <c r="LKH24" s="810"/>
      <c r="LKI24" s="810"/>
      <c r="LKJ24" s="810"/>
      <c r="LKK24" s="810"/>
      <c r="LKL24" s="810"/>
      <c r="LKM24" s="810"/>
      <c r="LKN24" s="810"/>
      <c r="LKO24" s="810"/>
      <c r="LKP24" s="810"/>
      <c r="LKQ24" s="810"/>
      <c r="LKR24" s="810"/>
      <c r="LKS24" s="810"/>
      <c r="LKT24" s="810"/>
      <c r="LKU24" s="810"/>
      <c r="LKV24" s="810"/>
      <c r="LKW24" s="810"/>
      <c r="LKX24" s="810"/>
      <c r="LKY24" s="810"/>
      <c r="LKZ24" s="810"/>
      <c r="LLA24" s="810"/>
      <c r="LLB24" s="810"/>
      <c r="LLC24" s="810"/>
      <c r="LLD24" s="810"/>
      <c r="LLE24" s="810"/>
      <c r="LLF24" s="810"/>
      <c r="LLG24" s="810"/>
      <c r="LLH24" s="810"/>
      <c r="LLI24" s="810"/>
      <c r="LLJ24" s="810"/>
      <c r="LLK24" s="810"/>
      <c r="LLL24" s="810"/>
      <c r="LLM24" s="810"/>
      <c r="LLN24" s="810"/>
      <c r="LLO24" s="810"/>
      <c r="LLP24" s="810"/>
      <c r="LLQ24" s="810"/>
      <c r="LLR24" s="810"/>
      <c r="LLS24" s="810"/>
      <c r="LLT24" s="810"/>
      <c r="LLU24" s="810"/>
      <c r="LLV24" s="810"/>
      <c r="LLW24" s="810"/>
      <c r="LLX24" s="810"/>
      <c r="LLY24" s="810"/>
      <c r="LLZ24" s="810"/>
      <c r="LMA24" s="810"/>
      <c r="LMB24" s="810"/>
      <c r="LMC24" s="810"/>
      <c r="LMD24" s="810"/>
      <c r="LME24" s="810"/>
      <c r="LMF24" s="810"/>
      <c r="LMG24" s="810"/>
      <c r="LMH24" s="810"/>
      <c r="LMI24" s="810"/>
      <c r="LMJ24" s="810"/>
      <c r="LMK24" s="810"/>
      <c r="LML24" s="810"/>
      <c r="LMM24" s="810"/>
      <c r="LMN24" s="810"/>
      <c r="LMO24" s="810"/>
      <c r="LMP24" s="810"/>
      <c r="LMQ24" s="810"/>
      <c r="LMR24" s="810"/>
      <c r="LMS24" s="810"/>
      <c r="LMT24" s="810"/>
      <c r="LMU24" s="810"/>
      <c r="LMV24" s="810"/>
      <c r="LMW24" s="810"/>
      <c r="LMX24" s="810"/>
      <c r="LMY24" s="810"/>
      <c r="LMZ24" s="810"/>
      <c r="LNA24" s="810"/>
      <c r="LNB24" s="810"/>
      <c r="LNC24" s="810"/>
      <c r="LND24" s="810"/>
      <c r="LNE24" s="810"/>
      <c r="LNF24" s="810"/>
      <c r="LNG24" s="810"/>
      <c r="LNH24" s="810"/>
      <c r="LNI24" s="810"/>
      <c r="LNJ24" s="810"/>
      <c r="LNK24" s="810"/>
      <c r="LNL24" s="810"/>
      <c r="LNM24" s="810"/>
      <c r="LNN24" s="810"/>
      <c r="LNO24" s="810"/>
      <c r="LNP24" s="810"/>
      <c r="LNQ24" s="810"/>
      <c r="LNR24" s="810"/>
      <c r="LNS24" s="810"/>
      <c r="LNT24" s="810"/>
      <c r="LNU24" s="810"/>
      <c r="LNV24" s="810"/>
      <c r="LNW24" s="810"/>
      <c r="LNX24" s="810"/>
      <c r="LNY24" s="810"/>
      <c r="LNZ24" s="810"/>
      <c r="LOA24" s="810"/>
      <c r="LOB24" s="810"/>
      <c r="LOC24" s="810"/>
      <c r="LOD24" s="810"/>
      <c r="LOE24" s="810"/>
      <c r="LOF24" s="810"/>
      <c r="LOG24" s="810"/>
      <c r="LOH24" s="810"/>
      <c r="LOI24" s="810"/>
      <c r="LOJ24" s="810"/>
      <c r="LOK24" s="810"/>
      <c r="LOL24" s="810"/>
      <c r="LOM24" s="810"/>
      <c r="LON24" s="810"/>
      <c r="LOO24" s="810"/>
      <c r="LOP24" s="810"/>
      <c r="LOQ24" s="810"/>
      <c r="LOR24" s="810"/>
      <c r="LOS24" s="810"/>
      <c r="LOT24" s="810"/>
      <c r="LOU24" s="810"/>
      <c r="LOV24" s="810"/>
      <c r="LOW24" s="810"/>
      <c r="LOX24" s="810"/>
      <c r="LOY24" s="810"/>
      <c r="LOZ24" s="810"/>
      <c r="LPA24" s="810"/>
      <c r="LPB24" s="810"/>
      <c r="LPC24" s="810"/>
      <c r="LPD24" s="810"/>
      <c r="LPE24" s="810"/>
      <c r="LPF24" s="810"/>
      <c r="LPG24" s="810"/>
      <c r="LPH24" s="810"/>
      <c r="LPI24" s="810"/>
      <c r="LPJ24" s="810"/>
      <c r="LPK24" s="810"/>
      <c r="LPL24" s="810"/>
      <c r="LPM24" s="810"/>
      <c r="LPN24" s="810"/>
      <c r="LPO24" s="810"/>
      <c r="LPP24" s="810"/>
      <c r="LPQ24" s="810"/>
      <c r="LPR24" s="810"/>
      <c r="LPS24" s="810"/>
      <c r="LPT24" s="810"/>
      <c r="LPU24" s="810"/>
      <c r="LPV24" s="810"/>
      <c r="LPW24" s="810"/>
      <c r="LPX24" s="810"/>
      <c r="LPY24" s="810"/>
      <c r="LPZ24" s="810"/>
      <c r="LQA24" s="810"/>
      <c r="LQB24" s="810"/>
      <c r="LQC24" s="810"/>
      <c r="LQD24" s="810"/>
      <c r="LQE24" s="810"/>
      <c r="LQF24" s="810"/>
      <c r="LQG24" s="810"/>
      <c r="LQH24" s="810"/>
      <c r="LQI24" s="810"/>
      <c r="LQJ24" s="810"/>
      <c r="LQK24" s="810"/>
      <c r="LQL24" s="810"/>
      <c r="LQM24" s="810"/>
      <c r="LQN24" s="810"/>
      <c r="LQO24" s="810"/>
      <c r="LQP24" s="810"/>
      <c r="LQQ24" s="810"/>
      <c r="LQR24" s="810"/>
      <c r="LQS24" s="810"/>
      <c r="LQT24" s="810"/>
      <c r="LQU24" s="810"/>
      <c r="LQV24" s="810"/>
      <c r="LQW24" s="810"/>
      <c r="LQX24" s="810"/>
      <c r="LQY24" s="810"/>
      <c r="LQZ24" s="810"/>
      <c r="LRA24" s="810"/>
      <c r="LRB24" s="810"/>
      <c r="LRC24" s="810"/>
      <c r="LRD24" s="810"/>
      <c r="LRE24" s="810"/>
      <c r="LRF24" s="810"/>
      <c r="LRG24" s="810"/>
      <c r="LRH24" s="810"/>
      <c r="LRI24" s="810"/>
      <c r="LRJ24" s="810"/>
      <c r="LRK24" s="810"/>
      <c r="LRL24" s="810"/>
      <c r="LRM24" s="810"/>
      <c r="LRN24" s="810"/>
      <c r="LRO24" s="810"/>
      <c r="LRP24" s="810"/>
      <c r="LRQ24" s="810"/>
      <c r="LRR24" s="810"/>
      <c r="LRS24" s="810"/>
      <c r="LRT24" s="810"/>
      <c r="LRU24" s="810"/>
      <c r="LRV24" s="810"/>
      <c r="LRW24" s="810"/>
      <c r="LRX24" s="810"/>
      <c r="LRY24" s="810"/>
      <c r="LRZ24" s="810"/>
      <c r="LSA24" s="810"/>
      <c r="LSB24" s="810"/>
      <c r="LSC24" s="810"/>
      <c r="LSD24" s="810"/>
      <c r="LSE24" s="810"/>
      <c r="LSF24" s="810"/>
      <c r="LSG24" s="810"/>
      <c r="LSH24" s="810"/>
      <c r="LSI24" s="810"/>
      <c r="LSJ24" s="810"/>
      <c r="LSK24" s="810"/>
      <c r="LSL24" s="810"/>
      <c r="LSM24" s="810"/>
      <c r="LSN24" s="810"/>
      <c r="LSO24" s="810"/>
      <c r="LSP24" s="810"/>
      <c r="LSQ24" s="810"/>
      <c r="LSR24" s="810"/>
      <c r="LSS24" s="810"/>
      <c r="LST24" s="810"/>
      <c r="LSU24" s="810"/>
      <c r="LSV24" s="810"/>
      <c r="LSW24" s="810"/>
      <c r="LSX24" s="810"/>
      <c r="LSY24" s="810"/>
      <c r="LSZ24" s="810"/>
      <c r="LTA24" s="810"/>
      <c r="LTB24" s="810"/>
      <c r="LTC24" s="810"/>
      <c r="LTD24" s="810"/>
      <c r="LTE24" s="810"/>
      <c r="LTF24" s="810"/>
      <c r="LTG24" s="810"/>
      <c r="LTH24" s="810"/>
      <c r="LTI24" s="810"/>
      <c r="LTJ24" s="810"/>
      <c r="LTK24" s="810"/>
      <c r="LTL24" s="810"/>
      <c r="LTM24" s="810"/>
      <c r="LTN24" s="810"/>
      <c r="LTO24" s="810"/>
      <c r="LTP24" s="810"/>
      <c r="LTQ24" s="810"/>
      <c r="LTR24" s="810"/>
      <c r="LTS24" s="810"/>
      <c r="LTT24" s="810"/>
      <c r="LTU24" s="810"/>
      <c r="LTV24" s="810"/>
      <c r="LTW24" s="810"/>
      <c r="LTX24" s="810"/>
      <c r="LTY24" s="810"/>
      <c r="LTZ24" s="810"/>
      <c r="LUA24" s="810"/>
      <c r="LUB24" s="810"/>
      <c r="LUC24" s="810"/>
      <c r="LUD24" s="810"/>
      <c r="LUE24" s="810"/>
      <c r="LUF24" s="810"/>
      <c r="LUG24" s="810"/>
      <c r="LUH24" s="810"/>
      <c r="LUI24" s="810"/>
      <c r="LUJ24" s="810"/>
      <c r="LUK24" s="810"/>
      <c r="LUL24" s="810"/>
      <c r="LUM24" s="810"/>
      <c r="LUN24" s="810"/>
      <c r="LUO24" s="810"/>
      <c r="LUP24" s="810"/>
      <c r="LUQ24" s="810"/>
      <c r="LUR24" s="810"/>
      <c r="LUS24" s="810"/>
      <c r="LUT24" s="810"/>
      <c r="LUU24" s="810"/>
      <c r="LUV24" s="810"/>
      <c r="LUW24" s="810"/>
      <c r="LUX24" s="810"/>
      <c r="LUY24" s="810"/>
      <c r="LUZ24" s="810"/>
      <c r="LVA24" s="810"/>
      <c r="LVB24" s="810"/>
      <c r="LVC24" s="810"/>
      <c r="LVD24" s="810"/>
      <c r="LVE24" s="810"/>
      <c r="LVF24" s="810"/>
      <c r="LVG24" s="810"/>
      <c r="LVH24" s="810"/>
      <c r="LVI24" s="810"/>
      <c r="LVJ24" s="810"/>
      <c r="LVK24" s="810"/>
      <c r="LVL24" s="810"/>
      <c r="LVM24" s="810"/>
      <c r="LVN24" s="810"/>
      <c r="LVO24" s="810"/>
      <c r="LVP24" s="810"/>
      <c r="LVQ24" s="810"/>
      <c r="LVR24" s="810"/>
      <c r="LVS24" s="810"/>
      <c r="LVT24" s="810"/>
      <c r="LVU24" s="810"/>
      <c r="LVV24" s="810"/>
      <c r="LVW24" s="810"/>
      <c r="LVX24" s="810"/>
      <c r="LVY24" s="810"/>
      <c r="LVZ24" s="810"/>
      <c r="LWA24" s="810"/>
      <c r="LWB24" s="810"/>
      <c r="LWC24" s="810"/>
      <c r="LWD24" s="810"/>
      <c r="LWE24" s="810"/>
      <c r="LWF24" s="810"/>
      <c r="LWG24" s="810"/>
      <c r="LWH24" s="810"/>
      <c r="LWI24" s="810"/>
      <c r="LWJ24" s="810"/>
      <c r="LWK24" s="810"/>
      <c r="LWL24" s="810"/>
      <c r="LWM24" s="810"/>
      <c r="LWN24" s="810"/>
      <c r="LWO24" s="810"/>
      <c r="LWP24" s="810"/>
      <c r="LWQ24" s="810"/>
      <c r="LWR24" s="810"/>
      <c r="LWS24" s="810"/>
      <c r="LWT24" s="810"/>
      <c r="LWU24" s="810"/>
      <c r="LWV24" s="810"/>
      <c r="LWW24" s="810"/>
      <c r="LWX24" s="810"/>
      <c r="LWY24" s="810"/>
      <c r="LWZ24" s="810"/>
      <c r="LXA24" s="810"/>
      <c r="LXB24" s="810"/>
      <c r="LXC24" s="810"/>
      <c r="LXD24" s="810"/>
      <c r="LXE24" s="810"/>
      <c r="LXF24" s="810"/>
      <c r="LXG24" s="810"/>
      <c r="LXH24" s="810"/>
      <c r="LXI24" s="810"/>
      <c r="LXJ24" s="810"/>
      <c r="LXK24" s="810"/>
      <c r="LXL24" s="810"/>
      <c r="LXM24" s="810"/>
      <c r="LXN24" s="810"/>
      <c r="LXO24" s="810"/>
      <c r="LXP24" s="810"/>
      <c r="LXQ24" s="810"/>
      <c r="LXR24" s="810"/>
      <c r="LXS24" s="810"/>
      <c r="LXT24" s="810"/>
      <c r="LXU24" s="810"/>
      <c r="LXV24" s="810"/>
      <c r="LXW24" s="810"/>
      <c r="LXX24" s="810"/>
      <c r="LXY24" s="810"/>
      <c r="LXZ24" s="810"/>
      <c r="LYA24" s="810"/>
      <c r="LYB24" s="810"/>
      <c r="LYC24" s="810"/>
      <c r="LYD24" s="810"/>
      <c r="LYE24" s="810"/>
      <c r="LYF24" s="810"/>
      <c r="LYG24" s="810"/>
      <c r="LYH24" s="810"/>
      <c r="LYI24" s="810"/>
      <c r="LYJ24" s="810"/>
      <c r="LYK24" s="810"/>
      <c r="LYL24" s="810"/>
      <c r="LYM24" s="810"/>
      <c r="LYN24" s="810"/>
      <c r="LYO24" s="810"/>
      <c r="LYP24" s="810"/>
      <c r="LYQ24" s="810"/>
      <c r="LYR24" s="810"/>
      <c r="LYS24" s="810"/>
      <c r="LYT24" s="810"/>
      <c r="LYU24" s="810"/>
      <c r="LYV24" s="810"/>
      <c r="LYW24" s="810"/>
      <c r="LYX24" s="810"/>
      <c r="LYY24" s="810"/>
      <c r="LYZ24" s="810"/>
      <c r="LZA24" s="810"/>
      <c r="LZB24" s="810"/>
      <c r="LZC24" s="810"/>
      <c r="LZD24" s="810"/>
      <c r="LZE24" s="810"/>
      <c r="LZF24" s="810"/>
      <c r="LZG24" s="810"/>
      <c r="LZH24" s="810"/>
      <c r="LZI24" s="810"/>
      <c r="LZJ24" s="810"/>
      <c r="LZK24" s="810"/>
      <c r="LZL24" s="810"/>
      <c r="LZM24" s="810"/>
      <c r="LZN24" s="810"/>
      <c r="LZO24" s="810"/>
      <c r="LZP24" s="810"/>
      <c r="LZQ24" s="810"/>
      <c r="LZR24" s="810"/>
      <c r="LZS24" s="810"/>
      <c r="LZT24" s="810"/>
      <c r="LZU24" s="810"/>
      <c r="LZV24" s="810"/>
      <c r="LZW24" s="810"/>
      <c r="LZX24" s="810"/>
      <c r="LZY24" s="810"/>
      <c r="LZZ24" s="810"/>
      <c r="MAA24" s="810"/>
      <c r="MAB24" s="810"/>
      <c r="MAC24" s="810"/>
      <c r="MAD24" s="810"/>
      <c r="MAE24" s="810"/>
      <c r="MAF24" s="810"/>
      <c r="MAG24" s="810"/>
      <c r="MAH24" s="810"/>
      <c r="MAI24" s="810"/>
      <c r="MAJ24" s="810"/>
      <c r="MAK24" s="810"/>
      <c r="MAL24" s="810"/>
      <c r="MAM24" s="810"/>
      <c r="MAN24" s="810"/>
      <c r="MAO24" s="810"/>
      <c r="MAP24" s="810"/>
      <c r="MAQ24" s="810"/>
      <c r="MAR24" s="810"/>
      <c r="MAS24" s="810"/>
      <c r="MAT24" s="810"/>
      <c r="MAU24" s="810"/>
      <c r="MAV24" s="810"/>
      <c r="MAW24" s="810"/>
      <c r="MAX24" s="810"/>
      <c r="MAY24" s="810"/>
      <c r="MAZ24" s="810"/>
      <c r="MBA24" s="810"/>
      <c r="MBB24" s="810"/>
      <c r="MBC24" s="810"/>
      <c r="MBD24" s="810"/>
      <c r="MBE24" s="810"/>
      <c r="MBF24" s="810"/>
      <c r="MBG24" s="810"/>
      <c r="MBH24" s="810"/>
      <c r="MBI24" s="810"/>
      <c r="MBJ24" s="810"/>
      <c r="MBK24" s="810"/>
      <c r="MBL24" s="810"/>
      <c r="MBM24" s="810"/>
      <c r="MBN24" s="810"/>
      <c r="MBO24" s="810"/>
      <c r="MBP24" s="810"/>
      <c r="MBQ24" s="810"/>
      <c r="MBR24" s="810"/>
      <c r="MBS24" s="810"/>
      <c r="MBT24" s="810"/>
      <c r="MBU24" s="810"/>
      <c r="MBV24" s="810"/>
      <c r="MBW24" s="810"/>
      <c r="MBX24" s="810"/>
      <c r="MBY24" s="810"/>
      <c r="MBZ24" s="810"/>
      <c r="MCA24" s="810"/>
      <c r="MCB24" s="810"/>
      <c r="MCC24" s="810"/>
      <c r="MCD24" s="810"/>
      <c r="MCE24" s="810"/>
      <c r="MCF24" s="810"/>
      <c r="MCG24" s="810"/>
      <c r="MCH24" s="810"/>
      <c r="MCI24" s="810"/>
      <c r="MCJ24" s="810"/>
      <c r="MCK24" s="810"/>
      <c r="MCL24" s="810"/>
      <c r="MCM24" s="810"/>
      <c r="MCN24" s="810"/>
      <c r="MCO24" s="810"/>
      <c r="MCP24" s="810"/>
      <c r="MCQ24" s="810"/>
      <c r="MCR24" s="810"/>
      <c r="MCS24" s="810"/>
      <c r="MCT24" s="810"/>
      <c r="MCU24" s="810"/>
      <c r="MCV24" s="810"/>
      <c r="MCW24" s="810"/>
      <c r="MCX24" s="810"/>
      <c r="MCY24" s="810"/>
      <c r="MCZ24" s="810"/>
      <c r="MDA24" s="810"/>
      <c r="MDB24" s="810"/>
      <c r="MDC24" s="810"/>
      <c r="MDD24" s="810"/>
      <c r="MDE24" s="810"/>
      <c r="MDF24" s="810"/>
      <c r="MDG24" s="810"/>
      <c r="MDH24" s="810"/>
      <c r="MDI24" s="810"/>
      <c r="MDJ24" s="810"/>
      <c r="MDK24" s="810"/>
      <c r="MDL24" s="810"/>
      <c r="MDM24" s="810"/>
      <c r="MDN24" s="810"/>
      <c r="MDO24" s="810"/>
      <c r="MDP24" s="810"/>
      <c r="MDQ24" s="810"/>
      <c r="MDR24" s="810"/>
      <c r="MDS24" s="810"/>
      <c r="MDT24" s="810"/>
      <c r="MDU24" s="810"/>
      <c r="MDV24" s="810"/>
      <c r="MDW24" s="810"/>
      <c r="MDX24" s="810"/>
      <c r="MDY24" s="810"/>
      <c r="MDZ24" s="810"/>
      <c r="MEA24" s="810"/>
      <c r="MEB24" s="810"/>
      <c r="MEC24" s="810"/>
      <c r="MED24" s="810"/>
      <c r="MEE24" s="810"/>
      <c r="MEF24" s="810"/>
      <c r="MEG24" s="810"/>
      <c r="MEH24" s="810"/>
      <c r="MEI24" s="810"/>
      <c r="MEJ24" s="810"/>
      <c r="MEK24" s="810"/>
      <c r="MEL24" s="810"/>
      <c r="MEM24" s="810"/>
      <c r="MEN24" s="810"/>
      <c r="MEO24" s="810"/>
      <c r="MEP24" s="810"/>
      <c r="MEQ24" s="810"/>
      <c r="MER24" s="810"/>
      <c r="MES24" s="810"/>
      <c r="MET24" s="810"/>
      <c r="MEU24" s="810"/>
      <c r="MEV24" s="810"/>
      <c r="MEW24" s="810"/>
      <c r="MEX24" s="810"/>
      <c r="MEY24" s="810"/>
      <c r="MEZ24" s="810"/>
      <c r="MFA24" s="810"/>
      <c r="MFB24" s="810"/>
      <c r="MFC24" s="810"/>
      <c r="MFD24" s="810"/>
      <c r="MFE24" s="810"/>
      <c r="MFF24" s="810"/>
      <c r="MFG24" s="810"/>
      <c r="MFH24" s="810"/>
      <c r="MFI24" s="810"/>
      <c r="MFJ24" s="810"/>
      <c r="MFK24" s="810"/>
      <c r="MFL24" s="810"/>
      <c r="MFM24" s="810"/>
      <c r="MFN24" s="810"/>
      <c r="MFO24" s="810"/>
      <c r="MFP24" s="810"/>
      <c r="MFQ24" s="810"/>
      <c r="MFR24" s="810"/>
      <c r="MFS24" s="810"/>
      <c r="MFT24" s="810"/>
      <c r="MFU24" s="810"/>
      <c r="MFV24" s="810"/>
      <c r="MFW24" s="810"/>
      <c r="MFX24" s="810"/>
      <c r="MFY24" s="810"/>
      <c r="MFZ24" s="810"/>
      <c r="MGA24" s="810"/>
      <c r="MGB24" s="810"/>
      <c r="MGC24" s="810"/>
      <c r="MGD24" s="810"/>
      <c r="MGE24" s="810"/>
      <c r="MGF24" s="810"/>
      <c r="MGG24" s="810"/>
      <c r="MGH24" s="810"/>
      <c r="MGI24" s="810"/>
      <c r="MGJ24" s="810"/>
      <c r="MGK24" s="810"/>
      <c r="MGL24" s="810"/>
      <c r="MGM24" s="810"/>
      <c r="MGN24" s="810"/>
      <c r="MGO24" s="810"/>
      <c r="MGP24" s="810"/>
      <c r="MGQ24" s="810"/>
      <c r="MGR24" s="810"/>
      <c r="MGS24" s="810"/>
      <c r="MGT24" s="810"/>
      <c r="MGU24" s="810"/>
      <c r="MGV24" s="810"/>
      <c r="MGW24" s="810"/>
      <c r="MGX24" s="810"/>
      <c r="MGY24" s="810"/>
      <c r="MGZ24" s="810"/>
      <c r="MHA24" s="810"/>
      <c r="MHB24" s="810"/>
      <c r="MHC24" s="810"/>
      <c r="MHD24" s="810"/>
      <c r="MHE24" s="810"/>
      <c r="MHF24" s="810"/>
      <c r="MHG24" s="810"/>
      <c r="MHH24" s="810"/>
      <c r="MHI24" s="810"/>
      <c r="MHJ24" s="810"/>
      <c r="MHK24" s="810"/>
      <c r="MHL24" s="810"/>
      <c r="MHM24" s="810"/>
      <c r="MHN24" s="810"/>
      <c r="MHO24" s="810"/>
      <c r="MHP24" s="810"/>
      <c r="MHQ24" s="810"/>
      <c r="MHR24" s="810"/>
      <c r="MHS24" s="810"/>
      <c r="MHT24" s="810"/>
      <c r="MHU24" s="810"/>
      <c r="MHV24" s="810"/>
      <c r="MHW24" s="810"/>
      <c r="MHX24" s="810"/>
      <c r="MHY24" s="810"/>
      <c r="MHZ24" s="810"/>
      <c r="MIA24" s="810"/>
      <c r="MIB24" s="810"/>
      <c r="MIC24" s="810"/>
      <c r="MID24" s="810"/>
      <c r="MIE24" s="810"/>
      <c r="MIF24" s="810"/>
      <c r="MIG24" s="810"/>
      <c r="MIH24" s="810"/>
      <c r="MII24" s="810"/>
      <c r="MIJ24" s="810"/>
      <c r="MIK24" s="810"/>
      <c r="MIL24" s="810"/>
      <c r="MIM24" s="810"/>
      <c r="MIN24" s="810"/>
      <c r="MIO24" s="810"/>
      <c r="MIP24" s="810"/>
      <c r="MIQ24" s="810"/>
      <c r="MIR24" s="810"/>
      <c r="MIS24" s="810"/>
      <c r="MIT24" s="810"/>
      <c r="MIU24" s="810"/>
      <c r="MIV24" s="810"/>
      <c r="MIW24" s="810"/>
      <c r="MIX24" s="810"/>
      <c r="MIY24" s="810"/>
      <c r="MIZ24" s="810"/>
      <c r="MJA24" s="810"/>
      <c r="MJB24" s="810"/>
      <c r="MJC24" s="810"/>
      <c r="MJD24" s="810"/>
      <c r="MJE24" s="810"/>
      <c r="MJF24" s="810"/>
      <c r="MJG24" s="810"/>
      <c r="MJH24" s="810"/>
      <c r="MJI24" s="810"/>
      <c r="MJJ24" s="810"/>
      <c r="MJK24" s="810"/>
      <c r="MJL24" s="810"/>
      <c r="MJM24" s="810"/>
      <c r="MJN24" s="810"/>
      <c r="MJO24" s="810"/>
      <c r="MJP24" s="810"/>
      <c r="MJQ24" s="810"/>
      <c r="MJR24" s="810"/>
      <c r="MJS24" s="810"/>
      <c r="MJT24" s="810"/>
      <c r="MJU24" s="810"/>
      <c r="MJV24" s="810"/>
      <c r="MJW24" s="810"/>
      <c r="MJX24" s="810"/>
      <c r="MJY24" s="810"/>
      <c r="MJZ24" s="810"/>
      <c r="MKA24" s="810"/>
      <c r="MKB24" s="810"/>
      <c r="MKC24" s="810"/>
      <c r="MKD24" s="810"/>
      <c r="MKE24" s="810"/>
      <c r="MKF24" s="810"/>
      <c r="MKG24" s="810"/>
      <c r="MKH24" s="810"/>
      <c r="MKI24" s="810"/>
      <c r="MKJ24" s="810"/>
      <c r="MKK24" s="810"/>
      <c r="MKL24" s="810"/>
      <c r="MKM24" s="810"/>
      <c r="MKN24" s="810"/>
      <c r="MKO24" s="810"/>
      <c r="MKP24" s="810"/>
      <c r="MKQ24" s="810"/>
      <c r="MKR24" s="810"/>
      <c r="MKS24" s="810"/>
      <c r="MKT24" s="810"/>
      <c r="MKU24" s="810"/>
      <c r="MKV24" s="810"/>
      <c r="MKW24" s="810"/>
      <c r="MKX24" s="810"/>
      <c r="MKY24" s="810"/>
      <c r="MKZ24" s="810"/>
      <c r="MLA24" s="810"/>
      <c r="MLB24" s="810"/>
      <c r="MLC24" s="810"/>
      <c r="MLD24" s="810"/>
      <c r="MLE24" s="810"/>
      <c r="MLF24" s="810"/>
      <c r="MLG24" s="810"/>
      <c r="MLH24" s="810"/>
      <c r="MLI24" s="810"/>
      <c r="MLJ24" s="810"/>
      <c r="MLK24" s="810"/>
      <c r="MLL24" s="810"/>
      <c r="MLM24" s="810"/>
      <c r="MLN24" s="810"/>
      <c r="MLO24" s="810"/>
      <c r="MLP24" s="810"/>
      <c r="MLQ24" s="810"/>
      <c r="MLR24" s="810"/>
      <c r="MLS24" s="810"/>
      <c r="MLT24" s="810"/>
      <c r="MLU24" s="810"/>
      <c r="MLV24" s="810"/>
      <c r="MLW24" s="810"/>
      <c r="MLX24" s="810"/>
      <c r="MLY24" s="810"/>
      <c r="MLZ24" s="810"/>
      <c r="MMA24" s="810"/>
      <c r="MMB24" s="810"/>
      <c r="MMC24" s="810"/>
      <c r="MMD24" s="810"/>
      <c r="MME24" s="810"/>
      <c r="MMF24" s="810"/>
      <c r="MMG24" s="810"/>
      <c r="MMH24" s="810"/>
      <c r="MMI24" s="810"/>
      <c r="MMJ24" s="810"/>
      <c r="MMK24" s="810"/>
      <c r="MML24" s="810"/>
      <c r="MMM24" s="810"/>
      <c r="MMN24" s="810"/>
      <c r="MMO24" s="810"/>
      <c r="MMP24" s="810"/>
      <c r="MMQ24" s="810"/>
      <c r="MMR24" s="810"/>
      <c r="MMS24" s="810"/>
      <c r="MMT24" s="810"/>
      <c r="MMU24" s="810"/>
      <c r="MMV24" s="810"/>
      <c r="MMW24" s="810"/>
      <c r="MMX24" s="810"/>
      <c r="MMY24" s="810"/>
      <c r="MMZ24" s="810"/>
      <c r="MNA24" s="810"/>
      <c r="MNB24" s="810"/>
      <c r="MNC24" s="810"/>
      <c r="MND24" s="810"/>
      <c r="MNE24" s="810"/>
      <c r="MNF24" s="810"/>
      <c r="MNG24" s="810"/>
      <c r="MNH24" s="810"/>
      <c r="MNI24" s="810"/>
      <c r="MNJ24" s="810"/>
      <c r="MNK24" s="810"/>
      <c r="MNL24" s="810"/>
      <c r="MNM24" s="810"/>
      <c r="MNN24" s="810"/>
      <c r="MNO24" s="810"/>
      <c r="MNP24" s="810"/>
      <c r="MNQ24" s="810"/>
      <c r="MNR24" s="810"/>
      <c r="MNS24" s="810"/>
      <c r="MNT24" s="810"/>
      <c r="MNU24" s="810"/>
      <c r="MNV24" s="810"/>
      <c r="MNW24" s="810"/>
      <c r="MNX24" s="810"/>
      <c r="MNY24" s="810"/>
      <c r="MNZ24" s="810"/>
      <c r="MOA24" s="810"/>
      <c r="MOB24" s="810"/>
      <c r="MOC24" s="810"/>
      <c r="MOD24" s="810"/>
      <c r="MOE24" s="810"/>
      <c r="MOF24" s="810"/>
      <c r="MOG24" s="810"/>
      <c r="MOH24" s="810"/>
      <c r="MOI24" s="810"/>
      <c r="MOJ24" s="810"/>
      <c r="MOK24" s="810"/>
      <c r="MOL24" s="810"/>
      <c r="MOM24" s="810"/>
      <c r="MON24" s="810"/>
      <c r="MOO24" s="810"/>
      <c r="MOP24" s="810"/>
      <c r="MOQ24" s="810"/>
      <c r="MOR24" s="810"/>
      <c r="MOS24" s="810"/>
      <c r="MOT24" s="810"/>
      <c r="MOU24" s="810"/>
      <c r="MOV24" s="810"/>
      <c r="MOW24" s="810"/>
      <c r="MOX24" s="810"/>
      <c r="MOY24" s="810"/>
      <c r="MOZ24" s="810"/>
      <c r="MPA24" s="810"/>
      <c r="MPB24" s="810"/>
      <c r="MPC24" s="810"/>
      <c r="MPD24" s="810"/>
      <c r="MPE24" s="810"/>
      <c r="MPF24" s="810"/>
      <c r="MPG24" s="810"/>
      <c r="MPH24" s="810"/>
      <c r="MPI24" s="810"/>
      <c r="MPJ24" s="810"/>
      <c r="MPK24" s="810"/>
      <c r="MPL24" s="810"/>
      <c r="MPM24" s="810"/>
      <c r="MPN24" s="810"/>
      <c r="MPO24" s="810"/>
      <c r="MPP24" s="810"/>
      <c r="MPQ24" s="810"/>
      <c r="MPR24" s="810"/>
      <c r="MPS24" s="810"/>
      <c r="MPT24" s="810"/>
      <c r="MPU24" s="810"/>
      <c r="MPV24" s="810"/>
      <c r="MPW24" s="810"/>
      <c r="MPX24" s="810"/>
      <c r="MPY24" s="810"/>
      <c r="MPZ24" s="810"/>
      <c r="MQA24" s="810"/>
      <c r="MQB24" s="810"/>
      <c r="MQC24" s="810"/>
      <c r="MQD24" s="810"/>
      <c r="MQE24" s="810"/>
      <c r="MQF24" s="810"/>
      <c r="MQG24" s="810"/>
      <c r="MQH24" s="810"/>
      <c r="MQI24" s="810"/>
      <c r="MQJ24" s="810"/>
      <c r="MQK24" s="810"/>
      <c r="MQL24" s="810"/>
      <c r="MQM24" s="810"/>
      <c r="MQN24" s="810"/>
      <c r="MQO24" s="810"/>
      <c r="MQP24" s="810"/>
      <c r="MQQ24" s="810"/>
      <c r="MQR24" s="810"/>
      <c r="MQS24" s="810"/>
      <c r="MQT24" s="810"/>
      <c r="MQU24" s="810"/>
      <c r="MQV24" s="810"/>
      <c r="MQW24" s="810"/>
      <c r="MQX24" s="810"/>
      <c r="MQY24" s="810"/>
      <c r="MQZ24" s="810"/>
      <c r="MRA24" s="810"/>
      <c r="MRB24" s="810"/>
      <c r="MRC24" s="810"/>
      <c r="MRD24" s="810"/>
      <c r="MRE24" s="810"/>
      <c r="MRF24" s="810"/>
      <c r="MRG24" s="810"/>
      <c r="MRH24" s="810"/>
      <c r="MRI24" s="810"/>
      <c r="MRJ24" s="810"/>
      <c r="MRK24" s="810"/>
      <c r="MRL24" s="810"/>
      <c r="MRM24" s="810"/>
      <c r="MRN24" s="810"/>
      <c r="MRO24" s="810"/>
      <c r="MRP24" s="810"/>
      <c r="MRQ24" s="810"/>
      <c r="MRR24" s="810"/>
      <c r="MRS24" s="810"/>
      <c r="MRT24" s="810"/>
      <c r="MRU24" s="810"/>
      <c r="MRV24" s="810"/>
      <c r="MRW24" s="810"/>
      <c r="MRX24" s="810"/>
      <c r="MRY24" s="810"/>
      <c r="MRZ24" s="810"/>
      <c r="MSA24" s="810"/>
      <c r="MSB24" s="810"/>
      <c r="MSC24" s="810"/>
      <c r="MSD24" s="810"/>
      <c r="MSE24" s="810"/>
      <c r="MSF24" s="810"/>
      <c r="MSG24" s="810"/>
      <c r="MSH24" s="810"/>
      <c r="MSI24" s="810"/>
      <c r="MSJ24" s="810"/>
      <c r="MSK24" s="810"/>
      <c r="MSL24" s="810"/>
      <c r="MSM24" s="810"/>
      <c r="MSN24" s="810"/>
      <c r="MSO24" s="810"/>
      <c r="MSP24" s="810"/>
      <c r="MSQ24" s="810"/>
      <c r="MSR24" s="810"/>
      <c r="MSS24" s="810"/>
      <c r="MST24" s="810"/>
      <c r="MSU24" s="810"/>
      <c r="MSV24" s="810"/>
      <c r="MSW24" s="810"/>
      <c r="MSX24" s="810"/>
      <c r="MSY24" s="810"/>
      <c r="MSZ24" s="810"/>
      <c r="MTA24" s="810"/>
      <c r="MTB24" s="810"/>
      <c r="MTC24" s="810"/>
      <c r="MTD24" s="810"/>
      <c r="MTE24" s="810"/>
      <c r="MTF24" s="810"/>
      <c r="MTG24" s="810"/>
      <c r="MTH24" s="810"/>
      <c r="MTI24" s="810"/>
      <c r="MTJ24" s="810"/>
      <c r="MTK24" s="810"/>
      <c r="MTL24" s="810"/>
      <c r="MTM24" s="810"/>
      <c r="MTN24" s="810"/>
      <c r="MTO24" s="810"/>
      <c r="MTP24" s="810"/>
      <c r="MTQ24" s="810"/>
      <c r="MTR24" s="810"/>
      <c r="MTS24" s="810"/>
      <c r="MTT24" s="810"/>
      <c r="MTU24" s="810"/>
      <c r="MTV24" s="810"/>
      <c r="MTW24" s="810"/>
      <c r="MTX24" s="810"/>
      <c r="MTY24" s="810"/>
      <c r="MTZ24" s="810"/>
      <c r="MUA24" s="810"/>
      <c r="MUB24" s="810"/>
      <c r="MUC24" s="810"/>
      <c r="MUD24" s="810"/>
      <c r="MUE24" s="810"/>
      <c r="MUF24" s="810"/>
      <c r="MUG24" s="810"/>
      <c r="MUH24" s="810"/>
      <c r="MUI24" s="810"/>
      <c r="MUJ24" s="810"/>
      <c r="MUK24" s="810"/>
      <c r="MUL24" s="810"/>
      <c r="MUM24" s="810"/>
      <c r="MUN24" s="810"/>
      <c r="MUO24" s="810"/>
      <c r="MUP24" s="810"/>
      <c r="MUQ24" s="810"/>
      <c r="MUR24" s="810"/>
      <c r="MUS24" s="810"/>
      <c r="MUT24" s="810"/>
      <c r="MUU24" s="810"/>
      <c r="MUV24" s="810"/>
      <c r="MUW24" s="810"/>
      <c r="MUX24" s="810"/>
      <c r="MUY24" s="810"/>
      <c r="MUZ24" s="810"/>
      <c r="MVA24" s="810"/>
      <c r="MVB24" s="810"/>
      <c r="MVC24" s="810"/>
      <c r="MVD24" s="810"/>
      <c r="MVE24" s="810"/>
      <c r="MVF24" s="810"/>
      <c r="MVG24" s="810"/>
      <c r="MVH24" s="810"/>
      <c r="MVI24" s="810"/>
      <c r="MVJ24" s="810"/>
      <c r="MVK24" s="810"/>
      <c r="MVL24" s="810"/>
      <c r="MVM24" s="810"/>
      <c r="MVN24" s="810"/>
      <c r="MVO24" s="810"/>
      <c r="MVP24" s="810"/>
      <c r="MVQ24" s="810"/>
      <c r="MVR24" s="810"/>
      <c r="MVS24" s="810"/>
      <c r="MVT24" s="810"/>
      <c r="MVU24" s="810"/>
      <c r="MVV24" s="810"/>
      <c r="MVW24" s="810"/>
      <c r="MVX24" s="810"/>
      <c r="MVY24" s="810"/>
      <c r="MVZ24" s="810"/>
      <c r="MWA24" s="810"/>
      <c r="MWB24" s="810"/>
      <c r="MWC24" s="810"/>
      <c r="MWD24" s="810"/>
      <c r="MWE24" s="810"/>
      <c r="MWF24" s="810"/>
      <c r="MWG24" s="810"/>
      <c r="MWH24" s="810"/>
      <c r="MWI24" s="810"/>
      <c r="MWJ24" s="810"/>
      <c r="MWK24" s="810"/>
      <c r="MWL24" s="810"/>
      <c r="MWM24" s="810"/>
      <c r="MWN24" s="810"/>
      <c r="MWO24" s="810"/>
      <c r="MWP24" s="810"/>
      <c r="MWQ24" s="810"/>
      <c r="MWR24" s="810"/>
      <c r="MWS24" s="810"/>
      <c r="MWT24" s="810"/>
      <c r="MWU24" s="810"/>
      <c r="MWV24" s="810"/>
      <c r="MWW24" s="810"/>
      <c r="MWX24" s="810"/>
      <c r="MWY24" s="810"/>
      <c r="MWZ24" s="810"/>
      <c r="MXA24" s="810"/>
      <c r="MXB24" s="810"/>
      <c r="MXC24" s="810"/>
      <c r="MXD24" s="810"/>
      <c r="MXE24" s="810"/>
      <c r="MXF24" s="810"/>
      <c r="MXG24" s="810"/>
      <c r="MXH24" s="810"/>
      <c r="MXI24" s="810"/>
      <c r="MXJ24" s="810"/>
      <c r="MXK24" s="810"/>
      <c r="MXL24" s="810"/>
      <c r="MXM24" s="810"/>
      <c r="MXN24" s="810"/>
      <c r="MXO24" s="810"/>
      <c r="MXP24" s="810"/>
      <c r="MXQ24" s="810"/>
      <c r="MXR24" s="810"/>
      <c r="MXS24" s="810"/>
      <c r="MXT24" s="810"/>
      <c r="MXU24" s="810"/>
      <c r="MXV24" s="810"/>
      <c r="MXW24" s="810"/>
      <c r="MXX24" s="810"/>
      <c r="MXY24" s="810"/>
      <c r="MXZ24" s="810"/>
      <c r="MYA24" s="810"/>
      <c r="MYB24" s="810"/>
      <c r="MYC24" s="810"/>
      <c r="MYD24" s="810"/>
      <c r="MYE24" s="810"/>
      <c r="MYF24" s="810"/>
      <c r="MYG24" s="810"/>
      <c r="MYH24" s="810"/>
      <c r="MYI24" s="810"/>
      <c r="MYJ24" s="810"/>
      <c r="MYK24" s="810"/>
      <c r="MYL24" s="810"/>
      <c r="MYM24" s="810"/>
      <c r="MYN24" s="810"/>
      <c r="MYO24" s="810"/>
      <c r="MYP24" s="810"/>
      <c r="MYQ24" s="810"/>
      <c r="MYR24" s="810"/>
      <c r="MYS24" s="810"/>
      <c r="MYT24" s="810"/>
      <c r="MYU24" s="810"/>
      <c r="MYV24" s="810"/>
      <c r="MYW24" s="810"/>
      <c r="MYX24" s="810"/>
      <c r="MYY24" s="810"/>
      <c r="MYZ24" s="810"/>
      <c r="MZA24" s="810"/>
      <c r="MZB24" s="810"/>
      <c r="MZC24" s="810"/>
      <c r="MZD24" s="810"/>
      <c r="MZE24" s="810"/>
      <c r="MZF24" s="810"/>
      <c r="MZG24" s="810"/>
      <c r="MZH24" s="810"/>
      <c r="MZI24" s="810"/>
      <c r="MZJ24" s="810"/>
      <c r="MZK24" s="810"/>
      <c r="MZL24" s="810"/>
      <c r="MZM24" s="810"/>
      <c r="MZN24" s="810"/>
      <c r="MZO24" s="810"/>
      <c r="MZP24" s="810"/>
      <c r="MZQ24" s="810"/>
      <c r="MZR24" s="810"/>
      <c r="MZS24" s="810"/>
      <c r="MZT24" s="810"/>
      <c r="MZU24" s="810"/>
      <c r="MZV24" s="810"/>
      <c r="MZW24" s="810"/>
      <c r="MZX24" s="810"/>
      <c r="MZY24" s="810"/>
      <c r="MZZ24" s="810"/>
      <c r="NAA24" s="810"/>
      <c r="NAB24" s="810"/>
      <c r="NAC24" s="810"/>
      <c r="NAD24" s="810"/>
      <c r="NAE24" s="810"/>
      <c r="NAF24" s="810"/>
      <c r="NAG24" s="810"/>
      <c r="NAH24" s="810"/>
      <c r="NAI24" s="810"/>
      <c r="NAJ24" s="810"/>
      <c r="NAK24" s="810"/>
      <c r="NAL24" s="810"/>
      <c r="NAM24" s="810"/>
      <c r="NAN24" s="810"/>
      <c r="NAO24" s="810"/>
      <c r="NAP24" s="810"/>
      <c r="NAQ24" s="810"/>
      <c r="NAR24" s="810"/>
      <c r="NAS24" s="810"/>
      <c r="NAT24" s="810"/>
      <c r="NAU24" s="810"/>
      <c r="NAV24" s="810"/>
      <c r="NAW24" s="810"/>
      <c r="NAX24" s="810"/>
      <c r="NAY24" s="810"/>
      <c r="NAZ24" s="810"/>
      <c r="NBA24" s="810"/>
      <c r="NBB24" s="810"/>
      <c r="NBC24" s="810"/>
      <c r="NBD24" s="810"/>
      <c r="NBE24" s="810"/>
      <c r="NBF24" s="810"/>
      <c r="NBG24" s="810"/>
      <c r="NBH24" s="810"/>
      <c r="NBI24" s="810"/>
      <c r="NBJ24" s="810"/>
      <c r="NBK24" s="810"/>
      <c r="NBL24" s="810"/>
      <c r="NBM24" s="810"/>
      <c r="NBN24" s="810"/>
      <c r="NBO24" s="810"/>
      <c r="NBP24" s="810"/>
      <c r="NBQ24" s="810"/>
      <c r="NBR24" s="810"/>
      <c r="NBS24" s="810"/>
      <c r="NBT24" s="810"/>
      <c r="NBU24" s="810"/>
      <c r="NBV24" s="810"/>
      <c r="NBW24" s="810"/>
      <c r="NBX24" s="810"/>
      <c r="NBY24" s="810"/>
      <c r="NBZ24" s="810"/>
      <c r="NCA24" s="810"/>
      <c r="NCB24" s="810"/>
      <c r="NCC24" s="810"/>
      <c r="NCD24" s="810"/>
      <c r="NCE24" s="810"/>
      <c r="NCF24" s="810"/>
      <c r="NCG24" s="810"/>
      <c r="NCH24" s="810"/>
      <c r="NCI24" s="810"/>
      <c r="NCJ24" s="810"/>
      <c r="NCK24" s="810"/>
      <c r="NCL24" s="810"/>
      <c r="NCM24" s="810"/>
      <c r="NCN24" s="810"/>
      <c r="NCO24" s="810"/>
      <c r="NCP24" s="810"/>
      <c r="NCQ24" s="810"/>
      <c r="NCR24" s="810"/>
      <c r="NCS24" s="810"/>
      <c r="NCT24" s="810"/>
      <c r="NCU24" s="810"/>
      <c r="NCV24" s="810"/>
      <c r="NCW24" s="810"/>
      <c r="NCX24" s="810"/>
      <c r="NCY24" s="810"/>
      <c r="NCZ24" s="810"/>
      <c r="NDA24" s="810"/>
      <c r="NDB24" s="810"/>
      <c r="NDC24" s="810"/>
      <c r="NDD24" s="810"/>
      <c r="NDE24" s="810"/>
      <c r="NDF24" s="810"/>
      <c r="NDG24" s="810"/>
      <c r="NDH24" s="810"/>
      <c r="NDI24" s="810"/>
      <c r="NDJ24" s="810"/>
      <c r="NDK24" s="810"/>
      <c r="NDL24" s="810"/>
      <c r="NDM24" s="810"/>
      <c r="NDN24" s="810"/>
      <c r="NDO24" s="810"/>
      <c r="NDP24" s="810"/>
      <c r="NDQ24" s="810"/>
      <c r="NDR24" s="810"/>
      <c r="NDS24" s="810"/>
      <c r="NDT24" s="810"/>
      <c r="NDU24" s="810"/>
      <c r="NDV24" s="810"/>
      <c r="NDW24" s="810"/>
      <c r="NDX24" s="810"/>
      <c r="NDY24" s="810"/>
      <c r="NDZ24" s="810"/>
      <c r="NEA24" s="810"/>
      <c r="NEB24" s="810"/>
      <c r="NEC24" s="810"/>
      <c r="NED24" s="810"/>
      <c r="NEE24" s="810"/>
      <c r="NEF24" s="810"/>
      <c r="NEG24" s="810"/>
      <c r="NEH24" s="810"/>
      <c r="NEI24" s="810"/>
      <c r="NEJ24" s="810"/>
      <c r="NEK24" s="810"/>
      <c r="NEL24" s="810"/>
      <c r="NEM24" s="810"/>
      <c r="NEN24" s="810"/>
      <c r="NEO24" s="810"/>
      <c r="NEP24" s="810"/>
      <c r="NEQ24" s="810"/>
      <c r="NER24" s="810"/>
      <c r="NES24" s="810"/>
      <c r="NET24" s="810"/>
      <c r="NEU24" s="810"/>
      <c r="NEV24" s="810"/>
      <c r="NEW24" s="810"/>
      <c r="NEX24" s="810"/>
      <c r="NEY24" s="810"/>
      <c r="NEZ24" s="810"/>
      <c r="NFA24" s="810"/>
      <c r="NFB24" s="810"/>
      <c r="NFC24" s="810"/>
      <c r="NFD24" s="810"/>
      <c r="NFE24" s="810"/>
      <c r="NFF24" s="810"/>
      <c r="NFG24" s="810"/>
      <c r="NFH24" s="810"/>
      <c r="NFI24" s="810"/>
      <c r="NFJ24" s="810"/>
      <c r="NFK24" s="810"/>
      <c r="NFL24" s="810"/>
      <c r="NFM24" s="810"/>
      <c r="NFN24" s="810"/>
      <c r="NFO24" s="810"/>
      <c r="NFP24" s="810"/>
      <c r="NFQ24" s="810"/>
      <c r="NFR24" s="810"/>
      <c r="NFS24" s="810"/>
      <c r="NFT24" s="810"/>
      <c r="NFU24" s="810"/>
      <c r="NFV24" s="810"/>
      <c r="NFW24" s="810"/>
      <c r="NFX24" s="810"/>
      <c r="NFY24" s="810"/>
      <c r="NFZ24" s="810"/>
      <c r="NGA24" s="810"/>
      <c r="NGB24" s="810"/>
      <c r="NGC24" s="810"/>
      <c r="NGD24" s="810"/>
      <c r="NGE24" s="810"/>
      <c r="NGF24" s="810"/>
      <c r="NGG24" s="810"/>
      <c r="NGH24" s="810"/>
      <c r="NGI24" s="810"/>
      <c r="NGJ24" s="810"/>
      <c r="NGK24" s="810"/>
      <c r="NGL24" s="810"/>
      <c r="NGM24" s="810"/>
      <c r="NGN24" s="810"/>
      <c r="NGO24" s="810"/>
      <c r="NGP24" s="810"/>
      <c r="NGQ24" s="810"/>
      <c r="NGR24" s="810"/>
      <c r="NGS24" s="810"/>
      <c r="NGT24" s="810"/>
      <c r="NGU24" s="810"/>
      <c r="NGV24" s="810"/>
      <c r="NGW24" s="810"/>
      <c r="NGX24" s="810"/>
      <c r="NGY24" s="810"/>
      <c r="NGZ24" s="810"/>
      <c r="NHA24" s="810"/>
      <c r="NHB24" s="810"/>
      <c r="NHC24" s="810"/>
      <c r="NHD24" s="810"/>
      <c r="NHE24" s="810"/>
      <c r="NHF24" s="810"/>
      <c r="NHG24" s="810"/>
      <c r="NHH24" s="810"/>
      <c r="NHI24" s="810"/>
      <c r="NHJ24" s="810"/>
      <c r="NHK24" s="810"/>
      <c r="NHL24" s="810"/>
      <c r="NHM24" s="810"/>
      <c r="NHN24" s="810"/>
      <c r="NHO24" s="810"/>
      <c r="NHP24" s="810"/>
      <c r="NHQ24" s="810"/>
      <c r="NHR24" s="810"/>
      <c r="NHS24" s="810"/>
      <c r="NHT24" s="810"/>
      <c r="NHU24" s="810"/>
      <c r="NHV24" s="810"/>
      <c r="NHW24" s="810"/>
      <c r="NHX24" s="810"/>
      <c r="NHY24" s="810"/>
      <c r="NHZ24" s="810"/>
      <c r="NIA24" s="810"/>
      <c r="NIB24" s="810"/>
      <c r="NIC24" s="810"/>
      <c r="NID24" s="810"/>
      <c r="NIE24" s="810"/>
      <c r="NIF24" s="810"/>
      <c r="NIG24" s="810"/>
      <c r="NIH24" s="810"/>
      <c r="NII24" s="810"/>
      <c r="NIJ24" s="810"/>
      <c r="NIK24" s="810"/>
      <c r="NIL24" s="810"/>
      <c r="NIM24" s="810"/>
      <c r="NIN24" s="810"/>
      <c r="NIO24" s="810"/>
      <c r="NIP24" s="810"/>
      <c r="NIQ24" s="810"/>
      <c r="NIR24" s="810"/>
      <c r="NIS24" s="810"/>
      <c r="NIT24" s="810"/>
      <c r="NIU24" s="810"/>
      <c r="NIV24" s="810"/>
      <c r="NIW24" s="810"/>
      <c r="NIX24" s="810"/>
      <c r="NIY24" s="810"/>
      <c r="NIZ24" s="810"/>
      <c r="NJA24" s="810"/>
      <c r="NJB24" s="810"/>
      <c r="NJC24" s="810"/>
      <c r="NJD24" s="810"/>
      <c r="NJE24" s="810"/>
      <c r="NJF24" s="810"/>
      <c r="NJG24" s="810"/>
      <c r="NJH24" s="810"/>
      <c r="NJI24" s="810"/>
      <c r="NJJ24" s="810"/>
      <c r="NJK24" s="810"/>
      <c r="NJL24" s="810"/>
      <c r="NJM24" s="810"/>
      <c r="NJN24" s="810"/>
      <c r="NJO24" s="810"/>
      <c r="NJP24" s="810"/>
      <c r="NJQ24" s="810"/>
      <c r="NJR24" s="810"/>
      <c r="NJS24" s="810"/>
      <c r="NJT24" s="810"/>
      <c r="NJU24" s="810"/>
      <c r="NJV24" s="810"/>
      <c r="NJW24" s="810"/>
      <c r="NJX24" s="810"/>
      <c r="NJY24" s="810"/>
      <c r="NJZ24" s="810"/>
      <c r="NKA24" s="810"/>
      <c r="NKB24" s="810"/>
      <c r="NKC24" s="810"/>
      <c r="NKD24" s="810"/>
      <c r="NKE24" s="810"/>
      <c r="NKF24" s="810"/>
      <c r="NKG24" s="810"/>
      <c r="NKH24" s="810"/>
      <c r="NKI24" s="810"/>
      <c r="NKJ24" s="810"/>
      <c r="NKK24" s="810"/>
      <c r="NKL24" s="810"/>
      <c r="NKM24" s="810"/>
      <c r="NKN24" s="810"/>
      <c r="NKO24" s="810"/>
      <c r="NKP24" s="810"/>
      <c r="NKQ24" s="810"/>
      <c r="NKR24" s="810"/>
      <c r="NKS24" s="810"/>
      <c r="NKT24" s="810"/>
      <c r="NKU24" s="810"/>
      <c r="NKV24" s="810"/>
      <c r="NKW24" s="810"/>
      <c r="NKX24" s="810"/>
      <c r="NKY24" s="810"/>
      <c r="NKZ24" s="810"/>
      <c r="NLA24" s="810"/>
      <c r="NLB24" s="810"/>
      <c r="NLC24" s="810"/>
      <c r="NLD24" s="810"/>
      <c r="NLE24" s="810"/>
      <c r="NLF24" s="810"/>
      <c r="NLG24" s="810"/>
      <c r="NLH24" s="810"/>
      <c r="NLI24" s="810"/>
      <c r="NLJ24" s="810"/>
      <c r="NLK24" s="810"/>
      <c r="NLL24" s="810"/>
      <c r="NLM24" s="810"/>
      <c r="NLN24" s="810"/>
      <c r="NLO24" s="810"/>
      <c r="NLP24" s="810"/>
      <c r="NLQ24" s="810"/>
      <c r="NLR24" s="810"/>
      <c r="NLS24" s="810"/>
      <c r="NLT24" s="810"/>
      <c r="NLU24" s="810"/>
      <c r="NLV24" s="810"/>
      <c r="NLW24" s="810"/>
      <c r="NLX24" s="810"/>
      <c r="NLY24" s="810"/>
      <c r="NLZ24" s="810"/>
      <c r="NMA24" s="810"/>
      <c r="NMB24" s="810"/>
      <c r="NMC24" s="810"/>
      <c r="NMD24" s="810"/>
      <c r="NME24" s="810"/>
      <c r="NMF24" s="810"/>
      <c r="NMG24" s="810"/>
      <c r="NMH24" s="810"/>
      <c r="NMI24" s="810"/>
      <c r="NMJ24" s="810"/>
      <c r="NMK24" s="810"/>
      <c r="NML24" s="810"/>
      <c r="NMM24" s="810"/>
      <c r="NMN24" s="810"/>
      <c r="NMO24" s="810"/>
      <c r="NMP24" s="810"/>
      <c r="NMQ24" s="810"/>
      <c r="NMR24" s="810"/>
      <c r="NMS24" s="810"/>
      <c r="NMT24" s="810"/>
      <c r="NMU24" s="810"/>
      <c r="NMV24" s="810"/>
      <c r="NMW24" s="810"/>
      <c r="NMX24" s="810"/>
      <c r="NMY24" s="810"/>
      <c r="NMZ24" s="810"/>
      <c r="NNA24" s="810"/>
      <c r="NNB24" s="810"/>
      <c r="NNC24" s="810"/>
      <c r="NND24" s="810"/>
      <c r="NNE24" s="810"/>
      <c r="NNF24" s="810"/>
      <c r="NNG24" s="810"/>
      <c r="NNH24" s="810"/>
      <c r="NNI24" s="810"/>
      <c r="NNJ24" s="810"/>
      <c r="NNK24" s="810"/>
      <c r="NNL24" s="810"/>
      <c r="NNM24" s="810"/>
      <c r="NNN24" s="810"/>
      <c r="NNO24" s="810"/>
      <c r="NNP24" s="810"/>
      <c r="NNQ24" s="810"/>
      <c r="NNR24" s="810"/>
      <c r="NNS24" s="810"/>
      <c r="NNT24" s="810"/>
      <c r="NNU24" s="810"/>
      <c r="NNV24" s="810"/>
      <c r="NNW24" s="810"/>
      <c r="NNX24" s="810"/>
      <c r="NNY24" s="810"/>
      <c r="NNZ24" s="810"/>
      <c r="NOA24" s="810"/>
      <c r="NOB24" s="810"/>
      <c r="NOC24" s="810"/>
      <c r="NOD24" s="810"/>
      <c r="NOE24" s="810"/>
      <c r="NOF24" s="810"/>
      <c r="NOG24" s="810"/>
      <c r="NOH24" s="810"/>
      <c r="NOI24" s="810"/>
      <c r="NOJ24" s="810"/>
      <c r="NOK24" s="810"/>
      <c r="NOL24" s="810"/>
      <c r="NOM24" s="810"/>
      <c r="NON24" s="810"/>
      <c r="NOO24" s="810"/>
      <c r="NOP24" s="810"/>
      <c r="NOQ24" s="810"/>
      <c r="NOR24" s="810"/>
      <c r="NOS24" s="810"/>
      <c r="NOT24" s="810"/>
      <c r="NOU24" s="810"/>
      <c r="NOV24" s="810"/>
      <c r="NOW24" s="810"/>
      <c r="NOX24" s="810"/>
      <c r="NOY24" s="810"/>
      <c r="NOZ24" s="810"/>
      <c r="NPA24" s="810"/>
      <c r="NPB24" s="810"/>
      <c r="NPC24" s="810"/>
      <c r="NPD24" s="810"/>
      <c r="NPE24" s="810"/>
      <c r="NPF24" s="810"/>
      <c r="NPG24" s="810"/>
      <c r="NPH24" s="810"/>
      <c r="NPI24" s="810"/>
      <c r="NPJ24" s="810"/>
      <c r="NPK24" s="810"/>
      <c r="NPL24" s="810"/>
      <c r="NPM24" s="810"/>
      <c r="NPN24" s="810"/>
      <c r="NPO24" s="810"/>
      <c r="NPP24" s="810"/>
      <c r="NPQ24" s="810"/>
      <c r="NPR24" s="810"/>
      <c r="NPS24" s="810"/>
      <c r="NPT24" s="810"/>
      <c r="NPU24" s="810"/>
      <c r="NPV24" s="810"/>
      <c r="NPW24" s="810"/>
      <c r="NPX24" s="810"/>
      <c r="NPY24" s="810"/>
      <c r="NPZ24" s="810"/>
      <c r="NQA24" s="810"/>
      <c r="NQB24" s="810"/>
      <c r="NQC24" s="810"/>
      <c r="NQD24" s="810"/>
      <c r="NQE24" s="810"/>
      <c r="NQF24" s="810"/>
      <c r="NQG24" s="810"/>
      <c r="NQH24" s="810"/>
      <c r="NQI24" s="810"/>
      <c r="NQJ24" s="810"/>
      <c r="NQK24" s="810"/>
      <c r="NQL24" s="810"/>
      <c r="NQM24" s="810"/>
      <c r="NQN24" s="810"/>
      <c r="NQO24" s="810"/>
      <c r="NQP24" s="810"/>
      <c r="NQQ24" s="810"/>
      <c r="NQR24" s="810"/>
      <c r="NQS24" s="810"/>
      <c r="NQT24" s="810"/>
      <c r="NQU24" s="810"/>
      <c r="NQV24" s="810"/>
      <c r="NQW24" s="810"/>
      <c r="NQX24" s="810"/>
      <c r="NQY24" s="810"/>
      <c r="NQZ24" s="810"/>
      <c r="NRA24" s="810"/>
      <c r="NRB24" s="810"/>
      <c r="NRC24" s="810"/>
      <c r="NRD24" s="810"/>
      <c r="NRE24" s="810"/>
      <c r="NRF24" s="810"/>
      <c r="NRG24" s="810"/>
      <c r="NRH24" s="810"/>
      <c r="NRI24" s="810"/>
      <c r="NRJ24" s="810"/>
      <c r="NRK24" s="810"/>
      <c r="NRL24" s="810"/>
      <c r="NRM24" s="810"/>
      <c r="NRN24" s="810"/>
      <c r="NRO24" s="810"/>
      <c r="NRP24" s="810"/>
      <c r="NRQ24" s="810"/>
      <c r="NRR24" s="810"/>
      <c r="NRS24" s="810"/>
      <c r="NRT24" s="810"/>
      <c r="NRU24" s="810"/>
      <c r="NRV24" s="810"/>
      <c r="NRW24" s="810"/>
      <c r="NRX24" s="810"/>
      <c r="NRY24" s="810"/>
      <c r="NRZ24" s="810"/>
      <c r="NSA24" s="810"/>
      <c r="NSB24" s="810"/>
      <c r="NSC24" s="810"/>
      <c r="NSD24" s="810"/>
      <c r="NSE24" s="810"/>
      <c r="NSF24" s="810"/>
      <c r="NSG24" s="810"/>
      <c r="NSH24" s="810"/>
      <c r="NSI24" s="810"/>
      <c r="NSJ24" s="810"/>
      <c r="NSK24" s="810"/>
      <c r="NSL24" s="810"/>
      <c r="NSM24" s="810"/>
      <c r="NSN24" s="810"/>
      <c r="NSO24" s="810"/>
      <c r="NSP24" s="810"/>
      <c r="NSQ24" s="810"/>
      <c r="NSR24" s="810"/>
      <c r="NSS24" s="810"/>
      <c r="NST24" s="810"/>
      <c r="NSU24" s="810"/>
      <c r="NSV24" s="810"/>
      <c r="NSW24" s="810"/>
      <c r="NSX24" s="810"/>
      <c r="NSY24" s="810"/>
      <c r="NSZ24" s="810"/>
      <c r="NTA24" s="810"/>
      <c r="NTB24" s="810"/>
      <c r="NTC24" s="810"/>
      <c r="NTD24" s="810"/>
      <c r="NTE24" s="810"/>
      <c r="NTF24" s="810"/>
      <c r="NTG24" s="810"/>
      <c r="NTH24" s="810"/>
      <c r="NTI24" s="810"/>
      <c r="NTJ24" s="810"/>
      <c r="NTK24" s="810"/>
      <c r="NTL24" s="810"/>
      <c r="NTM24" s="810"/>
      <c r="NTN24" s="810"/>
      <c r="NTO24" s="810"/>
      <c r="NTP24" s="810"/>
      <c r="NTQ24" s="810"/>
      <c r="NTR24" s="810"/>
      <c r="NTS24" s="810"/>
      <c r="NTT24" s="810"/>
      <c r="NTU24" s="810"/>
      <c r="NTV24" s="810"/>
      <c r="NTW24" s="810"/>
      <c r="NTX24" s="810"/>
      <c r="NTY24" s="810"/>
      <c r="NTZ24" s="810"/>
      <c r="NUA24" s="810"/>
      <c r="NUB24" s="810"/>
      <c r="NUC24" s="810"/>
      <c r="NUD24" s="810"/>
      <c r="NUE24" s="810"/>
      <c r="NUF24" s="810"/>
      <c r="NUG24" s="810"/>
      <c r="NUH24" s="810"/>
      <c r="NUI24" s="810"/>
      <c r="NUJ24" s="810"/>
      <c r="NUK24" s="810"/>
      <c r="NUL24" s="810"/>
      <c r="NUM24" s="810"/>
      <c r="NUN24" s="810"/>
      <c r="NUO24" s="810"/>
      <c r="NUP24" s="810"/>
      <c r="NUQ24" s="810"/>
      <c r="NUR24" s="810"/>
      <c r="NUS24" s="810"/>
      <c r="NUT24" s="810"/>
      <c r="NUU24" s="810"/>
      <c r="NUV24" s="810"/>
      <c r="NUW24" s="810"/>
      <c r="NUX24" s="810"/>
      <c r="NUY24" s="810"/>
      <c r="NUZ24" s="810"/>
      <c r="NVA24" s="810"/>
      <c r="NVB24" s="810"/>
      <c r="NVC24" s="810"/>
      <c r="NVD24" s="810"/>
      <c r="NVE24" s="810"/>
      <c r="NVF24" s="810"/>
      <c r="NVG24" s="810"/>
      <c r="NVH24" s="810"/>
      <c r="NVI24" s="810"/>
      <c r="NVJ24" s="810"/>
      <c r="NVK24" s="810"/>
      <c r="NVL24" s="810"/>
      <c r="NVM24" s="810"/>
      <c r="NVN24" s="810"/>
      <c r="NVO24" s="810"/>
      <c r="NVP24" s="810"/>
      <c r="NVQ24" s="810"/>
      <c r="NVR24" s="810"/>
      <c r="NVS24" s="810"/>
      <c r="NVT24" s="810"/>
      <c r="NVU24" s="810"/>
      <c r="NVV24" s="810"/>
      <c r="NVW24" s="810"/>
      <c r="NVX24" s="810"/>
      <c r="NVY24" s="810"/>
      <c r="NVZ24" s="810"/>
      <c r="NWA24" s="810"/>
      <c r="NWB24" s="810"/>
      <c r="NWC24" s="810"/>
      <c r="NWD24" s="810"/>
      <c r="NWE24" s="810"/>
      <c r="NWF24" s="810"/>
      <c r="NWG24" s="810"/>
      <c r="NWH24" s="810"/>
      <c r="NWI24" s="810"/>
      <c r="NWJ24" s="810"/>
      <c r="NWK24" s="810"/>
      <c r="NWL24" s="810"/>
      <c r="NWM24" s="810"/>
      <c r="NWN24" s="810"/>
      <c r="NWO24" s="810"/>
      <c r="NWP24" s="810"/>
      <c r="NWQ24" s="810"/>
      <c r="NWR24" s="810"/>
      <c r="NWS24" s="810"/>
      <c r="NWT24" s="810"/>
      <c r="NWU24" s="810"/>
      <c r="NWV24" s="810"/>
      <c r="NWW24" s="810"/>
      <c r="NWX24" s="810"/>
      <c r="NWY24" s="810"/>
      <c r="NWZ24" s="810"/>
      <c r="NXA24" s="810"/>
      <c r="NXB24" s="810"/>
      <c r="NXC24" s="810"/>
      <c r="NXD24" s="810"/>
      <c r="NXE24" s="810"/>
      <c r="NXF24" s="810"/>
      <c r="NXG24" s="810"/>
      <c r="NXH24" s="810"/>
      <c r="NXI24" s="810"/>
      <c r="NXJ24" s="810"/>
      <c r="NXK24" s="810"/>
      <c r="NXL24" s="810"/>
      <c r="NXM24" s="810"/>
      <c r="NXN24" s="810"/>
      <c r="NXO24" s="810"/>
      <c r="NXP24" s="810"/>
      <c r="NXQ24" s="810"/>
      <c r="NXR24" s="810"/>
      <c r="NXS24" s="810"/>
      <c r="NXT24" s="810"/>
      <c r="NXU24" s="810"/>
      <c r="NXV24" s="810"/>
      <c r="NXW24" s="810"/>
      <c r="NXX24" s="810"/>
      <c r="NXY24" s="810"/>
      <c r="NXZ24" s="810"/>
      <c r="NYA24" s="810"/>
      <c r="NYB24" s="810"/>
      <c r="NYC24" s="810"/>
      <c r="NYD24" s="810"/>
      <c r="NYE24" s="810"/>
      <c r="NYF24" s="810"/>
      <c r="NYG24" s="810"/>
      <c r="NYH24" s="810"/>
      <c r="NYI24" s="810"/>
      <c r="NYJ24" s="810"/>
      <c r="NYK24" s="810"/>
      <c r="NYL24" s="810"/>
      <c r="NYM24" s="810"/>
      <c r="NYN24" s="810"/>
      <c r="NYO24" s="810"/>
      <c r="NYP24" s="810"/>
      <c r="NYQ24" s="810"/>
      <c r="NYR24" s="810"/>
      <c r="NYS24" s="810"/>
      <c r="NYT24" s="810"/>
      <c r="NYU24" s="810"/>
      <c r="NYV24" s="810"/>
      <c r="NYW24" s="810"/>
      <c r="NYX24" s="810"/>
      <c r="NYY24" s="810"/>
      <c r="NYZ24" s="810"/>
      <c r="NZA24" s="810"/>
      <c r="NZB24" s="810"/>
      <c r="NZC24" s="810"/>
      <c r="NZD24" s="810"/>
      <c r="NZE24" s="810"/>
      <c r="NZF24" s="810"/>
      <c r="NZG24" s="810"/>
      <c r="NZH24" s="810"/>
      <c r="NZI24" s="810"/>
      <c r="NZJ24" s="810"/>
      <c r="NZK24" s="810"/>
      <c r="NZL24" s="810"/>
      <c r="NZM24" s="810"/>
      <c r="NZN24" s="810"/>
      <c r="NZO24" s="810"/>
      <c r="NZP24" s="810"/>
      <c r="NZQ24" s="810"/>
      <c r="NZR24" s="810"/>
      <c r="NZS24" s="810"/>
      <c r="NZT24" s="810"/>
      <c r="NZU24" s="810"/>
      <c r="NZV24" s="810"/>
      <c r="NZW24" s="810"/>
      <c r="NZX24" s="810"/>
      <c r="NZY24" s="810"/>
      <c r="NZZ24" s="810"/>
      <c r="OAA24" s="810"/>
      <c r="OAB24" s="810"/>
      <c r="OAC24" s="810"/>
      <c r="OAD24" s="810"/>
      <c r="OAE24" s="810"/>
      <c r="OAF24" s="810"/>
      <c r="OAG24" s="810"/>
      <c r="OAH24" s="810"/>
      <c r="OAI24" s="810"/>
      <c r="OAJ24" s="810"/>
      <c r="OAK24" s="810"/>
      <c r="OAL24" s="810"/>
      <c r="OAM24" s="810"/>
      <c r="OAN24" s="810"/>
      <c r="OAO24" s="810"/>
      <c r="OAP24" s="810"/>
      <c r="OAQ24" s="810"/>
      <c r="OAR24" s="810"/>
      <c r="OAS24" s="810"/>
      <c r="OAT24" s="810"/>
      <c r="OAU24" s="810"/>
      <c r="OAV24" s="810"/>
      <c r="OAW24" s="810"/>
      <c r="OAX24" s="810"/>
      <c r="OAY24" s="810"/>
      <c r="OAZ24" s="810"/>
      <c r="OBA24" s="810"/>
      <c r="OBB24" s="810"/>
      <c r="OBC24" s="810"/>
      <c r="OBD24" s="810"/>
      <c r="OBE24" s="810"/>
      <c r="OBF24" s="810"/>
      <c r="OBG24" s="810"/>
      <c r="OBH24" s="810"/>
      <c r="OBI24" s="810"/>
      <c r="OBJ24" s="810"/>
      <c r="OBK24" s="810"/>
      <c r="OBL24" s="810"/>
      <c r="OBM24" s="810"/>
      <c r="OBN24" s="810"/>
      <c r="OBO24" s="810"/>
      <c r="OBP24" s="810"/>
      <c r="OBQ24" s="810"/>
      <c r="OBR24" s="810"/>
      <c r="OBS24" s="810"/>
      <c r="OBT24" s="810"/>
      <c r="OBU24" s="810"/>
      <c r="OBV24" s="810"/>
      <c r="OBW24" s="810"/>
      <c r="OBX24" s="810"/>
      <c r="OBY24" s="810"/>
      <c r="OBZ24" s="810"/>
      <c r="OCA24" s="810"/>
      <c r="OCB24" s="810"/>
      <c r="OCC24" s="810"/>
      <c r="OCD24" s="810"/>
      <c r="OCE24" s="810"/>
      <c r="OCF24" s="810"/>
      <c r="OCG24" s="810"/>
      <c r="OCH24" s="810"/>
      <c r="OCI24" s="810"/>
      <c r="OCJ24" s="810"/>
      <c r="OCK24" s="810"/>
      <c r="OCL24" s="810"/>
      <c r="OCM24" s="810"/>
      <c r="OCN24" s="810"/>
      <c r="OCO24" s="810"/>
      <c r="OCP24" s="810"/>
      <c r="OCQ24" s="810"/>
      <c r="OCR24" s="810"/>
      <c r="OCS24" s="810"/>
      <c r="OCT24" s="810"/>
      <c r="OCU24" s="810"/>
      <c r="OCV24" s="810"/>
      <c r="OCW24" s="810"/>
      <c r="OCX24" s="810"/>
      <c r="OCY24" s="810"/>
      <c r="OCZ24" s="810"/>
      <c r="ODA24" s="810"/>
      <c r="ODB24" s="810"/>
      <c r="ODC24" s="810"/>
      <c r="ODD24" s="810"/>
      <c r="ODE24" s="810"/>
      <c r="ODF24" s="810"/>
      <c r="ODG24" s="810"/>
      <c r="ODH24" s="810"/>
      <c r="ODI24" s="810"/>
      <c r="ODJ24" s="810"/>
      <c r="ODK24" s="810"/>
      <c r="ODL24" s="810"/>
      <c r="ODM24" s="810"/>
      <c r="ODN24" s="810"/>
      <c r="ODO24" s="810"/>
      <c r="ODP24" s="810"/>
      <c r="ODQ24" s="810"/>
      <c r="ODR24" s="810"/>
      <c r="ODS24" s="810"/>
      <c r="ODT24" s="810"/>
      <c r="ODU24" s="810"/>
      <c r="ODV24" s="810"/>
      <c r="ODW24" s="810"/>
      <c r="ODX24" s="810"/>
      <c r="ODY24" s="810"/>
      <c r="ODZ24" s="810"/>
      <c r="OEA24" s="810"/>
      <c r="OEB24" s="810"/>
      <c r="OEC24" s="810"/>
      <c r="OED24" s="810"/>
      <c r="OEE24" s="810"/>
      <c r="OEF24" s="810"/>
      <c r="OEG24" s="810"/>
      <c r="OEH24" s="810"/>
      <c r="OEI24" s="810"/>
      <c r="OEJ24" s="810"/>
      <c r="OEK24" s="810"/>
      <c r="OEL24" s="810"/>
      <c r="OEM24" s="810"/>
      <c r="OEN24" s="810"/>
      <c r="OEO24" s="810"/>
      <c r="OEP24" s="810"/>
      <c r="OEQ24" s="810"/>
      <c r="OER24" s="810"/>
      <c r="OES24" s="810"/>
      <c r="OET24" s="810"/>
      <c r="OEU24" s="810"/>
      <c r="OEV24" s="810"/>
      <c r="OEW24" s="810"/>
      <c r="OEX24" s="810"/>
      <c r="OEY24" s="810"/>
      <c r="OEZ24" s="810"/>
      <c r="OFA24" s="810"/>
      <c r="OFB24" s="810"/>
      <c r="OFC24" s="810"/>
      <c r="OFD24" s="810"/>
      <c r="OFE24" s="810"/>
      <c r="OFF24" s="810"/>
      <c r="OFG24" s="810"/>
      <c r="OFH24" s="810"/>
      <c r="OFI24" s="810"/>
      <c r="OFJ24" s="810"/>
      <c r="OFK24" s="810"/>
      <c r="OFL24" s="810"/>
      <c r="OFM24" s="810"/>
      <c r="OFN24" s="810"/>
      <c r="OFO24" s="810"/>
      <c r="OFP24" s="810"/>
      <c r="OFQ24" s="810"/>
      <c r="OFR24" s="810"/>
      <c r="OFS24" s="810"/>
      <c r="OFT24" s="810"/>
      <c r="OFU24" s="810"/>
      <c r="OFV24" s="810"/>
      <c r="OFW24" s="810"/>
      <c r="OFX24" s="810"/>
      <c r="OFY24" s="810"/>
      <c r="OFZ24" s="810"/>
      <c r="OGA24" s="810"/>
      <c r="OGB24" s="810"/>
      <c r="OGC24" s="810"/>
      <c r="OGD24" s="810"/>
      <c r="OGE24" s="810"/>
      <c r="OGF24" s="810"/>
      <c r="OGG24" s="810"/>
      <c r="OGH24" s="810"/>
      <c r="OGI24" s="810"/>
      <c r="OGJ24" s="810"/>
      <c r="OGK24" s="810"/>
      <c r="OGL24" s="810"/>
      <c r="OGM24" s="810"/>
      <c r="OGN24" s="810"/>
      <c r="OGO24" s="810"/>
      <c r="OGP24" s="810"/>
      <c r="OGQ24" s="810"/>
      <c r="OGR24" s="810"/>
      <c r="OGS24" s="810"/>
      <c r="OGT24" s="810"/>
      <c r="OGU24" s="810"/>
      <c r="OGV24" s="810"/>
      <c r="OGW24" s="810"/>
      <c r="OGX24" s="810"/>
      <c r="OGY24" s="810"/>
      <c r="OGZ24" s="810"/>
      <c r="OHA24" s="810"/>
      <c r="OHB24" s="810"/>
      <c r="OHC24" s="810"/>
      <c r="OHD24" s="810"/>
      <c r="OHE24" s="810"/>
      <c r="OHF24" s="810"/>
      <c r="OHG24" s="810"/>
      <c r="OHH24" s="810"/>
      <c r="OHI24" s="810"/>
      <c r="OHJ24" s="810"/>
      <c r="OHK24" s="810"/>
      <c r="OHL24" s="810"/>
      <c r="OHM24" s="810"/>
      <c r="OHN24" s="810"/>
      <c r="OHO24" s="810"/>
      <c r="OHP24" s="810"/>
      <c r="OHQ24" s="810"/>
      <c r="OHR24" s="810"/>
      <c r="OHS24" s="810"/>
      <c r="OHT24" s="810"/>
      <c r="OHU24" s="810"/>
      <c r="OHV24" s="810"/>
      <c r="OHW24" s="810"/>
      <c r="OHX24" s="810"/>
      <c r="OHY24" s="810"/>
      <c r="OHZ24" s="810"/>
      <c r="OIA24" s="810"/>
      <c r="OIB24" s="810"/>
      <c r="OIC24" s="810"/>
      <c r="OID24" s="810"/>
      <c r="OIE24" s="810"/>
      <c r="OIF24" s="810"/>
      <c r="OIG24" s="810"/>
      <c r="OIH24" s="810"/>
      <c r="OII24" s="810"/>
      <c r="OIJ24" s="810"/>
      <c r="OIK24" s="810"/>
      <c r="OIL24" s="810"/>
      <c r="OIM24" s="810"/>
      <c r="OIN24" s="810"/>
      <c r="OIO24" s="810"/>
      <c r="OIP24" s="810"/>
      <c r="OIQ24" s="810"/>
      <c r="OIR24" s="810"/>
      <c r="OIS24" s="810"/>
      <c r="OIT24" s="810"/>
      <c r="OIU24" s="810"/>
      <c r="OIV24" s="810"/>
      <c r="OIW24" s="810"/>
      <c r="OIX24" s="810"/>
      <c r="OIY24" s="810"/>
      <c r="OIZ24" s="810"/>
      <c r="OJA24" s="810"/>
      <c r="OJB24" s="810"/>
      <c r="OJC24" s="810"/>
      <c r="OJD24" s="810"/>
      <c r="OJE24" s="810"/>
      <c r="OJF24" s="810"/>
      <c r="OJG24" s="810"/>
      <c r="OJH24" s="810"/>
      <c r="OJI24" s="810"/>
      <c r="OJJ24" s="810"/>
      <c r="OJK24" s="810"/>
      <c r="OJL24" s="810"/>
      <c r="OJM24" s="810"/>
      <c r="OJN24" s="810"/>
      <c r="OJO24" s="810"/>
      <c r="OJP24" s="810"/>
      <c r="OJQ24" s="810"/>
      <c r="OJR24" s="810"/>
      <c r="OJS24" s="810"/>
      <c r="OJT24" s="810"/>
      <c r="OJU24" s="810"/>
      <c r="OJV24" s="810"/>
      <c r="OJW24" s="810"/>
      <c r="OJX24" s="810"/>
      <c r="OJY24" s="810"/>
      <c r="OJZ24" s="810"/>
      <c r="OKA24" s="810"/>
      <c r="OKB24" s="810"/>
      <c r="OKC24" s="810"/>
      <c r="OKD24" s="810"/>
      <c r="OKE24" s="810"/>
      <c r="OKF24" s="810"/>
      <c r="OKG24" s="810"/>
      <c r="OKH24" s="810"/>
      <c r="OKI24" s="810"/>
      <c r="OKJ24" s="810"/>
      <c r="OKK24" s="810"/>
      <c r="OKL24" s="810"/>
      <c r="OKM24" s="810"/>
      <c r="OKN24" s="810"/>
      <c r="OKO24" s="810"/>
      <c r="OKP24" s="810"/>
      <c r="OKQ24" s="810"/>
      <c r="OKR24" s="810"/>
      <c r="OKS24" s="810"/>
      <c r="OKT24" s="810"/>
      <c r="OKU24" s="810"/>
      <c r="OKV24" s="810"/>
      <c r="OKW24" s="810"/>
      <c r="OKX24" s="810"/>
      <c r="OKY24" s="810"/>
      <c r="OKZ24" s="810"/>
      <c r="OLA24" s="810"/>
      <c r="OLB24" s="810"/>
      <c r="OLC24" s="810"/>
      <c r="OLD24" s="810"/>
      <c r="OLE24" s="810"/>
      <c r="OLF24" s="810"/>
      <c r="OLG24" s="810"/>
      <c r="OLH24" s="810"/>
      <c r="OLI24" s="810"/>
      <c r="OLJ24" s="810"/>
      <c r="OLK24" s="810"/>
      <c r="OLL24" s="810"/>
      <c r="OLM24" s="810"/>
      <c r="OLN24" s="810"/>
      <c r="OLO24" s="810"/>
      <c r="OLP24" s="810"/>
      <c r="OLQ24" s="810"/>
      <c r="OLR24" s="810"/>
      <c r="OLS24" s="810"/>
      <c r="OLT24" s="810"/>
      <c r="OLU24" s="810"/>
      <c r="OLV24" s="810"/>
      <c r="OLW24" s="810"/>
      <c r="OLX24" s="810"/>
      <c r="OLY24" s="810"/>
      <c r="OLZ24" s="810"/>
      <c r="OMA24" s="810"/>
      <c r="OMB24" s="810"/>
      <c r="OMC24" s="810"/>
      <c r="OMD24" s="810"/>
      <c r="OME24" s="810"/>
      <c r="OMF24" s="810"/>
      <c r="OMG24" s="810"/>
      <c r="OMH24" s="810"/>
      <c r="OMI24" s="810"/>
      <c r="OMJ24" s="810"/>
      <c r="OMK24" s="810"/>
      <c r="OML24" s="810"/>
      <c r="OMM24" s="810"/>
      <c r="OMN24" s="810"/>
      <c r="OMO24" s="810"/>
      <c r="OMP24" s="810"/>
      <c r="OMQ24" s="810"/>
      <c r="OMR24" s="810"/>
      <c r="OMS24" s="810"/>
      <c r="OMT24" s="810"/>
      <c r="OMU24" s="810"/>
      <c r="OMV24" s="810"/>
      <c r="OMW24" s="810"/>
      <c r="OMX24" s="810"/>
      <c r="OMY24" s="810"/>
      <c r="OMZ24" s="810"/>
      <c r="ONA24" s="810"/>
      <c r="ONB24" s="810"/>
      <c r="ONC24" s="810"/>
      <c r="OND24" s="810"/>
      <c r="ONE24" s="810"/>
      <c r="ONF24" s="810"/>
      <c r="ONG24" s="810"/>
      <c r="ONH24" s="810"/>
      <c r="ONI24" s="810"/>
      <c r="ONJ24" s="810"/>
      <c r="ONK24" s="810"/>
      <c r="ONL24" s="810"/>
      <c r="ONM24" s="810"/>
      <c r="ONN24" s="810"/>
      <c r="ONO24" s="810"/>
      <c r="ONP24" s="810"/>
      <c r="ONQ24" s="810"/>
      <c r="ONR24" s="810"/>
      <c r="ONS24" s="810"/>
      <c r="ONT24" s="810"/>
      <c r="ONU24" s="810"/>
      <c r="ONV24" s="810"/>
      <c r="ONW24" s="810"/>
      <c r="ONX24" s="810"/>
      <c r="ONY24" s="810"/>
      <c r="ONZ24" s="810"/>
      <c r="OOA24" s="810"/>
      <c r="OOB24" s="810"/>
      <c r="OOC24" s="810"/>
      <c r="OOD24" s="810"/>
      <c r="OOE24" s="810"/>
      <c r="OOF24" s="810"/>
      <c r="OOG24" s="810"/>
      <c r="OOH24" s="810"/>
      <c r="OOI24" s="810"/>
      <c r="OOJ24" s="810"/>
      <c r="OOK24" s="810"/>
      <c r="OOL24" s="810"/>
      <c r="OOM24" s="810"/>
      <c r="OON24" s="810"/>
      <c r="OOO24" s="810"/>
      <c r="OOP24" s="810"/>
      <c r="OOQ24" s="810"/>
      <c r="OOR24" s="810"/>
      <c r="OOS24" s="810"/>
      <c r="OOT24" s="810"/>
      <c r="OOU24" s="810"/>
      <c r="OOV24" s="810"/>
      <c r="OOW24" s="810"/>
      <c r="OOX24" s="810"/>
      <c r="OOY24" s="810"/>
      <c r="OOZ24" s="810"/>
      <c r="OPA24" s="810"/>
      <c r="OPB24" s="810"/>
      <c r="OPC24" s="810"/>
      <c r="OPD24" s="810"/>
      <c r="OPE24" s="810"/>
      <c r="OPF24" s="810"/>
      <c r="OPG24" s="810"/>
      <c r="OPH24" s="810"/>
      <c r="OPI24" s="810"/>
      <c r="OPJ24" s="810"/>
      <c r="OPK24" s="810"/>
      <c r="OPL24" s="810"/>
      <c r="OPM24" s="810"/>
      <c r="OPN24" s="810"/>
      <c r="OPO24" s="810"/>
      <c r="OPP24" s="810"/>
      <c r="OPQ24" s="810"/>
      <c r="OPR24" s="810"/>
      <c r="OPS24" s="810"/>
      <c r="OPT24" s="810"/>
      <c r="OPU24" s="810"/>
      <c r="OPV24" s="810"/>
      <c r="OPW24" s="810"/>
      <c r="OPX24" s="810"/>
      <c r="OPY24" s="810"/>
      <c r="OPZ24" s="810"/>
      <c r="OQA24" s="810"/>
      <c r="OQB24" s="810"/>
      <c r="OQC24" s="810"/>
      <c r="OQD24" s="810"/>
      <c r="OQE24" s="810"/>
      <c r="OQF24" s="810"/>
      <c r="OQG24" s="810"/>
      <c r="OQH24" s="810"/>
      <c r="OQI24" s="810"/>
      <c r="OQJ24" s="810"/>
      <c r="OQK24" s="810"/>
      <c r="OQL24" s="810"/>
      <c r="OQM24" s="810"/>
      <c r="OQN24" s="810"/>
      <c r="OQO24" s="810"/>
      <c r="OQP24" s="810"/>
      <c r="OQQ24" s="810"/>
      <c r="OQR24" s="810"/>
      <c r="OQS24" s="810"/>
      <c r="OQT24" s="810"/>
      <c r="OQU24" s="810"/>
      <c r="OQV24" s="810"/>
      <c r="OQW24" s="810"/>
      <c r="OQX24" s="810"/>
      <c r="OQY24" s="810"/>
      <c r="OQZ24" s="810"/>
      <c r="ORA24" s="810"/>
      <c r="ORB24" s="810"/>
      <c r="ORC24" s="810"/>
      <c r="ORD24" s="810"/>
      <c r="ORE24" s="810"/>
      <c r="ORF24" s="810"/>
      <c r="ORG24" s="810"/>
      <c r="ORH24" s="810"/>
      <c r="ORI24" s="810"/>
      <c r="ORJ24" s="810"/>
      <c r="ORK24" s="810"/>
      <c r="ORL24" s="810"/>
      <c r="ORM24" s="810"/>
      <c r="ORN24" s="810"/>
      <c r="ORO24" s="810"/>
      <c r="ORP24" s="810"/>
      <c r="ORQ24" s="810"/>
      <c r="ORR24" s="810"/>
      <c r="ORS24" s="810"/>
      <c r="ORT24" s="810"/>
      <c r="ORU24" s="810"/>
      <c r="ORV24" s="810"/>
      <c r="ORW24" s="810"/>
      <c r="ORX24" s="810"/>
      <c r="ORY24" s="810"/>
      <c r="ORZ24" s="810"/>
      <c r="OSA24" s="810"/>
      <c r="OSB24" s="810"/>
      <c r="OSC24" s="810"/>
      <c r="OSD24" s="810"/>
      <c r="OSE24" s="810"/>
      <c r="OSF24" s="810"/>
      <c r="OSG24" s="810"/>
      <c r="OSH24" s="810"/>
      <c r="OSI24" s="810"/>
      <c r="OSJ24" s="810"/>
      <c r="OSK24" s="810"/>
      <c r="OSL24" s="810"/>
      <c r="OSM24" s="810"/>
      <c r="OSN24" s="810"/>
      <c r="OSO24" s="810"/>
      <c r="OSP24" s="810"/>
      <c r="OSQ24" s="810"/>
      <c r="OSR24" s="810"/>
      <c r="OSS24" s="810"/>
      <c r="OST24" s="810"/>
      <c r="OSU24" s="810"/>
      <c r="OSV24" s="810"/>
      <c r="OSW24" s="810"/>
      <c r="OSX24" s="810"/>
      <c r="OSY24" s="810"/>
      <c r="OSZ24" s="810"/>
      <c r="OTA24" s="810"/>
      <c r="OTB24" s="810"/>
      <c r="OTC24" s="810"/>
      <c r="OTD24" s="810"/>
      <c r="OTE24" s="810"/>
      <c r="OTF24" s="810"/>
      <c r="OTG24" s="810"/>
      <c r="OTH24" s="810"/>
      <c r="OTI24" s="810"/>
      <c r="OTJ24" s="810"/>
      <c r="OTK24" s="810"/>
      <c r="OTL24" s="810"/>
      <c r="OTM24" s="810"/>
      <c r="OTN24" s="810"/>
      <c r="OTO24" s="810"/>
      <c r="OTP24" s="810"/>
      <c r="OTQ24" s="810"/>
      <c r="OTR24" s="810"/>
      <c r="OTS24" s="810"/>
      <c r="OTT24" s="810"/>
      <c r="OTU24" s="810"/>
      <c r="OTV24" s="810"/>
      <c r="OTW24" s="810"/>
      <c r="OTX24" s="810"/>
      <c r="OTY24" s="810"/>
      <c r="OTZ24" s="810"/>
      <c r="OUA24" s="810"/>
      <c r="OUB24" s="810"/>
      <c r="OUC24" s="810"/>
      <c r="OUD24" s="810"/>
      <c r="OUE24" s="810"/>
      <c r="OUF24" s="810"/>
      <c r="OUG24" s="810"/>
      <c r="OUH24" s="810"/>
      <c r="OUI24" s="810"/>
      <c r="OUJ24" s="810"/>
      <c r="OUK24" s="810"/>
      <c r="OUL24" s="810"/>
      <c r="OUM24" s="810"/>
      <c r="OUN24" s="810"/>
      <c r="OUO24" s="810"/>
      <c r="OUP24" s="810"/>
      <c r="OUQ24" s="810"/>
      <c r="OUR24" s="810"/>
      <c r="OUS24" s="810"/>
      <c r="OUT24" s="810"/>
      <c r="OUU24" s="810"/>
      <c r="OUV24" s="810"/>
      <c r="OUW24" s="810"/>
      <c r="OUX24" s="810"/>
      <c r="OUY24" s="810"/>
      <c r="OUZ24" s="810"/>
      <c r="OVA24" s="810"/>
      <c r="OVB24" s="810"/>
      <c r="OVC24" s="810"/>
      <c r="OVD24" s="810"/>
      <c r="OVE24" s="810"/>
      <c r="OVF24" s="810"/>
      <c r="OVG24" s="810"/>
      <c r="OVH24" s="810"/>
      <c r="OVI24" s="810"/>
      <c r="OVJ24" s="810"/>
      <c r="OVK24" s="810"/>
      <c r="OVL24" s="810"/>
      <c r="OVM24" s="810"/>
      <c r="OVN24" s="810"/>
      <c r="OVO24" s="810"/>
      <c r="OVP24" s="810"/>
      <c r="OVQ24" s="810"/>
      <c r="OVR24" s="810"/>
      <c r="OVS24" s="810"/>
      <c r="OVT24" s="810"/>
      <c r="OVU24" s="810"/>
      <c r="OVV24" s="810"/>
      <c r="OVW24" s="810"/>
      <c r="OVX24" s="810"/>
      <c r="OVY24" s="810"/>
      <c r="OVZ24" s="810"/>
      <c r="OWA24" s="810"/>
      <c r="OWB24" s="810"/>
      <c r="OWC24" s="810"/>
      <c r="OWD24" s="810"/>
      <c r="OWE24" s="810"/>
      <c r="OWF24" s="810"/>
      <c r="OWG24" s="810"/>
      <c r="OWH24" s="810"/>
      <c r="OWI24" s="810"/>
      <c r="OWJ24" s="810"/>
      <c r="OWK24" s="810"/>
      <c r="OWL24" s="810"/>
      <c r="OWM24" s="810"/>
      <c r="OWN24" s="810"/>
      <c r="OWO24" s="810"/>
      <c r="OWP24" s="810"/>
      <c r="OWQ24" s="810"/>
      <c r="OWR24" s="810"/>
      <c r="OWS24" s="810"/>
      <c r="OWT24" s="810"/>
      <c r="OWU24" s="810"/>
      <c r="OWV24" s="810"/>
      <c r="OWW24" s="810"/>
      <c r="OWX24" s="810"/>
      <c r="OWY24" s="810"/>
      <c r="OWZ24" s="810"/>
      <c r="OXA24" s="810"/>
      <c r="OXB24" s="810"/>
      <c r="OXC24" s="810"/>
      <c r="OXD24" s="810"/>
      <c r="OXE24" s="810"/>
      <c r="OXF24" s="810"/>
      <c r="OXG24" s="810"/>
      <c r="OXH24" s="810"/>
      <c r="OXI24" s="810"/>
      <c r="OXJ24" s="810"/>
      <c r="OXK24" s="810"/>
      <c r="OXL24" s="810"/>
      <c r="OXM24" s="810"/>
      <c r="OXN24" s="810"/>
      <c r="OXO24" s="810"/>
      <c r="OXP24" s="810"/>
      <c r="OXQ24" s="810"/>
      <c r="OXR24" s="810"/>
      <c r="OXS24" s="810"/>
      <c r="OXT24" s="810"/>
      <c r="OXU24" s="810"/>
      <c r="OXV24" s="810"/>
      <c r="OXW24" s="810"/>
      <c r="OXX24" s="810"/>
      <c r="OXY24" s="810"/>
      <c r="OXZ24" s="810"/>
      <c r="OYA24" s="810"/>
      <c r="OYB24" s="810"/>
      <c r="OYC24" s="810"/>
      <c r="OYD24" s="810"/>
      <c r="OYE24" s="810"/>
      <c r="OYF24" s="810"/>
      <c r="OYG24" s="810"/>
      <c r="OYH24" s="810"/>
      <c r="OYI24" s="810"/>
      <c r="OYJ24" s="810"/>
      <c r="OYK24" s="810"/>
      <c r="OYL24" s="810"/>
      <c r="OYM24" s="810"/>
      <c r="OYN24" s="810"/>
      <c r="OYO24" s="810"/>
      <c r="OYP24" s="810"/>
      <c r="OYQ24" s="810"/>
      <c r="OYR24" s="810"/>
      <c r="OYS24" s="810"/>
      <c r="OYT24" s="810"/>
      <c r="OYU24" s="810"/>
      <c r="OYV24" s="810"/>
      <c r="OYW24" s="810"/>
      <c r="OYX24" s="810"/>
      <c r="OYY24" s="810"/>
      <c r="OYZ24" s="810"/>
      <c r="OZA24" s="810"/>
      <c r="OZB24" s="810"/>
      <c r="OZC24" s="810"/>
      <c r="OZD24" s="810"/>
      <c r="OZE24" s="810"/>
      <c r="OZF24" s="810"/>
      <c r="OZG24" s="810"/>
      <c r="OZH24" s="810"/>
      <c r="OZI24" s="810"/>
      <c r="OZJ24" s="810"/>
      <c r="OZK24" s="810"/>
      <c r="OZL24" s="810"/>
      <c r="OZM24" s="810"/>
      <c r="OZN24" s="810"/>
      <c r="OZO24" s="810"/>
      <c r="OZP24" s="810"/>
      <c r="OZQ24" s="810"/>
      <c r="OZR24" s="810"/>
      <c r="OZS24" s="810"/>
      <c r="OZT24" s="810"/>
      <c r="OZU24" s="810"/>
      <c r="OZV24" s="810"/>
      <c r="OZW24" s="810"/>
      <c r="OZX24" s="810"/>
      <c r="OZY24" s="810"/>
      <c r="OZZ24" s="810"/>
      <c r="PAA24" s="810"/>
      <c r="PAB24" s="810"/>
      <c r="PAC24" s="810"/>
      <c r="PAD24" s="810"/>
      <c r="PAE24" s="810"/>
      <c r="PAF24" s="810"/>
      <c r="PAG24" s="810"/>
      <c r="PAH24" s="810"/>
      <c r="PAI24" s="810"/>
      <c r="PAJ24" s="810"/>
      <c r="PAK24" s="810"/>
      <c r="PAL24" s="810"/>
      <c r="PAM24" s="810"/>
      <c r="PAN24" s="810"/>
      <c r="PAO24" s="810"/>
      <c r="PAP24" s="810"/>
      <c r="PAQ24" s="810"/>
      <c r="PAR24" s="810"/>
      <c r="PAS24" s="810"/>
      <c r="PAT24" s="810"/>
      <c r="PAU24" s="810"/>
      <c r="PAV24" s="810"/>
      <c r="PAW24" s="810"/>
      <c r="PAX24" s="810"/>
      <c r="PAY24" s="810"/>
      <c r="PAZ24" s="810"/>
      <c r="PBA24" s="810"/>
      <c r="PBB24" s="810"/>
      <c r="PBC24" s="810"/>
      <c r="PBD24" s="810"/>
      <c r="PBE24" s="810"/>
      <c r="PBF24" s="810"/>
      <c r="PBG24" s="810"/>
      <c r="PBH24" s="810"/>
      <c r="PBI24" s="810"/>
      <c r="PBJ24" s="810"/>
      <c r="PBK24" s="810"/>
      <c r="PBL24" s="810"/>
      <c r="PBM24" s="810"/>
      <c r="PBN24" s="810"/>
      <c r="PBO24" s="810"/>
      <c r="PBP24" s="810"/>
      <c r="PBQ24" s="810"/>
      <c r="PBR24" s="810"/>
      <c r="PBS24" s="810"/>
      <c r="PBT24" s="810"/>
      <c r="PBU24" s="810"/>
      <c r="PBV24" s="810"/>
      <c r="PBW24" s="810"/>
      <c r="PBX24" s="810"/>
      <c r="PBY24" s="810"/>
      <c r="PBZ24" s="810"/>
      <c r="PCA24" s="810"/>
      <c r="PCB24" s="810"/>
      <c r="PCC24" s="810"/>
      <c r="PCD24" s="810"/>
      <c r="PCE24" s="810"/>
      <c r="PCF24" s="810"/>
      <c r="PCG24" s="810"/>
      <c r="PCH24" s="810"/>
      <c r="PCI24" s="810"/>
      <c r="PCJ24" s="810"/>
      <c r="PCK24" s="810"/>
      <c r="PCL24" s="810"/>
      <c r="PCM24" s="810"/>
      <c r="PCN24" s="810"/>
      <c r="PCO24" s="810"/>
      <c r="PCP24" s="810"/>
      <c r="PCQ24" s="810"/>
      <c r="PCR24" s="810"/>
      <c r="PCS24" s="810"/>
      <c r="PCT24" s="810"/>
      <c r="PCU24" s="810"/>
      <c r="PCV24" s="810"/>
      <c r="PCW24" s="810"/>
      <c r="PCX24" s="810"/>
      <c r="PCY24" s="810"/>
      <c r="PCZ24" s="810"/>
      <c r="PDA24" s="810"/>
      <c r="PDB24" s="810"/>
      <c r="PDC24" s="810"/>
      <c r="PDD24" s="810"/>
      <c r="PDE24" s="810"/>
      <c r="PDF24" s="810"/>
      <c r="PDG24" s="810"/>
      <c r="PDH24" s="810"/>
      <c r="PDI24" s="810"/>
      <c r="PDJ24" s="810"/>
      <c r="PDK24" s="810"/>
      <c r="PDL24" s="810"/>
      <c r="PDM24" s="810"/>
      <c r="PDN24" s="810"/>
      <c r="PDO24" s="810"/>
      <c r="PDP24" s="810"/>
      <c r="PDQ24" s="810"/>
      <c r="PDR24" s="810"/>
      <c r="PDS24" s="810"/>
      <c r="PDT24" s="810"/>
      <c r="PDU24" s="810"/>
      <c r="PDV24" s="810"/>
      <c r="PDW24" s="810"/>
      <c r="PDX24" s="810"/>
      <c r="PDY24" s="810"/>
      <c r="PDZ24" s="810"/>
      <c r="PEA24" s="810"/>
      <c r="PEB24" s="810"/>
      <c r="PEC24" s="810"/>
      <c r="PED24" s="810"/>
      <c r="PEE24" s="810"/>
      <c r="PEF24" s="810"/>
      <c r="PEG24" s="810"/>
      <c r="PEH24" s="810"/>
      <c r="PEI24" s="810"/>
      <c r="PEJ24" s="810"/>
      <c r="PEK24" s="810"/>
      <c r="PEL24" s="810"/>
      <c r="PEM24" s="810"/>
      <c r="PEN24" s="810"/>
      <c r="PEO24" s="810"/>
      <c r="PEP24" s="810"/>
      <c r="PEQ24" s="810"/>
      <c r="PER24" s="810"/>
      <c r="PES24" s="810"/>
      <c r="PET24" s="810"/>
      <c r="PEU24" s="810"/>
      <c r="PEV24" s="810"/>
      <c r="PEW24" s="810"/>
      <c r="PEX24" s="810"/>
      <c r="PEY24" s="810"/>
      <c r="PEZ24" s="810"/>
      <c r="PFA24" s="810"/>
      <c r="PFB24" s="810"/>
      <c r="PFC24" s="810"/>
      <c r="PFD24" s="810"/>
      <c r="PFE24" s="810"/>
      <c r="PFF24" s="810"/>
      <c r="PFG24" s="810"/>
      <c r="PFH24" s="810"/>
      <c r="PFI24" s="810"/>
      <c r="PFJ24" s="810"/>
      <c r="PFK24" s="810"/>
      <c r="PFL24" s="810"/>
      <c r="PFM24" s="810"/>
      <c r="PFN24" s="810"/>
      <c r="PFO24" s="810"/>
      <c r="PFP24" s="810"/>
      <c r="PFQ24" s="810"/>
      <c r="PFR24" s="810"/>
      <c r="PFS24" s="810"/>
      <c r="PFT24" s="810"/>
      <c r="PFU24" s="810"/>
      <c r="PFV24" s="810"/>
      <c r="PFW24" s="810"/>
      <c r="PFX24" s="810"/>
      <c r="PFY24" s="810"/>
      <c r="PFZ24" s="810"/>
      <c r="PGA24" s="810"/>
      <c r="PGB24" s="810"/>
      <c r="PGC24" s="810"/>
      <c r="PGD24" s="810"/>
      <c r="PGE24" s="810"/>
      <c r="PGF24" s="810"/>
      <c r="PGG24" s="810"/>
      <c r="PGH24" s="810"/>
      <c r="PGI24" s="810"/>
      <c r="PGJ24" s="810"/>
      <c r="PGK24" s="810"/>
      <c r="PGL24" s="810"/>
      <c r="PGM24" s="810"/>
      <c r="PGN24" s="810"/>
      <c r="PGO24" s="810"/>
      <c r="PGP24" s="810"/>
      <c r="PGQ24" s="810"/>
      <c r="PGR24" s="810"/>
      <c r="PGS24" s="810"/>
      <c r="PGT24" s="810"/>
      <c r="PGU24" s="810"/>
      <c r="PGV24" s="810"/>
      <c r="PGW24" s="810"/>
      <c r="PGX24" s="810"/>
      <c r="PGY24" s="810"/>
      <c r="PGZ24" s="810"/>
      <c r="PHA24" s="810"/>
      <c r="PHB24" s="810"/>
      <c r="PHC24" s="810"/>
      <c r="PHD24" s="810"/>
      <c r="PHE24" s="810"/>
      <c r="PHF24" s="810"/>
      <c r="PHG24" s="810"/>
      <c r="PHH24" s="810"/>
      <c r="PHI24" s="810"/>
      <c r="PHJ24" s="810"/>
      <c r="PHK24" s="810"/>
      <c r="PHL24" s="810"/>
      <c r="PHM24" s="810"/>
      <c r="PHN24" s="810"/>
      <c r="PHO24" s="810"/>
      <c r="PHP24" s="810"/>
      <c r="PHQ24" s="810"/>
      <c r="PHR24" s="810"/>
      <c r="PHS24" s="810"/>
      <c r="PHT24" s="810"/>
      <c r="PHU24" s="810"/>
      <c r="PHV24" s="810"/>
      <c r="PHW24" s="810"/>
      <c r="PHX24" s="810"/>
      <c r="PHY24" s="810"/>
      <c r="PHZ24" s="810"/>
      <c r="PIA24" s="810"/>
      <c r="PIB24" s="810"/>
      <c r="PIC24" s="810"/>
      <c r="PID24" s="810"/>
      <c r="PIE24" s="810"/>
      <c r="PIF24" s="810"/>
      <c r="PIG24" s="810"/>
      <c r="PIH24" s="810"/>
      <c r="PII24" s="810"/>
      <c r="PIJ24" s="810"/>
      <c r="PIK24" s="810"/>
      <c r="PIL24" s="810"/>
      <c r="PIM24" s="810"/>
      <c r="PIN24" s="810"/>
      <c r="PIO24" s="810"/>
      <c r="PIP24" s="810"/>
      <c r="PIQ24" s="810"/>
      <c r="PIR24" s="810"/>
      <c r="PIS24" s="810"/>
      <c r="PIT24" s="810"/>
      <c r="PIU24" s="810"/>
      <c r="PIV24" s="810"/>
      <c r="PIW24" s="810"/>
      <c r="PIX24" s="810"/>
      <c r="PIY24" s="810"/>
      <c r="PIZ24" s="810"/>
      <c r="PJA24" s="810"/>
      <c r="PJB24" s="810"/>
      <c r="PJC24" s="810"/>
      <c r="PJD24" s="810"/>
      <c r="PJE24" s="810"/>
      <c r="PJF24" s="810"/>
      <c r="PJG24" s="810"/>
      <c r="PJH24" s="810"/>
      <c r="PJI24" s="810"/>
      <c r="PJJ24" s="810"/>
      <c r="PJK24" s="810"/>
      <c r="PJL24" s="810"/>
      <c r="PJM24" s="810"/>
      <c r="PJN24" s="810"/>
      <c r="PJO24" s="810"/>
      <c r="PJP24" s="810"/>
      <c r="PJQ24" s="810"/>
      <c r="PJR24" s="810"/>
      <c r="PJS24" s="810"/>
      <c r="PJT24" s="810"/>
      <c r="PJU24" s="810"/>
      <c r="PJV24" s="810"/>
      <c r="PJW24" s="810"/>
      <c r="PJX24" s="810"/>
      <c r="PJY24" s="810"/>
      <c r="PJZ24" s="810"/>
      <c r="PKA24" s="810"/>
      <c r="PKB24" s="810"/>
      <c r="PKC24" s="810"/>
      <c r="PKD24" s="810"/>
      <c r="PKE24" s="810"/>
      <c r="PKF24" s="810"/>
      <c r="PKG24" s="810"/>
      <c r="PKH24" s="810"/>
      <c r="PKI24" s="810"/>
      <c r="PKJ24" s="810"/>
      <c r="PKK24" s="810"/>
      <c r="PKL24" s="810"/>
      <c r="PKM24" s="810"/>
      <c r="PKN24" s="810"/>
      <c r="PKO24" s="810"/>
      <c r="PKP24" s="810"/>
      <c r="PKQ24" s="810"/>
      <c r="PKR24" s="810"/>
      <c r="PKS24" s="810"/>
      <c r="PKT24" s="810"/>
      <c r="PKU24" s="810"/>
      <c r="PKV24" s="810"/>
      <c r="PKW24" s="810"/>
      <c r="PKX24" s="810"/>
      <c r="PKY24" s="810"/>
      <c r="PKZ24" s="810"/>
      <c r="PLA24" s="810"/>
      <c r="PLB24" s="810"/>
      <c r="PLC24" s="810"/>
      <c r="PLD24" s="810"/>
      <c r="PLE24" s="810"/>
      <c r="PLF24" s="810"/>
      <c r="PLG24" s="810"/>
      <c r="PLH24" s="810"/>
      <c r="PLI24" s="810"/>
      <c r="PLJ24" s="810"/>
      <c r="PLK24" s="810"/>
      <c r="PLL24" s="810"/>
      <c r="PLM24" s="810"/>
      <c r="PLN24" s="810"/>
      <c r="PLO24" s="810"/>
      <c r="PLP24" s="810"/>
      <c r="PLQ24" s="810"/>
      <c r="PLR24" s="810"/>
      <c r="PLS24" s="810"/>
      <c r="PLT24" s="810"/>
      <c r="PLU24" s="810"/>
      <c r="PLV24" s="810"/>
      <c r="PLW24" s="810"/>
      <c r="PLX24" s="810"/>
      <c r="PLY24" s="810"/>
      <c r="PLZ24" s="810"/>
      <c r="PMA24" s="810"/>
      <c r="PMB24" s="810"/>
      <c r="PMC24" s="810"/>
      <c r="PMD24" s="810"/>
      <c r="PME24" s="810"/>
      <c r="PMF24" s="810"/>
      <c r="PMG24" s="810"/>
      <c r="PMH24" s="810"/>
      <c r="PMI24" s="810"/>
      <c r="PMJ24" s="810"/>
      <c r="PMK24" s="810"/>
      <c r="PML24" s="810"/>
      <c r="PMM24" s="810"/>
      <c r="PMN24" s="810"/>
      <c r="PMO24" s="810"/>
      <c r="PMP24" s="810"/>
      <c r="PMQ24" s="810"/>
      <c r="PMR24" s="810"/>
      <c r="PMS24" s="810"/>
      <c r="PMT24" s="810"/>
      <c r="PMU24" s="810"/>
      <c r="PMV24" s="810"/>
      <c r="PMW24" s="810"/>
      <c r="PMX24" s="810"/>
      <c r="PMY24" s="810"/>
      <c r="PMZ24" s="810"/>
      <c r="PNA24" s="810"/>
      <c r="PNB24" s="810"/>
      <c r="PNC24" s="810"/>
      <c r="PND24" s="810"/>
      <c r="PNE24" s="810"/>
      <c r="PNF24" s="810"/>
      <c r="PNG24" s="810"/>
      <c r="PNH24" s="810"/>
      <c r="PNI24" s="810"/>
      <c r="PNJ24" s="810"/>
      <c r="PNK24" s="810"/>
      <c r="PNL24" s="810"/>
      <c r="PNM24" s="810"/>
      <c r="PNN24" s="810"/>
      <c r="PNO24" s="810"/>
      <c r="PNP24" s="810"/>
      <c r="PNQ24" s="810"/>
      <c r="PNR24" s="810"/>
      <c r="PNS24" s="810"/>
      <c r="PNT24" s="810"/>
      <c r="PNU24" s="810"/>
      <c r="PNV24" s="810"/>
      <c r="PNW24" s="810"/>
      <c r="PNX24" s="810"/>
      <c r="PNY24" s="810"/>
      <c r="PNZ24" s="810"/>
      <c r="POA24" s="810"/>
      <c r="POB24" s="810"/>
      <c r="POC24" s="810"/>
      <c r="POD24" s="810"/>
      <c r="POE24" s="810"/>
      <c r="POF24" s="810"/>
      <c r="POG24" s="810"/>
      <c r="POH24" s="810"/>
      <c r="POI24" s="810"/>
      <c r="POJ24" s="810"/>
      <c r="POK24" s="810"/>
      <c r="POL24" s="810"/>
      <c r="POM24" s="810"/>
      <c r="PON24" s="810"/>
      <c r="POO24" s="810"/>
      <c r="POP24" s="810"/>
      <c r="POQ24" s="810"/>
      <c r="POR24" s="810"/>
      <c r="POS24" s="810"/>
      <c r="POT24" s="810"/>
      <c r="POU24" s="810"/>
      <c r="POV24" s="810"/>
      <c r="POW24" s="810"/>
      <c r="POX24" s="810"/>
      <c r="POY24" s="810"/>
      <c r="POZ24" s="810"/>
      <c r="PPA24" s="810"/>
      <c r="PPB24" s="810"/>
      <c r="PPC24" s="810"/>
      <c r="PPD24" s="810"/>
      <c r="PPE24" s="810"/>
      <c r="PPF24" s="810"/>
      <c r="PPG24" s="810"/>
      <c r="PPH24" s="810"/>
      <c r="PPI24" s="810"/>
      <c r="PPJ24" s="810"/>
      <c r="PPK24" s="810"/>
      <c r="PPL24" s="810"/>
      <c r="PPM24" s="810"/>
      <c r="PPN24" s="810"/>
      <c r="PPO24" s="810"/>
      <c r="PPP24" s="810"/>
      <c r="PPQ24" s="810"/>
      <c r="PPR24" s="810"/>
      <c r="PPS24" s="810"/>
      <c r="PPT24" s="810"/>
      <c r="PPU24" s="810"/>
      <c r="PPV24" s="810"/>
      <c r="PPW24" s="810"/>
      <c r="PPX24" s="810"/>
      <c r="PPY24" s="810"/>
      <c r="PPZ24" s="810"/>
      <c r="PQA24" s="810"/>
      <c r="PQB24" s="810"/>
      <c r="PQC24" s="810"/>
      <c r="PQD24" s="810"/>
      <c r="PQE24" s="810"/>
      <c r="PQF24" s="810"/>
      <c r="PQG24" s="810"/>
      <c r="PQH24" s="810"/>
      <c r="PQI24" s="810"/>
      <c r="PQJ24" s="810"/>
      <c r="PQK24" s="810"/>
      <c r="PQL24" s="810"/>
      <c r="PQM24" s="810"/>
      <c r="PQN24" s="810"/>
      <c r="PQO24" s="810"/>
      <c r="PQP24" s="810"/>
      <c r="PQQ24" s="810"/>
      <c r="PQR24" s="810"/>
      <c r="PQS24" s="810"/>
      <c r="PQT24" s="810"/>
      <c r="PQU24" s="810"/>
      <c r="PQV24" s="810"/>
      <c r="PQW24" s="810"/>
      <c r="PQX24" s="810"/>
      <c r="PQY24" s="810"/>
      <c r="PQZ24" s="810"/>
      <c r="PRA24" s="810"/>
      <c r="PRB24" s="810"/>
      <c r="PRC24" s="810"/>
      <c r="PRD24" s="810"/>
      <c r="PRE24" s="810"/>
      <c r="PRF24" s="810"/>
      <c r="PRG24" s="810"/>
      <c r="PRH24" s="810"/>
      <c r="PRI24" s="810"/>
      <c r="PRJ24" s="810"/>
      <c r="PRK24" s="810"/>
      <c r="PRL24" s="810"/>
      <c r="PRM24" s="810"/>
      <c r="PRN24" s="810"/>
      <c r="PRO24" s="810"/>
      <c r="PRP24" s="810"/>
      <c r="PRQ24" s="810"/>
      <c r="PRR24" s="810"/>
      <c r="PRS24" s="810"/>
      <c r="PRT24" s="810"/>
      <c r="PRU24" s="810"/>
      <c r="PRV24" s="810"/>
      <c r="PRW24" s="810"/>
      <c r="PRX24" s="810"/>
      <c r="PRY24" s="810"/>
      <c r="PRZ24" s="810"/>
      <c r="PSA24" s="810"/>
      <c r="PSB24" s="810"/>
      <c r="PSC24" s="810"/>
      <c r="PSD24" s="810"/>
      <c r="PSE24" s="810"/>
      <c r="PSF24" s="810"/>
      <c r="PSG24" s="810"/>
      <c r="PSH24" s="810"/>
      <c r="PSI24" s="810"/>
      <c r="PSJ24" s="810"/>
      <c r="PSK24" s="810"/>
      <c r="PSL24" s="810"/>
      <c r="PSM24" s="810"/>
      <c r="PSN24" s="810"/>
      <c r="PSO24" s="810"/>
      <c r="PSP24" s="810"/>
      <c r="PSQ24" s="810"/>
      <c r="PSR24" s="810"/>
      <c r="PSS24" s="810"/>
      <c r="PST24" s="810"/>
      <c r="PSU24" s="810"/>
      <c r="PSV24" s="810"/>
      <c r="PSW24" s="810"/>
      <c r="PSX24" s="810"/>
      <c r="PSY24" s="810"/>
      <c r="PSZ24" s="810"/>
      <c r="PTA24" s="810"/>
      <c r="PTB24" s="810"/>
      <c r="PTC24" s="810"/>
      <c r="PTD24" s="810"/>
      <c r="PTE24" s="810"/>
      <c r="PTF24" s="810"/>
      <c r="PTG24" s="810"/>
      <c r="PTH24" s="810"/>
      <c r="PTI24" s="810"/>
      <c r="PTJ24" s="810"/>
      <c r="PTK24" s="810"/>
      <c r="PTL24" s="810"/>
      <c r="PTM24" s="810"/>
      <c r="PTN24" s="810"/>
      <c r="PTO24" s="810"/>
      <c r="PTP24" s="810"/>
      <c r="PTQ24" s="810"/>
      <c r="PTR24" s="810"/>
      <c r="PTS24" s="810"/>
      <c r="PTT24" s="810"/>
      <c r="PTU24" s="810"/>
      <c r="PTV24" s="810"/>
      <c r="PTW24" s="810"/>
      <c r="PTX24" s="810"/>
      <c r="PTY24" s="810"/>
      <c r="PTZ24" s="810"/>
      <c r="PUA24" s="810"/>
      <c r="PUB24" s="810"/>
      <c r="PUC24" s="810"/>
      <c r="PUD24" s="810"/>
      <c r="PUE24" s="810"/>
      <c r="PUF24" s="810"/>
      <c r="PUG24" s="810"/>
      <c r="PUH24" s="810"/>
      <c r="PUI24" s="810"/>
      <c r="PUJ24" s="810"/>
      <c r="PUK24" s="810"/>
      <c r="PUL24" s="810"/>
      <c r="PUM24" s="810"/>
      <c r="PUN24" s="810"/>
      <c r="PUO24" s="810"/>
      <c r="PUP24" s="810"/>
      <c r="PUQ24" s="810"/>
      <c r="PUR24" s="810"/>
      <c r="PUS24" s="810"/>
      <c r="PUT24" s="810"/>
      <c r="PUU24" s="810"/>
      <c r="PUV24" s="810"/>
      <c r="PUW24" s="810"/>
      <c r="PUX24" s="810"/>
      <c r="PUY24" s="810"/>
      <c r="PUZ24" s="810"/>
      <c r="PVA24" s="810"/>
      <c r="PVB24" s="810"/>
      <c r="PVC24" s="810"/>
      <c r="PVD24" s="810"/>
      <c r="PVE24" s="810"/>
      <c r="PVF24" s="810"/>
      <c r="PVG24" s="810"/>
      <c r="PVH24" s="810"/>
      <c r="PVI24" s="810"/>
      <c r="PVJ24" s="810"/>
      <c r="PVK24" s="810"/>
      <c r="PVL24" s="810"/>
      <c r="PVM24" s="810"/>
      <c r="PVN24" s="810"/>
      <c r="PVO24" s="810"/>
      <c r="PVP24" s="810"/>
      <c r="PVQ24" s="810"/>
      <c r="PVR24" s="810"/>
      <c r="PVS24" s="810"/>
      <c r="PVT24" s="810"/>
      <c r="PVU24" s="810"/>
      <c r="PVV24" s="810"/>
      <c r="PVW24" s="810"/>
      <c r="PVX24" s="810"/>
      <c r="PVY24" s="810"/>
      <c r="PVZ24" s="810"/>
      <c r="PWA24" s="810"/>
      <c r="PWB24" s="810"/>
      <c r="PWC24" s="810"/>
      <c r="PWD24" s="810"/>
      <c r="PWE24" s="810"/>
      <c r="PWF24" s="810"/>
      <c r="PWG24" s="810"/>
      <c r="PWH24" s="810"/>
      <c r="PWI24" s="810"/>
      <c r="PWJ24" s="810"/>
      <c r="PWK24" s="810"/>
      <c r="PWL24" s="810"/>
      <c r="PWM24" s="810"/>
      <c r="PWN24" s="810"/>
      <c r="PWO24" s="810"/>
      <c r="PWP24" s="810"/>
      <c r="PWQ24" s="810"/>
      <c r="PWR24" s="810"/>
      <c r="PWS24" s="810"/>
      <c r="PWT24" s="810"/>
      <c r="PWU24" s="810"/>
      <c r="PWV24" s="810"/>
      <c r="PWW24" s="810"/>
      <c r="PWX24" s="810"/>
      <c r="PWY24" s="810"/>
      <c r="PWZ24" s="810"/>
      <c r="PXA24" s="810"/>
      <c r="PXB24" s="810"/>
      <c r="PXC24" s="810"/>
      <c r="PXD24" s="810"/>
      <c r="PXE24" s="810"/>
      <c r="PXF24" s="810"/>
      <c r="PXG24" s="810"/>
      <c r="PXH24" s="810"/>
      <c r="PXI24" s="810"/>
      <c r="PXJ24" s="810"/>
      <c r="PXK24" s="810"/>
      <c r="PXL24" s="810"/>
      <c r="PXM24" s="810"/>
      <c r="PXN24" s="810"/>
      <c r="PXO24" s="810"/>
      <c r="PXP24" s="810"/>
      <c r="PXQ24" s="810"/>
      <c r="PXR24" s="810"/>
      <c r="PXS24" s="810"/>
      <c r="PXT24" s="810"/>
      <c r="PXU24" s="810"/>
      <c r="PXV24" s="810"/>
      <c r="PXW24" s="810"/>
      <c r="PXX24" s="810"/>
      <c r="PXY24" s="810"/>
      <c r="PXZ24" s="810"/>
      <c r="PYA24" s="810"/>
      <c r="PYB24" s="810"/>
      <c r="PYC24" s="810"/>
      <c r="PYD24" s="810"/>
      <c r="PYE24" s="810"/>
      <c r="PYF24" s="810"/>
      <c r="PYG24" s="810"/>
      <c r="PYH24" s="810"/>
      <c r="PYI24" s="810"/>
      <c r="PYJ24" s="810"/>
      <c r="PYK24" s="810"/>
      <c r="PYL24" s="810"/>
      <c r="PYM24" s="810"/>
      <c r="PYN24" s="810"/>
      <c r="PYO24" s="810"/>
      <c r="PYP24" s="810"/>
      <c r="PYQ24" s="810"/>
      <c r="PYR24" s="810"/>
      <c r="PYS24" s="810"/>
      <c r="PYT24" s="810"/>
      <c r="PYU24" s="810"/>
      <c r="PYV24" s="810"/>
      <c r="PYW24" s="810"/>
      <c r="PYX24" s="810"/>
      <c r="PYY24" s="810"/>
      <c r="PYZ24" s="810"/>
      <c r="PZA24" s="810"/>
      <c r="PZB24" s="810"/>
      <c r="PZC24" s="810"/>
      <c r="PZD24" s="810"/>
      <c r="PZE24" s="810"/>
      <c r="PZF24" s="810"/>
      <c r="PZG24" s="810"/>
      <c r="PZH24" s="810"/>
      <c r="PZI24" s="810"/>
      <c r="PZJ24" s="810"/>
      <c r="PZK24" s="810"/>
      <c r="PZL24" s="810"/>
      <c r="PZM24" s="810"/>
      <c r="PZN24" s="810"/>
      <c r="PZO24" s="810"/>
      <c r="PZP24" s="810"/>
      <c r="PZQ24" s="810"/>
      <c r="PZR24" s="810"/>
      <c r="PZS24" s="810"/>
      <c r="PZT24" s="810"/>
      <c r="PZU24" s="810"/>
      <c r="PZV24" s="810"/>
      <c r="PZW24" s="810"/>
      <c r="PZX24" s="810"/>
      <c r="PZY24" s="810"/>
      <c r="PZZ24" s="810"/>
      <c r="QAA24" s="810"/>
      <c r="QAB24" s="810"/>
      <c r="QAC24" s="810"/>
      <c r="QAD24" s="810"/>
      <c r="QAE24" s="810"/>
      <c r="QAF24" s="810"/>
      <c r="QAG24" s="810"/>
      <c r="QAH24" s="810"/>
      <c r="QAI24" s="810"/>
      <c r="QAJ24" s="810"/>
      <c r="QAK24" s="810"/>
      <c r="QAL24" s="810"/>
      <c r="QAM24" s="810"/>
      <c r="QAN24" s="810"/>
      <c r="QAO24" s="810"/>
      <c r="QAP24" s="810"/>
      <c r="QAQ24" s="810"/>
      <c r="QAR24" s="810"/>
      <c r="QAS24" s="810"/>
      <c r="QAT24" s="810"/>
      <c r="QAU24" s="810"/>
      <c r="QAV24" s="810"/>
      <c r="QAW24" s="810"/>
      <c r="QAX24" s="810"/>
      <c r="QAY24" s="810"/>
      <c r="QAZ24" s="810"/>
      <c r="QBA24" s="810"/>
      <c r="QBB24" s="810"/>
      <c r="QBC24" s="810"/>
      <c r="QBD24" s="810"/>
      <c r="QBE24" s="810"/>
      <c r="QBF24" s="810"/>
      <c r="QBG24" s="810"/>
      <c r="QBH24" s="810"/>
      <c r="QBI24" s="810"/>
      <c r="QBJ24" s="810"/>
      <c r="QBK24" s="810"/>
      <c r="QBL24" s="810"/>
      <c r="QBM24" s="810"/>
      <c r="QBN24" s="810"/>
      <c r="QBO24" s="810"/>
      <c r="QBP24" s="810"/>
      <c r="QBQ24" s="810"/>
      <c r="QBR24" s="810"/>
      <c r="QBS24" s="810"/>
      <c r="QBT24" s="810"/>
      <c r="QBU24" s="810"/>
      <c r="QBV24" s="810"/>
      <c r="QBW24" s="810"/>
      <c r="QBX24" s="810"/>
      <c r="QBY24" s="810"/>
      <c r="QBZ24" s="810"/>
      <c r="QCA24" s="810"/>
      <c r="QCB24" s="810"/>
      <c r="QCC24" s="810"/>
      <c r="QCD24" s="810"/>
      <c r="QCE24" s="810"/>
      <c r="QCF24" s="810"/>
      <c r="QCG24" s="810"/>
      <c r="QCH24" s="810"/>
      <c r="QCI24" s="810"/>
      <c r="QCJ24" s="810"/>
      <c r="QCK24" s="810"/>
      <c r="QCL24" s="810"/>
      <c r="QCM24" s="810"/>
      <c r="QCN24" s="810"/>
      <c r="QCO24" s="810"/>
      <c r="QCP24" s="810"/>
      <c r="QCQ24" s="810"/>
      <c r="QCR24" s="810"/>
      <c r="QCS24" s="810"/>
      <c r="QCT24" s="810"/>
      <c r="QCU24" s="810"/>
      <c r="QCV24" s="810"/>
      <c r="QCW24" s="810"/>
      <c r="QCX24" s="810"/>
      <c r="QCY24" s="810"/>
      <c r="QCZ24" s="810"/>
      <c r="QDA24" s="810"/>
      <c r="QDB24" s="810"/>
      <c r="QDC24" s="810"/>
      <c r="QDD24" s="810"/>
      <c r="QDE24" s="810"/>
      <c r="QDF24" s="810"/>
      <c r="QDG24" s="810"/>
      <c r="QDH24" s="810"/>
      <c r="QDI24" s="810"/>
      <c r="QDJ24" s="810"/>
      <c r="QDK24" s="810"/>
      <c r="QDL24" s="810"/>
      <c r="QDM24" s="810"/>
      <c r="QDN24" s="810"/>
      <c r="QDO24" s="810"/>
      <c r="QDP24" s="810"/>
      <c r="QDQ24" s="810"/>
      <c r="QDR24" s="810"/>
      <c r="QDS24" s="810"/>
      <c r="QDT24" s="810"/>
      <c r="QDU24" s="810"/>
      <c r="QDV24" s="810"/>
      <c r="QDW24" s="810"/>
      <c r="QDX24" s="810"/>
      <c r="QDY24" s="810"/>
      <c r="QDZ24" s="810"/>
      <c r="QEA24" s="810"/>
      <c r="QEB24" s="810"/>
      <c r="QEC24" s="810"/>
      <c r="QED24" s="810"/>
      <c r="QEE24" s="810"/>
      <c r="QEF24" s="810"/>
      <c r="QEG24" s="810"/>
      <c r="QEH24" s="810"/>
      <c r="QEI24" s="810"/>
      <c r="QEJ24" s="810"/>
      <c r="QEK24" s="810"/>
      <c r="QEL24" s="810"/>
      <c r="QEM24" s="810"/>
      <c r="QEN24" s="810"/>
      <c r="QEO24" s="810"/>
      <c r="QEP24" s="810"/>
      <c r="QEQ24" s="810"/>
      <c r="QER24" s="810"/>
      <c r="QES24" s="810"/>
      <c r="QET24" s="810"/>
      <c r="QEU24" s="810"/>
      <c r="QEV24" s="810"/>
      <c r="QEW24" s="810"/>
      <c r="QEX24" s="810"/>
      <c r="QEY24" s="810"/>
      <c r="QEZ24" s="810"/>
      <c r="QFA24" s="810"/>
      <c r="QFB24" s="810"/>
      <c r="QFC24" s="810"/>
      <c r="QFD24" s="810"/>
      <c r="QFE24" s="810"/>
      <c r="QFF24" s="810"/>
      <c r="QFG24" s="810"/>
      <c r="QFH24" s="810"/>
      <c r="QFI24" s="810"/>
      <c r="QFJ24" s="810"/>
      <c r="QFK24" s="810"/>
      <c r="QFL24" s="810"/>
      <c r="QFM24" s="810"/>
      <c r="QFN24" s="810"/>
      <c r="QFO24" s="810"/>
      <c r="QFP24" s="810"/>
      <c r="QFQ24" s="810"/>
      <c r="QFR24" s="810"/>
      <c r="QFS24" s="810"/>
      <c r="QFT24" s="810"/>
      <c r="QFU24" s="810"/>
      <c r="QFV24" s="810"/>
      <c r="QFW24" s="810"/>
      <c r="QFX24" s="810"/>
      <c r="QFY24" s="810"/>
      <c r="QFZ24" s="810"/>
      <c r="QGA24" s="810"/>
      <c r="QGB24" s="810"/>
      <c r="QGC24" s="810"/>
      <c r="QGD24" s="810"/>
      <c r="QGE24" s="810"/>
      <c r="QGF24" s="810"/>
      <c r="QGG24" s="810"/>
      <c r="QGH24" s="810"/>
      <c r="QGI24" s="810"/>
      <c r="QGJ24" s="810"/>
      <c r="QGK24" s="810"/>
      <c r="QGL24" s="810"/>
      <c r="QGM24" s="810"/>
      <c r="QGN24" s="810"/>
      <c r="QGO24" s="810"/>
      <c r="QGP24" s="810"/>
      <c r="QGQ24" s="810"/>
      <c r="QGR24" s="810"/>
      <c r="QGS24" s="810"/>
      <c r="QGT24" s="810"/>
      <c r="QGU24" s="810"/>
      <c r="QGV24" s="810"/>
      <c r="QGW24" s="810"/>
      <c r="QGX24" s="810"/>
      <c r="QGY24" s="810"/>
      <c r="QGZ24" s="810"/>
      <c r="QHA24" s="810"/>
      <c r="QHB24" s="810"/>
      <c r="QHC24" s="810"/>
      <c r="QHD24" s="810"/>
      <c r="QHE24" s="810"/>
      <c r="QHF24" s="810"/>
      <c r="QHG24" s="810"/>
      <c r="QHH24" s="810"/>
      <c r="QHI24" s="810"/>
      <c r="QHJ24" s="810"/>
      <c r="QHK24" s="810"/>
      <c r="QHL24" s="810"/>
      <c r="QHM24" s="810"/>
      <c r="QHN24" s="810"/>
      <c r="QHO24" s="810"/>
      <c r="QHP24" s="810"/>
      <c r="QHQ24" s="810"/>
      <c r="QHR24" s="810"/>
      <c r="QHS24" s="810"/>
      <c r="QHT24" s="810"/>
      <c r="QHU24" s="810"/>
      <c r="QHV24" s="810"/>
      <c r="QHW24" s="810"/>
      <c r="QHX24" s="810"/>
      <c r="QHY24" s="810"/>
      <c r="QHZ24" s="810"/>
      <c r="QIA24" s="810"/>
      <c r="QIB24" s="810"/>
      <c r="QIC24" s="810"/>
      <c r="QID24" s="810"/>
      <c r="QIE24" s="810"/>
      <c r="QIF24" s="810"/>
      <c r="QIG24" s="810"/>
      <c r="QIH24" s="810"/>
      <c r="QII24" s="810"/>
      <c r="QIJ24" s="810"/>
      <c r="QIK24" s="810"/>
      <c r="QIL24" s="810"/>
      <c r="QIM24" s="810"/>
      <c r="QIN24" s="810"/>
      <c r="QIO24" s="810"/>
      <c r="QIP24" s="810"/>
      <c r="QIQ24" s="810"/>
      <c r="QIR24" s="810"/>
      <c r="QIS24" s="810"/>
      <c r="QIT24" s="810"/>
      <c r="QIU24" s="810"/>
      <c r="QIV24" s="810"/>
      <c r="QIW24" s="810"/>
      <c r="QIX24" s="810"/>
      <c r="QIY24" s="810"/>
      <c r="QIZ24" s="810"/>
      <c r="QJA24" s="810"/>
      <c r="QJB24" s="810"/>
      <c r="QJC24" s="810"/>
      <c r="QJD24" s="810"/>
      <c r="QJE24" s="810"/>
      <c r="QJF24" s="810"/>
      <c r="QJG24" s="810"/>
      <c r="QJH24" s="810"/>
      <c r="QJI24" s="810"/>
      <c r="QJJ24" s="810"/>
      <c r="QJK24" s="810"/>
      <c r="QJL24" s="810"/>
      <c r="QJM24" s="810"/>
      <c r="QJN24" s="810"/>
      <c r="QJO24" s="810"/>
      <c r="QJP24" s="810"/>
      <c r="QJQ24" s="810"/>
      <c r="QJR24" s="810"/>
      <c r="QJS24" s="810"/>
      <c r="QJT24" s="810"/>
      <c r="QJU24" s="810"/>
      <c r="QJV24" s="810"/>
      <c r="QJW24" s="810"/>
      <c r="QJX24" s="810"/>
      <c r="QJY24" s="810"/>
      <c r="QJZ24" s="810"/>
      <c r="QKA24" s="810"/>
      <c r="QKB24" s="810"/>
      <c r="QKC24" s="810"/>
      <c r="QKD24" s="810"/>
      <c r="QKE24" s="810"/>
      <c r="QKF24" s="810"/>
      <c r="QKG24" s="810"/>
      <c r="QKH24" s="810"/>
      <c r="QKI24" s="810"/>
      <c r="QKJ24" s="810"/>
      <c r="QKK24" s="810"/>
      <c r="QKL24" s="810"/>
      <c r="QKM24" s="810"/>
      <c r="QKN24" s="810"/>
      <c r="QKO24" s="810"/>
      <c r="QKP24" s="810"/>
      <c r="QKQ24" s="810"/>
      <c r="QKR24" s="810"/>
      <c r="QKS24" s="810"/>
      <c r="QKT24" s="810"/>
      <c r="QKU24" s="810"/>
      <c r="QKV24" s="810"/>
      <c r="QKW24" s="810"/>
      <c r="QKX24" s="810"/>
      <c r="QKY24" s="810"/>
      <c r="QKZ24" s="810"/>
      <c r="QLA24" s="810"/>
      <c r="QLB24" s="810"/>
      <c r="QLC24" s="810"/>
      <c r="QLD24" s="810"/>
      <c r="QLE24" s="810"/>
      <c r="QLF24" s="810"/>
      <c r="QLG24" s="810"/>
      <c r="QLH24" s="810"/>
      <c r="QLI24" s="810"/>
      <c r="QLJ24" s="810"/>
      <c r="QLK24" s="810"/>
      <c r="QLL24" s="810"/>
      <c r="QLM24" s="810"/>
      <c r="QLN24" s="810"/>
      <c r="QLO24" s="810"/>
      <c r="QLP24" s="810"/>
      <c r="QLQ24" s="810"/>
      <c r="QLR24" s="810"/>
      <c r="QLS24" s="810"/>
      <c r="QLT24" s="810"/>
      <c r="QLU24" s="810"/>
      <c r="QLV24" s="810"/>
      <c r="QLW24" s="810"/>
      <c r="QLX24" s="810"/>
      <c r="QLY24" s="810"/>
      <c r="QLZ24" s="810"/>
      <c r="QMA24" s="810"/>
      <c r="QMB24" s="810"/>
      <c r="QMC24" s="810"/>
      <c r="QMD24" s="810"/>
      <c r="QME24" s="810"/>
      <c r="QMF24" s="810"/>
      <c r="QMG24" s="810"/>
      <c r="QMH24" s="810"/>
      <c r="QMI24" s="810"/>
      <c r="QMJ24" s="810"/>
      <c r="QMK24" s="810"/>
      <c r="QML24" s="810"/>
      <c r="QMM24" s="810"/>
      <c r="QMN24" s="810"/>
      <c r="QMO24" s="810"/>
      <c r="QMP24" s="810"/>
      <c r="QMQ24" s="810"/>
      <c r="QMR24" s="810"/>
      <c r="QMS24" s="810"/>
      <c r="QMT24" s="810"/>
      <c r="QMU24" s="810"/>
      <c r="QMV24" s="810"/>
      <c r="QMW24" s="810"/>
      <c r="QMX24" s="810"/>
      <c r="QMY24" s="810"/>
      <c r="QMZ24" s="810"/>
      <c r="QNA24" s="810"/>
      <c r="QNB24" s="810"/>
      <c r="QNC24" s="810"/>
      <c r="QND24" s="810"/>
      <c r="QNE24" s="810"/>
      <c r="QNF24" s="810"/>
      <c r="QNG24" s="810"/>
      <c r="QNH24" s="810"/>
      <c r="QNI24" s="810"/>
      <c r="QNJ24" s="810"/>
      <c r="QNK24" s="810"/>
      <c r="QNL24" s="810"/>
      <c r="QNM24" s="810"/>
      <c r="QNN24" s="810"/>
      <c r="QNO24" s="810"/>
      <c r="QNP24" s="810"/>
      <c r="QNQ24" s="810"/>
      <c r="QNR24" s="810"/>
      <c r="QNS24" s="810"/>
      <c r="QNT24" s="810"/>
      <c r="QNU24" s="810"/>
      <c r="QNV24" s="810"/>
      <c r="QNW24" s="810"/>
      <c r="QNX24" s="810"/>
      <c r="QNY24" s="810"/>
      <c r="QNZ24" s="810"/>
      <c r="QOA24" s="810"/>
      <c r="QOB24" s="810"/>
      <c r="QOC24" s="810"/>
      <c r="QOD24" s="810"/>
      <c r="QOE24" s="810"/>
      <c r="QOF24" s="810"/>
      <c r="QOG24" s="810"/>
      <c r="QOH24" s="810"/>
      <c r="QOI24" s="810"/>
      <c r="QOJ24" s="810"/>
      <c r="QOK24" s="810"/>
      <c r="QOL24" s="810"/>
      <c r="QOM24" s="810"/>
      <c r="QON24" s="810"/>
      <c r="QOO24" s="810"/>
      <c r="QOP24" s="810"/>
      <c r="QOQ24" s="810"/>
      <c r="QOR24" s="810"/>
      <c r="QOS24" s="810"/>
      <c r="QOT24" s="810"/>
      <c r="QOU24" s="810"/>
      <c r="QOV24" s="810"/>
      <c r="QOW24" s="810"/>
      <c r="QOX24" s="810"/>
      <c r="QOY24" s="810"/>
      <c r="QOZ24" s="810"/>
      <c r="QPA24" s="810"/>
      <c r="QPB24" s="810"/>
      <c r="QPC24" s="810"/>
      <c r="QPD24" s="810"/>
      <c r="QPE24" s="810"/>
      <c r="QPF24" s="810"/>
      <c r="QPG24" s="810"/>
      <c r="QPH24" s="810"/>
      <c r="QPI24" s="810"/>
      <c r="QPJ24" s="810"/>
      <c r="QPK24" s="810"/>
      <c r="QPL24" s="810"/>
      <c r="QPM24" s="810"/>
      <c r="QPN24" s="810"/>
      <c r="QPO24" s="810"/>
      <c r="QPP24" s="810"/>
      <c r="QPQ24" s="810"/>
      <c r="QPR24" s="810"/>
      <c r="QPS24" s="810"/>
      <c r="QPT24" s="810"/>
      <c r="QPU24" s="810"/>
      <c r="QPV24" s="810"/>
      <c r="QPW24" s="810"/>
      <c r="QPX24" s="810"/>
      <c r="QPY24" s="810"/>
      <c r="QPZ24" s="810"/>
      <c r="QQA24" s="810"/>
      <c r="QQB24" s="810"/>
      <c r="QQC24" s="810"/>
      <c r="QQD24" s="810"/>
      <c r="QQE24" s="810"/>
      <c r="QQF24" s="810"/>
      <c r="QQG24" s="810"/>
      <c r="QQH24" s="810"/>
      <c r="QQI24" s="810"/>
      <c r="QQJ24" s="810"/>
      <c r="QQK24" s="810"/>
      <c r="QQL24" s="810"/>
      <c r="QQM24" s="810"/>
      <c r="QQN24" s="810"/>
      <c r="QQO24" s="810"/>
      <c r="QQP24" s="810"/>
      <c r="QQQ24" s="810"/>
      <c r="QQR24" s="810"/>
      <c r="QQS24" s="810"/>
      <c r="QQT24" s="810"/>
      <c r="QQU24" s="810"/>
      <c r="QQV24" s="810"/>
      <c r="QQW24" s="810"/>
      <c r="QQX24" s="810"/>
      <c r="QQY24" s="810"/>
      <c r="QQZ24" s="810"/>
      <c r="QRA24" s="810"/>
      <c r="QRB24" s="810"/>
      <c r="QRC24" s="810"/>
      <c r="QRD24" s="810"/>
      <c r="QRE24" s="810"/>
      <c r="QRF24" s="810"/>
      <c r="QRG24" s="810"/>
      <c r="QRH24" s="810"/>
      <c r="QRI24" s="810"/>
      <c r="QRJ24" s="810"/>
      <c r="QRK24" s="810"/>
      <c r="QRL24" s="810"/>
      <c r="QRM24" s="810"/>
      <c r="QRN24" s="810"/>
      <c r="QRO24" s="810"/>
      <c r="QRP24" s="810"/>
      <c r="QRQ24" s="810"/>
      <c r="QRR24" s="810"/>
      <c r="QRS24" s="810"/>
      <c r="QRT24" s="810"/>
      <c r="QRU24" s="810"/>
      <c r="QRV24" s="810"/>
      <c r="QRW24" s="810"/>
      <c r="QRX24" s="810"/>
      <c r="QRY24" s="810"/>
      <c r="QRZ24" s="810"/>
      <c r="QSA24" s="810"/>
      <c r="QSB24" s="810"/>
      <c r="QSC24" s="810"/>
      <c r="QSD24" s="810"/>
      <c r="QSE24" s="810"/>
      <c r="QSF24" s="810"/>
      <c r="QSG24" s="810"/>
      <c r="QSH24" s="810"/>
      <c r="QSI24" s="810"/>
      <c r="QSJ24" s="810"/>
      <c r="QSK24" s="810"/>
      <c r="QSL24" s="810"/>
      <c r="QSM24" s="810"/>
      <c r="QSN24" s="810"/>
      <c r="QSO24" s="810"/>
      <c r="QSP24" s="810"/>
      <c r="QSQ24" s="810"/>
      <c r="QSR24" s="810"/>
      <c r="QSS24" s="810"/>
      <c r="QST24" s="810"/>
      <c r="QSU24" s="810"/>
      <c r="QSV24" s="810"/>
      <c r="QSW24" s="810"/>
      <c r="QSX24" s="810"/>
      <c r="QSY24" s="810"/>
      <c r="QSZ24" s="810"/>
      <c r="QTA24" s="810"/>
      <c r="QTB24" s="810"/>
      <c r="QTC24" s="810"/>
      <c r="QTD24" s="810"/>
      <c r="QTE24" s="810"/>
      <c r="QTF24" s="810"/>
      <c r="QTG24" s="810"/>
      <c r="QTH24" s="810"/>
      <c r="QTI24" s="810"/>
      <c r="QTJ24" s="810"/>
      <c r="QTK24" s="810"/>
      <c r="QTL24" s="810"/>
      <c r="QTM24" s="810"/>
      <c r="QTN24" s="810"/>
      <c r="QTO24" s="810"/>
      <c r="QTP24" s="810"/>
      <c r="QTQ24" s="810"/>
      <c r="QTR24" s="810"/>
      <c r="QTS24" s="810"/>
      <c r="QTT24" s="810"/>
      <c r="QTU24" s="810"/>
      <c r="QTV24" s="810"/>
      <c r="QTW24" s="810"/>
      <c r="QTX24" s="810"/>
      <c r="QTY24" s="810"/>
      <c r="QTZ24" s="810"/>
      <c r="QUA24" s="810"/>
      <c r="QUB24" s="810"/>
      <c r="QUC24" s="810"/>
      <c r="QUD24" s="810"/>
      <c r="QUE24" s="810"/>
      <c r="QUF24" s="810"/>
      <c r="QUG24" s="810"/>
      <c r="QUH24" s="810"/>
      <c r="QUI24" s="810"/>
      <c r="QUJ24" s="810"/>
      <c r="QUK24" s="810"/>
      <c r="QUL24" s="810"/>
      <c r="QUM24" s="810"/>
      <c r="QUN24" s="810"/>
      <c r="QUO24" s="810"/>
      <c r="QUP24" s="810"/>
      <c r="QUQ24" s="810"/>
      <c r="QUR24" s="810"/>
      <c r="QUS24" s="810"/>
      <c r="QUT24" s="810"/>
      <c r="QUU24" s="810"/>
      <c r="QUV24" s="810"/>
      <c r="QUW24" s="810"/>
      <c r="QUX24" s="810"/>
      <c r="QUY24" s="810"/>
      <c r="QUZ24" s="810"/>
      <c r="QVA24" s="810"/>
      <c r="QVB24" s="810"/>
      <c r="QVC24" s="810"/>
      <c r="QVD24" s="810"/>
      <c r="QVE24" s="810"/>
      <c r="QVF24" s="810"/>
      <c r="QVG24" s="810"/>
      <c r="QVH24" s="810"/>
      <c r="QVI24" s="810"/>
      <c r="QVJ24" s="810"/>
      <c r="QVK24" s="810"/>
      <c r="QVL24" s="810"/>
      <c r="QVM24" s="810"/>
      <c r="QVN24" s="810"/>
      <c r="QVO24" s="810"/>
      <c r="QVP24" s="810"/>
      <c r="QVQ24" s="810"/>
      <c r="QVR24" s="810"/>
      <c r="QVS24" s="810"/>
      <c r="QVT24" s="810"/>
      <c r="QVU24" s="810"/>
      <c r="QVV24" s="810"/>
      <c r="QVW24" s="810"/>
      <c r="QVX24" s="810"/>
      <c r="QVY24" s="810"/>
      <c r="QVZ24" s="810"/>
      <c r="QWA24" s="810"/>
      <c r="QWB24" s="810"/>
      <c r="QWC24" s="810"/>
      <c r="QWD24" s="810"/>
      <c r="QWE24" s="810"/>
      <c r="QWF24" s="810"/>
      <c r="QWG24" s="810"/>
      <c r="QWH24" s="810"/>
      <c r="QWI24" s="810"/>
      <c r="QWJ24" s="810"/>
      <c r="QWK24" s="810"/>
      <c r="QWL24" s="810"/>
      <c r="QWM24" s="810"/>
      <c r="QWN24" s="810"/>
      <c r="QWO24" s="810"/>
      <c r="QWP24" s="810"/>
      <c r="QWQ24" s="810"/>
      <c r="QWR24" s="810"/>
      <c r="QWS24" s="810"/>
      <c r="QWT24" s="810"/>
      <c r="QWU24" s="810"/>
      <c r="QWV24" s="810"/>
      <c r="QWW24" s="810"/>
      <c r="QWX24" s="810"/>
      <c r="QWY24" s="810"/>
      <c r="QWZ24" s="810"/>
      <c r="QXA24" s="810"/>
      <c r="QXB24" s="810"/>
      <c r="QXC24" s="810"/>
      <c r="QXD24" s="810"/>
      <c r="QXE24" s="810"/>
      <c r="QXF24" s="810"/>
      <c r="QXG24" s="810"/>
      <c r="QXH24" s="810"/>
      <c r="QXI24" s="810"/>
      <c r="QXJ24" s="810"/>
      <c r="QXK24" s="810"/>
      <c r="QXL24" s="810"/>
      <c r="QXM24" s="810"/>
      <c r="QXN24" s="810"/>
      <c r="QXO24" s="810"/>
      <c r="QXP24" s="810"/>
      <c r="QXQ24" s="810"/>
      <c r="QXR24" s="810"/>
      <c r="QXS24" s="810"/>
      <c r="QXT24" s="810"/>
      <c r="QXU24" s="810"/>
      <c r="QXV24" s="810"/>
      <c r="QXW24" s="810"/>
      <c r="QXX24" s="810"/>
      <c r="QXY24" s="810"/>
      <c r="QXZ24" s="810"/>
      <c r="QYA24" s="810"/>
      <c r="QYB24" s="810"/>
      <c r="QYC24" s="810"/>
      <c r="QYD24" s="810"/>
      <c r="QYE24" s="810"/>
      <c r="QYF24" s="810"/>
      <c r="QYG24" s="810"/>
      <c r="QYH24" s="810"/>
      <c r="QYI24" s="810"/>
      <c r="QYJ24" s="810"/>
      <c r="QYK24" s="810"/>
      <c r="QYL24" s="810"/>
      <c r="QYM24" s="810"/>
      <c r="QYN24" s="810"/>
      <c r="QYO24" s="810"/>
      <c r="QYP24" s="810"/>
      <c r="QYQ24" s="810"/>
      <c r="QYR24" s="810"/>
      <c r="QYS24" s="810"/>
      <c r="QYT24" s="810"/>
      <c r="QYU24" s="810"/>
      <c r="QYV24" s="810"/>
      <c r="QYW24" s="810"/>
      <c r="QYX24" s="810"/>
      <c r="QYY24" s="810"/>
      <c r="QYZ24" s="810"/>
      <c r="QZA24" s="810"/>
      <c r="QZB24" s="810"/>
      <c r="QZC24" s="810"/>
      <c r="QZD24" s="810"/>
      <c r="QZE24" s="810"/>
      <c r="QZF24" s="810"/>
      <c r="QZG24" s="810"/>
      <c r="QZH24" s="810"/>
      <c r="QZI24" s="810"/>
      <c r="QZJ24" s="810"/>
      <c r="QZK24" s="810"/>
      <c r="QZL24" s="810"/>
      <c r="QZM24" s="810"/>
      <c r="QZN24" s="810"/>
      <c r="QZO24" s="810"/>
      <c r="QZP24" s="810"/>
      <c r="QZQ24" s="810"/>
      <c r="QZR24" s="810"/>
      <c r="QZS24" s="810"/>
      <c r="QZT24" s="810"/>
      <c r="QZU24" s="810"/>
      <c r="QZV24" s="810"/>
      <c r="QZW24" s="810"/>
      <c r="QZX24" s="810"/>
      <c r="QZY24" s="810"/>
      <c r="QZZ24" s="810"/>
      <c r="RAA24" s="810"/>
      <c r="RAB24" s="810"/>
      <c r="RAC24" s="810"/>
      <c r="RAD24" s="810"/>
      <c r="RAE24" s="810"/>
      <c r="RAF24" s="810"/>
      <c r="RAG24" s="810"/>
      <c r="RAH24" s="810"/>
      <c r="RAI24" s="810"/>
      <c r="RAJ24" s="810"/>
      <c r="RAK24" s="810"/>
      <c r="RAL24" s="810"/>
      <c r="RAM24" s="810"/>
      <c r="RAN24" s="810"/>
      <c r="RAO24" s="810"/>
      <c r="RAP24" s="810"/>
      <c r="RAQ24" s="810"/>
      <c r="RAR24" s="810"/>
      <c r="RAS24" s="810"/>
      <c r="RAT24" s="810"/>
      <c r="RAU24" s="810"/>
      <c r="RAV24" s="810"/>
      <c r="RAW24" s="810"/>
      <c r="RAX24" s="810"/>
      <c r="RAY24" s="810"/>
      <c r="RAZ24" s="810"/>
      <c r="RBA24" s="810"/>
      <c r="RBB24" s="810"/>
      <c r="RBC24" s="810"/>
      <c r="RBD24" s="810"/>
      <c r="RBE24" s="810"/>
      <c r="RBF24" s="810"/>
      <c r="RBG24" s="810"/>
      <c r="RBH24" s="810"/>
      <c r="RBI24" s="810"/>
      <c r="RBJ24" s="810"/>
      <c r="RBK24" s="810"/>
      <c r="RBL24" s="810"/>
      <c r="RBM24" s="810"/>
      <c r="RBN24" s="810"/>
      <c r="RBO24" s="810"/>
      <c r="RBP24" s="810"/>
      <c r="RBQ24" s="810"/>
      <c r="RBR24" s="810"/>
      <c r="RBS24" s="810"/>
      <c r="RBT24" s="810"/>
      <c r="RBU24" s="810"/>
      <c r="RBV24" s="810"/>
      <c r="RBW24" s="810"/>
      <c r="RBX24" s="810"/>
      <c r="RBY24" s="810"/>
      <c r="RBZ24" s="810"/>
      <c r="RCA24" s="810"/>
      <c r="RCB24" s="810"/>
      <c r="RCC24" s="810"/>
      <c r="RCD24" s="810"/>
      <c r="RCE24" s="810"/>
      <c r="RCF24" s="810"/>
      <c r="RCG24" s="810"/>
      <c r="RCH24" s="810"/>
      <c r="RCI24" s="810"/>
      <c r="RCJ24" s="810"/>
      <c r="RCK24" s="810"/>
      <c r="RCL24" s="810"/>
      <c r="RCM24" s="810"/>
      <c r="RCN24" s="810"/>
      <c r="RCO24" s="810"/>
      <c r="RCP24" s="810"/>
      <c r="RCQ24" s="810"/>
      <c r="RCR24" s="810"/>
      <c r="RCS24" s="810"/>
      <c r="RCT24" s="810"/>
      <c r="RCU24" s="810"/>
      <c r="RCV24" s="810"/>
      <c r="RCW24" s="810"/>
      <c r="RCX24" s="810"/>
      <c r="RCY24" s="810"/>
      <c r="RCZ24" s="810"/>
      <c r="RDA24" s="810"/>
      <c r="RDB24" s="810"/>
      <c r="RDC24" s="810"/>
      <c r="RDD24" s="810"/>
      <c r="RDE24" s="810"/>
      <c r="RDF24" s="810"/>
      <c r="RDG24" s="810"/>
      <c r="RDH24" s="810"/>
      <c r="RDI24" s="810"/>
      <c r="RDJ24" s="810"/>
      <c r="RDK24" s="810"/>
      <c r="RDL24" s="810"/>
      <c r="RDM24" s="810"/>
      <c r="RDN24" s="810"/>
      <c r="RDO24" s="810"/>
      <c r="RDP24" s="810"/>
      <c r="RDQ24" s="810"/>
      <c r="RDR24" s="810"/>
      <c r="RDS24" s="810"/>
      <c r="RDT24" s="810"/>
      <c r="RDU24" s="810"/>
      <c r="RDV24" s="810"/>
      <c r="RDW24" s="810"/>
      <c r="RDX24" s="810"/>
      <c r="RDY24" s="810"/>
      <c r="RDZ24" s="810"/>
      <c r="REA24" s="810"/>
      <c r="REB24" s="810"/>
      <c r="REC24" s="810"/>
      <c r="RED24" s="810"/>
      <c r="REE24" s="810"/>
      <c r="REF24" s="810"/>
      <c r="REG24" s="810"/>
      <c r="REH24" s="810"/>
      <c r="REI24" s="810"/>
      <c r="REJ24" s="810"/>
      <c r="REK24" s="810"/>
      <c r="REL24" s="810"/>
      <c r="REM24" s="810"/>
      <c r="REN24" s="810"/>
      <c r="REO24" s="810"/>
      <c r="REP24" s="810"/>
      <c r="REQ24" s="810"/>
      <c r="RER24" s="810"/>
      <c r="RES24" s="810"/>
      <c r="RET24" s="810"/>
      <c r="REU24" s="810"/>
      <c r="REV24" s="810"/>
      <c r="REW24" s="810"/>
      <c r="REX24" s="810"/>
      <c r="REY24" s="810"/>
      <c r="REZ24" s="810"/>
      <c r="RFA24" s="810"/>
      <c r="RFB24" s="810"/>
      <c r="RFC24" s="810"/>
      <c r="RFD24" s="810"/>
      <c r="RFE24" s="810"/>
      <c r="RFF24" s="810"/>
      <c r="RFG24" s="810"/>
      <c r="RFH24" s="810"/>
      <c r="RFI24" s="810"/>
      <c r="RFJ24" s="810"/>
      <c r="RFK24" s="810"/>
      <c r="RFL24" s="810"/>
      <c r="RFM24" s="810"/>
      <c r="RFN24" s="810"/>
      <c r="RFO24" s="810"/>
      <c r="RFP24" s="810"/>
      <c r="RFQ24" s="810"/>
      <c r="RFR24" s="810"/>
      <c r="RFS24" s="810"/>
      <c r="RFT24" s="810"/>
      <c r="RFU24" s="810"/>
      <c r="RFV24" s="810"/>
      <c r="RFW24" s="810"/>
      <c r="RFX24" s="810"/>
      <c r="RFY24" s="810"/>
      <c r="RFZ24" s="810"/>
      <c r="RGA24" s="810"/>
      <c r="RGB24" s="810"/>
      <c r="RGC24" s="810"/>
      <c r="RGD24" s="810"/>
      <c r="RGE24" s="810"/>
      <c r="RGF24" s="810"/>
      <c r="RGG24" s="810"/>
      <c r="RGH24" s="810"/>
      <c r="RGI24" s="810"/>
      <c r="RGJ24" s="810"/>
      <c r="RGK24" s="810"/>
      <c r="RGL24" s="810"/>
      <c r="RGM24" s="810"/>
      <c r="RGN24" s="810"/>
      <c r="RGO24" s="810"/>
      <c r="RGP24" s="810"/>
      <c r="RGQ24" s="810"/>
      <c r="RGR24" s="810"/>
      <c r="RGS24" s="810"/>
      <c r="RGT24" s="810"/>
      <c r="RGU24" s="810"/>
      <c r="RGV24" s="810"/>
      <c r="RGW24" s="810"/>
      <c r="RGX24" s="810"/>
      <c r="RGY24" s="810"/>
      <c r="RGZ24" s="810"/>
      <c r="RHA24" s="810"/>
      <c r="RHB24" s="810"/>
      <c r="RHC24" s="810"/>
      <c r="RHD24" s="810"/>
      <c r="RHE24" s="810"/>
      <c r="RHF24" s="810"/>
      <c r="RHG24" s="810"/>
      <c r="RHH24" s="810"/>
      <c r="RHI24" s="810"/>
      <c r="RHJ24" s="810"/>
      <c r="RHK24" s="810"/>
      <c r="RHL24" s="810"/>
      <c r="RHM24" s="810"/>
      <c r="RHN24" s="810"/>
      <c r="RHO24" s="810"/>
      <c r="RHP24" s="810"/>
      <c r="RHQ24" s="810"/>
      <c r="RHR24" s="810"/>
      <c r="RHS24" s="810"/>
      <c r="RHT24" s="810"/>
      <c r="RHU24" s="810"/>
      <c r="RHV24" s="810"/>
      <c r="RHW24" s="810"/>
      <c r="RHX24" s="810"/>
      <c r="RHY24" s="810"/>
      <c r="RHZ24" s="810"/>
      <c r="RIA24" s="810"/>
      <c r="RIB24" s="810"/>
      <c r="RIC24" s="810"/>
      <c r="RID24" s="810"/>
      <c r="RIE24" s="810"/>
      <c r="RIF24" s="810"/>
      <c r="RIG24" s="810"/>
      <c r="RIH24" s="810"/>
      <c r="RII24" s="810"/>
      <c r="RIJ24" s="810"/>
      <c r="RIK24" s="810"/>
      <c r="RIL24" s="810"/>
      <c r="RIM24" s="810"/>
      <c r="RIN24" s="810"/>
      <c r="RIO24" s="810"/>
      <c r="RIP24" s="810"/>
      <c r="RIQ24" s="810"/>
      <c r="RIR24" s="810"/>
      <c r="RIS24" s="810"/>
      <c r="RIT24" s="810"/>
      <c r="RIU24" s="810"/>
      <c r="RIV24" s="810"/>
      <c r="RIW24" s="810"/>
      <c r="RIX24" s="810"/>
      <c r="RIY24" s="810"/>
      <c r="RIZ24" s="810"/>
      <c r="RJA24" s="810"/>
      <c r="RJB24" s="810"/>
      <c r="RJC24" s="810"/>
      <c r="RJD24" s="810"/>
      <c r="RJE24" s="810"/>
      <c r="RJF24" s="810"/>
      <c r="RJG24" s="810"/>
      <c r="RJH24" s="810"/>
      <c r="RJI24" s="810"/>
      <c r="RJJ24" s="810"/>
      <c r="RJK24" s="810"/>
      <c r="RJL24" s="810"/>
      <c r="RJM24" s="810"/>
      <c r="RJN24" s="810"/>
      <c r="RJO24" s="810"/>
      <c r="RJP24" s="810"/>
      <c r="RJQ24" s="810"/>
      <c r="RJR24" s="810"/>
      <c r="RJS24" s="810"/>
      <c r="RJT24" s="810"/>
      <c r="RJU24" s="810"/>
      <c r="RJV24" s="810"/>
      <c r="RJW24" s="810"/>
      <c r="RJX24" s="810"/>
      <c r="RJY24" s="810"/>
      <c r="RJZ24" s="810"/>
      <c r="RKA24" s="810"/>
      <c r="RKB24" s="810"/>
      <c r="RKC24" s="810"/>
      <c r="RKD24" s="810"/>
      <c r="RKE24" s="810"/>
      <c r="RKF24" s="810"/>
      <c r="RKG24" s="810"/>
      <c r="RKH24" s="810"/>
      <c r="RKI24" s="810"/>
      <c r="RKJ24" s="810"/>
      <c r="RKK24" s="810"/>
      <c r="RKL24" s="810"/>
      <c r="RKM24" s="810"/>
      <c r="RKN24" s="810"/>
      <c r="RKO24" s="810"/>
      <c r="RKP24" s="810"/>
      <c r="RKQ24" s="810"/>
      <c r="RKR24" s="810"/>
      <c r="RKS24" s="810"/>
      <c r="RKT24" s="810"/>
      <c r="RKU24" s="810"/>
      <c r="RKV24" s="810"/>
      <c r="RKW24" s="810"/>
      <c r="RKX24" s="810"/>
      <c r="RKY24" s="810"/>
      <c r="RKZ24" s="810"/>
      <c r="RLA24" s="810"/>
      <c r="RLB24" s="810"/>
      <c r="RLC24" s="810"/>
      <c r="RLD24" s="810"/>
      <c r="RLE24" s="810"/>
      <c r="RLF24" s="810"/>
      <c r="RLG24" s="810"/>
      <c r="RLH24" s="810"/>
      <c r="RLI24" s="810"/>
      <c r="RLJ24" s="810"/>
      <c r="RLK24" s="810"/>
      <c r="RLL24" s="810"/>
      <c r="RLM24" s="810"/>
      <c r="RLN24" s="810"/>
      <c r="RLO24" s="810"/>
      <c r="RLP24" s="810"/>
      <c r="RLQ24" s="810"/>
      <c r="RLR24" s="810"/>
      <c r="RLS24" s="810"/>
      <c r="RLT24" s="810"/>
      <c r="RLU24" s="810"/>
      <c r="RLV24" s="810"/>
      <c r="RLW24" s="810"/>
      <c r="RLX24" s="810"/>
      <c r="RLY24" s="810"/>
      <c r="RLZ24" s="810"/>
      <c r="RMA24" s="810"/>
      <c r="RMB24" s="810"/>
      <c r="RMC24" s="810"/>
      <c r="RMD24" s="810"/>
      <c r="RME24" s="810"/>
      <c r="RMF24" s="810"/>
      <c r="RMG24" s="810"/>
      <c r="RMH24" s="810"/>
      <c r="RMI24" s="810"/>
      <c r="RMJ24" s="810"/>
      <c r="RMK24" s="810"/>
      <c r="RML24" s="810"/>
      <c r="RMM24" s="810"/>
      <c r="RMN24" s="810"/>
      <c r="RMO24" s="810"/>
      <c r="RMP24" s="810"/>
      <c r="RMQ24" s="810"/>
      <c r="RMR24" s="810"/>
      <c r="RMS24" s="810"/>
      <c r="RMT24" s="810"/>
      <c r="RMU24" s="810"/>
      <c r="RMV24" s="810"/>
      <c r="RMW24" s="810"/>
      <c r="RMX24" s="810"/>
      <c r="RMY24" s="810"/>
      <c r="RMZ24" s="810"/>
      <c r="RNA24" s="810"/>
      <c r="RNB24" s="810"/>
      <c r="RNC24" s="810"/>
      <c r="RND24" s="810"/>
      <c r="RNE24" s="810"/>
      <c r="RNF24" s="810"/>
      <c r="RNG24" s="810"/>
      <c r="RNH24" s="810"/>
      <c r="RNI24" s="810"/>
      <c r="RNJ24" s="810"/>
      <c r="RNK24" s="810"/>
      <c r="RNL24" s="810"/>
      <c r="RNM24" s="810"/>
      <c r="RNN24" s="810"/>
      <c r="RNO24" s="810"/>
      <c r="RNP24" s="810"/>
      <c r="RNQ24" s="810"/>
      <c r="RNR24" s="810"/>
      <c r="RNS24" s="810"/>
      <c r="RNT24" s="810"/>
      <c r="RNU24" s="810"/>
      <c r="RNV24" s="810"/>
      <c r="RNW24" s="810"/>
      <c r="RNX24" s="810"/>
      <c r="RNY24" s="810"/>
      <c r="RNZ24" s="810"/>
      <c r="ROA24" s="810"/>
      <c r="ROB24" s="810"/>
      <c r="ROC24" s="810"/>
      <c r="ROD24" s="810"/>
      <c r="ROE24" s="810"/>
      <c r="ROF24" s="810"/>
      <c r="ROG24" s="810"/>
      <c r="ROH24" s="810"/>
      <c r="ROI24" s="810"/>
      <c r="ROJ24" s="810"/>
      <c r="ROK24" s="810"/>
      <c r="ROL24" s="810"/>
      <c r="ROM24" s="810"/>
      <c r="RON24" s="810"/>
      <c r="ROO24" s="810"/>
      <c r="ROP24" s="810"/>
      <c r="ROQ24" s="810"/>
      <c r="ROR24" s="810"/>
      <c r="ROS24" s="810"/>
      <c r="ROT24" s="810"/>
      <c r="ROU24" s="810"/>
      <c r="ROV24" s="810"/>
      <c r="ROW24" s="810"/>
      <c r="ROX24" s="810"/>
      <c r="ROY24" s="810"/>
      <c r="ROZ24" s="810"/>
      <c r="RPA24" s="810"/>
      <c r="RPB24" s="810"/>
      <c r="RPC24" s="810"/>
      <c r="RPD24" s="810"/>
      <c r="RPE24" s="810"/>
      <c r="RPF24" s="810"/>
      <c r="RPG24" s="810"/>
      <c r="RPH24" s="810"/>
      <c r="RPI24" s="810"/>
      <c r="RPJ24" s="810"/>
      <c r="RPK24" s="810"/>
      <c r="RPL24" s="810"/>
      <c r="RPM24" s="810"/>
      <c r="RPN24" s="810"/>
      <c r="RPO24" s="810"/>
      <c r="RPP24" s="810"/>
      <c r="RPQ24" s="810"/>
      <c r="RPR24" s="810"/>
      <c r="RPS24" s="810"/>
      <c r="RPT24" s="810"/>
      <c r="RPU24" s="810"/>
      <c r="RPV24" s="810"/>
      <c r="RPW24" s="810"/>
      <c r="RPX24" s="810"/>
      <c r="RPY24" s="810"/>
      <c r="RPZ24" s="810"/>
      <c r="RQA24" s="810"/>
      <c r="RQB24" s="810"/>
      <c r="RQC24" s="810"/>
      <c r="RQD24" s="810"/>
      <c r="RQE24" s="810"/>
      <c r="RQF24" s="810"/>
      <c r="RQG24" s="810"/>
      <c r="RQH24" s="810"/>
      <c r="RQI24" s="810"/>
      <c r="RQJ24" s="810"/>
      <c r="RQK24" s="810"/>
      <c r="RQL24" s="810"/>
      <c r="RQM24" s="810"/>
      <c r="RQN24" s="810"/>
      <c r="RQO24" s="810"/>
      <c r="RQP24" s="810"/>
      <c r="RQQ24" s="810"/>
      <c r="RQR24" s="810"/>
      <c r="RQS24" s="810"/>
      <c r="RQT24" s="810"/>
      <c r="RQU24" s="810"/>
      <c r="RQV24" s="810"/>
      <c r="RQW24" s="810"/>
      <c r="RQX24" s="810"/>
      <c r="RQY24" s="810"/>
      <c r="RQZ24" s="810"/>
      <c r="RRA24" s="810"/>
      <c r="RRB24" s="810"/>
      <c r="RRC24" s="810"/>
      <c r="RRD24" s="810"/>
      <c r="RRE24" s="810"/>
      <c r="RRF24" s="810"/>
      <c r="RRG24" s="810"/>
      <c r="RRH24" s="810"/>
      <c r="RRI24" s="810"/>
      <c r="RRJ24" s="810"/>
      <c r="RRK24" s="810"/>
      <c r="RRL24" s="810"/>
      <c r="RRM24" s="810"/>
      <c r="RRN24" s="810"/>
      <c r="RRO24" s="810"/>
      <c r="RRP24" s="810"/>
      <c r="RRQ24" s="810"/>
      <c r="RRR24" s="810"/>
      <c r="RRS24" s="810"/>
      <c r="RRT24" s="810"/>
      <c r="RRU24" s="810"/>
      <c r="RRV24" s="810"/>
      <c r="RRW24" s="810"/>
      <c r="RRX24" s="810"/>
      <c r="RRY24" s="810"/>
      <c r="RRZ24" s="810"/>
      <c r="RSA24" s="810"/>
      <c r="RSB24" s="810"/>
      <c r="RSC24" s="810"/>
      <c r="RSD24" s="810"/>
      <c r="RSE24" s="810"/>
      <c r="RSF24" s="810"/>
      <c r="RSG24" s="810"/>
      <c r="RSH24" s="810"/>
      <c r="RSI24" s="810"/>
      <c r="RSJ24" s="810"/>
      <c r="RSK24" s="810"/>
      <c r="RSL24" s="810"/>
      <c r="RSM24" s="810"/>
      <c r="RSN24" s="810"/>
      <c r="RSO24" s="810"/>
      <c r="RSP24" s="810"/>
      <c r="RSQ24" s="810"/>
      <c r="RSR24" s="810"/>
      <c r="RSS24" s="810"/>
      <c r="RST24" s="810"/>
      <c r="RSU24" s="810"/>
      <c r="RSV24" s="810"/>
      <c r="RSW24" s="810"/>
      <c r="RSX24" s="810"/>
      <c r="RSY24" s="810"/>
      <c r="RSZ24" s="810"/>
      <c r="RTA24" s="810"/>
      <c r="RTB24" s="810"/>
      <c r="RTC24" s="810"/>
      <c r="RTD24" s="810"/>
      <c r="RTE24" s="810"/>
      <c r="RTF24" s="810"/>
      <c r="RTG24" s="810"/>
      <c r="RTH24" s="810"/>
      <c r="RTI24" s="810"/>
      <c r="RTJ24" s="810"/>
      <c r="RTK24" s="810"/>
      <c r="RTL24" s="810"/>
      <c r="RTM24" s="810"/>
      <c r="RTN24" s="810"/>
      <c r="RTO24" s="810"/>
      <c r="RTP24" s="810"/>
      <c r="RTQ24" s="810"/>
      <c r="RTR24" s="810"/>
      <c r="RTS24" s="810"/>
      <c r="RTT24" s="810"/>
      <c r="RTU24" s="810"/>
      <c r="RTV24" s="810"/>
      <c r="RTW24" s="810"/>
      <c r="RTX24" s="810"/>
      <c r="RTY24" s="810"/>
      <c r="RTZ24" s="810"/>
      <c r="RUA24" s="810"/>
      <c r="RUB24" s="810"/>
      <c r="RUC24" s="810"/>
      <c r="RUD24" s="810"/>
      <c r="RUE24" s="810"/>
      <c r="RUF24" s="810"/>
      <c r="RUG24" s="810"/>
      <c r="RUH24" s="810"/>
      <c r="RUI24" s="810"/>
      <c r="RUJ24" s="810"/>
      <c r="RUK24" s="810"/>
      <c r="RUL24" s="810"/>
      <c r="RUM24" s="810"/>
      <c r="RUN24" s="810"/>
      <c r="RUO24" s="810"/>
      <c r="RUP24" s="810"/>
      <c r="RUQ24" s="810"/>
      <c r="RUR24" s="810"/>
      <c r="RUS24" s="810"/>
      <c r="RUT24" s="810"/>
      <c r="RUU24" s="810"/>
      <c r="RUV24" s="810"/>
      <c r="RUW24" s="810"/>
      <c r="RUX24" s="810"/>
      <c r="RUY24" s="810"/>
      <c r="RUZ24" s="810"/>
      <c r="RVA24" s="810"/>
      <c r="RVB24" s="810"/>
      <c r="RVC24" s="810"/>
      <c r="RVD24" s="810"/>
      <c r="RVE24" s="810"/>
      <c r="RVF24" s="810"/>
      <c r="RVG24" s="810"/>
      <c r="RVH24" s="810"/>
      <c r="RVI24" s="810"/>
      <c r="RVJ24" s="810"/>
      <c r="RVK24" s="810"/>
      <c r="RVL24" s="810"/>
      <c r="RVM24" s="810"/>
      <c r="RVN24" s="810"/>
      <c r="RVO24" s="810"/>
      <c r="RVP24" s="810"/>
      <c r="RVQ24" s="810"/>
      <c r="RVR24" s="810"/>
      <c r="RVS24" s="810"/>
      <c r="RVT24" s="810"/>
      <c r="RVU24" s="810"/>
      <c r="RVV24" s="810"/>
      <c r="RVW24" s="810"/>
      <c r="RVX24" s="810"/>
      <c r="RVY24" s="810"/>
      <c r="RVZ24" s="810"/>
      <c r="RWA24" s="810"/>
      <c r="RWB24" s="810"/>
      <c r="RWC24" s="810"/>
      <c r="RWD24" s="810"/>
      <c r="RWE24" s="810"/>
      <c r="RWF24" s="810"/>
      <c r="RWG24" s="810"/>
      <c r="RWH24" s="810"/>
      <c r="RWI24" s="810"/>
      <c r="RWJ24" s="810"/>
      <c r="RWK24" s="810"/>
      <c r="RWL24" s="810"/>
      <c r="RWM24" s="810"/>
      <c r="RWN24" s="810"/>
      <c r="RWO24" s="810"/>
      <c r="RWP24" s="810"/>
      <c r="RWQ24" s="810"/>
      <c r="RWR24" s="810"/>
      <c r="RWS24" s="810"/>
      <c r="RWT24" s="810"/>
      <c r="RWU24" s="810"/>
      <c r="RWV24" s="810"/>
      <c r="RWW24" s="810"/>
      <c r="RWX24" s="810"/>
      <c r="RWY24" s="810"/>
      <c r="RWZ24" s="810"/>
      <c r="RXA24" s="810"/>
      <c r="RXB24" s="810"/>
      <c r="RXC24" s="810"/>
      <c r="RXD24" s="810"/>
      <c r="RXE24" s="810"/>
      <c r="RXF24" s="810"/>
      <c r="RXG24" s="810"/>
      <c r="RXH24" s="810"/>
      <c r="RXI24" s="810"/>
      <c r="RXJ24" s="810"/>
      <c r="RXK24" s="810"/>
      <c r="RXL24" s="810"/>
      <c r="RXM24" s="810"/>
      <c r="RXN24" s="810"/>
      <c r="RXO24" s="810"/>
      <c r="RXP24" s="810"/>
      <c r="RXQ24" s="810"/>
      <c r="RXR24" s="810"/>
      <c r="RXS24" s="810"/>
      <c r="RXT24" s="810"/>
      <c r="RXU24" s="810"/>
      <c r="RXV24" s="810"/>
      <c r="RXW24" s="810"/>
      <c r="RXX24" s="810"/>
      <c r="RXY24" s="810"/>
      <c r="RXZ24" s="810"/>
      <c r="RYA24" s="810"/>
      <c r="RYB24" s="810"/>
      <c r="RYC24" s="810"/>
      <c r="RYD24" s="810"/>
      <c r="RYE24" s="810"/>
      <c r="RYF24" s="810"/>
      <c r="RYG24" s="810"/>
      <c r="RYH24" s="810"/>
      <c r="RYI24" s="810"/>
      <c r="RYJ24" s="810"/>
      <c r="RYK24" s="810"/>
      <c r="RYL24" s="810"/>
      <c r="RYM24" s="810"/>
      <c r="RYN24" s="810"/>
      <c r="RYO24" s="810"/>
      <c r="RYP24" s="810"/>
      <c r="RYQ24" s="810"/>
      <c r="RYR24" s="810"/>
      <c r="RYS24" s="810"/>
      <c r="RYT24" s="810"/>
      <c r="RYU24" s="810"/>
      <c r="RYV24" s="810"/>
      <c r="RYW24" s="810"/>
      <c r="RYX24" s="810"/>
      <c r="RYY24" s="810"/>
      <c r="RYZ24" s="810"/>
      <c r="RZA24" s="810"/>
      <c r="RZB24" s="810"/>
      <c r="RZC24" s="810"/>
      <c r="RZD24" s="810"/>
      <c r="RZE24" s="810"/>
      <c r="RZF24" s="810"/>
      <c r="RZG24" s="810"/>
      <c r="RZH24" s="810"/>
      <c r="RZI24" s="810"/>
      <c r="RZJ24" s="810"/>
      <c r="RZK24" s="810"/>
      <c r="RZL24" s="810"/>
      <c r="RZM24" s="810"/>
      <c r="RZN24" s="810"/>
      <c r="RZO24" s="810"/>
      <c r="RZP24" s="810"/>
      <c r="RZQ24" s="810"/>
      <c r="RZR24" s="810"/>
      <c r="RZS24" s="810"/>
      <c r="RZT24" s="810"/>
      <c r="RZU24" s="810"/>
      <c r="RZV24" s="810"/>
      <c r="RZW24" s="810"/>
      <c r="RZX24" s="810"/>
      <c r="RZY24" s="810"/>
      <c r="RZZ24" s="810"/>
      <c r="SAA24" s="810"/>
      <c r="SAB24" s="810"/>
      <c r="SAC24" s="810"/>
      <c r="SAD24" s="810"/>
      <c r="SAE24" s="810"/>
      <c r="SAF24" s="810"/>
      <c r="SAG24" s="810"/>
      <c r="SAH24" s="810"/>
      <c r="SAI24" s="810"/>
      <c r="SAJ24" s="810"/>
      <c r="SAK24" s="810"/>
      <c r="SAL24" s="810"/>
      <c r="SAM24" s="810"/>
      <c r="SAN24" s="810"/>
      <c r="SAO24" s="810"/>
      <c r="SAP24" s="810"/>
      <c r="SAQ24" s="810"/>
      <c r="SAR24" s="810"/>
      <c r="SAS24" s="810"/>
      <c r="SAT24" s="810"/>
      <c r="SAU24" s="810"/>
      <c r="SAV24" s="810"/>
      <c r="SAW24" s="810"/>
      <c r="SAX24" s="810"/>
      <c r="SAY24" s="810"/>
      <c r="SAZ24" s="810"/>
      <c r="SBA24" s="810"/>
      <c r="SBB24" s="810"/>
      <c r="SBC24" s="810"/>
      <c r="SBD24" s="810"/>
      <c r="SBE24" s="810"/>
      <c r="SBF24" s="810"/>
      <c r="SBG24" s="810"/>
      <c r="SBH24" s="810"/>
      <c r="SBI24" s="810"/>
      <c r="SBJ24" s="810"/>
      <c r="SBK24" s="810"/>
      <c r="SBL24" s="810"/>
      <c r="SBM24" s="810"/>
      <c r="SBN24" s="810"/>
      <c r="SBO24" s="810"/>
      <c r="SBP24" s="810"/>
      <c r="SBQ24" s="810"/>
      <c r="SBR24" s="810"/>
      <c r="SBS24" s="810"/>
      <c r="SBT24" s="810"/>
      <c r="SBU24" s="810"/>
      <c r="SBV24" s="810"/>
      <c r="SBW24" s="810"/>
      <c r="SBX24" s="810"/>
      <c r="SBY24" s="810"/>
      <c r="SBZ24" s="810"/>
      <c r="SCA24" s="810"/>
      <c r="SCB24" s="810"/>
      <c r="SCC24" s="810"/>
      <c r="SCD24" s="810"/>
      <c r="SCE24" s="810"/>
      <c r="SCF24" s="810"/>
      <c r="SCG24" s="810"/>
      <c r="SCH24" s="810"/>
      <c r="SCI24" s="810"/>
      <c r="SCJ24" s="810"/>
      <c r="SCK24" s="810"/>
      <c r="SCL24" s="810"/>
      <c r="SCM24" s="810"/>
      <c r="SCN24" s="810"/>
      <c r="SCO24" s="810"/>
      <c r="SCP24" s="810"/>
      <c r="SCQ24" s="810"/>
      <c r="SCR24" s="810"/>
      <c r="SCS24" s="810"/>
      <c r="SCT24" s="810"/>
      <c r="SCU24" s="810"/>
      <c r="SCV24" s="810"/>
      <c r="SCW24" s="810"/>
      <c r="SCX24" s="810"/>
      <c r="SCY24" s="810"/>
      <c r="SCZ24" s="810"/>
      <c r="SDA24" s="810"/>
      <c r="SDB24" s="810"/>
      <c r="SDC24" s="810"/>
      <c r="SDD24" s="810"/>
      <c r="SDE24" s="810"/>
      <c r="SDF24" s="810"/>
      <c r="SDG24" s="810"/>
      <c r="SDH24" s="810"/>
      <c r="SDI24" s="810"/>
      <c r="SDJ24" s="810"/>
      <c r="SDK24" s="810"/>
      <c r="SDL24" s="810"/>
      <c r="SDM24" s="810"/>
      <c r="SDN24" s="810"/>
      <c r="SDO24" s="810"/>
      <c r="SDP24" s="810"/>
      <c r="SDQ24" s="810"/>
      <c r="SDR24" s="810"/>
      <c r="SDS24" s="810"/>
      <c r="SDT24" s="810"/>
      <c r="SDU24" s="810"/>
      <c r="SDV24" s="810"/>
      <c r="SDW24" s="810"/>
      <c r="SDX24" s="810"/>
      <c r="SDY24" s="810"/>
      <c r="SDZ24" s="810"/>
      <c r="SEA24" s="810"/>
      <c r="SEB24" s="810"/>
      <c r="SEC24" s="810"/>
      <c r="SED24" s="810"/>
      <c r="SEE24" s="810"/>
      <c r="SEF24" s="810"/>
      <c r="SEG24" s="810"/>
      <c r="SEH24" s="810"/>
      <c r="SEI24" s="810"/>
      <c r="SEJ24" s="810"/>
      <c r="SEK24" s="810"/>
      <c r="SEL24" s="810"/>
      <c r="SEM24" s="810"/>
      <c r="SEN24" s="810"/>
      <c r="SEO24" s="810"/>
      <c r="SEP24" s="810"/>
      <c r="SEQ24" s="810"/>
      <c r="SER24" s="810"/>
      <c r="SES24" s="810"/>
      <c r="SET24" s="810"/>
      <c r="SEU24" s="810"/>
      <c r="SEV24" s="810"/>
      <c r="SEW24" s="810"/>
      <c r="SEX24" s="810"/>
      <c r="SEY24" s="810"/>
      <c r="SEZ24" s="810"/>
      <c r="SFA24" s="810"/>
      <c r="SFB24" s="810"/>
      <c r="SFC24" s="810"/>
      <c r="SFD24" s="810"/>
      <c r="SFE24" s="810"/>
      <c r="SFF24" s="810"/>
      <c r="SFG24" s="810"/>
      <c r="SFH24" s="810"/>
      <c r="SFI24" s="810"/>
      <c r="SFJ24" s="810"/>
      <c r="SFK24" s="810"/>
      <c r="SFL24" s="810"/>
      <c r="SFM24" s="810"/>
      <c r="SFN24" s="810"/>
      <c r="SFO24" s="810"/>
      <c r="SFP24" s="810"/>
      <c r="SFQ24" s="810"/>
      <c r="SFR24" s="810"/>
      <c r="SFS24" s="810"/>
      <c r="SFT24" s="810"/>
      <c r="SFU24" s="810"/>
      <c r="SFV24" s="810"/>
      <c r="SFW24" s="810"/>
      <c r="SFX24" s="810"/>
      <c r="SFY24" s="810"/>
      <c r="SFZ24" s="810"/>
      <c r="SGA24" s="810"/>
      <c r="SGB24" s="810"/>
      <c r="SGC24" s="810"/>
      <c r="SGD24" s="810"/>
      <c r="SGE24" s="810"/>
      <c r="SGF24" s="810"/>
      <c r="SGG24" s="810"/>
      <c r="SGH24" s="810"/>
      <c r="SGI24" s="810"/>
      <c r="SGJ24" s="810"/>
      <c r="SGK24" s="810"/>
      <c r="SGL24" s="810"/>
      <c r="SGM24" s="810"/>
      <c r="SGN24" s="810"/>
      <c r="SGO24" s="810"/>
      <c r="SGP24" s="810"/>
      <c r="SGQ24" s="810"/>
      <c r="SGR24" s="810"/>
      <c r="SGS24" s="810"/>
      <c r="SGT24" s="810"/>
      <c r="SGU24" s="810"/>
      <c r="SGV24" s="810"/>
      <c r="SGW24" s="810"/>
      <c r="SGX24" s="810"/>
      <c r="SGY24" s="810"/>
      <c r="SGZ24" s="810"/>
      <c r="SHA24" s="810"/>
      <c r="SHB24" s="810"/>
      <c r="SHC24" s="810"/>
      <c r="SHD24" s="810"/>
      <c r="SHE24" s="810"/>
      <c r="SHF24" s="810"/>
      <c r="SHG24" s="810"/>
      <c r="SHH24" s="810"/>
      <c r="SHI24" s="810"/>
      <c r="SHJ24" s="810"/>
      <c r="SHK24" s="810"/>
      <c r="SHL24" s="810"/>
      <c r="SHM24" s="810"/>
      <c r="SHN24" s="810"/>
      <c r="SHO24" s="810"/>
      <c r="SHP24" s="810"/>
      <c r="SHQ24" s="810"/>
      <c r="SHR24" s="810"/>
      <c r="SHS24" s="810"/>
      <c r="SHT24" s="810"/>
      <c r="SHU24" s="810"/>
      <c r="SHV24" s="810"/>
      <c r="SHW24" s="810"/>
      <c r="SHX24" s="810"/>
      <c r="SHY24" s="810"/>
      <c r="SHZ24" s="810"/>
      <c r="SIA24" s="810"/>
      <c r="SIB24" s="810"/>
      <c r="SIC24" s="810"/>
      <c r="SID24" s="810"/>
      <c r="SIE24" s="810"/>
      <c r="SIF24" s="810"/>
      <c r="SIG24" s="810"/>
      <c r="SIH24" s="810"/>
      <c r="SII24" s="810"/>
      <c r="SIJ24" s="810"/>
      <c r="SIK24" s="810"/>
      <c r="SIL24" s="810"/>
      <c r="SIM24" s="810"/>
      <c r="SIN24" s="810"/>
      <c r="SIO24" s="810"/>
      <c r="SIP24" s="810"/>
      <c r="SIQ24" s="810"/>
      <c r="SIR24" s="810"/>
      <c r="SIS24" s="810"/>
      <c r="SIT24" s="810"/>
      <c r="SIU24" s="810"/>
      <c r="SIV24" s="810"/>
      <c r="SIW24" s="810"/>
      <c r="SIX24" s="810"/>
      <c r="SIY24" s="810"/>
      <c r="SIZ24" s="810"/>
      <c r="SJA24" s="810"/>
      <c r="SJB24" s="810"/>
      <c r="SJC24" s="810"/>
      <c r="SJD24" s="810"/>
      <c r="SJE24" s="810"/>
      <c r="SJF24" s="810"/>
      <c r="SJG24" s="810"/>
      <c r="SJH24" s="810"/>
      <c r="SJI24" s="810"/>
      <c r="SJJ24" s="810"/>
      <c r="SJK24" s="810"/>
      <c r="SJL24" s="810"/>
      <c r="SJM24" s="810"/>
      <c r="SJN24" s="810"/>
      <c r="SJO24" s="810"/>
      <c r="SJP24" s="810"/>
      <c r="SJQ24" s="810"/>
      <c r="SJR24" s="810"/>
      <c r="SJS24" s="810"/>
      <c r="SJT24" s="810"/>
      <c r="SJU24" s="810"/>
      <c r="SJV24" s="810"/>
      <c r="SJW24" s="810"/>
      <c r="SJX24" s="810"/>
      <c r="SJY24" s="810"/>
      <c r="SJZ24" s="810"/>
      <c r="SKA24" s="810"/>
      <c r="SKB24" s="810"/>
      <c r="SKC24" s="810"/>
      <c r="SKD24" s="810"/>
      <c r="SKE24" s="810"/>
      <c r="SKF24" s="810"/>
      <c r="SKG24" s="810"/>
      <c r="SKH24" s="810"/>
      <c r="SKI24" s="810"/>
      <c r="SKJ24" s="810"/>
      <c r="SKK24" s="810"/>
      <c r="SKL24" s="810"/>
      <c r="SKM24" s="810"/>
      <c r="SKN24" s="810"/>
      <c r="SKO24" s="810"/>
      <c r="SKP24" s="810"/>
      <c r="SKQ24" s="810"/>
      <c r="SKR24" s="810"/>
      <c r="SKS24" s="810"/>
      <c r="SKT24" s="810"/>
      <c r="SKU24" s="810"/>
      <c r="SKV24" s="810"/>
      <c r="SKW24" s="810"/>
      <c r="SKX24" s="810"/>
      <c r="SKY24" s="810"/>
      <c r="SKZ24" s="810"/>
      <c r="SLA24" s="810"/>
      <c r="SLB24" s="810"/>
      <c r="SLC24" s="810"/>
      <c r="SLD24" s="810"/>
      <c r="SLE24" s="810"/>
      <c r="SLF24" s="810"/>
      <c r="SLG24" s="810"/>
      <c r="SLH24" s="810"/>
      <c r="SLI24" s="810"/>
      <c r="SLJ24" s="810"/>
      <c r="SLK24" s="810"/>
      <c r="SLL24" s="810"/>
      <c r="SLM24" s="810"/>
      <c r="SLN24" s="810"/>
      <c r="SLO24" s="810"/>
      <c r="SLP24" s="810"/>
      <c r="SLQ24" s="810"/>
      <c r="SLR24" s="810"/>
      <c r="SLS24" s="810"/>
      <c r="SLT24" s="810"/>
      <c r="SLU24" s="810"/>
      <c r="SLV24" s="810"/>
      <c r="SLW24" s="810"/>
      <c r="SLX24" s="810"/>
      <c r="SLY24" s="810"/>
      <c r="SLZ24" s="810"/>
      <c r="SMA24" s="810"/>
      <c r="SMB24" s="810"/>
      <c r="SMC24" s="810"/>
      <c r="SMD24" s="810"/>
      <c r="SME24" s="810"/>
      <c r="SMF24" s="810"/>
      <c r="SMG24" s="810"/>
      <c r="SMH24" s="810"/>
      <c r="SMI24" s="810"/>
      <c r="SMJ24" s="810"/>
      <c r="SMK24" s="810"/>
      <c r="SML24" s="810"/>
      <c r="SMM24" s="810"/>
      <c r="SMN24" s="810"/>
      <c r="SMO24" s="810"/>
      <c r="SMP24" s="810"/>
      <c r="SMQ24" s="810"/>
      <c r="SMR24" s="810"/>
      <c r="SMS24" s="810"/>
      <c r="SMT24" s="810"/>
      <c r="SMU24" s="810"/>
      <c r="SMV24" s="810"/>
      <c r="SMW24" s="810"/>
      <c r="SMX24" s="810"/>
      <c r="SMY24" s="810"/>
      <c r="SMZ24" s="810"/>
      <c r="SNA24" s="810"/>
      <c r="SNB24" s="810"/>
      <c r="SNC24" s="810"/>
      <c r="SND24" s="810"/>
      <c r="SNE24" s="810"/>
      <c r="SNF24" s="810"/>
      <c r="SNG24" s="810"/>
      <c r="SNH24" s="810"/>
      <c r="SNI24" s="810"/>
      <c r="SNJ24" s="810"/>
      <c r="SNK24" s="810"/>
      <c r="SNL24" s="810"/>
      <c r="SNM24" s="810"/>
      <c r="SNN24" s="810"/>
      <c r="SNO24" s="810"/>
      <c r="SNP24" s="810"/>
      <c r="SNQ24" s="810"/>
      <c r="SNR24" s="810"/>
      <c r="SNS24" s="810"/>
      <c r="SNT24" s="810"/>
      <c r="SNU24" s="810"/>
      <c r="SNV24" s="810"/>
      <c r="SNW24" s="810"/>
      <c r="SNX24" s="810"/>
      <c r="SNY24" s="810"/>
      <c r="SNZ24" s="810"/>
      <c r="SOA24" s="810"/>
      <c r="SOB24" s="810"/>
      <c r="SOC24" s="810"/>
      <c r="SOD24" s="810"/>
      <c r="SOE24" s="810"/>
      <c r="SOF24" s="810"/>
      <c r="SOG24" s="810"/>
      <c r="SOH24" s="810"/>
      <c r="SOI24" s="810"/>
      <c r="SOJ24" s="810"/>
      <c r="SOK24" s="810"/>
      <c r="SOL24" s="810"/>
      <c r="SOM24" s="810"/>
      <c r="SON24" s="810"/>
      <c r="SOO24" s="810"/>
      <c r="SOP24" s="810"/>
      <c r="SOQ24" s="810"/>
      <c r="SOR24" s="810"/>
      <c r="SOS24" s="810"/>
      <c r="SOT24" s="810"/>
      <c r="SOU24" s="810"/>
      <c r="SOV24" s="810"/>
      <c r="SOW24" s="810"/>
      <c r="SOX24" s="810"/>
      <c r="SOY24" s="810"/>
      <c r="SOZ24" s="810"/>
      <c r="SPA24" s="810"/>
      <c r="SPB24" s="810"/>
      <c r="SPC24" s="810"/>
      <c r="SPD24" s="810"/>
      <c r="SPE24" s="810"/>
      <c r="SPF24" s="810"/>
      <c r="SPG24" s="810"/>
      <c r="SPH24" s="810"/>
      <c r="SPI24" s="810"/>
      <c r="SPJ24" s="810"/>
      <c r="SPK24" s="810"/>
      <c r="SPL24" s="810"/>
      <c r="SPM24" s="810"/>
      <c r="SPN24" s="810"/>
      <c r="SPO24" s="810"/>
      <c r="SPP24" s="810"/>
      <c r="SPQ24" s="810"/>
      <c r="SPR24" s="810"/>
      <c r="SPS24" s="810"/>
      <c r="SPT24" s="810"/>
      <c r="SPU24" s="810"/>
      <c r="SPV24" s="810"/>
      <c r="SPW24" s="810"/>
      <c r="SPX24" s="810"/>
      <c r="SPY24" s="810"/>
      <c r="SPZ24" s="810"/>
      <c r="SQA24" s="810"/>
      <c r="SQB24" s="810"/>
      <c r="SQC24" s="810"/>
      <c r="SQD24" s="810"/>
      <c r="SQE24" s="810"/>
      <c r="SQF24" s="810"/>
      <c r="SQG24" s="810"/>
      <c r="SQH24" s="810"/>
      <c r="SQI24" s="810"/>
      <c r="SQJ24" s="810"/>
      <c r="SQK24" s="810"/>
      <c r="SQL24" s="810"/>
      <c r="SQM24" s="810"/>
      <c r="SQN24" s="810"/>
      <c r="SQO24" s="810"/>
      <c r="SQP24" s="810"/>
      <c r="SQQ24" s="810"/>
      <c r="SQR24" s="810"/>
      <c r="SQS24" s="810"/>
      <c r="SQT24" s="810"/>
      <c r="SQU24" s="810"/>
      <c r="SQV24" s="810"/>
      <c r="SQW24" s="810"/>
      <c r="SQX24" s="810"/>
      <c r="SQY24" s="810"/>
      <c r="SQZ24" s="810"/>
      <c r="SRA24" s="810"/>
      <c r="SRB24" s="810"/>
      <c r="SRC24" s="810"/>
      <c r="SRD24" s="810"/>
      <c r="SRE24" s="810"/>
      <c r="SRF24" s="810"/>
      <c r="SRG24" s="810"/>
      <c r="SRH24" s="810"/>
      <c r="SRI24" s="810"/>
      <c r="SRJ24" s="810"/>
      <c r="SRK24" s="810"/>
      <c r="SRL24" s="810"/>
      <c r="SRM24" s="810"/>
      <c r="SRN24" s="810"/>
      <c r="SRO24" s="810"/>
      <c r="SRP24" s="810"/>
      <c r="SRQ24" s="810"/>
      <c r="SRR24" s="810"/>
      <c r="SRS24" s="810"/>
      <c r="SRT24" s="810"/>
      <c r="SRU24" s="810"/>
      <c r="SRV24" s="810"/>
      <c r="SRW24" s="810"/>
      <c r="SRX24" s="810"/>
      <c r="SRY24" s="810"/>
      <c r="SRZ24" s="810"/>
      <c r="SSA24" s="810"/>
      <c r="SSB24" s="810"/>
      <c r="SSC24" s="810"/>
      <c r="SSD24" s="810"/>
      <c r="SSE24" s="810"/>
      <c r="SSF24" s="810"/>
      <c r="SSG24" s="810"/>
      <c r="SSH24" s="810"/>
      <c r="SSI24" s="810"/>
      <c r="SSJ24" s="810"/>
      <c r="SSK24" s="810"/>
      <c r="SSL24" s="810"/>
      <c r="SSM24" s="810"/>
      <c r="SSN24" s="810"/>
      <c r="SSO24" s="810"/>
      <c r="SSP24" s="810"/>
      <c r="SSQ24" s="810"/>
      <c r="SSR24" s="810"/>
      <c r="SSS24" s="810"/>
      <c r="SST24" s="810"/>
      <c r="SSU24" s="810"/>
      <c r="SSV24" s="810"/>
      <c r="SSW24" s="810"/>
      <c r="SSX24" s="810"/>
      <c r="SSY24" s="810"/>
      <c r="SSZ24" s="810"/>
      <c r="STA24" s="810"/>
      <c r="STB24" s="810"/>
      <c r="STC24" s="810"/>
      <c r="STD24" s="810"/>
      <c r="STE24" s="810"/>
      <c r="STF24" s="810"/>
      <c r="STG24" s="810"/>
      <c r="STH24" s="810"/>
      <c r="STI24" s="810"/>
      <c r="STJ24" s="810"/>
      <c r="STK24" s="810"/>
      <c r="STL24" s="810"/>
      <c r="STM24" s="810"/>
      <c r="STN24" s="810"/>
      <c r="STO24" s="810"/>
      <c r="STP24" s="810"/>
      <c r="STQ24" s="810"/>
      <c r="STR24" s="810"/>
      <c r="STS24" s="810"/>
      <c r="STT24" s="810"/>
      <c r="STU24" s="810"/>
      <c r="STV24" s="810"/>
      <c r="STW24" s="810"/>
      <c r="STX24" s="810"/>
      <c r="STY24" s="810"/>
      <c r="STZ24" s="810"/>
      <c r="SUA24" s="810"/>
      <c r="SUB24" s="810"/>
      <c r="SUC24" s="810"/>
      <c r="SUD24" s="810"/>
      <c r="SUE24" s="810"/>
      <c r="SUF24" s="810"/>
      <c r="SUG24" s="810"/>
      <c r="SUH24" s="810"/>
      <c r="SUI24" s="810"/>
      <c r="SUJ24" s="810"/>
      <c r="SUK24" s="810"/>
      <c r="SUL24" s="810"/>
      <c r="SUM24" s="810"/>
      <c r="SUN24" s="810"/>
      <c r="SUO24" s="810"/>
      <c r="SUP24" s="810"/>
      <c r="SUQ24" s="810"/>
      <c r="SUR24" s="810"/>
      <c r="SUS24" s="810"/>
      <c r="SUT24" s="810"/>
      <c r="SUU24" s="810"/>
      <c r="SUV24" s="810"/>
      <c r="SUW24" s="810"/>
      <c r="SUX24" s="810"/>
      <c r="SUY24" s="810"/>
      <c r="SUZ24" s="810"/>
      <c r="SVA24" s="810"/>
      <c r="SVB24" s="810"/>
      <c r="SVC24" s="810"/>
      <c r="SVD24" s="810"/>
      <c r="SVE24" s="810"/>
      <c r="SVF24" s="810"/>
      <c r="SVG24" s="810"/>
      <c r="SVH24" s="810"/>
      <c r="SVI24" s="810"/>
      <c r="SVJ24" s="810"/>
      <c r="SVK24" s="810"/>
      <c r="SVL24" s="810"/>
      <c r="SVM24" s="810"/>
      <c r="SVN24" s="810"/>
      <c r="SVO24" s="810"/>
      <c r="SVP24" s="810"/>
      <c r="SVQ24" s="810"/>
      <c r="SVR24" s="810"/>
      <c r="SVS24" s="810"/>
      <c r="SVT24" s="810"/>
      <c r="SVU24" s="810"/>
      <c r="SVV24" s="810"/>
      <c r="SVW24" s="810"/>
      <c r="SVX24" s="810"/>
      <c r="SVY24" s="810"/>
      <c r="SVZ24" s="810"/>
      <c r="SWA24" s="810"/>
      <c r="SWB24" s="810"/>
      <c r="SWC24" s="810"/>
      <c r="SWD24" s="810"/>
      <c r="SWE24" s="810"/>
      <c r="SWF24" s="810"/>
      <c r="SWG24" s="810"/>
      <c r="SWH24" s="810"/>
      <c r="SWI24" s="810"/>
      <c r="SWJ24" s="810"/>
      <c r="SWK24" s="810"/>
      <c r="SWL24" s="810"/>
      <c r="SWM24" s="810"/>
      <c r="SWN24" s="810"/>
      <c r="SWO24" s="810"/>
      <c r="SWP24" s="810"/>
      <c r="SWQ24" s="810"/>
      <c r="SWR24" s="810"/>
      <c r="SWS24" s="810"/>
      <c r="SWT24" s="810"/>
      <c r="SWU24" s="810"/>
      <c r="SWV24" s="810"/>
      <c r="SWW24" s="810"/>
      <c r="SWX24" s="810"/>
      <c r="SWY24" s="810"/>
      <c r="SWZ24" s="810"/>
      <c r="SXA24" s="810"/>
      <c r="SXB24" s="810"/>
      <c r="SXC24" s="810"/>
      <c r="SXD24" s="810"/>
      <c r="SXE24" s="810"/>
      <c r="SXF24" s="810"/>
      <c r="SXG24" s="810"/>
      <c r="SXH24" s="810"/>
      <c r="SXI24" s="810"/>
      <c r="SXJ24" s="810"/>
      <c r="SXK24" s="810"/>
      <c r="SXL24" s="810"/>
      <c r="SXM24" s="810"/>
      <c r="SXN24" s="810"/>
      <c r="SXO24" s="810"/>
      <c r="SXP24" s="810"/>
      <c r="SXQ24" s="810"/>
      <c r="SXR24" s="810"/>
      <c r="SXS24" s="810"/>
      <c r="SXT24" s="810"/>
      <c r="SXU24" s="810"/>
      <c r="SXV24" s="810"/>
      <c r="SXW24" s="810"/>
      <c r="SXX24" s="810"/>
      <c r="SXY24" s="810"/>
      <c r="SXZ24" s="810"/>
      <c r="SYA24" s="810"/>
      <c r="SYB24" s="810"/>
      <c r="SYC24" s="810"/>
      <c r="SYD24" s="810"/>
      <c r="SYE24" s="810"/>
      <c r="SYF24" s="810"/>
      <c r="SYG24" s="810"/>
      <c r="SYH24" s="810"/>
      <c r="SYI24" s="810"/>
      <c r="SYJ24" s="810"/>
      <c r="SYK24" s="810"/>
      <c r="SYL24" s="810"/>
      <c r="SYM24" s="810"/>
      <c r="SYN24" s="810"/>
      <c r="SYO24" s="810"/>
      <c r="SYP24" s="810"/>
      <c r="SYQ24" s="810"/>
      <c r="SYR24" s="810"/>
      <c r="SYS24" s="810"/>
      <c r="SYT24" s="810"/>
      <c r="SYU24" s="810"/>
      <c r="SYV24" s="810"/>
      <c r="SYW24" s="810"/>
      <c r="SYX24" s="810"/>
      <c r="SYY24" s="810"/>
      <c r="SYZ24" s="810"/>
      <c r="SZA24" s="810"/>
      <c r="SZB24" s="810"/>
      <c r="SZC24" s="810"/>
      <c r="SZD24" s="810"/>
      <c r="SZE24" s="810"/>
      <c r="SZF24" s="810"/>
      <c r="SZG24" s="810"/>
      <c r="SZH24" s="810"/>
      <c r="SZI24" s="810"/>
      <c r="SZJ24" s="810"/>
      <c r="SZK24" s="810"/>
      <c r="SZL24" s="810"/>
      <c r="SZM24" s="810"/>
      <c r="SZN24" s="810"/>
      <c r="SZO24" s="810"/>
      <c r="SZP24" s="810"/>
      <c r="SZQ24" s="810"/>
      <c r="SZR24" s="810"/>
      <c r="SZS24" s="810"/>
      <c r="SZT24" s="810"/>
      <c r="SZU24" s="810"/>
      <c r="SZV24" s="810"/>
      <c r="SZW24" s="810"/>
      <c r="SZX24" s="810"/>
      <c r="SZY24" s="810"/>
      <c r="SZZ24" s="810"/>
      <c r="TAA24" s="810"/>
      <c r="TAB24" s="810"/>
      <c r="TAC24" s="810"/>
      <c r="TAD24" s="810"/>
      <c r="TAE24" s="810"/>
      <c r="TAF24" s="810"/>
      <c r="TAG24" s="810"/>
      <c r="TAH24" s="810"/>
      <c r="TAI24" s="810"/>
      <c r="TAJ24" s="810"/>
      <c r="TAK24" s="810"/>
      <c r="TAL24" s="810"/>
      <c r="TAM24" s="810"/>
      <c r="TAN24" s="810"/>
      <c r="TAO24" s="810"/>
      <c r="TAP24" s="810"/>
      <c r="TAQ24" s="810"/>
      <c r="TAR24" s="810"/>
      <c r="TAS24" s="810"/>
      <c r="TAT24" s="810"/>
      <c r="TAU24" s="810"/>
      <c r="TAV24" s="810"/>
      <c r="TAW24" s="810"/>
      <c r="TAX24" s="810"/>
      <c r="TAY24" s="810"/>
      <c r="TAZ24" s="810"/>
      <c r="TBA24" s="810"/>
      <c r="TBB24" s="810"/>
      <c r="TBC24" s="810"/>
      <c r="TBD24" s="810"/>
      <c r="TBE24" s="810"/>
      <c r="TBF24" s="810"/>
      <c r="TBG24" s="810"/>
      <c r="TBH24" s="810"/>
      <c r="TBI24" s="810"/>
      <c r="TBJ24" s="810"/>
      <c r="TBK24" s="810"/>
      <c r="TBL24" s="810"/>
      <c r="TBM24" s="810"/>
      <c r="TBN24" s="810"/>
      <c r="TBO24" s="810"/>
      <c r="TBP24" s="810"/>
      <c r="TBQ24" s="810"/>
      <c r="TBR24" s="810"/>
      <c r="TBS24" s="810"/>
      <c r="TBT24" s="810"/>
      <c r="TBU24" s="810"/>
      <c r="TBV24" s="810"/>
      <c r="TBW24" s="810"/>
      <c r="TBX24" s="810"/>
      <c r="TBY24" s="810"/>
      <c r="TBZ24" s="810"/>
      <c r="TCA24" s="810"/>
      <c r="TCB24" s="810"/>
      <c r="TCC24" s="810"/>
      <c r="TCD24" s="810"/>
      <c r="TCE24" s="810"/>
      <c r="TCF24" s="810"/>
      <c r="TCG24" s="810"/>
      <c r="TCH24" s="810"/>
      <c r="TCI24" s="810"/>
      <c r="TCJ24" s="810"/>
      <c r="TCK24" s="810"/>
      <c r="TCL24" s="810"/>
      <c r="TCM24" s="810"/>
      <c r="TCN24" s="810"/>
      <c r="TCO24" s="810"/>
      <c r="TCP24" s="810"/>
      <c r="TCQ24" s="810"/>
      <c r="TCR24" s="810"/>
      <c r="TCS24" s="810"/>
      <c r="TCT24" s="810"/>
      <c r="TCU24" s="810"/>
      <c r="TCV24" s="810"/>
      <c r="TCW24" s="810"/>
      <c r="TCX24" s="810"/>
      <c r="TCY24" s="810"/>
      <c r="TCZ24" s="810"/>
      <c r="TDA24" s="810"/>
      <c r="TDB24" s="810"/>
      <c r="TDC24" s="810"/>
      <c r="TDD24" s="810"/>
      <c r="TDE24" s="810"/>
      <c r="TDF24" s="810"/>
      <c r="TDG24" s="810"/>
      <c r="TDH24" s="810"/>
      <c r="TDI24" s="810"/>
      <c r="TDJ24" s="810"/>
      <c r="TDK24" s="810"/>
      <c r="TDL24" s="810"/>
      <c r="TDM24" s="810"/>
      <c r="TDN24" s="810"/>
      <c r="TDO24" s="810"/>
      <c r="TDP24" s="810"/>
      <c r="TDQ24" s="810"/>
      <c r="TDR24" s="810"/>
      <c r="TDS24" s="810"/>
      <c r="TDT24" s="810"/>
      <c r="TDU24" s="810"/>
      <c r="TDV24" s="810"/>
      <c r="TDW24" s="810"/>
      <c r="TDX24" s="810"/>
      <c r="TDY24" s="810"/>
      <c r="TDZ24" s="810"/>
      <c r="TEA24" s="810"/>
      <c r="TEB24" s="810"/>
      <c r="TEC24" s="810"/>
      <c r="TED24" s="810"/>
      <c r="TEE24" s="810"/>
      <c r="TEF24" s="810"/>
      <c r="TEG24" s="810"/>
      <c r="TEH24" s="810"/>
      <c r="TEI24" s="810"/>
      <c r="TEJ24" s="810"/>
      <c r="TEK24" s="810"/>
      <c r="TEL24" s="810"/>
      <c r="TEM24" s="810"/>
      <c r="TEN24" s="810"/>
      <c r="TEO24" s="810"/>
      <c r="TEP24" s="810"/>
      <c r="TEQ24" s="810"/>
      <c r="TER24" s="810"/>
      <c r="TES24" s="810"/>
      <c r="TET24" s="810"/>
      <c r="TEU24" s="810"/>
      <c r="TEV24" s="810"/>
      <c r="TEW24" s="810"/>
      <c r="TEX24" s="810"/>
      <c r="TEY24" s="810"/>
      <c r="TEZ24" s="810"/>
      <c r="TFA24" s="810"/>
      <c r="TFB24" s="810"/>
      <c r="TFC24" s="810"/>
      <c r="TFD24" s="810"/>
      <c r="TFE24" s="810"/>
      <c r="TFF24" s="810"/>
      <c r="TFG24" s="810"/>
      <c r="TFH24" s="810"/>
      <c r="TFI24" s="810"/>
      <c r="TFJ24" s="810"/>
      <c r="TFK24" s="810"/>
      <c r="TFL24" s="810"/>
      <c r="TFM24" s="810"/>
      <c r="TFN24" s="810"/>
      <c r="TFO24" s="810"/>
      <c r="TFP24" s="810"/>
      <c r="TFQ24" s="810"/>
      <c r="TFR24" s="810"/>
      <c r="TFS24" s="810"/>
      <c r="TFT24" s="810"/>
      <c r="TFU24" s="810"/>
      <c r="TFV24" s="810"/>
      <c r="TFW24" s="810"/>
      <c r="TFX24" s="810"/>
      <c r="TFY24" s="810"/>
      <c r="TFZ24" s="810"/>
      <c r="TGA24" s="810"/>
      <c r="TGB24" s="810"/>
      <c r="TGC24" s="810"/>
      <c r="TGD24" s="810"/>
      <c r="TGE24" s="810"/>
      <c r="TGF24" s="810"/>
      <c r="TGG24" s="810"/>
      <c r="TGH24" s="810"/>
      <c r="TGI24" s="810"/>
      <c r="TGJ24" s="810"/>
      <c r="TGK24" s="810"/>
      <c r="TGL24" s="810"/>
      <c r="TGM24" s="810"/>
      <c r="TGN24" s="810"/>
      <c r="TGO24" s="810"/>
      <c r="TGP24" s="810"/>
      <c r="TGQ24" s="810"/>
      <c r="TGR24" s="810"/>
      <c r="TGS24" s="810"/>
      <c r="TGT24" s="810"/>
      <c r="TGU24" s="810"/>
      <c r="TGV24" s="810"/>
      <c r="TGW24" s="810"/>
      <c r="TGX24" s="810"/>
      <c r="TGY24" s="810"/>
      <c r="TGZ24" s="810"/>
      <c r="THA24" s="810"/>
      <c r="THB24" s="810"/>
      <c r="THC24" s="810"/>
      <c r="THD24" s="810"/>
      <c r="THE24" s="810"/>
      <c r="THF24" s="810"/>
      <c r="THG24" s="810"/>
      <c r="THH24" s="810"/>
      <c r="THI24" s="810"/>
      <c r="THJ24" s="810"/>
      <c r="THK24" s="810"/>
      <c r="THL24" s="810"/>
      <c r="THM24" s="810"/>
      <c r="THN24" s="810"/>
      <c r="THO24" s="810"/>
      <c r="THP24" s="810"/>
      <c r="THQ24" s="810"/>
      <c r="THR24" s="810"/>
      <c r="THS24" s="810"/>
      <c r="THT24" s="810"/>
      <c r="THU24" s="810"/>
      <c r="THV24" s="810"/>
      <c r="THW24" s="810"/>
      <c r="THX24" s="810"/>
      <c r="THY24" s="810"/>
      <c r="THZ24" s="810"/>
      <c r="TIA24" s="810"/>
      <c r="TIB24" s="810"/>
      <c r="TIC24" s="810"/>
      <c r="TID24" s="810"/>
      <c r="TIE24" s="810"/>
      <c r="TIF24" s="810"/>
      <c r="TIG24" s="810"/>
      <c r="TIH24" s="810"/>
      <c r="TII24" s="810"/>
      <c r="TIJ24" s="810"/>
      <c r="TIK24" s="810"/>
      <c r="TIL24" s="810"/>
      <c r="TIM24" s="810"/>
      <c r="TIN24" s="810"/>
      <c r="TIO24" s="810"/>
      <c r="TIP24" s="810"/>
      <c r="TIQ24" s="810"/>
      <c r="TIR24" s="810"/>
      <c r="TIS24" s="810"/>
      <c r="TIT24" s="810"/>
      <c r="TIU24" s="810"/>
      <c r="TIV24" s="810"/>
      <c r="TIW24" s="810"/>
      <c r="TIX24" s="810"/>
      <c r="TIY24" s="810"/>
      <c r="TIZ24" s="810"/>
      <c r="TJA24" s="810"/>
      <c r="TJB24" s="810"/>
      <c r="TJC24" s="810"/>
      <c r="TJD24" s="810"/>
      <c r="TJE24" s="810"/>
      <c r="TJF24" s="810"/>
      <c r="TJG24" s="810"/>
      <c r="TJH24" s="810"/>
      <c r="TJI24" s="810"/>
      <c r="TJJ24" s="810"/>
      <c r="TJK24" s="810"/>
      <c r="TJL24" s="810"/>
      <c r="TJM24" s="810"/>
      <c r="TJN24" s="810"/>
      <c r="TJO24" s="810"/>
      <c r="TJP24" s="810"/>
      <c r="TJQ24" s="810"/>
      <c r="TJR24" s="810"/>
      <c r="TJS24" s="810"/>
      <c r="TJT24" s="810"/>
      <c r="TJU24" s="810"/>
      <c r="TJV24" s="810"/>
      <c r="TJW24" s="810"/>
      <c r="TJX24" s="810"/>
      <c r="TJY24" s="810"/>
      <c r="TJZ24" s="810"/>
      <c r="TKA24" s="810"/>
      <c r="TKB24" s="810"/>
      <c r="TKC24" s="810"/>
      <c r="TKD24" s="810"/>
      <c r="TKE24" s="810"/>
      <c r="TKF24" s="810"/>
      <c r="TKG24" s="810"/>
      <c r="TKH24" s="810"/>
      <c r="TKI24" s="810"/>
      <c r="TKJ24" s="810"/>
      <c r="TKK24" s="810"/>
      <c r="TKL24" s="810"/>
      <c r="TKM24" s="810"/>
      <c r="TKN24" s="810"/>
      <c r="TKO24" s="810"/>
      <c r="TKP24" s="810"/>
      <c r="TKQ24" s="810"/>
      <c r="TKR24" s="810"/>
      <c r="TKS24" s="810"/>
      <c r="TKT24" s="810"/>
      <c r="TKU24" s="810"/>
      <c r="TKV24" s="810"/>
      <c r="TKW24" s="810"/>
      <c r="TKX24" s="810"/>
      <c r="TKY24" s="810"/>
      <c r="TKZ24" s="810"/>
      <c r="TLA24" s="810"/>
      <c r="TLB24" s="810"/>
      <c r="TLC24" s="810"/>
      <c r="TLD24" s="810"/>
      <c r="TLE24" s="810"/>
      <c r="TLF24" s="810"/>
      <c r="TLG24" s="810"/>
      <c r="TLH24" s="810"/>
      <c r="TLI24" s="810"/>
      <c r="TLJ24" s="810"/>
      <c r="TLK24" s="810"/>
      <c r="TLL24" s="810"/>
      <c r="TLM24" s="810"/>
      <c r="TLN24" s="810"/>
      <c r="TLO24" s="810"/>
      <c r="TLP24" s="810"/>
      <c r="TLQ24" s="810"/>
      <c r="TLR24" s="810"/>
      <c r="TLS24" s="810"/>
      <c r="TLT24" s="810"/>
      <c r="TLU24" s="810"/>
      <c r="TLV24" s="810"/>
      <c r="TLW24" s="810"/>
      <c r="TLX24" s="810"/>
      <c r="TLY24" s="810"/>
      <c r="TLZ24" s="810"/>
      <c r="TMA24" s="810"/>
      <c r="TMB24" s="810"/>
      <c r="TMC24" s="810"/>
      <c r="TMD24" s="810"/>
      <c r="TME24" s="810"/>
      <c r="TMF24" s="810"/>
      <c r="TMG24" s="810"/>
      <c r="TMH24" s="810"/>
      <c r="TMI24" s="810"/>
      <c r="TMJ24" s="810"/>
      <c r="TMK24" s="810"/>
      <c r="TML24" s="810"/>
      <c r="TMM24" s="810"/>
      <c r="TMN24" s="810"/>
      <c r="TMO24" s="810"/>
      <c r="TMP24" s="810"/>
      <c r="TMQ24" s="810"/>
      <c r="TMR24" s="810"/>
      <c r="TMS24" s="810"/>
      <c r="TMT24" s="810"/>
      <c r="TMU24" s="810"/>
      <c r="TMV24" s="810"/>
      <c r="TMW24" s="810"/>
      <c r="TMX24" s="810"/>
      <c r="TMY24" s="810"/>
      <c r="TMZ24" s="810"/>
      <c r="TNA24" s="810"/>
      <c r="TNB24" s="810"/>
      <c r="TNC24" s="810"/>
      <c r="TND24" s="810"/>
      <c r="TNE24" s="810"/>
      <c r="TNF24" s="810"/>
      <c r="TNG24" s="810"/>
      <c r="TNH24" s="810"/>
      <c r="TNI24" s="810"/>
      <c r="TNJ24" s="810"/>
      <c r="TNK24" s="810"/>
      <c r="TNL24" s="810"/>
      <c r="TNM24" s="810"/>
      <c r="TNN24" s="810"/>
      <c r="TNO24" s="810"/>
      <c r="TNP24" s="810"/>
      <c r="TNQ24" s="810"/>
      <c r="TNR24" s="810"/>
      <c r="TNS24" s="810"/>
      <c r="TNT24" s="810"/>
      <c r="TNU24" s="810"/>
      <c r="TNV24" s="810"/>
      <c r="TNW24" s="810"/>
      <c r="TNX24" s="810"/>
      <c r="TNY24" s="810"/>
      <c r="TNZ24" s="810"/>
      <c r="TOA24" s="810"/>
      <c r="TOB24" s="810"/>
      <c r="TOC24" s="810"/>
      <c r="TOD24" s="810"/>
      <c r="TOE24" s="810"/>
      <c r="TOF24" s="810"/>
      <c r="TOG24" s="810"/>
      <c r="TOH24" s="810"/>
      <c r="TOI24" s="810"/>
      <c r="TOJ24" s="810"/>
      <c r="TOK24" s="810"/>
      <c r="TOL24" s="810"/>
      <c r="TOM24" s="810"/>
      <c r="TON24" s="810"/>
      <c r="TOO24" s="810"/>
      <c r="TOP24" s="810"/>
      <c r="TOQ24" s="810"/>
      <c r="TOR24" s="810"/>
      <c r="TOS24" s="810"/>
      <c r="TOT24" s="810"/>
      <c r="TOU24" s="810"/>
      <c r="TOV24" s="810"/>
      <c r="TOW24" s="810"/>
      <c r="TOX24" s="810"/>
      <c r="TOY24" s="810"/>
      <c r="TOZ24" s="810"/>
      <c r="TPA24" s="810"/>
      <c r="TPB24" s="810"/>
      <c r="TPC24" s="810"/>
      <c r="TPD24" s="810"/>
      <c r="TPE24" s="810"/>
      <c r="TPF24" s="810"/>
      <c r="TPG24" s="810"/>
      <c r="TPH24" s="810"/>
      <c r="TPI24" s="810"/>
      <c r="TPJ24" s="810"/>
      <c r="TPK24" s="810"/>
      <c r="TPL24" s="810"/>
      <c r="TPM24" s="810"/>
      <c r="TPN24" s="810"/>
      <c r="TPO24" s="810"/>
      <c r="TPP24" s="810"/>
      <c r="TPQ24" s="810"/>
      <c r="TPR24" s="810"/>
      <c r="TPS24" s="810"/>
      <c r="TPT24" s="810"/>
      <c r="TPU24" s="810"/>
      <c r="TPV24" s="810"/>
      <c r="TPW24" s="810"/>
      <c r="TPX24" s="810"/>
      <c r="TPY24" s="810"/>
      <c r="TPZ24" s="810"/>
      <c r="TQA24" s="810"/>
      <c r="TQB24" s="810"/>
      <c r="TQC24" s="810"/>
      <c r="TQD24" s="810"/>
      <c r="TQE24" s="810"/>
      <c r="TQF24" s="810"/>
      <c r="TQG24" s="810"/>
      <c r="TQH24" s="810"/>
      <c r="TQI24" s="810"/>
      <c r="TQJ24" s="810"/>
      <c r="TQK24" s="810"/>
      <c r="TQL24" s="810"/>
      <c r="TQM24" s="810"/>
      <c r="TQN24" s="810"/>
      <c r="TQO24" s="810"/>
      <c r="TQP24" s="810"/>
      <c r="TQQ24" s="810"/>
      <c r="TQR24" s="810"/>
      <c r="TQS24" s="810"/>
      <c r="TQT24" s="810"/>
      <c r="TQU24" s="810"/>
      <c r="TQV24" s="810"/>
      <c r="TQW24" s="810"/>
      <c r="TQX24" s="810"/>
      <c r="TQY24" s="810"/>
      <c r="TQZ24" s="810"/>
      <c r="TRA24" s="810"/>
      <c r="TRB24" s="810"/>
      <c r="TRC24" s="810"/>
      <c r="TRD24" s="810"/>
      <c r="TRE24" s="810"/>
      <c r="TRF24" s="810"/>
      <c r="TRG24" s="810"/>
      <c r="TRH24" s="810"/>
      <c r="TRI24" s="810"/>
      <c r="TRJ24" s="810"/>
      <c r="TRK24" s="810"/>
      <c r="TRL24" s="810"/>
      <c r="TRM24" s="810"/>
      <c r="TRN24" s="810"/>
      <c r="TRO24" s="810"/>
      <c r="TRP24" s="810"/>
      <c r="TRQ24" s="810"/>
      <c r="TRR24" s="810"/>
      <c r="TRS24" s="810"/>
      <c r="TRT24" s="810"/>
      <c r="TRU24" s="810"/>
      <c r="TRV24" s="810"/>
      <c r="TRW24" s="810"/>
      <c r="TRX24" s="810"/>
      <c r="TRY24" s="810"/>
      <c r="TRZ24" s="810"/>
      <c r="TSA24" s="810"/>
      <c r="TSB24" s="810"/>
      <c r="TSC24" s="810"/>
      <c r="TSD24" s="810"/>
      <c r="TSE24" s="810"/>
      <c r="TSF24" s="810"/>
      <c r="TSG24" s="810"/>
      <c r="TSH24" s="810"/>
      <c r="TSI24" s="810"/>
      <c r="TSJ24" s="810"/>
      <c r="TSK24" s="810"/>
      <c r="TSL24" s="810"/>
      <c r="TSM24" s="810"/>
      <c r="TSN24" s="810"/>
      <c r="TSO24" s="810"/>
      <c r="TSP24" s="810"/>
      <c r="TSQ24" s="810"/>
      <c r="TSR24" s="810"/>
      <c r="TSS24" s="810"/>
      <c r="TST24" s="810"/>
      <c r="TSU24" s="810"/>
      <c r="TSV24" s="810"/>
      <c r="TSW24" s="810"/>
      <c r="TSX24" s="810"/>
      <c r="TSY24" s="810"/>
      <c r="TSZ24" s="810"/>
      <c r="TTA24" s="810"/>
      <c r="TTB24" s="810"/>
      <c r="TTC24" s="810"/>
      <c r="TTD24" s="810"/>
      <c r="TTE24" s="810"/>
      <c r="TTF24" s="810"/>
      <c r="TTG24" s="810"/>
      <c r="TTH24" s="810"/>
      <c r="TTI24" s="810"/>
      <c r="TTJ24" s="810"/>
      <c r="TTK24" s="810"/>
      <c r="TTL24" s="810"/>
      <c r="TTM24" s="810"/>
      <c r="TTN24" s="810"/>
      <c r="TTO24" s="810"/>
      <c r="TTP24" s="810"/>
      <c r="TTQ24" s="810"/>
      <c r="TTR24" s="810"/>
      <c r="TTS24" s="810"/>
      <c r="TTT24" s="810"/>
      <c r="TTU24" s="810"/>
      <c r="TTV24" s="810"/>
      <c r="TTW24" s="810"/>
      <c r="TTX24" s="810"/>
      <c r="TTY24" s="810"/>
      <c r="TTZ24" s="810"/>
      <c r="TUA24" s="810"/>
      <c r="TUB24" s="810"/>
      <c r="TUC24" s="810"/>
      <c r="TUD24" s="810"/>
      <c r="TUE24" s="810"/>
      <c r="TUF24" s="810"/>
      <c r="TUG24" s="810"/>
      <c r="TUH24" s="810"/>
      <c r="TUI24" s="810"/>
      <c r="TUJ24" s="810"/>
      <c r="TUK24" s="810"/>
      <c r="TUL24" s="810"/>
      <c r="TUM24" s="810"/>
      <c r="TUN24" s="810"/>
      <c r="TUO24" s="810"/>
      <c r="TUP24" s="810"/>
      <c r="TUQ24" s="810"/>
      <c r="TUR24" s="810"/>
      <c r="TUS24" s="810"/>
      <c r="TUT24" s="810"/>
      <c r="TUU24" s="810"/>
      <c r="TUV24" s="810"/>
      <c r="TUW24" s="810"/>
      <c r="TUX24" s="810"/>
      <c r="TUY24" s="810"/>
      <c r="TUZ24" s="810"/>
      <c r="TVA24" s="810"/>
      <c r="TVB24" s="810"/>
      <c r="TVC24" s="810"/>
      <c r="TVD24" s="810"/>
      <c r="TVE24" s="810"/>
      <c r="TVF24" s="810"/>
      <c r="TVG24" s="810"/>
      <c r="TVH24" s="810"/>
      <c r="TVI24" s="810"/>
      <c r="TVJ24" s="810"/>
      <c r="TVK24" s="810"/>
      <c r="TVL24" s="810"/>
      <c r="TVM24" s="810"/>
      <c r="TVN24" s="810"/>
      <c r="TVO24" s="810"/>
      <c r="TVP24" s="810"/>
      <c r="TVQ24" s="810"/>
      <c r="TVR24" s="810"/>
      <c r="TVS24" s="810"/>
      <c r="TVT24" s="810"/>
      <c r="TVU24" s="810"/>
      <c r="TVV24" s="810"/>
      <c r="TVW24" s="810"/>
      <c r="TVX24" s="810"/>
      <c r="TVY24" s="810"/>
      <c r="TVZ24" s="810"/>
      <c r="TWA24" s="810"/>
      <c r="TWB24" s="810"/>
      <c r="TWC24" s="810"/>
      <c r="TWD24" s="810"/>
      <c r="TWE24" s="810"/>
      <c r="TWF24" s="810"/>
      <c r="TWG24" s="810"/>
      <c r="TWH24" s="810"/>
      <c r="TWI24" s="810"/>
      <c r="TWJ24" s="810"/>
      <c r="TWK24" s="810"/>
      <c r="TWL24" s="810"/>
      <c r="TWM24" s="810"/>
      <c r="TWN24" s="810"/>
      <c r="TWO24" s="810"/>
      <c r="TWP24" s="810"/>
      <c r="TWQ24" s="810"/>
      <c r="TWR24" s="810"/>
      <c r="TWS24" s="810"/>
      <c r="TWT24" s="810"/>
      <c r="TWU24" s="810"/>
      <c r="TWV24" s="810"/>
      <c r="TWW24" s="810"/>
      <c r="TWX24" s="810"/>
      <c r="TWY24" s="810"/>
      <c r="TWZ24" s="810"/>
      <c r="TXA24" s="810"/>
      <c r="TXB24" s="810"/>
      <c r="TXC24" s="810"/>
      <c r="TXD24" s="810"/>
      <c r="TXE24" s="810"/>
      <c r="TXF24" s="810"/>
      <c r="TXG24" s="810"/>
      <c r="TXH24" s="810"/>
      <c r="TXI24" s="810"/>
      <c r="TXJ24" s="810"/>
      <c r="TXK24" s="810"/>
      <c r="TXL24" s="810"/>
      <c r="TXM24" s="810"/>
      <c r="TXN24" s="810"/>
      <c r="TXO24" s="810"/>
      <c r="TXP24" s="810"/>
      <c r="TXQ24" s="810"/>
      <c r="TXR24" s="810"/>
      <c r="TXS24" s="810"/>
      <c r="TXT24" s="810"/>
      <c r="TXU24" s="810"/>
      <c r="TXV24" s="810"/>
      <c r="TXW24" s="810"/>
      <c r="TXX24" s="810"/>
      <c r="TXY24" s="810"/>
      <c r="TXZ24" s="810"/>
      <c r="TYA24" s="810"/>
      <c r="TYB24" s="810"/>
      <c r="TYC24" s="810"/>
      <c r="TYD24" s="810"/>
      <c r="TYE24" s="810"/>
      <c r="TYF24" s="810"/>
      <c r="TYG24" s="810"/>
      <c r="TYH24" s="810"/>
      <c r="TYI24" s="810"/>
      <c r="TYJ24" s="810"/>
      <c r="TYK24" s="810"/>
      <c r="TYL24" s="810"/>
      <c r="TYM24" s="810"/>
      <c r="TYN24" s="810"/>
      <c r="TYO24" s="810"/>
      <c r="TYP24" s="810"/>
      <c r="TYQ24" s="810"/>
      <c r="TYR24" s="810"/>
      <c r="TYS24" s="810"/>
      <c r="TYT24" s="810"/>
      <c r="TYU24" s="810"/>
      <c r="TYV24" s="810"/>
      <c r="TYW24" s="810"/>
      <c r="TYX24" s="810"/>
      <c r="TYY24" s="810"/>
      <c r="TYZ24" s="810"/>
      <c r="TZA24" s="810"/>
      <c r="TZB24" s="810"/>
      <c r="TZC24" s="810"/>
      <c r="TZD24" s="810"/>
      <c r="TZE24" s="810"/>
      <c r="TZF24" s="810"/>
      <c r="TZG24" s="810"/>
      <c r="TZH24" s="810"/>
      <c r="TZI24" s="810"/>
      <c r="TZJ24" s="810"/>
      <c r="TZK24" s="810"/>
      <c r="TZL24" s="810"/>
      <c r="TZM24" s="810"/>
      <c r="TZN24" s="810"/>
      <c r="TZO24" s="810"/>
      <c r="TZP24" s="810"/>
      <c r="TZQ24" s="810"/>
      <c r="TZR24" s="810"/>
      <c r="TZS24" s="810"/>
      <c r="TZT24" s="810"/>
      <c r="TZU24" s="810"/>
      <c r="TZV24" s="810"/>
      <c r="TZW24" s="810"/>
      <c r="TZX24" s="810"/>
      <c r="TZY24" s="810"/>
      <c r="TZZ24" s="810"/>
      <c r="UAA24" s="810"/>
      <c r="UAB24" s="810"/>
      <c r="UAC24" s="810"/>
      <c r="UAD24" s="810"/>
      <c r="UAE24" s="810"/>
      <c r="UAF24" s="810"/>
      <c r="UAG24" s="810"/>
      <c r="UAH24" s="810"/>
      <c r="UAI24" s="810"/>
      <c r="UAJ24" s="810"/>
      <c r="UAK24" s="810"/>
      <c r="UAL24" s="810"/>
      <c r="UAM24" s="810"/>
      <c r="UAN24" s="810"/>
      <c r="UAO24" s="810"/>
      <c r="UAP24" s="810"/>
      <c r="UAQ24" s="810"/>
      <c r="UAR24" s="810"/>
      <c r="UAS24" s="810"/>
      <c r="UAT24" s="810"/>
      <c r="UAU24" s="810"/>
      <c r="UAV24" s="810"/>
      <c r="UAW24" s="810"/>
      <c r="UAX24" s="810"/>
      <c r="UAY24" s="810"/>
      <c r="UAZ24" s="810"/>
      <c r="UBA24" s="810"/>
      <c r="UBB24" s="810"/>
      <c r="UBC24" s="810"/>
      <c r="UBD24" s="810"/>
      <c r="UBE24" s="810"/>
      <c r="UBF24" s="810"/>
      <c r="UBG24" s="810"/>
      <c r="UBH24" s="810"/>
      <c r="UBI24" s="810"/>
      <c r="UBJ24" s="810"/>
      <c r="UBK24" s="810"/>
      <c r="UBL24" s="810"/>
      <c r="UBM24" s="810"/>
      <c r="UBN24" s="810"/>
      <c r="UBO24" s="810"/>
      <c r="UBP24" s="810"/>
      <c r="UBQ24" s="810"/>
      <c r="UBR24" s="810"/>
      <c r="UBS24" s="810"/>
      <c r="UBT24" s="810"/>
      <c r="UBU24" s="810"/>
      <c r="UBV24" s="810"/>
      <c r="UBW24" s="810"/>
      <c r="UBX24" s="810"/>
      <c r="UBY24" s="810"/>
      <c r="UBZ24" s="810"/>
      <c r="UCA24" s="810"/>
      <c r="UCB24" s="810"/>
      <c r="UCC24" s="810"/>
      <c r="UCD24" s="810"/>
      <c r="UCE24" s="810"/>
      <c r="UCF24" s="810"/>
      <c r="UCG24" s="810"/>
      <c r="UCH24" s="810"/>
      <c r="UCI24" s="810"/>
      <c r="UCJ24" s="810"/>
      <c r="UCK24" s="810"/>
      <c r="UCL24" s="810"/>
      <c r="UCM24" s="810"/>
      <c r="UCN24" s="810"/>
      <c r="UCO24" s="810"/>
      <c r="UCP24" s="810"/>
      <c r="UCQ24" s="810"/>
      <c r="UCR24" s="810"/>
      <c r="UCS24" s="810"/>
      <c r="UCT24" s="810"/>
      <c r="UCU24" s="810"/>
      <c r="UCV24" s="810"/>
      <c r="UCW24" s="810"/>
      <c r="UCX24" s="810"/>
      <c r="UCY24" s="810"/>
      <c r="UCZ24" s="810"/>
      <c r="UDA24" s="810"/>
      <c r="UDB24" s="810"/>
      <c r="UDC24" s="810"/>
      <c r="UDD24" s="810"/>
      <c r="UDE24" s="810"/>
      <c r="UDF24" s="810"/>
      <c r="UDG24" s="810"/>
      <c r="UDH24" s="810"/>
      <c r="UDI24" s="810"/>
      <c r="UDJ24" s="810"/>
      <c r="UDK24" s="810"/>
      <c r="UDL24" s="810"/>
      <c r="UDM24" s="810"/>
      <c r="UDN24" s="810"/>
      <c r="UDO24" s="810"/>
      <c r="UDP24" s="810"/>
      <c r="UDQ24" s="810"/>
      <c r="UDR24" s="810"/>
      <c r="UDS24" s="810"/>
      <c r="UDT24" s="810"/>
      <c r="UDU24" s="810"/>
      <c r="UDV24" s="810"/>
      <c r="UDW24" s="810"/>
      <c r="UDX24" s="810"/>
      <c r="UDY24" s="810"/>
      <c r="UDZ24" s="810"/>
      <c r="UEA24" s="810"/>
      <c r="UEB24" s="810"/>
      <c r="UEC24" s="810"/>
      <c r="UED24" s="810"/>
      <c r="UEE24" s="810"/>
      <c r="UEF24" s="810"/>
      <c r="UEG24" s="810"/>
      <c r="UEH24" s="810"/>
      <c r="UEI24" s="810"/>
      <c r="UEJ24" s="810"/>
      <c r="UEK24" s="810"/>
      <c r="UEL24" s="810"/>
      <c r="UEM24" s="810"/>
      <c r="UEN24" s="810"/>
      <c r="UEO24" s="810"/>
      <c r="UEP24" s="810"/>
      <c r="UEQ24" s="810"/>
      <c r="UER24" s="810"/>
      <c r="UES24" s="810"/>
      <c r="UET24" s="810"/>
      <c r="UEU24" s="810"/>
      <c r="UEV24" s="810"/>
      <c r="UEW24" s="810"/>
      <c r="UEX24" s="810"/>
      <c r="UEY24" s="810"/>
      <c r="UEZ24" s="810"/>
      <c r="UFA24" s="810"/>
      <c r="UFB24" s="810"/>
      <c r="UFC24" s="810"/>
      <c r="UFD24" s="810"/>
      <c r="UFE24" s="810"/>
      <c r="UFF24" s="810"/>
      <c r="UFG24" s="810"/>
      <c r="UFH24" s="810"/>
      <c r="UFI24" s="810"/>
      <c r="UFJ24" s="810"/>
      <c r="UFK24" s="810"/>
      <c r="UFL24" s="810"/>
      <c r="UFM24" s="810"/>
      <c r="UFN24" s="810"/>
      <c r="UFO24" s="810"/>
      <c r="UFP24" s="810"/>
      <c r="UFQ24" s="810"/>
      <c r="UFR24" s="810"/>
      <c r="UFS24" s="810"/>
      <c r="UFT24" s="810"/>
      <c r="UFU24" s="810"/>
      <c r="UFV24" s="810"/>
      <c r="UFW24" s="810"/>
      <c r="UFX24" s="810"/>
      <c r="UFY24" s="810"/>
      <c r="UFZ24" s="810"/>
      <c r="UGA24" s="810"/>
      <c r="UGB24" s="810"/>
      <c r="UGC24" s="810"/>
      <c r="UGD24" s="810"/>
      <c r="UGE24" s="810"/>
      <c r="UGF24" s="810"/>
      <c r="UGG24" s="810"/>
      <c r="UGH24" s="810"/>
      <c r="UGI24" s="810"/>
      <c r="UGJ24" s="810"/>
      <c r="UGK24" s="810"/>
      <c r="UGL24" s="810"/>
      <c r="UGM24" s="810"/>
      <c r="UGN24" s="810"/>
      <c r="UGO24" s="810"/>
      <c r="UGP24" s="810"/>
      <c r="UGQ24" s="810"/>
      <c r="UGR24" s="810"/>
      <c r="UGS24" s="810"/>
      <c r="UGT24" s="810"/>
      <c r="UGU24" s="810"/>
      <c r="UGV24" s="810"/>
      <c r="UGW24" s="810"/>
      <c r="UGX24" s="810"/>
      <c r="UGY24" s="810"/>
      <c r="UGZ24" s="810"/>
      <c r="UHA24" s="810"/>
      <c r="UHB24" s="810"/>
      <c r="UHC24" s="810"/>
      <c r="UHD24" s="810"/>
      <c r="UHE24" s="810"/>
      <c r="UHF24" s="810"/>
      <c r="UHG24" s="810"/>
      <c r="UHH24" s="810"/>
      <c r="UHI24" s="810"/>
      <c r="UHJ24" s="810"/>
      <c r="UHK24" s="810"/>
      <c r="UHL24" s="810"/>
      <c r="UHM24" s="810"/>
      <c r="UHN24" s="810"/>
      <c r="UHO24" s="810"/>
      <c r="UHP24" s="810"/>
      <c r="UHQ24" s="810"/>
      <c r="UHR24" s="810"/>
      <c r="UHS24" s="810"/>
      <c r="UHT24" s="810"/>
      <c r="UHU24" s="810"/>
      <c r="UHV24" s="810"/>
      <c r="UHW24" s="810"/>
      <c r="UHX24" s="810"/>
      <c r="UHY24" s="810"/>
      <c r="UHZ24" s="810"/>
      <c r="UIA24" s="810"/>
      <c r="UIB24" s="810"/>
      <c r="UIC24" s="810"/>
      <c r="UID24" s="810"/>
      <c r="UIE24" s="810"/>
      <c r="UIF24" s="810"/>
      <c r="UIG24" s="810"/>
      <c r="UIH24" s="810"/>
      <c r="UII24" s="810"/>
      <c r="UIJ24" s="810"/>
      <c r="UIK24" s="810"/>
      <c r="UIL24" s="810"/>
      <c r="UIM24" s="810"/>
      <c r="UIN24" s="810"/>
      <c r="UIO24" s="810"/>
      <c r="UIP24" s="810"/>
      <c r="UIQ24" s="810"/>
      <c r="UIR24" s="810"/>
      <c r="UIS24" s="810"/>
      <c r="UIT24" s="810"/>
      <c r="UIU24" s="810"/>
      <c r="UIV24" s="810"/>
      <c r="UIW24" s="810"/>
      <c r="UIX24" s="810"/>
      <c r="UIY24" s="810"/>
      <c r="UIZ24" s="810"/>
      <c r="UJA24" s="810"/>
      <c r="UJB24" s="810"/>
      <c r="UJC24" s="810"/>
      <c r="UJD24" s="810"/>
      <c r="UJE24" s="810"/>
      <c r="UJF24" s="810"/>
      <c r="UJG24" s="810"/>
      <c r="UJH24" s="810"/>
      <c r="UJI24" s="810"/>
      <c r="UJJ24" s="810"/>
      <c r="UJK24" s="810"/>
      <c r="UJL24" s="810"/>
      <c r="UJM24" s="810"/>
      <c r="UJN24" s="810"/>
      <c r="UJO24" s="810"/>
      <c r="UJP24" s="810"/>
      <c r="UJQ24" s="810"/>
      <c r="UJR24" s="810"/>
      <c r="UJS24" s="810"/>
      <c r="UJT24" s="810"/>
      <c r="UJU24" s="810"/>
      <c r="UJV24" s="810"/>
      <c r="UJW24" s="810"/>
      <c r="UJX24" s="810"/>
      <c r="UJY24" s="810"/>
      <c r="UJZ24" s="810"/>
      <c r="UKA24" s="810"/>
      <c r="UKB24" s="810"/>
      <c r="UKC24" s="810"/>
      <c r="UKD24" s="810"/>
      <c r="UKE24" s="810"/>
      <c r="UKF24" s="810"/>
      <c r="UKG24" s="810"/>
      <c r="UKH24" s="810"/>
      <c r="UKI24" s="810"/>
      <c r="UKJ24" s="810"/>
      <c r="UKK24" s="810"/>
      <c r="UKL24" s="810"/>
      <c r="UKM24" s="810"/>
      <c r="UKN24" s="810"/>
      <c r="UKO24" s="810"/>
      <c r="UKP24" s="810"/>
      <c r="UKQ24" s="810"/>
      <c r="UKR24" s="810"/>
      <c r="UKS24" s="810"/>
      <c r="UKT24" s="810"/>
      <c r="UKU24" s="810"/>
      <c r="UKV24" s="810"/>
      <c r="UKW24" s="810"/>
      <c r="UKX24" s="810"/>
      <c r="UKY24" s="810"/>
      <c r="UKZ24" s="810"/>
      <c r="ULA24" s="810"/>
      <c r="ULB24" s="810"/>
      <c r="ULC24" s="810"/>
      <c r="ULD24" s="810"/>
      <c r="ULE24" s="810"/>
      <c r="ULF24" s="810"/>
      <c r="ULG24" s="810"/>
      <c r="ULH24" s="810"/>
      <c r="ULI24" s="810"/>
      <c r="ULJ24" s="810"/>
      <c r="ULK24" s="810"/>
      <c r="ULL24" s="810"/>
      <c r="ULM24" s="810"/>
      <c r="ULN24" s="810"/>
      <c r="ULO24" s="810"/>
      <c r="ULP24" s="810"/>
      <c r="ULQ24" s="810"/>
      <c r="ULR24" s="810"/>
      <c r="ULS24" s="810"/>
      <c r="ULT24" s="810"/>
      <c r="ULU24" s="810"/>
      <c r="ULV24" s="810"/>
      <c r="ULW24" s="810"/>
      <c r="ULX24" s="810"/>
      <c r="ULY24" s="810"/>
      <c r="ULZ24" s="810"/>
      <c r="UMA24" s="810"/>
      <c r="UMB24" s="810"/>
      <c r="UMC24" s="810"/>
      <c r="UMD24" s="810"/>
      <c r="UME24" s="810"/>
      <c r="UMF24" s="810"/>
      <c r="UMG24" s="810"/>
      <c r="UMH24" s="810"/>
      <c r="UMI24" s="810"/>
      <c r="UMJ24" s="810"/>
      <c r="UMK24" s="810"/>
      <c r="UML24" s="810"/>
      <c r="UMM24" s="810"/>
      <c r="UMN24" s="810"/>
      <c r="UMO24" s="810"/>
      <c r="UMP24" s="810"/>
      <c r="UMQ24" s="810"/>
      <c r="UMR24" s="810"/>
      <c r="UMS24" s="810"/>
      <c r="UMT24" s="810"/>
      <c r="UMU24" s="810"/>
      <c r="UMV24" s="810"/>
      <c r="UMW24" s="810"/>
      <c r="UMX24" s="810"/>
      <c r="UMY24" s="810"/>
      <c r="UMZ24" s="810"/>
      <c r="UNA24" s="810"/>
      <c r="UNB24" s="810"/>
      <c r="UNC24" s="810"/>
      <c r="UND24" s="810"/>
      <c r="UNE24" s="810"/>
      <c r="UNF24" s="810"/>
      <c r="UNG24" s="810"/>
      <c r="UNH24" s="810"/>
      <c r="UNI24" s="810"/>
      <c r="UNJ24" s="810"/>
      <c r="UNK24" s="810"/>
      <c r="UNL24" s="810"/>
      <c r="UNM24" s="810"/>
      <c r="UNN24" s="810"/>
      <c r="UNO24" s="810"/>
      <c r="UNP24" s="810"/>
      <c r="UNQ24" s="810"/>
      <c r="UNR24" s="810"/>
      <c r="UNS24" s="810"/>
      <c r="UNT24" s="810"/>
      <c r="UNU24" s="810"/>
      <c r="UNV24" s="810"/>
      <c r="UNW24" s="810"/>
      <c r="UNX24" s="810"/>
      <c r="UNY24" s="810"/>
      <c r="UNZ24" s="810"/>
      <c r="UOA24" s="810"/>
      <c r="UOB24" s="810"/>
      <c r="UOC24" s="810"/>
      <c r="UOD24" s="810"/>
      <c r="UOE24" s="810"/>
      <c r="UOF24" s="810"/>
      <c r="UOG24" s="810"/>
      <c r="UOH24" s="810"/>
      <c r="UOI24" s="810"/>
      <c r="UOJ24" s="810"/>
      <c r="UOK24" s="810"/>
      <c r="UOL24" s="810"/>
      <c r="UOM24" s="810"/>
      <c r="UON24" s="810"/>
      <c r="UOO24" s="810"/>
      <c r="UOP24" s="810"/>
      <c r="UOQ24" s="810"/>
      <c r="UOR24" s="810"/>
      <c r="UOS24" s="810"/>
      <c r="UOT24" s="810"/>
      <c r="UOU24" s="810"/>
      <c r="UOV24" s="810"/>
      <c r="UOW24" s="810"/>
      <c r="UOX24" s="810"/>
      <c r="UOY24" s="810"/>
      <c r="UOZ24" s="810"/>
      <c r="UPA24" s="810"/>
      <c r="UPB24" s="810"/>
      <c r="UPC24" s="810"/>
      <c r="UPD24" s="810"/>
      <c r="UPE24" s="810"/>
      <c r="UPF24" s="810"/>
      <c r="UPG24" s="810"/>
      <c r="UPH24" s="810"/>
      <c r="UPI24" s="810"/>
      <c r="UPJ24" s="810"/>
      <c r="UPK24" s="810"/>
      <c r="UPL24" s="810"/>
      <c r="UPM24" s="810"/>
      <c r="UPN24" s="810"/>
      <c r="UPO24" s="810"/>
      <c r="UPP24" s="810"/>
      <c r="UPQ24" s="810"/>
      <c r="UPR24" s="810"/>
      <c r="UPS24" s="810"/>
      <c r="UPT24" s="810"/>
      <c r="UPU24" s="810"/>
      <c r="UPV24" s="810"/>
      <c r="UPW24" s="810"/>
      <c r="UPX24" s="810"/>
      <c r="UPY24" s="810"/>
      <c r="UPZ24" s="810"/>
      <c r="UQA24" s="810"/>
      <c r="UQB24" s="810"/>
      <c r="UQC24" s="810"/>
      <c r="UQD24" s="810"/>
      <c r="UQE24" s="810"/>
      <c r="UQF24" s="810"/>
      <c r="UQG24" s="810"/>
      <c r="UQH24" s="810"/>
      <c r="UQI24" s="810"/>
      <c r="UQJ24" s="810"/>
      <c r="UQK24" s="810"/>
      <c r="UQL24" s="810"/>
      <c r="UQM24" s="810"/>
      <c r="UQN24" s="810"/>
      <c r="UQO24" s="810"/>
      <c r="UQP24" s="810"/>
      <c r="UQQ24" s="810"/>
      <c r="UQR24" s="810"/>
      <c r="UQS24" s="810"/>
      <c r="UQT24" s="810"/>
      <c r="UQU24" s="810"/>
      <c r="UQV24" s="810"/>
      <c r="UQW24" s="810"/>
      <c r="UQX24" s="810"/>
      <c r="UQY24" s="810"/>
      <c r="UQZ24" s="810"/>
      <c r="URA24" s="810"/>
      <c r="URB24" s="810"/>
      <c r="URC24" s="810"/>
      <c r="URD24" s="810"/>
      <c r="URE24" s="810"/>
      <c r="URF24" s="810"/>
      <c r="URG24" s="810"/>
      <c r="URH24" s="810"/>
      <c r="URI24" s="810"/>
      <c r="URJ24" s="810"/>
      <c r="URK24" s="810"/>
      <c r="URL24" s="810"/>
      <c r="URM24" s="810"/>
      <c r="URN24" s="810"/>
      <c r="URO24" s="810"/>
      <c r="URP24" s="810"/>
      <c r="URQ24" s="810"/>
      <c r="URR24" s="810"/>
      <c r="URS24" s="810"/>
      <c r="URT24" s="810"/>
      <c r="URU24" s="810"/>
      <c r="URV24" s="810"/>
      <c r="URW24" s="810"/>
      <c r="URX24" s="810"/>
      <c r="URY24" s="810"/>
      <c r="URZ24" s="810"/>
      <c r="USA24" s="810"/>
      <c r="USB24" s="810"/>
      <c r="USC24" s="810"/>
      <c r="USD24" s="810"/>
      <c r="USE24" s="810"/>
      <c r="USF24" s="810"/>
      <c r="USG24" s="810"/>
      <c r="USH24" s="810"/>
      <c r="USI24" s="810"/>
      <c r="USJ24" s="810"/>
      <c r="USK24" s="810"/>
      <c r="USL24" s="810"/>
      <c r="USM24" s="810"/>
      <c r="USN24" s="810"/>
      <c r="USO24" s="810"/>
      <c r="USP24" s="810"/>
      <c r="USQ24" s="810"/>
      <c r="USR24" s="810"/>
      <c r="USS24" s="810"/>
      <c r="UST24" s="810"/>
      <c r="USU24" s="810"/>
      <c r="USV24" s="810"/>
      <c r="USW24" s="810"/>
      <c r="USX24" s="810"/>
      <c r="USY24" s="810"/>
      <c r="USZ24" s="810"/>
      <c r="UTA24" s="810"/>
      <c r="UTB24" s="810"/>
      <c r="UTC24" s="810"/>
      <c r="UTD24" s="810"/>
      <c r="UTE24" s="810"/>
      <c r="UTF24" s="810"/>
      <c r="UTG24" s="810"/>
      <c r="UTH24" s="810"/>
      <c r="UTI24" s="810"/>
      <c r="UTJ24" s="810"/>
      <c r="UTK24" s="810"/>
      <c r="UTL24" s="810"/>
      <c r="UTM24" s="810"/>
      <c r="UTN24" s="810"/>
      <c r="UTO24" s="810"/>
      <c r="UTP24" s="810"/>
      <c r="UTQ24" s="810"/>
      <c r="UTR24" s="810"/>
      <c r="UTS24" s="810"/>
      <c r="UTT24" s="810"/>
      <c r="UTU24" s="810"/>
      <c r="UTV24" s="810"/>
      <c r="UTW24" s="810"/>
      <c r="UTX24" s="810"/>
      <c r="UTY24" s="810"/>
      <c r="UTZ24" s="810"/>
      <c r="UUA24" s="810"/>
      <c r="UUB24" s="810"/>
      <c r="UUC24" s="810"/>
      <c r="UUD24" s="810"/>
      <c r="UUE24" s="810"/>
      <c r="UUF24" s="810"/>
      <c r="UUG24" s="810"/>
      <c r="UUH24" s="810"/>
      <c r="UUI24" s="810"/>
      <c r="UUJ24" s="810"/>
      <c r="UUK24" s="810"/>
      <c r="UUL24" s="810"/>
      <c r="UUM24" s="810"/>
      <c r="UUN24" s="810"/>
      <c r="UUO24" s="810"/>
      <c r="UUP24" s="810"/>
      <c r="UUQ24" s="810"/>
      <c r="UUR24" s="810"/>
      <c r="UUS24" s="810"/>
      <c r="UUT24" s="810"/>
      <c r="UUU24" s="810"/>
      <c r="UUV24" s="810"/>
      <c r="UUW24" s="810"/>
      <c r="UUX24" s="810"/>
      <c r="UUY24" s="810"/>
      <c r="UUZ24" s="810"/>
      <c r="UVA24" s="810"/>
      <c r="UVB24" s="810"/>
      <c r="UVC24" s="810"/>
      <c r="UVD24" s="810"/>
      <c r="UVE24" s="810"/>
      <c r="UVF24" s="810"/>
      <c r="UVG24" s="810"/>
      <c r="UVH24" s="810"/>
      <c r="UVI24" s="810"/>
      <c r="UVJ24" s="810"/>
      <c r="UVK24" s="810"/>
      <c r="UVL24" s="810"/>
      <c r="UVM24" s="810"/>
      <c r="UVN24" s="810"/>
      <c r="UVO24" s="810"/>
      <c r="UVP24" s="810"/>
      <c r="UVQ24" s="810"/>
      <c r="UVR24" s="810"/>
      <c r="UVS24" s="810"/>
      <c r="UVT24" s="810"/>
      <c r="UVU24" s="810"/>
      <c r="UVV24" s="810"/>
      <c r="UVW24" s="810"/>
      <c r="UVX24" s="810"/>
      <c r="UVY24" s="810"/>
      <c r="UVZ24" s="810"/>
      <c r="UWA24" s="810"/>
      <c r="UWB24" s="810"/>
      <c r="UWC24" s="810"/>
      <c r="UWD24" s="810"/>
      <c r="UWE24" s="810"/>
      <c r="UWF24" s="810"/>
      <c r="UWG24" s="810"/>
      <c r="UWH24" s="810"/>
      <c r="UWI24" s="810"/>
      <c r="UWJ24" s="810"/>
      <c r="UWK24" s="810"/>
      <c r="UWL24" s="810"/>
      <c r="UWM24" s="810"/>
      <c r="UWN24" s="810"/>
      <c r="UWO24" s="810"/>
      <c r="UWP24" s="810"/>
      <c r="UWQ24" s="810"/>
      <c r="UWR24" s="810"/>
      <c r="UWS24" s="810"/>
      <c r="UWT24" s="810"/>
      <c r="UWU24" s="810"/>
      <c r="UWV24" s="810"/>
      <c r="UWW24" s="810"/>
      <c r="UWX24" s="810"/>
      <c r="UWY24" s="810"/>
      <c r="UWZ24" s="810"/>
      <c r="UXA24" s="810"/>
      <c r="UXB24" s="810"/>
      <c r="UXC24" s="810"/>
      <c r="UXD24" s="810"/>
      <c r="UXE24" s="810"/>
      <c r="UXF24" s="810"/>
      <c r="UXG24" s="810"/>
      <c r="UXH24" s="810"/>
      <c r="UXI24" s="810"/>
      <c r="UXJ24" s="810"/>
      <c r="UXK24" s="810"/>
      <c r="UXL24" s="810"/>
      <c r="UXM24" s="810"/>
      <c r="UXN24" s="810"/>
      <c r="UXO24" s="810"/>
      <c r="UXP24" s="810"/>
      <c r="UXQ24" s="810"/>
      <c r="UXR24" s="810"/>
      <c r="UXS24" s="810"/>
      <c r="UXT24" s="810"/>
      <c r="UXU24" s="810"/>
      <c r="UXV24" s="810"/>
      <c r="UXW24" s="810"/>
      <c r="UXX24" s="810"/>
      <c r="UXY24" s="810"/>
      <c r="UXZ24" s="810"/>
      <c r="UYA24" s="810"/>
      <c r="UYB24" s="810"/>
      <c r="UYC24" s="810"/>
      <c r="UYD24" s="810"/>
      <c r="UYE24" s="810"/>
      <c r="UYF24" s="810"/>
      <c r="UYG24" s="810"/>
      <c r="UYH24" s="810"/>
      <c r="UYI24" s="810"/>
      <c r="UYJ24" s="810"/>
      <c r="UYK24" s="810"/>
      <c r="UYL24" s="810"/>
      <c r="UYM24" s="810"/>
      <c r="UYN24" s="810"/>
      <c r="UYO24" s="810"/>
      <c r="UYP24" s="810"/>
      <c r="UYQ24" s="810"/>
      <c r="UYR24" s="810"/>
      <c r="UYS24" s="810"/>
      <c r="UYT24" s="810"/>
      <c r="UYU24" s="810"/>
      <c r="UYV24" s="810"/>
      <c r="UYW24" s="810"/>
      <c r="UYX24" s="810"/>
      <c r="UYY24" s="810"/>
      <c r="UYZ24" s="810"/>
      <c r="UZA24" s="810"/>
      <c r="UZB24" s="810"/>
      <c r="UZC24" s="810"/>
      <c r="UZD24" s="810"/>
      <c r="UZE24" s="810"/>
      <c r="UZF24" s="810"/>
      <c r="UZG24" s="810"/>
      <c r="UZH24" s="810"/>
      <c r="UZI24" s="810"/>
      <c r="UZJ24" s="810"/>
      <c r="UZK24" s="810"/>
      <c r="UZL24" s="810"/>
      <c r="UZM24" s="810"/>
      <c r="UZN24" s="810"/>
      <c r="UZO24" s="810"/>
      <c r="UZP24" s="810"/>
      <c r="UZQ24" s="810"/>
      <c r="UZR24" s="810"/>
      <c r="UZS24" s="810"/>
      <c r="UZT24" s="810"/>
      <c r="UZU24" s="810"/>
      <c r="UZV24" s="810"/>
      <c r="UZW24" s="810"/>
      <c r="UZX24" s="810"/>
      <c r="UZY24" s="810"/>
      <c r="UZZ24" s="810"/>
      <c r="VAA24" s="810"/>
      <c r="VAB24" s="810"/>
      <c r="VAC24" s="810"/>
      <c r="VAD24" s="810"/>
      <c r="VAE24" s="810"/>
      <c r="VAF24" s="810"/>
      <c r="VAG24" s="810"/>
      <c r="VAH24" s="810"/>
      <c r="VAI24" s="810"/>
      <c r="VAJ24" s="810"/>
      <c r="VAK24" s="810"/>
      <c r="VAL24" s="810"/>
      <c r="VAM24" s="810"/>
      <c r="VAN24" s="810"/>
      <c r="VAO24" s="810"/>
      <c r="VAP24" s="810"/>
      <c r="VAQ24" s="810"/>
      <c r="VAR24" s="810"/>
      <c r="VAS24" s="810"/>
      <c r="VAT24" s="810"/>
      <c r="VAU24" s="810"/>
      <c r="VAV24" s="810"/>
      <c r="VAW24" s="810"/>
      <c r="VAX24" s="810"/>
      <c r="VAY24" s="810"/>
      <c r="VAZ24" s="810"/>
      <c r="VBA24" s="810"/>
      <c r="VBB24" s="810"/>
      <c r="VBC24" s="810"/>
      <c r="VBD24" s="810"/>
      <c r="VBE24" s="810"/>
      <c r="VBF24" s="810"/>
      <c r="VBG24" s="810"/>
      <c r="VBH24" s="810"/>
      <c r="VBI24" s="810"/>
      <c r="VBJ24" s="810"/>
      <c r="VBK24" s="810"/>
      <c r="VBL24" s="810"/>
      <c r="VBM24" s="810"/>
      <c r="VBN24" s="810"/>
      <c r="VBO24" s="810"/>
      <c r="VBP24" s="810"/>
      <c r="VBQ24" s="810"/>
      <c r="VBR24" s="810"/>
      <c r="VBS24" s="810"/>
      <c r="VBT24" s="810"/>
      <c r="VBU24" s="810"/>
      <c r="VBV24" s="810"/>
      <c r="VBW24" s="810"/>
      <c r="VBX24" s="810"/>
      <c r="VBY24" s="810"/>
      <c r="VBZ24" s="810"/>
      <c r="VCA24" s="810"/>
      <c r="VCB24" s="810"/>
      <c r="VCC24" s="810"/>
      <c r="VCD24" s="810"/>
      <c r="VCE24" s="810"/>
      <c r="VCF24" s="810"/>
      <c r="VCG24" s="810"/>
      <c r="VCH24" s="810"/>
      <c r="VCI24" s="810"/>
      <c r="VCJ24" s="810"/>
      <c r="VCK24" s="810"/>
      <c r="VCL24" s="810"/>
      <c r="VCM24" s="810"/>
      <c r="VCN24" s="810"/>
      <c r="VCO24" s="810"/>
      <c r="VCP24" s="810"/>
      <c r="VCQ24" s="810"/>
      <c r="VCR24" s="810"/>
      <c r="VCS24" s="810"/>
      <c r="VCT24" s="810"/>
      <c r="VCU24" s="810"/>
      <c r="VCV24" s="810"/>
      <c r="VCW24" s="810"/>
      <c r="VCX24" s="810"/>
      <c r="VCY24" s="810"/>
      <c r="VCZ24" s="810"/>
      <c r="VDA24" s="810"/>
      <c r="VDB24" s="810"/>
      <c r="VDC24" s="810"/>
      <c r="VDD24" s="810"/>
      <c r="VDE24" s="810"/>
      <c r="VDF24" s="810"/>
      <c r="VDG24" s="810"/>
      <c r="VDH24" s="810"/>
      <c r="VDI24" s="810"/>
      <c r="VDJ24" s="810"/>
      <c r="VDK24" s="810"/>
      <c r="VDL24" s="810"/>
      <c r="VDM24" s="810"/>
      <c r="VDN24" s="810"/>
      <c r="VDO24" s="810"/>
      <c r="VDP24" s="810"/>
      <c r="VDQ24" s="810"/>
      <c r="VDR24" s="810"/>
      <c r="VDS24" s="810"/>
      <c r="VDT24" s="810"/>
      <c r="VDU24" s="810"/>
      <c r="VDV24" s="810"/>
      <c r="VDW24" s="810"/>
      <c r="VDX24" s="810"/>
      <c r="VDY24" s="810"/>
      <c r="VDZ24" s="810"/>
      <c r="VEA24" s="810"/>
      <c r="VEB24" s="810"/>
      <c r="VEC24" s="810"/>
      <c r="VED24" s="810"/>
      <c r="VEE24" s="810"/>
      <c r="VEF24" s="810"/>
      <c r="VEG24" s="810"/>
      <c r="VEH24" s="810"/>
      <c r="VEI24" s="810"/>
      <c r="VEJ24" s="810"/>
      <c r="VEK24" s="810"/>
      <c r="VEL24" s="810"/>
      <c r="VEM24" s="810"/>
      <c r="VEN24" s="810"/>
      <c r="VEO24" s="810"/>
      <c r="VEP24" s="810"/>
      <c r="VEQ24" s="810"/>
      <c r="VER24" s="810"/>
      <c r="VES24" s="810"/>
      <c r="VET24" s="810"/>
      <c r="VEU24" s="810"/>
      <c r="VEV24" s="810"/>
      <c r="VEW24" s="810"/>
      <c r="VEX24" s="810"/>
      <c r="VEY24" s="810"/>
      <c r="VEZ24" s="810"/>
      <c r="VFA24" s="810"/>
      <c r="VFB24" s="810"/>
      <c r="VFC24" s="810"/>
      <c r="VFD24" s="810"/>
      <c r="VFE24" s="810"/>
      <c r="VFF24" s="810"/>
      <c r="VFG24" s="810"/>
      <c r="VFH24" s="810"/>
      <c r="VFI24" s="810"/>
      <c r="VFJ24" s="810"/>
      <c r="VFK24" s="810"/>
      <c r="VFL24" s="810"/>
      <c r="VFM24" s="810"/>
      <c r="VFN24" s="810"/>
      <c r="VFO24" s="810"/>
      <c r="VFP24" s="810"/>
      <c r="VFQ24" s="810"/>
      <c r="VFR24" s="810"/>
      <c r="VFS24" s="810"/>
      <c r="VFT24" s="810"/>
      <c r="VFU24" s="810"/>
      <c r="VFV24" s="810"/>
      <c r="VFW24" s="810"/>
      <c r="VFX24" s="810"/>
      <c r="VFY24" s="810"/>
      <c r="VFZ24" s="810"/>
      <c r="VGA24" s="810"/>
      <c r="VGB24" s="810"/>
      <c r="VGC24" s="810"/>
      <c r="VGD24" s="810"/>
      <c r="VGE24" s="810"/>
      <c r="VGF24" s="810"/>
      <c r="VGG24" s="810"/>
      <c r="VGH24" s="810"/>
      <c r="VGI24" s="810"/>
      <c r="VGJ24" s="810"/>
      <c r="VGK24" s="810"/>
      <c r="VGL24" s="810"/>
      <c r="VGM24" s="810"/>
      <c r="VGN24" s="810"/>
      <c r="VGO24" s="810"/>
      <c r="VGP24" s="810"/>
      <c r="VGQ24" s="810"/>
      <c r="VGR24" s="810"/>
      <c r="VGS24" s="810"/>
      <c r="VGT24" s="810"/>
      <c r="VGU24" s="810"/>
      <c r="VGV24" s="810"/>
      <c r="VGW24" s="810"/>
      <c r="VGX24" s="810"/>
      <c r="VGY24" s="810"/>
      <c r="VGZ24" s="810"/>
      <c r="VHA24" s="810"/>
      <c r="VHB24" s="810"/>
      <c r="VHC24" s="810"/>
      <c r="VHD24" s="810"/>
      <c r="VHE24" s="810"/>
      <c r="VHF24" s="810"/>
      <c r="VHG24" s="810"/>
      <c r="VHH24" s="810"/>
      <c r="VHI24" s="810"/>
      <c r="VHJ24" s="810"/>
      <c r="VHK24" s="810"/>
      <c r="VHL24" s="810"/>
      <c r="VHM24" s="810"/>
      <c r="VHN24" s="810"/>
      <c r="VHO24" s="810"/>
      <c r="VHP24" s="810"/>
      <c r="VHQ24" s="810"/>
      <c r="VHR24" s="810"/>
      <c r="VHS24" s="810"/>
      <c r="VHT24" s="810"/>
      <c r="VHU24" s="810"/>
      <c r="VHV24" s="810"/>
      <c r="VHW24" s="810"/>
      <c r="VHX24" s="810"/>
      <c r="VHY24" s="810"/>
      <c r="VHZ24" s="810"/>
      <c r="VIA24" s="810"/>
      <c r="VIB24" s="810"/>
      <c r="VIC24" s="810"/>
      <c r="VID24" s="810"/>
      <c r="VIE24" s="810"/>
      <c r="VIF24" s="810"/>
      <c r="VIG24" s="810"/>
      <c r="VIH24" s="810"/>
      <c r="VII24" s="810"/>
      <c r="VIJ24" s="810"/>
      <c r="VIK24" s="810"/>
      <c r="VIL24" s="810"/>
      <c r="VIM24" s="810"/>
      <c r="VIN24" s="810"/>
      <c r="VIO24" s="810"/>
      <c r="VIP24" s="810"/>
      <c r="VIQ24" s="810"/>
      <c r="VIR24" s="810"/>
      <c r="VIS24" s="810"/>
      <c r="VIT24" s="810"/>
      <c r="VIU24" s="810"/>
      <c r="VIV24" s="810"/>
      <c r="VIW24" s="810"/>
      <c r="VIX24" s="810"/>
      <c r="VIY24" s="810"/>
      <c r="VIZ24" s="810"/>
      <c r="VJA24" s="810"/>
      <c r="VJB24" s="810"/>
      <c r="VJC24" s="810"/>
      <c r="VJD24" s="810"/>
      <c r="VJE24" s="810"/>
      <c r="VJF24" s="810"/>
      <c r="VJG24" s="810"/>
      <c r="VJH24" s="810"/>
      <c r="VJI24" s="810"/>
      <c r="VJJ24" s="810"/>
      <c r="VJK24" s="810"/>
      <c r="VJL24" s="810"/>
      <c r="VJM24" s="810"/>
      <c r="VJN24" s="810"/>
      <c r="VJO24" s="810"/>
      <c r="VJP24" s="810"/>
      <c r="VJQ24" s="810"/>
      <c r="VJR24" s="810"/>
      <c r="VJS24" s="810"/>
      <c r="VJT24" s="810"/>
      <c r="VJU24" s="810"/>
      <c r="VJV24" s="810"/>
      <c r="VJW24" s="810"/>
      <c r="VJX24" s="810"/>
      <c r="VJY24" s="810"/>
      <c r="VJZ24" s="810"/>
      <c r="VKA24" s="810"/>
      <c r="VKB24" s="810"/>
      <c r="VKC24" s="810"/>
      <c r="VKD24" s="810"/>
      <c r="VKE24" s="810"/>
      <c r="VKF24" s="810"/>
      <c r="VKG24" s="810"/>
      <c r="VKH24" s="810"/>
      <c r="VKI24" s="810"/>
      <c r="VKJ24" s="810"/>
      <c r="VKK24" s="810"/>
      <c r="VKL24" s="810"/>
      <c r="VKM24" s="810"/>
      <c r="VKN24" s="810"/>
      <c r="VKO24" s="810"/>
      <c r="VKP24" s="810"/>
      <c r="VKQ24" s="810"/>
      <c r="VKR24" s="810"/>
      <c r="VKS24" s="810"/>
      <c r="VKT24" s="810"/>
      <c r="VKU24" s="810"/>
      <c r="VKV24" s="810"/>
      <c r="VKW24" s="810"/>
      <c r="VKX24" s="810"/>
      <c r="VKY24" s="810"/>
      <c r="VKZ24" s="810"/>
      <c r="VLA24" s="810"/>
      <c r="VLB24" s="810"/>
      <c r="VLC24" s="810"/>
      <c r="VLD24" s="810"/>
      <c r="VLE24" s="810"/>
      <c r="VLF24" s="810"/>
      <c r="VLG24" s="810"/>
      <c r="VLH24" s="810"/>
      <c r="VLI24" s="810"/>
      <c r="VLJ24" s="810"/>
      <c r="VLK24" s="810"/>
      <c r="VLL24" s="810"/>
      <c r="VLM24" s="810"/>
      <c r="VLN24" s="810"/>
      <c r="VLO24" s="810"/>
      <c r="VLP24" s="810"/>
      <c r="VLQ24" s="810"/>
      <c r="VLR24" s="810"/>
      <c r="VLS24" s="810"/>
      <c r="VLT24" s="810"/>
      <c r="VLU24" s="810"/>
      <c r="VLV24" s="810"/>
      <c r="VLW24" s="810"/>
      <c r="VLX24" s="810"/>
      <c r="VLY24" s="810"/>
      <c r="VLZ24" s="810"/>
      <c r="VMA24" s="810"/>
      <c r="VMB24" s="810"/>
      <c r="VMC24" s="810"/>
      <c r="VMD24" s="810"/>
      <c r="VME24" s="810"/>
      <c r="VMF24" s="810"/>
      <c r="VMG24" s="810"/>
      <c r="VMH24" s="810"/>
      <c r="VMI24" s="810"/>
      <c r="VMJ24" s="810"/>
      <c r="VMK24" s="810"/>
      <c r="VML24" s="810"/>
      <c r="VMM24" s="810"/>
      <c r="VMN24" s="810"/>
      <c r="VMO24" s="810"/>
      <c r="VMP24" s="810"/>
      <c r="VMQ24" s="810"/>
      <c r="VMR24" s="810"/>
      <c r="VMS24" s="810"/>
      <c r="VMT24" s="810"/>
      <c r="VMU24" s="810"/>
      <c r="VMV24" s="810"/>
      <c r="VMW24" s="810"/>
      <c r="VMX24" s="810"/>
      <c r="VMY24" s="810"/>
      <c r="VMZ24" s="810"/>
      <c r="VNA24" s="810"/>
      <c r="VNB24" s="810"/>
      <c r="VNC24" s="810"/>
      <c r="VND24" s="810"/>
      <c r="VNE24" s="810"/>
      <c r="VNF24" s="810"/>
      <c r="VNG24" s="810"/>
      <c r="VNH24" s="810"/>
      <c r="VNI24" s="810"/>
      <c r="VNJ24" s="810"/>
      <c r="VNK24" s="810"/>
      <c r="VNL24" s="810"/>
      <c r="VNM24" s="810"/>
      <c r="VNN24" s="810"/>
      <c r="VNO24" s="810"/>
      <c r="VNP24" s="810"/>
      <c r="VNQ24" s="810"/>
      <c r="VNR24" s="810"/>
      <c r="VNS24" s="810"/>
      <c r="VNT24" s="810"/>
      <c r="VNU24" s="810"/>
      <c r="VNV24" s="810"/>
      <c r="VNW24" s="810"/>
      <c r="VNX24" s="810"/>
      <c r="VNY24" s="810"/>
      <c r="VNZ24" s="810"/>
      <c r="VOA24" s="810"/>
      <c r="VOB24" s="810"/>
      <c r="VOC24" s="810"/>
      <c r="VOD24" s="810"/>
      <c r="VOE24" s="810"/>
      <c r="VOF24" s="810"/>
      <c r="VOG24" s="810"/>
      <c r="VOH24" s="810"/>
      <c r="VOI24" s="810"/>
      <c r="VOJ24" s="810"/>
      <c r="VOK24" s="810"/>
      <c r="VOL24" s="810"/>
      <c r="VOM24" s="810"/>
      <c r="VON24" s="810"/>
      <c r="VOO24" s="810"/>
      <c r="VOP24" s="810"/>
      <c r="VOQ24" s="810"/>
      <c r="VOR24" s="810"/>
      <c r="VOS24" s="810"/>
      <c r="VOT24" s="810"/>
      <c r="VOU24" s="810"/>
      <c r="VOV24" s="810"/>
      <c r="VOW24" s="810"/>
      <c r="VOX24" s="810"/>
      <c r="VOY24" s="810"/>
      <c r="VOZ24" s="810"/>
      <c r="VPA24" s="810"/>
      <c r="VPB24" s="810"/>
      <c r="VPC24" s="810"/>
      <c r="VPD24" s="810"/>
      <c r="VPE24" s="810"/>
      <c r="VPF24" s="810"/>
      <c r="VPG24" s="810"/>
      <c r="VPH24" s="810"/>
      <c r="VPI24" s="810"/>
      <c r="VPJ24" s="810"/>
      <c r="VPK24" s="810"/>
      <c r="VPL24" s="810"/>
      <c r="VPM24" s="810"/>
      <c r="VPN24" s="810"/>
      <c r="VPO24" s="810"/>
      <c r="VPP24" s="810"/>
      <c r="VPQ24" s="810"/>
      <c r="VPR24" s="810"/>
      <c r="VPS24" s="810"/>
      <c r="VPT24" s="810"/>
      <c r="VPU24" s="810"/>
      <c r="VPV24" s="810"/>
      <c r="VPW24" s="810"/>
      <c r="VPX24" s="810"/>
      <c r="VPY24" s="810"/>
      <c r="VPZ24" s="810"/>
      <c r="VQA24" s="810"/>
      <c r="VQB24" s="810"/>
      <c r="VQC24" s="810"/>
      <c r="VQD24" s="810"/>
      <c r="VQE24" s="810"/>
      <c r="VQF24" s="810"/>
      <c r="VQG24" s="810"/>
      <c r="VQH24" s="810"/>
      <c r="VQI24" s="810"/>
      <c r="VQJ24" s="810"/>
      <c r="VQK24" s="810"/>
      <c r="VQL24" s="810"/>
      <c r="VQM24" s="810"/>
      <c r="VQN24" s="810"/>
      <c r="VQO24" s="810"/>
      <c r="VQP24" s="810"/>
      <c r="VQQ24" s="810"/>
      <c r="VQR24" s="810"/>
      <c r="VQS24" s="810"/>
      <c r="VQT24" s="810"/>
      <c r="VQU24" s="810"/>
      <c r="VQV24" s="810"/>
      <c r="VQW24" s="810"/>
      <c r="VQX24" s="810"/>
      <c r="VQY24" s="810"/>
      <c r="VQZ24" s="810"/>
      <c r="VRA24" s="810"/>
      <c r="VRB24" s="810"/>
      <c r="VRC24" s="810"/>
      <c r="VRD24" s="810"/>
      <c r="VRE24" s="810"/>
      <c r="VRF24" s="810"/>
      <c r="VRG24" s="810"/>
      <c r="VRH24" s="810"/>
      <c r="VRI24" s="810"/>
      <c r="VRJ24" s="810"/>
      <c r="VRK24" s="810"/>
      <c r="VRL24" s="810"/>
      <c r="VRM24" s="810"/>
      <c r="VRN24" s="810"/>
      <c r="VRO24" s="810"/>
      <c r="VRP24" s="810"/>
      <c r="VRQ24" s="810"/>
      <c r="VRR24" s="810"/>
      <c r="VRS24" s="810"/>
      <c r="VRT24" s="810"/>
      <c r="VRU24" s="810"/>
      <c r="VRV24" s="810"/>
      <c r="VRW24" s="810"/>
      <c r="VRX24" s="810"/>
      <c r="VRY24" s="810"/>
      <c r="VRZ24" s="810"/>
      <c r="VSA24" s="810"/>
      <c r="VSB24" s="810"/>
      <c r="VSC24" s="810"/>
      <c r="VSD24" s="810"/>
      <c r="VSE24" s="810"/>
      <c r="VSF24" s="810"/>
      <c r="VSG24" s="810"/>
      <c r="VSH24" s="810"/>
      <c r="VSI24" s="810"/>
      <c r="VSJ24" s="810"/>
      <c r="VSK24" s="810"/>
      <c r="VSL24" s="810"/>
      <c r="VSM24" s="810"/>
      <c r="VSN24" s="810"/>
      <c r="VSO24" s="810"/>
      <c r="VSP24" s="810"/>
      <c r="VSQ24" s="810"/>
      <c r="VSR24" s="810"/>
      <c r="VSS24" s="810"/>
      <c r="VST24" s="810"/>
      <c r="VSU24" s="810"/>
      <c r="VSV24" s="810"/>
      <c r="VSW24" s="810"/>
      <c r="VSX24" s="810"/>
      <c r="VSY24" s="810"/>
      <c r="VSZ24" s="810"/>
      <c r="VTA24" s="810"/>
      <c r="VTB24" s="810"/>
      <c r="VTC24" s="810"/>
      <c r="VTD24" s="810"/>
      <c r="VTE24" s="810"/>
      <c r="VTF24" s="810"/>
      <c r="VTG24" s="810"/>
      <c r="VTH24" s="810"/>
      <c r="VTI24" s="810"/>
      <c r="VTJ24" s="810"/>
      <c r="VTK24" s="810"/>
      <c r="VTL24" s="810"/>
      <c r="VTM24" s="810"/>
      <c r="VTN24" s="810"/>
      <c r="VTO24" s="810"/>
      <c r="VTP24" s="810"/>
      <c r="VTQ24" s="810"/>
      <c r="VTR24" s="810"/>
      <c r="VTS24" s="810"/>
      <c r="VTT24" s="810"/>
      <c r="VTU24" s="810"/>
      <c r="VTV24" s="810"/>
      <c r="VTW24" s="810"/>
      <c r="VTX24" s="810"/>
      <c r="VTY24" s="810"/>
      <c r="VTZ24" s="810"/>
      <c r="VUA24" s="810"/>
      <c r="VUB24" s="810"/>
      <c r="VUC24" s="810"/>
      <c r="VUD24" s="810"/>
      <c r="VUE24" s="810"/>
      <c r="VUF24" s="810"/>
      <c r="VUG24" s="810"/>
      <c r="VUH24" s="810"/>
      <c r="VUI24" s="810"/>
      <c r="VUJ24" s="810"/>
      <c r="VUK24" s="810"/>
      <c r="VUL24" s="810"/>
      <c r="VUM24" s="810"/>
      <c r="VUN24" s="810"/>
      <c r="VUO24" s="810"/>
      <c r="VUP24" s="810"/>
      <c r="VUQ24" s="810"/>
      <c r="VUR24" s="810"/>
      <c r="VUS24" s="810"/>
      <c r="VUT24" s="810"/>
      <c r="VUU24" s="810"/>
      <c r="VUV24" s="810"/>
      <c r="VUW24" s="810"/>
      <c r="VUX24" s="810"/>
      <c r="VUY24" s="810"/>
      <c r="VUZ24" s="810"/>
      <c r="VVA24" s="810"/>
      <c r="VVB24" s="810"/>
      <c r="VVC24" s="810"/>
      <c r="VVD24" s="810"/>
      <c r="VVE24" s="810"/>
      <c r="VVF24" s="810"/>
      <c r="VVG24" s="810"/>
      <c r="VVH24" s="810"/>
      <c r="VVI24" s="810"/>
      <c r="VVJ24" s="810"/>
      <c r="VVK24" s="810"/>
      <c r="VVL24" s="810"/>
      <c r="VVM24" s="810"/>
      <c r="VVN24" s="810"/>
      <c r="VVO24" s="810"/>
      <c r="VVP24" s="810"/>
      <c r="VVQ24" s="810"/>
      <c r="VVR24" s="810"/>
      <c r="VVS24" s="810"/>
      <c r="VVT24" s="810"/>
      <c r="VVU24" s="810"/>
      <c r="VVV24" s="810"/>
      <c r="VVW24" s="810"/>
      <c r="VVX24" s="810"/>
      <c r="VVY24" s="810"/>
      <c r="VVZ24" s="810"/>
      <c r="VWA24" s="810"/>
      <c r="VWB24" s="810"/>
      <c r="VWC24" s="810"/>
      <c r="VWD24" s="810"/>
      <c r="VWE24" s="810"/>
      <c r="VWF24" s="810"/>
      <c r="VWG24" s="810"/>
      <c r="VWH24" s="810"/>
      <c r="VWI24" s="810"/>
      <c r="VWJ24" s="810"/>
      <c r="VWK24" s="810"/>
      <c r="VWL24" s="810"/>
      <c r="VWM24" s="810"/>
      <c r="VWN24" s="810"/>
      <c r="VWO24" s="810"/>
      <c r="VWP24" s="810"/>
      <c r="VWQ24" s="810"/>
      <c r="VWR24" s="810"/>
      <c r="VWS24" s="810"/>
      <c r="VWT24" s="810"/>
      <c r="VWU24" s="810"/>
      <c r="VWV24" s="810"/>
      <c r="VWW24" s="810"/>
      <c r="VWX24" s="810"/>
      <c r="VWY24" s="810"/>
      <c r="VWZ24" s="810"/>
      <c r="VXA24" s="810"/>
      <c r="VXB24" s="810"/>
      <c r="VXC24" s="810"/>
      <c r="VXD24" s="810"/>
      <c r="VXE24" s="810"/>
      <c r="VXF24" s="810"/>
      <c r="VXG24" s="810"/>
      <c r="VXH24" s="810"/>
      <c r="VXI24" s="810"/>
      <c r="VXJ24" s="810"/>
      <c r="VXK24" s="810"/>
      <c r="VXL24" s="810"/>
      <c r="VXM24" s="810"/>
      <c r="VXN24" s="810"/>
      <c r="VXO24" s="810"/>
      <c r="VXP24" s="810"/>
      <c r="VXQ24" s="810"/>
      <c r="VXR24" s="810"/>
      <c r="VXS24" s="810"/>
      <c r="VXT24" s="810"/>
      <c r="VXU24" s="810"/>
      <c r="VXV24" s="810"/>
      <c r="VXW24" s="810"/>
      <c r="VXX24" s="810"/>
      <c r="VXY24" s="810"/>
      <c r="VXZ24" s="810"/>
      <c r="VYA24" s="810"/>
      <c r="VYB24" s="810"/>
      <c r="VYC24" s="810"/>
      <c r="VYD24" s="810"/>
      <c r="VYE24" s="810"/>
      <c r="VYF24" s="810"/>
      <c r="VYG24" s="810"/>
      <c r="VYH24" s="810"/>
      <c r="VYI24" s="810"/>
      <c r="VYJ24" s="810"/>
      <c r="VYK24" s="810"/>
      <c r="VYL24" s="810"/>
      <c r="VYM24" s="810"/>
      <c r="VYN24" s="810"/>
      <c r="VYO24" s="810"/>
      <c r="VYP24" s="810"/>
      <c r="VYQ24" s="810"/>
      <c r="VYR24" s="810"/>
      <c r="VYS24" s="810"/>
      <c r="VYT24" s="810"/>
      <c r="VYU24" s="810"/>
      <c r="VYV24" s="810"/>
      <c r="VYW24" s="810"/>
      <c r="VYX24" s="810"/>
      <c r="VYY24" s="810"/>
      <c r="VYZ24" s="810"/>
      <c r="VZA24" s="810"/>
      <c r="VZB24" s="810"/>
      <c r="VZC24" s="810"/>
      <c r="VZD24" s="810"/>
      <c r="VZE24" s="810"/>
      <c r="VZF24" s="810"/>
      <c r="VZG24" s="810"/>
      <c r="VZH24" s="810"/>
      <c r="VZI24" s="810"/>
      <c r="VZJ24" s="810"/>
      <c r="VZK24" s="810"/>
      <c r="VZL24" s="810"/>
      <c r="VZM24" s="810"/>
      <c r="VZN24" s="810"/>
      <c r="VZO24" s="810"/>
      <c r="VZP24" s="810"/>
      <c r="VZQ24" s="810"/>
      <c r="VZR24" s="810"/>
      <c r="VZS24" s="810"/>
      <c r="VZT24" s="810"/>
      <c r="VZU24" s="810"/>
      <c r="VZV24" s="810"/>
      <c r="VZW24" s="810"/>
      <c r="VZX24" s="810"/>
      <c r="VZY24" s="810"/>
      <c r="VZZ24" s="810"/>
      <c r="WAA24" s="810"/>
      <c r="WAB24" s="810"/>
      <c r="WAC24" s="810"/>
      <c r="WAD24" s="810"/>
      <c r="WAE24" s="810"/>
      <c r="WAF24" s="810"/>
      <c r="WAG24" s="810"/>
      <c r="WAH24" s="810"/>
      <c r="WAI24" s="810"/>
      <c r="WAJ24" s="810"/>
      <c r="WAK24" s="810"/>
      <c r="WAL24" s="810"/>
      <c r="WAM24" s="810"/>
      <c r="WAN24" s="810"/>
      <c r="WAO24" s="810"/>
      <c r="WAP24" s="810"/>
      <c r="WAQ24" s="810"/>
      <c r="WAR24" s="810"/>
      <c r="WAS24" s="810"/>
      <c r="WAT24" s="810"/>
      <c r="WAU24" s="810"/>
      <c r="WAV24" s="810"/>
      <c r="WAW24" s="810"/>
      <c r="WAX24" s="810"/>
      <c r="WAY24" s="810"/>
      <c r="WAZ24" s="810"/>
      <c r="WBA24" s="810"/>
      <c r="WBB24" s="810"/>
      <c r="WBC24" s="810"/>
      <c r="WBD24" s="810"/>
      <c r="WBE24" s="810"/>
      <c r="WBF24" s="810"/>
      <c r="WBG24" s="810"/>
      <c r="WBH24" s="810"/>
      <c r="WBI24" s="810"/>
      <c r="WBJ24" s="810"/>
      <c r="WBK24" s="810"/>
      <c r="WBL24" s="810"/>
      <c r="WBM24" s="810"/>
      <c r="WBN24" s="810"/>
      <c r="WBO24" s="810"/>
      <c r="WBP24" s="810"/>
      <c r="WBQ24" s="810"/>
      <c r="WBR24" s="810"/>
      <c r="WBS24" s="810"/>
      <c r="WBT24" s="810"/>
      <c r="WBU24" s="810"/>
      <c r="WBV24" s="810"/>
      <c r="WBW24" s="810"/>
      <c r="WBX24" s="810"/>
      <c r="WBY24" s="810"/>
      <c r="WBZ24" s="810"/>
      <c r="WCA24" s="810"/>
      <c r="WCB24" s="810"/>
      <c r="WCC24" s="810"/>
      <c r="WCD24" s="810"/>
      <c r="WCE24" s="810"/>
      <c r="WCF24" s="810"/>
      <c r="WCG24" s="810"/>
      <c r="WCH24" s="810"/>
      <c r="WCI24" s="810"/>
      <c r="WCJ24" s="810"/>
      <c r="WCK24" s="810"/>
      <c r="WCL24" s="810"/>
      <c r="WCM24" s="810"/>
      <c r="WCN24" s="810"/>
      <c r="WCO24" s="810"/>
      <c r="WCP24" s="810"/>
      <c r="WCQ24" s="810"/>
      <c r="WCR24" s="810"/>
      <c r="WCS24" s="810"/>
      <c r="WCT24" s="810"/>
      <c r="WCU24" s="810"/>
      <c r="WCV24" s="810"/>
      <c r="WCW24" s="810"/>
      <c r="WCX24" s="810"/>
      <c r="WCY24" s="810"/>
      <c r="WCZ24" s="810"/>
      <c r="WDA24" s="810"/>
      <c r="WDB24" s="810"/>
      <c r="WDC24" s="810"/>
      <c r="WDD24" s="810"/>
      <c r="WDE24" s="810"/>
      <c r="WDF24" s="810"/>
      <c r="WDG24" s="810"/>
      <c r="WDH24" s="810"/>
      <c r="WDI24" s="810"/>
      <c r="WDJ24" s="810"/>
      <c r="WDK24" s="810"/>
      <c r="WDL24" s="810"/>
      <c r="WDM24" s="810"/>
      <c r="WDN24" s="810"/>
      <c r="WDO24" s="810"/>
      <c r="WDP24" s="810"/>
      <c r="WDQ24" s="810"/>
      <c r="WDR24" s="810"/>
      <c r="WDS24" s="810"/>
      <c r="WDT24" s="810"/>
      <c r="WDU24" s="810"/>
      <c r="WDV24" s="810"/>
      <c r="WDW24" s="810"/>
      <c r="WDX24" s="810"/>
      <c r="WDY24" s="810"/>
      <c r="WDZ24" s="810"/>
      <c r="WEA24" s="810"/>
      <c r="WEB24" s="810"/>
      <c r="WEC24" s="810"/>
      <c r="WED24" s="810"/>
      <c r="WEE24" s="810"/>
      <c r="WEF24" s="810"/>
      <c r="WEG24" s="810"/>
      <c r="WEH24" s="810"/>
      <c r="WEI24" s="810"/>
      <c r="WEJ24" s="810"/>
      <c r="WEK24" s="810"/>
      <c r="WEL24" s="810"/>
      <c r="WEM24" s="810"/>
      <c r="WEN24" s="810"/>
      <c r="WEO24" s="810"/>
      <c r="WEP24" s="810"/>
      <c r="WEQ24" s="810"/>
      <c r="WER24" s="810"/>
      <c r="WES24" s="810"/>
      <c r="WET24" s="810"/>
      <c r="WEU24" s="810"/>
      <c r="WEV24" s="810"/>
      <c r="WEW24" s="810"/>
      <c r="WEX24" s="810"/>
      <c r="WEY24" s="810"/>
      <c r="WEZ24" s="810"/>
      <c r="WFA24" s="810"/>
      <c r="WFB24" s="810"/>
      <c r="WFC24" s="810"/>
      <c r="WFD24" s="810"/>
      <c r="WFE24" s="810"/>
      <c r="WFF24" s="810"/>
      <c r="WFG24" s="810"/>
      <c r="WFH24" s="810"/>
      <c r="WFI24" s="810"/>
      <c r="WFJ24" s="810"/>
      <c r="WFK24" s="810"/>
      <c r="WFL24" s="810"/>
      <c r="WFM24" s="810"/>
      <c r="WFN24" s="810"/>
      <c r="WFO24" s="810"/>
      <c r="WFP24" s="810"/>
      <c r="WFQ24" s="810"/>
      <c r="WFR24" s="810"/>
      <c r="WFS24" s="810"/>
      <c r="WFT24" s="810"/>
      <c r="WFU24" s="810"/>
      <c r="WFV24" s="810"/>
      <c r="WFW24" s="810"/>
      <c r="WFX24" s="810"/>
      <c r="WFY24" s="810"/>
      <c r="WFZ24" s="810"/>
      <c r="WGA24" s="810"/>
      <c r="WGB24" s="810"/>
      <c r="WGC24" s="810"/>
      <c r="WGD24" s="810"/>
      <c r="WGE24" s="810"/>
      <c r="WGF24" s="810"/>
      <c r="WGG24" s="810"/>
      <c r="WGH24" s="810"/>
      <c r="WGI24" s="810"/>
      <c r="WGJ24" s="810"/>
      <c r="WGK24" s="810"/>
      <c r="WGL24" s="810"/>
      <c r="WGM24" s="810"/>
      <c r="WGN24" s="810"/>
      <c r="WGO24" s="810"/>
      <c r="WGP24" s="810"/>
      <c r="WGQ24" s="810"/>
      <c r="WGR24" s="810"/>
      <c r="WGS24" s="810"/>
      <c r="WGT24" s="810"/>
      <c r="WGU24" s="810"/>
      <c r="WGV24" s="810"/>
      <c r="WGW24" s="810"/>
      <c r="WGX24" s="810"/>
      <c r="WGY24" s="810"/>
      <c r="WGZ24" s="810"/>
      <c r="WHA24" s="810"/>
      <c r="WHB24" s="810"/>
      <c r="WHC24" s="810"/>
      <c r="WHD24" s="810"/>
      <c r="WHE24" s="810"/>
      <c r="WHF24" s="810"/>
      <c r="WHG24" s="810"/>
      <c r="WHH24" s="810"/>
      <c r="WHI24" s="810"/>
      <c r="WHJ24" s="810"/>
      <c r="WHK24" s="810"/>
      <c r="WHL24" s="810"/>
      <c r="WHM24" s="810"/>
      <c r="WHN24" s="810"/>
      <c r="WHO24" s="810"/>
      <c r="WHP24" s="810"/>
      <c r="WHQ24" s="810"/>
      <c r="WHR24" s="810"/>
      <c r="WHS24" s="810"/>
      <c r="WHT24" s="810"/>
      <c r="WHU24" s="810"/>
      <c r="WHV24" s="810"/>
      <c r="WHW24" s="810"/>
      <c r="WHX24" s="810"/>
      <c r="WHY24" s="810"/>
      <c r="WHZ24" s="810"/>
      <c r="WIA24" s="810"/>
      <c r="WIB24" s="810"/>
      <c r="WIC24" s="810"/>
      <c r="WID24" s="810"/>
      <c r="WIE24" s="810"/>
      <c r="WIF24" s="810"/>
      <c r="WIG24" s="810"/>
      <c r="WIH24" s="810"/>
      <c r="WII24" s="810"/>
      <c r="WIJ24" s="810"/>
      <c r="WIK24" s="810"/>
      <c r="WIL24" s="810"/>
      <c r="WIM24" s="810"/>
      <c r="WIN24" s="810"/>
      <c r="WIO24" s="810"/>
      <c r="WIP24" s="810"/>
      <c r="WIQ24" s="810"/>
      <c r="WIR24" s="810"/>
      <c r="WIS24" s="810"/>
      <c r="WIT24" s="810"/>
      <c r="WIU24" s="810"/>
      <c r="WIV24" s="810"/>
      <c r="WIW24" s="810"/>
      <c r="WIX24" s="810"/>
      <c r="WIY24" s="810"/>
      <c r="WIZ24" s="810"/>
      <c r="WJA24" s="810"/>
      <c r="WJB24" s="810"/>
      <c r="WJC24" s="810"/>
      <c r="WJD24" s="810"/>
      <c r="WJE24" s="810"/>
      <c r="WJF24" s="810"/>
      <c r="WJG24" s="810"/>
      <c r="WJH24" s="810"/>
      <c r="WJI24" s="810"/>
      <c r="WJJ24" s="810"/>
      <c r="WJK24" s="810"/>
      <c r="WJL24" s="810"/>
      <c r="WJM24" s="810"/>
      <c r="WJN24" s="810"/>
      <c r="WJO24" s="810"/>
      <c r="WJP24" s="810"/>
      <c r="WJQ24" s="810"/>
      <c r="WJR24" s="810"/>
      <c r="WJS24" s="810"/>
      <c r="WJT24" s="810"/>
      <c r="WJU24" s="810"/>
      <c r="WJV24" s="810"/>
      <c r="WJW24" s="810"/>
      <c r="WJX24" s="810"/>
      <c r="WJY24" s="810"/>
      <c r="WJZ24" s="810"/>
      <c r="WKA24" s="810"/>
      <c r="WKB24" s="810"/>
      <c r="WKC24" s="810"/>
      <c r="WKD24" s="810"/>
      <c r="WKE24" s="810"/>
      <c r="WKF24" s="810"/>
      <c r="WKG24" s="810"/>
      <c r="WKH24" s="810"/>
      <c r="WKI24" s="810"/>
      <c r="WKJ24" s="810"/>
      <c r="WKK24" s="810"/>
      <c r="WKL24" s="810"/>
      <c r="WKM24" s="810"/>
      <c r="WKN24" s="810"/>
      <c r="WKO24" s="810"/>
      <c r="WKP24" s="810"/>
      <c r="WKQ24" s="810"/>
      <c r="WKR24" s="810"/>
      <c r="WKS24" s="810"/>
      <c r="WKT24" s="810"/>
      <c r="WKU24" s="810"/>
      <c r="WKV24" s="810"/>
      <c r="WKW24" s="810"/>
      <c r="WKX24" s="810"/>
      <c r="WKY24" s="810"/>
      <c r="WKZ24" s="810"/>
      <c r="WLA24" s="810"/>
      <c r="WLB24" s="810"/>
      <c r="WLC24" s="810"/>
      <c r="WLD24" s="810"/>
      <c r="WLE24" s="810"/>
      <c r="WLF24" s="810"/>
      <c r="WLG24" s="810"/>
      <c r="WLH24" s="810"/>
      <c r="WLI24" s="810"/>
      <c r="WLJ24" s="810"/>
      <c r="WLK24" s="810"/>
      <c r="WLL24" s="810"/>
      <c r="WLM24" s="810"/>
      <c r="WLN24" s="810"/>
      <c r="WLO24" s="810"/>
      <c r="WLP24" s="810"/>
      <c r="WLQ24" s="810"/>
      <c r="WLR24" s="810"/>
      <c r="WLS24" s="810"/>
      <c r="WLT24" s="810"/>
      <c r="WLU24" s="810"/>
      <c r="WLV24" s="810"/>
      <c r="WLW24" s="810"/>
      <c r="WLX24" s="810"/>
      <c r="WLY24" s="810"/>
      <c r="WLZ24" s="810"/>
      <c r="WMA24" s="810"/>
      <c r="WMB24" s="810"/>
      <c r="WMC24" s="810"/>
      <c r="WMD24" s="810"/>
      <c r="WME24" s="810"/>
      <c r="WMF24" s="810"/>
      <c r="WMG24" s="810"/>
      <c r="WMH24" s="810"/>
      <c r="WMI24" s="810"/>
      <c r="WMJ24" s="810"/>
      <c r="WMK24" s="810"/>
      <c r="WML24" s="810"/>
      <c r="WMM24" s="810"/>
      <c r="WMN24" s="810"/>
      <c r="WMO24" s="810"/>
      <c r="WMP24" s="810"/>
      <c r="WMQ24" s="810"/>
      <c r="WMR24" s="810"/>
      <c r="WMS24" s="810"/>
      <c r="WMT24" s="810"/>
      <c r="WMU24" s="810"/>
      <c r="WMV24" s="810"/>
      <c r="WMW24" s="810"/>
      <c r="WMX24" s="810"/>
      <c r="WMY24" s="810"/>
      <c r="WMZ24" s="810"/>
      <c r="WNA24" s="810"/>
      <c r="WNB24" s="810"/>
      <c r="WNC24" s="810"/>
      <c r="WND24" s="810"/>
      <c r="WNE24" s="810"/>
      <c r="WNF24" s="810"/>
      <c r="WNG24" s="810"/>
      <c r="WNH24" s="810"/>
      <c r="WNI24" s="810"/>
      <c r="WNJ24" s="810"/>
      <c r="WNK24" s="810"/>
      <c r="WNL24" s="810"/>
      <c r="WNM24" s="810"/>
      <c r="WNN24" s="810"/>
      <c r="WNO24" s="810"/>
      <c r="WNP24" s="810"/>
      <c r="WNQ24" s="810"/>
      <c r="WNR24" s="810"/>
      <c r="WNS24" s="810"/>
      <c r="WNT24" s="810"/>
      <c r="WNU24" s="810"/>
      <c r="WNV24" s="810"/>
      <c r="WNW24" s="810"/>
      <c r="WNX24" s="810"/>
      <c r="WNY24" s="810"/>
      <c r="WNZ24" s="810"/>
      <c r="WOA24" s="810"/>
      <c r="WOB24" s="810"/>
      <c r="WOC24" s="810"/>
      <c r="WOD24" s="810"/>
      <c r="WOE24" s="810"/>
      <c r="WOF24" s="810"/>
      <c r="WOG24" s="810"/>
      <c r="WOH24" s="810"/>
      <c r="WOI24" s="810"/>
      <c r="WOJ24" s="810"/>
      <c r="WOK24" s="810"/>
      <c r="WOL24" s="810"/>
      <c r="WOM24" s="810"/>
      <c r="WON24" s="810"/>
      <c r="WOO24" s="810"/>
      <c r="WOP24" s="810"/>
      <c r="WOQ24" s="810"/>
      <c r="WOR24" s="810"/>
      <c r="WOS24" s="810"/>
      <c r="WOT24" s="810"/>
      <c r="WOU24" s="810"/>
      <c r="WOV24" s="810"/>
      <c r="WOW24" s="810"/>
      <c r="WOX24" s="810"/>
      <c r="WOY24" s="810"/>
      <c r="WOZ24" s="810"/>
      <c r="WPA24" s="810"/>
      <c r="WPB24" s="810"/>
      <c r="WPC24" s="810"/>
      <c r="WPD24" s="810"/>
      <c r="WPE24" s="810"/>
      <c r="WPF24" s="810"/>
      <c r="WPG24" s="810"/>
      <c r="WPH24" s="810"/>
      <c r="WPI24" s="810"/>
      <c r="WPJ24" s="810"/>
      <c r="WPK24" s="810"/>
      <c r="WPL24" s="810"/>
      <c r="WPM24" s="810"/>
      <c r="WPN24" s="810"/>
      <c r="WPO24" s="810"/>
      <c r="WPP24" s="810"/>
      <c r="WPQ24" s="810"/>
      <c r="WPR24" s="810"/>
      <c r="WPS24" s="810"/>
      <c r="WPT24" s="810"/>
      <c r="WPU24" s="810"/>
      <c r="WPV24" s="810"/>
      <c r="WPW24" s="810"/>
      <c r="WPX24" s="810"/>
      <c r="WPY24" s="810"/>
      <c r="WPZ24" s="810"/>
      <c r="WQA24" s="810"/>
      <c r="WQB24" s="810"/>
      <c r="WQC24" s="810"/>
      <c r="WQD24" s="810"/>
      <c r="WQE24" s="810"/>
      <c r="WQF24" s="810"/>
      <c r="WQG24" s="810"/>
      <c r="WQH24" s="810"/>
      <c r="WQI24" s="810"/>
      <c r="WQJ24" s="810"/>
      <c r="WQK24" s="810"/>
      <c r="WQL24" s="810"/>
      <c r="WQM24" s="810"/>
      <c r="WQN24" s="810"/>
      <c r="WQO24" s="810"/>
      <c r="WQP24" s="810"/>
      <c r="WQQ24" s="810"/>
      <c r="WQR24" s="810"/>
      <c r="WQS24" s="810"/>
      <c r="WQT24" s="810"/>
      <c r="WQU24" s="810"/>
      <c r="WQV24" s="810"/>
      <c r="WQW24" s="810"/>
      <c r="WQX24" s="810"/>
      <c r="WQY24" s="810"/>
      <c r="WQZ24" s="810"/>
      <c r="WRA24" s="810"/>
      <c r="WRB24" s="810"/>
      <c r="WRC24" s="810"/>
      <c r="WRD24" s="810"/>
      <c r="WRE24" s="810"/>
      <c r="WRF24" s="810"/>
      <c r="WRG24" s="810"/>
      <c r="WRH24" s="810"/>
      <c r="WRI24" s="810"/>
      <c r="WRJ24" s="810"/>
      <c r="WRK24" s="810"/>
      <c r="WRL24" s="810"/>
      <c r="WRM24" s="810"/>
      <c r="WRN24" s="810"/>
      <c r="WRO24" s="810"/>
      <c r="WRP24" s="810"/>
      <c r="WRQ24" s="810"/>
      <c r="WRR24" s="810"/>
      <c r="WRS24" s="810"/>
      <c r="WRT24" s="810"/>
      <c r="WRU24" s="810"/>
      <c r="WRV24" s="810"/>
      <c r="WRW24" s="810"/>
      <c r="WRX24" s="810"/>
      <c r="WRY24" s="810"/>
      <c r="WRZ24" s="810"/>
      <c r="WSA24" s="810"/>
      <c r="WSB24" s="810"/>
      <c r="WSC24" s="810"/>
      <c r="WSD24" s="810"/>
      <c r="WSE24" s="810"/>
      <c r="WSF24" s="810"/>
      <c r="WSG24" s="810"/>
      <c r="WSH24" s="810"/>
      <c r="WSI24" s="810"/>
      <c r="WSJ24" s="810"/>
      <c r="WSK24" s="810"/>
      <c r="WSL24" s="810"/>
      <c r="WSM24" s="810"/>
      <c r="WSN24" s="810"/>
      <c r="WSO24" s="810"/>
      <c r="WSP24" s="810"/>
      <c r="WSQ24" s="810"/>
      <c r="WSR24" s="810"/>
      <c r="WSS24" s="810"/>
      <c r="WST24" s="810"/>
      <c r="WSU24" s="810"/>
      <c r="WSV24" s="810"/>
      <c r="WSW24" s="810"/>
      <c r="WSX24" s="810"/>
      <c r="WSY24" s="810"/>
      <c r="WSZ24" s="810"/>
      <c r="WTA24" s="810"/>
      <c r="WTB24" s="810"/>
      <c r="WTC24" s="810"/>
      <c r="WTD24" s="810"/>
      <c r="WTE24" s="810"/>
      <c r="WTF24" s="810"/>
      <c r="WTG24" s="810"/>
      <c r="WTH24" s="810"/>
      <c r="WTI24" s="810"/>
      <c r="WTJ24" s="810"/>
      <c r="WTK24" s="810"/>
      <c r="WTL24" s="810"/>
      <c r="WTM24" s="810"/>
      <c r="WTN24" s="810"/>
      <c r="WTO24" s="810"/>
      <c r="WTP24" s="810"/>
      <c r="WTQ24" s="810"/>
      <c r="WTR24" s="810"/>
      <c r="WTS24" s="810"/>
      <c r="WTT24" s="810"/>
      <c r="WTU24" s="810"/>
      <c r="WTV24" s="810"/>
      <c r="WTW24" s="810"/>
      <c r="WTX24" s="810"/>
      <c r="WTY24" s="810"/>
      <c r="WTZ24" s="810"/>
      <c r="WUA24" s="810"/>
      <c r="WUB24" s="810"/>
      <c r="WUC24" s="810"/>
      <c r="WUD24" s="810"/>
      <c r="WUE24" s="810"/>
      <c r="WUF24" s="810"/>
      <c r="WUG24" s="810"/>
      <c r="WUH24" s="810"/>
      <c r="WUI24" s="810"/>
      <c r="WUJ24" s="810"/>
      <c r="WUK24" s="810"/>
      <c r="WUL24" s="810"/>
      <c r="WUM24" s="810"/>
      <c r="WUN24" s="810"/>
      <c r="WUO24" s="810"/>
      <c r="WUP24" s="810"/>
      <c r="WUQ24" s="810"/>
      <c r="WUR24" s="810"/>
      <c r="WUS24" s="810"/>
      <c r="WUT24" s="810"/>
      <c r="WUU24" s="810"/>
      <c r="WUV24" s="810"/>
      <c r="WUW24" s="810"/>
      <c r="WUX24" s="810"/>
      <c r="WUY24" s="810"/>
      <c r="WUZ24" s="810"/>
      <c r="WVA24" s="810"/>
      <c r="WVB24" s="810"/>
      <c r="WVC24" s="810"/>
      <c r="WVD24" s="810"/>
      <c r="WVE24" s="810"/>
      <c r="WVF24" s="810"/>
      <c r="WVG24" s="810"/>
      <c r="WVH24" s="810"/>
      <c r="WVI24" s="810"/>
      <c r="WVJ24" s="810"/>
      <c r="WVK24" s="810"/>
      <c r="WVL24" s="810"/>
      <c r="WVM24" s="810"/>
      <c r="WVN24" s="810"/>
      <c r="WVO24" s="810"/>
      <c r="WVP24" s="810"/>
      <c r="WVQ24" s="810"/>
      <c r="WVR24" s="810"/>
      <c r="WVS24" s="810"/>
      <c r="WVT24" s="810"/>
      <c r="WVU24" s="810"/>
      <c r="WVV24" s="810"/>
      <c r="WVW24" s="810"/>
      <c r="WVX24" s="810"/>
      <c r="WVY24" s="810"/>
      <c r="WVZ24" s="810"/>
      <c r="WWA24" s="810"/>
      <c r="WWB24" s="810"/>
      <c r="WWC24" s="810"/>
      <c r="WWD24" s="810"/>
      <c r="WWE24" s="810"/>
      <c r="WWF24" s="810"/>
      <c r="WWG24" s="810"/>
      <c r="WWH24" s="810"/>
      <c r="WWI24" s="810"/>
      <c r="WWJ24" s="810"/>
      <c r="WWK24" s="810"/>
      <c r="WWL24" s="810"/>
      <c r="WWM24" s="810"/>
      <c r="WWN24" s="810"/>
      <c r="WWO24" s="810"/>
      <c r="WWP24" s="810"/>
      <c r="WWQ24" s="810"/>
      <c r="WWR24" s="810"/>
      <c r="WWS24" s="810"/>
      <c r="WWT24" s="810"/>
      <c r="WWU24" s="810"/>
      <c r="WWV24" s="810"/>
      <c r="WWW24" s="810"/>
      <c r="WWX24" s="810"/>
      <c r="WWY24" s="810"/>
      <c r="WWZ24" s="810"/>
      <c r="WXA24" s="810"/>
      <c r="WXB24" s="810"/>
      <c r="WXC24" s="810"/>
      <c r="WXD24" s="810"/>
      <c r="WXE24" s="810"/>
      <c r="WXF24" s="810"/>
      <c r="WXG24" s="810"/>
      <c r="WXH24" s="810"/>
      <c r="WXI24" s="810"/>
      <c r="WXJ24" s="810"/>
      <c r="WXK24" s="810"/>
      <c r="WXL24" s="810"/>
      <c r="WXM24" s="810"/>
      <c r="WXN24" s="810"/>
      <c r="WXO24" s="810"/>
      <c r="WXP24" s="810"/>
      <c r="WXQ24" s="810"/>
      <c r="WXR24" s="810"/>
      <c r="WXS24" s="810"/>
      <c r="WXT24" s="810"/>
      <c r="WXU24" s="810"/>
      <c r="WXV24" s="810"/>
      <c r="WXW24" s="810"/>
      <c r="WXX24" s="810"/>
      <c r="WXY24" s="810"/>
      <c r="WXZ24" s="810"/>
      <c r="WYA24" s="810"/>
      <c r="WYB24" s="810"/>
      <c r="WYC24" s="810"/>
      <c r="WYD24" s="810"/>
      <c r="WYE24" s="810"/>
      <c r="WYF24" s="810"/>
      <c r="WYG24" s="810"/>
      <c r="WYH24" s="810"/>
      <c r="WYI24" s="810"/>
      <c r="WYJ24" s="810"/>
      <c r="WYK24" s="810"/>
      <c r="WYL24" s="810"/>
      <c r="WYM24" s="810"/>
      <c r="WYN24" s="810"/>
      <c r="WYO24" s="810"/>
      <c r="WYP24" s="810"/>
      <c r="WYQ24" s="810"/>
      <c r="WYR24" s="810"/>
      <c r="WYS24" s="810"/>
      <c r="WYT24" s="810"/>
      <c r="WYU24" s="810"/>
      <c r="WYV24" s="810"/>
      <c r="WYW24" s="810"/>
      <c r="WYX24" s="810"/>
      <c r="WYY24" s="810"/>
      <c r="WYZ24" s="810"/>
      <c r="WZA24" s="810"/>
      <c r="WZB24" s="810"/>
      <c r="WZC24" s="810"/>
      <c r="WZD24" s="810"/>
      <c r="WZE24" s="810"/>
      <c r="WZF24" s="810"/>
      <c r="WZG24" s="810"/>
      <c r="WZH24" s="810"/>
      <c r="WZI24" s="810"/>
      <c r="WZJ24" s="810"/>
      <c r="WZK24" s="810"/>
      <c r="WZL24" s="810"/>
      <c r="WZM24" s="810"/>
      <c r="WZN24" s="810"/>
      <c r="WZO24" s="810"/>
      <c r="WZP24" s="810"/>
      <c r="WZQ24" s="810"/>
      <c r="WZR24" s="810"/>
      <c r="WZS24" s="810"/>
      <c r="WZT24" s="810"/>
      <c r="WZU24" s="810"/>
      <c r="WZV24" s="810"/>
      <c r="WZW24" s="810"/>
      <c r="WZX24" s="810"/>
      <c r="WZY24" s="810"/>
      <c r="WZZ24" s="810"/>
      <c r="XAA24" s="810"/>
      <c r="XAB24" s="810"/>
      <c r="XAC24" s="810"/>
      <c r="XAD24" s="810"/>
      <c r="XAE24" s="810"/>
      <c r="XAF24" s="810"/>
      <c r="XAG24" s="810"/>
      <c r="XAH24" s="810"/>
      <c r="XAI24" s="810"/>
      <c r="XAJ24" s="810"/>
      <c r="XAK24" s="810"/>
      <c r="XAL24" s="810"/>
      <c r="XAM24" s="810"/>
      <c r="XAN24" s="810"/>
      <c r="XAO24" s="810"/>
      <c r="XAP24" s="810"/>
      <c r="XAQ24" s="810"/>
      <c r="XAR24" s="810"/>
      <c r="XAS24" s="810"/>
      <c r="XAT24" s="810"/>
      <c r="XAU24" s="810"/>
      <c r="XAV24" s="810"/>
      <c r="XAW24" s="810"/>
      <c r="XAX24" s="810"/>
      <c r="XAY24" s="810"/>
      <c r="XAZ24" s="810"/>
      <c r="XBA24" s="810"/>
      <c r="XBB24" s="810"/>
      <c r="XBC24" s="810"/>
      <c r="XBD24" s="810"/>
      <c r="XBE24" s="810"/>
      <c r="XBF24" s="810"/>
      <c r="XBG24" s="810"/>
      <c r="XBH24" s="810"/>
      <c r="XBI24" s="810"/>
      <c r="XBJ24" s="810"/>
      <c r="XBK24" s="810"/>
      <c r="XBL24" s="810"/>
      <c r="XBM24" s="810"/>
      <c r="XBN24" s="810"/>
      <c r="XBO24" s="810"/>
      <c r="XBP24" s="810"/>
      <c r="XBQ24" s="810"/>
      <c r="XBR24" s="810"/>
      <c r="XBS24" s="810"/>
      <c r="XBT24" s="810"/>
      <c r="XBU24" s="810"/>
      <c r="XBV24" s="810"/>
      <c r="XBW24" s="810"/>
      <c r="XBX24" s="810"/>
      <c r="XBY24" s="810"/>
      <c r="XBZ24" s="810"/>
      <c r="XCA24" s="810"/>
      <c r="XCB24" s="810"/>
      <c r="XCC24" s="810"/>
      <c r="XCD24" s="810"/>
      <c r="XCE24" s="810"/>
      <c r="XCF24" s="810"/>
      <c r="XCG24" s="810"/>
      <c r="XCH24" s="810"/>
      <c r="XCI24" s="810"/>
      <c r="XCJ24" s="810"/>
      <c r="XCK24" s="810"/>
      <c r="XCL24" s="810"/>
      <c r="XCM24" s="810"/>
      <c r="XCN24" s="810"/>
      <c r="XCO24" s="810"/>
      <c r="XCP24" s="810"/>
      <c r="XCQ24" s="810"/>
      <c r="XCR24" s="810"/>
      <c r="XCS24" s="810"/>
      <c r="XCT24" s="810"/>
      <c r="XCU24" s="810"/>
      <c r="XCV24" s="810"/>
      <c r="XCW24" s="810"/>
      <c r="XCX24" s="810"/>
      <c r="XCY24" s="810"/>
      <c r="XCZ24" s="810"/>
      <c r="XDA24" s="810"/>
      <c r="XDB24" s="810"/>
      <c r="XDC24" s="810"/>
      <c r="XDD24" s="810"/>
      <c r="XDE24" s="810"/>
      <c r="XDF24" s="810"/>
      <c r="XDG24" s="810"/>
      <c r="XDH24" s="810"/>
      <c r="XDI24" s="810"/>
      <c r="XDJ24" s="810"/>
      <c r="XDK24" s="810"/>
      <c r="XDL24" s="810"/>
      <c r="XDM24" s="810"/>
      <c r="XDN24" s="810"/>
      <c r="XDO24" s="810"/>
      <c r="XDP24" s="810"/>
      <c r="XDQ24" s="810"/>
      <c r="XDR24" s="810"/>
      <c r="XDS24" s="810"/>
      <c r="XDT24" s="810"/>
      <c r="XDU24" s="810"/>
      <c r="XDV24" s="810"/>
      <c r="XDW24" s="810"/>
      <c r="XDX24" s="810"/>
      <c r="XDY24" s="810"/>
      <c r="XDZ24" s="810"/>
      <c r="XEA24" s="810"/>
      <c r="XEB24" s="810"/>
      <c r="XEC24" s="810"/>
      <c r="XED24" s="810"/>
      <c r="XEE24" s="810"/>
      <c r="XEF24" s="810"/>
      <c r="XEG24" s="810"/>
      <c r="XEH24" s="810"/>
      <c r="XEI24" s="810"/>
      <c r="XEJ24" s="810"/>
      <c r="XEK24" s="810"/>
      <c r="XEL24" s="810"/>
      <c r="XEM24" s="810"/>
      <c r="XEN24" s="810"/>
      <c r="XEO24" s="810"/>
      <c r="XEP24" s="810"/>
      <c r="XEQ24" s="810"/>
    </row>
    <row r="25" spans="1:16371" s="812" customFormat="1" x14ac:dyDescent="0.25">
      <c r="A25" s="813"/>
      <c r="B25" s="813"/>
      <c r="C25" s="813"/>
      <c r="D25" s="813"/>
      <c r="E25" s="907"/>
      <c r="F25" s="907"/>
      <c r="G25" s="907"/>
      <c r="H25" s="907"/>
      <c r="I25" s="908"/>
      <c r="J25" s="909"/>
      <c r="K25" s="910"/>
      <c r="L25" s="813"/>
      <c r="M25" s="813"/>
      <c r="N25" s="814"/>
      <c r="O25" s="815"/>
      <c r="P25" s="815"/>
      <c r="Q25" s="815"/>
      <c r="R25" s="816"/>
      <c r="S25" s="817"/>
      <c r="T25" s="815"/>
      <c r="U25" s="817"/>
      <c r="V25" s="818"/>
      <c r="W25" s="817"/>
      <c r="X25" s="815"/>
      <c r="Y25" s="815"/>
      <c r="Z25" s="815"/>
      <c r="AA25" s="815"/>
      <c r="AB25" s="816"/>
      <c r="AC25" s="815"/>
      <c r="AD25" s="816"/>
      <c r="AE25" s="815"/>
      <c r="AF25" s="816"/>
      <c r="AG25" s="912"/>
      <c r="AH25" s="911"/>
      <c r="AI25" s="911"/>
      <c r="AJ25" s="911"/>
      <c r="AK25" s="911"/>
      <c r="AL25" s="911"/>
      <c r="AM25" s="911"/>
      <c r="AN25" s="815"/>
      <c r="BD25" s="810"/>
      <c r="BE25" s="810"/>
      <c r="BF25" s="810"/>
      <c r="BG25" s="810"/>
      <c r="BH25" s="810"/>
      <c r="BI25" s="810"/>
      <c r="BJ25" s="810"/>
      <c r="BK25" s="810"/>
      <c r="BL25" s="810"/>
      <c r="BM25" s="810"/>
      <c r="BN25" s="810"/>
      <c r="BO25" s="810"/>
      <c r="BP25" s="810"/>
      <c r="BQ25" s="810"/>
      <c r="BR25" s="810"/>
      <c r="BS25" s="810"/>
      <c r="BT25" s="810"/>
      <c r="BU25" s="810"/>
      <c r="BV25" s="810"/>
      <c r="BW25" s="810"/>
      <c r="BX25" s="810"/>
      <c r="BY25" s="810"/>
      <c r="BZ25" s="810"/>
      <c r="CA25" s="810"/>
      <c r="CB25" s="810"/>
      <c r="CC25" s="810"/>
      <c r="CD25" s="810"/>
      <c r="CE25" s="810"/>
      <c r="CF25" s="810"/>
      <c r="CG25" s="810"/>
      <c r="CH25" s="810"/>
      <c r="CI25" s="810"/>
      <c r="CJ25" s="810"/>
      <c r="CK25" s="810"/>
      <c r="CL25" s="810"/>
      <c r="CM25" s="810"/>
      <c r="CN25" s="810"/>
      <c r="CO25" s="810"/>
      <c r="CP25" s="810"/>
      <c r="CQ25" s="810"/>
      <c r="CR25" s="810"/>
      <c r="CS25" s="810"/>
      <c r="CT25" s="810"/>
      <c r="CU25" s="810"/>
      <c r="CV25" s="810"/>
      <c r="CW25" s="810"/>
      <c r="CX25" s="810"/>
      <c r="CY25" s="810"/>
      <c r="CZ25" s="810"/>
      <c r="DA25" s="810"/>
      <c r="DB25" s="810"/>
      <c r="DC25" s="810"/>
      <c r="DD25" s="810"/>
      <c r="DE25" s="810"/>
      <c r="DF25" s="810"/>
      <c r="DG25" s="810"/>
      <c r="DH25" s="810"/>
      <c r="DI25" s="810"/>
      <c r="DJ25" s="810"/>
      <c r="DK25" s="810"/>
      <c r="DL25" s="810"/>
      <c r="DM25" s="810"/>
      <c r="DN25" s="810"/>
      <c r="DO25" s="810"/>
      <c r="DP25" s="810"/>
      <c r="DQ25" s="810"/>
      <c r="DR25" s="810"/>
      <c r="DS25" s="810"/>
      <c r="DT25" s="810"/>
      <c r="DU25" s="810"/>
      <c r="DV25" s="810"/>
      <c r="DW25" s="810"/>
      <c r="DX25" s="810"/>
      <c r="DY25" s="810"/>
      <c r="DZ25" s="810"/>
      <c r="EA25" s="810"/>
      <c r="EB25" s="810"/>
      <c r="EC25" s="810"/>
      <c r="ED25" s="810"/>
      <c r="EE25" s="810"/>
      <c r="EF25" s="810"/>
      <c r="EG25" s="810"/>
      <c r="EH25" s="810"/>
      <c r="EI25" s="810"/>
      <c r="EJ25" s="810"/>
      <c r="EK25" s="810"/>
      <c r="EL25" s="810"/>
      <c r="EM25" s="810"/>
      <c r="EN25" s="810"/>
      <c r="EO25" s="810"/>
      <c r="EP25" s="810"/>
      <c r="EQ25" s="810"/>
      <c r="ER25" s="810"/>
      <c r="ES25" s="810"/>
      <c r="ET25" s="810"/>
      <c r="EU25" s="810"/>
      <c r="EV25" s="810"/>
      <c r="EW25" s="810"/>
      <c r="EX25" s="810"/>
      <c r="EY25" s="810"/>
      <c r="EZ25" s="810"/>
      <c r="FA25" s="810"/>
      <c r="FB25" s="810"/>
      <c r="FC25" s="810"/>
      <c r="FD25" s="810"/>
      <c r="FE25" s="810"/>
      <c r="FF25" s="810"/>
      <c r="FG25" s="810"/>
      <c r="FH25" s="810"/>
      <c r="FI25" s="810"/>
      <c r="FJ25" s="810"/>
      <c r="FK25" s="810"/>
      <c r="FL25" s="810"/>
      <c r="FM25" s="810"/>
      <c r="FN25" s="810"/>
      <c r="FO25" s="810"/>
      <c r="FP25" s="810"/>
      <c r="FQ25" s="810"/>
      <c r="FR25" s="810"/>
      <c r="FS25" s="810"/>
      <c r="FT25" s="810"/>
      <c r="FU25" s="810"/>
      <c r="FV25" s="810"/>
      <c r="FW25" s="810"/>
      <c r="FX25" s="810"/>
      <c r="FY25" s="810"/>
      <c r="FZ25" s="810"/>
      <c r="GA25" s="810"/>
      <c r="GB25" s="810"/>
      <c r="GC25" s="810"/>
      <c r="GD25" s="810"/>
      <c r="GE25" s="810"/>
      <c r="GF25" s="810"/>
      <c r="GG25" s="810"/>
      <c r="GH25" s="810"/>
      <c r="GI25" s="810"/>
      <c r="GJ25" s="810"/>
      <c r="GK25" s="810"/>
      <c r="GL25" s="810"/>
      <c r="GM25" s="810"/>
      <c r="GN25" s="810"/>
      <c r="GO25" s="810"/>
      <c r="GP25" s="810"/>
      <c r="GQ25" s="810"/>
      <c r="GR25" s="810"/>
      <c r="GS25" s="810"/>
      <c r="GT25" s="810"/>
      <c r="GU25" s="810"/>
      <c r="GV25" s="810"/>
      <c r="GW25" s="810"/>
      <c r="GX25" s="810"/>
      <c r="GY25" s="810"/>
      <c r="GZ25" s="810"/>
      <c r="HA25" s="810"/>
      <c r="HB25" s="810"/>
      <c r="HC25" s="810"/>
      <c r="HD25" s="810"/>
      <c r="HE25" s="810"/>
      <c r="HF25" s="810"/>
      <c r="HG25" s="810"/>
      <c r="HH25" s="810"/>
      <c r="HI25" s="810"/>
      <c r="HJ25" s="810"/>
      <c r="HK25" s="810"/>
      <c r="HL25" s="810"/>
      <c r="HM25" s="810"/>
      <c r="HN25" s="810"/>
      <c r="HO25" s="810"/>
      <c r="HP25" s="810"/>
      <c r="HQ25" s="810"/>
      <c r="HR25" s="810"/>
      <c r="HS25" s="810"/>
      <c r="HT25" s="810"/>
      <c r="HU25" s="810"/>
      <c r="HV25" s="810"/>
      <c r="HW25" s="810"/>
      <c r="HX25" s="810"/>
      <c r="HY25" s="810"/>
      <c r="HZ25" s="810"/>
      <c r="IA25" s="810"/>
      <c r="IB25" s="810"/>
      <c r="IC25" s="810"/>
      <c r="ID25" s="810"/>
      <c r="IE25" s="810"/>
      <c r="IF25" s="810"/>
      <c r="IG25" s="810"/>
      <c r="IH25" s="810"/>
      <c r="II25" s="810"/>
      <c r="IJ25" s="810"/>
      <c r="IK25" s="810"/>
      <c r="IL25" s="810"/>
      <c r="IM25" s="810"/>
      <c r="IN25" s="810"/>
      <c r="IO25" s="810"/>
      <c r="IP25" s="810"/>
      <c r="IQ25" s="810"/>
      <c r="IR25" s="810"/>
      <c r="IS25" s="810"/>
      <c r="IT25" s="810"/>
      <c r="IU25" s="810"/>
      <c r="IV25" s="810"/>
      <c r="IW25" s="810"/>
      <c r="IX25" s="810"/>
      <c r="IY25" s="810"/>
      <c r="IZ25" s="810"/>
      <c r="JA25" s="810"/>
      <c r="JB25" s="810"/>
      <c r="JC25" s="810"/>
      <c r="JD25" s="810"/>
      <c r="JE25" s="810"/>
      <c r="JF25" s="810"/>
      <c r="JG25" s="810"/>
      <c r="JH25" s="810"/>
      <c r="JI25" s="810"/>
      <c r="JJ25" s="810"/>
      <c r="JK25" s="810"/>
      <c r="JL25" s="810"/>
      <c r="JM25" s="810"/>
      <c r="JN25" s="810"/>
      <c r="JO25" s="810"/>
      <c r="JP25" s="810"/>
      <c r="JQ25" s="810"/>
      <c r="JR25" s="810"/>
      <c r="JS25" s="810"/>
      <c r="JT25" s="810"/>
      <c r="JU25" s="810"/>
      <c r="JV25" s="810"/>
      <c r="JW25" s="810"/>
      <c r="JX25" s="810"/>
      <c r="JY25" s="810"/>
      <c r="JZ25" s="810"/>
      <c r="KA25" s="810"/>
      <c r="KB25" s="810"/>
      <c r="KC25" s="810"/>
      <c r="KD25" s="810"/>
      <c r="KE25" s="810"/>
      <c r="KF25" s="810"/>
      <c r="KG25" s="810"/>
      <c r="KH25" s="810"/>
      <c r="KI25" s="810"/>
      <c r="KJ25" s="810"/>
      <c r="KK25" s="810"/>
      <c r="KL25" s="810"/>
      <c r="KM25" s="810"/>
      <c r="KN25" s="810"/>
      <c r="KO25" s="810"/>
      <c r="KP25" s="810"/>
      <c r="KQ25" s="810"/>
      <c r="KR25" s="810"/>
      <c r="KS25" s="810"/>
      <c r="KT25" s="810"/>
      <c r="KU25" s="810"/>
      <c r="KV25" s="810"/>
      <c r="KW25" s="810"/>
      <c r="KX25" s="810"/>
      <c r="KY25" s="810"/>
      <c r="KZ25" s="810"/>
      <c r="LA25" s="810"/>
      <c r="LB25" s="810"/>
      <c r="LC25" s="810"/>
      <c r="LD25" s="810"/>
      <c r="LE25" s="810"/>
      <c r="LF25" s="810"/>
      <c r="LG25" s="810"/>
      <c r="LH25" s="810"/>
      <c r="LI25" s="810"/>
      <c r="LJ25" s="810"/>
      <c r="LK25" s="810"/>
      <c r="LL25" s="810"/>
      <c r="LM25" s="810"/>
      <c r="LN25" s="810"/>
      <c r="LO25" s="810"/>
      <c r="LP25" s="810"/>
      <c r="LQ25" s="810"/>
      <c r="LR25" s="810"/>
      <c r="LS25" s="810"/>
      <c r="LT25" s="810"/>
      <c r="LU25" s="810"/>
      <c r="LV25" s="810"/>
      <c r="LW25" s="810"/>
      <c r="LX25" s="810"/>
      <c r="LY25" s="810"/>
      <c r="LZ25" s="810"/>
      <c r="MA25" s="810"/>
      <c r="MB25" s="810"/>
      <c r="MC25" s="810"/>
      <c r="MD25" s="810"/>
      <c r="ME25" s="810"/>
      <c r="MF25" s="810"/>
      <c r="MG25" s="810"/>
      <c r="MH25" s="810"/>
      <c r="MI25" s="810"/>
      <c r="MJ25" s="810"/>
      <c r="MK25" s="810"/>
      <c r="ML25" s="810"/>
      <c r="MM25" s="810"/>
      <c r="MN25" s="810"/>
      <c r="MO25" s="810"/>
      <c r="MP25" s="810"/>
      <c r="MQ25" s="810"/>
      <c r="MR25" s="810"/>
      <c r="MS25" s="810"/>
      <c r="MT25" s="810"/>
      <c r="MU25" s="810"/>
      <c r="MV25" s="810"/>
      <c r="MW25" s="810"/>
      <c r="MX25" s="810"/>
      <c r="MY25" s="810"/>
      <c r="MZ25" s="810"/>
      <c r="NA25" s="810"/>
      <c r="NB25" s="810"/>
      <c r="NC25" s="810"/>
      <c r="ND25" s="810"/>
      <c r="NE25" s="810"/>
      <c r="NF25" s="810"/>
      <c r="NG25" s="810"/>
      <c r="NH25" s="810"/>
      <c r="NI25" s="810"/>
      <c r="NJ25" s="810"/>
      <c r="NK25" s="810"/>
      <c r="NL25" s="810"/>
      <c r="NM25" s="810"/>
      <c r="NN25" s="810"/>
      <c r="NO25" s="810"/>
      <c r="NP25" s="810"/>
      <c r="NQ25" s="810"/>
      <c r="NR25" s="810"/>
      <c r="NS25" s="810"/>
      <c r="NT25" s="810"/>
      <c r="NU25" s="810"/>
      <c r="NV25" s="810"/>
      <c r="NW25" s="810"/>
      <c r="NX25" s="810"/>
      <c r="NY25" s="810"/>
      <c r="NZ25" s="810"/>
      <c r="OA25" s="810"/>
      <c r="OB25" s="810"/>
      <c r="OC25" s="810"/>
      <c r="OD25" s="810"/>
      <c r="OE25" s="810"/>
      <c r="OF25" s="810"/>
      <c r="OG25" s="810"/>
      <c r="OH25" s="810"/>
      <c r="OI25" s="810"/>
      <c r="OJ25" s="810"/>
      <c r="OK25" s="810"/>
      <c r="OL25" s="810"/>
      <c r="OM25" s="810"/>
      <c r="ON25" s="810"/>
      <c r="OO25" s="810"/>
      <c r="OP25" s="810"/>
      <c r="OQ25" s="810"/>
      <c r="OR25" s="810"/>
      <c r="OS25" s="810"/>
      <c r="OT25" s="810"/>
      <c r="OU25" s="810"/>
      <c r="OV25" s="810"/>
      <c r="OW25" s="810"/>
      <c r="OX25" s="810"/>
      <c r="OY25" s="810"/>
      <c r="OZ25" s="810"/>
      <c r="PA25" s="810"/>
      <c r="PB25" s="810"/>
      <c r="PC25" s="810"/>
      <c r="PD25" s="810"/>
      <c r="PE25" s="810"/>
      <c r="PF25" s="810"/>
      <c r="PG25" s="810"/>
      <c r="PH25" s="810"/>
      <c r="PI25" s="810"/>
      <c r="PJ25" s="810"/>
      <c r="PK25" s="810"/>
      <c r="PL25" s="810"/>
      <c r="PM25" s="810"/>
      <c r="PN25" s="810"/>
      <c r="PO25" s="810"/>
      <c r="PP25" s="810"/>
      <c r="PQ25" s="810"/>
      <c r="PR25" s="810"/>
      <c r="PS25" s="810"/>
      <c r="PT25" s="810"/>
      <c r="PU25" s="810"/>
      <c r="PV25" s="810"/>
      <c r="PW25" s="810"/>
      <c r="PX25" s="810"/>
      <c r="PY25" s="810"/>
      <c r="PZ25" s="810"/>
      <c r="QA25" s="810"/>
      <c r="QB25" s="810"/>
      <c r="QC25" s="810"/>
      <c r="QD25" s="810"/>
      <c r="QE25" s="810"/>
      <c r="QF25" s="810"/>
      <c r="QG25" s="810"/>
      <c r="QH25" s="810"/>
      <c r="QI25" s="810"/>
      <c r="QJ25" s="810"/>
      <c r="QK25" s="810"/>
      <c r="QL25" s="810"/>
      <c r="QM25" s="810"/>
      <c r="QN25" s="810"/>
      <c r="QO25" s="810"/>
      <c r="QP25" s="810"/>
      <c r="QQ25" s="810"/>
      <c r="QR25" s="810"/>
      <c r="QS25" s="810"/>
      <c r="QT25" s="810"/>
      <c r="QU25" s="810"/>
      <c r="QV25" s="810"/>
      <c r="QW25" s="810"/>
      <c r="QX25" s="810"/>
      <c r="QY25" s="810"/>
      <c r="QZ25" s="810"/>
      <c r="RA25" s="810"/>
      <c r="RB25" s="810"/>
      <c r="RC25" s="810"/>
      <c r="RD25" s="810"/>
      <c r="RE25" s="810"/>
      <c r="RF25" s="810"/>
      <c r="RG25" s="810"/>
      <c r="RH25" s="810"/>
      <c r="RI25" s="810"/>
      <c r="RJ25" s="810"/>
      <c r="RK25" s="810"/>
      <c r="RL25" s="810"/>
      <c r="RM25" s="810"/>
      <c r="RN25" s="810"/>
      <c r="RO25" s="810"/>
      <c r="RP25" s="810"/>
      <c r="RQ25" s="810"/>
      <c r="RR25" s="810"/>
      <c r="RS25" s="810"/>
      <c r="RT25" s="810"/>
      <c r="RU25" s="810"/>
      <c r="RV25" s="810"/>
      <c r="RW25" s="810"/>
      <c r="RX25" s="810"/>
      <c r="RY25" s="810"/>
      <c r="RZ25" s="810"/>
      <c r="SA25" s="810"/>
      <c r="SB25" s="810"/>
      <c r="SC25" s="810"/>
      <c r="SD25" s="810"/>
      <c r="SE25" s="810"/>
      <c r="SF25" s="810"/>
      <c r="SG25" s="810"/>
      <c r="SH25" s="810"/>
      <c r="SI25" s="810"/>
      <c r="SJ25" s="810"/>
      <c r="SK25" s="810"/>
      <c r="SL25" s="810"/>
      <c r="SM25" s="810"/>
      <c r="SN25" s="810"/>
      <c r="SO25" s="810"/>
      <c r="SP25" s="810"/>
      <c r="SQ25" s="810"/>
      <c r="SR25" s="810"/>
      <c r="SS25" s="810"/>
      <c r="ST25" s="810"/>
      <c r="SU25" s="810"/>
      <c r="SV25" s="810"/>
      <c r="SW25" s="810"/>
      <c r="SX25" s="810"/>
      <c r="SY25" s="810"/>
      <c r="SZ25" s="810"/>
      <c r="TA25" s="810"/>
      <c r="TB25" s="810"/>
      <c r="TC25" s="810"/>
      <c r="TD25" s="810"/>
      <c r="TE25" s="810"/>
      <c r="TF25" s="810"/>
      <c r="TG25" s="810"/>
      <c r="TH25" s="810"/>
      <c r="TI25" s="810"/>
      <c r="TJ25" s="810"/>
      <c r="TK25" s="810"/>
      <c r="TL25" s="810"/>
      <c r="TM25" s="810"/>
      <c r="TN25" s="810"/>
      <c r="TO25" s="810"/>
      <c r="TP25" s="810"/>
      <c r="TQ25" s="810"/>
      <c r="TR25" s="810"/>
      <c r="TS25" s="810"/>
      <c r="TT25" s="810"/>
      <c r="TU25" s="810"/>
      <c r="TV25" s="810"/>
      <c r="TW25" s="810"/>
      <c r="TX25" s="810"/>
      <c r="TY25" s="810"/>
      <c r="TZ25" s="810"/>
      <c r="UA25" s="810"/>
      <c r="UB25" s="810"/>
      <c r="UC25" s="810"/>
      <c r="UD25" s="810"/>
      <c r="UE25" s="810"/>
      <c r="UF25" s="810"/>
      <c r="UG25" s="810"/>
      <c r="UH25" s="810"/>
      <c r="UI25" s="810"/>
      <c r="UJ25" s="810"/>
      <c r="UK25" s="810"/>
      <c r="UL25" s="810"/>
      <c r="UM25" s="810"/>
      <c r="UN25" s="810"/>
      <c r="UO25" s="810"/>
      <c r="UP25" s="810"/>
      <c r="UQ25" s="810"/>
      <c r="UR25" s="810"/>
      <c r="US25" s="810"/>
      <c r="UT25" s="810"/>
      <c r="UU25" s="810"/>
      <c r="UV25" s="810"/>
      <c r="UW25" s="810"/>
      <c r="UX25" s="810"/>
      <c r="UY25" s="810"/>
      <c r="UZ25" s="810"/>
      <c r="VA25" s="810"/>
      <c r="VB25" s="810"/>
      <c r="VC25" s="810"/>
      <c r="VD25" s="810"/>
      <c r="VE25" s="810"/>
      <c r="VF25" s="810"/>
      <c r="VG25" s="810"/>
      <c r="VH25" s="810"/>
      <c r="VI25" s="810"/>
      <c r="VJ25" s="810"/>
      <c r="VK25" s="810"/>
      <c r="VL25" s="810"/>
      <c r="VM25" s="810"/>
      <c r="VN25" s="810"/>
      <c r="VO25" s="810"/>
      <c r="VP25" s="810"/>
      <c r="VQ25" s="810"/>
      <c r="VR25" s="810"/>
      <c r="VS25" s="810"/>
      <c r="VT25" s="810"/>
      <c r="VU25" s="810"/>
      <c r="VV25" s="810"/>
      <c r="VW25" s="810"/>
      <c r="VX25" s="810"/>
      <c r="VY25" s="810"/>
      <c r="VZ25" s="810"/>
      <c r="WA25" s="810"/>
      <c r="WB25" s="810"/>
      <c r="WC25" s="810"/>
      <c r="WD25" s="810"/>
      <c r="WE25" s="810"/>
      <c r="WF25" s="810"/>
      <c r="WG25" s="810"/>
      <c r="WH25" s="810"/>
      <c r="WI25" s="810"/>
      <c r="WJ25" s="810"/>
      <c r="WK25" s="810"/>
      <c r="WL25" s="810"/>
      <c r="WM25" s="810"/>
      <c r="WN25" s="810"/>
      <c r="WO25" s="810"/>
      <c r="WP25" s="810"/>
      <c r="WQ25" s="810"/>
      <c r="WR25" s="810"/>
      <c r="WS25" s="810"/>
      <c r="WT25" s="810"/>
      <c r="WU25" s="810"/>
      <c r="WV25" s="810"/>
      <c r="WW25" s="810"/>
      <c r="WX25" s="810"/>
      <c r="WY25" s="810"/>
      <c r="WZ25" s="810"/>
      <c r="XA25" s="810"/>
      <c r="XB25" s="810"/>
      <c r="XC25" s="810"/>
      <c r="XD25" s="810"/>
      <c r="XE25" s="810"/>
      <c r="XF25" s="810"/>
      <c r="XG25" s="810"/>
      <c r="XH25" s="810"/>
      <c r="XI25" s="810"/>
      <c r="XJ25" s="810"/>
      <c r="XK25" s="810"/>
      <c r="XL25" s="810"/>
      <c r="XM25" s="810"/>
      <c r="XN25" s="810"/>
      <c r="XO25" s="810"/>
      <c r="XP25" s="810"/>
      <c r="XQ25" s="810"/>
      <c r="XR25" s="810"/>
      <c r="XS25" s="810"/>
      <c r="XT25" s="810"/>
      <c r="XU25" s="810"/>
      <c r="XV25" s="810"/>
      <c r="XW25" s="810"/>
      <c r="XX25" s="810"/>
      <c r="XY25" s="810"/>
      <c r="XZ25" s="810"/>
      <c r="YA25" s="810"/>
      <c r="YB25" s="810"/>
      <c r="YC25" s="810"/>
      <c r="YD25" s="810"/>
      <c r="YE25" s="810"/>
      <c r="YF25" s="810"/>
      <c r="YG25" s="810"/>
      <c r="YH25" s="810"/>
      <c r="YI25" s="810"/>
      <c r="YJ25" s="810"/>
      <c r="YK25" s="810"/>
      <c r="YL25" s="810"/>
      <c r="YM25" s="810"/>
      <c r="YN25" s="810"/>
      <c r="YO25" s="810"/>
      <c r="YP25" s="810"/>
      <c r="YQ25" s="810"/>
      <c r="YR25" s="810"/>
      <c r="YS25" s="810"/>
      <c r="YT25" s="810"/>
      <c r="YU25" s="810"/>
      <c r="YV25" s="810"/>
      <c r="YW25" s="810"/>
      <c r="YX25" s="810"/>
      <c r="YY25" s="810"/>
      <c r="YZ25" s="810"/>
      <c r="ZA25" s="810"/>
      <c r="ZB25" s="810"/>
      <c r="ZC25" s="810"/>
      <c r="ZD25" s="810"/>
      <c r="ZE25" s="810"/>
      <c r="ZF25" s="810"/>
      <c r="ZG25" s="810"/>
      <c r="ZH25" s="810"/>
      <c r="ZI25" s="810"/>
      <c r="ZJ25" s="810"/>
      <c r="ZK25" s="810"/>
      <c r="ZL25" s="810"/>
      <c r="ZM25" s="810"/>
      <c r="ZN25" s="810"/>
      <c r="ZO25" s="810"/>
      <c r="ZP25" s="810"/>
      <c r="ZQ25" s="810"/>
      <c r="ZR25" s="810"/>
      <c r="ZS25" s="810"/>
      <c r="ZT25" s="810"/>
      <c r="ZU25" s="810"/>
      <c r="ZV25" s="810"/>
      <c r="ZW25" s="810"/>
      <c r="ZX25" s="810"/>
      <c r="ZY25" s="810"/>
      <c r="ZZ25" s="810"/>
      <c r="AAA25" s="810"/>
      <c r="AAB25" s="810"/>
      <c r="AAC25" s="810"/>
      <c r="AAD25" s="810"/>
      <c r="AAE25" s="810"/>
      <c r="AAF25" s="810"/>
      <c r="AAG25" s="810"/>
      <c r="AAH25" s="810"/>
      <c r="AAI25" s="810"/>
      <c r="AAJ25" s="810"/>
      <c r="AAK25" s="810"/>
      <c r="AAL25" s="810"/>
      <c r="AAM25" s="810"/>
      <c r="AAN25" s="810"/>
      <c r="AAO25" s="810"/>
      <c r="AAP25" s="810"/>
      <c r="AAQ25" s="810"/>
      <c r="AAR25" s="810"/>
      <c r="AAS25" s="810"/>
      <c r="AAT25" s="810"/>
      <c r="AAU25" s="810"/>
      <c r="AAV25" s="810"/>
      <c r="AAW25" s="810"/>
      <c r="AAX25" s="810"/>
      <c r="AAY25" s="810"/>
      <c r="AAZ25" s="810"/>
      <c r="ABA25" s="810"/>
      <c r="ABB25" s="810"/>
      <c r="ABC25" s="810"/>
      <c r="ABD25" s="810"/>
      <c r="ABE25" s="810"/>
      <c r="ABF25" s="810"/>
      <c r="ABG25" s="810"/>
      <c r="ABH25" s="810"/>
      <c r="ABI25" s="810"/>
      <c r="ABJ25" s="810"/>
      <c r="ABK25" s="810"/>
      <c r="ABL25" s="810"/>
      <c r="ABM25" s="810"/>
      <c r="ABN25" s="810"/>
      <c r="ABO25" s="810"/>
      <c r="ABP25" s="810"/>
      <c r="ABQ25" s="810"/>
      <c r="ABR25" s="810"/>
      <c r="ABS25" s="810"/>
      <c r="ABT25" s="810"/>
      <c r="ABU25" s="810"/>
      <c r="ABV25" s="810"/>
      <c r="ABW25" s="810"/>
      <c r="ABX25" s="810"/>
      <c r="ABY25" s="810"/>
      <c r="ABZ25" s="810"/>
      <c r="ACA25" s="810"/>
      <c r="ACB25" s="810"/>
      <c r="ACC25" s="810"/>
      <c r="ACD25" s="810"/>
      <c r="ACE25" s="810"/>
      <c r="ACF25" s="810"/>
      <c r="ACG25" s="810"/>
      <c r="ACH25" s="810"/>
      <c r="ACI25" s="810"/>
      <c r="ACJ25" s="810"/>
      <c r="ACK25" s="810"/>
      <c r="ACL25" s="810"/>
      <c r="ACM25" s="810"/>
      <c r="ACN25" s="810"/>
      <c r="ACO25" s="810"/>
      <c r="ACP25" s="810"/>
      <c r="ACQ25" s="810"/>
      <c r="ACR25" s="810"/>
      <c r="ACS25" s="810"/>
      <c r="ACT25" s="810"/>
      <c r="ACU25" s="810"/>
      <c r="ACV25" s="810"/>
      <c r="ACW25" s="810"/>
      <c r="ACX25" s="810"/>
      <c r="ACY25" s="810"/>
      <c r="ACZ25" s="810"/>
      <c r="ADA25" s="810"/>
      <c r="ADB25" s="810"/>
      <c r="ADC25" s="810"/>
      <c r="ADD25" s="810"/>
      <c r="ADE25" s="810"/>
      <c r="ADF25" s="810"/>
      <c r="ADG25" s="810"/>
      <c r="ADH25" s="810"/>
      <c r="ADI25" s="810"/>
      <c r="ADJ25" s="810"/>
      <c r="ADK25" s="810"/>
      <c r="ADL25" s="810"/>
      <c r="ADM25" s="810"/>
      <c r="ADN25" s="810"/>
      <c r="ADO25" s="810"/>
      <c r="ADP25" s="810"/>
      <c r="ADQ25" s="810"/>
      <c r="ADR25" s="810"/>
      <c r="ADS25" s="810"/>
      <c r="ADT25" s="810"/>
      <c r="ADU25" s="810"/>
      <c r="ADV25" s="810"/>
      <c r="ADW25" s="810"/>
      <c r="ADX25" s="810"/>
      <c r="ADY25" s="810"/>
      <c r="ADZ25" s="810"/>
      <c r="AEA25" s="810"/>
      <c r="AEB25" s="810"/>
      <c r="AEC25" s="810"/>
      <c r="AED25" s="810"/>
      <c r="AEE25" s="810"/>
      <c r="AEF25" s="810"/>
      <c r="AEG25" s="810"/>
      <c r="AEH25" s="810"/>
      <c r="AEI25" s="810"/>
      <c r="AEJ25" s="810"/>
      <c r="AEK25" s="810"/>
      <c r="AEL25" s="810"/>
      <c r="AEM25" s="810"/>
      <c r="AEN25" s="810"/>
      <c r="AEO25" s="810"/>
      <c r="AEP25" s="810"/>
      <c r="AEQ25" s="810"/>
      <c r="AER25" s="810"/>
      <c r="AES25" s="810"/>
      <c r="AET25" s="810"/>
      <c r="AEU25" s="810"/>
      <c r="AEV25" s="810"/>
      <c r="AEW25" s="810"/>
      <c r="AEX25" s="810"/>
      <c r="AEY25" s="810"/>
      <c r="AEZ25" s="810"/>
      <c r="AFA25" s="810"/>
      <c r="AFB25" s="810"/>
      <c r="AFC25" s="810"/>
      <c r="AFD25" s="810"/>
      <c r="AFE25" s="810"/>
      <c r="AFF25" s="810"/>
      <c r="AFG25" s="810"/>
      <c r="AFH25" s="810"/>
      <c r="AFI25" s="810"/>
      <c r="AFJ25" s="810"/>
      <c r="AFK25" s="810"/>
      <c r="AFL25" s="810"/>
      <c r="AFM25" s="810"/>
      <c r="AFN25" s="810"/>
      <c r="AFO25" s="810"/>
      <c r="AFP25" s="810"/>
      <c r="AFQ25" s="810"/>
      <c r="AFR25" s="810"/>
      <c r="AFS25" s="810"/>
      <c r="AFT25" s="810"/>
      <c r="AFU25" s="810"/>
      <c r="AFV25" s="810"/>
      <c r="AFW25" s="810"/>
      <c r="AFX25" s="810"/>
      <c r="AFY25" s="810"/>
      <c r="AFZ25" s="810"/>
      <c r="AGA25" s="810"/>
      <c r="AGB25" s="810"/>
      <c r="AGC25" s="810"/>
      <c r="AGD25" s="810"/>
      <c r="AGE25" s="810"/>
      <c r="AGF25" s="810"/>
      <c r="AGG25" s="810"/>
      <c r="AGH25" s="810"/>
      <c r="AGI25" s="810"/>
      <c r="AGJ25" s="810"/>
      <c r="AGK25" s="810"/>
      <c r="AGL25" s="810"/>
      <c r="AGM25" s="810"/>
      <c r="AGN25" s="810"/>
      <c r="AGO25" s="810"/>
      <c r="AGP25" s="810"/>
      <c r="AGQ25" s="810"/>
      <c r="AGR25" s="810"/>
      <c r="AGS25" s="810"/>
      <c r="AGT25" s="810"/>
      <c r="AGU25" s="810"/>
      <c r="AGV25" s="810"/>
      <c r="AGW25" s="810"/>
      <c r="AGX25" s="810"/>
      <c r="AGY25" s="810"/>
      <c r="AGZ25" s="810"/>
      <c r="AHA25" s="810"/>
      <c r="AHB25" s="810"/>
      <c r="AHC25" s="810"/>
      <c r="AHD25" s="810"/>
      <c r="AHE25" s="810"/>
      <c r="AHF25" s="810"/>
      <c r="AHG25" s="810"/>
      <c r="AHH25" s="810"/>
      <c r="AHI25" s="810"/>
      <c r="AHJ25" s="810"/>
      <c r="AHK25" s="810"/>
      <c r="AHL25" s="810"/>
      <c r="AHM25" s="810"/>
      <c r="AHN25" s="810"/>
      <c r="AHO25" s="810"/>
      <c r="AHP25" s="810"/>
      <c r="AHQ25" s="810"/>
      <c r="AHR25" s="810"/>
      <c r="AHS25" s="810"/>
      <c r="AHT25" s="810"/>
      <c r="AHU25" s="810"/>
      <c r="AHV25" s="810"/>
      <c r="AHW25" s="810"/>
      <c r="AHX25" s="810"/>
      <c r="AHY25" s="810"/>
      <c r="AHZ25" s="810"/>
      <c r="AIA25" s="810"/>
      <c r="AIB25" s="810"/>
      <c r="AIC25" s="810"/>
      <c r="AID25" s="810"/>
      <c r="AIE25" s="810"/>
      <c r="AIF25" s="810"/>
      <c r="AIG25" s="810"/>
      <c r="AIH25" s="810"/>
      <c r="AII25" s="810"/>
      <c r="AIJ25" s="810"/>
      <c r="AIK25" s="810"/>
      <c r="AIL25" s="810"/>
      <c r="AIM25" s="810"/>
      <c r="AIN25" s="810"/>
      <c r="AIO25" s="810"/>
      <c r="AIP25" s="810"/>
      <c r="AIQ25" s="810"/>
      <c r="AIR25" s="810"/>
      <c r="AIS25" s="810"/>
      <c r="AIT25" s="810"/>
      <c r="AIU25" s="810"/>
      <c r="AIV25" s="810"/>
      <c r="AIW25" s="810"/>
      <c r="AIX25" s="810"/>
      <c r="AIY25" s="810"/>
      <c r="AIZ25" s="810"/>
      <c r="AJA25" s="810"/>
      <c r="AJB25" s="810"/>
      <c r="AJC25" s="810"/>
      <c r="AJD25" s="810"/>
      <c r="AJE25" s="810"/>
      <c r="AJF25" s="810"/>
      <c r="AJG25" s="810"/>
      <c r="AJH25" s="810"/>
      <c r="AJI25" s="810"/>
      <c r="AJJ25" s="810"/>
      <c r="AJK25" s="810"/>
      <c r="AJL25" s="810"/>
      <c r="AJM25" s="810"/>
      <c r="AJN25" s="810"/>
      <c r="AJO25" s="810"/>
      <c r="AJP25" s="810"/>
      <c r="AJQ25" s="810"/>
      <c r="AJR25" s="810"/>
      <c r="AJS25" s="810"/>
      <c r="AJT25" s="810"/>
      <c r="AJU25" s="810"/>
      <c r="AJV25" s="810"/>
      <c r="AJW25" s="810"/>
      <c r="AJX25" s="810"/>
      <c r="AJY25" s="810"/>
      <c r="AJZ25" s="810"/>
      <c r="AKA25" s="810"/>
      <c r="AKB25" s="810"/>
      <c r="AKC25" s="810"/>
      <c r="AKD25" s="810"/>
      <c r="AKE25" s="810"/>
      <c r="AKF25" s="810"/>
      <c r="AKG25" s="810"/>
      <c r="AKH25" s="810"/>
      <c r="AKI25" s="810"/>
      <c r="AKJ25" s="810"/>
      <c r="AKK25" s="810"/>
      <c r="AKL25" s="810"/>
      <c r="AKM25" s="810"/>
      <c r="AKN25" s="810"/>
      <c r="AKO25" s="810"/>
      <c r="AKP25" s="810"/>
      <c r="AKQ25" s="810"/>
      <c r="AKR25" s="810"/>
      <c r="AKS25" s="810"/>
      <c r="AKT25" s="810"/>
      <c r="AKU25" s="810"/>
      <c r="AKV25" s="810"/>
      <c r="AKW25" s="810"/>
      <c r="AKX25" s="810"/>
      <c r="AKY25" s="810"/>
      <c r="AKZ25" s="810"/>
      <c r="ALA25" s="810"/>
      <c r="ALB25" s="810"/>
      <c r="ALC25" s="810"/>
      <c r="ALD25" s="810"/>
      <c r="ALE25" s="810"/>
      <c r="ALF25" s="810"/>
      <c r="ALG25" s="810"/>
      <c r="ALH25" s="810"/>
      <c r="ALI25" s="810"/>
      <c r="ALJ25" s="810"/>
      <c r="ALK25" s="810"/>
      <c r="ALL25" s="810"/>
      <c r="ALM25" s="810"/>
      <c r="ALN25" s="810"/>
      <c r="ALO25" s="810"/>
      <c r="ALP25" s="810"/>
      <c r="ALQ25" s="810"/>
      <c r="ALR25" s="810"/>
      <c r="ALS25" s="810"/>
      <c r="ALT25" s="810"/>
      <c r="ALU25" s="810"/>
      <c r="ALV25" s="810"/>
      <c r="ALW25" s="810"/>
      <c r="ALX25" s="810"/>
      <c r="ALY25" s="810"/>
      <c r="ALZ25" s="810"/>
      <c r="AMA25" s="810"/>
      <c r="AMB25" s="810"/>
      <c r="AMC25" s="810"/>
      <c r="AMD25" s="810"/>
      <c r="AME25" s="810"/>
      <c r="AMF25" s="810"/>
      <c r="AMG25" s="810"/>
      <c r="AMH25" s="810"/>
      <c r="AMI25" s="810"/>
      <c r="AMJ25" s="810"/>
      <c r="AMK25" s="810"/>
      <c r="AML25" s="810"/>
      <c r="AMM25" s="810"/>
      <c r="AMN25" s="810"/>
      <c r="AMO25" s="810"/>
      <c r="AMP25" s="810"/>
      <c r="AMQ25" s="810"/>
      <c r="AMR25" s="810"/>
      <c r="AMS25" s="810"/>
      <c r="AMT25" s="810"/>
      <c r="AMU25" s="810"/>
      <c r="AMV25" s="810"/>
      <c r="AMW25" s="810"/>
      <c r="AMX25" s="810"/>
      <c r="AMY25" s="810"/>
      <c r="AMZ25" s="810"/>
      <c r="ANA25" s="810"/>
      <c r="ANB25" s="810"/>
      <c r="ANC25" s="810"/>
      <c r="AND25" s="810"/>
      <c r="ANE25" s="810"/>
      <c r="ANF25" s="810"/>
      <c r="ANG25" s="810"/>
      <c r="ANH25" s="810"/>
      <c r="ANI25" s="810"/>
      <c r="ANJ25" s="810"/>
      <c r="ANK25" s="810"/>
      <c r="ANL25" s="810"/>
      <c r="ANM25" s="810"/>
      <c r="ANN25" s="810"/>
      <c r="ANO25" s="810"/>
      <c r="ANP25" s="810"/>
      <c r="ANQ25" s="810"/>
      <c r="ANR25" s="810"/>
      <c r="ANS25" s="810"/>
      <c r="ANT25" s="810"/>
      <c r="ANU25" s="810"/>
      <c r="ANV25" s="810"/>
      <c r="ANW25" s="810"/>
      <c r="ANX25" s="810"/>
      <c r="ANY25" s="810"/>
      <c r="ANZ25" s="810"/>
      <c r="AOA25" s="810"/>
      <c r="AOB25" s="810"/>
      <c r="AOC25" s="810"/>
      <c r="AOD25" s="810"/>
      <c r="AOE25" s="810"/>
      <c r="AOF25" s="810"/>
      <c r="AOG25" s="810"/>
      <c r="AOH25" s="810"/>
      <c r="AOI25" s="810"/>
      <c r="AOJ25" s="810"/>
      <c r="AOK25" s="810"/>
      <c r="AOL25" s="810"/>
      <c r="AOM25" s="810"/>
      <c r="AON25" s="810"/>
      <c r="AOO25" s="810"/>
      <c r="AOP25" s="810"/>
      <c r="AOQ25" s="810"/>
      <c r="AOR25" s="810"/>
      <c r="AOS25" s="810"/>
      <c r="AOT25" s="810"/>
      <c r="AOU25" s="810"/>
      <c r="AOV25" s="810"/>
      <c r="AOW25" s="810"/>
      <c r="AOX25" s="810"/>
      <c r="AOY25" s="810"/>
      <c r="AOZ25" s="810"/>
      <c r="APA25" s="810"/>
      <c r="APB25" s="810"/>
      <c r="APC25" s="810"/>
      <c r="APD25" s="810"/>
      <c r="APE25" s="810"/>
      <c r="APF25" s="810"/>
      <c r="APG25" s="810"/>
      <c r="APH25" s="810"/>
      <c r="API25" s="810"/>
      <c r="APJ25" s="810"/>
      <c r="APK25" s="810"/>
      <c r="APL25" s="810"/>
      <c r="APM25" s="810"/>
      <c r="APN25" s="810"/>
      <c r="APO25" s="810"/>
      <c r="APP25" s="810"/>
      <c r="APQ25" s="810"/>
      <c r="APR25" s="810"/>
      <c r="APS25" s="810"/>
      <c r="APT25" s="810"/>
      <c r="APU25" s="810"/>
      <c r="APV25" s="810"/>
      <c r="APW25" s="810"/>
      <c r="APX25" s="810"/>
      <c r="APY25" s="810"/>
      <c r="APZ25" s="810"/>
      <c r="AQA25" s="810"/>
      <c r="AQB25" s="810"/>
      <c r="AQC25" s="810"/>
      <c r="AQD25" s="810"/>
      <c r="AQE25" s="810"/>
      <c r="AQF25" s="810"/>
      <c r="AQG25" s="810"/>
      <c r="AQH25" s="810"/>
      <c r="AQI25" s="810"/>
      <c r="AQJ25" s="810"/>
      <c r="AQK25" s="810"/>
      <c r="AQL25" s="810"/>
      <c r="AQM25" s="810"/>
      <c r="AQN25" s="810"/>
      <c r="AQO25" s="810"/>
      <c r="AQP25" s="810"/>
      <c r="AQQ25" s="810"/>
      <c r="AQR25" s="810"/>
      <c r="AQS25" s="810"/>
      <c r="AQT25" s="810"/>
      <c r="AQU25" s="810"/>
      <c r="AQV25" s="810"/>
      <c r="AQW25" s="810"/>
      <c r="AQX25" s="810"/>
      <c r="AQY25" s="810"/>
      <c r="AQZ25" s="810"/>
      <c r="ARA25" s="810"/>
      <c r="ARB25" s="810"/>
      <c r="ARC25" s="810"/>
      <c r="ARD25" s="810"/>
      <c r="ARE25" s="810"/>
      <c r="ARF25" s="810"/>
      <c r="ARG25" s="810"/>
      <c r="ARH25" s="810"/>
      <c r="ARI25" s="810"/>
      <c r="ARJ25" s="810"/>
      <c r="ARK25" s="810"/>
      <c r="ARL25" s="810"/>
      <c r="ARM25" s="810"/>
      <c r="ARN25" s="810"/>
      <c r="ARO25" s="810"/>
      <c r="ARP25" s="810"/>
      <c r="ARQ25" s="810"/>
      <c r="ARR25" s="810"/>
      <c r="ARS25" s="810"/>
      <c r="ART25" s="810"/>
      <c r="ARU25" s="810"/>
      <c r="ARV25" s="810"/>
      <c r="ARW25" s="810"/>
      <c r="ARX25" s="810"/>
      <c r="ARY25" s="810"/>
      <c r="ARZ25" s="810"/>
      <c r="ASA25" s="810"/>
      <c r="ASB25" s="810"/>
      <c r="ASC25" s="810"/>
      <c r="ASD25" s="810"/>
      <c r="ASE25" s="810"/>
      <c r="ASF25" s="810"/>
      <c r="ASG25" s="810"/>
      <c r="ASH25" s="810"/>
      <c r="ASI25" s="810"/>
      <c r="ASJ25" s="810"/>
      <c r="ASK25" s="810"/>
      <c r="ASL25" s="810"/>
      <c r="ASM25" s="810"/>
      <c r="ASN25" s="810"/>
      <c r="ASO25" s="810"/>
      <c r="ASP25" s="810"/>
      <c r="ASQ25" s="810"/>
      <c r="ASR25" s="810"/>
      <c r="ASS25" s="810"/>
      <c r="AST25" s="810"/>
      <c r="ASU25" s="810"/>
      <c r="ASV25" s="810"/>
      <c r="ASW25" s="810"/>
      <c r="ASX25" s="810"/>
      <c r="ASY25" s="810"/>
      <c r="ASZ25" s="810"/>
      <c r="ATA25" s="810"/>
      <c r="ATB25" s="810"/>
      <c r="ATC25" s="810"/>
      <c r="ATD25" s="810"/>
      <c r="ATE25" s="810"/>
      <c r="ATF25" s="810"/>
      <c r="ATG25" s="810"/>
      <c r="ATH25" s="810"/>
      <c r="ATI25" s="810"/>
      <c r="ATJ25" s="810"/>
      <c r="ATK25" s="810"/>
      <c r="ATL25" s="810"/>
      <c r="ATM25" s="810"/>
      <c r="ATN25" s="810"/>
      <c r="ATO25" s="810"/>
      <c r="ATP25" s="810"/>
      <c r="ATQ25" s="810"/>
      <c r="ATR25" s="810"/>
      <c r="ATS25" s="810"/>
      <c r="ATT25" s="810"/>
      <c r="ATU25" s="810"/>
      <c r="ATV25" s="810"/>
      <c r="ATW25" s="810"/>
      <c r="ATX25" s="810"/>
      <c r="ATY25" s="810"/>
      <c r="ATZ25" s="810"/>
      <c r="AUA25" s="810"/>
      <c r="AUB25" s="810"/>
      <c r="AUC25" s="810"/>
      <c r="AUD25" s="810"/>
      <c r="AUE25" s="810"/>
      <c r="AUF25" s="810"/>
      <c r="AUG25" s="810"/>
      <c r="AUH25" s="810"/>
      <c r="AUI25" s="810"/>
      <c r="AUJ25" s="810"/>
      <c r="AUK25" s="810"/>
      <c r="AUL25" s="810"/>
      <c r="AUM25" s="810"/>
      <c r="AUN25" s="810"/>
      <c r="AUO25" s="810"/>
      <c r="AUP25" s="810"/>
      <c r="AUQ25" s="810"/>
      <c r="AUR25" s="810"/>
      <c r="AUS25" s="810"/>
      <c r="AUT25" s="810"/>
      <c r="AUU25" s="810"/>
      <c r="AUV25" s="810"/>
      <c r="AUW25" s="810"/>
      <c r="AUX25" s="810"/>
      <c r="AUY25" s="810"/>
      <c r="AUZ25" s="810"/>
      <c r="AVA25" s="810"/>
      <c r="AVB25" s="810"/>
      <c r="AVC25" s="810"/>
      <c r="AVD25" s="810"/>
      <c r="AVE25" s="810"/>
      <c r="AVF25" s="810"/>
      <c r="AVG25" s="810"/>
      <c r="AVH25" s="810"/>
      <c r="AVI25" s="810"/>
      <c r="AVJ25" s="810"/>
      <c r="AVK25" s="810"/>
      <c r="AVL25" s="810"/>
      <c r="AVM25" s="810"/>
      <c r="AVN25" s="810"/>
      <c r="AVO25" s="810"/>
      <c r="AVP25" s="810"/>
      <c r="AVQ25" s="810"/>
      <c r="AVR25" s="810"/>
      <c r="AVS25" s="810"/>
      <c r="AVT25" s="810"/>
      <c r="AVU25" s="810"/>
      <c r="AVV25" s="810"/>
      <c r="AVW25" s="810"/>
      <c r="AVX25" s="810"/>
      <c r="AVY25" s="810"/>
      <c r="AVZ25" s="810"/>
      <c r="AWA25" s="810"/>
      <c r="AWB25" s="810"/>
      <c r="AWC25" s="810"/>
      <c r="AWD25" s="810"/>
      <c r="AWE25" s="810"/>
      <c r="AWF25" s="810"/>
      <c r="AWG25" s="810"/>
      <c r="AWH25" s="810"/>
      <c r="AWI25" s="810"/>
      <c r="AWJ25" s="810"/>
      <c r="AWK25" s="810"/>
      <c r="AWL25" s="810"/>
      <c r="AWM25" s="810"/>
      <c r="AWN25" s="810"/>
      <c r="AWO25" s="810"/>
      <c r="AWP25" s="810"/>
      <c r="AWQ25" s="810"/>
      <c r="AWR25" s="810"/>
      <c r="AWS25" s="810"/>
      <c r="AWT25" s="810"/>
      <c r="AWU25" s="810"/>
      <c r="AWV25" s="810"/>
      <c r="AWW25" s="810"/>
      <c r="AWX25" s="810"/>
      <c r="AWY25" s="810"/>
      <c r="AWZ25" s="810"/>
      <c r="AXA25" s="810"/>
      <c r="AXB25" s="810"/>
      <c r="AXC25" s="810"/>
      <c r="AXD25" s="810"/>
      <c r="AXE25" s="810"/>
      <c r="AXF25" s="810"/>
      <c r="AXG25" s="810"/>
      <c r="AXH25" s="810"/>
      <c r="AXI25" s="810"/>
      <c r="AXJ25" s="810"/>
      <c r="AXK25" s="810"/>
      <c r="AXL25" s="810"/>
      <c r="AXM25" s="810"/>
      <c r="AXN25" s="810"/>
      <c r="AXO25" s="810"/>
      <c r="AXP25" s="810"/>
      <c r="AXQ25" s="810"/>
      <c r="AXR25" s="810"/>
      <c r="AXS25" s="810"/>
      <c r="AXT25" s="810"/>
      <c r="AXU25" s="810"/>
      <c r="AXV25" s="810"/>
      <c r="AXW25" s="810"/>
      <c r="AXX25" s="810"/>
      <c r="AXY25" s="810"/>
      <c r="AXZ25" s="810"/>
      <c r="AYA25" s="810"/>
      <c r="AYB25" s="810"/>
      <c r="AYC25" s="810"/>
      <c r="AYD25" s="810"/>
      <c r="AYE25" s="810"/>
      <c r="AYF25" s="810"/>
      <c r="AYG25" s="810"/>
      <c r="AYH25" s="810"/>
      <c r="AYI25" s="810"/>
      <c r="AYJ25" s="810"/>
      <c r="AYK25" s="810"/>
      <c r="AYL25" s="810"/>
      <c r="AYM25" s="810"/>
      <c r="AYN25" s="810"/>
      <c r="AYO25" s="810"/>
      <c r="AYP25" s="810"/>
      <c r="AYQ25" s="810"/>
      <c r="AYR25" s="810"/>
      <c r="AYS25" s="810"/>
      <c r="AYT25" s="810"/>
      <c r="AYU25" s="810"/>
      <c r="AYV25" s="810"/>
      <c r="AYW25" s="810"/>
      <c r="AYX25" s="810"/>
      <c r="AYY25" s="810"/>
      <c r="AYZ25" s="810"/>
      <c r="AZA25" s="810"/>
      <c r="AZB25" s="810"/>
      <c r="AZC25" s="810"/>
      <c r="AZD25" s="810"/>
      <c r="AZE25" s="810"/>
      <c r="AZF25" s="810"/>
      <c r="AZG25" s="810"/>
      <c r="AZH25" s="810"/>
      <c r="AZI25" s="810"/>
      <c r="AZJ25" s="810"/>
      <c r="AZK25" s="810"/>
      <c r="AZL25" s="810"/>
      <c r="AZM25" s="810"/>
      <c r="AZN25" s="810"/>
      <c r="AZO25" s="810"/>
      <c r="AZP25" s="810"/>
      <c r="AZQ25" s="810"/>
      <c r="AZR25" s="810"/>
      <c r="AZS25" s="810"/>
      <c r="AZT25" s="810"/>
      <c r="AZU25" s="810"/>
      <c r="AZV25" s="810"/>
      <c r="AZW25" s="810"/>
      <c r="AZX25" s="810"/>
      <c r="AZY25" s="810"/>
      <c r="AZZ25" s="810"/>
      <c r="BAA25" s="810"/>
      <c r="BAB25" s="810"/>
      <c r="BAC25" s="810"/>
      <c r="BAD25" s="810"/>
      <c r="BAE25" s="810"/>
      <c r="BAF25" s="810"/>
      <c r="BAG25" s="810"/>
      <c r="BAH25" s="810"/>
      <c r="BAI25" s="810"/>
      <c r="BAJ25" s="810"/>
      <c r="BAK25" s="810"/>
      <c r="BAL25" s="810"/>
      <c r="BAM25" s="810"/>
      <c r="BAN25" s="810"/>
      <c r="BAO25" s="810"/>
      <c r="BAP25" s="810"/>
      <c r="BAQ25" s="810"/>
      <c r="BAR25" s="810"/>
      <c r="BAS25" s="810"/>
      <c r="BAT25" s="810"/>
      <c r="BAU25" s="810"/>
      <c r="BAV25" s="810"/>
      <c r="BAW25" s="810"/>
      <c r="BAX25" s="810"/>
      <c r="BAY25" s="810"/>
      <c r="BAZ25" s="810"/>
      <c r="BBA25" s="810"/>
      <c r="BBB25" s="810"/>
      <c r="BBC25" s="810"/>
      <c r="BBD25" s="810"/>
      <c r="BBE25" s="810"/>
      <c r="BBF25" s="810"/>
      <c r="BBG25" s="810"/>
      <c r="BBH25" s="810"/>
      <c r="BBI25" s="810"/>
      <c r="BBJ25" s="810"/>
      <c r="BBK25" s="810"/>
      <c r="BBL25" s="810"/>
      <c r="BBM25" s="810"/>
      <c r="BBN25" s="810"/>
      <c r="BBO25" s="810"/>
      <c r="BBP25" s="810"/>
      <c r="BBQ25" s="810"/>
      <c r="BBR25" s="810"/>
      <c r="BBS25" s="810"/>
      <c r="BBT25" s="810"/>
      <c r="BBU25" s="810"/>
      <c r="BBV25" s="810"/>
      <c r="BBW25" s="810"/>
      <c r="BBX25" s="810"/>
      <c r="BBY25" s="810"/>
      <c r="BBZ25" s="810"/>
      <c r="BCA25" s="810"/>
      <c r="BCB25" s="810"/>
      <c r="BCC25" s="810"/>
      <c r="BCD25" s="810"/>
      <c r="BCE25" s="810"/>
      <c r="BCF25" s="810"/>
      <c r="BCG25" s="810"/>
      <c r="BCH25" s="810"/>
      <c r="BCI25" s="810"/>
      <c r="BCJ25" s="810"/>
      <c r="BCK25" s="810"/>
      <c r="BCL25" s="810"/>
      <c r="BCM25" s="810"/>
      <c r="BCN25" s="810"/>
      <c r="BCO25" s="810"/>
      <c r="BCP25" s="810"/>
      <c r="BCQ25" s="810"/>
      <c r="BCR25" s="810"/>
      <c r="BCS25" s="810"/>
      <c r="BCT25" s="810"/>
      <c r="BCU25" s="810"/>
      <c r="BCV25" s="810"/>
      <c r="BCW25" s="810"/>
      <c r="BCX25" s="810"/>
      <c r="BCY25" s="810"/>
      <c r="BCZ25" s="810"/>
      <c r="BDA25" s="810"/>
      <c r="BDB25" s="810"/>
      <c r="BDC25" s="810"/>
      <c r="BDD25" s="810"/>
      <c r="BDE25" s="810"/>
      <c r="BDF25" s="810"/>
      <c r="BDG25" s="810"/>
      <c r="BDH25" s="810"/>
      <c r="BDI25" s="810"/>
      <c r="BDJ25" s="810"/>
      <c r="BDK25" s="810"/>
      <c r="BDL25" s="810"/>
      <c r="BDM25" s="810"/>
      <c r="BDN25" s="810"/>
      <c r="BDO25" s="810"/>
      <c r="BDP25" s="810"/>
      <c r="BDQ25" s="810"/>
      <c r="BDR25" s="810"/>
      <c r="BDS25" s="810"/>
      <c r="BDT25" s="810"/>
      <c r="BDU25" s="810"/>
      <c r="BDV25" s="810"/>
      <c r="BDW25" s="810"/>
      <c r="BDX25" s="810"/>
      <c r="BDY25" s="810"/>
      <c r="BDZ25" s="810"/>
      <c r="BEA25" s="810"/>
      <c r="BEB25" s="810"/>
      <c r="BEC25" s="810"/>
      <c r="BED25" s="810"/>
      <c r="BEE25" s="810"/>
      <c r="BEF25" s="810"/>
      <c r="BEG25" s="810"/>
      <c r="BEH25" s="810"/>
      <c r="BEI25" s="810"/>
      <c r="BEJ25" s="810"/>
      <c r="BEK25" s="810"/>
      <c r="BEL25" s="810"/>
      <c r="BEM25" s="810"/>
      <c r="BEN25" s="810"/>
      <c r="BEO25" s="810"/>
      <c r="BEP25" s="810"/>
      <c r="BEQ25" s="810"/>
      <c r="BER25" s="810"/>
      <c r="BES25" s="810"/>
      <c r="BET25" s="810"/>
      <c r="BEU25" s="810"/>
      <c r="BEV25" s="810"/>
      <c r="BEW25" s="810"/>
      <c r="BEX25" s="810"/>
      <c r="BEY25" s="810"/>
      <c r="BEZ25" s="810"/>
      <c r="BFA25" s="810"/>
      <c r="BFB25" s="810"/>
      <c r="BFC25" s="810"/>
      <c r="BFD25" s="810"/>
      <c r="BFE25" s="810"/>
      <c r="BFF25" s="810"/>
      <c r="BFG25" s="810"/>
      <c r="BFH25" s="810"/>
      <c r="BFI25" s="810"/>
      <c r="BFJ25" s="810"/>
      <c r="BFK25" s="810"/>
      <c r="BFL25" s="810"/>
      <c r="BFM25" s="810"/>
      <c r="BFN25" s="810"/>
      <c r="BFO25" s="810"/>
      <c r="BFP25" s="810"/>
      <c r="BFQ25" s="810"/>
      <c r="BFR25" s="810"/>
      <c r="BFS25" s="810"/>
      <c r="BFT25" s="810"/>
      <c r="BFU25" s="810"/>
      <c r="BFV25" s="810"/>
      <c r="BFW25" s="810"/>
      <c r="BFX25" s="810"/>
      <c r="BFY25" s="810"/>
      <c r="BFZ25" s="810"/>
      <c r="BGA25" s="810"/>
      <c r="BGB25" s="810"/>
      <c r="BGC25" s="810"/>
      <c r="BGD25" s="810"/>
      <c r="BGE25" s="810"/>
      <c r="BGF25" s="810"/>
      <c r="BGG25" s="810"/>
      <c r="BGH25" s="810"/>
      <c r="BGI25" s="810"/>
      <c r="BGJ25" s="810"/>
      <c r="BGK25" s="810"/>
      <c r="BGL25" s="810"/>
      <c r="BGM25" s="810"/>
      <c r="BGN25" s="810"/>
      <c r="BGO25" s="810"/>
      <c r="BGP25" s="810"/>
      <c r="BGQ25" s="810"/>
      <c r="BGR25" s="810"/>
      <c r="BGS25" s="810"/>
      <c r="BGT25" s="810"/>
      <c r="BGU25" s="810"/>
      <c r="BGV25" s="810"/>
      <c r="BGW25" s="810"/>
      <c r="BGX25" s="810"/>
      <c r="BGY25" s="810"/>
      <c r="BGZ25" s="810"/>
      <c r="BHA25" s="810"/>
      <c r="BHB25" s="810"/>
      <c r="BHC25" s="810"/>
      <c r="BHD25" s="810"/>
      <c r="BHE25" s="810"/>
      <c r="BHF25" s="810"/>
      <c r="BHG25" s="810"/>
      <c r="BHH25" s="810"/>
      <c r="BHI25" s="810"/>
      <c r="BHJ25" s="810"/>
      <c r="BHK25" s="810"/>
      <c r="BHL25" s="810"/>
      <c r="BHM25" s="810"/>
      <c r="BHN25" s="810"/>
      <c r="BHO25" s="810"/>
      <c r="BHP25" s="810"/>
      <c r="BHQ25" s="810"/>
      <c r="BHR25" s="810"/>
      <c r="BHS25" s="810"/>
      <c r="BHT25" s="810"/>
      <c r="BHU25" s="810"/>
      <c r="BHV25" s="810"/>
      <c r="BHW25" s="810"/>
      <c r="BHX25" s="810"/>
      <c r="BHY25" s="810"/>
      <c r="BHZ25" s="810"/>
      <c r="BIA25" s="810"/>
      <c r="BIB25" s="810"/>
      <c r="BIC25" s="810"/>
      <c r="BID25" s="810"/>
      <c r="BIE25" s="810"/>
      <c r="BIF25" s="810"/>
      <c r="BIG25" s="810"/>
      <c r="BIH25" s="810"/>
      <c r="BII25" s="810"/>
      <c r="BIJ25" s="810"/>
      <c r="BIK25" s="810"/>
      <c r="BIL25" s="810"/>
      <c r="BIM25" s="810"/>
      <c r="BIN25" s="810"/>
      <c r="BIO25" s="810"/>
      <c r="BIP25" s="810"/>
      <c r="BIQ25" s="810"/>
      <c r="BIR25" s="810"/>
      <c r="BIS25" s="810"/>
      <c r="BIT25" s="810"/>
      <c r="BIU25" s="810"/>
      <c r="BIV25" s="810"/>
      <c r="BIW25" s="810"/>
      <c r="BIX25" s="810"/>
      <c r="BIY25" s="810"/>
      <c r="BIZ25" s="810"/>
      <c r="BJA25" s="810"/>
      <c r="BJB25" s="810"/>
      <c r="BJC25" s="810"/>
      <c r="BJD25" s="810"/>
      <c r="BJE25" s="810"/>
      <c r="BJF25" s="810"/>
      <c r="BJG25" s="810"/>
      <c r="BJH25" s="810"/>
      <c r="BJI25" s="810"/>
      <c r="BJJ25" s="810"/>
      <c r="BJK25" s="810"/>
      <c r="BJL25" s="810"/>
      <c r="BJM25" s="810"/>
      <c r="BJN25" s="810"/>
      <c r="BJO25" s="810"/>
      <c r="BJP25" s="810"/>
      <c r="BJQ25" s="810"/>
      <c r="BJR25" s="810"/>
      <c r="BJS25" s="810"/>
      <c r="BJT25" s="810"/>
      <c r="BJU25" s="810"/>
      <c r="BJV25" s="810"/>
      <c r="BJW25" s="810"/>
      <c r="BJX25" s="810"/>
      <c r="BJY25" s="810"/>
      <c r="BJZ25" s="810"/>
      <c r="BKA25" s="810"/>
      <c r="BKB25" s="810"/>
      <c r="BKC25" s="810"/>
      <c r="BKD25" s="810"/>
      <c r="BKE25" s="810"/>
      <c r="BKF25" s="810"/>
      <c r="BKG25" s="810"/>
      <c r="BKH25" s="810"/>
      <c r="BKI25" s="810"/>
      <c r="BKJ25" s="810"/>
      <c r="BKK25" s="810"/>
      <c r="BKL25" s="810"/>
      <c r="BKM25" s="810"/>
      <c r="BKN25" s="810"/>
      <c r="BKO25" s="810"/>
      <c r="BKP25" s="810"/>
      <c r="BKQ25" s="810"/>
      <c r="BKR25" s="810"/>
      <c r="BKS25" s="810"/>
      <c r="BKT25" s="810"/>
      <c r="BKU25" s="810"/>
      <c r="BKV25" s="810"/>
      <c r="BKW25" s="810"/>
      <c r="BKX25" s="810"/>
      <c r="BKY25" s="810"/>
      <c r="BKZ25" s="810"/>
      <c r="BLA25" s="810"/>
      <c r="BLB25" s="810"/>
      <c r="BLC25" s="810"/>
      <c r="BLD25" s="810"/>
      <c r="BLE25" s="810"/>
      <c r="BLF25" s="810"/>
      <c r="BLG25" s="810"/>
      <c r="BLH25" s="810"/>
      <c r="BLI25" s="810"/>
      <c r="BLJ25" s="810"/>
      <c r="BLK25" s="810"/>
      <c r="BLL25" s="810"/>
      <c r="BLM25" s="810"/>
      <c r="BLN25" s="810"/>
      <c r="BLO25" s="810"/>
      <c r="BLP25" s="810"/>
      <c r="BLQ25" s="810"/>
      <c r="BLR25" s="810"/>
      <c r="BLS25" s="810"/>
      <c r="BLT25" s="810"/>
      <c r="BLU25" s="810"/>
      <c r="BLV25" s="810"/>
      <c r="BLW25" s="810"/>
      <c r="BLX25" s="810"/>
      <c r="BLY25" s="810"/>
      <c r="BLZ25" s="810"/>
      <c r="BMA25" s="810"/>
      <c r="BMB25" s="810"/>
      <c r="BMC25" s="810"/>
      <c r="BMD25" s="810"/>
      <c r="BME25" s="810"/>
      <c r="BMF25" s="810"/>
      <c r="BMG25" s="810"/>
      <c r="BMH25" s="810"/>
      <c r="BMI25" s="810"/>
      <c r="BMJ25" s="810"/>
      <c r="BMK25" s="810"/>
      <c r="BML25" s="810"/>
      <c r="BMM25" s="810"/>
      <c r="BMN25" s="810"/>
      <c r="BMO25" s="810"/>
      <c r="BMP25" s="810"/>
      <c r="BMQ25" s="810"/>
      <c r="BMR25" s="810"/>
      <c r="BMS25" s="810"/>
      <c r="BMT25" s="810"/>
      <c r="BMU25" s="810"/>
      <c r="BMV25" s="810"/>
      <c r="BMW25" s="810"/>
      <c r="BMX25" s="810"/>
      <c r="BMY25" s="810"/>
      <c r="BMZ25" s="810"/>
      <c r="BNA25" s="810"/>
      <c r="BNB25" s="810"/>
      <c r="BNC25" s="810"/>
      <c r="BND25" s="810"/>
      <c r="BNE25" s="810"/>
      <c r="BNF25" s="810"/>
      <c r="BNG25" s="810"/>
      <c r="BNH25" s="810"/>
      <c r="BNI25" s="810"/>
      <c r="BNJ25" s="810"/>
      <c r="BNK25" s="810"/>
      <c r="BNL25" s="810"/>
      <c r="BNM25" s="810"/>
      <c r="BNN25" s="810"/>
      <c r="BNO25" s="810"/>
      <c r="BNP25" s="810"/>
      <c r="BNQ25" s="810"/>
      <c r="BNR25" s="810"/>
      <c r="BNS25" s="810"/>
      <c r="BNT25" s="810"/>
      <c r="BNU25" s="810"/>
      <c r="BNV25" s="810"/>
      <c r="BNW25" s="810"/>
      <c r="BNX25" s="810"/>
      <c r="BNY25" s="810"/>
      <c r="BNZ25" s="810"/>
      <c r="BOA25" s="810"/>
      <c r="BOB25" s="810"/>
      <c r="BOC25" s="810"/>
      <c r="BOD25" s="810"/>
      <c r="BOE25" s="810"/>
      <c r="BOF25" s="810"/>
      <c r="BOG25" s="810"/>
      <c r="BOH25" s="810"/>
      <c r="BOI25" s="810"/>
      <c r="BOJ25" s="810"/>
      <c r="BOK25" s="810"/>
      <c r="BOL25" s="810"/>
      <c r="BOM25" s="810"/>
      <c r="BON25" s="810"/>
      <c r="BOO25" s="810"/>
      <c r="BOP25" s="810"/>
      <c r="BOQ25" s="810"/>
      <c r="BOR25" s="810"/>
      <c r="BOS25" s="810"/>
      <c r="BOT25" s="810"/>
      <c r="BOU25" s="810"/>
      <c r="BOV25" s="810"/>
      <c r="BOW25" s="810"/>
      <c r="BOX25" s="810"/>
      <c r="BOY25" s="810"/>
      <c r="BOZ25" s="810"/>
      <c r="BPA25" s="810"/>
      <c r="BPB25" s="810"/>
      <c r="BPC25" s="810"/>
      <c r="BPD25" s="810"/>
      <c r="BPE25" s="810"/>
      <c r="BPF25" s="810"/>
      <c r="BPG25" s="810"/>
      <c r="BPH25" s="810"/>
      <c r="BPI25" s="810"/>
      <c r="BPJ25" s="810"/>
      <c r="BPK25" s="810"/>
      <c r="BPL25" s="810"/>
      <c r="BPM25" s="810"/>
      <c r="BPN25" s="810"/>
      <c r="BPO25" s="810"/>
      <c r="BPP25" s="810"/>
      <c r="BPQ25" s="810"/>
      <c r="BPR25" s="810"/>
      <c r="BPS25" s="810"/>
      <c r="BPT25" s="810"/>
      <c r="BPU25" s="810"/>
      <c r="BPV25" s="810"/>
      <c r="BPW25" s="810"/>
      <c r="BPX25" s="810"/>
      <c r="BPY25" s="810"/>
      <c r="BPZ25" s="810"/>
      <c r="BQA25" s="810"/>
      <c r="BQB25" s="810"/>
      <c r="BQC25" s="810"/>
      <c r="BQD25" s="810"/>
      <c r="BQE25" s="810"/>
      <c r="BQF25" s="810"/>
      <c r="BQG25" s="810"/>
      <c r="BQH25" s="810"/>
      <c r="BQI25" s="810"/>
      <c r="BQJ25" s="810"/>
      <c r="BQK25" s="810"/>
      <c r="BQL25" s="810"/>
      <c r="BQM25" s="810"/>
      <c r="BQN25" s="810"/>
      <c r="BQO25" s="810"/>
      <c r="BQP25" s="810"/>
      <c r="BQQ25" s="810"/>
      <c r="BQR25" s="810"/>
      <c r="BQS25" s="810"/>
      <c r="BQT25" s="810"/>
      <c r="BQU25" s="810"/>
      <c r="BQV25" s="810"/>
      <c r="BQW25" s="810"/>
      <c r="BQX25" s="810"/>
      <c r="BQY25" s="810"/>
      <c r="BQZ25" s="810"/>
      <c r="BRA25" s="810"/>
      <c r="BRB25" s="810"/>
      <c r="BRC25" s="810"/>
      <c r="BRD25" s="810"/>
      <c r="BRE25" s="810"/>
      <c r="BRF25" s="810"/>
      <c r="BRG25" s="810"/>
      <c r="BRH25" s="810"/>
      <c r="BRI25" s="810"/>
      <c r="BRJ25" s="810"/>
      <c r="BRK25" s="810"/>
      <c r="BRL25" s="810"/>
      <c r="BRM25" s="810"/>
      <c r="BRN25" s="810"/>
      <c r="BRO25" s="810"/>
      <c r="BRP25" s="810"/>
      <c r="BRQ25" s="810"/>
      <c r="BRR25" s="810"/>
      <c r="BRS25" s="810"/>
      <c r="BRT25" s="810"/>
      <c r="BRU25" s="810"/>
      <c r="BRV25" s="810"/>
      <c r="BRW25" s="810"/>
      <c r="BRX25" s="810"/>
      <c r="BRY25" s="810"/>
      <c r="BRZ25" s="810"/>
      <c r="BSA25" s="810"/>
      <c r="BSB25" s="810"/>
      <c r="BSC25" s="810"/>
      <c r="BSD25" s="810"/>
      <c r="BSE25" s="810"/>
      <c r="BSF25" s="810"/>
      <c r="BSG25" s="810"/>
      <c r="BSH25" s="810"/>
      <c r="BSI25" s="810"/>
      <c r="BSJ25" s="810"/>
      <c r="BSK25" s="810"/>
      <c r="BSL25" s="810"/>
      <c r="BSM25" s="810"/>
      <c r="BSN25" s="810"/>
      <c r="BSO25" s="810"/>
      <c r="BSP25" s="810"/>
      <c r="BSQ25" s="810"/>
      <c r="BSR25" s="810"/>
      <c r="BSS25" s="810"/>
      <c r="BST25" s="810"/>
      <c r="BSU25" s="810"/>
      <c r="BSV25" s="810"/>
      <c r="BSW25" s="810"/>
      <c r="BSX25" s="810"/>
      <c r="BSY25" s="810"/>
      <c r="BSZ25" s="810"/>
      <c r="BTA25" s="810"/>
      <c r="BTB25" s="810"/>
      <c r="BTC25" s="810"/>
      <c r="BTD25" s="810"/>
      <c r="BTE25" s="810"/>
      <c r="BTF25" s="810"/>
      <c r="BTG25" s="810"/>
      <c r="BTH25" s="810"/>
      <c r="BTI25" s="810"/>
      <c r="BTJ25" s="810"/>
      <c r="BTK25" s="810"/>
      <c r="BTL25" s="810"/>
      <c r="BTM25" s="810"/>
      <c r="BTN25" s="810"/>
      <c r="BTO25" s="810"/>
      <c r="BTP25" s="810"/>
      <c r="BTQ25" s="810"/>
      <c r="BTR25" s="810"/>
      <c r="BTS25" s="810"/>
      <c r="BTT25" s="810"/>
      <c r="BTU25" s="810"/>
      <c r="BTV25" s="810"/>
      <c r="BTW25" s="810"/>
      <c r="BTX25" s="810"/>
      <c r="BTY25" s="810"/>
      <c r="BTZ25" s="810"/>
      <c r="BUA25" s="810"/>
      <c r="BUB25" s="810"/>
      <c r="BUC25" s="810"/>
      <c r="BUD25" s="810"/>
      <c r="BUE25" s="810"/>
      <c r="BUF25" s="810"/>
      <c r="BUG25" s="810"/>
      <c r="BUH25" s="810"/>
      <c r="BUI25" s="810"/>
      <c r="BUJ25" s="810"/>
      <c r="BUK25" s="810"/>
      <c r="BUL25" s="810"/>
      <c r="BUM25" s="810"/>
      <c r="BUN25" s="810"/>
      <c r="BUO25" s="810"/>
      <c r="BUP25" s="810"/>
      <c r="BUQ25" s="810"/>
      <c r="BUR25" s="810"/>
      <c r="BUS25" s="810"/>
      <c r="BUT25" s="810"/>
      <c r="BUU25" s="810"/>
      <c r="BUV25" s="810"/>
      <c r="BUW25" s="810"/>
      <c r="BUX25" s="810"/>
      <c r="BUY25" s="810"/>
      <c r="BUZ25" s="810"/>
      <c r="BVA25" s="810"/>
      <c r="BVB25" s="810"/>
      <c r="BVC25" s="810"/>
      <c r="BVD25" s="810"/>
      <c r="BVE25" s="810"/>
      <c r="BVF25" s="810"/>
      <c r="BVG25" s="810"/>
      <c r="BVH25" s="810"/>
      <c r="BVI25" s="810"/>
      <c r="BVJ25" s="810"/>
      <c r="BVK25" s="810"/>
      <c r="BVL25" s="810"/>
      <c r="BVM25" s="810"/>
      <c r="BVN25" s="810"/>
      <c r="BVO25" s="810"/>
      <c r="BVP25" s="810"/>
      <c r="BVQ25" s="810"/>
      <c r="BVR25" s="810"/>
      <c r="BVS25" s="810"/>
      <c r="BVT25" s="810"/>
      <c r="BVU25" s="810"/>
      <c r="BVV25" s="810"/>
      <c r="BVW25" s="810"/>
      <c r="BVX25" s="810"/>
      <c r="BVY25" s="810"/>
      <c r="BVZ25" s="810"/>
      <c r="BWA25" s="810"/>
      <c r="BWB25" s="810"/>
      <c r="BWC25" s="810"/>
      <c r="BWD25" s="810"/>
      <c r="BWE25" s="810"/>
      <c r="BWF25" s="810"/>
      <c r="BWG25" s="810"/>
      <c r="BWH25" s="810"/>
      <c r="BWI25" s="810"/>
      <c r="BWJ25" s="810"/>
      <c r="BWK25" s="810"/>
      <c r="BWL25" s="810"/>
      <c r="BWM25" s="810"/>
      <c r="BWN25" s="810"/>
      <c r="BWO25" s="810"/>
      <c r="BWP25" s="810"/>
      <c r="BWQ25" s="810"/>
      <c r="BWR25" s="810"/>
      <c r="BWS25" s="810"/>
      <c r="BWT25" s="810"/>
      <c r="BWU25" s="810"/>
      <c r="BWV25" s="810"/>
      <c r="BWW25" s="810"/>
      <c r="BWX25" s="810"/>
      <c r="BWY25" s="810"/>
      <c r="BWZ25" s="810"/>
      <c r="BXA25" s="810"/>
      <c r="BXB25" s="810"/>
      <c r="BXC25" s="810"/>
      <c r="BXD25" s="810"/>
      <c r="BXE25" s="810"/>
      <c r="BXF25" s="810"/>
      <c r="BXG25" s="810"/>
      <c r="BXH25" s="810"/>
      <c r="BXI25" s="810"/>
      <c r="BXJ25" s="810"/>
      <c r="BXK25" s="810"/>
      <c r="BXL25" s="810"/>
      <c r="BXM25" s="810"/>
      <c r="BXN25" s="810"/>
      <c r="BXO25" s="810"/>
      <c r="BXP25" s="810"/>
      <c r="BXQ25" s="810"/>
      <c r="BXR25" s="810"/>
      <c r="BXS25" s="810"/>
      <c r="BXT25" s="810"/>
      <c r="BXU25" s="810"/>
      <c r="BXV25" s="810"/>
      <c r="BXW25" s="810"/>
      <c r="BXX25" s="810"/>
      <c r="BXY25" s="810"/>
      <c r="BXZ25" s="810"/>
      <c r="BYA25" s="810"/>
      <c r="BYB25" s="810"/>
      <c r="BYC25" s="810"/>
      <c r="BYD25" s="810"/>
      <c r="BYE25" s="810"/>
      <c r="BYF25" s="810"/>
      <c r="BYG25" s="810"/>
      <c r="BYH25" s="810"/>
      <c r="BYI25" s="810"/>
      <c r="BYJ25" s="810"/>
      <c r="BYK25" s="810"/>
      <c r="BYL25" s="810"/>
      <c r="BYM25" s="810"/>
      <c r="BYN25" s="810"/>
      <c r="BYO25" s="810"/>
      <c r="BYP25" s="810"/>
      <c r="BYQ25" s="810"/>
      <c r="BYR25" s="810"/>
      <c r="BYS25" s="810"/>
      <c r="BYT25" s="810"/>
      <c r="BYU25" s="810"/>
      <c r="BYV25" s="810"/>
      <c r="BYW25" s="810"/>
      <c r="BYX25" s="810"/>
      <c r="BYY25" s="810"/>
      <c r="BYZ25" s="810"/>
      <c r="BZA25" s="810"/>
      <c r="BZB25" s="810"/>
      <c r="BZC25" s="810"/>
      <c r="BZD25" s="810"/>
      <c r="BZE25" s="810"/>
      <c r="BZF25" s="810"/>
      <c r="BZG25" s="810"/>
      <c r="BZH25" s="810"/>
      <c r="BZI25" s="810"/>
      <c r="BZJ25" s="810"/>
      <c r="BZK25" s="810"/>
      <c r="BZL25" s="810"/>
      <c r="BZM25" s="810"/>
      <c r="BZN25" s="810"/>
      <c r="BZO25" s="810"/>
      <c r="BZP25" s="810"/>
      <c r="BZQ25" s="810"/>
      <c r="BZR25" s="810"/>
      <c r="BZS25" s="810"/>
      <c r="BZT25" s="810"/>
      <c r="BZU25" s="810"/>
      <c r="BZV25" s="810"/>
      <c r="BZW25" s="810"/>
      <c r="BZX25" s="810"/>
      <c r="BZY25" s="810"/>
      <c r="BZZ25" s="810"/>
      <c r="CAA25" s="810"/>
      <c r="CAB25" s="810"/>
      <c r="CAC25" s="810"/>
      <c r="CAD25" s="810"/>
      <c r="CAE25" s="810"/>
      <c r="CAF25" s="810"/>
      <c r="CAG25" s="810"/>
      <c r="CAH25" s="810"/>
      <c r="CAI25" s="810"/>
      <c r="CAJ25" s="810"/>
      <c r="CAK25" s="810"/>
      <c r="CAL25" s="810"/>
      <c r="CAM25" s="810"/>
      <c r="CAN25" s="810"/>
      <c r="CAO25" s="810"/>
      <c r="CAP25" s="810"/>
      <c r="CAQ25" s="810"/>
      <c r="CAR25" s="810"/>
      <c r="CAS25" s="810"/>
      <c r="CAT25" s="810"/>
      <c r="CAU25" s="810"/>
      <c r="CAV25" s="810"/>
      <c r="CAW25" s="810"/>
      <c r="CAX25" s="810"/>
      <c r="CAY25" s="810"/>
      <c r="CAZ25" s="810"/>
      <c r="CBA25" s="810"/>
      <c r="CBB25" s="810"/>
      <c r="CBC25" s="810"/>
      <c r="CBD25" s="810"/>
      <c r="CBE25" s="810"/>
      <c r="CBF25" s="810"/>
      <c r="CBG25" s="810"/>
      <c r="CBH25" s="810"/>
      <c r="CBI25" s="810"/>
      <c r="CBJ25" s="810"/>
      <c r="CBK25" s="810"/>
      <c r="CBL25" s="810"/>
      <c r="CBM25" s="810"/>
      <c r="CBN25" s="810"/>
      <c r="CBO25" s="810"/>
      <c r="CBP25" s="810"/>
      <c r="CBQ25" s="810"/>
      <c r="CBR25" s="810"/>
      <c r="CBS25" s="810"/>
      <c r="CBT25" s="810"/>
      <c r="CBU25" s="810"/>
      <c r="CBV25" s="810"/>
      <c r="CBW25" s="810"/>
      <c r="CBX25" s="810"/>
      <c r="CBY25" s="810"/>
      <c r="CBZ25" s="810"/>
      <c r="CCA25" s="810"/>
      <c r="CCB25" s="810"/>
      <c r="CCC25" s="810"/>
      <c r="CCD25" s="810"/>
      <c r="CCE25" s="810"/>
      <c r="CCF25" s="810"/>
      <c r="CCG25" s="810"/>
      <c r="CCH25" s="810"/>
      <c r="CCI25" s="810"/>
      <c r="CCJ25" s="810"/>
      <c r="CCK25" s="810"/>
      <c r="CCL25" s="810"/>
      <c r="CCM25" s="810"/>
      <c r="CCN25" s="810"/>
      <c r="CCO25" s="810"/>
      <c r="CCP25" s="810"/>
      <c r="CCQ25" s="810"/>
      <c r="CCR25" s="810"/>
      <c r="CCS25" s="810"/>
      <c r="CCT25" s="810"/>
      <c r="CCU25" s="810"/>
      <c r="CCV25" s="810"/>
      <c r="CCW25" s="810"/>
      <c r="CCX25" s="810"/>
      <c r="CCY25" s="810"/>
      <c r="CCZ25" s="810"/>
      <c r="CDA25" s="810"/>
      <c r="CDB25" s="810"/>
      <c r="CDC25" s="810"/>
      <c r="CDD25" s="810"/>
      <c r="CDE25" s="810"/>
      <c r="CDF25" s="810"/>
      <c r="CDG25" s="810"/>
      <c r="CDH25" s="810"/>
      <c r="CDI25" s="810"/>
      <c r="CDJ25" s="810"/>
      <c r="CDK25" s="810"/>
      <c r="CDL25" s="810"/>
      <c r="CDM25" s="810"/>
      <c r="CDN25" s="810"/>
      <c r="CDO25" s="810"/>
      <c r="CDP25" s="810"/>
      <c r="CDQ25" s="810"/>
      <c r="CDR25" s="810"/>
      <c r="CDS25" s="810"/>
      <c r="CDT25" s="810"/>
      <c r="CDU25" s="810"/>
      <c r="CDV25" s="810"/>
      <c r="CDW25" s="810"/>
      <c r="CDX25" s="810"/>
      <c r="CDY25" s="810"/>
      <c r="CDZ25" s="810"/>
      <c r="CEA25" s="810"/>
      <c r="CEB25" s="810"/>
      <c r="CEC25" s="810"/>
      <c r="CED25" s="810"/>
      <c r="CEE25" s="810"/>
      <c r="CEF25" s="810"/>
      <c r="CEG25" s="810"/>
      <c r="CEH25" s="810"/>
      <c r="CEI25" s="810"/>
      <c r="CEJ25" s="810"/>
      <c r="CEK25" s="810"/>
      <c r="CEL25" s="810"/>
      <c r="CEM25" s="810"/>
      <c r="CEN25" s="810"/>
      <c r="CEO25" s="810"/>
      <c r="CEP25" s="810"/>
      <c r="CEQ25" s="810"/>
      <c r="CER25" s="810"/>
      <c r="CES25" s="810"/>
      <c r="CET25" s="810"/>
      <c r="CEU25" s="810"/>
      <c r="CEV25" s="810"/>
      <c r="CEW25" s="810"/>
      <c r="CEX25" s="810"/>
      <c r="CEY25" s="810"/>
      <c r="CEZ25" s="810"/>
      <c r="CFA25" s="810"/>
      <c r="CFB25" s="810"/>
      <c r="CFC25" s="810"/>
      <c r="CFD25" s="810"/>
      <c r="CFE25" s="810"/>
      <c r="CFF25" s="810"/>
      <c r="CFG25" s="810"/>
      <c r="CFH25" s="810"/>
      <c r="CFI25" s="810"/>
      <c r="CFJ25" s="810"/>
      <c r="CFK25" s="810"/>
      <c r="CFL25" s="810"/>
      <c r="CFM25" s="810"/>
      <c r="CFN25" s="810"/>
      <c r="CFO25" s="810"/>
      <c r="CFP25" s="810"/>
      <c r="CFQ25" s="810"/>
      <c r="CFR25" s="810"/>
      <c r="CFS25" s="810"/>
      <c r="CFT25" s="810"/>
      <c r="CFU25" s="810"/>
      <c r="CFV25" s="810"/>
      <c r="CFW25" s="810"/>
      <c r="CFX25" s="810"/>
      <c r="CFY25" s="810"/>
      <c r="CFZ25" s="810"/>
      <c r="CGA25" s="810"/>
      <c r="CGB25" s="810"/>
      <c r="CGC25" s="810"/>
      <c r="CGD25" s="810"/>
      <c r="CGE25" s="810"/>
      <c r="CGF25" s="810"/>
      <c r="CGG25" s="810"/>
      <c r="CGH25" s="810"/>
      <c r="CGI25" s="810"/>
      <c r="CGJ25" s="810"/>
      <c r="CGK25" s="810"/>
      <c r="CGL25" s="810"/>
      <c r="CGM25" s="810"/>
      <c r="CGN25" s="810"/>
      <c r="CGO25" s="810"/>
      <c r="CGP25" s="810"/>
      <c r="CGQ25" s="810"/>
      <c r="CGR25" s="810"/>
      <c r="CGS25" s="810"/>
      <c r="CGT25" s="810"/>
      <c r="CGU25" s="810"/>
      <c r="CGV25" s="810"/>
      <c r="CGW25" s="810"/>
      <c r="CGX25" s="810"/>
      <c r="CGY25" s="810"/>
      <c r="CGZ25" s="810"/>
      <c r="CHA25" s="810"/>
      <c r="CHB25" s="810"/>
      <c r="CHC25" s="810"/>
      <c r="CHD25" s="810"/>
      <c r="CHE25" s="810"/>
      <c r="CHF25" s="810"/>
      <c r="CHG25" s="810"/>
      <c r="CHH25" s="810"/>
      <c r="CHI25" s="810"/>
      <c r="CHJ25" s="810"/>
      <c r="CHK25" s="810"/>
      <c r="CHL25" s="810"/>
      <c r="CHM25" s="810"/>
      <c r="CHN25" s="810"/>
      <c r="CHO25" s="810"/>
      <c r="CHP25" s="810"/>
      <c r="CHQ25" s="810"/>
      <c r="CHR25" s="810"/>
      <c r="CHS25" s="810"/>
      <c r="CHT25" s="810"/>
      <c r="CHU25" s="810"/>
      <c r="CHV25" s="810"/>
      <c r="CHW25" s="810"/>
      <c r="CHX25" s="810"/>
      <c r="CHY25" s="810"/>
      <c r="CHZ25" s="810"/>
      <c r="CIA25" s="810"/>
      <c r="CIB25" s="810"/>
      <c r="CIC25" s="810"/>
      <c r="CID25" s="810"/>
      <c r="CIE25" s="810"/>
      <c r="CIF25" s="810"/>
      <c r="CIG25" s="810"/>
      <c r="CIH25" s="810"/>
      <c r="CII25" s="810"/>
      <c r="CIJ25" s="810"/>
      <c r="CIK25" s="810"/>
      <c r="CIL25" s="810"/>
      <c r="CIM25" s="810"/>
      <c r="CIN25" s="810"/>
      <c r="CIO25" s="810"/>
      <c r="CIP25" s="810"/>
      <c r="CIQ25" s="810"/>
      <c r="CIR25" s="810"/>
      <c r="CIS25" s="810"/>
      <c r="CIT25" s="810"/>
      <c r="CIU25" s="810"/>
      <c r="CIV25" s="810"/>
      <c r="CIW25" s="810"/>
      <c r="CIX25" s="810"/>
      <c r="CIY25" s="810"/>
      <c r="CIZ25" s="810"/>
      <c r="CJA25" s="810"/>
      <c r="CJB25" s="810"/>
      <c r="CJC25" s="810"/>
      <c r="CJD25" s="810"/>
      <c r="CJE25" s="810"/>
      <c r="CJF25" s="810"/>
      <c r="CJG25" s="810"/>
      <c r="CJH25" s="810"/>
      <c r="CJI25" s="810"/>
      <c r="CJJ25" s="810"/>
      <c r="CJK25" s="810"/>
      <c r="CJL25" s="810"/>
      <c r="CJM25" s="810"/>
      <c r="CJN25" s="810"/>
      <c r="CJO25" s="810"/>
      <c r="CJP25" s="810"/>
      <c r="CJQ25" s="810"/>
      <c r="CJR25" s="810"/>
      <c r="CJS25" s="810"/>
      <c r="CJT25" s="810"/>
      <c r="CJU25" s="810"/>
      <c r="CJV25" s="810"/>
      <c r="CJW25" s="810"/>
      <c r="CJX25" s="810"/>
      <c r="CJY25" s="810"/>
      <c r="CJZ25" s="810"/>
      <c r="CKA25" s="810"/>
      <c r="CKB25" s="810"/>
      <c r="CKC25" s="810"/>
      <c r="CKD25" s="810"/>
      <c r="CKE25" s="810"/>
      <c r="CKF25" s="810"/>
      <c r="CKG25" s="810"/>
      <c r="CKH25" s="810"/>
      <c r="CKI25" s="810"/>
      <c r="CKJ25" s="810"/>
      <c r="CKK25" s="810"/>
      <c r="CKL25" s="810"/>
      <c r="CKM25" s="810"/>
      <c r="CKN25" s="810"/>
      <c r="CKO25" s="810"/>
      <c r="CKP25" s="810"/>
      <c r="CKQ25" s="810"/>
      <c r="CKR25" s="810"/>
      <c r="CKS25" s="810"/>
      <c r="CKT25" s="810"/>
      <c r="CKU25" s="810"/>
      <c r="CKV25" s="810"/>
      <c r="CKW25" s="810"/>
      <c r="CKX25" s="810"/>
      <c r="CKY25" s="810"/>
      <c r="CKZ25" s="810"/>
      <c r="CLA25" s="810"/>
      <c r="CLB25" s="810"/>
      <c r="CLC25" s="810"/>
      <c r="CLD25" s="810"/>
      <c r="CLE25" s="810"/>
      <c r="CLF25" s="810"/>
      <c r="CLG25" s="810"/>
      <c r="CLH25" s="810"/>
      <c r="CLI25" s="810"/>
      <c r="CLJ25" s="810"/>
      <c r="CLK25" s="810"/>
      <c r="CLL25" s="810"/>
      <c r="CLM25" s="810"/>
      <c r="CLN25" s="810"/>
      <c r="CLO25" s="810"/>
      <c r="CLP25" s="810"/>
      <c r="CLQ25" s="810"/>
      <c r="CLR25" s="810"/>
      <c r="CLS25" s="810"/>
      <c r="CLT25" s="810"/>
      <c r="CLU25" s="810"/>
      <c r="CLV25" s="810"/>
      <c r="CLW25" s="810"/>
      <c r="CLX25" s="810"/>
      <c r="CLY25" s="810"/>
      <c r="CLZ25" s="810"/>
      <c r="CMA25" s="810"/>
      <c r="CMB25" s="810"/>
      <c r="CMC25" s="810"/>
      <c r="CMD25" s="810"/>
      <c r="CME25" s="810"/>
      <c r="CMF25" s="810"/>
      <c r="CMG25" s="810"/>
      <c r="CMH25" s="810"/>
      <c r="CMI25" s="810"/>
      <c r="CMJ25" s="810"/>
      <c r="CMK25" s="810"/>
      <c r="CML25" s="810"/>
      <c r="CMM25" s="810"/>
      <c r="CMN25" s="810"/>
      <c r="CMO25" s="810"/>
      <c r="CMP25" s="810"/>
      <c r="CMQ25" s="810"/>
      <c r="CMR25" s="810"/>
      <c r="CMS25" s="810"/>
      <c r="CMT25" s="810"/>
      <c r="CMU25" s="810"/>
      <c r="CMV25" s="810"/>
      <c r="CMW25" s="810"/>
      <c r="CMX25" s="810"/>
      <c r="CMY25" s="810"/>
      <c r="CMZ25" s="810"/>
      <c r="CNA25" s="810"/>
      <c r="CNB25" s="810"/>
      <c r="CNC25" s="810"/>
      <c r="CND25" s="810"/>
      <c r="CNE25" s="810"/>
      <c r="CNF25" s="810"/>
      <c r="CNG25" s="810"/>
      <c r="CNH25" s="810"/>
      <c r="CNI25" s="810"/>
      <c r="CNJ25" s="810"/>
      <c r="CNK25" s="810"/>
      <c r="CNL25" s="810"/>
      <c r="CNM25" s="810"/>
      <c r="CNN25" s="810"/>
      <c r="CNO25" s="810"/>
      <c r="CNP25" s="810"/>
      <c r="CNQ25" s="810"/>
      <c r="CNR25" s="810"/>
      <c r="CNS25" s="810"/>
      <c r="CNT25" s="810"/>
      <c r="CNU25" s="810"/>
      <c r="CNV25" s="810"/>
      <c r="CNW25" s="810"/>
      <c r="CNX25" s="810"/>
      <c r="CNY25" s="810"/>
      <c r="CNZ25" s="810"/>
      <c r="COA25" s="810"/>
      <c r="COB25" s="810"/>
      <c r="COC25" s="810"/>
      <c r="COD25" s="810"/>
      <c r="COE25" s="810"/>
      <c r="COF25" s="810"/>
      <c r="COG25" s="810"/>
      <c r="COH25" s="810"/>
      <c r="COI25" s="810"/>
      <c r="COJ25" s="810"/>
      <c r="COK25" s="810"/>
      <c r="COL25" s="810"/>
      <c r="COM25" s="810"/>
      <c r="CON25" s="810"/>
      <c r="COO25" s="810"/>
      <c r="COP25" s="810"/>
      <c r="COQ25" s="810"/>
      <c r="COR25" s="810"/>
      <c r="COS25" s="810"/>
      <c r="COT25" s="810"/>
      <c r="COU25" s="810"/>
      <c r="COV25" s="810"/>
      <c r="COW25" s="810"/>
      <c r="COX25" s="810"/>
      <c r="COY25" s="810"/>
      <c r="COZ25" s="810"/>
      <c r="CPA25" s="810"/>
      <c r="CPB25" s="810"/>
      <c r="CPC25" s="810"/>
      <c r="CPD25" s="810"/>
      <c r="CPE25" s="810"/>
      <c r="CPF25" s="810"/>
      <c r="CPG25" s="810"/>
      <c r="CPH25" s="810"/>
      <c r="CPI25" s="810"/>
      <c r="CPJ25" s="810"/>
      <c r="CPK25" s="810"/>
      <c r="CPL25" s="810"/>
      <c r="CPM25" s="810"/>
      <c r="CPN25" s="810"/>
      <c r="CPO25" s="810"/>
      <c r="CPP25" s="810"/>
      <c r="CPQ25" s="810"/>
      <c r="CPR25" s="810"/>
      <c r="CPS25" s="810"/>
      <c r="CPT25" s="810"/>
      <c r="CPU25" s="810"/>
      <c r="CPV25" s="810"/>
      <c r="CPW25" s="810"/>
      <c r="CPX25" s="810"/>
      <c r="CPY25" s="810"/>
      <c r="CPZ25" s="810"/>
      <c r="CQA25" s="810"/>
      <c r="CQB25" s="810"/>
      <c r="CQC25" s="810"/>
      <c r="CQD25" s="810"/>
      <c r="CQE25" s="810"/>
      <c r="CQF25" s="810"/>
      <c r="CQG25" s="810"/>
      <c r="CQH25" s="810"/>
      <c r="CQI25" s="810"/>
      <c r="CQJ25" s="810"/>
      <c r="CQK25" s="810"/>
      <c r="CQL25" s="810"/>
      <c r="CQM25" s="810"/>
      <c r="CQN25" s="810"/>
      <c r="CQO25" s="810"/>
      <c r="CQP25" s="810"/>
      <c r="CQQ25" s="810"/>
      <c r="CQR25" s="810"/>
      <c r="CQS25" s="810"/>
      <c r="CQT25" s="810"/>
      <c r="CQU25" s="810"/>
      <c r="CQV25" s="810"/>
      <c r="CQW25" s="810"/>
      <c r="CQX25" s="810"/>
      <c r="CQY25" s="810"/>
      <c r="CQZ25" s="810"/>
      <c r="CRA25" s="810"/>
      <c r="CRB25" s="810"/>
      <c r="CRC25" s="810"/>
      <c r="CRD25" s="810"/>
      <c r="CRE25" s="810"/>
      <c r="CRF25" s="810"/>
      <c r="CRG25" s="810"/>
      <c r="CRH25" s="810"/>
      <c r="CRI25" s="810"/>
      <c r="CRJ25" s="810"/>
      <c r="CRK25" s="810"/>
      <c r="CRL25" s="810"/>
      <c r="CRM25" s="810"/>
      <c r="CRN25" s="810"/>
      <c r="CRO25" s="810"/>
      <c r="CRP25" s="810"/>
      <c r="CRQ25" s="810"/>
      <c r="CRR25" s="810"/>
      <c r="CRS25" s="810"/>
      <c r="CRT25" s="810"/>
      <c r="CRU25" s="810"/>
      <c r="CRV25" s="810"/>
      <c r="CRW25" s="810"/>
      <c r="CRX25" s="810"/>
      <c r="CRY25" s="810"/>
      <c r="CRZ25" s="810"/>
      <c r="CSA25" s="810"/>
      <c r="CSB25" s="810"/>
      <c r="CSC25" s="810"/>
      <c r="CSD25" s="810"/>
      <c r="CSE25" s="810"/>
      <c r="CSF25" s="810"/>
      <c r="CSG25" s="810"/>
      <c r="CSH25" s="810"/>
      <c r="CSI25" s="810"/>
      <c r="CSJ25" s="810"/>
      <c r="CSK25" s="810"/>
      <c r="CSL25" s="810"/>
      <c r="CSM25" s="810"/>
      <c r="CSN25" s="810"/>
      <c r="CSO25" s="810"/>
      <c r="CSP25" s="810"/>
      <c r="CSQ25" s="810"/>
      <c r="CSR25" s="810"/>
      <c r="CSS25" s="810"/>
      <c r="CST25" s="810"/>
      <c r="CSU25" s="810"/>
      <c r="CSV25" s="810"/>
      <c r="CSW25" s="810"/>
      <c r="CSX25" s="810"/>
      <c r="CSY25" s="810"/>
      <c r="CSZ25" s="810"/>
      <c r="CTA25" s="810"/>
      <c r="CTB25" s="810"/>
      <c r="CTC25" s="810"/>
      <c r="CTD25" s="810"/>
      <c r="CTE25" s="810"/>
      <c r="CTF25" s="810"/>
      <c r="CTG25" s="810"/>
      <c r="CTH25" s="810"/>
      <c r="CTI25" s="810"/>
      <c r="CTJ25" s="810"/>
      <c r="CTK25" s="810"/>
      <c r="CTL25" s="810"/>
      <c r="CTM25" s="810"/>
      <c r="CTN25" s="810"/>
      <c r="CTO25" s="810"/>
      <c r="CTP25" s="810"/>
      <c r="CTQ25" s="810"/>
      <c r="CTR25" s="810"/>
      <c r="CTS25" s="810"/>
      <c r="CTT25" s="810"/>
      <c r="CTU25" s="810"/>
      <c r="CTV25" s="810"/>
      <c r="CTW25" s="810"/>
      <c r="CTX25" s="810"/>
      <c r="CTY25" s="810"/>
      <c r="CTZ25" s="810"/>
      <c r="CUA25" s="810"/>
      <c r="CUB25" s="810"/>
      <c r="CUC25" s="810"/>
      <c r="CUD25" s="810"/>
      <c r="CUE25" s="810"/>
      <c r="CUF25" s="810"/>
      <c r="CUG25" s="810"/>
      <c r="CUH25" s="810"/>
      <c r="CUI25" s="810"/>
      <c r="CUJ25" s="810"/>
      <c r="CUK25" s="810"/>
      <c r="CUL25" s="810"/>
      <c r="CUM25" s="810"/>
      <c r="CUN25" s="810"/>
      <c r="CUO25" s="810"/>
      <c r="CUP25" s="810"/>
      <c r="CUQ25" s="810"/>
      <c r="CUR25" s="810"/>
      <c r="CUS25" s="810"/>
      <c r="CUT25" s="810"/>
      <c r="CUU25" s="810"/>
      <c r="CUV25" s="810"/>
      <c r="CUW25" s="810"/>
      <c r="CUX25" s="810"/>
      <c r="CUY25" s="810"/>
      <c r="CUZ25" s="810"/>
      <c r="CVA25" s="810"/>
      <c r="CVB25" s="810"/>
      <c r="CVC25" s="810"/>
      <c r="CVD25" s="810"/>
      <c r="CVE25" s="810"/>
      <c r="CVF25" s="810"/>
      <c r="CVG25" s="810"/>
      <c r="CVH25" s="810"/>
      <c r="CVI25" s="810"/>
      <c r="CVJ25" s="810"/>
      <c r="CVK25" s="810"/>
      <c r="CVL25" s="810"/>
      <c r="CVM25" s="810"/>
      <c r="CVN25" s="810"/>
      <c r="CVO25" s="810"/>
      <c r="CVP25" s="810"/>
      <c r="CVQ25" s="810"/>
      <c r="CVR25" s="810"/>
      <c r="CVS25" s="810"/>
      <c r="CVT25" s="810"/>
      <c r="CVU25" s="810"/>
      <c r="CVV25" s="810"/>
      <c r="CVW25" s="810"/>
      <c r="CVX25" s="810"/>
      <c r="CVY25" s="810"/>
      <c r="CVZ25" s="810"/>
      <c r="CWA25" s="810"/>
      <c r="CWB25" s="810"/>
      <c r="CWC25" s="810"/>
      <c r="CWD25" s="810"/>
      <c r="CWE25" s="810"/>
      <c r="CWF25" s="810"/>
      <c r="CWG25" s="810"/>
      <c r="CWH25" s="810"/>
      <c r="CWI25" s="810"/>
      <c r="CWJ25" s="810"/>
      <c r="CWK25" s="810"/>
      <c r="CWL25" s="810"/>
      <c r="CWM25" s="810"/>
      <c r="CWN25" s="810"/>
      <c r="CWO25" s="810"/>
      <c r="CWP25" s="810"/>
      <c r="CWQ25" s="810"/>
      <c r="CWR25" s="810"/>
      <c r="CWS25" s="810"/>
      <c r="CWT25" s="810"/>
      <c r="CWU25" s="810"/>
      <c r="CWV25" s="810"/>
      <c r="CWW25" s="810"/>
      <c r="CWX25" s="810"/>
      <c r="CWY25" s="810"/>
      <c r="CWZ25" s="810"/>
      <c r="CXA25" s="810"/>
      <c r="CXB25" s="810"/>
      <c r="CXC25" s="810"/>
      <c r="CXD25" s="810"/>
      <c r="CXE25" s="810"/>
      <c r="CXF25" s="810"/>
      <c r="CXG25" s="810"/>
      <c r="CXH25" s="810"/>
      <c r="CXI25" s="810"/>
      <c r="CXJ25" s="810"/>
      <c r="CXK25" s="810"/>
      <c r="CXL25" s="810"/>
      <c r="CXM25" s="810"/>
      <c r="CXN25" s="810"/>
      <c r="CXO25" s="810"/>
      <c r="CXP25" s="810"/>
      <c r="CXQ25" s="810"/>
      <c r="CXR25" s="810"/>
      <c r="CXS25" s="810"/>
      <c r="CXT25" s="810"/>
      <c r="CXU25" s="810"/>
      <c r="CXV25" s="810"/>
      <c r="CXW25" s="810"/>
      <c r="CXX25" s="810"/>
      <c r="CXY25" s="810"/>
      <c r="CXZ25" s="810"/>
      <c r="CYA25" s="810"/>
      <c r="CYB25" s="810"/>
      <c r="CYC25" s="810"/>
      <c r="CYD25" s="810"/>
      <c r="CYE25" s="810"/>
      <c r="CYF25" s="810"/>
      <c r="CYG25" s="810"/>
      <c r="CYH25" s="810"/>
      <c r="CYI25" s="810"/>
      <c r="CYJ25" s="810"/>
      <c r="CYK25" s="810"/>
      <c r="CYL25" s="810"/>
      <c r="CYM25" s="810"/>
      <c r="CYN25" s="810"/>
      <c r="CYO25" s="810"/>
      <c r="CYP25" s="810"/>
      <c r="CYQ25" s="810"/>
      <c r="CYR25" s="810"/>
      <c r="CYS25" s="810"/>
      <c r="CYT25" s="810"/>
      <c r="CYU25" s="810"/>
      <c r="CYV25" s="810"/>
      <c r="CYW25" s="810"/>
      <c r="CYX25" s="810"/>
      <c r="CYY25" s="810"/>
      <c r="CYZ25" s="810"/>
      <c r="CZA25" s="810"/>
      <c r="CZB25" s="810"/>
      <c r="CZC25" s="810"/>
      <c r="CZD25" s="810"/>
      <c r="CZE25" s="810"/>
      <c r="CZF25" s="810"/>
      <c r="CZG25" s="810"/>
      <c r="CZH25" s="810"/>
      <c r="CZI25" s="810"/>
      <c r="CZJ25" s="810"/>
      <c r="CZK25" s="810"/>
      <c r="CZL25" s="810"/>
      <c r="CZM25" s="810"/>
      <c r="CZN25" s="810"/>
      <c r="CZO25" s="810"/>
      <c r="CZP25" s="810"/>
      <c r="CZQ25" s="810"/>
      <c r="CZR25" s="810"/>
      <c r="CZS25" s="810"/>
      <c r="CZT25" s="810"/>
      <c r="CZU25" s="810"/>
      <c r="CZV25" s="810"/>
      <c r="CZW25" s="810"/>
      <c r="CZX25" s="810"/>
      <c r="CZY25" s="810"/>
      <c r="CZZ25" s="810"/>
      <c r="DAA25" s="810"/>
      <c r="DAB25" s="810"/>
      <c r="DAC25" s="810"/>
      <c r="DAD25" s="810"/>
      <c r="DAE25" s="810"/>
      <c r="DAF25" s="810"/>
      <c r="DAG25" s="810"/>
      <c r="DAH25" s="810"/>
      <c r="DAI25" s="810"/>
      <c r="DAJ25" s="810"/>
      <c r="DAK25" s="810"/>
      <c r="DAL25" s="810"/>
      <c r="DAM25" s="810"/>
      <c r="DAN25" s="810"/>
      <c r="DAO25" s="810"/>
      <c r="DAP25" s="810"/>
      <c r="DAQ25" s="810"/>
      <c r="DAR25" s="810"/>
      <c r="DAS25" s="810"/>
      <c r="DAT25" s="810"/>
      <c r="DAU25" s="810"/>
      <c r="DAV25" s="810"/>
      <c r="DAW25" s="810"/>
      <c r="DAX25" s="810"/>
      <c r="DAY25" s="810"/>
      <c r="DAZ25" s="810"/>
      <c r="DBA25" s="810"/>
      <c r="DBB25" s="810"/>
      <c r="DBC25" s="810"/>
      <c r="DBD25" s="810"/>
      <c r="DBE25" s="810"/>
      <c r="DBF25" s="810"/>
      <c r="DBG25" s="810"/>
      <c r="DBH25" s="810"/>
      <c r="DBI25" s="810"/>
      <c r="DBJ25" s="810"/>
      <c r="DBK25" s="810"/>
      <c r="DBL25" s="810"/>
      <c r="DBM25" s="810"/>
      <c r="DBN25" s="810"/>
      <c r="DBO25" s="810"/>
      <c r="DBP25" s="810"/>
      <c r="DBQ25" s="810"/>
      <c r="DBR25" s="810"/>
      <c r="DBS25" s="810"/>
      <c r="DBT25" s="810"/>
      <c r="DBU25" s="810"/>
      <c r="DBV25" s="810"/>
      <c r="DBW25" s="810"/>
      <c r="DBX25" s="810"/>
      <c r="DBY25" s="810"/>
      <c r="DBZ25" s="810"/>
      <c r="DCA25" s="810"/>
      <c r="DCB25" s="810"/>
      <c r="DCC25" s="810"/>
      <c r="DCD25" s="810"/>
      <c r="DCE25" s="810"/>
      <c r="DCF25" s="810"/>
      <c r="DCG25" s="810"/>
      <c r="DCH25" s="810"/>
      <c r="DCI25" s="810"/>
      <c r="DCJ25" s="810"/>
      <c r="DCK25" s="810"/>
      <c r="DCL25" s="810"/>
      <c r="DCM25" s="810"/>
      <c r="DCN25" s="810"/>
      <c r="DCO25" s="810"/>
      <c r="DCP25" s="810"/>
      <c r="DCQ25" s="810"/>
      <c r="DCR25" s="810"/>
      <c r="DCS25" s="810"/>
      <c r="DCT25" s="810"/>
      <c r="DCU25" s="810"/>
      <c r="DCV25" s="810"/>
      <c r="DCW25" s="810"/>
      <c r="DCX25" s="810"/>
      <c r="DCY25" s="810"/>
      <c r="DCZ25" s="810"/>
      <c r="DDA25" s="810"/>
      <c r="DDB25" s="810"/>
      <c r="DDC25" s="810"/>
      <c r="DDD25" s="810"/>
      <c r="DDE25" s="810"/>
      <c r="DDF25" s="810"/>
      <c r="DDG25" s="810"/>
      <c r="DDH25" s="810"/>
      <c r="DDI25" s="810"/>
      <c r="DDJ25" s="810"/>
      <c r="DDK25" s="810"/>
      <c r="DDL25" s="810"/>
      <c r="DDM25" s="810"/>
      <c r="DDN25" s="810"/>
      <c r="DDO25" s="810"/>
      <c r="DDP25" s="810"/>
      <c r="DDQ25" s="810"/>
      <c r="DDR25" s="810"/>
      <c r="DDS25" s="810"/>
      <c r="DDT25" s="810"/>
      <c r="DDU25" s="810"/>
      <c r="DDV25" s="810"/>
      <c r="DDW25" s="810"/>
      <c r="DDX25" s="810"/>
      <c r="DDY25" s="810"/>
      <c r="DDZ25" s="810"/>
      <c r="DEA25" s="810"/>
      <c r="DEB25" s="810"/>
      <c r="DEC25" s="810"/>
      <c r="DED25" s="810"/>
      <c r="DEE25" s="810"/>
      <c r="DEF25" s="810"/>
      <c r="DEG25" s="810"/>
      <c r="DEH25" s="810"/>
      <c r="DEI25" s="810"/>
      <c r="DEJ25" s="810"/>
      <c r="DEK25" s="810"/>
      <c r="DEL25" s="810"/>
      <c r="DEM25" s="810"/>
      <c r="DEN25" s="810"/>
      <c r="DEO25" s="810"/>
      <c r="DEP25" s="810"/>
      <c r="DEQ25" s="810"/>
      <c r="DER25" s="810"/>
      <c r="DES25" s="810"/>
      <c r="DET25" s="810"/>
      <c r="DEU25" s="810"/>
      <c r="DEV25" s="810"/>
      <c r="DEW25" s="810"/>
      <c r="DEX25" s="810"/>
      <c r="DEY25" s="810"/>
      <c r="DEZ25" s="810"/>
      <c r="DFA25" s="810"/>
      <c r="DFB25" s="810"/>
      <c r="DFC25" s="810"/>
      <c r="DFD25" s="810"/>
      <c r="DFE25" s="810"/>
      <c r="DFF25" s="810"/>
      <c r="DFG25" s="810"/>
      <c r="DFH25" s="810"/>
      <c r="DFI25" s="810"/>
      <c r="DFJ25" s="810"/>
      <c r="DFK25" s="810"/>
      <c r="DFL25" s="810"/>
      <c r="DFM25" s="810"/>
      <c r="DFN25" s="810"/>
      <c r="DFO25" s="810"/>
      <c r="DFP25" s="810"/>
      <c r="DFQ25" s="810"/>
      <c r="DFR25" s="810"/>
      <c r="DFS25" s="810"/>
      <c r="DFT25" s="810"/>
      <c r="DFU25" s="810"/>
      <c r="DFV25" s="810"/>
      <c r="DFW25" s="810"/>
      <c r="DFX25" s="810"/>
      <c r="DFY25" s="810"/>
      <c r="DFZ25" s="810"/>
      <c r="DGA25" s="810"/>
      <c r="DGB25" s="810"/>
      <c r="DGC25" s="810"/>
      <c r="DGD25" s="810"/>
      <c r="DGE25" s="810"/>
      <c r="DGF25" s="810"/>
      <c r="DGG25" s="810"/>
      <c r="DGH25" s="810"/>
      <c r="DGI25" s="810"/>
      <c r="DGJ25" s="810"/>
      <c r="DGK25" s="810"/>
      <c r="DGL25" s="810"/>
      <c r="DGM25" s="810"/>
      <c r="DGN25" s="810"/>
      <c r="DGO25" s="810"/>
      <c r="DGP25" s="810"/>
      <c r="DGQ25" s="810"/>
      <c r="DGR25" s="810"/>
      <c r="DGS25" s="810"/>
      <c r="DGT25" s="810"/>
      <c r="DGU25" s="810"/>
      <c r="DGV25" s="810"/>
      <c r="DGW25" s="810"/>
      <c r="DGX25" s="810"/>
      <c r="DGY25" s="810"/>
      <c r="DGZ25" s="810"/>
      <c r="DHA25" s="810"/>
      <c r="DHB25" s="810"/>
      <c r="DHC25" s="810"/>
      <c r="DHD25" s="810"/>
      <c r="DHE25" s="810"/>
      <c r="DHF25" s="810"/>
      <c r="DHG25" s="810"/>
      <c r="DHH25" s="810"/>
      <c r="DHI25" s="810"/>
      <c r="DHJ25" s="810"/>
      <c r="DHK25" s="810"/>
      <c r="DHL25" s="810"/>
      <c r="DHM25" s="810"/>
      <c r="DHN25" s="810"/>
      <c r="DHO25" s="810"/>
      <c r="DHP25" s="810"/>
      <c r="DHQ25" s="810"/>
      <c r="DHR25" s="810"/>
      <c r="DHS25" s="810"/>
      <c r="DHT25" s="810"/>
      <c r="DHU25" s="810"/>
      <c r="DHV25" s="810"/>
      <c r="DHW25" s="810"/>
      <c r="DHX25" s="810"/>
      <c r="DHY25" s="810"/>
      <c r="DHZ25" s="810"/>
      <c r="DIA25" s="810"/>
      <c r="DIB25" s="810"/>
      <c r="DIC25" s="810"/>
      <c r="DID25" s="810"/>
      <c r="DIE25" s="810"/>
      <c r="DIF25" s="810"/>
      <c r="DIG25" s="810"/>
      <c r="DIH25" s="810"/>
      <c r="DII25" s="810"/>
      <c r="DIJ25" s="810"/>
      <c r="DIK25" s="810"/>
      <c r="DIL25" s="810"/>
      <c r="DIM25" s="810"/>
      <c r="DIN25" s="810"/>
      <c r="DIO25" s="810"/>
      <c r="DIP25" s="810"/>
      <c r="DIQ25" s="810"/>
      <c r="DIR25" s="810"/>
      <c r="DIS25" s="810"/>
      <c r="DIT25" s="810"/>
      <c r="DIU25" s="810"/>
      <c r="DIV25" s="810"/>
      <c r="DIW25" s="810"/>
      <c r="DIX25" s="810"/>
      <c r="DIY25" s="810"/>
      <c r="DIZ25" s="810"/>
      <c r="DJA25" s="810"/>
      <c r="DJB25" s="810"/>
      <c r="DJC25" s="810"/>
      <c r="DJD25" s="810"/>
      <c r="DJE25" s="810"/>
      <c r="DJF25" s="810"/>
      <c r="DJG25" s="810"/>
      <c r="DJH25" s="810"/>
      <c r="DJI25" s="810"/>
      <c r="DJJ25" s="810"/>
      <c r="DJK25" s="810"/>
      <c r="DJL25" s="810"/>
      <c r="DJM25" s="810"/>
      <c r="DJN25" s="810"/>
      <c r="DJO25" s="810"/>
      <c r="DJP25" s="810"/>
      <c r="DJQ25" s="810"/>
      <c r="DJR25" s="810"/>
      <c r="DJS25" s="810"/>
      <c r="DJT25" s="810"/>
      <c r="DJU25" s="810"/>
      <c r="DJV25" s="810"/>
      <c r="DJW25" s="810"/>
      <c r="DJX25" s="810"/>
      <c r="DJY25" s="810"/>
      <c r="DJZ25" s="810"/>
      <c r="DKA25" s="810"/>
      <c r="DKB25" s="810"/>
      <c r="DKC25" s="810"/>
      <c r="DKD25" s="810"/>
      <c r="DKE25" s="810"/>
      <c r="DKF25" s="810"/>
      <c r="DKG25" s="810"/>
      <c r="DKH25" s="810"/>
      <c r="DKI25" s="810"/>
      <c r="DKJ25" s="810"/>
      <c r="DKK25" s="810"/>
      <c r="DKL25" s="810"/>
      <c r="DKM25" s="810"/>
      <c r="DKN25" s="810"/>
      <c r="DKO25" s="810"/>
      <c r="DKP25" s="810"/>
      <c r="DKQ25" s="810"/>
      <c r="DKR25" s="810"/>
      <c r="DKS25" s="810"/>
      <c r="DKT25" s="810"/>
      <c r="DKU25" s="810"/>
      <c r="DKV25" s="810"/>
      <c r="DKW25" s="810"/>
      <c r="DKX25" s="810"/>
      <c r="DKY25" s="810"/>
      <c r="DKZ25" s="810"/>
      <c r="DLA25" s="810"/>
      <c r="DLB25" s="810"/>
      <c r="DLC25" s="810"/>
      <c r="DLD25" s="810"/>
      <c r="DLE25" s="810"/>
      <c r="DLF25" s="810"/>
      <c r="DLG25" s="810"/>
      <c r="DLH25" s="810"/>
      <c r="DLI25" s="810"/>
      <c r="DLJ25" s="810"/>
      <c r="DLK25" s="810"/>
      <c r="DLL25" s="810"/>
      <c r="DLM25" s="810"/>
      <c r="DLN25" s="810"/>
      <c r="DLO25" s="810"/>
      <c r="DLP25" s="810"/>
      <c r="DLQ25" s="810"/>
      <c r="DLR25" s="810"/>
      <c r="DLS25" s="810"/>
      <c r="DLT25" s="810"/>
      <c r="DLU25" s="810"/>
      <c r="DLV25" s="810"/>
      <c r="DLW25" s="810"/>
      <c r="DLX25" s="810"/>
      <c r="DLY25" s="810"/>
      <c r="DLZ25" s="810"/>
      <c r="DMA25" s="810"/>
      <c r="DMB25" s="810"/>
      <c r="DMC25" s="810"/>
      <c r="DMD25" s="810"/>
      <c r="DME25" s="810"/>
      <c r="DMF25" s="810"/>
      <c r="DMG25" s="810"/>
      <c r="DMH25" s="810"/>
      <c r="DMI25" s="810"/>
      <c r="DMJ25" s="810"/>
      <c r="DMK25" s="810"/>
      <c r="DML25" s="810"/>
      <c r="DMM25" s="810"/>
      <c r="DMN25" s="810"/>
      <c r="DMO25" s="810"/>
      <c r="DMP25" s="810"/>
      <c r="DMQ25" s="810"/>
      <c r="DMR25" s="810"/>
      <c r="DMS25" s="810"/>
      <c r="DMT25" s="810"/>
      <c r="DMU25" s="810"/>
      <c r="DMV25" s="810"/>
      <c r="DMW25" s="810"/>
      <c r="DMX25" s="810"/>
      <c r="DMY25" s="810"/>
      <c r="DMZ25" s="810"/>
      <c r="DNA25" s="810"/>
      <c r="DNB25" s="810"/>
      <c r="DNC25" s="810"/>
      <c r="DND25" s="810"/>
      <c r="DNE25" s="810"/>
      <c r="DNF25" s="810"/>
      <c r="DNG25" s="810"/>
      <c r="DNH25" s="810"/>
      <c r="DNI25" s="810"/>
      <c r="DNJ25" s="810"/>
      <c r="DNK25" s="810"/>
      <c r="DNL25" s="810"/>
      <c r="DNM25" s="810"/>
      <c r="DNN25" s="810"/>
      <c r="DNO25" s="810"/>
      <c r="DNP25" s="810"/>
      <c r="DNQ25" s="810"/>
      <c r="DNR25" s="810"/>
      <c r="DNS25" s="810"/>
      <c r="DNT25" s="810"/>
      <c r="DNU25" s="810"/>
      <c r="DNV25" s="810"/>
      <c r="DNW25" s="810"/>
      <c r="DNX25" s="810"/>
      <c r="DNY25" s="810"/>
      <c r="DNZ25" s="810"/>
      <c r="DOA25" s="810"/>
      <c r="DOB25" s="810"/>
      <c r="DOC25" s="810"/>
      <c r="DOD25" s="810"/>
      <c r="DOE25" s="810"/>
      <c r="DOF25" s="810"/>
      <c r="DOG25" s="810"/>
      <c r="DOH25" s="810"/>
      <c r="DOI25" s="810"/>
      <c r="DOJ25" s="810"/>
      <c r="DOK25" s="810"/>
      <c r="DOL25" s="810"/>
      <c r="DOM25" s="810"/>
      <c r="DON25" s="810"/>
      <c r="DOO25" s="810"/>
      <c r="DOP25" s="810"/>
      <c r="DOQ25" s="810"/>
      <c r="DOR25" s="810"/>
      <c r="DOS25" s="810"/>
      <c r="DOT25" s="810"/>
      <c r="DOU25" s="810"/>
      <c r="DOV25" s="810"/>
      <c r="DOW25" s="810"/>
      <c r="DOX25" s="810"/>
      <c r="DOY25" s="810"/>
      <c r="DOZ25" s="810"/>
      <c r="DPA25" s="810"/>
      <c r="DPB25" s="810"/>
      <c r="DPC25" s="810"/>
      <c r="DPD25" s="810"/>
      <c r="DPE25" s="810"/>
      <c r="DPF25" s="810"/>
      <c r="DPG25" s="810"/>
      <c r="DPH25" s="810"/>
      <c r="DPI25" s="810"/>
      <c r="DPJ25" s="810"/>
      <c r="DPK25" s="810"/>
      <c r="DPL25" s="810"/>
      <c r="DPM25" s="810"/>
      <c r="DPN25" s="810"/>
      <c r="DPO25" s="810"/>
      <c r="DPP25" s="810"/>
      <c r="DPQ25" s="810"/>
      <c r="DPR25" s="810"/>
      <c r="DPS25" s="810"/>
      <c r="DPT25" s="810"/>
      <c r="DPU25" s="810"/>
      <c r="DPV25" s="810"/>
      <c r="DPW25" s="810"/>
      <c r="DPX25" s="810"/>
      <c r="DPY25" s="810"/>
      <c r="DPZ25" s="810"/>
      <c r="DQA25" s="810"/>
      <c r="DQB25" s="810"/>
      <c r="DQC25" s="810"/>
      <c r="DQD25" s="810"/>
      <c r="DQE25" s="810"/>
      <c r="DQF25" s="810"/>
      <c r="DQG25" s="810"/>
      <c r="DQH25" s="810"/>
      <c r="DQI25" s="810"/>
      <c r="DQJ25" s="810"/>
      <c r="DQK25" s="810"/>
      <c r="DQL25" s="810"/>
      <c r="DQM25" s="810"/>
      <c r="DQN25" s="810"/>
      <c r="DQO25" s="810"/>
      <c r="DQP25" s="810"/>
      <c r="DQQ25" s="810"/>
      <c r="DQR25" s="810"/>
      <c r="DQS25" s="810"/>
      <c r="DQT25" s="810"/>
      <c r="DQU25" s="810"/>
      <c r="DQV25" s="810"/>
      <c r="DQW25" s="810"/>
      <c r="DQX25" s="810"/>
      <c r="DQY25" s="810"/>
      <c r="DQZ25" s="810"/>
      <c r="DRA25" s="810"/>
      <c r="DRB25" s="810"/>
      <c r="DRC25" s="810"/>
      <c r="DRD25" s="810"/>
      <c r="DRE25" s="810"/>
      <c r="DRF25" s="810"/>
      <c r="DRG25" s="810"/>
      <c r="DRH25" s="810"/>
      <c r="DRI25" s="810"/>
      <c r="DRJ25" s="810"/>
      <c r="DRK25" s="810"/>
      <c r="DRL25" s="810"/>
      <c r="DRM25" s="810"/>
      <c r="DRN25" s="810"/>
      <c r="DRO25" s="810"/>
      <c r="DRP25" s="810"/>
      <c r="DRQ25" s="810"/>
      <c r="DRR25" s="810"/>
      <c r="DRS25" s="810"/>
      <c r="DRT25" s="810"/>
      <c r="DRU25" s="810"/>
      <c r="DRV25" s="810"/>
      <c r="DRW25" s="810"/>
      <c r="DRX25" s="810"/>
      <c r="DRY25" s="810"/>
      <c r="DRZ25" s="810"/>
      <c r="DSA25" s="810"/>
      <c r="DSB25" s="810"/>
      <c r="DSC25" s="810"/>
      <c r="DSD25" s="810"/>
      <c r="DSE25" s="810"/>
      <c r="DSF25" s="810"/>
      <c r="DSG25" s="810"/>
      <c r="DSH25" s="810"/>
      <c r="DSI25" s="810"/>
      <c r="DSJ25" s="810"/>
      <c r="DSK25" s="810"/>
      <c r="DSL25" s="810"/>
      <c r="DSM25" s="810"/>
      <c r="DSN25" s="810"/>
      <c r="DSO25" s="810"/>
      <c r="DSP25" s="810"/>
      <c r="DSQ25" s="810"/>
      <c r="DSR25" s="810"/>
      <c r="DSS25" s="810"/>
      <c r="DST25" s="810"/>
      <c r="DSU25" s="810"/>
      <c r="DSV25" s="810"/>
      <c r="DSW25" s="810"/>
      <c r="DSX25" s="810"/>
      <c r="DSY25" s="810"/>
      <c r="DSZ25" s="810"/>
      <c r="DTA25" s="810"/>
      <c r="DTB25" s="810"/>
      <c r="DTC25" s="810"/>
      <c r="DTD25" s="810"/>
      <c r="DTE25" s="810"/>
      <c r="DTF25" s="810"/>
      <c r="DTG25" s="810"/>
      <c r="DTH25" s="810"/>
      <c r="DTI25" s="810"/>
      <c r="DTJ25" s="810"/>
      <c r="DTK25" s="810"/>
      <c r="DTL25" s="810"/>
      <c r="DTM25" s="810"/>
      <c r="DTN25" s="810"/>
      <c r="DTO25" s="810"/>
      <c r="DTP25" s="810"/>
      <c r="DTQ25" s="810"/>
      <c r="DTR25" s="810"/>
      <c r="DTS25" s="810"/>
      <c r="DTT25" s="810"/>
      <c r="DTU25" s="810"/>
      <c r="DTV25" s="810"/>
      <c r="DTW25" s="810"/>
      <c r="DTX25" s="810"/>
      <c r="DTY25" s="810"/>
      <c r="DTZ25" s="810"/>
      <c r="DUA25" s="810"/>
      <c r="DUB25" s="810"/>
      <c r="DUC25" s="810"/>
      <c r="DUD25" s="810"/>
      <c r="DUE25" s="810"/>
      <c r="DUF25" s="810"/>
      <c r="DUG25" s="810"/>
      <c r="DUH25" s="810"/>
      <c r="DUI25" s="810"/>
      <c r="DUJ25" s="810"/>
      <c r="DUK25" s="810"/>
      <c r="DUL25" s="810"/>
      <c r="DUM25" s="810"/>
      <c r="DUN25" s="810"/>
      <c r="DUO25" s="810"/>
      <c r="DUP25" s="810"/>
      <c r="DUQ25" s="810"/>
      <c r="DUR25" s="810"/>
      <c r="DUS25" s="810"/>
      <c r="DUT25" s="810"/>
      <c r="DUU25" s="810"/>
      <c r="DUV25" s="810"/>
      <c r="DUW25" s="810"/>
      <c r="DUX25" s="810"/>
      <c r="DUY25" s="810"/>
      <c r="DUZ25" s="810"/>
      <c r="DVA25" s="810"/>
      <c r="DVB25" s="810"/>
      <c r="DVC25" s="810"/>
      <c r="DVD25" s="810"/>
      <c r="DVE25" s="810"/>
      <c r="DVF25" s="810"/>
      <c r="DVG25" s="810"/>
      <c r="DVH25" s="810"/>
      <c r="DVI25" s="810"/>
      <c r="DVJ25" s="810"/>
      <c r="DVK25" s="810"/>
      <c r="DVL25" s="810"/>
      <c r="DVM25" s="810"/>
      <c r="DVN25" s="810"/>
      <c r="DVO25" s="810"/>
      <c r="DVP25" s="810"/>
      <c r="DVQ25" s="810"/>
      <c r="DVR25" s="810"/>
      <c r="DVS25" s="810"/>
      <c r="DVT25" s="810"/>
      <c r="DVU25" s="810"/>
      <c r="DVV25" s="810"/>
      <c r="DVW25" s="810"/>
      <c r="DVX25" s="810"/>
      <c r="DVY25" s="810"/>
      <c r="DVZ25" s="810"/>
      <c r="DWA25" s="810"/>
      <c r="DWB25" s="810"/>
      <c r="DWC25" s="810"/>
      <c r="DWD25" s="810"/>
      <c r="DWE25" s="810"/>
      <c r="DWF25" s="810"/>
      <c r="DWG25" s="810"/>
      <c r="DWH25" s="810"/>
      <c r="DWI25" s="810"/>
      <c r="DWJ25" s="810"/>
      <c r="DWK25" s="810"/>
      <c r="DWL25" s="810"/>
      <c r="DWM25" s="810"/>
      <c r="DWN25" s="810"/>
      <c r="DWO25" s="810"/>
      <c r="DWP25" s="810"/>
      <c r="DWQ25" s="810"/>
      <c r="DWR25" s="810"/>
      <c r="DWS25" s="810"/>
      <c r="DWT25" s="810"/>
      <c r="DWU25" s="810"/>
      <c r="DWV25" s="810"/>
      <c r="DWW25" s="810"/>
      <c r="DWX25" s="810"/>
      <c r="DWY25" s="810"/>
      <c r="DWZ25" s="810"/>
      <c r="DXA25" s="810"/>
      <c r="DXB25" s="810"/>
      <c r="DXC25" s="810"/>
      <c r="DXD25" s="810"/>
      <c r="DXE25" s="810"/>
      <c r="DXF25" s="810"/>
      <c r="DXG25" s="810"/>
      <c r="DXH25" s="810"/>
      <c r="DXI25" s="810"/>
      <c r="DXJ25" s="810"/>
      <c r="DXK25" s="810"/>
      <c r="DXL25" s="810"/>
      <c r="DXM25" s="810"/>
      <c r="DXN25" s="810"/>
      <c r="DXO25" s="810"/>
      <c r="DXP25" s="810"/>
      <c r="DXQ25" s="810"/>
      <c r="DXR25" s="810"/>
      <c r="DXS25" s="810"/>
      <c r="DXT25" s="810"/>
      <c r="DXU25" s="810"/>
      <c r="DXV25" s="810"/>
      <c r="DXW25" s="810"/>
      <c r="DXX25" s="810"/>
      <c r="DXY25" s="810"/>
      <c r="DXZ25" s="810"/>
      <c r="DYA25" s="810"/>
      <c r="DYB25" s="810"/>
      <c r="DYC25" s="810"/>
      <c r="DYD25" s="810"/>
      <c r="DYE25" s="810"/>
      <c r="DYF25" s="810"/>
      <c r="DYG25" s="810"/>
      <c r="DYH25" s="810"/>
      <c r="DYI25" s="810"/>
      <c r="DYJ25" s="810"/>
      <c r="DYK25" s="810"/>
      <c r="DYL25" s="810"/>
      <c r="DYM25" s="810"/>
      <c r="DYN25" s="810"/>
      <c r="DYO25" s="810"/>
      <c r="DYP25" s="810"/>
      <c r="DYQ25" s="810"/>
      <c r="DYR25" s="810"/>
      <c r="DYS25" s="810"/>
      <c r="DYT25" s="810"/>
      <c r="DYU25" s="810"/>
      <c r="DYV25" s="810"/>
      <c r="DYW25" s="810"/>
      <c r="DYX25" s="810"/>
      <c r="DYY25" s="810"/>
      <c r="DYZ25" s="810"/>
      <c r="DZA25" s="810"/>
      <c r="DZB25" s="810"/>
      <c r="DZC25" s="810"/>
      <c r="DZD25" s="810"/>
      <c r="DZE25" s="810"/>
      <c r="DZF25" s="810"/>
      <c r="DZG25" s="810"/>
      <c r="DZH25" s="810"/>
      <c r="DZI25" s="810"/>
      <c r="DZJ25" s="810"/>
      <c r="DZK25" s="810"/>
      <c r="DZL25" s="810"/>
      <c r="DZM25" s="810"/>
      <c r="DZN25" s="810"/>
      <c r="DZO25" s="810"/>
      <c r="DZP25" s="810"/>
      <c r="DZQ25" s="810"/>
      <c r="DZR25" s="810"/>
      <c r="DZS25" s="810"/>
      <c r="DZT25" s="810"/>
      <c r="DZU25" s="810"/>
      <c r="DZV25" s="810"/>
      <c r="DZW25" s="810"/>
      <c r="DZX25" s="810"/>
      <c r="DZY25" s="810"/>
      <c r="DZZ25" s="810"/>
      <c r="EAA25" s="810"/>
      <c r="EAB25" s="810"/>
      <c r="EAC25" s="810"/>
      <c r="EAD25" s="810"/>
      <c r="EAE25" s="810"/>
      <c r="EAF25" s="810"/>
      <c r="EAG25" s="810"/>
      <c r="EAH25" s="810"/>
      <c r="EAI25" s="810"/>
      <c r="EAJ25" s="810"/>
      <c r="EAK25" s="810"/>
      <c r="EAL25" s="810"/>
      <c r="EAM25" s="810"/>
      <c r="EAN25" s="810"/>
      <c r="EAO25" s="810"/>
      <c r="EAP25" s="810"/>
      <c r="EAQ25" s="810"/>
      <c r="EAR25" s="810"/>
      <c r="EAS25" s="810"/>
      <c r="EAT25" s="810"/>
      <c r="EAU25" s="810"/>
      <c r="EAV25" s="810"/>
      <c r="EAW25" s="810"/>
      <c r="EAX25" s="810"/>
      <c r="EAY25" s="810"/>
      <c r="EAZ25" s="810"/>
      <c r="EBA25" s="810"/>
      <c r="EBB25" s="810"/>
      <c r="EBC25" s="810"/>
      <c r="EBD25" s="810"/>
      <c r="EBE25" s="810"/>
      <c r="EBF25" s="810"/>
      <c r="EBG25" s="810"/>
      <c r="EBH25" s="810"/>
      <c r="EBI25" s="810"/>
      <c r="EBJ25" s="810"/>
      <c r="EBK25" s="810"/>
      <c r="EBL25" s="810"/>
      <c r="EBM25" s="810"/>
      <c r="EBN25" s="810"/>
      <c r="EBO25" s="810"/>
      <c r="EBP25" s="810"/>
      <c r="EBQ25" s="810"/>
      <c r="EBR25" s="810"/>
      <c r="EBS25" s="810"/>
      <c r="EBT25" s="810"/>
      <c r="EBU25" s="810"/>
      <c r="EBV25" s="810"/>
      <c r="EBW25" s="810"/>
      <c r="EBX25" s="810"/>
      <c r="EBY25" s="810"/>
      <c r="EBZ25" s="810"/>
      <c r="ECA25" s="810"/>
      <c r="ECB25" s="810"/>
      <c r="ECC25" s="810"/>
      <c r="ECD25" s="810"/>
      <c r="ECE25" s="810"/>
      <c r="ECF25" s="810"/>
      <c r="ECG25" s="810"/>
      <c r="ECH25" s="810"/>
      <c r="ECI25" s="810"/>
      <c r="ECJ25" s="810"/>
      <c r="ECK25" s="810"/>
      <c r="ECL25" s="810"/>
      <c r="ECM25" s="810"/>
      <c r="ECN25" s="810"/>
      <c r="ECO25" s="810"/>
      <c r="ECP25" s="810"/>
      <c r="ECQ25" s="810"/>
      <c r="ECR25" s="810"/>
      <c r="ECS25" s="810"/>
      <c r="ECT25" s="810"/>
      <c r="ECU25" s="810"/>
      <c r="ECV25" s="810"/>
      <c r="ECW25" s="810"/>
      <c r="ECX25" s="810"/>
      <c r="ECY25" s="810"/>
      <c r="ECZ25" s="810"/>
      <c r="EDA25" s="810"/>
      <c r="EDB25" s="810"/>
      <c r="EDC25" s="810"/>
      <c r="EDD25" s="810"/>
      <c r="EDE25" s="810"/>
      <c r="EDF25" s="810"/>
      <c r="EDG25" s="810"/>
      <c r="EDH25" s="810"/>
      <c r="EDI25" s="810"/>
      <c r="EDJ25" s="810"/>
      <c r="EDK25" s="810"/>
      <c r="EDL25" s="810"/>
      <c r="EDM25" s="810"/>
      <c r="EDN25" s="810"/>
      <c r="EDO25" s="810"/>
      <c r="EDP25" s="810"/>
      <c r="EDQ25" s="810"/>
      <c r="EDR25" s="810"/>
      <c r="EDS25" s="810"/>
      <c r="EDT25" s="810"/>
      <c r="EDU25" s="810"/>
      <c r="EDV25" s="810"/>
      <c r="EDW25" s="810"/>
      <c r="EDX25" s="810"/>
      <c r="EDY25" s="810"/>
      <c r="EDZ25" s="810"/>
      <c r="EEA25" s="810"/>
      <c r="EEB25" s="810"/>
      <c r="EEC25" s="810"/>
      <c r="EED25" s="810"/>
      <c r="EEE25" s="810"/>
      <c r="EEF25" s="810"/>
      <c r="EEG25" s="810"/>
      <c r="EEH25" s="810"/>
      <c r="EEI25" s="810"/>
      <c r="EEJ25" s="810"/>
      <c r="EEK25" s="810"/>
      <c r="EEL25" s="810"/>
      <c r="EEM25" s="810"/>
      <c r="EEN25" s="810"/>
      <c r="EEO25" s="810"/>
      <c r="EEP25" s="810"/>
      <c r="EEQ25" s="810"/>
      <c r="EER25" s="810"/>
      <c r="EES25" s="810"/>
      <c r="EET25" s="810"/>
      <c r="EEU25" s="810"/>
      <c r="EEV25" s="810"/>
      <c r="EEW25" s="810"/>
      <c r="EEX25" s="810"/>
      <c r="EEY25" s="810"/>
      <c r="EEZ25" s="810"/>
      <c r="EFA25" s="810"/>
      <c r="EFB25" s="810"/>
      <c r="EFC25" s="810"/>
      <c r="EFD25" s="810"/>
      <c r="EFE25" s="810"/>
      <c r="EFF25" s="810"/>
      <c r="EFG25" s="810"/>
      <c r="EFH25" s="810"/>
      <c r="EFI25" s="810"/>
      <c r="EFJ25" s="810"/>
      <c r="EFK25" s="810"/>
      <c r="EFL25" s="810"/>
      <c r="EFM25" s="810"/>
      <c r="EFN25" s="810"/>
      <c r="EFO25" s="810"/>
      <c r="EFP25" s="810"/>
      <c r="EFQ25" s="810"/>
      <c r="EFR25" s="810"/>
      <c r="EFS25" s="810"/>
      <c r="EFT25" s="810"/>
      <c r="EFU25" s="810"/>
      <c r="EFV25" s="810"/>
      <c r="EFW25" s="810"/>
      <c r="EFX25" s="810"/>
      <c r="EFY25" s="810"/>
      <c r="EFZ25" s="810"/>
      <c r="EGA25" s="810"/>
      <c r="EGB25" s="810"/>
      <c r="EGC25" s="810"/>
      <c r="EGD25" s="810"/>
      <c r="EGE25" s="810"/>
      <c r="EGF25" s="810"/>
      <c r="EGG25" s="810"/>
      <c r="EGH25" s="810"/>
      <c r="EGI25" s="810"/>
      <c r="EGJ25" s="810"/>
      <c r="EGK25" s="810"/>
      <c r="EGL25" s="810"/>
      <c r="EGM25" s="810"/>
      <c r="EGN25" s="810"/>
      <c r="EGO25" s="810"/>
      <c r="EGP25" s="810"/>
      <c r="EGQ25" s="810"/>
      <c r="EGR25" s="810"/>
      <c r="EGS25" s="810"/>
      <c r="EGT25" s="810"/>
      <c r="EGU25" s="810"/>
      <c r="EGV25" s="810"/>
      <c r="EGW25" s="810"/>
      <c r="EGX25" s="810"/>
      <c r="EGY25" s="810"/>
      <c r="EGZ25" s="810"/>
      <c r="EHA25" s="810"/>
      <c r="EHB25" s="810"/>
      <c r="EHC25" s="810"/>
      <c r="EHD25" s="810"/>
      <c r="EHE25" s="810"/>
      <c r="EHF25" s="810"/>
      <c r="EHG25" s="810"/>
      <c r="EHH25" s="810"/>
      <c r="EHI25" s="810"/>
      <c r="EHJ25" s="810"/>
      <c r="EHK25" s="810"/>
      <c r="EHL25" s="810"/>
      <c r="EHM25" s="810"/>
      <c r="EHN25" s="810"/>
      <c r="EHO25" s="810"/>
      <c r="EHP25" s="810"/>
      <c r="EHQ25" s="810"/>
      <c r="EHR25" s="810"/>
      <c r="EHS25" s="810"/>
      <c r="EHT25" s="810"/>
      <c r="EHU25" s="810"/>
      <c r="EHV25" s="810"/>
      <c r="EHW25" s="810"/>
      <c r="EHX25" s="810"/>
      <c r="EHY25" s="810"/>
      <c r="EHZ25" s="810"/>
      <c r="EIA25" s="810"/>
      <c r="EIB25" s="810"/>
      <c r="EIC25" s="810"/>
      <c r="EID25" s="810"/>
      <c r="EIE25" s="810"/>
      <c r="EIF25" s="810"/>
      <c r="EIG25" s="810"/>
      <c r="EIH25" s="810"/>
      <c r="EII25" s="810"/>
      <c r="EIJ25" s="810"/>
      <c r="EIK25" s="810"/>
      <c r="EIL25" s="810"/>
      <c r="EIM25" s="810"/>
      <c r="EIN25" s="810"/>
      <c r="EIO25" s="810"/>
      <c r="EIP25" s="810"/>
      <c r="EIQ25" s="810"/>
      <c r="EIR25" s="810"/>
      <c r="EIS25" s="810"/>
      <c r="EIT25" s="810"/>
      <c r="EIU25" s="810"/>
      <c r="EIV25" s="810"/>
      <c r="EIW25" s="810"/>
      <c r="EIX25" s="810"/>
      <c r="EIY25" s="810"/>
      <c r="EIZ25" s="810"/>
      <c r="EJA25" s="810"/>
      <c r="EJB25" s="810"/>
      <c r="EJC25" s="810"/>
      <c r="EJD25" s="810"/>
      <c r="EJE25" s="810"/>
      <c r="EJF25" s="810"/>
      <c r="EJG25" s="810"/>
      <c r="EJH25" s="810"/>
      <c r="EJI25" s="810"/>
      <c r="EJJ25" s="810"/>
      <c r="EJK25" s="810"/>
      <c r="EJL25" s="810"/>
      <c r="EJM25" s="810"/>
      <c r="EJN25" s="810"/>
      <c r="EJO25" s="810"/>
      <c r="EJP25" s="810"/>
      <c r="EJQ25" s="810"/>
      <c r="EJR25" s="810"/>
      <c r="EJS25" s="810"/>
      <c r="EJT25" s="810"/>
      <c r="EJU25" s="810"/>
      <c r="EJV25" s="810"/>
      <c r="EJW25" s="810"/>
      <c r="EJX25" s="810"/>
      <c r="EJY25" s="810"/>
      <c r="EJZ25" s="810"/>
      <c r="EKA25" s="810"/>
      <c r="EKB25" s="810"/>
      <c r="EKC25" s="810"/>
      <c r="EKD25" s="810"/>
      <c r="EKE25" s="810"/>
      <c r="EKF25" s="810"/>
      <c r="EKG25" s="810"/>
      <c r="EKH25" s="810"/>
      <c r="EKI25" s="810"/>
      <c r="EKJ25" s="810"/>
      <c r="EKK25" s="810"/>
      <c r="EKL25" s="810"/>
      <c r="EKM25" s="810"/>
      <c r="EKN25" s="810"/>
      <c r="EKO25" s="810"/>
      <c r="EKP25" s="810"/>
      <c r="EKQ25" s="810"/>
      <c r="EKR25" s="810"/>
      <c r="EKS25" s="810"/>
      <c r="EKT25" s="810"/>
      <c r="EKU25" s="810"/>
      <c r="EKV25" s="810"/>
      <c r="EKW25" s="810"/>
      <c r="EKX25" s="810"/>
      <c r="EKY25" s="810"/>
      <c r="EKZ25" s="810"/>
      <c r="ELA25" s="810"/>
      <c r="ELB25" s="810"/>
      <c r="ELC25" s="810"/>
      <c r="ELD25" s="810"/>
      <c r="ELE25" s="810"/>
      <c r="ELF25" s="810"/>
      <c r="ELG25" s="810"/>
      <c r="ELH25" s="810"/>
      <c r="ELI25" s="810"/>
      <c r="ELJ25" s="810"/>
      <c r="ELK25" s="810"/>
      <c r="ELL25" s="810"/>
      <c r="ELM25" s="810"/>
      <c r="ELN25" s="810"/>
      <c r="ELO25" s="810"/>
      <c r="ELP25" s="810"/>
      <c r="ELQ25" s="810"/>
      <c r="ELR25" s="810"/>
      <c r="ELS25" s="810"/>
      <c r="ELT25" s="810"/>
      <c r="ELU25" s="810"/>
      <c r="ELV25" s="810"/>
      <c r="ELW25" s="810"/>
      <c r="ELX25" s="810"/>
      <c r="ELY25" s="810"/>
      <c r="ELZ25" s="810"/>
      <c r="EMA25" s="810"/>
      <c r="EMB25" s="810"/>
      <c r="EMC25" s="810"/>
      <c r="EMD25" s="810"/>
      <c r="EME25" s="810"/>
      <c r="EMF25" s="810"/>
      <c r="EMG25" s="810"/>
      <c r="EMH25" s="810"/>
      <c r="EMI25" s="810"/>
      <c r="EMJ25" s="810"/>
      <c r="EMK25" s="810"/>
      <c r="EML25" s="810"/>
      <c r="EMM25" s="810"/>
      <c r="EMN25" s="810"/>
      <c r="EMO25" s="810"/>
      <c r="EMP25" s="810"/>
      <c r="EMQ25" s="810"/>
      <c r="EMR25" s="810"/>
      <c r="EMS25" s="810"/>
      <c r="EMT25" s="810"/>
      <c r="EMU25" s="810"/>
      <c r="EMV25" s="810"/>
      <c r="EMW25" s="810"/>
      <c r="EMX25" s="810"/>
      <c r="EMY25" s="810"/>
      <c r="EMZ25" s="810"/>
      <c r="ENA25" s="810"/>
      <c r="ENB25" s="810"/>
      <c r="ENC25" s="810"/>
      <c r="END25" s="810"/>
      <c r="ENE25" s="810"/>
      <c r="ENF25" s="810"/>
      <c r="ENG25" s="810"/>
      <c r="ENH25" s="810"/>
      <c r="ENI25" s="810"/>
      <c r="ENJ25" s="810"/>
      <c r="ENK25" s="810"/>
      <c r="ENL25" s="810"/>
      <c r="ENM25" s="810"/>
      <c r="ENN25" s="810"/>
      <c r="ENO25" s="810"/>
      <c r="ENP25" s="810"/>
      <c r="ENQ25" s="810"/>
      <c r="ENR25" s="810"/>
      <c r="ENS25" s="810"/>
      <c r="ENT25" s="810"/>
      <c r="ENU25" s="810"/>
      <c r="ENV25" s="810"/>
      <c r="ENW25" s="810"/>
      <c r="ENX25" s="810"/>
      <c r="ENY25" s="810"/>
      <c r="ENZ25" s="810"/>
      <c r="EOA25" s="810"/>
      <c r="EOB25" s="810"/>
      <c r="EOC25" s="810"/>
      <c r="EOD25" s="810"/>
      <c r="EOE25" s="810"/>
      <c r="EOF25" s="810"/>
      <c r="EOG25" s="810"/>
      <c r="EOH25" s="810"/>
      <c r="EOI25" s="810"/>
      <c r="EOJ25" s="810"/>
      <c r="EOK25" s="810"/>
      <c r="EOL25" s="810"/>
      <c r="EOM25" s="810"/>
      <c r="EON25" s="810"/>
      <c r="EOO25" s="810"/>
      <c r="EOP25" s="810"/>
      <c r="EOQ25" s="810"/>
      <c r="EOR25" s="810"/>
      <c r="EOS25" s="810"/>
      <c r="EOT25" s="810"/>
      <c r="EOU25" s="810"/>
      <c r="EOV25" s="810"/>
      <c r="EOW25" s="810"/>
      <c r="EOX25" s="810"/>
      <c r="EOY25" s="810"/>
      <c r="EOZ25" s="810"/>
      <c r="EPA25" s="810"/>
      <c r="EPB25" s="810"/>
      <c r="EPC25" s="810"/>
      <c r="EPD25" s="810"/>
      <c r="EPE25" s="810"/>
      <c r="EPF25" s="810"/>
      <c r="EPG25" s="810"/>
      <c r="EPH25" s="810"/>
      <c r="EPI25" s="810"/>
      <c r="EPJ25" s="810"/>
      <c r="EPK25" s="810"/>
      <c r="EPL25" s="810"/>
      <c r="EPM25" s="810"/>
      <c r="EPN25" s="810"/>
      <c r="EPO25" s="810"/>
      <c r="EPP25" s="810"/>
      <c r="EPQ25" s="810"/>
      <c r="EPR25" s="810"/>
      <c r="EPS25" s="810"/>
      <c r="EPT25" s="810"/>
      <c r="EPU25" s="810"/>
      <c r="EPV25" s="810"/>
      <c r="EPW25" s="810"/>
      <c r="EPX25" s="810"/>
      <c r="EPY25" s="810"/>
      <c r="EPZ25" s="810"/>
      <c r="EQA25" s="810"/>
      <c r="EQB25" s="810"/>
      <c r="EQC25" s="810"/>
      <c r="EQD25" s="810"/>
      <c r="EQE25" s="810"/>
      <c r="EQF25" s="810"/>
      <c r="EQG25" s="810"/>
      <c r="EQH25" s="810"/>
      <c r="EQI25" s="810"/>
      <c r="EQJ25" s="810"/>
      <c r="EQK25" s="810"/>
      <c r="EQL25" s="810"/>
      <c r="EQM25" s="810"/>
      <c r="EQN25" s="810"/>
      <c r="EQO25" s="810"/>
      <c r="EQP25" s="810"/>
      <c r="EQQ25" s="810"/>
      <c r="EQR25" s="810"/>
      <c r="EQS25" s="810"/>
      <c r="EQT25" s="810"/>
      <c r="EQU25" s="810"/>
      <c r="EQV25" s="810"/>
      <c r="EQW25" s="810"/>
      <c r="EQX25" s="810"/>
      <c r="EQY25" s="810"/>
      <c r="EQZ25" s="810"/>
      <c r="ERA25" s="810"/>
      <c r="ERB25" s="810"/>
      <c r="ERC25" s="810"/>
      <c r="ERD25" s="810"/>
      <c r="ERE25" s="810"/>
      <c r="ERF25" s="810"/>
      <c r="ERG25" s="810"/>
      <c r="ERH25" s="810"/>
      <c r="ERI25" s="810"/>
      <c r="ERJ25" s="810"/>
      <c r="ERK25" s="810"/>
      <c r="ERL25" s="810"/>
      <c r="ERM25" s="810"/>
      <c r="ERN25" s="810"/>
      <c r="ERO25" s="810"/>
      <c r="ERP25" s="810"/>
      <c r="ERQ25" s="810"/>
      <c r="ERR25" s="810"/>
      <c r="ERS25" s="810"/>
      <c r="ERT25" s="810"/>
      <c r="ERU25" s="810"/>
      <c r="ERV25" s="810"/>
      <c r="ERW25" s="810"/>
      <c r="ERX25" s="810"/>
      <c r="ERY25" s="810"/>
      <c r="ERZ25" s="810"/>
      <c r="ESA25" s="810"/>
      <c r="ESB25" s="810"/>
      <c r="ESC25" s="810"/>
      <c r="ESD25" s="810"/>
      <c r="ESE25" s="810"/>
      <c r="ESF25" s="810"/>
      <c r="ESG25" s="810"/>
      <c r="ESH25" s="810"/>
      <c r="ESI25" s="810"/>
      <c r="ESJ25" s="810"/>
      <c r="ESK25" s="810"/>
      <c r="ESL25" s="810"/>
      <c r="ESM25" s="810"/>
      <c r="ESN25" s="810"/>
      <c r="ESO25" s="810"/>
      <c r="ESP25" s="810"/>
      <c r="ESQ25" s="810"/>
      <c r="ESR25" s="810"/>
      <c r="ESS25" s="810"/>
      <c r="EST25" s="810"/>
      <c r="ESU25" s="810"/>
      <c r="ESV25" s="810"/>
      <c r="ESW25" s="810"/>
      <c r="ESX25" s="810"/>
      <c r="ESY25" s="810"/>
      <c r="ESZ25" s="810"/>
      <c r="ETA25" s="810"/>
      <c r="ETB25" s="810"/>
      <c r="ETC25" s="810"/>
      <c r="ETD25" s="810"/>
      <c r="ETE25" s="810"/>
      <c r="ETF25" s="810"/>
      <c r="ETG25" s="810"/>
      <c r="ETH25" s="810"/>
      <c r="ETI25" s="810"/>
      <c r="ETJ25" s="810"/>
      <c r="ETK25" s="810"/>
      <c r="ETL25" s="810"/>
      <c r="ETM25" s="810"/>
      <c r="ETN25" s="810"/>
      <c r="ETO25" s="810"/>
      <c r="ETP25" s="810"/>
      <c r="ETQ25" s="810"/>
      <c r="ETR25" s="810"/>
      <c r="ETS25" s="810"/>
      <c r="ETT25" s="810"/>
      <c r="ETU25" s="810"/>
      <c r="ETV25" s="810"/>
      <c r="ETW25" s="810"/>
      <c r="ETX25" s="810"/>
      <c r="ETY25" s="810"/>
      <c r="ETZ25" s="810"/>
      <c r="EUA25" s="810"/>
      <c r="EUB25" s="810"/>
      <c r="EUC25" s="810"/>
      <c r="EUD25" s="810"/>
      <c r="EUE25" s="810"/>
      <c r="EUF25" s="810"/>
      <c r="EUG25" s="810"/>
      <c r="EUH25" s="810"/>
      <c r="EUI25" s="810"/>
      <c r="EUJ25" s="810"/>
      <c r="EUK25" s="810"/>
      <c r="EUL25" s="810"/>
      <c r="EUM25" s="810"/>
      <c r="EUN25" s="810"/>
      <c r="EUO25" s="810"/>
      <c r="EUP25" s="810"/>
      <c r="EUQ25" s="810"/>
      <c r="EUR25" s="810"/>
      <c r="EUS25" s="810"/>
      <c r="EUT25" s="810"/>
      <c r="EUU25" s="810"/>
      <c r="EUV25" s="810"/>
      <c r="EUW25" s="810"/>
      <c r="EUX25" s="810"/>
      <c r="EUY25" s="810"/>
      <c r="EUZ25" s="810"/>
      <c r="EVA25" s="810"/>
      <c r="EVB25" s="810"/>
      <c r="EVC25" s="810"/>
      <c r="EVD25" s="810"/>
      <c r="EVE25" s="810"/>
      <c r="EVF25" s="810"/>
      <c r="EVG25" s="810"/>
      <c r="EVH25" s="810"/>
      <c r="EVI25" s="810"/>
      <c r="EVJ25" s="810"/>
      <c r="EVK25" s="810"/>
      <c r="EVL25" s="810"/>
      <c r="EVM25" s="810"/>
      <c r="EVN25" s="810"/>
      <c r="EVO25" s="810"/>
      <c r="EVP25" s="810"/>
      <c r="EVQ25" s="810"/>
      <c r="EVR25" s="810"/>
      <c r="EVS25" s="810"/>
      <c r="EVT25" s="810"/>
      <c r="EVU25" s="810"/>
      <c r="EVV25" s="810"/>
      <c r="EVW25" s="810"/>
      <c r="EVX25" s="810"/>
      <c r="EVY25" s="810"/>
      <c r="EVZ25" s="810"/>
      <c r="EWA25" s="810"/>
      <c r="EWB25" s="810"/>
      <c r="EWC25" s="810"/>
      <c r="EWD25" s="810"/>
      <c r="EWE25" s="810"/>
      <c r="EWF25" s="810"/>
      <c r="EWG25" s="810"/>
      <c r="EWH25" s="810"/>
      <c r="EWI25" s="810"/>
      <c r="EWJ25" s="810"/>
      <c r="EWK25" s="810"/>
      <c r="EWL25" s="810"/>
      <c r="EWM25" s="810"/>
      <c r="EWN25" s="810"/>
      <c r="EWO25" s="810"/>
      <c r="EWP25" s="810"/>
      <c r="EWQ25" s="810"/>
      <c r="EWR25" s="810"/>
      <c r="EWS25" s="810"/>
      <c r="EWT25" s="810"/>
      <c r="EWU25" s="810"/>
      <c r="EWV25" s="810"/>
      <c r="EWW25" s="810"/>
      <c r="EWX25" s="810"/>
      <c r="EWY25" s="810"/>
      <c r="EWZ25" s="810"/>
      <c r="EXA25" s="810"/>
      <c r="EXB25" s="810"/>
      <c r="EXC25" s="810"/>
      <c r="EXD25" s="810"/>
      <c r="EXE25" s="810"/>
      <c r="EXF25" s="810"/>
      <c r="EXG25" s="810"/>
      <c r="EXH25" s="810"/>
      <c r="EXI25" s="810"/>
      <c r="EXJ25" s="810"/>
      <c r="EXK25" s="810"/>
      <c r="EXL25" s="810"/>
      <c r="EXM25" s="810"/>
      <c r="EXN25" s="810"/>
      <c r="EXO25" s="810"/>
      <c r="EXP25" s="810"/>
      <c r="EXQ25" s="810"/>
      <c r="EXR25" s="810"/>
      <c r="EXS25" s="810"/>
      <c r="EXT25" s="810"/>
      <c r="EXU25" s="810"/>
      <c r="EXV25" s="810"/>
      <c r="EXW25" s="810"/>
      <c r="EXX25" s="810"/>
      <c r="EXY25" s="810"/>
      <c r="EXZ25" s="810"/>
      <c r="EYA25" s="810"/>
      <c r="EYB25" s="810"/>
      <c r="EYC25" s="810"/>
      <c r="EYD25" s="810"/>
      <c r="EYE25" s="810"/>
      <c r="EYF25" s="810"/>
      <c r="EYG25" s="810"/>
      <c r="EYH25" s="810"/>
      <c r="EYI25" s="810"/>
      <c r="EYJ25" s="810"/>
      <c r="EYK25" s="810"/>
      <c r="EYL25" s="810"/>
      <c r="EYM25" s="810"/>
      <c r="EYN25" s="810"/>
      <c r="EYO25" s="810"/>
      <c r="EYP25" s="810"/>
      <c r="EYQ25" s="810"/>
      <c r="EYR25" s="810"/>
      <c r="EYS25" s="810"/>
      <c r="EYT25" s="810"/>
      <c r="EYU25" s="810"/>
      <c r="EYV25" s="810"/>
      <c r="EYW25" s="810"/>
      <c r="EYX25" s="810"/>
      <c r="EYY25" s="810"/>
      <c r="EYZ25" s="810"/>
      <c r="EZA25" s="810"/>
      <c r="EZB25" s="810"/>
      <c r="EZC25" s="810"/>
      <c r="EZD25" s="810"/>
      <c r="EZE25" s="810"/>
      <c r="EZF25" s="810"/>
      <c r="EZG25" s="810"/>
      <c r="EZH25" s="810"/>
      <c r="EZI25" s="810"/>
      <c r="EZJ25" s="810"/>
      <c r="EZK25" s="810"/>
      <c r="EZL25" s="810"/>
      <c r="EZM25" s="810"/>
      <c r="EZN25" s="810"/>
      <c r="EZO25" s="810"/>
      <c r="EZP25" s="810"/>
      <c r="EZQ25" s="810"/>
      <c r="EZR25" s="810"/>
      <c r="EZS25" s="810"/>
      <c r="EZT25" s="810"/>
      <c r="EZU25" s="810"/>
      <c r="EZV25" s="810"/>
      <c r="EZW25" s="810"/>
      <c r="EZX25" s="810"/>
      <c r="EZY25" s="810"/>
      <c r="EZZ25" s="810"/>
      <c r="FAA25" s="810"/>
      <c r="FAB25" s="810"/>
      <c r="FAC25" s="810"/>
      <c r="FAD25" s="810"/>
      <c r="FAE25" s="810"/>
      <c r="FAF25" s="810"/>
      <c r="FAG25" s="810"/>
      <c r="FAH25" s="810"/>
      <c r="FAI25" s="810"/>
      <c r="FAJ25" s="810"/>
      <c r="FAK25" s="810"/>
      <c r="FAL25" s="810"/>
      <c r="FAM25" s="810"/>
      <c r="FAN25" s="810"/>
      <c r="FAO25" s="810"/>
      <c r="FAP25" s="810"/>
      <c r="FAQ25" s="810"/>
      <c r="FAR25" s="810"/>
      <c r="FAS25" s="810"/>
      <c r="FAT25" s="810"/>
      <c r="FAU25" s="810"/>
      <c r="FAV25" s="810"/>
      <c r="FAW25" s="810"/>
      <c r="FAX25" s="810"/>
      <c r="FAY25" s="810"/>
      <c r="FAZ25" s="810"/>
      <c r="FBA25" s="810"/>
      <c r="FBB25" s="810"/>
      <c r="FBC25" s="810"/>
      <c r="FBD25" s="810"/>
      <c r="FBE25" s="810"/>
      <c r="FBF25" s="810"/>
      <c r="FBG25" s="810"/>
      <c r="FBH25" s="810"/>
      <c r="FBI25" s="810"/>
      <c r="FBJ25" s="810"/>
      <c r="FBK25" s="810"/>
      <c r="FBL25" s="810"/>
      <c r="FBM25" s="810"/>
      <c r="FBN25" s="810"/>
      <c r="FBO25" s="810"/>
      <c r="FBP25" s="810"/>
      <c r="FBQ25" s="810"/>
      <c r="FBR25" s="810"/>
      <c r="FBS25" s="810"/>
      <c r="FBT25" s="810"/>
      <c r="FBU25" s="810"/>
      <c r="FBV25" s="810"/>
      <c r="FBW25" s="810"/>
      <c r="FBX25" s="810"/>
      <c r="FBY25" s="810"/>
      <c r="FBZ25" s="810"/>
      <c r="FCA25" s="810"/>
      <c r="FCB25" s="810"/>
      <c r="FCC25" s="810"/>
      <c r="FCD25" s="810"/>
      <c r="FCE25" s="810"/>
      <c r="FCF25" s="810"/>
      <c r="FCG25" s="810"/>
      <c r="FCH25" s="810"/>
      <c r="FCI25" s="810"/>
      <c r="FCJ25" s="810"/>
      <c r="FCK25" s="810"/>
      <c r="FCL25" s="810"/>
      <c r="FCM25" s="810"/>
      <c r="FCN25" s="810"/>
      <c r="FCO25" s="810"/>
      <c r="FCP25" s="810"/>
      <c r="FCQ25" s="810"/>
      <c r="FCR25" s="810"/>
      <c r="FCS25" s="810"/>
      <c r="FCT25" s="810"/>
      <c r="FCU25" s="810"/>
      <c r="FCV25" s="810"/>
      <c r="FCW25" s="810"/>
      <c r="FCX25" s="810"/>
      <c r="FCY25" s="810"/>
      <c r="FCZ25" s="810"/>
      <c r="FDA25" s="810"/>
      <c r="FDB25" s="810"/>
      <c r="FDC25" s="810"/>
      <c r="FDD25" s="810"/>
      <c r="FDE25" s="810"/>
      <c r="FDF25" s="810"/>
      <c r="FDG25" s="810"/>
      <c r="FDH25" s="810"/>
      <c r="FDI25" s="810"/>
      <c r="FDJ25" s="810"/>
      <c r="FDK25" s="810"/>
      <c r="FDL25" s="810"/>
      <c r="FDM25" s="810"/>
      <c r="FDN25" s="810"/>
      <c r="FDO25" s="810"/>
      <c r="FDP25" s="810"/>
      <c r="FDQ25" s="810"/>
      <c r="FDR25" s="810"/>
      <c r="FDS25" s="810"/>
      <c r="FDT25" s="810"/>
      <c r="FDU25" s="810"/>
      <c r="FDV25" s="810"/>
      <c r="FDW25" s="810"/>
      <c r="FDX25" s="810"/>
      <c r="FDY25" s="810"/>
      <c r="FDZ25" s="810"/>
      <c r="FEA25" s="810"/>
      <c r="FEB25" s="810"/>
      <c r="FEC25" s="810"/>
      <c r="FED25" s="810"/>
      <c r="FEE25" s="810"/>
      <c r="FEF25" s="810"/>
      <c r="FEG25" s="810"/>
      <c r="FEH25" s="810"/>
      <c r="FEI25" s="810"/>
      <c r="FEJ25" s="810"/>
      <c r="FEK25" s="810"/>
      <c r="FEL25" s="810"/>
      <c r="FEM25" s="810"/>
      <c r="FEN25" s="810"/>
      <c r="FEO25" s="810"/>
      <c r="FEP25" s="810"/>
      <c r="FEQ25" s="810"/>
      <c r="FER25" s="810"/>
      <c r="FES25" s="810"/>
      <c r="FET25" s="810"/>
      <c r="FEU25" s="810"/>
      <c r="FEV25" s="810"/>
      <c r="FEW25" s="810"/>
      <c r="FEX25" s="810"/>
      <c r="FEY25" s="810"/>
      <c r="FEZ25" s="810"/>
      <c r="FFA25" s="810"/>
      <c r="FFB25" s="810"/>
      <c r="FFC25" s="810"/>
      <c r="FFD25" s="810"/>
      <c r="FFE25" s="810"/>
      <c r="FFF25" s="810"/>
      <c r="FFG25" s="810"/>
      <c r="FFH25" s="810"/>
      <c r="FFI25" s="810"/>
      <c r="FFJ25" s="810"/>
      <c r="FFK25" s="810"/>
      <c r="FFL25" s="810"/>
      <c r="FFM25" s="810"/>
      <c r="FFN25" s="810"/>
      <c r="FFO25" s="810"/>
      <c r="FFP25" s="810"/>
      <c r="FFQ25" s="810"/>
      <c r="FFR25" s="810"/>
      <c r="FFS25" s="810"/>
      <c r="FFT25" s="810"/>
      <c r="FFU25" s="810"/>
      <c r="FFV25" s="810"/>
      <c r="FFW25" s="810"/>
      <c r="FFX25" s="810"/>
      <c r="FFY25" s="810"/>
      <c r="FFZ25" s="810"/>
      <c r="FGA25" s="810"/>
      <c r="FGB25" s="810"/>
      <c r="FGC25" s="810"/>
      <c r="FGD25" s="810"/>
      <c r="FGE25" s="810"/>
      <c r="FGF25" s="810"/>
      <c r="FGG25" s="810"/>
      <c r="FGH25" s="810"/>
      <c r="FGI25" s="810"/>
      <c r="FGJ25" s="810"/>
      <c r="FGK25" s="810"/>
      <c r="FGL25" s="810"/>
      <c r="FGM25" s="810"/>
      <c r="FGN25" s="810"/>
      <c r="FGO25" s="810"/>
      <c r="FGP25" s="810"/>
      <c r="FGQ25" s="810"/>
      <c r="FGR25" s="810"/>
      <c r="FGS25" s="810"/>
      <c r="FGT25" s="810"/>
      <c r="FGU25" s="810"/>
      <c r="FGV25" s="810"/>
      <c r="FGW25" s="810"/>
      <c r="FGX25" s="810"/>
      <c r="FGY25" s="810"/>
      <c r="FGZ25" s="810"/>
      <c r="FHA25" s="810"/>
      <c r="FHB25" s="810"/>
      <c r="FHC25" s="810"/>
      <c r="FHD25" s="810"/>
      <c r="FHE25" s="810"/>
      <c r="FHF25" s="810"/>
      <c r="FHG25" s="810"/>
      <c r="FHH25" s="810"/>
      <c r="FHI25" s="810"/>
      <c r="FHJ25" s="810"/>
      <c r="FHK25" s="810"/>
      <c r="FHL25" s="810"/>
      <c r="FHM25" s="810"/>
      <c r="FHN25" s="810"/>
      <c r="FHO25" s="810"/>
      <c r="FHP25" s="810"/>
      <c r="FHQ25" s="810"/>
      <c r="FHR25" s="810"/>
      <c r="FHS25" s="810"/>
      <c r="FHT25" s="810"/>
      <c r="FHU25" s="810"/>
      <c r="FHV25" s="810"/>
      <c r="FHW25" s="810"/>
      <c r="FHX25" s="810"/>
      <c r="FHY25" s="810"/>
      <c r="FHZ25" s="810"/>
      <c r="FIA25" s="810"/>
      <c r="FIB25" s="810"/>
      <c r="FIC25" s="810"/>
      <c r="FID25" s="810"/>
      <c r="FIE25" s="810"/>
      <c r="FIF25" s="810"/>
      <c r="FIG25" s="810"/>
      <c r="FIH25" s="810"/>
      <c r="FII25" s="810"/>
      <c r="FIJ25" s="810"/>
      <c r="FIK25" s="810"/>
      <c r="FIL25" s="810"/>
      <c r="FIM25" s="810"/>
      <c r="FIN25" s="810"/>
      <c r="FIO25" s="810"/>
      <c r="FIP25" s="810"/>
      <c r="FIQ25" s="810"/>
      <c r="FIR25" s="810"/>
      <c r="FIS25" s="810"/>
      <c r="FIT25" s="810"/>
      <c r="FIU25" s="810"/>
      <c r="FIV25" s="810"/>
      <c r="FIW25" s="810"/>
      <c r="FIX25" s="810"/>
      <c r="FIY25" s="810"/>
      <c r="FIZ25" s="810"/>
      <c r="FJA25" s="810"/>
      <c r="FJB25" s="810"/>
      <c r="FJC25" s="810"/>
      <c r="FJD25" s="810"/>
      <c r="FJE25" s="810"/>
      <c r="FJF25" s="810"/>
      <c r="FJG25" s="810"/>
      <c r="FJH25" s="810"/>
      <c r="FJI25" s="810"/>
      <c r="FJJ25" s="810"/>
      <c r="FJK25" s="810"/>
      <c r="FJL25" s="810"/>
      <c r="FJM25" s="810"/>
      <c r="FJN25" s="810"/>
      <c r="FJO25" s="810"/>
      <c r="FJP25" s="810"/>
      <c r="FJQ25" s="810"/>
      <c r="FJR25" s="810"/>
      <c r="FJS25" s="810"/>
      <c r="FJT25" s="810"/>
      <c r="FJU25" s="810"/>
      <c r="FJV25" s="810"/>
      <c r="FJW25" s="810"/>
      <c r="FJX25" s="810"/>
      <c r="FJY25" s="810"/>
      <c r="FJZ25" s="810"/>
      <c r="FKA25" s="810"/>
      <c r="FKB25" s="810"/>
      <c r="FKC25" s="810"/>
      <c r="FKD25" s="810"/>
      <c r="FKE25" s="810"/>
      <c r="FKF25" s="810"/>
      <c r="FKG25" s="810"/>
      <c r="FKH25" s="810"/>
      <c r="FKI25" s="810"/>
      <c r="FKJ25" s="810"/>
      <c r="FKK25" s="810"/>
      <c r="FKL25" s="810"/>
      <c r="FKM25" s="810"/>
      <c r="FKN25" s="810"/>
      <c r="FKO25" s="810"/>
      <c r="FKP25" s="810"/>
      <c r="FKQ25" s="810"/>
      <c r="FKR25" s="810"/>
      <c r="FKS25" s="810"/>
      <c r="FKT25" s="810"/>
      <c r="FKU25" s="810"/>
      <c r="FKV25" s="810"/>
      <c r="FKW25" s="810"/>
      <c r="FKX25" s="810"/>
      <c r="FKY25" s="810"/>
      <c r="FKZ25" s="810"/>
      <c r="FLA25" s="810"/>
      <c r="FLB25" s="810"/>
      <c r="FLC25" s="810"/>
      <c r="FLD25" s="810"/>
      <c r="FLE25" s="810"/>
      <c r="FLF25" s="810"/>
      <c r="FLG25" s="810"/>
      <c r="FLH25" s="810"/>
      <c r="FLI25" s="810"/>
      <c r="FLJ25" s="810"/>
      <c r="FLK25" s="810"/>
      <c r="FLL25" s="810"/>
      <c r="FLM25" s="810"/>
      <c r="FLN25" s="810"/>
      <c r="FLO25" s="810"/>
      <c r="FLP25" s="810"/>
      <c r="FLQ25" s="810"/>
      <c r="FLR25" s="810"/>
      <c r="FLS25" s="810"/>
      <c r="FLT25" s="810"/>
      <c r="FLU25" s="810"/>
      <c r="FLV25" s="810"/>
      <c r="FLW25" s="810"/>
      <c r="FLX25" s="810"/>
      <c r="FLY25" s="810"/>
      <c r="FLZ25" s="810"/>
      <c r="FMA25" s="810"/>
      <c r="FMB25" s="810"/>
      <c r="FMC25" s="810"/>
      <c r="FMD25" s="810"/>
      <c r="FME25" s="810"/>
      <c r="FMF25" s="810"/>
      <c r="FMG25" s="810"/>
      <c r="FMH25" s="810"/>
      <c r="FMI25" s="810"/>
      <c r="FMJ25" s="810"/>
      <c r="FMK25" s="810"/>
      <c r="FML25" s="810"/>
      <c r="FMM25" s="810"/>
      <c r="FMN25" s="810"/>
      <c r="FMO25" s="810"/>
      <c r="FMP25" s="810"/>
      <c r="FMQ25" s="810"/>
      <c r="FMR25" s="810"/>
      <c r="FMS25" s="810"/>
      <c r="FMT25" s="810"/>
      <c r="FMU25" s="810"/>
      <c r="FMV25" s="810"/>
      <c r="FMW25" s="810"/>
      <c r="FMX25" s="810"/>
      <c r="FMY25" s="810"/>
      <c r="FMZ25" s="810"/>
      <c r="FNA25" s="810"/>
      <c r="FNB25" s="810"/>
      <c r="FNC25" s="810"/>
      <c r="FND25" s="810"/>
      <c r="FNE25" s="810"/>
      <c r="FNF25" s="810"/>
      <c r="FNG25" s="810"/>
      <c r="FNH25" s="810"/>
      <c r="FNI25" s="810"/>
      <c r="FNJ25" s="810"/>
      <c r="FNK25" s="810"/>
      <c r="FNL25" s="810"/>
      <c r="FNM25" s="810"/>
      <c r="FNN25" s="810"/>
      <c r="FNO25" s="810"/>
      <c r="FNP25" s="810"/>
      <c r="FNQ25" s="810"/>
      <c r="FNR25" s="810"/>
      <c r="FNS25" s="810"/>
      <c r="FNT25" s="810"/>
      <c r="FNU25" s="810"/>
      <c r="FNV25" s="810"/>
      <c r="FNW25" s="810"/>
      <c r="FNX25" s="810"/>
      <c r="FNY25" s="810"/>
      <c r="FNZ25" s="810"/>
      <c r="FOA25" s="810"/>
      <c r="FOB25" s="810"/>
      <c r="FOC25" s="810"/>
      <c r="FOD25" s="810"/>
      <c r="FOE25" s="810"/>
      <c r="FOF25" s="810"/>
      <c r="FOG25" s="810"/>
      <c r="FOH25" s="810"/>
      <c r="FOI25" s="810"/>
      <c r="FOJ25" s="810"/>
      <c r="FOK25" s="810"/>
      <c r="FOL25" s="810"/>
      <c r="FOM25" s="810"/>
      <c r="FON25" s="810"/>
      <c r="FOO25" s="810"/>
      <c r="FOP25" s="810"/>
      <c r="FOQ25" s="810"/>
      <c r="FOR25" s="810"/>
      <c r="FOS25" s="810"/>
      <c r="FOT25" s="810"/>
      <c r="FOU25" s="810"/>
      <c r="FOV25" s="810"/>
      <c r="FOW25" s="810"/>
      <c r="FOX25" s="810"/>
      <c r="FOY25" s="810"/>
      <c r="FOZ25" s="810"/>
      <c r="FPA25" s="810"/>
      <c r="FPB25" s="810"/>
      <c r="FPC25" s="810"/>
      <c r="FPD25" s="810"/>
      <c r="FPE25" s="810"/>
      <c r="FPF25" s="810"/>
      <c r="FPG25" s="810"/>
      <c r="FPH25" s="810"/>
      <c r="FPI25" s="810"/>
      <c r="FPJ25" s="810"/>
      <c r="FPK25" s="810"/>
      <c r="FPL25" s="810"/>
      <c r="FPM25" s="810"/>
      <c r="FPN25" s="810"/>
      <c r="FPO25" s="810"/>
      <c r="FPP25" s="810"/>
      <c r="FPQ25" s="810"/>
      <c r="FPR25" s="810"/>
      <c r="FPS25" s="810"/>
      <c r="FPT25" s="810"/>
      <c r="FPU25" s="810"/>
      <c r="FPV25" s="810"/>
      <c r="FPW25" s="810"/>
      <c r="FPX25" s="810"/>
      <c r="FPY25" s="810"/>
      <c r="FPZ25" s="810"/>
      <c r="FQA25" s="810"/>
      <c r="FQB25" s="810"/>
      <c r="FQC25" s="810"/>
      <c r="FQD25" s="810"/>
      <c r="FQE25" s="810"/>
      <c r="FQF25" s="810"/>
      <c r="FQG25" s="810"/>
      <c r="FQH25" s="810"/>
      <c r="FQI25" s="810"/>
      <c r="FQJ25" s="810"/>
      <c r="FQK25" s="810"/>
      <c r="FQL25" s="810"/>
      <c r="FQM25" s="810"/>
      <c r="FQN25" s="810"/>
      <c r="FQO25" s="810"/>
      <c r="FQP25" s="810"/>
      <c r="FQQ25" s="810"/>
      <c r="FQR25" s="810"/>
      <c r="FQS25" s="810"/>
      <c r="FQT25" s="810"/>
      <c r="FQU25" s="810"/>
      <c r="FQV25" s="810"/>
      <c r="FQW25" s="810"/>
      <c r="FQX25" s="810"/>
      <c r="FQY25" s="810"/>
      <c r="FQZ25" s="810"/>
      <c r="FRA25" s="810"/>
      <c r="FRB25" s="810"/>
      <c r="FRC25" s="810"/>
      <c r="FRD25" s="810"/>
      <c r="FRE25" s="810"/>
      <c r="FRF25" s="810"/>
      <c r="FRG25" s="810"/>
      <c r="FRH25" s="810"/>
      <c r="FRI25" s="810"/>
      <c r="FRJ25" s="810"/>
      <c r="FRK25" s="810"/>
      <c r="FRL25" s="810"/>
      <c r="FRM25" s="810"/>
      <c r="FRN25" s="810"/>
      <c r="FRO25" s="810"/>
      <c r="FRP25" s="810"/>
      <c r="FRQ25" s="810"/>
      <c r="FRR25" s="810"/>
      <c r="FRS25" s="810"/>
      <c r="FRT25" s="810"/>
      <c r="FRU25" s="810"/>
      <c r="FRV25" s="810"/>
      <c r="FRW25" s="810"/>
      <c r="FRX25" s="810"/>
      <c r="FRY25" s="810"/>
      <c r="FRZ25" s="810"/>
      <c r="FSA25" s="810"/>
      <c r="FSB25" s="810"/>
      <c r="FSC25" s="810"/>
      <c r="FSD25" s="810"/>
      <c r="FSE25" s="810"/>
      <c r="FSF25" s="810"/>
      <c r="FSG25" s="810"/>
      <c r="FSH25" s="810"/>
      <c r="FSI25" s="810"/>
      <c r="FSJ25" s="810"/>
      <c r="FSK25" s="810"/>
      <c r="FSL25" s="810"/>
      <c r="FSM25" s="810"/>
      <c r="FSN25" s="810"/>
      <c r="FSO25" s="810"/>
      <c r="FSP25" s="810"/>
      <c r="FSQ25" s="810"/>
      <c r="FSR25" s="810"/>
      <c r="FSS25" s="810"/>
      <c r="FST25" s="810"/>
      <c r="FSU25" s="810"/>
      <c r="FSV25" s="810"/>
      <c r="FSW25" s="810"/>
      <c r="FSX25" s="810"/>
      <c r="FSY25" s="810"/>
      <c r="FSZ25" s="810"/>
      <c r="FTA25" s="810"/>
      <c r="FTB25" s="810"/>
      <c r="FTC25" s="810"/>
      <c r="FTD25" s="810"/>
      <c r="FTE25" s="810"/>
      <c r="FTF25" s="810"/>
      <c r="FTG25" s="810"/>
      <c r="FTH25" s="810"/>
      <c r="FTI25" s="810"/>
      <c r="FTJ25" s="810"/>
      <c r="FTK25" s="810"/>
      <c r="FTL25" s="810"/>
      <c r="FTM25" s="810"/>
      <c r="FTN25" s="810"/>
      <c r="FTO25" s="810"/>
      <c r="FTP25" s="810"/>
      <c r="FTQ25" s="810"/>
      <c r="FTR25" s="810"/>
      <c r="FTS25" s="810"/>
      <c r="FTT25" s="810"/>
      <c r="FTU25" s="810"/>
      <c r="FTV25" s="810"/>
      <c r="FTW25" s="810"/>
      <c r="FTX25" s="810"/>
      <c r="FTY25" s="810"/>
      <c r="FTZ25" s="810"/>
      <c r="FUA25" s="810"/>
      <c r="FUB25" s="810"/>
      <c r="FUC25" s="810"/>
      <c r="FUD25" s="810"/>
      <c r="FUE25" s="810"/>
      <c r="FUF25" s="810"/>
      <c r="FUG25" s="810"/>
      <c r="FUH25" s="810"/>
      <c r="FUI25" s="810"/>
      <c r="FUJ25" s="810"/>
      <c r="FUK25" s="810"/>
      <c r="FUL25" s="810"/>
      <c r="FUM25" s="810"/>
      <c r="FUN25" s="810"/>
      <c r="FUO25" s="810"/>
      <c r="FUP25" s="810"/>
      <c r="FUQ25" s="810"/>
      <c r="FUR25" s="810"/>
      <c r="FUS25" s="810"/>
      <c r="FUT25" s="810"/>
      <c r="FUU25" s="810"/>
      <c r="FUV25" s="810"/>
      <c r="FUW25" s="810"/>
      <c r="FUX25" s="810"/>
      <c r="FUY25" s="810"/>
      <c r="FUZ25" s="810"/>
      <c r="FVA25" s="810"/>
      <c r="FVB25" s="810"/>
      <c r="FVC25" s="810"/>
      <c r="FVD25" s="810"/>
      <c r="FVE25" s="810"/>
      <c r="FVF25" s="810"/>
      <c r="FVG25" s="810"/>
      <c r="FVH25" s="810"/>
      <c r="FVI25" s="810"/>
      <c r="FVJ25" s="810"/>
      <c r="FVK25" s="810"/>
      <c r="FVL25" s="810"/>
      <c r="FVM25" s="810"/>
      <c r="FVN25" s="810"/>
      <c r="FVO25" s="810"/>
      <c r="FVP25" s="810"/>
      <c r="FVQ25" s="810"/>
      <c r="FVR25" s="810"/>
      <c r="FVS25" s="810"/>
      <c r="FVT25" s="810"/>
      <c r="FVU25" s="810"/>
      <c r="FVV25" s="810"/>
      <c r="FVW25" s="810"/>
      <c r="FVX25" s="810"/>
      <c r="FVY25" s="810"/>
      <c r="FVZ25" s="810"/>
      <c r="FWA25" s="810"/>
      <c r="FWB25" s="810"/>
      <c r="FWC25" s="810"/>
      <c r="FWD25" s="810"/>
      <c r="FWE25" s="810"/>
      <c r="FWF25" s="810"/>
      <c r="FWG25" s="810"/>
      <c r="FWH25" s="810"/>
      <c r="FWI25" s="810"/>
      <c r="FWJ25" s="810"/>
      <c r="FWK25" s="810"/>
      <c r="FWL25" s="810"/>
      <c r="FWM25" s="810"/>
      <c r="FWN25" s="810"/>
      <c r="FWO25" s="810"/>
      <c r="FWP25" s="810"/>
      <c r="FWQ25" s="810"/>
      <c r="FWR25" s="810"/>
      <c r="FWS25" s="810"/>
      <c r="FWT25" s="810"/>
      <c r="FWU25" s="810"/>
      <c r="FWV25" s="810"/>
      <c r="FWW25" s="810"/>
      <c r="FWX25" s="810"/>
      <c r="FWY25" s="810"/>
      <c r="FWZ25" s="810"/>
      <c r="FXA25" s="810"/>
      <c r="FXB25" s="810"/>
      <c r="FXC25" s="810"/>
      <c r="FXD25" s="810"/>
      <c r="FXE25" s="810"/>
      <c r="FXF25" s="810"/>
      <c r="FXG25" s="810"/>
      <c r="FXH25" s="810"/>
      <c r="FXI25" s="810"/>
      <c r="FXJ25" s="810"/>
      <c r="FXK25" s="810"/>
      <c r="FXL25" s="810"/>
      <c r="FXM25" s="810"/>
      <c r="FXN25" s="810"/>
      <c r="FXO25" s="810"/>
      <c r="FXP25" s="810"/>
      <c r="FXQ25" s="810"/>
      <c r="FXR25" s="810"/>
      <c r="FXS25" s="810"/>
      <c r="FXT25" s="810"/>
      <c r="FXU25" s="810"/>
      <c r="FXV25" s="810"/>
      <c r="FXW25" s="810"/>
      <c r="FXX25" s="810"/>
      <c r="FXY25" s="810"/>
      <c r="FXZ25" s="810"/>
      <c r="FYA25" s="810"/>
      <c r="FYB25" s="810"/>
      <c r="FYC25" s="810"/>
      <c r="FYD25" s="810"/>
      <c r="FYE25" s="810"/>
      <c r="FYF25" s="810"/>
      <c r="FYG25" s="810"/>
      <c r="FYH25" s="810"/>
      <c r="FYI25" s="810"/>
      <c r="FYJ25" s="810"/>
      <c r="FYK25" s="810"/>
      <c r="FYL25" s="810"/>
      <c r="FYM25" s="810"/>
      <c r="FYN25" s="810"/>
      <c r="FYO25" s="810"/>
      <c r="FYP25" s="810"/>
      <c r="FYQ25" s="810"/>
      <c r="FYR25" s="810"/>
      <c r="FYS25" s="810"/>
      <c r="FYT25" s="810"/>
      <c r="FYU25" s="810"/>
      <c r="FYV25" s="810"/>
      <c r="FYW25" s="810"/>
      <c r="FYX25" s="810"/>
      <c r="FYY25" s="810"/>
      <c r="FYZ25" s="810"/>
      <c r="FZA25" s="810"/>
      <c r="FZB25" s="810"/>
      <c r="FZC25" s="810"/>
      <c r="FZD25" s="810"/>
      <c r="FZE25" s="810"/>
      <c r="FZF25" s="810"/>
      <c r="FZG25" s="810"/>
      <c r="FZH25" s="810"/>
      <c r="FZI25" s="810"/>
      <c r="FZJ25" s="810"/>
      <c r="FZK25" s="810"/>
      <c r="FZL25" s="810"/>
      <c r="FZM25" s="810"/>
      <c r="FZN25" s="810"/>
      <c r="FZO25" s="810"/>
      <c r="FZP25" s="810"/>
      <c r="FZQ25" s="810"/>
      <c r="FZR25" s="810"/>
      <c r="FZS25" s="810"/>
      <c r="FZT25" s="810"/>
      <c r="FZU25" s="810"/>
      <c r="FZV25" s="810"/>
      <c r="FZW25" s="810"/>
      <c r="FZX25" s="810"/>
      <c r="FZY25" s="810"/>
      <c r="FZZ25" s="810"/>
      <c r="GAA25" s="810"/>
      <c r="GAB25" s="810"/>
      <c r="GAC25" s="810"/>
      <c r="GAD25" s="810"/>
      <c r="GAE25" s="810"/>
      <c r="GAF25" s="810"/>
      <c r="GAG25" s="810"/>
      <c r="GAH25" s="810"/>
      <c r="GAI25" s="810"/>
      <c r="GAJ25" s="810"/>
      <c r="GAK25" s="810"/>
      <c r="GAL25" s="810"/>
      <c r="GAM25" s="810"/>
      <c r="GAN25" s="810"/>
      <c r="GAO25" s="810"/>
      <c r="GAP25" s="810"/>
      <c r="GAQ25" s="810"/>
      <c r="GAR25" s="810"/>
      <c r="GAS25" s="810"/>
      <c r="GAT25" s="810"/>
      <c r="GAU25" s="810"/>
      <c r="GAV25" s="810"/>
      <c r="GAW25" s="810"/>
      <c r="GAX25" s="810"/>
      <c r="GAY25" s="810"/>
      <c r="GAZ25" s="810"/>
      <c r="GBA25" s="810"/>
      <c r="GBB25" s="810"/>
      <c r="GBC25" s="810"/>
      <c r="GBD25" s="810"/>
      <c r="GBE25" s="810"/>
      <c r="GBF25" s="810"/>
      <c r="GBG25" s="810"/>
      <c r="GBH25" s="810"/>
      <c r="GBI25" s="810"/>
      <c r="GBJ25" s="810"/>
      <c r="GBK25" s="810"/>
      <c r="GBL25" s="810"/>
      <c r="GBM25" s="810"/>
      <c r="GBN25" s="810"/>
      <c r="GBO25" s="810"/>
      <c r="GBP25" s="810"/>
      <c r="GBQ25" s="810"/>
      <c r="GBR25" s="810"/>
      <c r="GBS25" s="810"/>
      <c r="GBT25" s="810"/>
      <c r="GBU25" s="810"/>
      <c r="GBV25" s="810"/>
      <c r="GBW25" s="810"/>
      <c r="GBX25" s="810"/>
      <c r="GBY25" s="810"/>
      <c r="GBZ25" s="810"/>
      <c r="GCA25" s="810"/>
      <c r="GCB25" s="810"/>
      <c r="GCC25" s="810"/>
      <c r="GCD25" s="810"/>
      <c r="GCE25" s="810"/>
      <c r="GCF25" s="810"/>
      <c r="GCG25" s="810"/>
      <c r="GCH25" s="810"/>
      <c r="GCI25" s="810"/>
      <c r="GCJ25" s="810"/>
      <c r="GCK25" s="810"/>
      <c r="GCL25" s="810"/>
      <c r="GCM25" s="810"/>
      <c r="GCN25" s="810"/>
      <c r="GCO25" s="810"/>
      <c r="GCP25" s="810"/>
      <c r="GCQ25" s="810"/>
      <c r="GCR25" s="810"/>
      <c r="GCS25" s="810"/>
      <c r="GCT25" s="810"/>
      <c r="GCU25" s="810"/>
      <c r="GCV25" s="810"/>
      <c r="GCW25" s="810"/>
      <c r="GCX25" s="810"/>
      <c r="GCY25" s="810"/>
      <c r="GCZ25" s="810"/>
      <c r="GDA25" s="810"/>
      <c r="GDB25" s="810"/>
      <c r="GDC25" s="810"/>
      <c r="GDD25" s="810"/>
      <c r="GDE25" s="810"/>
      <c r="GDF25" s="810"/>
      <c r="GDG25" s="810"/>
      <c r="GDH25" s="810"/>
      <c r="GDI25" s="810"/>
      <c r="GDJ25" s="810"/>
      <c r="GDK25" s="810"/>
      <c r="GDL25" s="810"/>
      <c r="GDM25" s="810"/>
      <c r="GDN25" s="810"/>
      <c r="GDO25" s="810"/>
      <c r="GDP25" s="810"/>
      <c r="GDQ25" s="810"/>
      <c r="GDR25" s="810"/>
      <c r="GDS25" s="810"/>
      <c r="GDT25" s="810"/>
      <c r="GDU25" s="810"/>
      <c r="GDV25" s="810"/>
      <c r="GDW25" s="810"/>
      <c r="GDX25" s="810"/>
      <c r="GDY25" s="810"/>
      <c r="GDZ25" s="810"/>
      <c r="GEA25" s="810"/>
      <c r="GEB25" s="810"/>
      <c r="GEC25" s="810"/>
      <c r="GED25" s="810"/>
      <c r="GEE25" s="810"/>
      <c r="GEF25" s="810"/>
      <c r="GEG25" s="810"/>
      <c r="GEH25" s="810"/>
      <c r="GEI25" s="810"/>
      <c r="GEJ25" s="810"/>
      <c r="GEK25" s="810"/>
      <c r="GEL25" s="810"/>
      <c r="GEM25" s="810"/>
      <c r="GEN25" s="810"/>
      <c r="GEO25" s="810"/>
      <c r="GEP25" s="810"/>
      <c r="GEQ25" s="810"/>
      <c r="GER25" s="810"/>
      <c r="GES25" s="810"/>
      <c r="GET25" s="810"/>
      <c r="GEU25" s="810"/>
      <c r="GEV25" s="810"/>
      <c r="GEW25" s="810"/>
      <c r="GEX25" s="810"/>
      <c r="GEY25" s="810"/>
      <c r="GEZ25" s="810"/>
      <c r="GFA25" s="810"/>
      <c r="GFB25" s="810"/>
      <c r="GFC25" s="810"/>
      <c r="GFD25" s="810"/>
      <c r="GFE25" s="810"/>
      <c r="GFF25" s="810"/>
      <c r="GFG25" s="810"/>
      <c r="GFH25" s="810"/>
      <c r="GFI25" s="810"/>
      <c r="GFJ25" s="810"/>
      <c r="GFK25" s="810"/>
      <c r="GFL25" s="810"/>
      <c r="GFM25" s="810"/>
      <c r="GFN25" s="810"/>
      <c r="GFO25" s="810"/>
      <c r="GFP25" s="810"/>
      <c r="GFQ25" s="810"/>
      <c r="GFR25" s="810"/>
      <c r="GFS25" s="810"/>
      <c r="GFT25" s="810"/>
      <c r="GFU25" s="810"/>
      <c r="GFV25" s="810"/>
      <c r="GFW25" s="810"/>
      <c r="GFX25" s="810"/>
      <c r="GFY25" s="810"/>
      <c r="GFZ25" s="810"/>
      <c r="GGA25" s="810"/>
      <c r="GGB25" s="810"/>
      <c r="GGC25" s="810"/>
      <c r="GGD25" s="810"/>
      <c r="GGE25" s="810"/>
      <c r="GGF25" s="810"/>
      <c r="GGG25" s="810"/>
      <c r="GGH25" s="810"/>
      <c r="GGI25" s="810"/>
      <c r="GGJ25" s="810"/>
      <c r="GGK25" s="810"/>
      <c r="GGL25" s="810"/>
      <c r="GGM25" s="810"/>
      <c r="GGN25" s="810"/>
      <c r="GGO25" s="810"/>
      <c r="GGP25" s="810"/>
      <c r="GGQ25" s="810"/>
      <c r="GGR25" s="810"/>
      <c r="GGS25" s="810"/>
      <c r="GGT25" s="810"/>
      <c r="GGU25" s="810"/>
      <c r="GGV25" s="810"/>
      <c r="GGW25" s="810"/>
      <c r="GGX25" s="810"/>
      <c r="GGY25" s="810"/>
      <c r="GGZ25" s="810"/>
      <c r="GHA25" s="810"/>
      <c r="GHB25" s="810"/>
      <c r="GHC25" s="810"/>
      <c r="GHD25" s="810"/>
      <c r="GHE25" s="810"/>
      <c r="GHF25" s="810"/>
      <c r="GHG25" s="810"/>
      <c r="GHH25" s="810"/>
      <c r="GHI25" s="810"/>
      <c r="GHJ25" s="810"/>
      <c r="GHK25" s="810"/>
      <c r="GHL25" s="810"/>
      <c r="GHM25" s="810"/>
      <c r="GHN25" s="810"/>
      <c r="GHO25" s="810"/>
      <c r="GHP25" s="810"/>
      <c r="GHQ25" s="810"/>
      <c r="GHR25" s="810"/>
      <c r="GHS25" s="810"/>
      <c r="GHT25" s="810"/>
      <c r="GHU25" s="810"/>
      <c r="GHV25" s="810"/>
      <c r="GHW25" s="810"/>
      <c r="GHX25" s="810"/>
      <c r="GHY25" s="810"/>
      <c r="GHZ25" s="810"/>
      <c r="GIA25" s="810"/>
      <c r="GIB25" s="810"/>
      <c r="GIC25" s="810"/>
      <c r="GID25" s="810"/>
      <c r="GIE25" s="810"/>
      <c r="GIF25" s="810"/>
      <c r="GIG25" s="810"/>
      <c r="GIH25" s="810"/>
      <c r="GII25" s="810"/>
      <c r="GIJ25" s="810"/>
      <c r="GIK25" s="810"/>
      <c r="GIL25" s="810"/>
      <c r="GIM25" s="810"/>
      <c r="GIN25" s="810"/>
      <c r="GIO25" s="810"/>
      <c r="GIP25" s="810"/>
      <c r="GIQ25" s="810"/>
      <c r="GIR25" s="810"/>
      <c r="GIS25" s="810"/>
      <c r="GIT25" s="810"/>
      <c r="GIU25" s="810"/>
      <c r="GIV25" s="810"/>
      <c r="GIW25" s="810"/>
      <c r="GIX25" s="810"/>
      <c r="GIY25" s="810"/>
      <c r="GIZ25" s="810"/>
      <c r="GJA25" s="810"/>
      <c r="GJB25" s="810"/>
      <c r="GJC25" s="810"/>
      <c r="GJD25" s="810"/>
      <c r="GJE25" s="810"/>
      <c r="GJF25" s="810"/>
      <c r="GJG25" s="810"/>
      <c r="GJH25" s="810"/>
      <c r="GJI25" s="810"/>
      <c r="GJJ25" s="810"/>
      <c r="GJK25" s="810"/>
      <c r="GJL25" s="810"/>
      <c r="GJM25" s="810"/>
      <c r="GJN25" s="810"/>
      <c r="GJO25" s="810"/>
      <c r="GJP25" s="810"/>
      <c r="GJQ25" s="810"/>
      <c r="GJR25" s="810"/>
      <c r="GJS25" s="810"/>
      <c r="GJT25" s="810"/>
      <c r="GJU25" s="810"/>
      <c r="GJV25" s="810"/>
      <c r="GJW25" s="810"/>
      <c r="GJX25" s="810"/>
      <c r="GJY25" s="810"/>
      <c r="GJZ25" s="810"/>
      <c r="GKA25" s="810"/>
      <c r="GKB25" s="810"/>
      <c r="GKC25" s="810"/>
      <c r="GKD25" s="810"/>
      <c r="GKE25" s="810"/>
      <c r="GKF25" s="810"/>
      <c r="GKG25" s="810"/>
      <c r="GKH25" s="810"/>
      <c r="GKI25" s="810"/>
      <c r="GKJ25" s="810"/>
      <c r="GKK25" s="810"/>
      <c r="GKL25" s="810"/>
      <c r="GKM25" s="810"/>
      <c r="GKN25" s="810"/>
      <c r="GKO25" s="810"/>
      <c r="GKP25" s="810"/>
      <c r="GKQ25" s="810"/>
      <c r="GKR25" s="810"/>
      <c r="GKS25" s="810"/>
      <c r="GKT25" s="810"/>
      <c r="GKU25" s="810"/>
      <c r="GKV25" s="810"/>
      <c r="GKW25" s="810"/>
      <c r="GKX25" s="810"/>
      <c r="GKY25" s="810"/>
      <c r="GKZ25" s="810"/>
      <c r="GLA25" s="810"/>
      <c r="GLB25" s="810"/>
      <c r="GLC25" s="810"/>
      <c r="GLD25" s="810"/>
      <c r="GLE25" s="810"/>
      <c r="GLF25" s="810"/>
      <c r="GLG25" s="810"/>
      <c r="GLH25" s="810"/>
      <c r="GLI25" s="810"/>
      <c r="GLJ25" s="810"/>
      <c r="GLK25" s="810"/>
      <c r="GLL25" s="810"/>
      <c r="GLM25" s="810"/>
      <c r="GLN25" s="810"/>
      <c r="GLO25" s="810"/>
      <c r="GLP25" s="810"/>
      <c r="GLQ25" s="810"/>
      <c r="GLR25" s="810"/>
      <c r="GLS25" s="810"/>
      <c r="GLT25" s="810"/>
      <c r="GLU25" s="810"/>
      <c r="GLV25" s="810"/>
      <c r="GLW25" s="810"/>
      <c r="GLX25" s="810"/>
      <c r="GLY25" s="810"/>
      <c r="GLZ25" s="810"/>
      <c r="GMA25" s="810"/>
      <c r="GMB25" s="810"/>
      <c r="GMC25" s="810"/>
      <c r="GMD25" s="810"/>
      <c r="GME25" s="810"/>
      <c r="GMF25" s="810"/>
      <c r="GMG25" s="810"/>
      <c r="GMH25" s="810"/>
      <c r="GMI25" s="810"/>
      <c r="GMJ25" s="810"/>
      <c r="GMK25" s="810"/>
      <c r="GML25" s="810"/>
      <c r="GMM25" s="810"/>
      <c r="GMN25" s="810"/>
      <c r="GMO25" s="810"/>
      <c r="GMP25" s="810"/>
      <c r="GMQ25" s="810"/>
      <c r="GMR25" s="810"/>
      <c r="GMS25" s="810"/>
      <c r="GMT25" s="810"/>
      <c r="GMU25" s="810"/>
      <c r="GMV25" s="810"/>
      <c r="GMW25" s="810"/>
      <c r="GMX25" s="810"/>
      <c r="GMY25" s="810"/>
      <c r="GMZ25" s="810"/>
      <c r="GNA25" s="810"/>
      <c r="GNB25" s="810"/>
      <c r="GNC25" s="810"/>
      <c r="GND25" s="810"/>
      <c r="GNE25" s="810"/>
      <c r="GNF25" s="810"/>
      <c r="GNG25" s="810"/>
      <c r="GNH25" s="810"/>
      <c r="GNI25" s="810"/>
      <c r="GNJ25" s="810"/>
      <c r="GNK25" s="810"/>
      <c r="GNL25" s="810"/>
      <c r="GNM25" s="810"/>
      <c r="GNN25" s="810"/>
      <c r="GNO25" s="810"/>
      <c r="GNP25" s="810"/>
      <c r="GNQ25" s="810"/>
      <c r="GNR25" s="810"/>
      <c r="GNS25" s="810"/>
      <c r="GNT25" s="810"/>
      <c r="GNU25" s="810"/>
      <c r="GNV25" s="810"/>
      <c r="GNW25" s="810"/>
      <c r="GNX25" s="810"/>
      <c r="GNY25" s="810"/>
      <c r="GNZ25" s="810"/>
      <c r="GOA25" s="810"/>
      <c r="GOB25" s="810"/>
      <c r="GOC25" s="810"/>
      <c r="GOD25" s="810"/>
      <c r="GOE25" s="810"/>
      <c r="GOF25" s="810"/>
      <c r="GOG25" s="810"/>
      <c r="GOH25" s="810"/>
      <c r="GOI25" s="810"/>
      <c r="GOJ25" s="810"/>
      <c r="GOK25" s="810"/>
      <c r="GOL25" s="810"/>
      <c r="GOM25" s="810"/>
      <c r="GON25" s="810"/>
      <c r="GOO25" s="810"/>
      <c r="GOP25" s="810"/>
      <c r="GOQ25" s="810"/>
      <c r="GOR25" s="810"/>
      <c r="GOS25" s="810"/>
      <c r="GOT25" s="810"/>
      <c r="GOU25" s="810"/>
      <c r="GOV25" s="810"/>
      <c r="GOW25" s="810"/>
      <c r="GOX25" s="810"/>
      <c r="GOY25" s="810"/>
      <c r="GOZ25" s="810"/>
      <c r="GPA25" s="810"/>
      <c r="GPB25" s="810"/>
      <c r="GPC25" s="810"/>
      <c r="GPD25" s="810"/>
      <c r="GPE25" s="810"/>
      <c r="GPF25" s="810"/>
      <c r="GPG25" s="810"/>
      <c r="GPH25" s="810"/>
      <c r="GPI25" s="810"/>
      <c r="GPJ25" s="810"/>
      <c r="GPK25" s="810"/>
      <c r="GPL25" s="810"/>
      <c r="GPM25" s="810"/>
      <c r="GPN25" s="810"/>
      <c r="GPO25" s="810"/>
      <c r="GPP25" s="810"/>
      <c r="GPQ25" s="810"/>
      <c r="GPR25" s="810"/>
      <c r="GPS25" s="810"/>
      <c r="GPT25" s="810"/>
      <c r="GPU25" s="810"/>
      <c r="GPV25" s="810"/>
      <c r="GPW25" s="810"/>
      <c r="GPX25" s="810"/>
      <c r="GPY25" s="810"/>
      <c r="GPZ25" s="810"/>
      <c r="GQA25" s="810"/>
      <c r="GQB25" s="810"/>
      <c r="GQC25" s="810"/>
      <c r="GQD25" s="810"/>
      <c r="GQE25" s="810"/>
      <c r="GQF25" s="810"/>
      <c r="GQG25" s="810"/>
      <c r="GQH25" s="810"/>
      <c r="GQI25" s="810"/>
      <c r="GQJ25" s="810"/>
      <c r="GQK25" s="810"/>
      <c r="GQL25" s="810"/>
      <c r="GQM25" s="810"/>
      <c r="GQN25" s="810"/>
      <c r="GQO25" s="810"/>
      <c r="GQP25" s="810"/>
      <c r="GQQ25" s="810"/>
      <c r="GQR25" s="810"/>
      <c r="GQS25" s="810"/>
      <c r="GQT25" s="810"/>
      <c r="GQU25" s="810"/>
      <c r="GQV25" s="810"/>
      <c r="GQW25" s="810"/>
      <c r="GQX25" s="810"/>
      <c r="GQY25" s="810"/>
      <c r="GQZ25" s="810"/>
      <c r="GRA25" s="810"/>
      <c r="GRB25" s="810"/>
      <c r="GRC25" s="810"/>
      <c r="GRD25" s="810"/>
      <c r="GRE25" s="810"/>
      <c r="GRF25" s="810"/>
      <c r="GRG25" s="810"/>
      <c r="GRH25" s="810"/>
      <c r="GRI25" s="810"/>
      <c r="GRJ25" s="810"/>
      <c r="GRK25" s="810"/>
      <c r="GRL25" s="810"/>
      <c r="GRM25" s="810"/>
      <c r="GRN25" s="810"/>
      <c r="GRO25" s="810"/>
      <c r="GRP25" s="810"/>
      <c r="GRQ25" s="810"/>
      <c r="GRR25" s="810"/>
      <c r="GRS25" s="810"/>
      <c r="GRT25" s="810"/>
      <c r="GRU25" s="810"/>
      <c r="GRV25" s="810"/>
      <c r="GRW25" s="810"/>
      <c r="GRX25" s="810"/>
      <c r="GRY25" s="810"/>
      <c r="GRZ25" s="810"/>
      <c r="GSA25" s="810"/>
      <c r="GSB25" s="810"/>
      <c r="GSC25" s="810"/>
      <c r="GSD25" s="810"/>
      <c r="GSE25" s="810"/>
      <c r="GSF25" s="810"/>
      <c r="GSG25" s="810"/>
      <c r="GSH25" s="810"/>
      <c r="GSI25" s="810"/>
      <c r="GSJ25" s="810"/>
      <c r="GSK25" s="810"/>
      <c r="GSL25" s="810"/>
      <c r="GSM25" s="810"/>
      <c r="GSN25" s="810"/>
      <c r="GSO25" s="810"/>
      <c r="GSP25" s="810"/>
      <c r="GSQ25" s="810"/>
      <c r="GSR25" s="810"/>
      <c r="GSS25" s="810"/>
      <c r="GST25" s="810"/>
      <c r="GSU25" s="810"/>
      <c r="GSV25" s="810"/>
      <c r="GSW25" s="810"/>
      <c r="GSX25" s="810"/>
      <c r="GSY25" s="810"/>
      <c r="GSZ25" s="810"/>
      <c r="GTA25" s="810"/>
      <c r="GTB25" s="810"/>
      <c r="GTC25" s="810"/>
      <c r="GTD25" s="810"/>
      <c r="GTE25" s="810"/>
      <c r="GTF25" s="810"/>
      <c r="GTG25" s="810"/>
      <c r="GTH25" s="810"/>
      <c r="GTI25" s="810"/>
      <c r="GTJ25" s="810"/>
      <c r="GTK25" s="810"/>
      <c r="GTL25" s="810"/>
      <c r="GTM25" s="810"/>
      <c r="GTN25" s="810"/>
      <c r="GTO25" s="810"/>
      <c r="GTP25" s="810"/>
      <c r="GTQ25" s="810"/>
      <c r="GTR25" s="810"/>
      <c r="GTS25" s="810"/>
      <c r="GTT25" s="810"/>
      <c r="GTU25" s="810"/>
      <c r="GTV25" s="810"/>
      <c r="GTW25" s="810"/>
      <c r="GTX25" s="810"/>
      <c r="GTY25" s="810"/>
      <c r="GTZ25" s="810"/>
      <c r="GUA25" s="810"/>
      <c r="GUB25" s="810"/>
      <c r="GUC25" s="810"/>
      <c r="GUD25" s="810"/>
      <c r="GUE25" s="810"/>
      <c r="GUF25" s="810"/>
      <c r="GUG25" s="810"/>
      <c r="GUH25" s="810"/>
      <c r="GUI25" s="810"/>
      <c r="GUJ25" s="810"/>
      <c r="GUK25" s="810"/>
      <c r="GUL25" s="810"/>
      <c r="GUM25" s="810"/>
      <c r="GUN25" s="810"/>
      <c r="GUO25" s="810"/>
      <c r="GUP25" s="810"/>
      <c r="GUQ25" s="810"/>
      <c r="GUR25" s="810"/>
      <c r="GUS25" s="810"/>
      <c r="GUT25" s="810"/>
      <c r="GUU25" s="810"/>
      <c r="GUV25" s="810"/>
      <c r="GUW25" s="810"/>
      <c r="GUX25" s="810"/>
      <c r="GUY25" s="810"/>
      <c r="GUZ25" s="810"/>
      <c r="GVA25" s="810"/>
      <c r="GVB25" s="810"/>
      <c r="GVC25" s="810"/>
      <c r="GVD25" s="810"/>
      <c r="GVE25" s="810"/>
      <c r="GVF25" s="810"/>
      <c r="GVG25" s="810"/>
      <c r="GVH25" s="810"/>
      <c r="GVI25" s="810"/>
      <c r="GVJ25" s="810"/>
      <c r="GVK25" s="810"/>
      <c r="GVL25" s="810"/>
      <c r="GVM25" s="810"/>
      <c r="GVN25" s="810"/>
      <c r="GVO25" s="810"/>
      <c r="GVP25" s="810"/>
      <c r="GVQ25" s="810"/>
      <c r="GVR25" s="810"/>
      <c r="GVS25" s="810"/>
      <c r="GVT25" s="810"/>
      <c r="GVU25" s="810"/>
      <c r="GVV25" s="810"/>
      <c r="GVW25" s="810"/>
      <c r="GVX25" s="810"/>
      <c r="GVY25" s="810"/>
      <c r="GVZ25" s="810"/>
      <c r="GWA25" s="810"/>
      <c r="GWB25" s="810"/>
      <c r="GWC25" s="810"/>
      <c r="GWD25" s="810"/>
      <c r="GWE25" s="810"/>
      <c r="GWF25" s="810"/>
      <c r="GWG25" s="810"/>
      <c r="GWH25" s="810"/>
      <c r="GWI25" s="810"/>
      <c r="GWJ25" s="810"/>
      <c r="GWK25" s="810"/>
      <c r="GWL25" s="810"/>
      <c r="GWM25" s="810"/>
      <c r="GWN25" s="810"/>
      <c r="GWO25" s="810"/>
      <c r="GWP25" s="810"/>
      <c r="GWQ25" s="810"/>
      <c r="GWR25" s="810"/>
      <c r="GWS25" s="810"/>
      <c r="GWT25" s="810"/>
      <c r="GWU25" s="810"/>
      <c r="GWV25" s="810"/>
      <c r="GWW25" s="810"/>
      <c r="GWX25" s="810"/>
      <c r="GWY25" s="810"/>
      <c r="GWZ25" s="810"/>
      <c r="GXA25" s="810"/>
      <c r="GXB25" s="810"/>
      <c r="GXC25" s="810"/>
      <c r="GXD25" s="810"/>
      <c r="GXE25" s="810"/>
      <c r="GXF25" s="810"/>
      <c r="GXG25" s="810"/>
      <c r="GXH25" s="810"/>
      <c r="GXI25" s="810"/>
      <c r="GXJ25" s="810"/>
      <c r="GXK25" s="810"/>
      <c r="GXL25" s="810"/>
      <c r="GXM25" s="810"/>
      <c r="GXN25" s="810"/>
      <c r="GXO25" s="810"/>
      <c r="GXP25" s="810"/>
      <c r="GXQ25" s="810"/>
      <c r="GXR25" s="810"/>
      <c r="GXS25" s="810"/>
      <c r="GXT25" s="810"/>
      <c r="GXU25" s="810"/>
      <c r="GXV25" s="810"/>
      <c r="GXW25" s="810"/>
      <c r="GXX25" s="810"/>
      <c r="GXY25" s="810"/>
      <c r="GXZ25" s="810"/>
      <c r="GYA25" s="810"/>
      <c r="GYB25" s="810"/>
      <c r="GYC25" s="810"/>
      <c r="GYD25" s="810"/>
      <c r="GYE25" s="810"/>
      <c r="GYF25" s="810"/>
      <c r="GYG25" s="810"/>
      <c r="GYH25" s="810"/>
      <c r="GYI25" s="810"/>
      <c r="GYJ25" s="810"/>
      <c r="GYK25" s="810"/>
      <c r="GYL25" s="810"/>
      <c r="GYM25" s="810"/>
      <c r="GYN25" s="810"/>
      <c r="GYO25" s="810"/>
      <c r="GYP25" s="810"/>
      <c r="GYQ25" s="810"/>
      <c r="GYR25" s="810"/>
      <c r="GYS25" s="810"/>
      <c r="GYT25" s="810"/>
      <c r="GYU25" s="810"/>
      <c r="GYV25" s="810"/>
      <c r="GYW25" s="810"/>
      <c r="GYX25" s="810"/>
      <c r="GYY25" s="810"/>
      <c r="GYZ25" s="810"/>
      <c r="GZA25" s="810"/>
      <c r="GZB25" s="810"/>
      <c r="GZC25" s="810"/>
      <c r="GZD25" s="810"/>
      <c r="GZE25" s="810"/>
      <c r="GZF25" s="810"/>
      <c r="GZG25" s="810"/>
      <c r="GZH25" s="810"/>
      <c r="GZI25" s="810"/>
      <c r="GZJ25" s="810"/>
      <c r="GZK25" s="810"/>
      <c r="GZL25" s="810"/>
      <c r="GZM25" s="810"/>
      <c r="GZN25" s="810"/>
      <c r="GZO25" s="810"/>
      <c r="GZP25" s="810"/>
      <c r="GZQ25" s="810"/>
      <c r="GZR25" s="810"/>
      <c r="GZS25" s="810"/>
      <c r="GZT25" s="810"/>
      <c r="GZU25" s="810"/>
      <c r="GZV25" s="810"/>
      <c r="GZW25" s="810"/>
      <c r="GZX25" s="810"/>
      <c r="GZY25" s="810"/>
      <c r="GZZ25" s="810"/>
      <c r="HAA25" s="810"/>
      <c r="HAB25" s="810"/>
      <c r="HAC25" s="810"/>
      <c r="HAD25" s="810"/>
      <c r="HAE25" s="810"/>
      <c r="HAF25" s="810"/>
      <c r="HAG25" s="810"/>
      <c r="HAH25" s="810"/>
      <c r="HAI25" s="810"/>
      <c r="HAJ25" s="810"/>
      <c r="HAK25" s="810"/>
      <c r="HAL25" s="810"/>
      <c r="HAM25" s="810"/>
      <c r="HAN25" s="810"/>
      <c r="HAO25" s="810"/>
      <c r="HAP25" s="810"/>
      <c r="HAQ25" s="810"/>
      <c r="HAR25" s="810"/>
      <c r="HAS25" s="810"/>
      <c r="HAT25" s="810"/>
      <c r="HAU25" s="810"/>
      <c r="HAV25" s="810"/>
      <c r="HAW25" s="810"/>
      <c r="HAX25" s="810"/>
      <c r="HAY25" s="810"/>
      <c r="HAZ25" s="810"/>
      <c r="HBA25" s="810"/>
      <c r="HBB25" s="810"/>
      <c r="HBC25" s="810"/>
      <c r="HBD25" s="810"/>
      <c r="HBE25" s="810"/>
      <c r="HBF25" s="810"/>
      <c r="HBG25" s="810"/>
      <c r="HBH25" s="810"/>
      <c r="HBI25" s="810"/>
      <c r="HBJ25" s="810"/>
      <c r="HBK25" s="810"/>
      <c r="HBL25" s="810"/>
      <c r="HBM25" s="810"/>
      <c r="HBN25" s="810"/>
      <c r="HBO25" s="810"/>
      <c r="HBP25" s="810"/>
      <c r="HBQ25" s="810"/>
      <c r="HBR25" s="810"/>
      <c r="HBS25" s="810"/>
      <c r="HBT25" s="810"/>
      <c r="HBU25" s="810"/>
      <c r="HBV25" s="810"/>
      <c r="HBW25" s="810"/>
      <c r="HBX25" s="810"/>
      <c r="HBY25" s="810"/>
      <c r="HBZ25" s="810"/>
      <c r="HCA25" s="810"/>
      <c r="HCB25" s="810"/>
      <c r="HCC25" s="810"/>
      <c r="HCD25" s="810"/>
      <c r="HCE25" s="810"/>
      <c r="HCF25" s="810"/>
      <c r="HCG25" s="810"/>
      <c r="HCH25" s="810"/>
      <c r="HCI25" s="810"/>
      <c r="HCJ25" s="810"/>
      <c r="HCK25" s="810"/>
      <c r="HCL25" s="810"/>
      <c r="HCM25" s="810"/>
      <c r="HCN25" s="810"/>
      <c r="HCO25" s="810"/>
      <c r="HCP25" s="810"/>
      <c r="HCQ25" s="810"/>
      <c r="HCR25" s="810"/>
      <c r="HCS25" s="810"/>
      <c r="HCT25" s="810"/>
      <c r="HCU25" s="810"/>
      <c r="HCV25" s="810"/>
      <c r="HCW25" s="810"/>
      <c r="HCX25" s="810"/>
      <c r="HCY25" s="810"/>
      <c r="HCZ25" s="810"/>
      <c r="HDA25" s="810"/>
      <c r="HDB25" s="810"/>
      <c r="HDC25" s="810"/>
      <c r="HDD25" s="810"/>
      <c r="HDE25" s="810"/>
      <c r="HDF25" s="810"/>
      <c r="HDG25" s="810"/>
      <c r="HDH25" s="810"/>
      <c r="HDI25" s="810"/>
      <c r="HDJ25" s="810"/>
      <c r="HDK25" s="810"/>
      <c r="HDL25" s="810"/>
      <c r="HDM25" s="810"/>
      <c r="HDN25" s="810"/>
      <c r="HDO25" s="810"/>
      <c r="HDP25" s="810"/>
      <c r="HDQ25" s="810"/>
      <c r="HDR25" s="810"/>
      <c r="HDS25" s="810"/>
      <c r="HDT25" s="810"/>
      <c r="HDU25" s="810"/>
      <c r="HDV25" s="810"/>
      <c r="HDW25" s="810"/>
      <c r="HDX25" s="810"/>
      <c r="HDY25" s="810"/>
      <c r="HDZ25" s="810"/>
      <c r="HEA25" s="810"/>
      <c r="HEB25" s="810"/>
      <c r="HEC25" s="810"/>
      <c r="HED25" s="810"/>
      <c r="HEE25" s="810"/>
      <c r="HEF25" s="810"/>
      <c r="HEG25" s="810"/>
      <c r="HEH25" s="810"/>
      <c r="HEI25" s="810"/>
      <c r="HEJ25" s="810"/>
      <c r="HEK25" s="810"/>
      <c r="HEL25" s="810"/>
      <c r="HEM25" s="810"/>
      <c r="HEN25" s="810"/>
      <c r="HEO25" s="810"/>
      <c r="HEP25" s="810"/>
      <c r="HEQ25" s="810"/>
      <c r="HER25" s="810"/>
      <c r="HES25" s="810"/>
      <c r="HET25" s="810"/>
      <c r="HEU25" s="810"/>
      <c r="HEV25" s="810"/>
      <c r="HEW25" s="810"/>
      <c r="HEX25" s="810"/>
      <c r="HEY25" s="810"/>
      <c r="HEZ25" s="810"/>
      <c r="HFA25" s="810"/>
      <c r="HFB25" s="810"/>
      <c r="HFC25" s="810"/>
      <c r="HFD25" s="810"/>
      <c r="HFE25" s="810"/>
      <c r="HFF25" s="810"/>
      <c r="HFG25" s="810"/>
      <c r="HFH25" s="810"/>
      <c r="HFI25" s="810"/>
      <c r="HFJ25" s="810"/>
      <c r="HFK25" s="810"/>
      <c r="HFL25" s="810"/>
      <c r="HFM25" s="810"/>
      <c r="HFN25" s="810"/>
      <c r="HFO25" s="810"/>
      <c r="HFP25" s="810"/>
      <c r="HFQ25" s="810"/>
      <c r="HFR25" s="810"/>
      <c r="HFS25" s="810"/>
      <c r="HFT25" s="810"/>
      <c r="HFU25" s="810"/>
      <c r="HFV25" s="810"/>
      <c r="HFW25" s="810"/>
      <c r="HFX25" s="810"/>
      <c r="HFY25" s="810"/>
      <c r="HFZ25" s="810"/>
      <c r="HGA25" s="810"/>
      <c r="HGB25" s="810"/>
      <c r="HGC25" s="810"/>
      <c r="HGD25" s="810"/>
      <c r="HGE25" s="810"/>
      <c r="HGF25" s="810"/>
      <c r="HGG25" s="810"/>
      <c r="HGH25" s="810"/>
      <c r="HGI25" s="810"/>
      <c r="HGJ25" s="810"/>
      <c r="HGK25" s="810"/>
      <c r="HGL25" s="810"/>
      <c r="HGM25" s="810"/>
      <c r="HGN25" s="810"/>
      <c r="HGO25" s="810"/>
      <c r="HGP25" s="810"/>
      <c r="HGQ25" s="810"/>
      <c r="HGR25" s="810"/>
      <c r="HGS25" s="810"/>
      <c r="HGT25" s="810"/>
      <c r="HGU25" s="810"/>
      <c r="HGV25" s="810"/>
      <c r="HGW25" s="810"/>
      <c r="HGX25" s="810"/>
      <c r="HGY25" s="810"/>
      <c r="HGZ25" s="810"/>
      <c r="HHA25" s="810"/>
      <c r="HHB25" s="810"/>
      <c r="HHC25" s="810"/>
      <c r="HHD25" s="810"/>
      <c r="HHE25" s="810"/>
      <c r="HHF25" s="810"/>
      <c r="HHG25" s="810"/>
      <c r="HHH25" s="810"/>
      <c r="HHI25" s="810"/>
      <c r="HHJ25" s="810"/>
      <c r="HHK25" s="810"/>
      <c r="HHL25" s="810"/>
      <c r="HHM25" s="810"/>
      <c r="HHN25" s="810"/>
      <c r="HHO25" s="810"/>
      <c r="HHP25" s="810"/>
      <c r="HHQ25" s="810"/>
      <c r="HHR25" s="810"/>
      <c r="HHS25" s="810"/>
      <c r="HHT25" s="810"/>
      <c r="HHU25" s="810"/>
      <c r="HHV25" s="810"/>
      <c r="HHW25" s="810"/>
      <c r="HHX25" s="810"/>
      <c r="HHY25" s="810"/>
      <c r="HHZ25" s="810"/>
      <c r="HIA25" s="810"/>
      <c r="HIB25" s="810"/>
      <c r="HIC25" s="810"/>
      <c r="HID25" s="810"/>
      <c r="HIE25" s="810"/>
      <c r="HIF25" s="810"/>
      <c r="HIG25" s="810"/>
      <c r="HIH25" s="810"/>
      <c r="HII25" s="810"/>
      <c r="HIJ25" s="810"/>
      <c r="HIK25" s="810"/>
      <c r="HIL25" s="810"/>
      <c r="HIM25" s="810"/>
      <c r="HIN25" s="810"/>
      <c r="HIO25" s="810"/>
      <c r="HIP25" s="810"/>
      <c r="HIQ25" s="810"/>
      <c r="HIR25" s="810"/>
      <c r="HIS25" s="810"/>
      <c r="HIT25" s="810"/>
      <c r="HIU25" s="810"/>
      <c r="HIV25" s="810"/>
      <c r="HIW25" s="810"/>
      <c r="HIX25" s="810"/>
      <c r="HIY25" s="810"/>
      <c r="HIZ25" s="810"/>
      <c r="HJA25" s="810"/>
      <c r="HJB25" s="810"/>
      <c r="HJC25" s="810"/>
      <c r="HJD25" s="810"/>
      <c r="HJE25" s="810"/>
      <c r="HJF25" s="810"/>
      <c r="HJG25" s="810"/>
      <c r="HJH25" s="810"/>
      <c r="HJI25" s="810"/>
      <c r="HJJ25" s="810"/>
      <c r="HJK25" s="810"/>
      <c r="HJL25" s="810"/>
      <c r="HJM25" s="810"/>
      <c r="HJN25" s="810"/>
      <c r="HJO25" s="810"/>
      <c r="HJP25" s="810"/>
      <c r="HJQ25" s="810"/>
      <c r="HJR25" s="810"/>
      <c r="HJS25" s="810"/>
      <c r="HJT25" s="810"/>
      <c r="HJU25" s="810"/>
      <c r="HJV25" s="810"/>
      <c r="HJW25" s="810"/>
      <c r="HJX25" s="810"/>
      <c r="HJY25" s="810"/>
      <c r="HJZ25" s="810"/>
      <c r="HKA25" s="810"/>
      <c r="HKB25" s="810"/>
      <c r="HKC25" s="810"/>
      <c r="HKD25" s="810"/>
      <c r="HKE25" s="810"/>
      <c r="HKF25" s="810"/>
      <c r="HKG25" s="810"/>
      <c r="HKH25" s="810"/>
      <c r="HKI25" s="810"/>
      <c r="HKJ25" s="810"/>
      <c r="HKK25" s="810"/>
      <c r="HKL25" s="810"/>
      <c r="HKM25" s="810"/>
      <c r="HKN25" s="810"/>
      <c r="HKO25" s="810"/>
      <c r="HKP25" s="810"/>
      <c r="HKQ25" s="810"/>
      <c r="HKR25" s="810"/>
      <c r="HKS25" s="810"/>
      <c r="HKT25" s="810"/>
      <c r="HKU25" s="810"/>
      <c r="HKV25" s="810"/>
      <c r="HKW25" s="810"/>
      <c r="HKX25" s="810"/>
      <c r="HKY25" s="810"/>
      <c r="HKZ25" s="810"/>
      <c r="HLA25" s="810"/>
      <c r="HLB25" s="810"/>
      <c r="HLC25" s="810"/>
      <c r="HLD25" s="810"/>
      <c r="HLE25" s="810"/>
      <c r="HLF25" s="810"/>
      <c r="HLG25" s="810"/>
      <c r="HLH25" s="810"/>
      <c r="HLI25" s="810"/>
      <c r="HLJ25" s="810"/>
      <c r="HLK25" s="810"/>
      <c r="HLL25" s="810"/>
      <c r="HLM25" s="810"/>
      <c r="HLN25" s="810"/>
      <c r="HLO25" s="810"/>
      <c r="HLP25" s="810"/>
      <c r="HLQ25" s="810"/>
      <c r="HLR25" s="810"/>
      <c r="HLS25" s="810"/>
      <c r="HLT25" s="810"/>
      <c r="HLU25" s="810"/>
      <c r="HLV25" s="810"/>
      <c r="HLW25" s="810"/>
      <c r="HLX25" s="810"/>
      <c r="HLY25" s="810"/>
      <c r="HLZ25" s="810"/>
      <c r="HMA25" s="810"/>
      <c r="HMB25" s="810"/>
      <c r="HMC25" s="810"/>
      <c r="HMD25" s="810"/>
      <c r="HME25" s="810"/>
      <c r="HMF25" s="810"/>
      <c r="HMG25" s="810"/>
      <c r="HMH25" s="810"/>
      <c r="HMI25" s="810"/>
      <c r="HMJ25" s="810"/>
      <c r="HMK25" s="810"/>
      <c r="HML25" s="810"/>
      <c r="HMM25" s="810"/>
      <c r="HMN25" s="810"/>
      <c r="HMO25" s="810"/>
      <c r="HMP25" s="810"/>
      <c r="HMQ25" s="810"/>
      <c r="HMR25" s="810"/>
      <c r="HMS25" s="810"/>
      <c r="HMT25" s="810"/>
      <c r="HMU25" s="810"/>
      <c r="HMV25" s="810"/>
      <c r="HMW25" s="810"/>
      <c r="HMX25" s="810"/>
      <c r="HMY25" s="810"/>
      <c r="HMZ25" s="810"/>
      <c r="HNA25" s="810"/>
      <c r="HNB25" s="810"/>
      <c r="HNC25" s="810"/>
      <c r="HND25" s="810"/>
      <c r="HNE25" s="810"/>
      <c r="HNF25" s="810"/>
      <c r="HNG25" s="810"/>
      <c r="HNH25" s="810"/>
      <c r="HNI25" s="810"/>
      <c r="HNJ25" s="810"/>
      <c r="HNK25" s="810"/>
      <c r="HNL25" s="810"/>
      <c r="HNM25" s="810"/>
      <c r="HNN25" s="810"/>
      <c r="HNO25" s="810"/>
      <c r="HNP25" s="810"/>
      <c r="HNQ25" s="810"/>
      <c r="HNR25" s="810"/>
      <c r="HNS25" s="810"/>
      <c r="HNT25" s="810"/>
      <c r="HNU25" s="810"/>
      <c r="HNV25" s="810"/>
      <c r="HNW25" s="810"/>
      <c r="HNX25" s="810"/>
      <c r="HNY25" s="810"/>
      <c r="HNZ25" s="810"/>
      <c r="HOA25" s="810"/>
      <c r="HOB25" s="810"/>
      <c r="HOC25" s="810"/>
      <c r="HOD25" s="810"/>
      <c r="HOE25" s="810"/>
      <c r="HOF25" s="810"/>
      <c r="HOG25" s="810"/>
      <c r="HOH25" s="810"/>
      <c r="HOI25" s="810"/>
      <c r="HOJ25" s="810"/>
      <c r="HOK25" s="810"/>
      <c r="HOL25" s="810"/>
      <c r="HOM25" s="810"/>
      <c r="HON25" s="810"/>
      <c r="HOO25" s="810"/>
      <c r="HOP25" s="810"/>
      <c r="HOQ25" s="810"/>
      <c r="HOR25" s="810"/>
      <c r="HOS25" s="810"/>
      <c r="HOT25" s="810"/>
      <c r="HOU25" s="810"/>
      <c r="HOV25" s="810"/>
      <c r="HOW25" s="810"/>
      <c r="HOX25" s="810"/>
      <c r="HOY25" s="810"/>
      <c r="HOZ25" s="810"/>
      <c r="HPA25" s="810"/>
      <c r="HPB25" s="810"/>
      <c r="HPC25" s="810"/>
      <c r="HPD25" s="810"/>
      <c r="HPE25" s="810"/>
      <c r="HPF25" s="810"/>
      <c r="HPG25" s="810"/>
      <c r="HPH25" s="810"/>
      <c r="HPI25" s="810"/>
      <c r="HPJ25" s="810"/>
      <c r="HPK25" s="810"/>
      <c r="HPL25" s="810"/>
      <c r="HPM25" s="810"/>
      <c r="HPN25" s="810"/>
      <c r="HPO25" s="810"/>
      <c r="HPP25" s="810"/>
      <c r="HPQ25" s="810"/>
      <c r="HPR25" s="810"/>
      <c r="HPS25" s="810"/>
      <c r="HPT25" s="810"/>
      <c r="HPU25" s="810"/>
      <c r="HPV25" s="810"/>
      <c r="HPW25" s="810"/>
      <c r="HPX25" s="810"/>
      <c r="HPY25" s="810"/>
      <c r="HPZ25" s="810"/>
      <c r="HQA25" s="810"/>
      <c r="HQB25" s="810"/>
      <c r="HQC25" s="810"/>
      <c r="HQD25" s="810"/>
      <c r="HQE25" s="810"/>
      <c r="HQF25" s="810"/>
      <c r="HQG25" s="810"/>
      <c r="HQH25" s="810"/>
      <c r="HQI25" s="810"/>
      <c r="HQJ25" s="810"/>
      <c r="HQK25" s="810"/>
      <c r="HQL25" s="810"/>
      <c r="HQM25" s="810"/>
      <c r="HQN25" s="810"/>
      <c r="HQO25" s="810"/>
      <c r="HQP25" s="810"/>
      <c r="HQQ25" s="810"/>
      <c r="HQR25" s="810"/>
      <c r="HQS25" s="810"/>
      <c r="HQT25" s="810"/>
      <c r="HQU25" s="810"/>
      <c r="HQV25" s="810"/>
      <c r="HQW25" s="810"/>
      <c r="HQX25" s="810"/>
      <c r="HQY25" s="810"/>
      <c r="HQZ25" s="810"/>
      <c r="HRA25" s="810"/>
      <c r="HRB25" s="810"/>
      <c r="HRC25" s="810"/>
      <c r="HRD25" s="810"/>
      <c r="HRE25" s="810"/>
      <c r="HRF25" s="810"/>
      <c r="HRG25" s="810"/>
      <c r="HRH25" s="810"/>
      <c r="HRI25" s="810"/>
      <c r="HRJ25" s="810"/>
      <c r="HRK25" s="810"/>
      <c r="HRL25" s="810"/>
      <c r="HRM25" s="810"/>
      <c r="HRN25" s="810"/>
      <c r="HRO25" s="810"/>
      <c r="HRP25" s="810"/>
      <c r="HRQ25" s="810"/>
      <c r="HRR25" s="810"/>
      <c r="HRS25" s="810"/>
      <c r="HRT25" s="810"/>
      <c r="HRU25" s="810"/>
      <c r="HRV25" s="810"/>
      <c r="HRW25" s="810"/>
      <c r="HRX25" s="810"/>
      <c r="HRY25" s="810"/>
      <c r="HRZ25" s="810"/>
      <c r="HSA25" s="810"/>
      <c r="HSB25" s="810"/>
      <c r="HSC25" s="810"/>
      <c r="HSD25" s="810"/>
      <c r="HSE25" s="810"/>
      <c r="HSF25" s="810"/>
      <c r="HSG25" s="810"/>
      <c r="HSH25" s="810"/>
      <c r="HSI25" s="810"/>
      <c r="HSJ25" s="810"/>
      <c r="HSK25" s="810"/>
      <c r="HSL25" s="810"/>
      <c r="HSM25" s="810"/>
      <c r="HSN25" s="810"/>
      <c r="HSO25" s="810"/>
      <c r="HSP25" s="810"/>
      <c r="HSQ25" s="810"/>
      <c r="HSR25" s="810"/>
      <c r="HSS25" s="810"/>
      <c r="HST25" s="810"/>
      <c r="HSU25" s="810"/>
      <c r="HSV25" s="810"/>
      <c r="HSW25" s="810"/>
      <c r="HSX25" s="810"/>
      <c r="HSY25" s="810"/>
      <c r="HSZ25" s="810"/>
      <c r="HTA25" s="810"/>
      <c r="HTB25" s="810"/>
      <c r="HTC25" s="810"/>
      <c r="HTD25" s="810"/>
      <c r="HTE25" s="810"/>
      <c r="HTF25" s="810"/>
      <c r="HTG25" s="810"/>
      <c r="HTH25" s="810"/>
      <c r="HTI25" s="810"/>
      <c r="HTJ25" s="810"/>
      <c r="HTK25" s="810"/>
      <c r="HTL25" s="810"/>
      <c r="HTM25" s="810"/>
      <c r="HTN25" s="810"/>
      <c r="HTO25" s="810"/>
      <c r="HTP25" s="810"/>
      <c r="HTQ25" s="810"/>
      <c r="HTR25" s="810"/>
      <c r="HTS25" s="810"/>
      <c r="HTT25" s="810"/>
      <c r="HTU25" s="810"/>
      <c r="HTV25" s="810"/>
      <c r="HTW25" s="810"/>
      <c r="HTX25" s="810"/>
      <c r="HTY25" s="810"/>
      <c r="HTZ25" s="810"/>
      <c r="HUA25" s="810"/>
      <c r="HUB25" s="810"/>
      <c r="HUC25" s="810"/>
      <c r="HUD25" s="810"/>
      <c r="HUE25" s="810"/>
      <c r="HUF25" s="810"/>
      <c r="HUG25" s="810"/>
      <c r="HUH25" s="810"/>
      <c r="HUI25" s="810"/>
      <c r="HUJ25" s="810"/>
      <c r="HUK25" s="810"/>
      <c r="HUL25" s="810"/>
      <c r="HUM25" s="810"/>
      <c r="HUN25" s="810"/>
      <c r="HUO25" s="810"/>
      <c r="HUP25" s="810"/>
      <c r="HUQ25" s="810"/>
      <c r="HUR25" s="810"/>
      <c r="HUS25" s="810"/>
      <c r="HUT25" s="810"/>
      <c r="HUU25" s="810"/>
      <c r="HUV25" s="810"/>
      <c r="HUW25" s="810"/>
      <c r="HUX25" s="810"/>
      <c r="HUY25" s="810"/>
      <c r="HUZ25" s="810"/>
      <c r="HVA25" s="810"/>
      <c r="HVB25" s="810"/>
      <c r="HVC25" s="810"/>
      <c r="HVD25" s="810"/>
      <c r="HVE25" s="810"/>
      <c r="HVF25" s="810"/>
      <c r="HVG25" s="810"/>
      <c r="HVH25" s="810"/>
      <c r="HVI25" s="810"/>
      <c r="HVJ25" s="810"/>
      <c r="HVK25" s="810"/>
      <c r="HVL25" s="810"/>
      <c r="HVM25" s="810"/>
      <c r="HVN25" s="810"/>
      <c r="HVO25" s="810"/>
      <c r="HVP25" s="810"/>
      <c r="HVQ25" s="810"/>
      <c r="HVR25" s="810"/>
      <c r="HVS25" s="810"/>
      <c r="HVT25" s="810"/>
      <c r="HVU25" s="810"/>
      <c r="HVV25" s="810"/>
      <c r="HVW25" s="810"/>
      <c r="HVX25" s="810"/>
      <c r="HVY25" s="810"/>
      <c r="HVZ25" s="810"/>
      <c r="HWA25" s="810"/>
      <c r="HWB25" s="810"/>
      <c r="HWC25" s="810"/>
      <c r="HWD25" s="810"/>
      <c r="HWE25" s="810"/>
      <c r="HWF25" s="810"/>
      <c r="HWG25" s="810"/>
      <c r="HWH25" s="810"/>
      <c r="HWI25" s="810"/>
      <c r="HWJ25" s="810"/>
      <c r="HWK25" s="810"/>
      <c r="HWL25" s="810"/>
      <c r="HWM25" s="810"/>
      <c r="HWN25" s="810"/>
      <c r="HWO25" s="810"/>
      <c r="HWP25" s="810"/>
      <c r="HWQ25" s="810"/>
      <c r="HWR25" s="810"/>
      <c r="HWS25" s="810"/>
      <c r="HWT25" s="810"/>
      <c r="HWU25" s="810"/>
      <c r="HWV25" s="810"/>
      <c r="HWW25" s="810"/>
      <c r="HWX25" s="810"/>
      <c r="HWY25" s="810"/>
      <c r="HWZ25" s="810"/>
      <c r="HXA25" s="810"/>
      <c r="HXB25" s="810"/>
      <c r="HXC25" s="810"/>
      <c r="HXD25" s="810"/>
      <c r="HXE25" s="810"/>
      <c r="HXF25" s="810"/>
      <c r="HXG25" s="810"/>
      <c r="HXH25" s="810"/>
      <c r="HXI25" s="810"/>
      <c r="HXJ25" s="810"/>
      <c r="HXK25" s="810"/>
      <c r="HXL25" s="810"/>
      <c r="HXM25" s="810"/>
      <c r="HXN25" s="810"/>
      <c r="HXO25" s="810"/>
      <c r="HXP25" s="810"/>
      <c r="HXQ25" s="810"/>
      <c r="HXR25" s="810"/>
      <c r="HXS25" s="810"/>
      <c r="HXT25" s="810"/>
      <c r="HXU25" s="810"/>
      <c r="HXV25" s="810"/>
      <c r="HXW25" s="810"/>
      <c r="HXX25" s="810"/>
      <c r="HXY25" s="810"/>
      <c r="HXZ25" s="810"/>
      <c r="HYA25" s="810"/>
      <c r="HYB25" s="810"/>
      <c r="HYC25" s="810"/>
      <c r="HYD25" s="810"/>
      <c r="HYE25" s="810"/>
      <c r="HYF25" s="810"/>
      <c r="HYG25" s="810"/>
      <c r="HYH25" s="810"/>
      <c r="HYI25" s="810"/>
      <c r="HYJ25" s="810"/>
      <c r="HYK25" s="810"/>
      <c r="HYL25" s="810"/>
      <c r="HYM25" s="810"/>
      <c r="HYN25" s="810"/>
      <c r="HYO25" s="810"/>
      <c r="HYP25" s="810"/>
      <c r="HYQ25" s="810"/>
      <c r="HYR25" s="810"/>
      <c r="HYS25" s="810"/>
      <c r="HYT25" s="810"/>
      <c r="HYU25" s="810"/>
      <c r="HYV25" s="810"/>
      <c r="HYW25" s="810"/>
      <c r="HYX25" s="810"/>
      <c r="HYY25" s="810"/>
      <c r="HYZ25" s="810"/>
      <c r="HZA25" s="810"/>
      <c r="HZB25" s="810"/>
      <c r="HZC25" s="810"/>
      <c r="HZD25" s="810"/>
      <c r="HZE25" s="810"/>
      <c r="HZF25" s="810"/>
      <c r="HZG25" s="810"/>
      <c r="HZH25" s="810"/>
      <c r="HZI25" s="810"/>
      <c r="HZJ25" s="810"/>
      <c r="HZK25" s="810"/>
      <c r="HZL25" s="810"/>
      <c r="HZM25" s="810"/>
      <c r="HZN25" s="810"/>
      <c r="HZO25" s="810"/>
      <c r="HZP25" s="810"/>
      <c r="HZQ25" s="810"/>
      <c r="HZR25" s="810"/>
      <c r="HZS25" s="810"/>
      <c r="HZT25" s="810"/>
      <c r="HZU25" s="810"/>
      <c r="HZV25" s="810"/>
      <c r="HZW25" s="810"/>
      <c r="HZX25" s="810"/>
      <c r="HZY25" s="810"/>
      <c r="HZZ25" s="810"/>
      <c r="IAA25" s="810"/>
      <c r="IAB25" s="810"/>
      <c r="IAC25" s="810"/>
      <c r="IAD25" s="810"/>
      <c r="IAE25" s="810"/>
      <c r="IAF25" s="810"/>
      <c r="IAG25" s="810"/>
      <c r="IAH25" s="810"/>
      <c r="IAI25" s="810"/>
      <c r="IAJ25" s="810"/>
      <c r="IAK25" s="810"/>
      <c r="IAL25" s="810"/>
      <c r="IAM25" s="810"/>
      <c r="IAN25" s="810"/>
      <c r="IAO25" s="810"/>
      <c r="IAP25" s="810"/>
      <c r="IAQ25" s="810"/>
      <c r="IAR25" s="810"/>
      <c r="IAS25" s="810"/>
      <c r="IAT25" s="810"/>
      <c r="IAU25" s="810"/>
      <c r="IAV25" s="810"/>
      <c r="IAW25" s="810"/>
      <c r="IAX25" s="810"/>
      <c r="IAY25" s="810"/>
      <c r="IAZ25" s="810"/>
      <c r="IBA25" s="810"/>
      <c r="IBB25" s="810"/>
      <c r="IBC25" s="810"/>
      <c r="IBD25" s="810"/>
      <c r="IBE25" s="810"/>
      <c r="IBF25" s="810"/>
      <c r="IBG25" s="810"/>
      <c r="IBH25" s="810"/>
      <c r="IBI25" s="810"/>
      <c r="IBJ25" s="810"/>
      <c r="IBK25" s="810"/>
      <c r="IBL25" s="810"/>
      <c r="IBM25" s="810"/>
      <c r="IBN25" s="810"/>
      <c r="IBO25" s="810"/>
      <c r="IBP25" s="810"/>
      <c r="IBQ25" s="810"/>
      <c r="IBR25" s="810"/>
      <c r="IBS25" s="810"/>
      <c r="IBT25" s="810"/>
      <c r="IBU25" s="810"/>
      <c r="IBV25" s="810"/>
      <c r="IBW25" s="810"/>
      <c r="IBX25" s="810"/>
      <c r="IBY25" s="810"/>
      <c r="IBZ25" s="810"/>
      <c r="ICA25" s="810"/>
      <c r="ICB25" s="810"/>
      <c r="ICC25" s="810"/>
      <c r="ICD25" s="810"/>
      <c r="ICE25" s="810"/>
      <c r="ICF25" s="810"/>
      <c r="ICG25" s="810"/>
      <c r="ICH25" s="810"/>
      <c r="ICI25" s="810"/>
      <c r="ICJ25" s="810"/>
      <c r="ICK25" s="810"/>
      <c r="ICL25" s="810"/>
      <c r="ICM25" s="810"/>
      <c r="ICN25" s="810"/>
      <c r="ICO25" s="810"/>
      <c r="ICP25" s="810"/>
      <c r="ICQ25" s="810"/>
      <c r="ICR25" s="810"/>
      <c r="ICS25" s="810"/>
      <c r="ICT25" s="810"/>
      <c r="ICU25" s="810"/>
      <c r="ICV25" s="810"/>
      <c r="ICW25" s="810"/>
      <c r="ICX25" s="810"/>
      <c r="ICY25" s="810"/>
      <c r="ICZ25" s="810"/>
      <c r="IDA25" s="810"/>
      <c r="IDB25" s="810"/>
      <c r="IDC25" s="810"/>
      <c r="IDD25" s="810"/>
      <c r="IDE25" s="810"/>
      <c r="IDF25" s="810"/>
      <c r="IDG25" s="810"/>
      <c r="IDH25" s="810"/>
      <c r="IDI25" s="810"/>
      <c r="IDJ25" s="810"/>
      <c r="IDK25" s="810"/>
      <c r="IDL25" s="810"/>
      <c r="IDM25" s="810"/>
      <c r="IDN25" s="810"/>
      <c r="IDO25" s="810"/>
      <c r="IDP25" s="810"/>
      <c r="IDQ25" s="810"/>
      <c r="IDR25" s="810"/>
      <c r="IDS25" s="810"/>
      <c r="IDT25" s="810"/>
      <c r="IDU25" s="810"/>
      <c r="IDV25" s="810"/>
      <c r="IDW25" s="810"/>
      <c r="IDX25" s="810"/>
      <c r="IDY25" s="810"/>
      <c r="IDZ25" s="810"/>
      <c r="IEA25" s="810"/>
      <c r="IEB25" s="810"/>
      <c r="IEC25" s="810"/>
      <c r="IED25" s="810"/>
      <c r="IEE25" s="810"/>
      <c r="IEF25" s="810"/>
      <c r="IEG25" s="810"/>
      <c r="IEH25" s="810"/>
      <c r="IEI25" s="810"/>
      <c r="IEJ25" s="810"/>
      <c r="IEK25" s="810"/>
      <c r="IEL25" s="810"/>
      <c r="IEM25" s="810"/>
      <c r="IEN25" s="810"/>
      <c r="IEO25" s="810"/>
      <c r="IEP25" s="810"/>
      <c r="IEQ25" s="810"/>
      <c r="IER25" s="810"/>
      <c r="IES25" s="810"/>
      <c r="IET25" s="810"/>
      <c r="IEU25" s="810"/>
      <c r="IEV25" s="810"/>
      <c r="IEW25" s="810"/>
      <c r="IEX25" s="810"/>
      <c r="IEY25" s="810"/>
      <c r="IEZ25" s="810"/>
      <c r="IFA25" s="810"/>
      <c r="IFB25" s="810"/>
      <c r="IFC25" s="810"/>
      <c r="IFD25" s="810"/>
      <c r="IFE25" s="810"/>
      <c r="IFF25" s="810"/>
      <c r="IFG25" s="810"/>
      <c r="IFH25" s="810"/>
      <c r="IFI25" s="810"/>
      <c r="IFJ25" s="810"/>
      <c r="IFK25" s="810"/>
      <c r="IFL25" s="810"/>
      <c r="IFM25" s="810"/>
      <c r="IFN25" s="810"/>
      <c r="IFO25" s="810"/>
      <c r="IFP25" s="810"/>
      <c r="IFQ25" s="810"/>
      <c r="IFR25" s="810"/>
      <c r="IFS25" s="810"/>
      <c r="IFT25" s="810"/>
      <c r="IFU25" s="810"/>
      <c r="IFV25" s="810"/>
      <c r="IFW25" s="810"/>
      <c r="IFX25" s="810"/>
      <c r="IFY25" s="810"/>
      <c r="IFZ25" s="810"/>
      <c r="IGA25" s="810"/>
      <c r="IGB25" s="810"/>
      <c r="IGC25" s="810"/>
      <c r="IGD25" s="810"/>
      <c r="IGE25" s="810"/>
      <c r="IGF25" s="810"/>
      <c r="IGG25" s="810"/>
      <c r="IGH25" s="810"/>
      <c r="IGI25" s="810"/>
      <c r="IGJ25" s="810"/>
      <c r="IGK25" s="810"/>
      <c r="IGL25" s="810"/>
      <c r="IGM25" s="810"/>
      <c r="IGN25" s="810"/>
      <c r="IGO25" s="810"/>
      <c r="IGP25" s="810"/>
      <c r="IGQ25" s="810"/>
      <c r="IGR25" s="810"/>
      <c r="IGS25" s="810"/>
      <c r="IGT25" s="810"/>
      <c r="IGU25" s="810"/>
      <c r="IGV25" s="810"/>
      <c r="IGW25" s="810"/>
      <c r="IGX25" s="810"/>
      <c r="IGY25" s="810"/>
      <c r="IGZ25" s="810"/>
      <c r="IHA25" s="810"/>
      <c r="IHB25" s="810"/>
      <c r="IHC25" s="810"/>
      <c r="IHD25" s="810"/>
      <c r="IHE25" s="810"/>
      <c r="IHF25" s="810"/>
      <c r="IHG25" s="810"/>
      <c r="IHH25" s="810"/>
      <c r="IHI25" s="810"/>
      <c r="IHJ25" s="810"/>
      <c r="IHK25" s="810"/>
      <c r="IHL25" s="810"/>
      <c r="IHM25" s="810"/>
      <c r="IHN25" s="810"/>
      <c r="IHO25" s="810"/>
      <c r="IHP25" s="810"/>
      <c r="IHQ25" s="810"/>
      <c r="IHR25" s="810"/>
      <c r="IHS25" s="810"/>
      <c r="IHT25" s="810"/>
      <c r="IHU25" s="810"/>
      <c r="IHV25" s="810"/>
      <c r="IHW25" s="810"/>
      <c r="IHX25" s="810"/>
      <c r="IHY25" s="810"/>
      <c r="IHZ25" s="810"/>
      <c r="IIA25" s="810"/>
      <c r="IIB25" s="810"/>
      <c r="IIC25" s="810"/>
      <c r="IID25" s="810"/>
      <c r="IIE25" s="810"/>
      <c r="IIF25" s="810"/>
      <c r="IIG25" s="810"/>
      <c r="IIH25" s="810"/>
      <c r="III25" s="810"/>
      <c r="IIJ25" s="810"/>
      <c r="IIK25" s="810"/>
      <c r="IIL25" s="810"/>
      <c r="IIM25" s="810"/>
      <c r="IIN25" s="810"/>
      <c r="IIO25" s="810"/>
      <c r="IIP25" s="810"/>
      <c r="IIQ25" s="810"/>
      <c r="IIR25" s="810"/>
      <c r="IIS25" s="810"/>
      <c r="IIT25" s="810"/>
      <c r="IIU25" s="810"/>
      <c r="IIV25" s="810"/>
      <c r="IIW25" s="810"/>
      <c r="IIX25" s="810"/>
      <c r="IIY25" s="810"/>
      <c r="IIZ25" s="810"/>
      <c r="IJA25" s="810"/>
      <c r="IJB25" s="810"/>
      <c r="IJC25" s="810"/>
      <c r="IJD25" s="810"/>
      <c r="IJE25" s="810"/>
      <c r="IJF25" s="810"/>
      <c r="IJG25" s="810"/>
      <c r="IJH25" s="810"/>
      <c r="IJI25" s="810"/>
      <c r="IJJ25" s="810"/>
      <c r="IJK25" s="810"/>
      <c r="IJL25" s="810"/>
      <c r="IJM25" s="810"/>
      <c r="IJN25" s="810"/>
      <c r="IJO25" s="810"/>
      <c r="IJP25" s="810"/>
      <c r="IJQ25" s="810"/>
      <c r="IJR25" s="810"/>
      <c r="IJS25" s="810"/>
      <c r="IJT25" s="810"/>
      <c r="IJU25" s="810"/>
      <c r="IJV25" s="810"/>
      <c r="IJW25" s="810"/>
      <c r="IJX25" s="810"/>
      <c r="IJY25" s="810"/>
      <c r="IJZ25" s="810"/>
      <c r="IKA25" s="810"/>
      <c r="IKB25" s="810"/>
      <c r="IKC25" s="810"/>
      <c r="IKD25" s="810"/>
      <c r="IKE25" s="810"/>
      <c r="IKF25" s="810"/>
      <c r="IKG25" s="810"/>
      <c r="IKH25" s="810"/>
      <c r="IKI25" s="810"/>
      <c r="IKJ25" s="810"/>
      <c r="IKK25" s="810"/>
      <c r="IKL25" s="810"/>
      <c r="IKM25" s="810"/>
      <c r="IKN25" s="810"/>
      <c r="IKO25" s="810"/>
      <c r="IKP25" s="810"/>
      <c r="IKQ25" s="810"/>
      <c r="IKR25" s="810"/>
      <c r="IKS25" s="810"/>
      <c r="IKT25" s="810"/>
      <c r="IKU25" s="810"/>
      <c r="IKV25" s="810"/>
      <c r="IKW25" s="810"/>
      <c r="IKX25" s="810"/>
      <c r="IKY25" s="810"/>
      <c r="IKZ25" s="810"/>
      <c r="ILA25" s="810"/>
      <c r="ILB25" s="810"/>
      <c r="ILC25" s="810"/>
      <c r="ILD25" s="810"/>
      <c r="ILE25" s="810"/>
      <c r="ILF25" s="810"/>
      <c r="ILG25" s="810"/>
      <c r="ILH25" s="810"/>
      <c r="ILI25" s="810"/>
      <c r="ILJ25" s="810"/>
      <c r="ILK25" s="810"/>
      <c r="ILL25" s="810"/>
      <c r="ILM25" s="810"/>
      <c r="ILN25" s="810"/>
      <c r="ILO25" s="810"/>
      <c r="ILP25" s="810"/>
      <c r="ILQ25" s="810"/>
      <c r="ILR25" s="810"/>
      <c r="ILS25" s="810"/>
      <c r="ILT25" s="810"/>
      <c r="ILU25" s="810"/>
      <c r="ILV25" s="810"/>
      <c r="ILW25" s="810"/>
      <c r="ILX25" s="810"/>
      <c r="ILY25" s="810"/>
      <c r="ILZ25" s="810"/>
      <c r="IMA25" s="810"/>
      <c r="IMB25" s="810"/>
      <c r="IMC25" s="810"/>
      <c r="IMD25" s="810"/>
      <c r="IME25" s="810"/>
      <c r="IMF25" s="810"/>
      <c r="IMG25" s="810"/>
      <c r="IMH25" s="810"/>
      <c r="IMI25" s="810"/>
      <c r="IMJ25" s="810"/>
      <c r="IMK25" s="810"/>
      <c r="IML25" s="810"/>
      <c r="IMM25" s="810"/>
      <c r="IMN25" s="810"/>
      <c r="IMO25" s="810"/>
      <c r="IMP25" s="810"/>
      <c r="IMQ25" s="810"/>
      <c r="IMR25" s="810"/>
      <c r="IMS25" s="810"/>
      <c r="IMT25" s="810"/>
      <c r="IMU25" s="810"/>
      <c r="IMV25" s="810"/>
      <c r="IMW25" s="810"/>
      <c r="IMX25" s="810"/>
      <c r="IMY25" s="810"/>
      <c r="IMZ25" s="810"/>
      <c r="INA25" s="810"/>
      <c r="INB25" s="810"/>
      <c r="INC25" s="810"/>
      <c r="IND25" s="810"/>
      <c r="INE25" s="810"/>
      <c r="INF25" s="810"/>
      <c r="ING25" s="810"/>
      <c r="INH25" s="810"/>
      <c r="INI25" s="810"/>
      <c r="INJ25" s="810"/>
      <c r="INK25" s="810"/>
      <c r="INL25" s="810"/>
      <c r="INM25" s="810"/>
      <c r="INN25" s="810"/>
      <c r="INO25" s="810"/>
      <c r="INP25" s="810"/>
      <c r="INQ25" s="810"/>
      <c r="INR25" s="810"/>
      <c r="INS25" s="810"/>
      <c r="INT25" s="810"/>
      <c r="INU25" s="810"/>
      <c r="INV25" s="810"/>
      <c r="INW25" s="810"/>
      <c r="INX25" s="810"/>
      <c r="INY25" s="810"/>
      <c r="INZ25" s="810"/>
      <c r="IOA25" s="810"/>
      <c r="IOB25" s="810"/>
      <c r="IOC25" s="810"/>
      <c r="IOD25" s="810"/>
      <c r="IOE25" s="810"/>
      <c r="IOF25" s="810"/>
      <c r="IOG25" s="810"/>
      <c r="IOH25" s="810"/>
      <c r="IOI25" s="810"/>
      <c r="IOJ25" s="810"/>
      <c r="IOK25" s="810"/>
      <c r="IOL25" s="810"/>
      <c r="IOM25" s="810"/>
      <c r="ION25" s="810"/>
      <c r="IOO25" s="810"/>
      <c r="IOP25" s="810"/>
      <c r="IOQ25" s="810"/>
      <c r="IOR25" s="810"/>
      <c r="IOS25" s="810"/>
      <c r="IOT25" s="810"/>
      <c r="IOU25" s="810"/>
      <c r="IOV25" s="810"/>
      <c r="IOW25" s="810"/>
      <c r="IOX25" s="810"/>
      <c r="IOY25" s="810"/>
      <c r="IOZ25" s="810"/>
      <c r="IPA25" s="810"/>
      <c r="IPB25" s="810"/>
      <c r="IPC25" s="810"/>
      <c r="IPD25" s="810"/>
      <c r="IPE25" s="810"/>
      <c r="IPF25" s="810"/>
      <c r="IPG25" s="810"/>
      <c r="IPH25" s="810"/>
      <c r="IPI25" s="810"/>
      <c r="IPJ25" s="810"/>
      <c r="IPK25" s="810"/>
      <c r="IPL25" s="810"/>
      <c r="IPM25" s="810"/>
      <c r="IPN25" s="810"/>
      <c r="IPO25" s="810"/>
      <c r="IPP25" s="810"/>
      <c r="IPQ25" s="810"/>
      <c r="IPR25" s="810"/>
      <c r="IPS25" s="810"/>
      <c r="IPT25" s="810"/>
      <c r="IPU25" s="810"/>
      <c r="IPV25" s="810"/>
      <c r="IPW25" s="810"/>
      <c r="IPX25" s="810"/>
      <c r="IPY25" s="810"/>
      <c r="IPZ25" s="810"/>
      <c r="IQA25" s="810"/>
      <c r="IQB25" s="810"/>
      <c r="IQC25" s="810"/>
      <c r="IQD25" s="810"/>
      <c r="IQE25" s="810"/>
      <c r="IQF25" s="810"/>
      <c r="IQG25" s="810"/>
      <c r="IQH25" s="810"/>
      <c r="IQI25" s="810"/>
      <c r="IQJ25" s="810"/>
      <c r="IQK25" s="810"/>
      <c r="IQL25" s="810"/>
      <c r="IQM25" s="810"/>
      <c r="IQN25" s="810"/>
      <c r="IQO25" s="810"/>
      <c r="IQP25" s="810"/>
      <c r="IQQ25" s="810"/>
      <c r="IQR25" s="810"/>
      <c r="IQS25" s="810"/>
      <c r="IQT25" s="810"/>
      <c r="IQU25" s="810"/>
      <c r="IQV25" s="810"/>
      <c r="IQW25" s="810"/>
      <c r="IQX25" s="810"/>
      <c r="IQY25" s="810"/>
      <c r="IQZ25" s="810"/>
      <c r="IRA25" s="810"/>
      <c r="IRB25" s="810"/>
      <c r="IRC25" s="810"/>
      <c r="IRD25" s="810"/>
      <c r="IRE25" s="810"/>
      <c r="IRF25" s="810"/>
      <c r="IRG25" s="810"/>
      <c r="IRH25" s="810"/>
      <c r="IRI25" s="810"/>
      <c r="IRJ25" s="810"/>
      <c r="IRK25" s="810"/>
      <c r="IRL25" s="810"/>
      <c r="IRM25" s="810"/>
      <c r="IRN25" s="810"/>
      <c r="IRO25" s="810"/>
      <c r="IRP25" s="810"/>
      <c r="IRQ25" s="810"/>
      <c r="IRR25" s="810"/>
      <c r="IRS25" s="810"/>
      <c r="IRT25" s="810"/>
      <c r="IRU25" s="810"/>
      <c r="IRV25" s="810"/>
      <c r="IRW25" s="810"/>
      <c r="IRX25" s="810"/>
      <c r="IRY25" s="810"/>
      <c r="IRZ25" s="810"/>
      <c r="ISA25" s="810"/>
      <c r="ISB25" s="810"/>
      <c r="ISC25" s="810"/>
      <c r="ISD25" s="810"/>
      <c r="ISE25" s="810"/>
      <c r="ISF25" s="810"/>
      <c r="ISG25" s="810"/>
      <c r="ISH25" s="810"/>
      <c r="ISI25" s="810"/>
      <c r="ISJ25" s="810"/>
      <c r="ISK25" s="810"/>
      <c r="ISL25" s="810"/>
      <c r="ISM25" s="810"/>
      <c r="ISN25" s="810"/>
      <c r="ISO25" s="810"/>
      <c r="ISP25" s="810"/>
      <c r="ISQ25" s="810"/>
      <c r="ISR25" s="810"/>
      <c r="ISS25" s="810"/>
      <c r="IST25" s="810"/>
      <c r="ISU25" s="810"/>
      <c r="ISV25" s="810"/>
      <c r="ISW25" s="810"/>
      <c r="ISX25" s="810"/>
      <c r="ISY25" s="810"/>
      <c r="ISZ25" s="810"/>
      <c r="ITA25" s="810"/>
      <c r="ITB25" s="810"/>
      <c r="ITC25" s="810"/>
      <c r="ITD25" s="810"/>
      <c r="ITE25" s="810"/>
      <c r="ITF25" s="810"/>
      <c r="ITG25" s="810"/>
      <c r="ITH25" s="810"/>
      <c r="ITI25" s="810"/>
      <c r="ITJ25" s="810"/>
      <c r="ITK25" s="810"/>
      <c r="ITL25" s="810"/>
      <c r="ITM25" s="810"/>
      <c r="ITN25" s="810"/>
      <c r="ITO25" s="810"/>
      <c r="ITP25" s="810"/>
      <c r="ITQ25" s="810"/>
      <c r="ITR25" s="810"/>
      <c r="ITS25" s="810"/>
      <c r="ITT25" s="810"/>
      <c r="ITU25" s="810"/>
      <c r="ITV25" s="810"/>
      <c r="ITW25" s="810"/>
      <c r="ITX25" s="810"/>
      <c r="ITY25" s="810"/>
      <c r="ITZ25" s="810"/>
      <c r="IUA25" s="810"/>
      <c r="IUB25" s="810"/>
      <c r="IUC25" s="810"/>
      <c r="IUD25" s="810"/>
      <c r="IUE25" s="810"/>
      <c r="IUF25" s="810"/>
      <c r="IUG25" s="810"/>
      <c r="IUH25" s="810"/>
      <c r="IUI25" s="810"/>
      <c r="IUJ25" s="810"/>
      <c r="IUK25" s="810"/>
      <c r="IUL25" s="810"/>
      <c r="IUM25" s="810"/>
      <c r="IUN25" s="810"/>
      <c r="IUO25" s="810"/>
      <c r="IUP25" s="810"/>
      <c r="IUQ25" s="810"/>
      <c r="IUR25" s="810"/>
      <c r="IUS25" s="810"/>
      <c r="IUT25" s="810"/>
      <c r="IUU25" s="810"/>
      <c r="IUV25" s="810"/>
      <c r="IUW25" s="810"/>
      <c r="IUX25" s="810"/>
      <c r="IUY25" s="810"/>
      <c r="IUZ25" s="810"/>
      <c r="IVA25" s="810"/>
      <c r="IVB25" s="810"/>
      <c r="IVC25" s="810"/>
      <c r="IVD25" s="810"/>
      <c r="IVE25" s="810"/>
      <c r="IVF25" s="810"/>
      <c r="IVG25" s="810"/>
      <c r="IVH25" s="810"/>
      <c r="IVI25" s="810"/>
      <c r="IVJ25" s="810"/>
      <c r="IVK25" s="810"/>
      <c r="IVL25" s="810"/>
      <c r="IVM25" s="810"/>
      <c r="IVN25" s="810"/>
      <c r="IVO25" s="810"/>
      <c r="IVP25" s="810"/>
      <c r="IVQ25" s="810"/>
      <c r="IVR25" s="810"/>
      <c r="IVS25" s="810"/>
      <c r="IVT25" s="810"/>
      <c r="IVU25" s="810"/>
      <c r="IVV25" s="810"/>
      <c r="IVW25" s="810"/>
      <c r="IVX25" s="810"/>
      <c r="IVY25" s="810"/>
      <c r="IVZ25" s="810"/>
      <c r="IWA25" s="810"/>
      <c r="IWB25" s="810"/>
      <c r="IWC25" s="810"/>
      <c r="IWD25" s="810"/>
      <c r="IWE25" s="810"/>
      <c r="IWF25" s="810"/>
      <c r="IWG25" s="810"/>
      <c r="IWH25" s="810"/>
      <c r="IWI25" s="810"/>
      <c r="IWJ25" s="810"/>
      <c r="IWK25" s="810"/>
      <c r="IWL25" s="810"/>
      <c r="IWM25" s="810"/>
      <c r="IWN25" s="810"/>
      <c r="IWO25" s="810"/>
      <c r="IWP25" s="810"/>
      <c r="IWQ25" s="810"/>
      <c r="IWR25" s="810"/>
      <c r="IWS25" s="810"/>
      <c r="IWT25" s="810"/>
      <c r="IWU25" s="810"/>
      <c r="IWV25" s="810"/>
      <c r="IWW25" s="810"/>
      <c r="IWX25" s="810"/>
      <c r="IWY25" s="810"/>
      <c r="IWZ25" s="810"/>
      <c r="IXA25" s="810"/>
      <c r="IXB25" s="810"/>
      <c r="IXC25" s="810"/>
      <c r="IXD25" s="810"/>
      <c r="IXE25" s="810"/>
      <c r="IXF25" s="810"/>
      <c r="IXG25" s="810"/>
      <c r="IXH25" s="810"/>
      <c r="IXI25" s="810"/>
      <c r="IXJ25" s="810"/>
      <c r="IXK25" s="810"/>
      <c r="IXL25" s="810"/>
      <c r="IXM25" s="810"/>
      <c r="IXN25" s="810"/>
      <c r="IXO25" s="810"/>
      <c r="IXP25" s="810"/>
      <c r="IXQ25" s="810"/>
      <c r="IXR25" s="810"/>
      <c r="IXS25" s="810"/>
      <c r="IXT25" s="810"/>
      <c r="IXU25" s="810"/>
      <c r="IXV25" s="810"/>
      <c r="IXW25" s="810"/>
      <c r="IXX25" s="810"/>
      <c r="IXY25" s="810"/>
      <c r="IXZ25" s="810"/>
      <c r="IYA25" s="810"/>
      <c r="IYB25" s="810"/>
      <c r="IYC25" s="810"/>
      <c r="IYD25" s="810"/>
      <c r="IYE25" s="810"/>
      <c r="IYF25" s="810"/>
      <c r="IYG25" s="810"/>
      <c r="IYH25" s="810"/>
      <c r="IYI25" s="810"/>
      <c r="IYJ25" s="810"/>
      <c r="IYK25" s="810"/>
      <c r="IYL25" s="810"/>
      <c r="IYM25" s="810"/>
      <c r="IYN25" s="810"/>
      <c r="IYO25" s="810"/>
      <c r="IYP25" s="810"/>
      <c r="IYQ25" s="810"/>
      <c r="IYR25" s="810"/>
      <c r="IYS25" s="810"/>
      <c r="IYT25" s="810"/>
      <c r="IYU25" s="810"/>
      <c r="IYV25" s="810"/>
      <c r="IYW25" s="810"/>
      <c r="IYX25" s="810"/>
      <c r="IYY25" s="810"/>
      <c r="IYZ25" s="810"/>
      <c r="IZA25" s="810"/>
      <c r="IZB25" s="810"/>
      <c r="IZC25" s="810"/>
      <c r="IZD25" s="810"/>
      <c r="IZE25" s="810"/>
      <c r="IZF25" s="810"/>
      <c r="IZG25" s="810"/>
      <c r="IZH25" s="810"/>
      <c r="IZI25" s="810"/>
      <c r="IZJ25" s="810"/>
      <c r="IZK25" s="810"/>
      <c r="IZL25" s="810"/>
      <c r="IZM25" s="810"/>
      <c r="IZN25" s="810"/>
      <c r="IZO25" s="810"/>
      <c r="IZP25" s="810"/>
      <c r="IZQ25" s="810"/>
      <c r="IZR25" s="810"/>
      <c r="IZS25" s="810"/>
      <c r="IZT25" s="810"/>
      <c r="IZU25" s="810"/>
      <c r="IZV25" s="810"/>
      <c r="IZW25" s="810"/>
      <c r="IZX25" s="810"/>
      <c r="IZY25" s="810"/>
      <c r="IZZ25" s="810"/>
      <c r="JAA25" s="810"/>
      <c r="JAB25" s="810"/>
      <c r="JAC25" s="810"/>
      <c r="JAD25" s="810"/>
      <c r="JAE25" s="810"/>
      <c r="JAF25" s="810"/>
      <c r="JAG25" s="810"/>
      <c r="JAH25" s="810"/>
      <c r="JAI25" s="810"/>
      <c r="JAJ25" s="810"/>
      <c r="JAK25" s="810"/>
      <c r="JAL25" s="810"/>
      <c r="JAM25" s="810"/>
      <c r="JAN25" s="810"/>
      <c r="JAO25" s="810"/>
      <c r="JAP25" s="810"/>
      <c r="JAQ25" s="810"/>
      <c r="JAR25" s="810"/>
      <c r="JAS25" s="810"/>
      <c r="JAT25" s="810"/>
      <c r="JAU25" s="810"/>
      <c r="JAV25" s="810"/>
      <c r="JAW25" s="810"/>
      <c r="JAX25" s="810"/>
      <c r="JAY25" s="810"/>
      <c r="JAZ25" s="810"/>
      <c r="JBA25" s="810"/>
      <c r="JBB25" s="810"/>
      <c r="JBC25" s="810"/>
      <c r="JBD25" s="810"/>
      <c r="JBE25" s="810"/>
      <c r="JBF25" s="810"/>
      <c r="JBG25" s="810"/>
      <c r="JBH25" s="810"/>
      <c r="JBI25" s="810"/>
      <c r="JBJ25" s="810"/>
      <c r="JBK25" s="810"/>
      <c r="JBL25" s="810"/>
      <c r="JBM25" s="810"/>
      <c r="JBN25" s="810"/>
      <c r="JBO25" s="810"/>
      <c r="JBP25" s="810"/>
      <c r="JBQ25" s="810"/>
      <c r="JBR25" s="810"/>
      <c r="JBS25" s="810"/>
      <c r="JBT25" s="810"/>
      <c r="JBU25" s="810"/>
      <c r="JBV25" s="810"/>
      <c r="JBW25" s="810"/>
      <c r="JBX25" s="810"/>
      <c r="JBY25" s="810"/>
      <c r="JBZ25" s="810"/>
      <c r="JCA25" s="810"/>
      <c r="JCB25" s="810"/>
      <c r="JCC25" s="810"/>
      <c r="JCD25" s="810"/>
      <c r="JCE25" s="810"/>
      <c r="JCF25" s="810"/>
      <c r="JCG25" s="810"/>
      <c r="JCH25" s="810"/>
      <c r="JCI25" s="810"/>
      <c r="JCJ25" s="810"/>
      <c r="JCK25" s="810"/>
      <c r="JCL25" s="810"/>
      <c r="JCM25" s="810"/>
      <c r="JCN25" s="810"/>
      <c r="JCO25" s="810"/>
      <c r="JCP25" s="810"/>
      <c r="JCQ25" s="810"/>
      <c r="JCR25" s="810"/>
      <c r="JCS25" s="810"/>
      <c r="JCT25" s="810"/>
      <c r="JCU25" s="810"/>
      <c r="JCV25" s="810"/>
      <c r="JCW25" s="810"/>
      <c r="JCX25" s="810"/>
      <c r="JCY25" s="810"/>
      <c r="JCZ25" s="810"/>
      <c r="JDA25" s="810"/>
      <c r="JDB25" s="810"/>
      <c r="JDC25" s="810"/>
      <c r="JDD25" s="810"/>
      <c r="JDE25" s="810"/>
      <c r="JDF25" s="810"/>
      <c r="JDG25" s="810"/>
      <c r="JDH25" s="810"/>
      <c r="JDI25" s="810"/>
      <c r="JDJ25" s="810"/>
      <c r="JDK25" s="810"/>
      <c r="JDL25" s="810"/>
      <c r="JDM25" s="810"/>
      <c r="JDN25" s="810"/>
      <c r="JDO25" s="810"/>
      <c r="JDP25" s="810"/>
      <c r="JDQ25" s="810"/>
      <c r="JDR25" s="810"/>
      <c r="JDS25" s="810"/>
      <c r="JDT25" s="810"/>
      <c r="JDU25" s="810"/>
      <c r="JDV25" s="810"/>
      <c r="JDW25" s="810"/>
      <c r="JDX25" s="810"/>
      <c r="JDY25" s="810"/>
      <c r="JDZ25" s="810"/>
      <c r="JEA25" s="810"/>
      <c r="JEB25" s="810"/>
      <c r="JEC25" s="810"/>
      <c r="JED25" s="810"/>
      <c r="JEE25" s="810"/>
      <c r="JEF25" s="810"/>
      <c r="JEG25" s="810"/>
      <c r="JEH25" s="810"/>
      <c r="JEI25" s="810"/>
      <c r="JEJ25" s="810"/>
      <c r="JEK25" s="810"/>
      <c r="JEL25" s="810"/>
      <c r="JEM25" s="810"/>
      <c r="JEN25" s="810"/>
      <c r="JEO25" s="810"/>
      <c r="JEP25" s="810"/>
      <c r="JEQ25" s="810"/>
      <c r="JER25" s="810"/>
      <c r="JES25" s="810"/>
      <c r="JET25" s="810"/>
      <c r="JEU25" s="810"/>
      <c r="JEV25" s="810"/>
      <c r="JEW25" s="810"/>
      <c r="JEX25" s="810"/>
      <c r="JEY25" s="810"/>
      <c r="JEZ25" s="810"/>
      <c r="JFA25" s="810"/>
      <c r="JFB25" s="810"/>
      <c r="JFC25" s="810"/>
      <c r="JFD25" s="810"/>
      <c r="JFE25" s="810"/>
      <c r="JFF25" s="810"/>
      <c r="JFG25" s="810"/>
      <c r="JFH25" s="810"/>
      <c r="JFI25" s="810"/>
      <c r="JFJ25" s="810"/>
      <c r="JFK25" s="810"/>
      <c r="JFL25" s="810"/>
      <c r="JFM25" s="810"/>
      <c r="JFN25" s="810"/>
      <c r="JFO25" s="810"/>
      <c r="JFP25" s="810"/>
      <c r="JFQ25" s="810"/>
      <c r="JFR25" s="810"/>
      <c r="JFS25" s="810"/>
      <c r="JFT25" s="810"/>
      <c r="JFU25" s="810"/>
      <c r="JFV25" s="810"/>
      <c r="JFW25" s="810"/>
      <c r="JFX25" s="810"/>
      <c r="JFY25" s="810"/>
      <c r="JFZ25" s="810"/>
      <c r="JGA25" s="810"/>
      <c r="JGB25" s="810"/>
      <c r="JGC25" s="810"/>
      <c r="JGD25" s="810"/>
      <c r="JGE25" s="810"/>
      <c r="JGF25" s="810"/>
      <c r="JGG25" s="810"/>
      <c r="JGH25" s="810"/>
      <c r="JGI25" s="810"/>
      <c r="JGJ25" s="810"/>
      <c r="JGK25" s="810"/>
      <c r="JGL25" s="810"/>
      <c r="JGM25" s="810"/>
      <c r="JGN25" s="810"/>
      <c r="JGO25" s="810"/>
      <c r="JGP25" s="810"/>
      <c r="JGQ25" s="810"/>
      <c r="JGR25" s="810"/>
      <c r="JGS25" s="810"/>
      <c r="JGT25" s="810"/>
      <c r="JGU25" s="810"/>
      <c r="JGV25" s="810"/>
      <c r="JGW25" s="810"/>
      <c r="JGX25" s="810"/>
      <c r="JGY25" s="810"/>
      <c r="JGZ25" s="810"/>
      <c r="JHA25" s="810"/>
      <c r="JHB25" s="810"/>
      <c r="JHC25" s="810"/>
      <c r="JHD25" s="810"/>
      <c r="JHE25" s="810"/>
      <c r="JHF25" s="810"/>
      <c r="JHG25" s="810"/>
      <c r="JHH25" s="810"/>
      <c r="JHI25" s="810"/>
      <c r="JHJ25" s="810"/>
      <c r="JHK25" s="810"/>
      <c r="JHL25" s="810"/>
      <c r="JHM25" s="810"/>
      <c r="JHN25" s="810"/>
      <c r="JHO25" s="810"/>
      <c r="JHP25" s="810"/>
      <c r="JHQ25" s="810"/>
      <c r="JHR25" s="810"/>
      <c r="JHS25" s="810"/>
      <c r="JHT25" s="810"/>
      <c r="JHU25" s="810"/>
      <c r="JHV25" s="810"/>
      <c r="JHW25" s="810"/>
      <c r="JHX25" s="810"/>
      <c r="JHY25" s="810"/>
      <c r="JHZ25" s="810"/>
      <c r="JIA25" s="810"/>
      <c r="JIB25" s="810"/>
      <c r="JIC25" s="810"/>
      <c r="JID25" s="810"/>
      <c r="JIE25" s="810"/>
      <c r="JIF25" s="810"/>
      <c r="JIG25" s="810"/>
      <c r="JIH25" s="810"/>
      <c r="JII25" s="810"/>
      <c r="JIJ25" s="810"/>
      <c r="JIK25" s="810"/>
      <c r="JIL25" s="810"/>
      <c r="JIM25" s="810"/>
      <c r="JIN25" s="810"/>
      <c r="JIO25" s="810"/>
      <c r="JIP25" s="810"/>
      <c r="JIQ25" s="810"/>
      <c r="JIR25" s="810"/>
      <c r="JIS25" s="810"/>
      <c r="JIT25" s="810"/>
      <c r="JIU25" s="810"/>
      <c r="JIV25" s="810"/>
      <c r="JIW25" s="810"/>
      <c r="JIX25" s="810"/>
      <c r="JIY25" s="810"/>
      <c r="JIZ25" s="810"/>
      <c r="JJA25" s="810"/>
      <c r="JJB25" s="810"/>
      <c r="JJC25" s="810"/>
      <c r="JJD25" s="810"/>
      <c r="JJE25" s="810"/>
      <c r="JJF25" s="810"/>
      <c r="JJG25" s="810"/>
      <c r="JJH25" s="810"/>
      <c r="JJI25" s="810"/>
      <c r="JJJ25" s="810"/>
      <c r="JJK25" s="810"/>
      <c r="JJL25" s="810"/>
      <c r="JJM25" s="810"/>
      <c r="JJN25" s="810"/>
      <c r="JJO25" s="810"/>
      <c r="JJP25" s="810"/>
      <c r="JJQ25" s="810"/>
      <c r="JJR25" s="810"/>
      <c r="JJS25" s="810"/>
      <c r="JJT25" s="810"/>
      <c r="JJU25" s="810"/>
      <c r="JJV25" s="810"/>
      <c r="JJW25" s="810"/>
      <c r="JJX25" s="810"/>
      <c r="JJY25" s="810"/>
      <c r="JJZ25" s="810"/>
      <c r="JKA25" s="810"/>
      <c r="JKB25" s="810"/>
      <c r="JKC25" s="810"/>
      <c r="JKD25" s="810"/>
      <c r="JKE25" s="810"/>
      <c r="JKF25" s="810"/>
      <c r="JKG25" s="810"/>
      <c r="JKH25" s="810"/>
      <c r="JKI25" s="810"/>
      <c r="JKJ25" s="810"/>
      <c r="JKK25" s="810"/>
      <c r="JKL25" s="810"/>
      <c r="JKM25" s="810"/>
      <c r="JKN25" s="810"/>
      <c r="JKO25" s="810"/>
      <c r="JKP25" s="810"/>
      <c r="JKQ25" s="810"/>
      <c r="JKR25" s="810"/>
      <c r="JKS25" s="810"/>
      <c r="JKT25" s="810"/>
      <c r="JKU25" s="810"/>
      <c r="JKV25" s="810"/>
      <c r="JKW25" s="810"/>
      <c r="JKX25" s="810"/>
      <c r="JKY25" s="810"/>
      <c r="JKZ25" s="810"/>
      <c r="JLA25" s="810"/>
      <c r="JLB25" s="810"/>
      <c r="JLC25" s="810"/>
      <c r="JLD25" s="810"/>
      <c r="JLE25" s="810"/>
      <c r="JLF25" s="810"/>
      <c r="JLG25" s="810"/>
      <c r="JLH25" s="810"/>
      <c r="JLI25" s="810"/>
      <c r="JLJ25" s="810"/>
      <c r="JLK25" s="810"/>
      <c r="JLL25" s="810"/>
      <c r="JLM25" s="810"/>
      <c r="JLN25" s="810"/>
      <c r="JLO25" s="810"/>
      <c r="JLP25" s="810"/>
      <c r="JLQ25" s="810"/>
      <c r="JLR25" s="810"/>
      <c r="JLS25" s="810"/>
      <c r="JLT25" s="810"/>
      <c r="JLU25" s="810"/>
      <c r="JLV25" s="810"/>
      <c r="JLW25" s="810"/>
      <c r="JLX25" s="810"/>
      <c r="JLY25" s="810"/>
      <c r="JLZ25" s="810"/>
      <c r="JMA25" s="810"/>
      <c r="JMB25" s="810"/>
      <c r="JMC25" s="810"/>
      <c r="JMD25" s="810"/>
      <c r="JME25" s="810"/>
      <c r="JMF25" s="810"/>
      <c r="JMG25" s="810"/>
      <c r="JMH25" s="810"/>
      <c r="JMI25" s="810"/>
      <c r="JMJ25" s="810"/>
      <c r="JMK25" s="810"/>
      <c r="JML25" s="810"/>
      <c r="JMM25" s="810"/>
      <c r="JMN25" s="810"/>
      <c r="JMO25" s="810"/>
      <c r="JMP25" s="810"/>
      <c r="JMQ25" s="810"/>
      <c r="JMR25" s="810"/>
      <c r="JMS25" s="810"/>
      <c r="JMT25" s="810"/>
      <c r="JMU25" s="810"/>
      <c r="JMV25" s="810"/>
      <c r="JMW25" s="810"/>
      <c r="JMX25" s="810"/>
      <c r="JMY25" s="810"/>
      <c r="JMZ25" s="810"/>
      <c r="JNA25" s="810"/>
      <c r="JNB25" s="810"/>
      <c r="JNC25" s="810"/>
      <c r="JND25" s="810"/>
      <c r="JNE25" s="810"/>
      <c r="JNF25" s="810"/>
      <c r="JNG25" s="810"/>
      <c r="JNH25" s="810"/>
      <c r="JNI25" s="810"/>
      <c r="JNJ25" s="810"/>
      <c r="JNK25" s="810"/>
      <c r="JNL25" s="810"/>
      <c r="JNM25" s="810"/>
      <c r="JNN25" s="810"/>
      <c r="JNO25" s="810"/>
      <c r="JNP25" s="810"/>
      <c r="JNQ25" s="810"/>
      <c r="JNR25" s="810"/>
      <c r="JNS25" s="810"/>
      <c r="JNT25" s="810"/>
      <c r="JNU25" s="810"/>
      <c r="JNV25" s="810"/>
      <c r="JNW25" s="810"/>
      <c r="JNX25" s="810"/>
      <c r="JNY25" s="810"/>
      <c r="JNZ25" s="810"/>
      <c r="JOA25" s="810"/>
      <c r="JOB25" s="810"/>
      <c r="JOC25" s="810"/>
      <c r="JOD25" s="810"/>
      <c r="JOE25" s="810"/>
      <c r="JOF25" s="810"/>
      <c r="JOG25" s="810"/>
      <c r="JOH25" s="810"/>
      <c r="JOI25" s="810"/>
      <c r="JOJ25" s="810"/>
      <c r="JOK25" s="810"/>
      <c r="JOL25" s="810"/>
      <c r="JOM25" s="810"/>
      <c r="JON25" s="810"/>
      <c r="JOO25" s="810"/>
      <c r="JOP25" s="810"/>
      <c r="JOQ25" s="810"/>
      <c r="JOR25" s="810"/>
      <c r="JOS25" s="810"/>
      <c r="JOT25" s="810"/>
      <c r="JOU25" s="810"/>
      <c r="JOV25" s="810"/>
      <c r="JOW25" s="810"/>
      <c r="JOX25" s="810"/>
      <c r="JOY25" s="810"/>
      <c r="JOZ25" s="810"/>
      <c r="JPA25" s="810"/>
      <c r="JPB25" s="810"/>
      <c r="JPC25" s="810"/>
      <c r="JPD25" s="810"/>
      <c r="JPE25" s="810"/>
      <c r="JPF25" s="810"/>
      <c r="JPG25" s="810"/>
      <c r="JPH25" s="810"/>
      <c r="JPI25" s="810"/>
      <c r="JPJ25" s="810"/>
      <c r="JPK25" s="810"/>
      <c r="JPL25" s="810"/>
      <c r="JPM25" s="810"/>
      <c r="JPN25" s="810"/>
      <c r="JPO25" s="810"/>
      <c r="JPP25" s="810"/>
      <c r="JPQ25" s="810"/>
      <c r="JPR25" s="810"/>
      <c r="JPS25" s="810"/>
      <c r="JPT25" s="810"/>
      <c r="JPU25" s="810"/>
      <c r="JPV25" s="810"/>
      <c r="JPW25" s="810"/>
      <c r="JPX25" s="810"/>
      <c r="JPY25" s="810"/>
      <c r="JPZ25" s="810"/>
      <c r="JQA25" s="810"/>
      <c r="JQB25" s="810"/>
      <c r="JQC25" s="810"/>
      <c r="JQD25" s="810"/>
      <c r="JQE25" s="810"/>
      <c r="JQF25" s="810"/>
      <c r="JQG25" s="810"/>
      <c r="JQH25" s="810"/>
      <c r="JQI25" s="810"/>
      <c r="JQJ25" s="810"/>
      <c r="JQK25" s="810"/>
      <c r="JQL25" s="810"/>
      <c r="JQM25" s="810"/>
      <c r="JQN25" s="810"/>
      <c r="JQO25" s="810"/>
      <c r="JQP25" s="810"/>
      <c r="JQQ25" s="810"/>
      <c r="JQR25" s="810"/>
      <c r="JQS25" s="810"/>
      <c r="JQT25" s="810"/>
      <c r="JQU25" s="810"/>
      <c r="JQV25" s="810"/>
      <c r="JQW25" s="810"/>
      <c r="JQX25" s="810"/>
      <c r="JQY25" s="810"/>
      <c r="JQZ25" s="810"/>
      <c r="JRA25" s="810"/>
      <c r="JRB25" s="810"/>
      <c r="JRC25" s="810"/>
      <c r="JRD25" s="810"/>
      <c r="JRE25" s="810"/>
      <c r="JRF25" s="810"/>
      <c r="JRG25" s="810"/>
      <c r="JRH25" s="810"/>
      <c r="JRI25" s="810"/>
      <c r="JRJ25" s="810"/>
      <c r="JRK25" s="810"/>
      <c r="JRL25" s="810"/>
      <c r="JRM25" s="810"/>
      <c r="JRN25" s="810"/>
      <c r="JRO25" s="810"/>
      <c r="JRP25" s="810"/>
      <c r="JRQ25" s="810"/>
      <c r="JRR25" s="810"/>
      <c r="JRS25" s="810"/>
      <c r="JRT25" s="810"/>
      <c r="JRU25" s="810"/>
      <c r="JRV25" s="810"/>
      <c r="JRW25" s="810"/>
      <c r="JRX25" s="810"/>
      <c r="JRY25" s="810"/>
      <c r="JRZ25" s="810"/>
      <c r="JSA25" s="810"/>
      <c r="JSB25" s="810"/>
      <c r="JSC25" s="810"/>
      <c r="JSD25" s="810"/>
      <c r="JSE25" s="810"/>
      <c r="JSF25" s="810"/>
      <c r="JSG25" s="810"/>
      <c r="JSH25" s="810"/>
      <c r="JSI25" s="810"/>
      <c r="JSJ25" s="810"/>
      <c r="JSK25" s="810"/>
      <c r="JSL25" s="810"/>
      <c r="JSM25" s="810"/>
      <c r="JSN25" s="810"/>
      <c r="JSO25" s="810"/>
      <c r="JSP25" s="810"/>
      <c r="JSQ25" s="810"/>
      <c r="JSR25" s="810"/>
      <c r="JSS25" s="810"/>
      <c r="JST25" s="810"/>
      <c r="JSU25" s="810"/>
      <c r="JSV25" s="810"/>
      <c r="JSW25" s="810"/>
      <c r="JSX25" s="810"/>
      <c r="JSY25" s="810"/>
      <c r="JSZ25" s="810"/>
      <c r="JTA25" s="810"/>
      <c r="JTB25" s="810"/>
      <c r="JTC25" s="810"/>
      <c r="JTD25" s="810"/>
      <c r="JTE25" s="810"/>
      <c r="JTF25" s="810"/>
      <c r="JTG25" s="810"/>
      <c r="JTH25" s="810"/>
      <c r="JTI25" s="810"/>
      <c r="JTJ25" s="810"/>
      <c r="JTK25" s="810"/>
      <c r="JTL25" s="810"/>
      <c r="JTM25" s="810"/>
      <c r="JTN25" s="810"/>
      <c r="JTO25" s="810"/>
      <c r="JTP25" s="810"/>
      <c r="JTQ25" s="810"/>
      <c r="JTR25" s="810"/>
      <c r="JTS25" s="810"/>
      <c r="JTT25" s="810"/>
      <c r="JTU25" s="810"/>
      <c r="JTV25" s="810"/>
      <c r="JTW25" s="810"/>
      <c r="JTX25" s="810"/>
      <c r="JTY25" s="810"/>
      <c r="JTZ25" s="810"/>
      <c r="JUA25" s="810"/>
      <c r="JUB25" s="810"/>
      <c r="JUC25" s="810"/>
      <c r="JUD25" s="810"/>
      <c r="JUE25" s="810"/>
      <c r="JUF25" s="810"/>
      <c r="JUG25" s="810"/>
      <c r="JUH25" s="810"/>
      <c r="JUI25" s="810"/>
      <c r="JUJ25" s="810"/>
      <c r="JUK25" s="810"/>
      <c r="JUL25" s="810"/>
      <c r="JUM25" s="810"/>
      <c r="JUN25" s="810"/>
      <c r="JUO25" s="810"/>
      <c r="JUP25" s="810"/>
      <c r="JUQ25" s="810"/>
      <c r="JUR25" s="810"/>
      <c r="JUS25" s="810"/>
      <c r="JUT25" s="810"/>
      <c r="JUU25" s="810"/>
      <c r="JUV25" s="810"/>
      <c r="JUW25" s="810"/>
      <c r="JUX25" s="810"/>
      <c r="JUY25" s="810"/>
      <c r="JUZ25" s="810"/>
      <c r="JVA25" s="810"/>
      <c r="JVB25" s="810"/>
      <c r="JVC25" s="810"/>
      <c r="JVD25" s="810"/>
      <c r="JVE25" s="810"/>
      <c r="JVF25" s="810"/>
      <c r="JVG25" s="810"/>
      <c r="JVH25" s="810"/>
      <c r="JVI25" s="810"/>
      <c r="JVJ25" s="810"/>
      <c r="JVK25" s="810"/>
      <c r="JVL25" s="810"/>
      <c r="JVM25" s="810"/>
      <c r="JVN25" s="810"/>
      <c r="JVO25" s="810"/>
      <c r="JVP25" s="810"/>
      <c r="JVQ25" s="810"/>
      <c r="JVR25" s="810"/>
      <c r="JVS25" s="810"/>
      <c r="JVT25" s="810"/>
      <c r="JVU25" s="810"/>
      <c r="JVV25" s="810"/>
      <c r="JVW25" s="810"/>
      <c r="JVX25" s="810"/>
      <c r="JVY25" s="810"/>
      <c r="JVZ25" s="810"/>
      <c r="JWA25" s="810"/>
      <c r="JWB25" s="810"/>
      <c r="JWC25" s="810"/>
      <c r="JWD25" s="810"/>
      <c r="JWE25" s="810"/>
      <c r="JWF25" s="810"/>
      <c r="JWG25" s="810"/>
      <c r="JWH25" s="810"/>
      <c r="JWI25" s="810"/>
      <c r="JWJ25" s="810"/>
      <c r="JWK25" s="810"/>
      <c r="JWL25" s="810"/>
      <c r="JWM25" s="810"/>
      <c r="JWN25" s="810"/>
      <c r="JWO25" s="810"/>
      <c r="JWP25" s="810"/>
      <c r="JWQ25" s="810"/>
      <c r="JWR25" s="810"/>
      <c r="JWS25" s="810"/>
      <c r="JWT25" s="810"/>
      <c r="JWU25" s="810"/>
      <c r="JWV25" s="810"/>
      <c r="JWW25" s="810"/>
      <c r="JWX25" s="810"/>
      <c r="JWY25" s="810"/>
      <c r="JWZ25" s="810"/>
      <c r="JXA25" s="810"/>
      <c r="JXB25" s="810"/>
      <c r="JXC25" s="810"/>
      <c r="JXD25" s="810"/>
      <c r="JXE25" s="810"/>
      <c r="JXF25" s="810"/>
      <c r="JXG25" s="810"/>
      <c r="JXH25" s="810"/>
      <c r="JXI25" s="810"/>
      <c r="JXJ25" s="810"/>
      <c r="JXK25" s="810"/>
      <c r="JXL25" s="810"/>
      <c r="JXM25" s="810"/>
      <c r="JXN25" s="810"/>
      <c r="JXO25" s="810"/>
      <c r="JXP25" s="810"/>
      <c r="JXQ25" s="810"/>
      <c r="JXR25" s="810"/>
      <c r="JXS25" s="810"/>
      <c r="JXT25" s="810"/>
      <c r="JXU25" s="810"/>
      <c r="JXV25" s="810"/>
      <c r="JXW25" s="810"/>
      <c r="JXX25" s="810"/>
      <c r="JXY25" s="810"/>
      <c r="JXZ25" s="810"/>
      <c r="JYA25" s="810"/>
      <c r="JYB25" s="810"/>
      <c r="JYC25" s="810"/>
      <c r="JYD25" s="810"/>
      <c r="JYE25" s="810"/>
      <c r="JYF25" s="810"/>
      <c r="JYG25" s="810"/>
      <c r="JYH25" s="810"/>
      <c r="JYI25" s="810"/>
      <c r="JYJ25" s="810"/>
      <c r="JYK25" s="810"/>
      <c r="JYL25" s="810"/>
      <c r="JYM25" s="810"/>
      <c r="JYN25" s="810"/>
      <c r="JYO25" s="810"/>
      <c r="JYP25" s="810"/>
      <c r="JYQ25" s="810"/>
      <c r="JYR25" s="810"/>
      <c r="JYS25" s="810"/>
      <c r="JYT25" s="810"/>
      <c r="JYU25" s="810"/>
      <c r="JYV25" s="810"/>
      <c r="JYW25" s="810"/>
      <c r="JYX25" s="810"/>
      <c r="JYY25" s="810"/>
      <c r="JYZ25" s="810"/>
      <c r="JZA25" s="810"/>
      <c r="JZB25" s="810"/>
      <c r="JZC25" s="810"/>
      <c r="JZD25" s="810"/>
      <c r="JZE25" s="810"/>
      <c r="JZF25" s="810"/>
      <c r="JZG25" s="810"/>
      <c r="JZH25" s="810"/>
      <c r="JZI25" s="810"/>
      <c r="JZJ25" s="810"/>
      <c r="JZK25" s="810"/>
      <c r="JZL25" s="810"/>
      <c r="JZM25" s="810"/>
      <c r="JZN25" s="810"/>
      <c r="JZO25" s="810"/>
      <c r="JZP25" s="810"/>
      <c r="JZQ25" s="810"/>
      <c r="JZR25" s="810"/>
      <c r="JZS25" s="810"/>
      <c r="JZT25" s="810"/>
      <c r="JZU25" s="810"/>
      <c r="JZV25" s="810"/>
      <c r="JZW25" s="810"/>
      <c r="JZX25" s="810"/>
      <c r="JZY25" s="810"/>
      <c r="JZZ25" s="810"/>
      <c r="KAA25" s="810"/>
      <c r="KAB25" s="810"/>
      <c r="KAC25" s="810"/>
      <c r="KAD25" s="810"/>
      <c r="KAE25" s="810"/>
      <c r="KAF25" s="810"/>
      <c r="KAG25" s="810"/>
      <c r="KAH25" s="810"/>
      <c r="KAI25" s="810"/>
      <c r="KAJ25" s="810"/>
      <c r="KAK25" s="810"/>
      <c r="KAL25" s="810"/>
      <c r="KAM25" s="810"/>
      <c r="KAN25" s="810"/>
      <c r="KAO25" s="810"/>
      <c r="KAP25" s="810"/>
      <c r="KAQ25" s="810"/>
      <c r="KAR25" s="810"/>
      <c r="KAS25" s="810"/>
      <c r="KAT25" s="810"/>
      <c r="KAU25" s="810"/>
      <c r="KAV25" s="810"/>
      <c r="KAW25" s="810"/>
      <c r="KAX25" s="810"/>
      <c r="KAY25" s="810"/>
      <c r="KAZ25" s="810"/>
      <c r="KBA25" s="810"/>
      <c r="KBB25" s="810"/>
      <c r="KBC25" s="810"/>
      <c r="KBD25" s="810"/>
      <c r="KBE25" s="810"/>
      <c r="KBF25" s="810"/>
      <c r="KBG25" s="810"/>
      <c r="KBH25" s="810"/>
      <c r="KBI25" s="810"/>
      <c r="KBJ25" s="810"/>
      <c r="KBK25" s="810"/>
      <c r="KBL25" s="810"/>
      <c r="KBM25" s="810"/>
      <c r="KBN25" s="810"/>
      <c r="KBO25" s="810"/>
      <c r="KBP25" s="810"/>
      <c r="KBQ25" s="810"/>
      <c r="KBR25" s="810"/>
      <c r="KBS25" s="810"/>
      <c r="KBT25" s="810"/>
      <c r="KBU25" s="810"/>
      <c r="KBV25" s="810"/>
      <c r="KBW25" s="810"/>
      <c r="KBX25" s="810"/>
      <c r="KBY25" s="810"/>
      <c r="KBZ25" s="810"/>
      <c r="KCA25" s="810"/>
      <c r="KCB25" s="810"/>
      <c r="KCC25" s="810"/>
      <c r="KCD25" s="810"/>
      <c r="KCE25" s="810"/>
      <c r="KCF25" s="810"/>
      <c r="KCG25" s="810"/>
      <c r="KCH25" s="810"/>
      <c r="KCI25" s="810"/>
      <c r="KCJ25" s="810"/>
      <c r="KCK25" s="810"/>
      <c r="KCL25" s="810"/>
      <c r="KCM25" s="810"/>
      <c r="KCN25" s="810"/>
      <c r="KCO25" s="810"/>
      <c r="KCP25" s="810"/>
      <c r="KCQ25" s="810"/>
      <c r="KCR25" s="810"/>
      <c r="KCS25" s="810"/>
      <c r="KCT25" s="810"/>
      <c r="KCU25" s="810"/>
      <c r="KCV25" s="810"/>
      <c r="KCW25" s="810"/>
      <c r="KCX25" s="810"/>
      <c r="KCY25" s="810"/>
      <c r="KCZ25" s="810"/>
      <c r="KDA25" s="810"/>
      <c r="KDB25" s="810"/>
      <c r="KDC25" s="810"/>
      <c r="KDD25" s="810"/>
      <c r="KDE25" s="810"/>
      <c r="KDF25" s="810"/>
      <c r="KDG25" s="810"/>
      <c r="KDH25" s="810"/>
      <c r="KDI25" s="810"/>
      <c r="KDJ25" s="810"/>
      <c r="KDK25" s="810"/>
      <c r="KDL25" s="810"/>
      <c r="KDM25" s="810"/>
      <c r="KDN25" s="810"/>
      <c r="KDO25" s="810"/>
      <c r="KDP25" s="810"/>
      <c r="KDQ25" s="810"/>
      <c r="KDR25" s="810"/>
      <c r="KDS25" s="810"/>
      <c r="KDT25" s="810"/>
      <c r="KDU25" s="810"/>
      <c r="KDV25" s="810"/>
      <c r="KDW25" s="810"/>
      <c r="KDX25" s="810"/>
      <c r="KDY25" s="810"/>
      <c r="KDZ25" s="810"/>
      <c r="KEA25" s="810"/>
      <c r="KEB25" s="810"/>
      <c r="KEC25" s="810"/>
      <c r="KED25" s="810"/>
      <c r="KEE25" s="810"/>
      <c r="KEF25" s="810"/>
      <c r="KEG25" s="810"/>
      <c r="KEH25" s="810"/>
      <c r="KEI25" s="810"/>
      <c r="KEJ25" s="810"/>
      <c r="KEK25" s="810"/>
      <c r="KEL25" s="810"/>
      <c r="KEM25" s="810"/>
      <c r="KEN25" s="810"/>
      <c r="KEO25" s="810"/>
      <c r="KEP25" s="810"/>
      <c r="KEQ25" s="810"/>
      <c r="KER25" s="810"/>
      <c r="KES25" s="810"/>
      <c r="KET25" s="810"/>
      <c r="KEU25" s="810"/>
      <c r="KEV25" s="810"/>
      <c r="KEW25" s="810"/>
      <c r="KEX25" s="810"/>
      <c r="KEY25" s="810"/>
      <c r="KEZ25" s="810"/>
      <c r="KFA25" s="810"/>
      <c r="KFB25" s="810"/>
      <c r="KFC25" s="810"/>
      <c r="KFD25" s="810"/>
      <c r="KFE25" s="810"/>
      <c r="KFF25" s="810"/>
      <c r="KFG25" s="810"/>
      <c r="KFH25" s="810"/>
      <c r="KFI25" s="810"/>
      <c r="KFJ25" s="810"/>
      <c r="KFK25" s="810"/>
      <c r="KFL25" s="810"/>
      <c r="KFM25" s="810"/>
      <c r="KFN25" s="810"/>
      <c r="KFO25" s="810"/>
      <c r="KFP25" s="810"/>
      <c r="KFQ25" s="810"/>
      <c r="KFR25" s="810"/>
      <c r="KFS25" s="810"/>
      <c r="KFT25" s="810"/>
      <c r="KFU25" s="810"/>
      <c r="KFV25" s="810"/>
      <c r="KFW25" s="810"/>
      <c r="KFX25" s="810"/>
      <c r="KFY25" s="810"/>
      <c r="KFZ25" s="810"/>
      <c r="KGA25" s="810"/>
      <c r="KGB25" s="810"/>
      <c r="KGC25" s="810"/>
      <c r="KGD25" s="810"/>
      <c r="KGE25" s="810"/>
      <c r="KGF25" s="810"/>
      <c r="KGG25" s="810"/>
      <c r="KGH25" s="810"/>
      <c r="KGI25" s="810"/>
      <c r="KGJ25" s="810"/>
      <c r="KGK25" s="810"/>
      <c r="KGL25" s="810"/>
      <c r="KGM25" s="810"/>
      <c r="KGN25" s="810"/>
      <c r="KGO25" s="810"/>
      <c r="KGP25" s="810"/>
      <c r="KGQ25" s="810"/>
      <c r="KGR25" s="810"/>
      <c r="KGS25" s="810"/>
      <c r="KGT25" s="810"/>
      <c r="KGU25" s="810"/>
      <c r="KGV25" s="810"/>
      <c r="KGW25" s="810"/>
      <c r="KGX25" s="810"/>
      <c r="KGY25" s="810"/>
      <c r="KGZ25" s="810"/>
      <c r="KHA25" s="810"/>
      <c r="KHB25" s="810"/>
      <c r="KHC25" s="810"/>
      <c r="KHD25" s="810"/>
      <c r="KHE25" s="810"/>
      <c r="KHF25" s="810"/>
      <c r="KHG25" s="810"/>
      <c r="KHH25" s="810"/>
      <c r="KHI25" s="810"/>
      <c r="KHJ25" s="810"/>
      <c r="KHK25" s="810"/>
      <c r="KHL25" s="810"/>
      <c r="KHM25" s="810"/>
      <c r="KHN25" s="810"/>
      <c r="KHO25" s="810"/>
      <c r="KHP25" s="810"/>
      <c r="KHQ25" s="810"/>
      <c r="KHR25" s="810"/>
      <c r="KHS25" s="810"/>
      <c r="KHT25" s="810"/>
      <c r="KHU25" s="810"/>
      <c r="KHV25" s="810"/>
      <c r="KHW25" s="810"/>
      <c r="KHX25" s="810"/>
      <c r="KHY25" s="810"/>
      <c r="KHZ25" s="810"/>
      <c r="KIA25" s="810"/>
      <c r="KIB25" s="810"/>
      <c r="KIC25" s="810"/>
      <c r="KID25" s="810"/>
      <c r="KIE25" s="810"/>
      <c r="KIF25" s="810"/>
      <c r="KIG25" s="810"/>
      <c r="KIH25" s="810"/>
      <c r="KII25" s="810"/>
      <c r="KIJ25" s="810"/>
      <c r="KIK25" s="810"/>
      <c r="KIL25" s="810"/>
      <c r="KIM25" s="810"/>
      <c r="KIN25" s="810"/>
      <c r="KIO25" s="810"/>
      <c r="KIP25" s="810"/>
      <c r="KIQ25" s="810"/>
      <c r="KIR25" s="810"/>
      <c r="KIS25" s="810"/>
      <c r="KIT25" s="810"/>
      <c r="KIU25" s="810"/>
      <c r="KIV25" s="810"/>
      <c r="KIW25" s="810"/>
      <c r="KIX25" s="810"/>
      <c r="KIY25" s="810"/>
      <c r="KIZ25" s="810"/>
      <c r="KJA25" s="810"/>
      <c r="KJB25" s="810"/>
      <c r="KJC25" s="810"/>
      <c r="KJD25" s="810"/>
      <c r="KJE25" s="810"/>
      <c r="KJF25" s="810"/>
      <c r="KJG25" s="810"/>
      <c r="KJH25" s="810"/>
      <c r="KJI25" s="810"/>
      <c r="KJJ25" s="810"/>
      <c r="KJK25" s="810"/>
      <c r="KJL25" s="810"/>
      <c r="KJM25" s="810"/>
      <c r="KJN25" s="810"/>
      <c r="KJO25" s="810"/>
      <c r="KJP25" s="810"/>
      <c r="KJQ25" s="810"/>
      <c r="KJR25" s="810"/>
      <c r="KJS25" s="810"/>
      <c r="KJT25" s="810"/>
      <c r="KJU25" s="810"/>
      <c r="KJV25" s="810"/>
      <c r="KJW25" s="810"/>
      <c r="KJX25" s="810"/>
      <c r="KJY25" s="810"/>
      <c r="KJZ25" s="810"/>
      <c r="KKA25" s="810"/>
      <c r="KKB25" s="810"/>
      <c r="KKC25" s="810"/>
      <c r="KKD25" s="810"/>
      <c r="KKE25" s="810"/>
      <c r="KKF25" s="810"/>
      <c r="KKG25" s="810"/>
      <c r="KKH25" s="810"/>
      <c r="KKI25" s="810"/>
      <c r="KKJ25" s="810"/>
      <c r="KKK25" s="810"/>
      <c r="KKL25" s="810"/>
      <c r="KKM25" s="810"/>
      <c r="KKN25" s="810"/>
      <c r="KKO25" s="810"/>
      <c r="KKP25" s="810"/>
      <c r="KKQ25" s="810"/>
      <c r="KKR25" s="810"/>
      <c r="KKS25" s="810"/>
      <c r="KKT25" s="810"/>
      <c r="KKU25" s="810"/>
      <c r="KKV25" s="810"/>
      <c r="KKW25" s="810"/>
      <c r="KKX25" s="810"/>
      <c r="KKY25" s="810"/>
      <c r="KKZ25" s="810"/>
      <c r="KLA25" s="810"/>
      <c r="KLB25" s="810"/>
      <c r="KLC25" s="810"/>
      <c r="KLD25" s="810"/>
      <c r="KLE25" s="810"/>
      <c r="KLF25" s="810"/>
      <c r="KLG25" s="810"/>
      <c r="KLH25" s="810"/>
      <c r="KLI25" s="810"/>
      <c r="KLJ25" s="810"/>
      <c r="KLK25" s="810"/>
      <c r="KLL25" s="810"/>
      <c r="KLM25" s="810"/>
      <c r="KLN25" s="810"/>
      <c r="KLO25" s="810"/>
      <c r="KLP25" s="810"/>
      <c r="KLQ25" s="810"/>
      <c r="KLR25" s="810"/>
      <c r="KLS25" s="810"/>
      <c r="KLT25" s="810"/>
      <c r="KLU25" s="810"/>
      <c r="KLV25" s="810"/>
      <c r="KLW25" s="810"/>
      <c r="KLX25" s="810"/>
      <c r="KLY25" s="810"/>
      <c r="KLZ25" s="810"/>
      <c r="KMA25" s="810"/>
      <c r="KMB25" s="810"/>
      <c r="KMC25" s="810"/>
      <c r="KMD25" s="810"/>
      <c r="KME25" s="810"/>
      <c r="KMF25" s="810"/>
      <c r="KMG25" s="810"/>
      <c r="KMH25" s="810"/>
      <c r="KMI25" s="810"/>
      <c r="KMJ25" s="810"/>
      <c r="KMK25" s="810"/>
      <c r="KML25" s="810"/>
      <c r="KMM25" s="810"/>
      <c r="KMN25" s="810"/>
      <c r="KMO25" s="810"/>
      <c r="KMP25" s="810"/>
      <c r="KMQ25" s="810"/>
      <c r="KMR25" s="810"/>
      <c r="KMS25" s="810"/>
      <c r="KMT25" s="810"/>
      <c r="KMU25" s="810"/>
      <c r="KMV25" s="810"/>
      <c r="KMW25" s="810"/>
      <c r="KMX25" s="810"/>
      <c r="KMY25" s="810"/>
      <c r="KMZ25" s="810"/>
      <c r="KNA25" s="810"/>
      <c r="KNB25" s="810"/>
      <c r="KNC25" s="810"/>
      <c r="KND25" s="810"/>
      <c r="KNE25" s="810"/>
      <c r="KNF25" s="810"/>
      <c r="KNG25" s="810"/>
      <c r="KNH25" s="810"/>
      <c r="KNI25" s="810"/>
      <c r="KNJ25" s="810"/>
      <c r="KNK25" s="810"/>
      <c r="KNL25" s="810"/>
      <c r="KNM25" s="810"/>
      <c r="KNN25" s="810"/>
      <c r="KNO25" s="810"/>
      <c r="KNP25" s="810"/>
      <c r="KNQ25" s="810"/>
      <c r="KNR25" s="810"/>
      <c r="KNS25" s="810"/>
      <c r="KNT25" s="810"/>
      <c r="KNU25" s="810"/>
      <c r="KNV25" s="810"/>
      <c r="KNW25" s="810"/>
      <c r="KNX25" s="810"/>
      <c r="KNY25" s="810"/>
      <c r="KNZ25" s="810"/>
      <c r="KOA25" s="810"/>
      <c r="KOB25" s="810"/>
      <c r="KOC25" s="810"/>
      <c r="KOD25" s="810"/>
      <c r="KOE25" s="810"/>
      <c r="KOF25" s="810"/>
      <c r="KOG25" s="810"/>
      <c r="KOH25" s="810"/>
      <c r="KOI25" s="810"/>
      <c r="KOJ25" s="810"/>
      <c r="KOK25" s="810"/>
      <c r="KOL25" s="810"/>
      <c r="KOM25" s="810"/>
      <c r="KON25" s="810"/>
      <c r="KOO25" s="810"/>
      <c r="KOP25" s="810"/>
      <c r="KOQ25" s="810"/>
      <c r="KOR25" s="810"/>
      <c r="KOS25" s="810"/>
      <c r="KOT25" s="810"/>
      <c r="KOU25" s="810"/>
      <c r="KOV25" s="810"/>
      <c r="KOW25" s="810"/>
      <c r="KOX25" s="810"/>
      <c r="KOY25" s="810"/>
      <c r="KOZ25" s="810"/>
      <c r="KPA25" s="810"/>
      <c r="KPB25" s="810"/>
      <c r="KPC25" s="810"/>
      <c r="KPD25" s="810"/>
      <c r="KPE25" s="810"/>
      <c r="KPF25" s="810"/>
      <c r="KPG25" s="810"/>
      <c r="KPH25" s="810"/>
      <c r="KPI25" s="810"/>
      <c r="KPJ25" s="810"/>
      <c r="KPK25" s="810"/>
      <c r="KPL25" s="810"/>
      <c r="KPM25" s="810"/>
      <c r="KPN25" s="810"/>
      <c r="KPO25" s="810"/>
      <c r="KPP25" s="810"/>
      <c r="KPQ25" s="810"/>
      <c r="KPR25" s="810"/>
      <c r="KPS25" s="810"/>
      <c r="KPT25" s="810"/>
      <c r="KPU25" s="810"/>
      <c r="KPV25" s="810"/>
      <c r="KPW25" s="810"/>
      <c r="KPX25" s="810"/>
      <c r="KPY25" s="810"/>
      <c r="KPZ25" s="810"/>
      <c r="KQA25" s="810"/>
      <c r="KQB25" s="810"/>
      <c r="KQC25" s="810"/>
      <c r="KQD25" s="810"/>
      <c r="KQE25" s="810"/>
      <c r="KQF25" s="810"/>
      <c r="KQG25" s="810"/>
      <c r="KQH25" s="810"/>
      <c r="KQI25" s="810"/>
      <c r="KQJ25" s="810"/>
      <c r="KQK25" s="810"/>
      <c r="KQL25" s="810"/>
      <c r="KQM25" s="810"/>
      <c r="KQN25" s="810"/>
      <c r="KQO25" s="810"/>
      <c r="KQP25" s="810"/>
      <c r="KQQ25" s="810"/>
      <c r="KQR25" s="810"/>
      <c r="KQS25" s="810"/>
      <c r="KQT25" s="810"/>
      <c r="KQU25" s="810"/>
      <c r="KQV25" s="810"/>
      <c r="KQW25" s="810"/>
      <c r="KQX25" s="810"/>
      <c r="KQY25" s="810"/>
      <c r="KQZ25" s="810"/>
      <c r="KRA25" s="810"/>
      <c r="KRB25" s="810"/>
      <c r="KRC25" s="810"/>
      <c r="KRD25" s="810"/>
      <c r="KRE25" s="810"/>
      <c r="KRF25" s="810"/>
      <c r="KRG25" s="810"/>
      <c r="KRH25" s="810"/>
      <c r="KRI25" s="810"/>
      <c r="KRJ25" s="810"/>
      <c r="KRK25" s="810"/>
      <c r="KRL25" s="810"/>
      <c r="KRM25" s="810"/>
      <c r="KRN25" s="810"/>
      <c r="KRO25" s="810"/>
      <c r="KRP25" s="810"/>
      <c r="KRQ25" s="810"/>
      <c r="KRR25" s="810"/>
      <c r="KRS25" s="810"/>
      <c r="KRT25" s="810"/>
      <c r="KRU25" s="810"/>
      <c r="KRV25" s="810"/>
      <c r="KRW25" s="810"/>
      <c r="KRX25" s="810"/>
      <c r="KRY25" s="810"/>
      <c r="KRZ25" s="810"/>
      <c r="KSA25" s="810"/>
      <c r="KSB25" s="810"/>
      <c r="KSC25" s="810"/>
      <c r="KSD25" s="810"/>
      <c r="KSE25" s="810"/>
      <c r="KSF25" s="810"/>
      <c r="KSG25" s="810"/>
      <c r="KSH25" s="810"/>
      <c r="KSI25" s="810"/>
      <c r="KSJ25" s="810"/>
      <c r="KSK25" s="810"/>
      <c r="KSL25" s="810"/>
      <c r="KSM25" s="810"/>
      <c r="KSN25" s="810"/>
      <c r="KSO25" s="810"/>
      <c r="KSP25" s="810"/>
      <c r="KSQ25" s="810"/>
      <c r="KSR25" s="810"/>
      <c r="KSS25" s="810"/>
      <c r="KST25" s="810"/>
      <c r="KSU25" s="810"/>
      <c r="KSV25" s="810"/>
      <c r="KSW25" s="810"/>
      <c r="KSX25" s="810"/>
      <c r="KSY25" s="810"/>
      <c r="KSZ25" s="810"/>
      <c r="KTA25" s="810"/>
      <c r="KTB25" s="810"/>
      <c r="KTC25" s="810"/>
      <c r="KTD25" s="810"/>
      <c r="KTE25" s="810"/>
      <c r="KTF25" s="810"/>
      <c r="KTG25" s="810"/>
      <c r="KTH25" s="810"/>
      <c r="KTI25" s="810"/>
      <c r="KTJ25" s="810"/>
      <c r="KTK25" s="810"/>
      <c r="KTL25" s="810"/>
      <c r="KTM25" s="810"/>
      <c r="KTN25" s="810"/>
      <c r="KTO25" s="810"/>
      <c r="KTP25" s="810"/>
      <c r="KTQ25" s="810"/>
      <c r="KTR25" s="810"/>
      <c r="KTS25" s="810"/>
      <c r="KTT25" s="810"/>
      <c r="KTU25" s="810"/>
      <c r="KTV25" s="810"/>
      <c r="KTW25" s="810"/>
      <c r="KTX25" s="810"/>
      <c r="KTY25" s="810"/>
      <c r="KTZ25" s="810"/>
      <c r="KUA25" s="810"/>
      <c r="KUB25" s="810"/>
      <c r="KUC25" s="810"/>
      <c r="KUD25" s="810"/>
      <c r="KUE25" s="810"/>
      <c r="KUF25" s="810"/>
      <c r="KUG25" s="810"/>
      <c r="KUH25" s="810"/>
      <c r="KUI25" s="810"/>
      <c r="KUJ25" s="810"/>
      <c r="KUK25" s="810"/>
      <c r="KUL25" s="810"/>
      <c r="KUM25" s="810"/>
      <c r="KUN25" s="810"/>
      <c r="KUO25" s="810"/>
      <c r="KUP25" s="810"/>
      <c r="KUQ25" s="810"/>
      <c r="KUR25" s="810"/>
      <c r="KUS25" s="810"/>
      <c r="KUT25" s="810"/>
      <c r="KUU25" s="810"/>
      <c r="KUV25" s="810"/>
      <c r="KUW25" s="810"/>
      <c r="KUX25" s="810"/>
      <c r="KUY25" s="810"/>
      <c r="KUZ25" s="810"/>
      <c r="KVA25" s="810"/>
      <c r="KVB25" s="810"/>
      <c r="KVC25" s="810"/>
      <c r="KVD25" s="810"/>
      <c r="KVE25" s="810"/>
      <c r="KVF25" s="810"/>
      <c r="KVG25" s="810"/>
      <c r="KVH25" s="810"/>
      <c r="KVI25" s="810"/>
      <c r="KVJ25" s="810"/>
      <c r="KVK25" s="810"/>
      <c r="KVL25" s="810"/>
      <c r="KVM25" s="810"/>
      <c r="KVN25" s="810"/>
      <c r="KVO25" s="810"/>
      <c r="KVP25" s="810"/>
      <c r="KVQ25" s="810"/>
      <c r="KVR25" s="810"/>
      <c r="KVS25" s="810"/>
      <c r="KVT25" s="810"/>
      <c r="KVU25" s="810"/>
      <c r="KVV25" s="810"/>
      <c r="KVW25" s="810"/>
      <c r="KVX25" s="810"/>
      <c r="KVY25" s="810"/>
      <c r="KVZ25" s="810"/>
      <c r="KWA25" s="810"/>
      <c r="KWB25" s="810"/>
      <c r="KWC25" s="810"/>
      <c r="KWD25" s="810"/>
      <c r="KWE25" s="810"/>
      <c r="KWF25" s="810"/>
      <c r="KWG25" s="810"/>
      <c r="KWH25" s="810"/>
      <c r="KWI25" s="810"/>
      <c r="KWJ25" s="810"/>
      <c r="KWK25" s="810"/>
      <c r="KWL25" s="810"/>
      <c r="KWM25" s="810"/>
      <c r="KWN25" s="810"/>
      <c r="KWO25" s="810"/>
      <c r="KWP25" s="810"/>
      <c r="KWQ25" s="810"/>
      <c r="KWR25" s="810"/>
      <c r="KWS25" s="810"/>
      <c r="KWT25" s="810"/>
      <c r="KWU25" s="810"/>
      <c r="KWV25" s="810"/>
      <c r="KWW25" s="810"/>
      <c r="KWX25" s="810"/>
      <c r="KWY25" s="810"/>
      <c r="KWZ25" s="810"/>
      <c r="KXA25" s="810"/>
      <c r="KXB25" s="810"/>
      <c r="KXC25" s="810"/>
      <c r="KXD25" s="810"/>
      <c r="KXE25" s="810"/>
      <c r="KXF25" s="810"/>
      <c r="KXG25" s="810"/>
      <c r="KXH25" s="810"/>
      <c r="KXI25" s="810"/>
      <c r="KXJ25" s="810"/>
      <c r="KXK25" s="810"/>
      <c r="KXL25" s="810"/>
      <c r="KXM25" s="810"/>
      <c r="KXN25" s="810"/>
      <c r="KXO25" s="810"/>
      <c r="KXP25" s="810"/>
      <c r="KXQ25" s="810"/>
      <c r="KXR25" s="810"/>
      <c r="KXS25" s="810"/>
      <c r="KXT25" s="810"/>
      <c r="KXU25" s="810"/>
      <c r="KXV25" s="810"/>
      <c r="KXW25" s="810"/>
      <c r="KXX25" s="810"/>
      <c r="KXY25" s="810"/>
      <c r="KXZ25" s="810"/>
      <c r="KYA25" s="810"/>
      <c r="KYB25" s="810"/>
      <c r="KYC25" s="810"/>
      <c r="KYD25" s="810"/>
      <c r="KYE25" s="810"/>
      <c r="KYF25" s="810"/>
      <c r="KYG25" s="810"/>
      <c r="KYH25" s="810"/>
      <c r="KYI25" s="810"/>
      <c r="KYJ25" s="810"/>
      <c r="KYK25" s="810"/>
      <c r="KYL25" s="810"/>
      <c r="KYM25" s="810"/>
      <c r="KYN25" s="810"/>
      <c r="KYO25" s="810"/>
      <c r="KYP25" s="810"/>
      <c r="KYQ25" s="810"/>
      <c r="KYR25" s="810"/>
      <c r="KYS25" s="810"/>
      <c r="KYT25" s="810"/>
      <c r="KYU25" s="810"/>
      <c r="KYV25" s="810"/>
      <c r="KYW25" s="810"/>
      <c r="KYX25" s="810"/>
      <c r="KYY25" s="810"/>
      <c r="KYZ25" s="810"/>
      <c r="KZA25" s="810"/>
      <c r="KZB25" s="810"/>
      <c r="KZC25" s="810"/>
      <c r="KZD25" s="810"/>
      <c r="KZE25" s="810"/>
      <c r="KZF25" s="810"/>
      <c r="KZG25" s="810"/>
      <c r="KZH25" s="810"/>
      <c r="KZI25" s="810"/>
      <c r="KZJ25" s="810"/>
      <c r="KZK25" s="810"/>
      <c r="KZL25" s="810"/>
      <c r="KZM25" s="810"/>
      <c r="KZN25" s="810"/>
      <c r="KZO25" s="810"/>
      <c r="KZP25" s="810"/>
      <c r="KZQ25" s="810"/>
      <c r="KZR25" s="810"/>
      <c r="KZS25" s="810"/>
      <c r="KZT25" s="810"/>
      <c r="KZU25" s="810"/>
      <c r="KZV25" s="810"/>
      <c r="KZW25" s="810"/>
      <c r="KZX25" s="810"/>
      <c r="KZY25" s="810"/>
      <c r="KZZ25" s="810"/>
      <c r="LAA25" s="810"/>
      <c r="LAB25" s="810"/>
      <c r="LAC25" s="810"/>
      <c r="LAD25" s="810"/>
      <c r="LAE25" s="810"/>
      <c r="LAF25" s="810"/>
      <c r="LAG25" s="810"/>
      <c r="LAH25" s="810"/>
      <c r="LAI25" s="810"/>
      <c r="LAJ25" s="810"/>
      <c r="LAK25" s="810"/>
      <c r="LAL25" s="810"/>
      <c r="LAM25" s="810"/>
      <c r="LAN25" s="810"/>
      <c r="LAO25" s="810"/>
      <c r="LAP25" s="810"/>
      <c r="LAQ25" s="810"/>
      <c r="LAR25" s="810"/>
      <c r="LAS25" s="810"/>
      <c r="LAT25" s="810"/>
      <c r="LAU25" s="810"/>
      <c r="LAV25" s="810"/>
      <c r="LAW25" s="810"/>
      <c r="LAX25" s="810"/>
      <c r="LAY25" s="810"/>
      <c r="LAZ25" s="810"/>
      <c r="LBA25" s="810"/>
      <c r="LBB25" s="810"/>
      <c r="LBC25" s="810"/>
      <c r="LBD25" s="810"/>
      <c r="LBE25" s="810"/>
      <c r="LBF25" s="810"/>
      <c r="LBG25" s="810"/>
      <c r="LBH25" s="810"/>
      <c r="LBI25" s="810"/>
      <c r="LBJ25" s="810"/>
      <c r="LBK25" s="810"/>
      <c r="LBL25" s="810"/>
      <c r="LBM25" s="810"/>
      <c r="LBN25" s="810"/>
      <c r="LBO25" s="810"/>
      <c r="LBP25" s="810"/>
      <c r="LBQ25" s="810"/>
      <c r="LBR25" s="810"/>
      <c r="LBS25" s="810"/>
      <c r="LBT25" s="810"/>
      <c r="LBU25" s="810"/>
      <c r="LBV25" s="810"/>
      <c r="LBW25" s="810"/>
      <c r="LBX25" s="810"/>
      <c r="LBY25" s="810"/>
      <c r="LBZ25" s="810"/>
      <c r="LCA25" s="810"/>
      <c r="LCB25" s="810"/>
      <c r="LCC25" s="810"/>
      <c r="LCD25" s="810"/>
      <c r="LCE25" s="810"/>
      <c r="LCF25" s="810"/>
      <c r="LCG25" s="810"/>
      <c r="LCH25" s="810"/>
      <c r="LCI25" s="810"/>
      <c r="LCJ25" s="810"/>
      <c r="LCK25" s="810"/>
      <c r="LCL25" s="810"/>
      <c r="LCM25" s="810"/>
      <c r="LCN25" s="810"/>
      <c r="LCO25" s="810"/>
      <c r="LCP25" s="810"/>
      <c r="LCQ25" s="810"/>
      <c r="LCR25" s="810"/>
      <c r="LCS25" s="810"/>
      <c r="LCT25" s="810"/>
      <c r="LCU25" s="810"/>
      <c r="LCV25" s="810"/>
      <c r="LCW25" s="810"/>
      <c r="LCX25" s="810"/>
      <c r="LCY25" s="810"/>
      <c r="LCZ25" s="810"/>
      <c r="LDA25" s="810"/>
      <c r="LDB25" s="810"/>
      <c r="LDC25" s="810"/>
      <c r="LDD25" s="810"/>
      <c r="LDE25" s="810"/>
      <c r="LDF25" s="810"/>
      <c r="LDG25" s="810"/>
      <c r="LDH25" s="810"/>
      <c r="LDI25" s="810"/>
      <c r="LDJ25" s="810"/>
      <c r="LDK25" s="810"/>
      <c r="LDL25" s="810"/>
      <c r="LDM25" s="810"/>
      <c r="LDN25" s="810"/>
      <c r="LDO25" s="810"/>
      <c r="LDP25" s="810"/>
      <c r="LDQ25" s="810"/>
      <c r="LDR25" s="810"/>
      <c r="LDS25" s="810"/>
      <c r="LDT25" s="810"/>
      <c r="LDU25" s="810"/>
      <c r="LDV25" s="810"/>
      <c r="LDW25" s="810"/>
      <c r="LDX25" s="810"/>
      <c r="LDY25" s="810"/>
      <c r="LDZ25" s="810"/>
      <c r="LEA25" s="810"/>
      <c r="LEB25" s="810"/>
      <c r="LEC25" s="810"/>
      <c r="LED25" s="810"/>
      <c r="LEE25" s="810"/>
      <c r="LEF25" s="810"/>
      <c r="LEG25" s="810"/>
      <c r="LEH25" s="810"/>
      <c r="LEI25" s="810"/>
      <c r="LEJ25" s="810"/>
      <c r="LEK25" s="810"/>
      <c r="LEL25" s="810"/>
      <c r="LEM25" s="810"/>
      <c r="LEN25" s="810"/>
      <c r="LEO25" s="810"/>
      <c r="LEP25" s="810"/>
      <c r="LEQ25" s="810"/>
      <c r="LER25" s="810"/>
      <c r="LES25" s="810"/>
      <c r="LET25" s="810"/>
      <c r="LEU25" s="810"/>
      <c r="LEV25" s="810"/>
      <c r="LEW25" s="810"/>
      <c r="LEX25" s="810"/>
      <c r="LEY25" s="810"/>
      <c r="LEZ25" s="810"/>
      <c r="LFA25" s="810"/>
      <c r="LFB25" s="810"/>
      <c r="LFC25" s="810"/>
      <c r="LFD25" s="810"/>
      <c r="LFE25" s="810"/>
      <c r="LFF25" s="810"/>
      <c r="LFG25" s="810"/>
      <c r="LFH25" s="810"/>
      <c r="LFI25" s="810"/>
      <c r="LFJ25" s="810"/>
      <c r="LFK25" s="810"/>
      <c r="LFL25" s="810"/>
      <c r="LFM25" s="810"/>
      <c r="LFN25" s="810"/>
      <c r="LFO25" s="810"/>
      <c r="LFP25" s="810"/>
      <c r="LFQ25" s="810"/>
      <c r="LFR25" s="810"/>
      <c r="LFS25" s="810"/>
      <c r="LFT25" s="810"/>
      <c r="LFU25" s="810"/>
      <c r="LFV25" s="810"/>
      <c r="LFW25" s="810"/>
      <c r="LFX25" s="810"/>
      <c r="LFY25" s="810"/>
      <c r="LFZ25" s="810"/>
      <c r="LGA25" s="810"/>
      <c r="LGB25" s="810"/>
      <c r="LGC25" s="810"/>
      <c r="LGD25" s="810"/>
      <c r="LGE25" s="810"/>
      <c r="LGF25" s="810"/>
      <c r="LGG25" s="810"/>
      <c r="LGH25" s="810"/>
      <c r="LGI25" s="810"/>
      <c r="LGJ25" s="810"/>
      <c r="LGK25" s="810"/>
      <c r="LGL25" s="810"/>
      <c r="LGM25" s="810"/>
      <c r="LGN25" s="810"/>
      <c r="LGO25" s="810"/>
      <c r="LGP25" s="810"/>
      <c r="LGQ25" s="810"/>
      <c r="LGR25" s="810"/>
      <c r="LGS25" s="810"/>
      <c r="LGT25" s="810"/>
      <c r="LGU25" s="810"/>
      <c r="LGV25" s="810"/>
      <c r="LGW25" s="810"/>
      <c r="LGX25" s="810"/>
      <c r="LGY25" s="810"/>
      <c r="LGZ25" s="810"/>
      <c r="LHA25" s="810"/>
      <c r="LHB25" s="810"/>
      <c r="LHC25" s="810"/>
      <c r="LHD25" s="810"/>
      <c r="LHE25" s="810"/>
      <c r="LHF25" s="810"/>
      <c r="LHG25" s="810"/>
      <c r="LHH25" s="810"/>
      <c r="LHI25" s="810"/>
      <c r="LHJ25" s="810"/>
      <c r="LHK25" s="810"/>
      <c r="LHL25" s="810"/>
      <c r="LHM25" s="810"/>
      <c r="LHN25" s="810"/>
      <c r="LHO25" s="810"/>
      <c r="LHP25" s="810"/>
      <c r="LHQ25" s="810"/>
      <c r="LHR25" s="810"/>
      <c r="LHS25" s="810"/>
      <c r="LHT25" s="810"/>
      <c r="LHU25" s="810"/>
      <c r="LHV25" s="810"/>
      <c r="LHW25" s="810"/>
      <c r="LHX25" s="810"/>
      <c r="LHY25" s="810"/>
      <c r="LHZ25" s="810"/>
      <c r="LIA25" s="810"/>
      <c r="LIB25" s="810"/>
      <c r="LIC25" s="810"/>
      <c r="LID25" s="810"/>
      <c r="LIE25" s="810"/>
      <c r="LIF25" s="810"/>
      <c r="LIG25" s="810"/>
      <c r="LIH25" s="810"/>
      <c r="LII25" s="810"/>
      <c r="LIJ25" s="810"/>
      <c r="LIK25" s="810"/>
      <c r="LIL25" s="810"/>
      <c r="LIM25" s="810"/>
      <c r="LIN25" s="810"/>
      <c r="LIO25" s="810"/>
      <c r="LIP25" s="810"/>
      <c r="LIQ25" s="810"/>
      <c r="LIR25" s="810"/>
      <c r="LIS25" s="810"/>
      <c r="LIT25" s="810"/>
      <c r="LIU25" s="810"/>
      <c r="LIV25" s="810"/>
      <c r="LIW25" s="810"/>
      <c r="LIX25" s="810"/>
      <c r="LIY25" s="810"/>
      <c r="LIZ25" s="810"/>
      <c r="LJA25" s="810"/>
      <c r="LJB25" s="810"/>
      <c r="LJC25" s="810"/>
      <c r="LJD25" s="810"/>
      <c r="LJE25" s="810"/>
      <c r="LJF25" s="810"/>
      <c r="LJG25" s="810"/>
      <c r="LJH25" s="810"/>
      <c r="LJI25" s="810"/>
      <c r="LJJ25" s="810"/>
      <c r="LJK25" s="810"/>
      <c r="LJL25" s="810"/>
      <c r="LJM25" s="810"/>
      <c r="LJN25" s="810"/>
      <c r="LJO25" s="810"/>
      <c r="LJP25" s="810"/>
      <c r="LJQ25" s="810"/>
      <c r="LJR25" s="810"/>
      <c r="LJS25" s="810"/>
      <c r="LJT25" s="810"/>
      <c r="LJU25" s="810"/>
      <c r="LJV25" s="810"/>
      <c r="LJW25" s="810"/>
      <c r="LJX25" s="810"/>
      <c r="LJY25" s="810"/>
      <c r="LJZ25" s="810"/>
      <c r="LKA25" s="810"/>
      <c r="LKB25" s="810"/>
      <c r="LKC25" s="810"/>
      <c r="LKD25" s="810"/>
      <c r="LKE25" s="810"/>
      <c r="LKF25" s="810"/>
      <c r="LKG25" s="810"/>
      <c r="LKH25" s="810"/>
      <c r="LKI25" s="810"/>
      <c r="LKJ25" s="810"/>
      <c r="LKK25" s="810"/>
      <c r="LKL25" s="810"/>
      <c r="LKM25" s="810"/>
      <c r="LKN25" s="810"/>
      <c r="LKO25" s="810"/>
      <c r="LKP25" s="810"/>
      <c r="LKQ25" s="810"/>
      <c r="LKR25" s="810"/>
      <c r="LKS25" s="810"/>
      <c r="LKT25" s="810"/>
      <c r="LKU25" s="810"/>
      <c r="LKV25" s="810"/>
      <c r="LKW25" s="810"/>
      <c r="LKX25" s="810"/>
      <c r="LKY25" s="810"/>
      <c r="LKZ25" s="810"/>
      <c r="LLA25" s="810"/>
      <c r="LLB25" s="810"/>
      <c r="LLC25" s="810"/>
      <c r="LLD25" s="810"/>
      <c r="LLE25" s="810"/>
      <c r="LLF25" s="810"/>
      <c r="LLG25" s="810"/>
      <c r="LLH25" s="810"/>
      <c r="LLI25" s="810"/>
      <c r="LLJ25" s="810"/>
      <c r="LLK25" s="810"/>
      <c r="LLL25" s="810"/>
      <c r="LLM25" s="810"/>
      <c r="LLN25" s="810"/>
      <c r="LLO25" s="810"/>
      <c r="LLP25" s="810"/>
      <c r="LLQ25" s="810"/>
      <c r="LLR25" s="810"/>
      <c r="LLS25" s="810"/>
      <c r="LLT25" s="810"/>
      <c r="LLU25" s="810"/>
      <c r="LLV25" s="810"/>
      <c r="LLW25" s="810"/>
      <c r="LLX25" s="810"/>
      <c r="LLY25" s="810"/>
      <c r="LLZ25" s="810"/>
      <c r="LMA25" s="810"/>
      <c r="LMB25" s="810"/>
      <c r="LMC25" s="810"/>
      <c r="LMD25" s="810"/>
      <c r="LME25" s="810"/>
      <c r="LMF25" s="810"/>
      <c r="LMG25" s="810"/>
      <c r="LMH25" s="810"/>
      <c r="LMI25" s="810"/>
      <c r="LMJ25" s="810"/>
      <c r="LMK25" s="810"/>
      <c r="LML25" s="810"/>
      <c r="LMM25" s="810"/>
      <c r="LMN25" s="810"/>
      <c r="LMO25" s="810"/>
      <c r="LMP25" s="810"/>
      <c r="LMQ25" s="810"/>
      <c r="LMR25" s="810"/>
      <c r="LMS25" s="810"/>
      <c r="LMT25" s="810"/>
      <c r="LMU25" s="810"/>
      <c r="LMV25" s="810"/>
      <c r="LMW25" s="810"/>
      <c r="LMX25" s="810"/>
      <c r="LMY25" s="810"/>
      <c r="LMZ25" s="810"/>
      <c r="LNA25" s="810"/>
      <c r="LNB25" s="810"/>
      <c r="LNC25" s="810"/>
      <c r="LND25" s="810"/>
      <c r="LNE25" s="810"/>
      <c r="LNF25" s="810"/>
      <c r="LNG25" s="810"/>
      <c r="LNH25" s="810"/>
      <c r="LNI25" s="810"/>
      <c r="LNJ25" s="810"/>
      <c r="LNK25" s="810"/>
      <c r="LNL25" s="810"/>
      <c r="LNM25" s="810"/>
      <c r="LNN25" s="810"/>
      <c r="LNO25" s="810"/>
      <c r="LNP25" s="810"/>
      <c r="LNQ25" s="810"/>
      <c r="LNR25" s="810"/>
      <c r="LNS25" s="810"/>
      <c r="LNT25" s="810"/>
      <c r="LNU25" s="810"/>
      <c r="LNV25" s="810"/>
      <c r="LNW25" s="810"/>
      <c r="LNX25" s="810"/>
      <c r="LNY25" s="810"/>
      <c r="LNZ25" s="810"/>
      <c r="LOA25" s="810"/>
      <c r="LOB25" s="810"/>
      <c r="LOC25" s="810"/>
      <c r="LOD25" s="810"/>
      <c r="LOE25" s="810"/>
      <c r="LOF25" s="810"/>
      <c r="LOG25" s="810"/>
      <c r="LOH25" s="810"/>
      <c r="LOI25" s="810"/>
      <c r="LOJ25" s="810"/>
      <c r="LOK25" s="810"/>
      <c r="LOL25" s="810"/>
      <c r="LOM25" s="810"/>
      <c r="LON25" s="810"/>
      <c r="LOO25" s="810"/>
      <c r="LOP25" s="810"/>
      <c r="LOQ25" s="810"/>
      <c r="LOR25" s="810"/>
      <c r="LOS25" s="810"/>
      <c r="LOT25" s="810"/>
      <c r="LOU25" s="810"/>
      <c r="LOV25" s="810"/>
      <c r="LOW25" s="810"/>
      <c r="LOX25" s="810"/>
      <c r="LOY25" s="810"/>
      <c r="LOZ25" s="810"/>
      <c r="LPA25" s="810"/>
      <c r="LPB25" s="810"/>
      <c r="LPC25" s="810"/>
      <c r="LPD25" s="810"/>
      <c r="LPE25" s="810"/>
      <c r="LPF25" s="810"/>
      <c r="LPG25" s="810"/>
      <c r="LPH25" s="810"/>
      <c r="LPI25" s="810"/>
      <c r="LPJ25" s="810"/>
      <c r="LPK25" s="810"/>
      <c r="LPL25" s="810"/>
      <c r="LPM25" s="810"/>
      <c r="LPN25" s="810"/>
      <c r="LPO25" s="810"/>
      <c r="LPP25" s="810"/>
      <c r="LPQ25" s="810"/>
      <c r="LPR25" s="810"/>
      <c r="LPS25" s="810"/>
      <c r="LPT25" s="810"/>
      <c r="LPU25" s="810"/>
      <c r="LPV25" s="810"/>
      <c r="LPW25" s="810"/>
      <c r="LPX25" s="810"/>
      <c r="LPY25" s="810"/>
      <c r="LPZ25" s="810"/>
      <c r="LQA25" s="810"/>
      <c r="LQB25" s="810"/>
      <c r="LQC25" s="810"/>
      <c r="LQD25" s="810"/>
      <c r="LQE25" s="810"/>
      <c r="LQF25" s="810"/>
      <c r="LQG25" s="810"/>
      <c r="LQH25" s="810"/>
      <c r="LQI25" s="810"/>
      <c r="LQJ25" s="810"/>
      <c r="LQK25" s="810"/>
      <c r="LQL25" s="810"/>
      <c r="LQM25" s="810"/>
      <c r="LQN25" s="810"/>
      <c r="LQO25" s="810"/>
      <c r="LQP25" s="810"/>
      <c r="LQQ25" s="810"/>
      <c r="LQR25" s="810"/>
      <c r="LQS25" s="810"/>
      <c r="LQT25" s="810"/>
      <c r="LQU25" s="810"/>
      <c r="LQV25" s="810"/>
      <c r="LQW25" s="810"/>
      <c r="LQX25" s="810"/>
      <c r="LQY25" s="810"/>
      <c r="LQZ25" s="810"/>
      <c r="LRA25" s="810"/>
      <c r="LRB25" s="810"/>
      <c r="LRC25" s="810"/>
      <c r="LRD25" s="810"/>
      <c r="LRE25" s="810"/>
      <c r="LRF25" s="810"/>
      <c r="LRG25" s="810"/>
      <c r="LRH25" s="810"/>
      <c r="LRI25" s="810"/>
      <c r="LRJ25" s="810"/>
      <c r="LRK25" s="810"/>
      <c r="LRL25" s="810"/>
      <c r="LRM25" s="810"/>
      <c r="LRN25" s="810"/>
      <c r="LRO25" s="810"/>
      <c r="LRP25" s="810"/>
      <c r="LRQ25" s="810"/>
      <c r="LRR25" s="810"/>
      <c r="LRS25" s="810"/>
      <c r="LRT25" s="810"/>
      <c r="LRU25" s="810"/>
      <c r="LRV25" s="810"/>
      <c r="LRW25" s="810"/>
      <c r="LRX25" s="810"/>
      <c r="LRY25" s="810"/>
      <c r="LRZ25" s="810"/>
      <c r="LSA25" s="810"/>
      <c r="LSB25" s="810"/>
      <c r="LSC25" s="810"/>
      <c r="LSD25" s="810"/>
      <c r="LSE25" s="810"/>
      <c r="LSF25" s="810"/>
      <c r="LSG25" s="810"/>
      <c r="LSH25" s="810"/>
      <c r="LSI25" s="810"/>
      <c r="LSJ25" s="810"/>
      <c r="LSK25" s="810"/>
      <c r="LSL25" s="810"/>
      <c r="LSM25" s="810"/>
      <c r="LSN25" s="810"/>
      <c r="LSO25" s="810"/>
      <c r="LSP25" s="810"/>
      <c r="LSQ25" s="810"/>
      <c r="LSR25" s="810"/>
      <c r="LSS25" s="810"/>
      <c r="LST25" s="810"/>
      <c r="LSU25" s="810"/>
      <c r="LSV25" s="810"/>
      <c r="LSW25" s="810"/>
      <c r="LSX25" s="810"/>
      <c r="LSY25" s="810"/>
      <c r="LSZ25" s="810"/>
      <c r="LTA25" s="810"/>
      <c r="LTB25" s="810"/>
      <c r="LTC25" s="810"/>
      <c r="LTD25" s="810"/>
      <c r="LTE25" s="810"/>
      <c r="LTF25" s="810"/>
      <c r="LTG25" s="810"/>
      <c r="LTH25" s="810"/>
      <c r="LTI25" s="810"/>
      <c r="LTJ25" s="810"/>
      <c r="LTK25" s="810"/>
      <c r="LTL25" s="810"/>
      <c r="LTM25" s="810"/>
      <c r="LTN25" s="810"/>
      <c r="LTO25" s="810"/>
      <c r="LTP25" s="810"/>
      <c r="LTQ25" s="810"/>
      <c r="LTR25" s="810"/>
      <c r="LTS25" s="810"/>
      <c r="LTT25" s="810"/>
      <c r="LTU25" s="810"/>
      <c r="LTV25" s="810"/>
      <c r="LTW25" s="810"/>
      <c r="LTX25" s="810"/>
      <c r="LTY25" s="810"/>
      <c r="LTZ25" s="810"/>
      <c r="LUA25" s="810"/>
      <c r="LUB25" s="810"/>
      <c r="LUC25" s="810"/>
      <c r="LUD25" s="810"/>
      <c r="LUE25" s="810"/>
      <c r="LUF25" s="810"/>
      <c r="LUG25" s="810"/>
      <c r="LUH25" s="810"/>
      <c r="LUI25" s="810"/>
      <c r="LUJ25" s="810"/>
      <c r="LUK25" s="810"/>
      <c r="LUL25" s="810"/>
      <c r="LUM25" s="810"/>
      <c r="LUN25" s="810"/>
      <c r="LUO25" s="810"/>
      <c r="LUP25" s="810"/>
      <c r="LUQ25" s="810"/>
      <c r="LUR25" s="810"/>
      <c r="LUS25" s="810"/>
      <c r="LUT25" s="810"/>
      <c r="LUU25" s="810"/>
      <c r="LUV25" s="810"/>
      <c r="LUW25" s="810"/>
      <c r="LUX25" s="810"/>
      <c r="LUY25" s="810"/>
      <c r="LUZ25" s="810"/>
      <c r="LVA25" s="810"/>
      <c r="LVB25" s="810"/>
      <c r="LVC25" s="810"/>
      <c r="LVD25" s="810"/>
      <c r="LVE25" s="810"/>
      <c r="LVF25" s="810"/>
      <c r="LVG25" s="810"/>
      <c r="LVH25" s="810"/>
      <c r="LVI25" s="810"/>
      <c r="LVJ25" s="810"/>
      <c r="LVK25" s="810"/>
      <c r="LVL25" s="810"/>
      <c r="LVM25" s="810"/>
      <c r="LVN25" s="810"/>
      <c r="LVO25" s="810"/>
      <c r="LVP25" s="810"/>
      <c r="LVQ25" s="810"/>
      <c r="LVR25" s="810"/>
      <c r="LVS25" s="810"/>
      <c r="LVT25" s="810"/>
      <c r="LVU25" s="810"/>
      <c r="LVV25" s="810"/>
      <c r="LVW25" s="810"/>
      <c r="LVX25" s="810"/>
      <c r="LVY25" s="810"/>
      <c r="LVZ25" s="810"/>
      <c r="LWA25" s="810"/>
      <c r="LWB25" s="810"/>
      <c r="LWC25" s="810"/>
      <c r="LWD25" s="810"/>
      <c r="LWE25" s="810"/>
      <c r="LWF25" s="810"/>
      <c r="LWG25" s="810"/>
      <c r="LWH25" s="810"/>
      <c r="LWI25" s="810"/>
      <c r="LWJ25" s="810"/>
      <c r="LWK25" s="810"/>
      <c r="LWL25" s="810"/>
      <c r="LWM25" s="810"/>
      <c r="LWN25" s="810"/>
      <c r="LWO25" s="810"/>
      <c r="LWP25" s="810"/>
      <c r="LWQ25" s="810"/>
      <c r="LWR25" s="810"/>
      <c r="LWS25" s="810"/>
      <c r="LWT25" s="810"/>
      <c r="LWU25" s="810"/>
      <c r="LWV25" s="810"/>
      <c r="LWW25" s="810"/>
      <c r="LWX25" s="810"/>
      <c r="LWY25" s="810"/>
      <c r="LWZ25" s="810"/>
      <c r="LXA25" s="810"/>
      <c r="LXB25" s="810"/>
      <c r="LXC25" s="810"/>
      <c r="LXD25" s="810"/>
      <c r="LXE25" s="810"/>
      <c r="LXF25" s="810"/>
      <c r="LXG25" s="810"/>
      <c r="LXH25" s="810"/>
      <c r="LXI25" s="810"/>
      <c r="LXJ25" s="810"/>
      <c r="LXK25" s="810"/>
      <c r="LXL25" s="810"/>
      <c r="LXM25" s="810"/>
      <c r="LXN25" s="810"/>
      <c r="LXO25" s="810"/>
      <c r="LXP25" s="810"/>
      <c r="LXQ25" s="810"/>
      <c r="LXR25" s="810"/>
      <c r="LXS25" s="810"/>
      <c r="LXT25" s="810"/>
      <c r="LXU25" s="810"/>
      <c r="LXV25" s="810"/>
      <c r="LXW25" s="810"/>
      <c r="LXX25" s="810"/>
      <c r="LXY25" s="810"/>
      <c r="LXZ25" s="810"/>
      <c r="LYA25" s="810"/>
      <c r="LYB25" s="810"/>
      <c r="LYC25" s="810"/>
      <c r="LYD25" s="810"/>
      <c r="LYE25" s="810"/>
      <c r="LYF25" s="810"/>
      <c r="LYG25" s="810"/>
      <c r="LYH25" s="810"/>
      <c r="LYI25" s="810"/>
      <c r="LYJ25" s="810"/>
      <c r="LYK25" s="810"/>
      <c r="LYL25" s="810"/>
      <c r="LYM25" s="810"/>
      <c r="LYN25" s="810"/>
      <c r="LYO25" s="810"/>
      <c r="LYP25" s="810"/>
      <c r="LYQ25" s="810"/>
      <c r="LYR25" s="810"/>
      <c r="LYS25" s="810"/>
      <c r="LYT25" s="810"/>
      <c r="LYU25" s="810"/>
      <c r="LYV25" s="810"/>
      <c r="LYW25" s="810"/>
      <c r="LYX25" s="810"/>
      <c r="LYY25" s="810"/>
      <c r="LYZ25" s="810"/>
      <c r="LZA25" s="810"/>
      <c r="LZB25" s="810"/>
      <c r="LZC25" s="810"/>
      <c r="LZD25" s="810"/>
      <c r="LZE25" s="810"/>
      <c r="LZF25" s="810"/>
      <c r="LZG25" s="810"/>
      <c r="LZH25" s="810"/>
      <c r="LZI25" s="810"/>
      <c r="LZJ25" s="810"/>
      <c r="LZK25" s="810"/>
      <c r="LZL25" s="810"/>
      <c r="LZM25" s="810"/>
      <c r="LZN25" s="810"/>
      <c r="LZO25" s="810"/>
      <c r="LZP25" s="810"/>
      <c r="LZQ25" s="810"/>
      <c r="LZR25" s="810"/>
      <c r="LZS25" s="810"/>
      <c r="LZT25" s="810"/>
      <c r="LZU25" s="810"/>
      <c r="LZV25" s="810"/>
      <c r="LZW25" s="810"/>
      <c r="LZX25" s="810"/>
      <c r="LZY25" s="810"/>
      <c r="LZZ25" s="810"/>
      <c r="MAA25" s="810"/>
      <c r="MAB25" s="810"/>
      <c r="MAC25" s="810"/>
      <c r="MAD25" s="810"/>
      <c r="MAE25" s="810"/>
      <c r="MAF25" s="810"/>
      <c r="MAG25" s="810"/>
      <c r="MAH25" s="810"/>
      <c r="MAI25" s="810"/>
      <c r="MAJ25" s="810"/>
      <c r="MAK25" s="810"/>
      <c r="MAL25" s="810"/>
      <c r="MAM25" s="810"/>
      <c r="MAN25" s="810"/>
      <c r="MAO25" s="810"/>
      <c r="MAP25" s="810"/>
      <c r="MAQ25" s="810"/>
      <c r="MAR25" s="810"/>
      <c r="MAS25" s="810"/>
      <c r="MAT25" s="810"/>
      <c r="MAU25" s="810"/>
      <c r="MAV25" s="810"/>
      <c r="MAW25" s="810"/>
      <c r="MAX25" s="810"/>
      <c r="MAY25" s="810"/>
      <c r="MAZ25" s="810"/>
      <c r="MBA25" s="810"/>
      <c r="MBB25" s="810"/>
      <c r="MBC25" s="810"/>
      <c r="MBD25" s="810"/>
      <c r="MBE25" s="810"/>
      <c r="MBF25" s="810"/>
      <c r="MBG25" s="810"/>
      <c r="MBH25" s="810"/>
      <c r="MBI25" s="810"/>
      <c r="MBJ25" s="810"/>
      <c r="MBK25" s="810"/>
      <c r="MBL25" s="810"/>
      <c r="MBM25" s="810"/>
      <c r="MBN25" s="810"/>
      <c r="MBO25" s="810"/>
      <c r="MBP25" s="810"/>
      <c r="MBQ25" s="810"/>
      <c r="MBR25" s="810"/>
      <c r="MBS25" s="810"/>
      <c r="MBT25" s="810"/>
      <c r="MBU25" s="810"/>
      <c r="MBV25" s="810"/>
      <c r="MBW25" s="810"/>
      <c r="MBX25" s="810"/>
      <c r="MBY25" s="810"/>
      <c r="MBZ25" s="810"/>
      <c r="MCA25" s="810"/>
      <c r="MCB25" s="810"/>
      <c r="MCC25" s="810"/>
      <c r="MCD25" s="810"/>
      <c r="MCE25" s="810"/>
      <c r="MCF25" s="810"/>
      <c r="MCG25" s="810"/>
      <c r="MCH25" s="810"/>
      <c r="MCI25" s="810"/>
      <c r="MCJ25" s="810"/>
      <c r="MCK25" s="810"/>
      <c r="MCL25" s="810"/>
      <c r="MCM25" s="810"/>
      <c r="MCN25" s="810"/>
      <c r="MCO25" s="810"/>
      <c r="MCP25" s="810"/>
      <c r="MCQ25" s="810"/>
      <c r="MCR25" s="810"/>
      <c r="MCS25" s="810"/>
      <c r="MCT25" s="810"/>
      <c r="MCU25" s="810"/>
      <c r="MCV25" s="810"/>
      <c r="MCW25" s="810"/>
      <c r="MCX25" s="810"/>
      <c r="MCY25" s="810"/>
      <c r="MCZ25" s="810"/>
      <c r="MDA25" s="810"/>
      <c r="MDB25" s="810"/>
      <c r="MDC25" s="810"/>
      <c r="MDD25" s="810"/>
      <c r="MDE25" s="810"/>
      <c r="MDF25" s="810"/>
      <c r="MDG25" s="810"/>
      <c r="MDH25" s="810"/>
      <c r="MDI25" s="810"/>
      <c r="MDJ25" s="810"/>
      <c r="MDK25" s="810"/>
      <c r="MDL25" s="810"/>
      <c r="MDM25" s="810"/>
      <c r="MDN25" s="810"/>
      <c r="MDO25" s="810"/>
      <c r="MDP25" s="810"/>
      <c r="MDQ25" s="810"/>
      <c r="MDR25" s="810"/>
      <c r="MDS25" s="810"/>
      <c r="MDT25" s="810"/>
      <c r="MDU25" s="810"/>
      <c r="MDV25" s="810"/>
      <c r="MDW25" s="810"/>
      <c r="MDX25" s="810"/>
      <c r="MDY25" s="810"/>
      <c r="MDZ25" s="810"/>
      <c r="MEA25" s="810"/>
      <c r="MEB25" s="810"/>
      <c r="MEC25" s="810"/>
      <c r="MED25" s="810"/>
      <c r="MEE25" s="810"/>
      <c r="MEF25" s="810"/>
      <c r="MEG25" s="810"/>
      <c r="MEH25" s="810"/>
      <c r="MEI25" s="810"/>
      <c r="MEJ25" s="810"/>
      <c r="MEK25" s="810"/>
      <c r="MEL25" s="810"/>
      <c r="MEM25" s="810"/>
      <c r="MEN25" s="810"/>
      <c r="MEO25" s="810"/>
      <c r="MEP25" s="810"/>
      <c r="MEQ25" s="810"/>
      <c r="MER25" s="810"/>
      <c r="MES25" s="810"/>
      <c r="MET25" s="810"/>
      <c r="MEU25" s="810"/>
      <c r="MEV25" s="810"/>
      <c r="MEW25" s="810"/>
      <c r="MEX25" s="810"/>
      <c r="MEY25" s="810"/>
      <c r="MEZ25" s="810"/>
      <c r="MFA25" s="810"/>
      <c r="MFB25" s="810"/>
      <c r="MFC25" s="810"/>
      <c r="MFD25" s="810"/>
      <c r="MFE25" s="810"/>
      <c r="MFF25" s="810"/>
      <c r="MFG25" s="810"/>
      <c r="MFH25" s="810"/>
      <c r="MFI25" s="810"/>
      <c r="MFJ25" s="810"/>
      <c r="MFK25" s="810"/>
      <c r="MFL25" s="810"/>
      <c r="MFM25" s="810"/>
      <c r="MFN25" s="810"/>
      <c r="MFO25" s="810"/>
      <c r="MFP25" s="810"/>
      <c r="MFQ25" s="810"/>
      <c r="MFR25" s="810"/>
      <c r="MFS25" s="810"/>
      <c r="MFT25" s="810"/>
      <c r="MFU25" s="810"/>
      <c r="MFV25" s="810"/>
      <c r="MFW25" s="810"/>
      <c r="MFX25" s="810"/>
      <c r="MFY25" s="810"/>
      <c r="MFZ25" s="810"/>
      <c r="MGA25" s="810"/>
      <c r="MGB25" s="810"/>
      <c r="MGC25" s="810"/>
      <c r="MGD25" s="810"/>
      <c r="MGE25" s="810"/>
      <c r="MGF25" s="810"/>
      <c r="MGG25" s="810"/>
      <c r="MGH25" s="810"/>
      <c r="MGI25" s="810"/>
      <c r="MGJ25" s="810"/>
      <c r="MGK25" s="810"/>
      <c r="MGL25" s="810"/>
      <c r="MGM25" s="810"/>
      <c r="MGN25" s="810"/>
      <c r="MGO25" s="810"/>
      <c r="MGP25" s="810"/>
      <c r="MGQ25" s="810"/>
      <c r="MGR25" s="810"/>
      <c r="MGS25" s="810"/>
      <c r="MGT25" s="810"/>
      <c r="MGU25" s="810"/>
      <c r="MGV25" s="810"/>
      <c r="MGW25" s="810"/>
      <c r="MGX25" s="810"/>
      <c r="MGY25" s="810"/>
      <c r="MGZ25" s="810"/>
      <c r="MHA25" s="810"/>
      <c r="MHB25" s="810"/>
      <c r="MHC25" s="810"/>
      <c r="MHD25" s="810"/>
      <c r="MHE25" s="810"/>
      <c r="MHF25" s="810"/>
      <c r="MHG25" s="810"/>
      <c r="MHH25" s="810"/>
      <c r="MHI25" s="810"/>
      <c r="MHJ25" s="810"/>
      <c r="MHK25" s="810"/>
      <c r="MHL25" s="810"/>
      <c r="MHM25" s="810"/>
      <c r="MHN25" s="810"/>
      <c r="MHO25" s="810"/>
      <c r="MHP25" s="810"/>
      <c r="MHQ25" s="810"/>
      <c r="MHR25" s="810"/>
      <c r="MHS25" s="810"/>
      <c r="MHT25" s="810"/>
      <c r="MHU25" s="810"/>
      <c r="MHV25" s="810"/>
      <c r="MHW25" s="810"/>
      <c r="MHX25" s="810"/>
      <c r="MHY25" s="810"/>
      <c r="MHZ25" s="810"/>
      <c r="MIA25" s="810"/>
      <c r="MIB25" s="810"/>
      <c r="MIC25" s="810"/>
      <c r="MID25" s="810"/>
      <c r="MIE25" s="810"/>
      <c r="MIF25" s="810"/>
      <c r="MIG25" s="810"/>
      <c r="MIH25" s="810"/>
      <c r="MII25" s="810"/>
      <c r="MIJ25" s="810"/>
      <c r="MIK25" s="810"/>
      <c r="MIL25" s="810"/>
      <c r="MIM25" s="810"/>
      <c r="MIN25" s="810"/>
      <c r="MIO25" s="810"/>
      <c r="MIP25" s="810"/>
      <c r="MIQ25" s="810"/>
      <c r="MIR25" s="810"/>
      <c r="MIS25" s="810"/>
      <c r="MIT25" s="810"/>
      <c r="MIU25" s="810"/>
      <c r="MIV25" s="810"/>
      <c r="MIW25" s="810"/>
      <c r="MIX25" s="810"/>
      <c r="MIY25" s="810"/>
      <c r="MIZ25" s="810"/>
      <c r="MJA25" s="810"/>
      <c r="MJB25" s="810"/>
      <c r="MJC25" s="810"/>
      <c r="MJD25" s="810"/>
      <c r="MJE25" s="810"/>
      <c r="MJF25" s="810"/>
      <c r="MJG25" s="810"/>
      <c r="MJH25" s="810"/>
      <c r="MJI25" s="810"/>
      <c r="MJJ25" s="810"/>
      <c r="MJK25" s="810"/>
      <c r="MJL25" s="810"/>
      <c r="MJM25" s="810"/>
      <c r="MJN25" s="810"/>
      <c r="MJO25" s="810"/>
      <c r="MJP25" s="810"/>
      <c r="MJQ25" s="810"/>
      <c r="MJR25" s="810"/>
      <c r="MJS25" s="810"/>
      <c r="MJT25" s="810"/>
      <c r="MJU25" s="810"/>
      <c r="MJV25" s="810"/>
      <c r="MJW25" s="810"/>
      <c r="MJX25" s="810"/>
      <c r="MJY25" s="810"/>
      <c r="MJZ25" s="810"/>
      <c r="MKA25" s="810"/>
      <c r="MKB25" s="810"/>
      <c r="MKC25" s="810"/>
      <c r="MKD25" s="810"/>
      <c r="MKE25" s="810"/>
      <c r="MKF25" s="810"/>
      <c r="MKG25" s="810"/>
      <c r="MKH25" s="810"/>
      <c r="MKI25" s="810"/>
      <c r="MKJ25" s="810"/>
      <c r="MKK25" s="810"/>
      <c r="MKL25" s="810"/>
      <c r="MKM25" s="810"/>
      <c r="MKN25" s="810"/>
      <c r="MKO25" s="810"/>
      <c r="MKP25" s="810"/>
      <c r="MKQ25" s="810"/>
      <c r="MKR25" s="810"/>
      <c r="MKS25" s="810"/>
      <c r="MKT25" s="810"/>
      <c r="MKU25" s="810"/>
      <c r="MKV25" s="810"/>
      <c r="MKW25" s="810"/>
      <c r="MKX25" s="810"/>
      <c r="MKY25" s="810"/>
      <c r="MKZ25" s="810"/>
      <c r="MLA25" s="810"/>
      <c r="MLB25" s="810"/>
      <c r="MLC25" s="810"/>
      <c r="MLD25" s="810"/>
      <c r="MLE25" s="810"/>
      <c r="MLF25" s="810"/>
      <c r="MLG25" s="810"/>
      <c r="MLH25" s="810"/>
      <c r="MLI25" s="810"/>
      <c r="MLJ25" s="810"/>
      <c r="MLK25" s="810"/>
      <c r="MLL25" s="810"/>
      <c r="MLM25" s="810"/>
      <c r="MLN25" s="810"/>
      <c r="MLO25" s="810"/>
      <c r="MLP25" s="810"/>
      <c r="MLQ25" s="810"/>
      <c r="MLR25" s="810"/>
      <c r="MLS25" s="810"/>
      <c r="MLT25" s="810"/>
      <c r="MLU25" s="810"/>
      <c r="MLV25" s="810"/>
      <c r="MLW25" s="810"/>
      <c r="MLX25" s="810"/>
      <c r="MLY25" s="810"/>
      <c r="MLZ25" s="810"/>
      <c r="MMA25" s="810"/>
      <c r="MMB25" s="810"/>
      <c r="MMC25" s="810"/>
      <c r="MMD25" s="810"/>
      <c r="MME25" s="810"/>
      <c r="MMF25" s="810"/>
      <c r="MMG25" s="810"/>
      <c r="MMH25" s="810"/>
      <c r="MMI25" s="810"/>
      <c r="MMJ25" s="810"/>
      <c r="MMK25" s="810"/>
      <c r="MML25" s="810"/>
      <c r="MMM25" s="810"/>
      <c r="MMN25" s="810"/>
      <c r="MMO25" s="810"/>
      <c r="MMP25" s="810"/>
      <c r="MMQ25" s="810"/>
      <c r="MMR25" s="810"/>
      <c r="MMS25" s="810"/>
      <c r="MMT25" s="810"/>
      <c r="MMU25" s="810"/>
      <c r="MMV25" s="810"/>
      <c r="MMW25" s="810"/>
      <c r="MMX25" s="810"/>
      <c r="MMY25" s="810"/>
      <c r="MMZ25" s="810"/>
      <c r="MNA25" s="810"/>
      <c r="MNB25" s="810"/>
      <c r="MNC25" s="810"/>
      <c r="MND25" s="810"/>
      <c r="MNE25" s="810"/>
      <c r="MNF25" s="810"/>
      <c r="MNG25" s="810"/>
      <c r="MNH25" s="810"/>
      <c r="MNI25" s="810"/>
      <c r="MNJ25" s="810"/>
      <c r="MNK25" s="810"/>
      <c r="MNL25" s="810"/>
      <c r="MNM25" s="810"/>
      <c r="MNN25" s="810"/>
      <c r="MNO25" s="810"/>
      <c r="MNP25" s="810"/>
      <c r="MNQ25" s="810"/>
      <c r="MNR25" s="810"/>
      <c r="MNS25" s="810"/>
      <c r="MNT25" s="810"/>
      <c r="MNU25" s="810"/>
      <c r="MNV25" s="810"/>
      <c r="MNW25" s="810"/>
      <c r="MNX25" s="810"/>
      <c r="MNY25" s="810"/>
      <c r="MNZ25" s="810"/>
      <c r="MOA25" s="810"/>
      <c r="MOB25" s="810"/>
      <c r="MOC25" s="810"/>
      <c r="MOD25" s="810"/>
      <c r="MOE25" s="810"/>
      <c r="MOF25" s="810"/>
      <c r="MOG25" s="810"/>
      <c r="MOH25" s="810"/>
      <c r="MOI25" s="810"/>
      <c r="MOJ25" s="810"/>
      <c r="MOK25" s="810"/>
      <c r="MOL25" s="810"/>
      <c r="MOM25" s="810"/>
      <c r="MON25" s="810"/>
      <c r="MOO25" s="810"/>
      <c r="MOP25" s="810"/>
      <c r="MOQ25" s="810"/>
      <c r="MOR25" s="810"/>
      <c r="MOS25" s="810"/>
      <c r="MOT25" s="810"/>
      <c r="MOU25" s="810"/>
      <c r="MOV25" s="810"/>
      <c r="MOW25" s="810"/>
      <c r="MOX25" s="810"/>
      <c r="MOY25" s="810"/>
      <c r="MOZ25" s="810"/>
      <c r="MPA25" s="810"/>
      <c r="MPB25" s="810"/>
      <c r="MPC25" s="810"/>
      <c r="MPD25" s="810"/>
      <c r="MPE25" s="810"/>
      <c r="MPF25" s="810"/>
      <c r="MPG25" s="810"/>
      <c r="MPH25" s="810"/>
      <c r="MPI25" s="810"/>
      <c r="MPJ25" s="810"/>
      <c r="MPK25" s="810"/>
      <c r="MPL25" s="810"/>
      <c r="MPM25" s="810"/>
      <c r="MPN25" s="810"/>
      <c r="MPO25" s="810"/>
      <c r="MPP25" s="810"/>
      <c r="MPQ25" s="810"/>
      <c r="MPR25" s="810"/>
      <c r="MPS25" s="810"/>
      <c r="MPT25" s="810"/>
      <c r="MPU25" s="810"/>
      <c r="MPV25" s="810"/>
      <c r="MPW25" s="810"/>
      <c r="MPX25" s="810"/>
      <c r="MPY25" s="810"/>
      <c r="MPZ25" s="810"/>
      <c r="MQA25" s="810"/>
      <c r="MQB25" s="810"/>
      <c r="MQC25" s="810"/>
      <c r="MQD25" s="810"/>
      <c r="MQE25" s="810"/>
      <c r="MQF25" s="810"/>
      <c r="MQG25" s="810"/>
      <c r="MQH25" s="810"/>
      <c r="MQI25" s="810"/>
      <c r="MQJ25" s="810"/>
      <c r="MQK25" s="810"/>
      <c r="MQL25" s="810"/>
      <c r="MQM25" s="810"/>
      <c r="MQN25" s="810"/>
      <c r="MQO25" s="810"/>
      <c r="MQP25" s="810"/>
      <c r="MQQ25" s="810"/>
      <c r="MQR25" s="810"/>
      <c r="MQS25" s="810"/>
      <c r="MQT25" s="810"/>
      <c r="MQU25" s="810"/>
      <c r="MQV25" s="810"/>
      <c r="MQW25" s="810"/>
      <c r="MQX25" s="810"/>
      <c r="MQY25" s="810"/>
      <c r="MQZ25" s="810"/>
      <c r="MRA25" s="810"/>
      <c r="MRB25" s="810"/>
      <c r="MRC25" s="810"/>
      <c r="MRD25" s="810"/>
      <c r="MRE25" s="810"/>
      <c r="MRF25" s="810"/>
      <c r="MRG25" s="810"/>
      <c r="MRH25" s="810"/>
      <c r="MRI25" s="810"/>
      <c r="MRJ25" s="810"/>
      <c r="MRK25" s="810"/>
      <c r="MRL25" s="810"/>
      <c r="MRM25" s="810"/>
      <c r="MRN25" s="810"/>
      <c r="MRO25" s="810"/>
      <c r="MRP25" s="810"/>
      <c r="MRQ25" s="810"/>
      <c r="MRR25" s="810"/>
      <c r="MRS25" s="810"/>
      <c r="MRT25" s="810"/>
      <c r="MRU25" s="810"/>
      <c r="MRV25" s="810"/>
      <c r="MRW25" s="810"/>
      <c r="MRX25" s="810"/>
      <c r="MRY25" s="810"/>
      <c r="MRZ25" s="810"/>
      <c r="MSA25" s="810"/>
      <c r="MSB25" s="810"/>
      <c r="MSC25" s="810"/>
      <c r="MSD25" s="810"/>
      <c r="MSE25" s="810"/>
      <c r="MSF25" s="810"/>
      <c r="MSG25" s="810"/>
      <c r="MSH25" s="810"/>
      <c r="MSI25" s="810"/>
      <c r="MSJ25" s="810"/>
      <c r="MSK25" s="810"/>
      <c r="MSL25" s="810"/>
      <c r="MSM25" s="810"/>
      <c r="MSN25" s="810"/>
      <c r="MSO25" s="810"/>
      <c r="MSP25" s="810"/>
      <c r="MSQ25" s="810"/>
      <c r="MSR25" s="810"/>
      <c r="MSS25" s="810"/>
      <c r="MST25" s="810"/>
      <c r="MSU25" s="810"/>
      <c r="MSV25" s="810"/>
      <c r="MSW25" s="810"/>
      <c r="MSX25" s="810"/>
      <c r="MSY25" s="810"/>
      <c r="MSZ25" s="810"/>
      <c r="MTA25" s="810"/>
      <c r="MTB25" s="810"/>
      <c r="MTC25" s="810"/>
      <c r="MTD25" s="810"/>
      <c r="MTE25" s="810"/>
      <c r="MTF25" s="810"/>
      <c r="MTG25" s="810"/>
      <c r="MTH25" s="810"/>
      <c r="MTI25" s="810"/>
      <c r="MTJ25" s="810"/>
      <c r="MTK25" s="810"/>
      <c r="MTL25" s="810"/>
      <c r="MTM25" s="810"/>
      <c r="MTN25" s="810"/>
      <c r="MTO25" s="810"/>
      <c r="MTP25" s="810"/>
      <c r="MTQ25" s="810"/>
      <c r="MTR25" s="810"/>
      <c r="MTS25" s="810"/>
      <c r="MTT25" s="810"/>
      <c r="MTU25" s="810"/>
      <c r="MTV25" s="810"/>
      <c r="MTW25" s="810"/>
      <c r="MTX25" s="810"/>
      <c r="MTY25" s="810"/>
      <c r="MTZ25" s="810"/>
      <c r="MUA25" s="810"/>
      <c r="MUB25" s="810"/>
      <c r="MUC25" s="810"/>
      <c r="MUD25" s="810"/>
      <c r="MUE25" s="810"/>
      <c r="MUF25" s="810"/>
      <c r="MUG25" s="810"/>
      <c r="MUH25" s="810"/>
      <c r="MUI25" s="810"/>
      <c r="MUJ25" s="810"/>
      <c r="MUK25" s="810"/>
      <c r="MUL25" s="810"/>
      <c r="MUM25" s="810"/>
      <c r="MUN25" s="810"/>
      <c r="MUO25" s="810"/>
      <c r="MUP25" s="810"/>
      <c r="MUQ25" s="810"/>
      <c r="MUR25" s="810"/>
      <c r="MUS25" s="810"/>
      <c r="MUT25" s="810"/>
      <c r="MUU25" s="810"/>
      <c r="MUV25" s="810"/>
      <c r="MUW25" s="810"/>
      <c r="MUX25" s="810"/>
      <c r="MUY25" s="810"/>
      <c r="MUZ25" s="810"/>
      <c r="MVA25" s="810"/>
      <c r="MVB25" s="810"/>
      <c r="MVC25" s="810"/>
      <c r="MVD25" s="810"/>
      <c r="MVE25" s="810"/>
      <c r="MVF25" s="810"/>
      <c r="MVG25" s="810"/>
      <c r="MVH25" s="810"/>
      <c r="MVI25" s="810"/>
      <c r="MVJ25" s="810"/>
      <c r="MVK25" s="810"/>
      <c r="MVL25" s="810"/>
      <c r="MVM25" s="810"/>
      <c r="MVN25" s="810"/>
      <c r="MVO25" s="810"/>
      <c r="MVP25" s="810"/>
      <c r="MVQ25" s="810"/>
      <c r="MVR25" s="810"/>
      <c r="MVS25" s="810"/>
      <c r="MVT25" s="810"/>
      <c r="MVU25" s="810"/>
      <c r="MVV25" s="810"/>
      <c r="MVW25" s="810"/>
      <c r="MVX25" s="810"/>
      <c r="MVY25" s="810"/>
      <c r="MVZ25" s="810"/>
      <c r="MWA25" s="810"/>
      <c r="MWB25" s="810"/>
      <c r="MWC25" s="810"/>
      <c r="MWD25" s="810"/>
      <c r="MWE25" s="810"/>
      <c r="MWF25" s="810"/>
      <c r="MWG25" s="810"/>
      <c r="MWH25" s="810"/>
      <c r="MWI25" s="810"/>
      <c r="MWJ25" s="810"/>
      <c r="MWK25" s="810"/>
      <c r="MWL25" s="810"/>
      <c r="MWM25" s="810"/>
      <c r="MWN25" s="810"/>
      <c r="MWO25" s="810"/>
      <c r="MWP25" s="810"/>
      <c r="MWQ25" s="810"/>
      <c r="MWR25" s="810"/>
      <c r="MWS25" s="810"/>
      <c r="MWT25" s="810"/>
      <c r="MWU25" s="810"/>
      <c r="MWV25" s="810"/>
      <c r="MWW25" s="810"/>
      <c r="MWX25" s="810"/>
      <c r="MWY25" s="810"/>
      <c r="MWZ25" s="810"/>
      <c r="MXA25" s="810"/>
      <c r="MXB25" s="810"/>
      <c r="MXC25" s="810"/>
      <c r="MXD25" s="810"/>
      <c r="MXE25" s="810"/>
      <c r="MXF25" s="810"/>
      <c r="MXG25" s="810"/>
      <c r="MXH25" s="810"/>
      <c r="MXI25" s="810"/>
      <c r="MXJ25" s="810"/>
      <c r="MXK25" s="810"/>
      <c r="MXL25" s="810"/>
      <c r="MXM25" s="810"/>
      <c r="MXN25" s="810"/>
      <c r="MXO25" s="810"/>
      <c r="MXP25" s="810"/>
      <c r="MXQ25" s="810"/>
      <c r="MXR25" s="810"/>
      <c r="MXS25" s="810"/>
      <c r="MXT25" s="810"/>
      <c r="MXU25" s="810"/>
      <c r="MXV25" s="810"/>
      <c r="MXW25" s="810"/>
      <c r="MXX25" s="810"/>
      <c r="MXY25" s="810"/>
      <c r="MXZ25" s="810"/>
      <c r="MYA25" s="810"/>
      <c r="MYB25" s="810"/>
      <c r="MYC25" s="810"/>
      <c r="MYD25" s="810"/>
      <c r="MYE25" s="810"/>
      <c r="MYF25" s="810"/>
      <c r="MYG25" s="810"/>
      <c r="MYH25" s="810"/>
      <c r="MYI25" s="810"/>
      <c r="MYJ25" s="810"/>
      <c r="MYK25" s="810"/>
      <c r="MYL25" s="810"/>
      <c r="MYM25" s="810"/>
      <c r="MYN25" s="810"/>
      <c r="MYO25" s="810"/>
      <c r="MYP25" s="810"/>
      <c r="MYQ25" s="810"/>
      <c r="MYR25" s="810"/>
      <c r="MYS25" s="810"/>
      <c r="MYT25" s="810"/>
      <c r="MYU25" s="810"/>
      <c r="MYV25" s="810"/>
      <c r="MYW25" s="810"/>
      <c r="MYX25" s="810"/>
      <c r="MYY25" s="810"/>
      <c r="MYZ25" s="810"/>
      <c r="MZA25" s="810"/>
      <c r="MZB25" s="810"/>
      <c r="MZC25" s="810"/>
      <c r="MZD25" s="810"/>
      <c r="MZE25" s="810"/>
      <c r="MZF25" s="810"/>
      <c r="MZG25" s="810"/>
      <c r="MZH25" s="810"/>
      <c r="MZI25" s="810"/>
      <c r="MZJ25" s="810"/>
      <c r="MZK25" s="810"/>
      <c r="MZL25" s="810"/>
      <c r="MZM25" s="810"/>
      <c r="MZN25" s="810"/>
      <c r="MZO25" s="810"/>
      <c r="MZP25" s="810"/>
      <c r="MZQ25" s="810"/>
      <c r="MZR25" s="810"/>
      <c r="MZS25" s="810"/>
      <c r="MZT25" s="810"/>
      <c r="MZU25" s="810"/>
      <c r="MZV25" s="810"/>
      <c r="MZW25" s="810"/>
      <c r="MZX25" s="810"/>
      <c r="MZY25" s="810"/>
      <c r="MZZ25" s="810"/>
      <c r="NAA25" s="810"/>
      <c r="NAB25" s="810"/>
      <c r="NAC25" s="810"/>
      <c r="NAD25" s="810"/>
      <c r="NAE25" s="810"/>
      <c r="NAF25" s="810"/>
      <c r="NAG25" s="810"/>
      <c r="NAH25" s="810"/>
      <c r="NAI25" s="810"/>
      <c r="NAJ25" s="810"/>
      <c r="NAK25" s="810"/>
      <c r="NAL25" s="810"/>
      <c r="NAM25" s="810"/>
      <c r="NAN25" s="810"/>
      <c r="NAO25" s="810"/>
      <c r="NAP25" s="810"/>
      <c r="NAQ25" s="810"/>
      <c r="NAR25" s="810"/>
      <c r="NAS25" s="810"/>
      <c r="NAT25" s="810"/>
      <c r="NAU25" s="810"/>
      <c r="NAV25" s="810"/>
      <c r="NAW25" s="810"/>
      <c r="NAX25" s="810"/>
      <c r="NAY25" s="810"/>
      <c r="NAZ25" s="810"/>
      <c r="NBA25" s="810"/>
      <c r="NBB25" s="810"/>
      <c r="NBC25" s="810"/>
      <c r="NBD25" s="810"/>
      <c r="NBE25" s="810"/>
      <c r="NBF25" s="810"/>
      <c r="NBG25" s="810"/>
      <c r="NBH25" s="810"/>
      <c r="NBI25" s="810"/>
      <c r="NBJ25" s="810"/>
      <c r="NBK25" s="810"/>
      <c r="NBL25" s="810"/>
      <c r="NBM25" s="810"/>
      <c r="NBN25" s="810"/>
      <c r="NBO25" s="810"/>
      <c r="NBP25" s="810"/>
      <c r="NBQ25" s="810"/>
      <c r="NBR25" s="810"/>
      <c r="NBS25" s="810"/>
      <c r="NBT25" s="810"/>
      <c r="NBU25" s="810"/>
      <c r="NBV25" s="810"/>
      <c r="NBW25" s="810"/>
      <c r="NBX25" s="810"/>
      <c r="NBY25" s="810"/>
      <c r="NBZ25" s="810"/>
      <c r="NCA25" s="810"/>
      <c r="NCB25" s="810"/>
      <c r="NCC25" s="810"/>
      <c r="NCD25" s="810"/>
      <c r="NCE25" s="810"/>
      <c r="NCF25" s="810"/>
      <c r="NCG25" s="810"/>
      <c r="NCH25" s="810"/>
      <c r="NCI25" s="810"/>
      <c r="NCJ25" s="810"/>
      <c r="NCK25" s="810"/>
      <c r="NCL25" s="810"/>
      <c r="NCM25" s="810"/>
      <c r="NCN25" s="810"/>
      <c r="NCO25" s="810"/>
      <c r="NCP25" s="810"/>
      <c r="NCQ25" s="810"/>
      <c r="NCR25" s="810"/>
      <c r="NCS25" s="810"/>
      <c r="NCT25" s="810"/>
      <c r="NCU25" s="810"/>
      <c r="NCV25" s="810"/>
      <c r="NCW25" s="810"/>
      <c r="NCX25" s="810"/>
      <c r="NCY25" s="810"/>
      <c r="NCZ25" s="810"/>
      <c r="NDA25" s="810"/>
      <c r="NDB25" s="810"/>
      <c r="NDC25" s="810"/>
      <c r="NDD25" s="810"/>
      <c r="NDE25" s="810"/>
      <c r="NDF25" s="810"/>
      <c r="NDG25" s="810"/>
      <c r="NDH25" s="810"/>
      <c r="NDI25" s="810"/>
      <c r="NDJ25" s="810"/>
      <c r="NDK25" s="810"/>
      <c r="NDL25" s="810"/>
      <c r="NDM25" s="810"/>
      <c r="NDN25" s="810"/>
      <c r="NDO25" s="810"/>
      <c r="NDP25" s="810"/>
      <c r="NDQ25" s="810"/>
      <c r="NDR25" s="810"/>
      <c r="NDS25" s="810"/>
      <c r="NDT25" s="810"/>
      <c r="NDU25" s="810"/>
      <c r="NDV25" s="810"/>
      <c r="NDW25" s="810"/>
      <c r="NDX25" s="810"/>
      <c r="NDY25" s="810"/>
      <c r="NDZ25" s="810"/>
      <c r="NEA25" s="810"/>
      <c r="NEB25" s="810"/>
      <c r="NEC25" s="810"/>
      <c r="NED25" s="810"/>
      <c r="NEE25" s="810"/>
      <c r="NEF25" s="810"/>
      <c r="NEG25" s="810"/>
      <c r="NEH25" s="810"/>
      <c r="NEI25" s="810"/>
      <c r="NEJ25" s="810"/>
      <c r="NEK25" s="810"/>
      <c r="NEL25" s="810"/>
      <c r="NEM25" s="810"/>
      <c r="NEN25" s="810"/>
      <c r="NEO25" s="810"/>
      <c r="NEP25" s="810"/>
      <c r="NEQ25" s="810"/>
      <c r="NER25" s="810"/>
      <c r="NES25" s="810"/>
      <c r="NET25" s="810"/>
      <c r="NEU25" s="810"/>
      <c r="NEV25" s="810"/>
      <c r="NEW25" s="810"/>
      <c r="NEX25" s="810"/>
      <c r="NEY25" s="810"/>
      <c r="NEZ25" s="810"/>
      <c r="NFA25" s="810"/>
      <c r="NFB25" s="810"/>
      <c r="NFC25" s="810"/>
      <c r="NFD25" s="810"/>
      <c r="NFE25" s="810"/>
      <c r="NFF25" s="810"/>
      <c r="NFG25" s="810"/>
      <c r="NFH25" s="810"/>
      <c r="NFI25" s="810"/>
      <c r="NFJ25" s="810"/>
      <c r="NFK25" s="810"/>
      <c r="NFL25" s="810"/>
      <c r="NFM25" s="810"/>
      <c r="NFN25" s="810"/>
      <c r="NFO25" s="810"/>
      <c r="NFP25" s="810"/>
      <c r="NFQ25" s="810"/>
      <c r="NFR25" s="810"/>
      <c r="NFS25" s="810"/>
      <c r="NFT25" s="810"/>
      <c r="NFU25" s="810"/>
      <c r="NFV25" s="810"/>
      <c r="NFW25" s="810"/>
      <c r="NFX25" s="810"/>
      <c r="NFY25" s="810"/>
      <c r="NFZ25" s="810"/>
      <c r="NGA25" s="810"/>
      <c r="NGB25" s="810"/>
      <c r="NGC25" s="810"/>
      <c r="NGD25" s="810"/>
      <c r="NGE25" s="810"/>
      <c r="NGF25" s="810"/>
      <c r="NGG25" s="810"/>
      <c r="NGH25" s="810"/>
      <c r="NGI25" s="810"/>
      <c r="NGJ25" s="810"/>
      <c r="NGK25" s="810"/>
      <c r="NGL25" s="810"/>
      <c r="NGM25" s="810"/>
      <c r="NGN25" s="810"/>
      <c r="NGO25" s="810"/>
      <c r="NGP25" s="810"/>
      <c r="NGQ25" s="810"/>
      <c r="NGR25" s="810"/>
      <c r="NGS25" s="810"/>
      <c r="NGT25" s="810"/>
      <c r="NGU25" s="810"/>
      <c r="NGV25" s="810"/>
      <c r="NGW25" s="810"/>
      <c r="NGX25" s="810"/>
      <c r="NGY25" s="810"/>
      <c r="NGZ25" s="810"/>
      <c r="NHA25" s="810"/>
      <c r="NHB25" s="810"/>
      <c r="NHC25" s="810"/>
      <c r="NHD25" s="810"/>
      <c r="NHE25" s="810"/>
      <c r="NHF25" s="810"/>
      <c r="NHG25" s="810"/>
      <c r="NHH25" s="810"/>
      <c r="NHI25" s="810"/>
      <c r="NHJ25" s="810"/>
      <c r="NHK25" s="810"/>
      <c r="NHL25" s="810"/>
      <c r="NHM25" s="810"/>
      <c r="NHN25" s="810"/>
      <c r="NHO25" s="810"/>
      <c r="NHP25" s="810"/>
      <c r="NHQ25" s="810"/>
      <c r="NHR25" s="810"/>
      <c r="NHS25" s="810"/>
      <c r="NHT25" s="810"/>
      <c r="NHU25" s="810"/>
      <c r="NHV25" s="810"/>
      <c r="NHW25" s="810"/>
      <c r="NHX25" s="810"/>
      <c r="NHY25" s="810"/>
      <c r="NHZ25" s="810"/>
      <c r="NIA25" s="810"/>
      <c r="NIB25" s="810"/>
      <c r="NIC25" s="810"/>
      <c r="NID25" s="810"/>
      <c r="NIE25" s="810"/>
      <c r="NIF25" s="810"/>
      <c r="NIG25" s="810"/>
      <c r="NIH25" s="810"/>
      <c r="NII25" s="810"/>
      <c r="NIJ25" s="810"/>
      <c r="NIK25" s="810"/>
      <c r="NIL25" s="810"/>
      <c r="NIM25" s="810"/>
      <c r="NIN25" s="810"/>
      <c r="NIO25" s="810"/>
      <c r="NIP25" s="810"/>
      <c r="NIQ25" s="810"/>
      <c r="NIR25" s="810"/>
      <c r="NIS25" s="810"/>
      <c r="NIT25" s="810"/>
      <c r="NIU25" s="810"/>
      <c r="NIV25" s="810"/>
      <c r="NIW25" s="810"/>
      <c r="NIX25" s="810"/>
      <c r="NIY25" s="810"/>
      <c r="NIZ25" s="810"/>
      <c r="NJA25" s="810"/>
      <c r="NJB25" s="810"/>
      <c r="NJC25" s="810"/>
      <c r="NJD25" s="810"/>
      <c r="NJE25" s="810"/>
      <c r="NJF25" s="810"/>
      <c r="NJG25" s="810"/>
      <c r="NJH25" s="810"/>
      <c r="NJI25" s="810"/>
      <c r="NJJ25" s="810"/>
      <c r="NJK25" s="810"/>
      <c r="NJL25" s="810"/>
      <c r="NJM25" s="810"/>
      <c r="NJN25" s="810"/>
      <c r="NJO25" s="810"/>
      <c r="NJP25" s="810"/>
      <c r="NJQ25" s="810"/>
      <c r="NJR25" s="810"/>
      <c r="NJS25" s="810"/>
      <c r="NJT25" s="810"/>
      <c r="NJU25" s="810"/>
      <c r="NJV25" s="810"/>
      <c r="NJW25" s="810"/>
      <c r="NJX25" s="810"/>
      <c r="NJY25" s="810"/>
      <c r="NJZ25" s="810"/>
      <c r="NKA25" s="810"/>
      <c r="NKB25" s="810"/>
      <c r="NKC25" s="810"/>
      <c r="NKD25" s="810"/>
      <c r="NKE25" s="810"/>
      <c r="NKF25" s="810"/>
      <c r="NKG25" s="810"/>
      <c r="NKH25" s="810"/>
      <c r="NKI25" s="810"/>
      <c r="NKJ25" s="810"/>
      <c r="NKK25" s="810"/>
      <c r="NKL25" s="810"/>
      <c r="NKM25" s="810"/>
      <c r="NKN25" s="810"/>
      <c r="NKO25" s="810"/>
      <c r="NKP25" s="810"/>
      <c r="NKQ25" s="810"/>
      <c r="NKR25" s="810"/>
      <c r="NKS25" s="810"/>
      <c r="NKT25" s="810"/>
      <c r="NKU25" s="810"/>
      <c r="NKV25" s="810"/>
      <c r="NKW25" s="810"/>
      <c r="NKX25" s="810"/>
      <c r="NKY25" s="810"/>
      <c r="NKZ25" s="810"/>
      <c r="NLA25" s="810"/>
      <c r="NLB25" s="810"/>
      <c r="NLC25" s="810"/>
      <c r="NLD25" s="810"/>
      <c r="NLE25" s="810"/>
      <c r="NLF25" s="810"/>
      <c r="NLG25" s="810"/>
      <c r="NLH25" s="810"/>
      <c r="NLI25" s="810"/>
      <c r="NLJ25" s="810"/>
      <c r="NLK25" s="810"/>
      <c r="NLL25" s="810"/>
      <c r="NLM25" s="810"/>
      <c r="NLN25" s="810"/>
      <c r="NLO25" s="810"/>
      <c r="NLP25" s="810"/>
      <c r="NLQ25" s="810"/>
      <c r="NLR25" s="810"/>
      <c r="NLS25" s="810"/>
      <c r="NLT25" s="810"/>
      <c r="NLU25" s="810"/>
      <c r="NLV25" s="810"/>
      <c r="NLW25" s="810"/>
      <c r="NLX25" s="810"/>
      <c r="NLY25" s="810"/>
      <c r="NLZ25" s="810"/>
      <c r="NMA25" s="810"/>
      <c r="NMB25" s="810"/>
      <c r="NMC25" s="810"/>
      <c r="NMD25" s="810"/>
      <c r="NME25" s="810"/>
      <c r="NMF25" s="810"/>
      <c r="NMG25" s="810"/>
      <c r="NMH25" s="810"/>
      <c r="NMI25" s="810"/>
      <c r="NMJ25" s="810"/>
      <c r="NMK25" s="810"/>
      <c r="NML25" s="810"/>
      <c r="NMM25" s="810"/>
      <c r="NMN25" s="810"/>
      <c r="NMO25" s="810"/>
      <c r="NMP25" s="810"/>
      <c r="NMQ25" s="810"/>
      <c r="NMR25" s="810"/>
      <c r="NMS25" s="810"/>
      <c r="NMT25" s="810"/>
      <c r="NMU25" s="810"/>
      <c r="NMV25" s="810"/>
      <c r="NMW25" s="810"/>
      <c r="NMX25" s="810"/>
      <c r="NMY25" s="810"/>
      <c r="NMZ25" s="810"/>
      <c r="NNA25" s="810"/>
      <c r="NNB25" s="810"/>
      <c r="NNC25" s="810"/>
      <c r="NND25" s="810"/>
      <c r="NNE25" s="810"/>
      <c r="NNF25" s="810"/>
      <c r="NNG25" s="810"/>
      <c r="NNH25" s="810"/>
      <c r="NNI25" s="810"/>
      <c r="NNJ25" s="810"/>
      <c r="NNK25" s="810"/>
      <c r="NNL25" s="810"/>
      <c r="NNM25" s="810"/>
      <c r="NNN25" s="810"/>
      <c r="NNO25" s="810"/>
      <c r="NNP25" s="810"/>
      <c r="NNQ25" s="810"/>
      <c r="NNR25" s="810"/>
      <c r="NNS25" s="810"/>
      <c r="NNT25" s="810"/>
      <c r="NNU25" s="810"/>
      <c r="NNV25" s="810"/>
      <c r="NNW25" s="810"/>
      <c r="NNX25" s="810"/>
      <c r="NNY25" s="810"/>
      <c r="NNZ25" s="810"/>
      <c r="NOA25" s="810"/>
      <c r="NOB25" s="810"/>
      <c r="NOC25" s="810"/>
      <c r="NOD25" s="810"/>
      <c r="NOE25" s="810"/>
      <c r="NOF25" s="810"/>
      <c r="NOG25" s="810"/>
      <c r="NOH25" s="810"/>
      <c r="NOI25" s="810"/>
      <c r="NOJ25" s="810"/>
      <c r="NOK25" s="810"/>
      <c r="NOL25" s="810"/>
      <c r="NOM25" s="810"/>
      <c r="NON25" s="810"/>
      <c r="NOO25" s="810"/>
      <c r="NOP25" s="810"/>
      <c r="NOQ25" s="810"/>
      <c r="NOR25" s="810"/>
      <c r="NOS25" s="810"/>
      <c r="NOT25" s="810"/>
      <c r="NOU25" s="810"/>
      <c r="NOV25" s="810"/>
      <c r="NOW25" s="810"/>
      <c r="NOX25" s="810"/>
      <c r="NOY25" s="810"/>
      <c r="NOZ25" s="810"/>
      <c r="NPA25" s="810"/>
      <c r="NPB25" s="810"/>
      <c r="NPC25" s="810"/>
      <c r="NPD25" s="810"/>
      <c r="NPE25" s="810"/>
      <c r="NPF25" s="810"/>
      <c r="NPG25" s="810"/>
      <c r="NPH25" s="810"/>
      <c r="NPI25" s="810"/>
      <c r="NPJ25" s="810"/>
      <c r="NPK25" s="810"/>
      <c r="NPL25" s="810"/>
      <c r="NPM25" s="810"/>
      <c r="NPN25" s="810"/>
      <c r="NPO25" s="810"/>
      <c r="NPP25" s="810"/>
      <c r="NPQ25" s="810"/>
      <c r="NPR25" s="810"/>
      <c r="NPS25" s="810"/>
      <c r="NPT25" s="810"/>
      <c r="NPU25" s="810"/>
      <c r="NPV25" s="810"/>
      <c r="NPW25" s="810"/>
      <c r="NPX25" s="810"/>
      <c r="NPY25" s="810"/>
      <c r="NPZ25" s="810"/>
      <c r="NQA25" s="810"/>
      <c r="NQB25" s="810"/>
      <c r="NQC25" s="810"/>
      <c r="NQD25" s="810"/>
      <c r="NQE25" s="810"/>
      <c r="NQF25" s="810"/>
      <c r="NQG25" s="810"/>
      <c r="NQH25" s="810"/>
      <c r="NQI25" s="810"/>
      <c r="NQJ25" s="810"/>
      <c r="NQK25" s="810"/>
      <c r="NQL25" s="810"/>
      <c r="NQM25" s="810"/>
      <c r="NQN25" s="810"/>
      <c r="NQO25" s="810"/>
      <c r="NQP25" s="810"/>
      <c r="NQQ25" s="810"/>
      <c r="NQR25" s="810"/>
      <c r="NQS25" s="810"/>
      <c r="NQT25" s="810"/>
      <c r="NQU25" s="810"/>
      <c r="NQV25" s="810"/>
      <c r="NQW25" s="810"/>
      <c r="NQX25" s="810"/>
      <c r="NQY25" s="810"/>
      <c r="NQZ25" s="810"/>
      <c r="NRA25" s="810"/>
      <c r="NRB25" s="810"/>
      <c r="NRC25" s="810"/>
      <c r="NRD25" s="810"/>
      <c r="NRE25" s="810"/>
      <c r="NRF25" s="810"/>
      <c r="NRG25" s="810"/>
      <c r="NRH25" s="810"/>
      <c r="NRI25" s="810"/>
      <c r="NRJ25" s="810"/>
      <c r="NRK25" s="810"/>
      <c r="NRL25" s="810"/>
      <c r="NRM25" s="810"/>
      <c r="NRN25" s="810"/>
      <c r="NRO25" s="810"/>
      <c r="NRP25" s="810"/>
      <c r="NRQ25" s="810"/>
      <c r="NRR25" s="810"/>
      <c r="NRS25" s="810"/>
      <c r="NRT25" s="810"/>
      <c r="NRU25" s="810"/>
      <c r="NRV25" s="810"/>
      <c r="NRW25" s="810"/>
      <c r="NRX25" s="810"/>
      <c r="NRY25" s="810"/>
      <c r="NRZ25" s="810"/>
      <c r="NSA25" s="810"/>
      <c r="NSB25" s="810"/>
      <c r="NSC25" s="810"/>
      <c r="NSD25" s="810"/>
      <c r="NSE25" s="810"/>
      <c r="NSF25" s="810"/>
      <c r="NSG25" s="810"/>
      <c r="NSH25" s="810"/>
      <c r="NSI25" s="810"/>
      <c r="NSJ25" s="810"/>
      <c r="NSK25" s="810"/>
      <c r="NSL25" s="810"/>
      <c r="NSM25" s="810"/>
      <c r="NSN25" s="810"/>
      <c r="NSO25" s="810"/>
      <c r="NSP25" s="810"/>
      <c r="NSQ25" s="810"/>
      <c r="NSR25" s="810"/>
      <c r="NSS25" s="810"/>
      <c r="NST25" s="810"/>
      <c r="NSU25" s="810"/>
      <c r="NSV25" s="810"/>
      <c r="NSW25" s="810"/>
      <c r="NSX25" s="810"/>
      <c r="NSY25" s="810"/>
      <c r="NSZ25" s="810"/>
      <c r="NTA25" s="810"/>
      <c r="NTB25" s="810"/>
      <c r="NTC25" s="810"/>
      <c r="NTD25" s="810"/>
      <c r="NTE25" s="810"/>
      <c r="NTF25" s="810"/>
      <c r="NTG25" s="810"/>
      <c r="NTH25" s="810"/>
      <c r="NTI25" s="810"/>
      <c r="NTJ25" s="810"/>
      <c r="NTK25" s="810"/>
      <c r="NTL25" s="810"/>
      <c r="NTM25" s="810"/>
      <c r="NTN25" s="810"/>
      <c r="NTO25" s="810"/>
      <c r="NTP25" s="810"/>
      <c r="NTQ25" s="810"/>
      <c r="NTR25" s="810"/>
      <c r="NTS25" s="810"/>
      <c r="NTT25" s="810"/>
      <c r="NTU25" s="810"/>
      <c r="NTV25" s="810"/>
      <c r="NTW25" s="810"/>
      <c r="NTX25" s="810"/>
      <c r="NTY25" s="810"/>
      <c r="NTZ25" s="810"/>
      <c r="NUA25" s="810"/>
      <c r="NUB25" s="810"/>
      <c r="NUC25" s="810"/>
      <c r="NUD25" s="810"/>
      <c r="NUE25" s="810"/>
      <c r="NUF25" s="810"/>
      <c r="NUG25" s="810"/>
      <c r="NUH25" s="810"/>
      <c r="NUI25" s="810"/>
      <c r="NUJ25" s="810"/>
      <c r="NUK25" s="810"/>
      <c r="NUL25" s="810"/>
      <c r="NUM25" s="810"/>
      <c r="NUN25" s="810"/>
      <c r="NUO25" s="810"/>
      <c r="NUP25" s="810"/>
      <c r="NUQ25" s="810"/>
      <c r="NUR25" s="810"/>
      <c r="NUS25" s="810"/>
      <c r="NUT25" s="810"/>
      <c r="NUU25" s="810"/>
      <c r="NUV25" s="810"/>
      <c r="NUW25" s="810"/>
      <c r="NUX25" s="810"/>
      <c r="NUY25" s="810"/>
      <c r="NUZ25" s="810"/>
      <c r="NVA25" s="810"/>
      <c r="NVB25" s="810"/>
      <c r="NVC25" s="810"/>
      <c r="NVD25" s="810"/>
      <c r="NVE25" s="810"/>
      <c r="NVF25" s="810"/>
      <c r="NVG25" s="810"/>
      <c r="NVH25" s="810"/>
      <c r="NVI25" s="810"/>
      <c r="NVJ25" s="810"/>
      <c r="NVK25" s="810"/>
      <c r="NVL25" s="810"/>
      <c r="NVM25" s="810"/>
      <c r="NVN25" s="810"/>
      <c r="NVO25" s="810"/>
      <c r="NVP25" s="810"/>
      <c r="NVQ25" s="810"/>
      <c r="NVR25" s="810"/>
      <c r="NVS25" s="810"/>
      <c r="NVT25" s="810"/>
      <c r="NVU25" s="810"/>
      <c r="NVV25" s="810"/>
      <c r="NVW25" s="810"/>
      <c r="NVX25" s="810"/>
      <c r="NVY25" s="810"/>
      <c r="NVZ25" s="810"/>
      <c r="NWA25" s="810"/>
      <c r="NWB25" s="810"/>
      <c r="NWC25" s="810"/>
      <c r="NWD25" s="810"/>
      <c r="NWE25" s="810"/>
      <c r="NWF25" s="810"/>
      <c r="NWG25" s="810"/>
      <c r="NWH25" s="810"/>
      <c r="NWI25" s="810"/>
      <c r="NWJ25" s="810"/>
      <c r="NWK25" s="810"/>
      <c r="NWL25" s="810"/>
      <c r="NWM25" s="810"/>
      <c r="NWN25" s="810"/>
      <c r="NWO25" s="810"/>
      <c r="NWP25" s="810"/>
      <c r="NWQ25" s="810"/>
      <c r="NWR25" s="810"/>
      <c r="NWS25" s="810"/>
      <c r="NWT25" s="810"/>
      <c r="NWU25" s="810"/>
      <c r="NWV25" s="810"/>
      <c r="NWW25" s="810"/>
      <c r="NWX25" s="810"/>
      <c r="NWY25" s="810"/>
      <c r="NWZ25" s="810"/>
      <c r="NXA25" s="810"/>
      <c r="NXB25" s="810"/>
      <c r="NXC25" s="810"/>
      <c r="NXD25" s="810"/>
      <c r="NXE25" s="810"/>
      <c r="NXF25" s="810"/>
      <c r="NXG25" s="810"/>
      <c r="NXH25" s="810"/>
      <c r="NXI25" s="810"/>
      <c r="NXJ25" s="810"/>
      <c r="NXK25" s="810"/>
      <c r="NXL25" s="810"/>
      <c r="NXM25" s="810"/>
      <c r="NXN25" s="810"/>
      <c r="NXO25" s="810"/>
      <c r="NXP25" s="810"/>
      <c r="NXQ25" s="810"/>
      <c r="NXR25" s="810"/>
      <c r="NXS25" s="810"/>
      <c r="NXT25" s="810"/>
      <c r="NXU25" s="810"/>
      <c r="NXV25" s="810"/>
      <c r="NXW25" s="810"/>
      <c r="NXX25" s="810"/>
      <c r="NXY25" s="810"/>
      <c r="NXZ25" s="810"/>
      <c r="NYA25" s="810"/>
      <c r="NYB25" s="810"/>
      <c r="NYC25" s="810"/>
      <c r="NYD25" s="810"/>
      <c r="NYE25" s="810"/>
      <c r="NYF25" s="810"/>
      <c r="NYG25" s="810"/>
      <c r="NYH25" s="810"/>
      <c r="NYI25" s="810"/>
      <c r="NYJ25" s="810"/>
      <c r="NYK25" s="810"/>
      <c r="NYL25" s="810"/>
      <c r="NYM25" s="810"/>
      <c r="NYN25" s="810"/>
      <c r="NYO25" s="810"/>
      <c r="NYP25" s="810"/>
      <c r="NYQ25" s="810"/>
      <c r="NYR25" s="810"/>
      <c r="NYS25" s="810"/>
      <c r="NYT25" s="810"/>
      <c r="NYU25" s="810"/>
      <c r="NYV25" s="810"/>
      <c r="NYW25" s="810"/>
      <c r="NYX25" s="810"/>
      <c r="NYY25" s="810"/>
      <c r="NYZ25" s="810"/>
      <c r="NZA25" s="810"/>
      <c r="NZB25" s="810"/>
      <c r="NZC25" s="810"/>
      <c r="NZD25" s="810"/>
      <c r="NZE25" s="810"/>
      <c r="NZF25" s="810"/>
      <c r="NZG25" s="810"/>
      <c r="NZH25" s="810"/>
      <c r="NZI25" s="810"/>
      <c r="NZJ25" s="810"/>
      <c r="NZK25" s="810"/>
      <c r="NZL25" s="810"/>
      <c r="NZM25" s="810"/>
      <c r="NZN25" s="810"/>
      <c r="NZO25" s="810"/>
      <c r="NZP25" s="810"/>
      <c r="NZQ25" s="810"/>
      <c r="NZR25" s="810"/>
      <c r="NZS25" s="810"/>
      <c r="NZT25" s="810"/>
      <c r="NZU25" s="810"/>
      <c r="NZV25" s="810"/>
      <c r="NZW25" s="810"/>
      <c r="NZX25" s="810"/>
      <c r="NZY25" s="810"/>
      <c r="NZZ25" s="810"/>
      <c r="OAA25" s="810"/>
      <c r="OAB25" s="810"/>
      <c r="OAC25" s="810"/>
      <c r="OAD25" s="810"/>
      <c r="OAE25" s="810"/>
      <c r="OAF25" s="810"/>
      <c r="OAG25" s="810"/>
      <c r="OAH25" s="810"/>
      <c r="OAI25" s="810"/>
      <c r="OAJ25" s="810"/>
      <c r="OAK25" s="810"/>
      <c r="OAL25" s="810"/>
      <c r="OAM25" s="810"/>
      <c r="OAN25" s="810"/>
      <c r="OAO25" s="810"/>
      <c r="OAP25" s="810"/>
      <c r="OAQ25" s="810"/>
      <c r="OAR25" s="810"/>
      <c r="OAS25" s="810"/>
      <c r="OAT25" s="810"/>
      <c r="OAU25" s="810"/>
      <c r="OAV25" s="810"/>
      <c r="OAW25" s="810"/>
      <c r="OAX25" s="810"/>
      <c r="OAY25" s="810"/>
      <c r="OAZ25" s="810"/>
      <c r="OBA25" s="810"/>
      <c r="OBB25" s="810"/>
      <c r="OBC25" s="810"/>
      <c r="OBD25" s="810"/>
      <c r="OBE25" s="810"/>
      <c r="OBF25" s="810"/>
      <c r="OBG25" s="810"/>
      <c r="OBH25" s="810"/>
      <c r="OBI25" s="810"/>
      <c r="OBJ25" s="810"/>
      <c r="OBK25" s="810"/>
      <c r="OBL25" s="810"/>
      <c r="OBM25" s="810"/>
      <c r="OBN25" s="810"/>
      <c r="OBO25" s="810"/>
      <c r="OBP25" s="810"/>
      <c r="OBQ25" s="810"/>
      <c r="OBR25" s="810"/>
      <c r="OBS25" s="810"/>
      <c r="OBT25" s="810"/>
      <c r="OBU25" s="810"/>
      <c r="OBV25" s="810"/>
      <c r="OBW25" s="810"/>
      <c r="OBX25" s="810"/>
      <c r="OBY25" s="810"/>
      <c r="OBZ25" s="810"/>
      <c r="OCA25" s="810"/>
      <c r="OCB25" s="810"/>
      <c r="OCC25" s="810"/>
      <c r="OCD25" s="810"/>
      <c r="OCE25" s="810"/>
      <c r="OCF25" s="810"/>
      <c r="OCG25" s="810"/>
      <c r="OCH25" s="810"/>
      <c r="OCI25" s="810"/>
      <c r="OCJ25" s="810"/>
      <c r="OCK25" s="810"/>
      <c r="OCL25" s="810"/>
      <c r="OCM25" s="810"/>
      <c r="OCN25" s="810"/>
      <c r="OCO25" s="810"/>
      <c r="OCP25" s="810"/>
      <c r="OCQ25" s="810"/>
      <c r="OCR25" s="810"/>
      <c r="OCS25" s="810"/>
      <c r="OCT25" s="810"/>
      <c r="OCU25" s="810"/>
      <c r="OCV25" s="810"/>
      <c r="OCW25" s="810"/>
      <c r="OCX25" s="810"/>
      <c r="OCY25" s="810"/>
      <c r="OCZ25" s="810"/>
      <c r="ODA25" s="810"/>
      <c r="ODB25" s="810"/>
      <c r="ODC25" s="810"/>
      <c r="ODD25" s="810"/>
      <c r="ODE25" s="810"/>
      <c r="ODF25" s="810"/>
      <c r="ODG25" s="810"/>
      <c r="ODH25" s="810"/>
      <c r="ODI25" s="810"/>
      <c r="ODJ25" s="810"/>
      <c r="ODK25" s="810"/>
      <c r="ODL25" s="810"/>
      <c r="ODM25" s="810"/>
      <c r="ODN25" s="810"/>
      <c r="ODO25" s="810"/>
      <c r="ODP25" s="810"/>
      <c r="ODQ25" s="810"/>
      <c r="ODR25" s="810"/>
      <c r="ODS25" s="810"/>
      <c r="ODT25" s="810"/>
      <c r="ODU25" s="810"/>
      <c r="ODV25" s="810"/>
      <c r="ODW25" s="810"/>
      <c r="ODX25" s="810"/>
      <c r="ODY25" s="810"/>
      <c r="ODZ25" s="810"/>
      <c r="OEA25" s="810"/>
      <c r="OEB25" s="810"/>
      <c r="OEC25" s="810"/>
      <c r="OED25" s="810"/>
      <c r="OEE25" s="810"/>
      <c r="OEF25" s="810"/>
      <c r="OEG25" s="810"/>
      <c r="OEH25" s="810"/>
      <c r="OEI25" s="810"/>
      <c r="OEJ25" s="810"/>
      <c r="OEK25" s="810"/>
      <c r="OEL25" s="810"/>
      <c r="OEM25" s="810"/>
      <c r="OEN25" s="810"/>
      <c r="OEO25" s="810"/>
      <c r="OEP25" s="810"/>
      <c r="OEQ25" s="810"/>
      <c r="OER25" s="810"/>
      <c r="OES25" s="810"/>
      <c r="OET25" s="810"/>
      <c r="OEU25" s="810"/>
      <c r="OEV25" s="810"/>
      <c r="OEW25" s="810"/>
      <c r="OEX25" s="810"/>
      <c r="OEY25" s="810"/>
      <c r="OEZ25" s="810"/>
      <c r="OFA25" s="810"/>
      <c r="OFB25" s="810"/>
      <c r="OFC25" s="810"/>
      <c r="OFD25" s="810"/>
      <c r="OFE25" s="810"/>
      <c r="OFF25" s="810"/>
      <c r="OFG25" s="810"/>
      <c r="OFH25" s="810"/>
      <c r="OFI25" s="810"/>
      <c r="OFJ25" s="810"/>
      <c r="OFK25" s="810"/>
      <c r="OFL25" s="810"/>
      <c r="OFM25" s="810"/>
      <c r="OFN25" s="810"/>
      <c r="OFO25" s="810"/>
      <c r="OFP25" s="810"/>
      <c r="OFQ25" s="810"/>
      <c r="OFR25" s="810"/>
      <c r="OFS25" s="810"/>
      <c r="OFT25" s="810"/>
      <c r="OFU25" s="810"/>
      <c r="OFV25" s="810"/>
      <c r="OFW25" s="810"/>
      <c r="OFX25" s="810"/>
      <c r="OFY25" s="810"/>
      <c r="OFZ25" s="810"/>
      <c r="OGA25" s="810"/>
      <c r="OGB25" s="810"/>
      <c r="OGC25" s="810"/>
      <c r="OGD25" s="810"/>
      <c r="OGE25" s="810"/>
      <c r="OGF25" s="810"/>
      <c r="OGG25" s="810"/>
      <c r="OGH25" s="810"/>
      <c r="OGI25" s="810"/>
      <c r="OGJ25" s="810"/>
      <c r="OGK25" s="810"/>
      <c r="OGL25" s="810"/>
      <c r="OGM25" s="810"/>
      <c r="OGN25" s="810"/>
      <c r="OGO25" s="810"/>
      <c r="OGP25" s="810"/>
      <c r="OGQ25" s="810"/>
      <c r="OGR25" s="810"/>
      <c r="OGS25" s="810"/>
      <c r="OGT25" s="810"/>
      <c r="OGU25" s="810"/>
      <c r="OGV25" s="810"/>
      <c r="OGW25" s="810"/>
      <c r="OGX25" s="810"/>
      <c r="OGY25" s="810"/>
      <c r="OGZ25" s="810"/>
      <c r="OHA25" s="810"/>
      <c r="OHB25" s="810"/>
      <c r="OHC25" s="810"/>
      <c r="OHD25" s="810"/>
      <c r="OHE25" s="810"/>
      <c r="OHF25" s="810"/>
      <c r="OHG25" s="810"/>
      <c r="OHH25" s="810"/>
      <c r="OHI25" s="810"/>
      <c r="OHJ25" s="810"/>
      <c r="OHK25" s="810"/>
      <c r="OHL25" s="810"/>
      <c r="OHM25" s="810"/>
      <c r="OHN25" s="810"/>
      <c r="OHO25" s="810"/>
      <c r="OHP25" s="810"/>
      <c r="OHQ25" s="810"/>
      <c r="OHR25" s="810"/>
      <c r="OHS25" s="810"/>
      <c r="OHT25" s="810"/>
      <c r="OHU25" s="810"/>
      <c r="OHV25" s="810"/>
      <c r="OHW25" s="810"/>
      <c r="OHX25" s="810"/>
      <c r="OHY25" s="810"/>
      <c r="OHZ25" s="810"/>
      <c r="OIA25" s="810"/>
      <c r="OIB25" s="810"/>
      <c r="OIC25" s="810"/>
      <c r="OID25" s="810"/>
      <c r="OIE25" s="810"/>
      <c r="OIF25" s="810"/>
      <c r="OIG25" s="810"/>
      <c r="OIH25" s="810"/>
      <c r="OII25" s="810"/>
      <c r="OIJ25" s="810"/>
      <c r="OIK25" s="810"/>
      <c r="OIL25" s="810"/>
      <c r="OIM25" s="810"/>
      <c r="OIN25" s="810"/>
      <c r="OIO25" s="810"/>
      <c r="OIP25" s="810"/>
      <c r="OIQ25" s="810"/>
      <c r="OIR25" s="810"/>
      <c r="OIS25" s="810"/>
      <c r="OIT25" s="810"/>
      <c r="OIU25" s="810"/>
      <c r="OIV25" s="810"/>
      <c r="OIW25" s="810"/>
      <c r="OIX25" s="810"/>
      <c r="OIY25" s="810"/>
      <c r="OIZ25" s="810"/>
      <c r="OJA25" s="810"/>
      <c r="OJB25" s="810"/>
      <c r="OJC25" s="810"/>
      <c r="OJD25" s="810"/>
      <c r="OJE25" s="810"/>
      <c r="OJF25" s="810"/>
      <c r="OJG25" s="810"/>
      <c r="OJH25" s="810"/>
      <c r="OJI25" s="810"/>
      <c r="OJJ25" s="810"/>
      <c r="OJK25" s="810"/>
      <c r="OJL25" s="810"/>
      <c r="OJM25" s="810"/>
      <c r="OJN25" s="810"/>
      <c r="OJO25" s="810"/>
      <c r="OJP25" s="810"/>
      <c r="OJQ25" s="810"/>
      <c r="OJR25" s="810"/>
      <c r="OJS25" s="810"/>
      <c r="OJT25" s="810"/>
      <c r="OJU25" s="810"/>
      <c r="OJV25" s="810"/>
      <c r="OJW25" s="810"/>
      <c r="OJX25" s="810"/>
      <c r="OJY25" s="810"/>
      <c r="OJZ25" s="810"/>
      <c r="OKA25" s="810"/>
      <c r="OKB25" s="810"/>
      <c r="OKC25" s="810"/>
      <c r="OKD25" s="810"/>
      <c r="OKE25" s="810"/>
      <c r="OKF25" s="810"/>
      <c r="OKG25" s="810"/>
      <c r="OKH25" s="810"/>
      <c r="OKI25" s="810"/>
      <c r="OKJ25" s="810"/>
      <c r="OKK25" s="810"/>
      <c r="OKL25" s="810"/>
      <c r="OKM25" s="810"/>
      <c r="OKN25" s="810"/>
      <c r="OKO25" s="810"/>
      <c r="OKP25" s="810"/>
      <c r="OKQ25" s="810"/>
      <c r="OKR25" s="810"/>
      <c r="OKS25" s="810"/>
      <c r="OKT25" s="810"/>
      <c r="OKU25" s="810"/>
      <c r="OKV25" s="810"/>
      <c r="OKW25" s="810"/>
      <c r="OKX25" s="810"/>
      <c r="OKY25" s="810"/>
      <c r="OKZ25" s="810"/>
      <c r="OLA25" s="810"/>
      <c r="OLB25" s="810"/>
      <c r="OLC25" s="810"/>
      <c r="OLD25" s="810"/>
      <c r="OLE25" s="810"/>
      <c r="OLF25" s="810"/>
      <c r="OLG25" s="810"/>
      <c r="OLH25" s="810"/>
      <c r="OLI25" s="810"/>
      <c r="OLJ25" s="810"/>
      <c r="OLK25" s="810"/>
      <c r="OLL25" s="810"/>
      <c r="OLM25" s="810"/>
      <c r="OLN25" s="810"/>
      <c r="OLO25" s="810"/>
      <c r="OLP25" s="810"/>
      <c r="OLQ25" s="810"/>
      <c r="OLR25" s="810"/>
      <c r="OLS25" s="810"/>
      <c r="OLT25" s="810"/>
      <c r="OLU25" s="810"/>
      <c r="OLV25" s="810"/>
      <c r="OLW25" s="810"/>
      <c r="OLX25" s="810"/>
      <c r="OLY25" s="810"/>
      <c r="OLZ25" s="810"/>
      <c r="OMA25" s="810"/>
      <c r="OMB25" s="810"/>
      <c r="OMC25" s="810"/>
      <c r="OMD25" s="810"/>
      <c r="OME25" s="810"/>
      <c r="OMF25" s="810"/>
      <c r="OMG25" s="810"/>
      <c r="OMH25" s="810"/>
      <c r="OMI25" s="810"/>
      <c r="OMJ25" s="810"/>
      <c r="OMK25" s="810"/>
      <c r="OML25" s="810"/>
      <c r="OMM25" s="810"/>
      <c r="OMN25" s="810"/>
      <c r="OMO25" s="810"/>
      <c r="OMP25" s="810"/>
      <c r="OMQ25" s="810"/>
      <c r="OMR25" s="810"/>
      <c r="OMS25" s="810"/>
      <c r="OMT25" s="810"/>
      <c r="OMU25" s="810"/>
      <c r="OMV25" s="810"/>
      <c r="OMW25" s="810"/>
      <c r="OMX25" s="810"/>
      <c r="OMY25" s="810"/>
      <c r="OMZ25" s="810"/>
      <c r="ONA25" s="810"/>
      <c r="ONB25" s="810"/>
      <c r="ONC25" s="810"/>
      <c r="OND25" s="810"/>
      <c r="ONE25" s="810"/>
      <c r="ONF25" s="810"/>
      <c r="ONG25" s="810"/>
      <c r="ONH25" s="810"/>
      <c r="ONI25" s="810"/>
      <c r="ONJ25" s="810"/>
      <c r="ONK25" s="810"/>
      <c r="ONL25" s="810"/>
      <c r="ONM25" s="810"/>
      <c r="ONN25" s="810"/>
      <c r="ONO25" s="810"/>
      <c r="ONP25" s="810"/>
      <c r="ONQ25" s="810"/>
      <c r="ONR25" s="810"/>
      <c r="ONS25" s="810"/>
      <c r="ONT25" s="810"/>
      <c r="ONU25" s="810"/>
      <c r="ONV25" s="810"/>
      <c r="ONW25" s="810"/>
      <c r="ONX25" s="810"/>
      <c r="ONY25" s="810"/>
      <c r="ONZ25" s="810"/>
      <c r="OOA25" s="810"/>
      <c r="OOB25" s="810"/>
      <c r="OOC25" s="810"/>
      <c r="OOD25" s="810"/>
      <c r="OOE25" s="810"/>
      <c r="OOF25" s="810"/>
      <c r="OOG25" s="810"/>
      <c r="OOH25" s="810"/>
      <c r="OOI25" s="810"/>
      <c r="OOJ25" s="810"/>
      <c r="OOK25" s="810"/>
      <c r="OOL25" s="810"/>
      <c r="OOM25" s="810"/>
      <c r="OON25" s="810"/>
      <c r="OOO25" s="810"/>
      <c r="OOP25" s="810"/>
      <c r="OOQ25" s="810"/>
      <c r="OOR25" s="810"/>
      <c r="OOS25" s="810"/>
      <c r="OOT25" s="810"/>
      <c r="OOU25" s="810"/>
      <c r="OOV25" s="810"/>
      <c r="OOW25" s="810"/>
      <c r="OOX25" s="810"/>
      <c r="OOY25" s="810"/>
      <c r="OOZ25" s="810"/>
      <c r="OPA25" s="810"/>
      <c r="OPB25" s="810"/>
      <c r="OPC25" s="810"/>
      <c r="OPD25" s="810"/>
      <c r="OPE25" s="810"/>
      <c r="OPF25" s="810"/>
      <c r="OPG25" s="810"/>
      <c r="OPH25" s="810"/>
      <c r="OPI25" s="810"/>
      <c r="OPJ25" s="810"/>
      <c r="OPK25" s="810"/>
      <c r="OPL25" s="810"/>
      <c r="OPM25" s="810"/>
      <c r="OPN25" s="810"/>
      <c r="OPO25" s="810"/>
      <c r="OPP25" s="810"/>
      <c r="OPQ25" s="810"/>
      <c r="OPR25" s="810"/>
      <c r="OPS25" s="810"/>
      <c r="OPT25" s="810"/>
      <c r="OPU25" s="810"/>
      <c r="OPV25" s="810"/>
      <c r="OPW25" s="810"/>
      <c r="OPX25" s="810"/>
      <c r="OPY25" s="810"/>
      <c r="OPZ25" s="810"/>
      <c r="OQA25" s="810"/>
      <c r="OQB25" s="810"/>
      <c r="OQC25" s="810"/>
      <c r="OQD25" s="810"/>
      <c r="OQE25" s="810"/>
      <c r="OQF25" s="810"/>
      <c r="OQG25" s="810"/>
      <c r="OQH25" s="810"/>
      <c r="OQI25" s="810"/>
      <c r="OQJ25" s="810"/>
      <c r="OQK25" s="810"/>
      <c r="OQL25" s="810"/>
      <c r="OQM25" s="810"/>
      <c r="OQN25" s="810"/>
      <c r="OQO25" s="810"/>
      <c r="OQP25" s="810"/>
      <c r="OQQ25" s="810"/>
      <c r="OQR25" s="810"/>
      <c r="OQS25" s="810"/>
      <c r="OQT25" s="810"/>
      <c r="OQU25" s="810"/>
      <c r="OQV25" s="810"/>
      <c r="OQW25" s="810"/>
      <c r="OQX25" s="810"/>
      <c r="OQY25" s="810"/>
      <c r="OQZ25" s="810"/>
      <c r="ORA25" s="810"/>
      <c r="ORB25" s="810"/>
      <c r="ORC25" s="810"/>
      <c r="ORD25" s="810"/>
      <c r="ORE25" s="810"/>
      <c r="ORF25" s="810"/>
      <c r="ORG25" s="810"/>
      <c r="ORH25" s="810"/>
      <c r="ORI25" s="810"/>
      <c r="ORJ25" s="810"/>
      <c r="ORK25" s="810"/>
      <c r="ORL25" s="810"/>
      <c r="ORM25" s="810"/>
      <c r="ORN25" s="810"/>
      <c r="ORO25" s="810"/>
      <c r="ORP25" s="810"/>
      <c r="ORQ25" s="810"/>
      <c r="ORR25" s="810"/>
      <c r="ORS25" s="810"/>
      <c r="ORT25" s="810"/>
      <c r="ORU25" s="810"/>
      <c r="ORV25" s="810"/>
      <c r="ORW25" s="810"/>
      <c r="ORX25" s="810"/>
      <c r="ORY25" s="810"/>
      <c r="ORZ25" s="810"/>
      <c r="OSA25" s="810"/>
      <c r="OSB25" s="810"/>
      <c r="OSC25" s="810"/>
      <c r="OSD25" s="810"/>
      <c r="OSE25" s="810"/>
      <c r="OSF25" s="810"/>
      <c r="OSG25" s="810"/>
      <c r="OSH25" s="810"/>
      <c r="OSI25" s="810"/>
      <c r="OSJ25" s="810"/>
      <c r="OSK25" s="810"/>
      <c r="OSL25" s="810"/>
      <c r="OSM25" s="810"/>
      <c r="OSN25" s="810"/>
      <c r="OSO25" s="810"/>
      <c r="OSP25" s="810"/>
      <c r="OSQ25" s="810"/>
      <c r="OSR25" s="810"/>
      <c r="OSS25" s="810"/>
      <c r="OST25" s="810"/>
      <c r="OSU25" s="810"/>
      <c r="OSV25" s="810"/>
      <c r="OSW25" s="810"/>
      <c r="OSX25" s="810"/>
      <c r="OSY25" s="810"/>
      <c r="OSZ25" s="810"/>
      <c r="OTA25" s="810"/>
      <c r="OTB25" s="810"/>
      <c r="OTC25" s="810"/>
      <c r="OTD25" s="810"/>
      <c r="OTE25" s="810"/>
      <c r="OTF25" s="810"/>
      <c r="OTG25" s="810"/>
      <c r="OTH25" s="810"/>
      <c r="OTI25" s="810"/>
      <c r="OTJ25" s="810"/>
      <c r="OTK25" s="810"/>
      <c r="OTL25" s="810"/>
      <c r="OTM25" s="810"/>
      <c r="OTN25" s="810"/>
      <c r="OTO25" s="810"/>
      <c r="OTP25" s="810"/>
      <c r="OTQ25" s="810"/>
      <c r="OTR25" s="810"/>
      <c r="OTS25" s="810"/>
      <c r="OTT25" s="810"/>
      <c r="OTU25" s="810"/>
      <c r="OTV25" s="810"/>
      <c r="OTW25" s="810"/>
      <c r="OTX25" s="810"/>
      <c r="OTY25" s="810"/>
      <c r="OTZ25" s="810"/>
      <c r="OUA25" s="810"/>
      <c r="OUB25" s="810"/>
      <c r="OUC25" s="810"/>
      <c r="OUD25" s="810"/>
      <c r="OUE25" s="810"/>
      <c r="OUF25" s="810"/>
      <c r="OUG25" s="810"/>
      <c r="OUH25" s="810"/>
      <c r="OUI25" s="810"/>
      <c r="OUJ25" s="810"/>
      <c r="OUK25" s="810"/>
      <c r="OUL25" s="810"/>
      <c r="OUM25" s="810"/>
      <c r="OUN25" s="810"/>
      <c r="OUO25" s="810"/>
      <c r="OUP25" s="810"/>
      <c r="OUQ25" s="810"/>
      <c r="OUR25" s="810"/>
      <c r="OUS25" s="810"/>
      <c r="OUT25" s="810"/>
      <c r="OUU25" s="810"/>
      <c r="OUV25" s="810"/>
      <c r="OUW25" s="810"/>
      <c r="OUX25" s="810"/>
      <c r="OUY25" s="810"/>
      <c r="OUZ25" s="810"/>
      <c r="OVA25" s="810"/>
      <c r="OVB25" s="810"/>
      <c r="OVC25" s="810"/>
      <c r="OVD25" s="810"/>
      <c r="OVE25" s="810"/>
      <c r="OVF25" s="810"/>
      <c r="OVG25" s="810"/>
      <c r="OVH25" s="810"/>
      <c r="OVI25" s="810"/>
      <c r="OVJ25" s="810"/>
      <c r="OVK25" s="810"/>
      <c r="OVL25" s="810"/>
      <c r="OVM25" s="810"/>
      <c r="OVN25" s="810"/>
      <c r="OVO25" s="810"/>
      <c r="OVP25" s="810"/>
      <c r="OVQ25" s="810"/>
      <c r="OVR25" s="810"/>
      <c r="OVS25" s="810"/>
      <c r="OVT25" s="810"/>
      <c r="OVU25" s="810"/>
      <c r="OVV25" s="810"/>
      <c r="OVW25" s="810"/>
      <c r="OVX25" s="810"/>
      <c r="OVY25" s="810"/>
      <c r="OVZ25" s="810"/>
      <c r="OWA25" s="810"/>
      <c r="OWB25" s="810"/>
      <c r="OWC25" s="810"/>
      <c r="OWD25" s="810"/>
      <c r="OWE25" s="810"/>
      <c r="OWF25" s="810"/>
      <c r="OWG25" s="810"/>
      <c r="OWH25" s="810"/>
      <c r="OWI25" s="810"/>
      <c r="OWJ25" s="810"/>
      <c r="OWK25" s="810"/>
      <c r="OWL25" s="810"/>
      <c r="OWM25" s="810"/>
      <c r="OWN25" s="810"/>
      <c r="OWO25" s="810"/>
      <c r="OWP25" s="810"/>
      <c r="OWQ25" s="810"/>
      <c r="OWR25" s="810"/>
      <c r="OWS25" s="810"/>
      <c r="OWT25" s="810"/>
      <c r="OWU25" s="810"/>
      <c r="OWV25" s="810"/>
      <c r="OWW25" s="810"/>
      <c r="OWX25" s="810"/>
      <c r="OWY25" s="810"/>
      <c r="OWZ25" s="810"/>
      <c r="OXA25" s="810"/>
      <c r="OXB25" s="810"/>
      <c r="OXC25" s="810"/>
      <c r="OXD25" s="810"/>
      <c r="OXE25" s="810"/>
      <c r="OXF25" s="810"/>
      <c r="OXG25" s="810"/>
      <c r="OXH25" s="810"/>
      <c r="OXI25" s="810"/>
      <c r="OXJ25" s="810"/>
      <c r="OXK25" s="810"/>
      <c r="OXL25" s="810"/>
      <c r="OXM25" s="810"/>
      <c r="OXN25" s="810"/>
      <c r="OXO25" s="810"/>
      <c r="OXP25" s="810"/>
      <c r="OXQ25" s="810"/>
      <c r="OXR25" s="810"/>
      <c r="OXS25" s="810"/>
      <c r="OXT25" s="810"/>
      <c r="OXU25" s="810"/>
      <c r="OXV25" s="810"/>
      <c r="OXW25" s="810"/>
      <c r="OXX25" s="810"/>
      <c r="OXY25" s="810"/>
      <c r="OXZ25" s="810"/>
      <c r="OYA25" s="810"/>
      <c r="OYB25" s="810"/>
      <c r="OYC25" s="810"/>
      <c r="OYD25" s="810"/>
      <c r="OYE25" s="810"/>
      <c r="OYF25" s="810"/>
      <c r="OYG25" s="810"/>
      <c r="OYH25" s="810"/>
      <c r="OYI25" s="810"/>
      <c r="OYJ25" s="810"/>
      <c r="OYK25" s="810"/>
      <c r="OYL25" s="810"/>
      <c r="OYM25" s="810"/>
      <c r="OYN25" s="810"/>
      <c r="OYO25" s="810"/>
      <c r="OYP25" s="810"/>
      <c r="OYQ25" s="810"/>
      <c r="OYR25" s="810"/>
      <c r="OYS25" s="810"/>
      <c r="OYT25" s="810"/>
      <c r="OYU25" s="810"/>
      <c r="OYV25" s="810"/>
      <c r="OYW25" s="810"/>
      <c r="OYX25" s="810"/>
      <c r="OYY25" s="810"/>
      <c r="OYZ25" s="810"/>
      <c r="OZA25" s="810"/>
      <c r="OZB25" s="810"/>
      <c r="OZC25" s="810"/>
      <c r="OZD25" s="810"/>
      <c r="OZE25" s="810"/>
      <c r="OZF25" s="810"/>
      <c r="OZG25" s="810"/>
      <c r="OZH25" s="810"/>
      <c r="OZI25" s="810"/>
      <c r="OZJ25" s="810"/>
      <c r="OZK25" s="810"/>
      <c r="OZL25" s="810"/>
      <c r="OZM25" s="810"/>
      <c r="OZN25" s="810"/>
      <c r="OZO25" s="810"/>
      <c r="OZP25" s="810"/>
      <c r="OZQ25" s="810"/>
      <c r="OZR25" s="810"/>
      <c r="OZS25" s="810"/>
      <c r="OZT25" s="810"/>
      <c r="OZU25" s="810"/>
      <c r="OZV25" s="810"/>
      <c r="OZW25" s="810"/>
      <c r="OZX25" s="810"/>
      <c r="OZY25" s="810"/>
      <c r="OZZ25" s="810"/>
      <c r="PAA25" s="810"/>
      <c r="PAB25" s="810"/>
      <c r="PAC25" s="810"/>
      <c r="PAD25" s="810"/>
      <c r="PAE25" s="810"/>
      <c r="PAF25" s="810"/>
      <c r="PAG25" s="810"/>
      <c r="PAH25" s="810"/>
      <c r="PAI25" s="810"/>
      <c r="PAJ25" s="810"/>
      <c r="PAK25" s="810"/>
      <c r="PAL25" s="810"/>
      <c r="PAM25" s="810"/>
      <c r="PAN25" s="810"/>
      <c r="PAO25" s="810"/>
      <c r="PAP25" s="810"/>
      <c r="PAQ25" s="810"/>
      <c r="PAR25" s="810"/>
      <c r="PAS25" s="810"/>
      <c r="PAT25" s="810"/>
      <c r="PAU25" s="810"/>
      <c r="PAV25" s="810"/>
      <c r="PAW25" s="810"/>
      <c r="PAX25" s="810"/>
      <c r="PAY25" s="810"/>
      <c r="PAZ25" s="810"/>
      <c r="PBA25" s="810"/>
      <c r="PBB25" s="810"/>
      <c r="PBC25" s="810"/>
      <c r="PBD25" s="810"/>
      <c r="PBE25" s="810"/>
      <c r="PBF25" s="810"/>
      <c r="PBG25" s="810"/>
      <c r="PBH25" s="810"/>
      <c r="PBI25" s="810"/>
      <c r="PBJ25" s="810"/>
      <c r="PBK25" s="810"/>
      <c r="PBL25" s="810"/>
      <c r="PBM25" s="810"/>
      <c r="PBN25" s="810"/>
      <c r="PBO25" s="810"/>
      <c r="PBP25" s="810"/>
      <c r="PBQ25" s="810"/>
      <c r="PBR25" s="810"/>
      <c r="PBS25" s="810"/>
      <c r="PBT25" s="810"/>
      <c r="PBU25" s="810"/>
      <c r="PBV25" s="810"/>
      <c r="PBW25" s="810"/>
      <c r="PBX25" s="810"/>
      <c r="PBY25" s="810"/>
      <c r="PBZ25" s="810"/>
      <c r="PCA25" s="810"/>
      <c r="PCB25" s="810"/>
      <c r="PCC25" s="810"/>
      <c r="PCD25" s="810"/>
      <c r="PCE25" s="810"/>
      <c r="PCF25" s="810"/>
      <c r="PCG25" s="810"/>
      <c r="PCH25" s="810"/>
      <c r="PCI25" s="810"/>
      <c r="PCJ25" s="810"/>
      <c r="PCK25" s="810"/>
      <c r="PCL25" s="810"/>
      <c r="PCM25" s="810"/>
      <c r="PCN25" s="810"/>
      <c r="PCO25" s="810"/>
      <c r="PCP25" s="810"/>
      <c r="PCQ25" s="810"/>
      <c r="PCR25" s="810"/>
      <c r="PCS25" s="810"/>
      <c r="PCT25" s="810"/>
      <c r="PCU25" s="810"/>
      <c r="PCV25" s="810"/>
      <c r="PCW25" s="810"/>
      <c r="PCX25" s="810"/>
      <c r="PCY25" s="810"/>
      <c r="PCZ25" s="810"/>
      <c r="PDA25" s="810"/>
      <c r="PDB25" s="810"/>
      <c r="PDC25" s="810"/>
      <c r="PDD25" s="810"/>
      <c r="PDE25" s="810"/>
      <c r="PDF25" s="810"/>
      <c r="PDG25" s="810"/>
      <c r="PDH25" s="810"/>
      <c r="PDI25" s="810"/>
      <c r="PDJ25" s="810"/>
      <c r="PDK25" s="810"/>
      <c r="PDL25" s="810"/>
      <c r="PDM25" s="810"/>
      <c r="PDN25" s="810"/>
      <c r="PDO25" s="810"/>
      <c r="PDP25" s="810"/>
      <c r="PDQ25" s="810"/>
      <c r="PDR25" s="810"/>
      <c r="PDS25" s="810"/>
      <c r="PDT25" s="810"/>
      <c r="PDU25" s="810"/>
      <c r="PDV25" s="810"/>
      <c r="PDW25" s="810"/>
      <c r="PDX25" s="810"/>
      <c r="PDY25" s="810"/>
      <c r="PDZ25" s="810"/>
      <c r="PEA25" s="810"/>
      <c r="PEB25" s="810"/>
      <c r="PEC25" s="810"/>
      <c r="PED25" s="810"/>
      <c r="PEE25" s="810"/>
      <c r="PEF25" s="810"/>
      <c r="PEG25" s="810"/>
      <c r="PEH25" s="810"/>
      <c r="PEI25" s="810"/>
      <c r="PEJ25" s="810"/>
      <c r="PEK25" s="810"/>
      <c r="PEL25" s="810"/>
      <c r="PEM25" s="810"/>
      <c r="PEN25" s="810"/>
      <c r="PEO25" s="810"/>
      <c r="PEP25" s="810"/>
      <c r="PEQ25" s="810"/>
      <c r="PER25" s="810"/>
      <c r="PES25" s="810"/>
      <c r="PET25" s="810"/>
      <c r="PEU25" s="810"/>
      <c r="PEV25" s="810"/>
      <c r="PEW25" s="810"/>
      <c r="PEX25" s="810"/>
      <c r="PEY25" s="810"/>
      <c r="PEZ25" s="810"/>
      <c r="PFA25" s="810"/>
      <c r="PFB25" s="810"/>
      <c r="PFC25" s="810"/>
      <c r="PFD25" s="810"/>
      <c r="PFE25" s="810"/>
      <c r="PFF25" s="810"/>
      <c r="PFG25" s="810"/>
      <c r="PFH25" s="810"/>
      <c r="PFI25" s="810"/>
      <c r="PFJ25" s="810"/>
      <c r="PFK25" s="810"/>
      <c r="PFL25" s="810"/>
      <c r="PFM25" s="810"/>
      <c r="PFN25" s="810"/>
      <c r="PFO25" s="810"/>
      <c r="PFP25" s="810"/>
      <c r="PFQ25" s="810"/>
      <c r="PFR25" s="810"/>
      <c r="PFS25" s="810"/>
      <c r="PFT25" s="810"/>
      <c r="PFU25" s="810"/>
      <c r="PFV25" s="810"/>
      <c r="PFW25" s="810"/>
      <c r="PFX25" s="810"/>
      <c r="PFY25" s="810"/>
      <c r="PFZ25" s="810"/>
      <c r="PGA25" s="810"/>
      <c r="PGB25" s="810"/>
      <c r="PGC25" s="810"/>
      <c r="PGD25" s="810"/>
      <c r="PGE25" s="810"/>
      <c r="PGF25" s="810"/>
      <c r="PGG25" s="810"/>
      <c r="PGH25" s="810"/>
      <c r="PGI25" s="810"/>
      <c r="PGJ25" s="810"/>
      <c r="PGK25" s="810"/>
      <c r="PGL25" s="810"/>
      <c r="PGM25" s="810"/>
      <c r="PGN25" s="810"/>
      <c r="PGO25" s="810"/>
      <c r="PGP25" s="810"/>
      <c r="PGQ25" s="810"/>
      <c r="PGR25" s="810"/>
      <c r="PGS25" s="810"/>
      <c r="PGT25" s="810"/>
      <c r="PGU25" s="810"/>
      <c r="PGV25" s="810"/>
      <c r="PGW25" s="810"/>
      <c r="PGX25" s="810"/>
      <c r="PGY25" s="810"/>
      <c r="PGZ25" s="810"/>
      <c r="PHA25" s="810"/>
      <c r="PHB25" s="810"/>
      <c r="PHC25" s="810"/>
      <c r="PHD25" s="810"/>
      <c r="PHE25" s="810"/>
      <c r="PHF25" s="810"/>
      <c r="PHG25" s="810"/>
      <c r="PHH25" s="810"/>
      <c r="PHI25" s="810"/>
      <c r="PHJ25" s="810"/>
      <c r="PHK25" s="810"/>
      <c r="PHL25" s="810"/>
      <c r="PHM25" s="810"/>
      <c r="PHN25" s="810"/>
      <c r="PHO25" s="810"/>
      <c r="PHP25" s="810"/>
      <c r="PHQ25" s="810"/>
      <c r="PHR25" s="810"/>
      <c r="PHS25" s="810"/>
      <c r="PHT25" s="810"/>
      <c r="PHU25" s="810"/>
      <c r="PHV25" s="810"/>
      <c r="PHW25" s="810"/>
      <c r="PHX25" s="810"/>
      <c r="PHY25" s="810"/>
      <c r="PHZ25" s="810"/>
      <c r="PIA25" s="810"/>
      <c r="PIB25" s="810"/>
      <c r="PIC25" s="810"/>
      <c r="PID25" s="810"/>
      <c r="PIE25" s="810"/>
      <c r="PIF25" s="810"/>
      <c r="PIG25" s="810"/>
      <c r="PIH25" s="810"/>
      <c r="PII25" s="810"/>
      <c r="PIJ25" s="810"/>
      <c r="PIK25" s="810"/>
      <c r="PIL25" s="810"/>
      <c r="PIM25" s="810"/>
      <c r="PIN25" s="810"/>
      <c r="PIO25" s="810"/>
      <c r="PIP25" s="810"/>
      <c r="PIQ25" s="810"/>
      <c r="PIR25" s="810"/>
      <c r="PIS25" s="810"/>
      <c r="PIT25" s="810"/>
      <c r="PIU25" s="810"/>
      <c r="PIV25" s="810"/>
      <c r="PIW25" s="810"/>
      <c r="PIX25" s="810"/>
      <c r="PIY25" s="810"/>
      <c r="PIZ25" s="810"/>
      <c r="PJA25" s="810"/>
      <c r="PJB25" s="810"/>
      <c r="PJC25" s="810"/>
      <c r="PJD25" s="810"/>
      <c r="PJE25" s="810"/>
      <c r="PJF25" s="810"/>
      <c r="PJG25" s="810"/>
      <c r="PJH25" s="810"/>
      <c r="PJI25" s="810"/>
      <c r="PJJ25" s="810"/>
      <c r="PJK25" s="810"/>
      <c r="PJL25" s="810"/>
      <c r="PJM25" s="810"/>
      <c r="PJN25" s="810"/>
      <c r="PJO25" s="810"/>
      <c r="PJP25" s="810"/>
      <c r="PJQ25" s="810"/>
      <c r="PJR25" s="810"/>
      <c r="PJS25" s="810"/>
      <c r="PJT25" s="810"/>
      <c r="PJU25" s="810"/>
      <c r="PJV25" s="810"/>
      <c r="PJW25" s="810"/>
      <c r="PJX25" s="810"/>
      <c r="PJY25" s="810"/>
      <c r="PJZ25" s="810"/>
      <c r="PKA25" s="810"/>
      <c r="PKB25" s="810"/>
      <c r="PKC25" s="810"/>
      <c r="PKD25" s="810"/>
      <c r="PKE25" s="810"/>
      <c r="PKF25" s="810"/>
      <c r="PKG25" s="810"/>
      <c r="PKH25" s="810"/>
      <c r="PKI25" s="810"/>
      <c r="PKJ25" s="810"/>
      <c r="PKK25" s="810"/>
      <c r="PKL25" s="810"/>
      <c r="PKM25" s="810"/>
      <c r="PKN25" s="810"/>
      <c r="PKO25" s="810"/>
      <c r="PKP25" s="810"/>
      <c r="PKQ25" s="810"/>
      <c r="PKR25" s="810"/>
      <c r="PKS25" s="810"/>
      <c r="PKT25" s="810"/>
      <c r="PKU25" s="810"/>
      <c r="PKV25" s="810"/>
      <c r="PKW25" s="810"/>
      <c r="PKX25" s="810"/>
      <c r="PKY25" s="810"/>
      <c r="PKZ25" s="810"/>
      <c r="PLA25" s="810"/>
      <c r="PLB25" s="810"/>
      <c r="PLC25" s="810"/>
      <c r="PLD25" s="810"/>
      <c r="PLE25" s="810"/>
      <c r="PLF25" s="810"/>
      <c r="PLG25" s="810"/>
      <c r="PLH25" s="810"/>
      <c r="PLI25" s="810"/>
      <c r="PLJ25" s="810"/>
      <c r="PLK25" s="810"/>
      <c r="PLL25" s="810"/>
      <c r="PLM25" s="810"/>
      <c r="PLN25" s="810"/>
      <c r="PLO25" s="810"/>
      <c r="PLP25" s="810"/>
      <c r="PLQ25" s="810"/>
      <c r="PLR25" s="810"/>
      <c r="PLS25" s="810"/>
      <c r="PLT25" s="810"/>
      <c r="PLU25" s="810"/>
      <c r="PLV25" s="810"/>
      <c r="PLW25" s="810"/>
      <c r="PLX25" s="810"/>
      <c r="PLY25" s="810"/>
      <c r="PLZ25" s="810"/>
      <c r="PMA25" s="810"/>
      <c r="PMB25" s="810"/>
      <c r="PMC25" s="810"/>
      <c r="PMD25" s="810"/>
      <c r="PME25" s="810"/>
      <c r="PMF25" s="810"/>
      <c r="PMG25" s="810"/>
      <c r="PMH25" s="810"/>
      <c r="PMI25" s="810"/>
      <c r="PMJ25" s="810"/>
      <c r="PMK25" s="810"/>
      <c r="PML25" s="810"/>
      <c r="PMM25" s="810"/>
      <c r="PMN25" s="810"/>
      <c r="PMO25" s="810"/>
      <c r="PMP25" s="810"/>
      <c r="PMQ25" s="810"/>
      <c r="PMR25" s="810"/>
      <c r="PMS25" s="810"/>
      <c r="PMT25" s="810"/>
      <c r="PMU25" s="810"/>
      <c r="PMV25" s="810"/>
      <c r="PMW25" s="810"/>
      <c r="PMX25" s="810"/>
      <c r="PMY25" s="810"/>
      <c r="PMZ25" s="810"/>
      <c r="PNA25" s="810"/>
      <c r="PNB25" s="810"/>
      <c r="PNC25" s="810"/>
      <c r="PND25" s="810"/>
      <c r="PNE25" s="810"/>
      <c r="PNF25" s="810"/>
      <c r="PNG25" s="810"/>
      <c r="PNH25" s="810"/>
      <c r="PNI25" s="810"/>
      <c r="PNJ25" s="810"/>
      <c r="PNK25" s="810"/>
      <c r="PNL25" s="810"/>
      <c r="PNM25" s="810"/>
      <c r="PNN25" s="810"/>
      <c r="PNO25" s="810"/>
      <c r="PNP25" s="810"/>
      <c r="PNQ25" s="810"/>
      <c r="PNR25" s="810"/>
      <c r="PNS25" s="810"/>
      <c r="PNT25" s="810"/>
      <c r="PNU25" s="810"/>
      <c r="PNV25" s="810"/>
      <c r="PNW25" s="810"/>
      <c r="PNX25" s="810"/>
      <c r="PNY25" s="810"/>
      <c r="PNZ25" s="810"/>
      <c r="POA25" s="810"/>
      <c r="POB25" s="810"/>
      <c r="POC25" s="810"/>
      <c r="POD25" s="810"/>
      <c r="POE25" s="810"/>
      <c r="POF25" s="810"/>
      <c r="POG25" s="810"/>
      <c r="POH25" s="810"/>
      <c r="POI25" s="810"/>
      <c r="POJ25" s="810"/>
      <c r="POK25" s="810"/>
      <c r="POL25" s="810"/>
      <c r="POM25" s="810"/>
      <c r="PON25" s="810"/>
      <c r="POO25" s="810"/>
      <c r="POP25" s="810"/>
      <c r="POQ25" s="810"/>
      <c r="POR25" s="810"/>
      <c r="POS25" s="810"/>
      <c r="POT25" s="810"/>
      <c r="POU25" s="810"/>
      <c r="POV25" s="810"/>
      <c r="POW25" s="810"/>
      <c r="POX25" s="810"/>
      <c r="POY25" s="810"/>
      <c r="POZ25" s="810"/>
      <c r="PPA25" s="810"/>
      <c r="PPB25" s="810"/>
      <c r="PPC25" s="810"/>
      <c r="PPD25" s="810"/>
      <c r="PPE25" s="810"/>
      <c r="PPF25" s="810"/>
      <c r="PPG25" s="810"/>
      <c r="PPH25" s="810"/>
      <c r="PPI25" s="810"/>
      <c r="PPJ25" s="810"/>
      <c r="PPK25" s="810"/>
      <c r="PPL25" s="810"/>
      <c r="PPM25" s="810"/>
      <c r="PPN25" s="810"/>
      <c r="PPO25" s="810"/>
      <c r="PPP25" s="810"/>
      <c r="PPQ25" s="810"/>
      <c r="PPR25" s="810"/>
      <c r="PPS25" s="810"/>
      <c r="PPT25" s="810"/>
      <c r="PPU25" s="810"/>
      <c r="PPV25" s="810"/>
      <c r="PPW25" s="810"/>
      <c r="PPX25" s="810"/>
      <c r="PPY25" s="810"/>
      <c r="PPZ25" s="810"/>
      <c r="PQA25" s="810"/>
      <c r="PQB25" s="810"/>
      <c r="PQC25" s="810"/>
      <c r="PQD25" s="810"/>
      <c r="PQE25" s="810"/>
      <c r="PQF25" s="810"/>
      <c r="PQG25" s="810"/>
      <c r="PQH25" s="810"/>
      <c r="PQI25" s="810"/>
      <c r="PQJ25" s="810"/>
      <c r="PQK25" s="810"/>
      <c r="PQL25" s="810"/>
      <c r="PQM25" s="810"/>
      <c r="PQN25" s="810"/>
      <c r="PQO25" s="810"/>
      <c r="PQP25" s="810"/>
      <c r="PQQ25" s="810"/>
      <c r="PQR25" s="810"/>
      <c r="PQS25" s="810"/>
      <c r="PQT25" s="810"/>
      <c r="PQU25" s="810"/>
      <c r="PQV25" s="810"/>
      <c r="PQW25" s="810"/>
      <c r="PQX25" s="810"/>
      <c r="PQY25" s="810"/>
      <c r="PQZ25" s="810"/>
      <c r="PRA25" s="810"/>
      <c r="PRB25" s="810"/>
      <c r="PRC25" s="810"/>
      <c r="PRD25" s="810"/>
      <c r="PRE25" s="810"/>
      <c r="PRF25" s="810"/>
      <c r="PRG25" s="810"/>
      <c r="PRH25" s="810"/>
      <c r="PRI25" s="810"/>
      <c r="PRJ25" s="810"/>
      <c r="PRK25" s="810"/>
      <c r="PRL25" s="810"/>
      <c r="PRM25" s="810"/>
      <c r="PRN25" s="810"/>
      <c r="PRO25" s="810"/>
      <c r="PRP25" s="810"/>
      <c r="PRQ25" s="810"/>
      <c r="PRR25" s="810"/>
      <c r="PRS25" s="810"/>
      <c r="PRT25" s="810"/>
      <c r="PRU25" s="810"/>
      <c r="PRV25" s="810"/>
      <c r="PRW25" s="810"/>
      <c r="PRX25" s="810"/>
      <c r="PRY25" s="810"/>
      <c r="PRZ25" s="810"/>
      <c r="PSA25" s="810"/>
      <c r="PSB25" s="810"/>
      <c r="PSC25" s="810"/>
      <c r="PSD25" s="810"/>
      <c r="PSE25" s="810"/>
      <c r="PSF25" s="810"/>
      <c r="PSG25" s="810"/>
      <c r="PSH25" s="810"/>
      <c r="PSI25" s="810"/>
      <c r="PSJ25" s="810"/>
      <c r="PSK25" s="810"/>
      <c r="PSL25" s="810"/>
      <c r="PSM25" s="810"/>
      <c r="PSN25" s="810"/>
      <c r="PSO25" s="810"/>
      <c r="PSP25" s="810"/>
      <c r="PSQ25" s="810"/>
      <c r="PSR25" s="810"/>
      <c r="PSS25" s="810"/>
      <c r="PST25" s="810"/>
      <c r="PSU25" s="810"/>
      <c r="PSV25" s="810"/>
      <c r="PSW25" s="810"/>
      <c r="PSX25" s="810"/>
      <c r="PSY25" s="810"/>
      <c r="PSZ25" s="810"/>
      <c r="PTA25" s="810"/>
      <c r="PTB25" s="810"/>
      <c r="PTC25" s="810"/>
      <c r="PTD25" s="810"/>
      <c r="PTE25" s="810"/>
      <c r="PTF25" s="810"/>
      <c r="PTG25" s="810"/>
      <c r="PTH25" s="810"/>
      <c r="PTI25" s="810"/>
      <c r="PTJ25" s="810"/>
      <c r="PTK25" s="810"/>
      <c r="PTL25" s="810"/>
      <c r="PTM25" s="810"/>
      <c r="PTN25" s="810"/>
      <c r="PTO25" s="810"/>
      <c r="PTP25" s="810"/>
      <c r="PTQ25" s="810"/>
      <c r="PTR25" s="810"/>
      <c r="PTS25" s="810"/>
      <c r="PTT25" s="810"/>
      <c r="PTU25" s="810"/>
      <c r="PTV25" s="810"/>
      <c r="PTW25" s="810"/>
      <c r="PTX25" s="810"/>
      <c r="PTY25" s="810"/>
      <c r="PTZ25" s="810"/>
      <c r="PUA25" s="810"/>
      <c r="PUB25" s="810"/>
      <c r="PUC25" s="810"/>
      <c r="PUD25" s="810"/>
      <c r="PUE25" s="810"/>
      <c r="PUF25" s="810"/>
      <c r="PUG25" s="810"/>
      <c r="PUH25" s="810"/>
      <c r="PUI25" s="810"/>
      <c r="PUJ25" s="810"/>
      <c r="PUK25" s="810"/>
      <c r="PUL25" s="810"/>
      <c r="PUM25" s="810"/>
      <c r="PUN25" s="810"/>
      <c r="PUO25" s="810"/>
      <c r="PUP25" s="810"/>
      <c r="PUQ25" s="810"/>
      <c r="PUR25" s="810"/>
      <c r="PUS25" s="810"/>
      <c r="PUT25" s="810"/>
      <c r="PUU25" s="810"/>
      <c r="PUV25" s="810"/>
      <c r="PUW25" s="810"/>
      <c r="PUX25" s="810"/>
      <c r="PUY25" s="810"/>
      <c r="PUZ25" s="810"/>
      <c r="PVA25" s="810"/>
      <c r="PVB25" s="810"/>
      <c r="PVC25" s="810"/>
      <c r="PVD25" s="810"/>
      <c r="PVE25" s="810"/>
      <c r="PVF25" s="810"/>
      <c r="PVG25" s="810"/>
      <c r="PVH25" s="810"/>
      <c r="PVI25" s="810"/>
      <c r="PVJ25" s="810"/>
      <c r="PVK25" s="810"/>
      <c r="PVL25" s="810"/>
      <c r="PVM25" s="810"/>
      <c r="PVN25" s="810"/>
      <c r="PVO25" s="810"/>
      <c r="PVP25" s="810"/>
      <c r="PVQ25" s="810"/>
      <c r="PVR25" s="810"/>
      <c r="PVS25" s="810"/>
      <c r="PVT25" s="810"/>
      <c r="PVU25" s="810"/>
      <c r="PVV25" s="810"/>
      <c r="PVW25" s="810"/>
      <c r="PVX25" s="810"/>
      <c r="PVY25" s="810"/>
      <c r="PVZ25" s="810"/>
      <c r="PWA25" s="810"/>
      <c r="PWB25" s="810"/>
      <c r="PWC25" s="810"/>
      <c r="PWD25" s="810"/>
      <c r="PWE25" s="810"/>
      <c r="PWF25" s="810"/>
      <c r="PWG25" s="810"/>
      <c r="PWH25" s="810"/>
      <c r="PWI25" s="810"/>
      <c r="PWJ25" s="810"/>
      <c r="PWK25" s="810"/>
      <c r="PWL25" s="810"/>
      <c r="PWM25" s="810"/>
      <c r="PWN25" s="810"/>
      <c r="PWO25" s="810"/>
      <c r="PWP25" s="810"/>
      <c r="PWQ25" s="810"/>
      <c r="PWR25" s="810"/>
      <c r="PWS25" s="810"/>
      <c r="PWT25" s="810"/>
      <c r="PWU25" s="810"/>
      <c r="PWV25" s="810"/>
      <c r="PWW25" s="810"/>
      <c r="PWX25" s="810"/>
      <c r="PWY25" s="810"/>
      <c r="PWZ25" s="810"/>
      <c r="PXA25" s="810"/>
      <c r="PXB25" s="810"/>
      <c r="PXC25" s="810"/>
      <c r="PXD25" s="810"/>
      <c r="PXE25" s="810"/>
      <c r="PXF25" s="810"/>
      <c r="PXG25" s="810"/>
      <c r="PXH25" s="810"/>
      <c r="PXI25" s="810"/>
      <c r="PXJ25" s="810"/>
      <c r="PXK25" s="810"/>
      <c r="PXL25" s="810"/>
      <c r="PXM25" s="810"/>
      <c r="PXN25" s="810"/>
      <c r="PXO25" s="810"/>
      <c r="PXP25" s="810"/>
      <c r="PXQ25" s="810"/>
      <c r="PXR25" s="810"/>
      <c r="PXS25" s="810"/>
      <c r="PXT25" s="810"/>
      <c r="PXU25" s="810"/>
      <c r="PXV25" s="810"/>
      <c r="PXW25" s="810"/>
      <c r="PXX25" s="810"/>
      <c r="PXY25" s="810"/>
      <c r="PXZ25" s="810"/>
      <c r="PYA25" s="810"/>
      <c r="PYB25" s="810"/>
      <c r="PYC25" s="810"/>
      <c r="PYD25" s="810"/>
      <c r="PYE25" s="810"/>
      <c r="PYF25" s="810"/>
      <c r="PYG25" s="810"/>
      <c r="PYH25" s="810"/>
      <c r="PYI25" s="810"/>
      <c r="PYJ25" s="810"/>
      <c r="PYK25" s="810"/>
      <c r="PYL25" s="810"/>
      <c r="PYM25" s="810"/>
      <c r="PYN25" s="810"/>
      <c r="PYO25" s="810"/>
      <c r="PYP25" s="810"/>
      <c r="PYQ25" s="810"/>
      <c r="PYR25" s="810"/>
      <c r="PYS25" s="810"/>
      <c r="PYT25" s="810"/>
      <c r="PYU25" s="810"/>
      <c r="PYV25" s="810"/>
      <c r="PYW25" s="810"/>
      <c r="PYX25" s="810"/>
      <c r="PYY25" s="810"/>
      <c r="PYZ25" s="810"/>
      <c r="PZA25" s="810"/>
      <c r="PZB25" s="810"/>
      <c r="PZC25" s="810"/>
      <c r="PZD25" s="810"/>
      <c r="PZE25" s="810"/>
      <c r="PZF25" s="810"/>
      <c r="PZG25" s="810"/>
      <c r="PZH25" s="810"/>
      <c r="PZI25" s="810"/>
      <c r="PZJ25" s="810"/>
      <c r="PZK25" s="810"/>
      <c r="PZL25" s="810"/>
      <c r="PZM25" s="810"/>
      <c r="PZN25" s="810"/>
      <c r="PZO25" s="810"/>
      <c r="PZP25" s="810"/>
      <c r="PZQ25" s="810"/>
      <c r="PZR25" s="810"/>
      <c r="PZS25" s="810"/>
      <c r="PZT25" s="810"/>
      <c r="PZU25" s="810"/>
      <c r="PZV25" s="810"/>
      <c r="PZW25" s="810"/>
      <c r="PZX25" s="810"/>
      <c r="PZY25" s="810"/>
      <c r="PZZ25" s="810"/>
      <c r="QAA25" s="810"/>
      <c r="QAB25" s="810"/>
      <c r="QAC25" s="810"/>
      <c r="QAD25" s="810"/>
      <c r="QAE25" s="810"/>
      <c r="QAF25" s="810"/>
      <c r="QAG25" s="810"/>
      <c r="QAH25" s="810"/>
      <c r="QAI25" s="810"/>
      <c r="QAJ25" s="810"/>
      <c r="QAK25" s="810"/>
      <c r="QAL25" s="810"/>
      <c r="QAM25" s="810"/>
      <c r="QAN25" s="810"/>
      <c r="QAO25" s="810"/>
      <c r="QAP25" s="810"/>
      <c r="QAQ25" s="810"/>
      <c r="QAR25" s="810"/>
      <c r="QAS25" s="810"/>
      <c r="QAT25" s="810"/>
      <c r="QAU25" s="810"/>
      <c r="QAV25" s="810"/>
      <c r="QAW25" s="810"/>
      <c r="QAX25" s="810"/>
      <c r="QAY25" s="810"/>
      <c r="QAZ25" s="810"/>
      <c r="QBA25" s="810"/>
      <c r="QBB25" s="810"/>
      <c r="QBC25" s="810"/>
      <c r="QBD25" s="810"/>
      <c r="QBE25" s="810"/>
      <c r="QBF25" s="810"/>
      <c r="QBG25" s="810"/>
      <c r="QBH25" s="810"/>
      <c r="QBI25" s="810"/>
      <c r="QBJ25" s="810"/>
      <c r="QBK25" s="810"/>
      <c r="QBL25" s="810"/>
      <c r="QBM25" s="810"/>
      <c r="QBN25" s="810"/>
      <c r="QBO25" s="810"/>
      <c r="QBP25" s="810"/>
      <c r="QBQ25" s="810"/>
      <c r="QBR25" s="810"/>
      <c r="QBS25" s="810"/>
      <c r="QBT25" s="810"/>
      <c r="QBU25" s="810"/>
      <c r="QBV25" s="810"/>
      <c r="QBW25" s="810"/>
      <c r="QBX25" s="810"/>
      <c r="QBY25" s="810"/>
      <c r="QBZ25" s="810"/>
      <c r="QCA25" s="810"/>
      <c r="QCB25" s="810"/>
      <c r="QCC25" s="810"/>
      <c r="QCD25" s="810"/>
      <c r="QCE25" s="810"/>
      <c r="QCF25" s="810"/>
      <c r="QCG25" s="810"/>
      <c r="QCH25" s="810"/>
      <c r="QCI25" s="810"/>
      <c r="QCJ25" s="810"/>
      <c r="QCK25" s="810"/>
      <c r="QCL25" s="810"/>
      <c r="QCM25" s="810"/>
      <c r="QCN25" s="810"/>
      <c r="QCO25" s="810"/>
      <c r="QCP25" s="810"/>
      <c r="QCQ25" s="810"/>
      <c r="QCR25" s="810"/>
      <c r="QCS25" s="810"/>
      <c r="QCT25" s="810"/>
      <c r="QCU25" s="810"/>
      <c r="QCV25" s="810"/>
      <c r="QCW25" s="810"/>
      <c r="QCX25" s="810"/>
      <c r="QCY25" s="810"/>
      <c r="QCZ25" s="810"/>
      <c r="QDA25" s="810"/>
      <c r="QDB25" s="810"/>
      <c r="QDC25" s="810"/>
      <c r="QDD25" s="810"/>
      <c r="QDE25" s="810"/>
      <c r="QDF25" s="810"/>
      <c r="QDG25" s="810"/>
      <c r="QDH25" s="810"/>
      <c r="QDI25" s="810"/>
      <c r="QDJ25" s="810"/>
      <c r="QDK25" s="810"/>
      <c r="QDL25" s="810"/>
      <c r="QDM25" s="810"/>
      <c r="QDN25" s="810"/>
      <c r="QDO25" s="810"/>
      <c r="QDP25" s="810"/>
      <c r="QDQ25" s="810"/>
      <c r="QDR25" s="810"/>
      <c r="QDS25" s="810"/>
      <c r="QDT25" s="810"/>
      <c r="QDU25" s="810"/>
      <c r="QDV25" s="810"/>
      <c r="QDW25" s="810"/>
      <c r="QDX25" s="810"/>
      <c r="QDY25" s="810"/>
      <c r="QDZ25" s="810"/>
      <c r="QEA25" s="810"/>
      <c r="QEB25" s="810"/>
      <c r="QEC25" s="810"/>
      <c r="QED25" s="810"/>
      <c r="QEE25" s="810"/>
      <c r="QEF25" s="810"/>
      <c r="QEG25" s="810"/>
      <c r="QEH25" s="810"/>
      <c r="QEI25" s="810"/>
      <c r="QEJ25" s="810"/>
      <c r="QEK25" s="810"/>
      <c r="QEL25" s="810"/>
      <c r="QEM25" s="810"/>
      <c r="QEN25" s="810"/>
      <c r="QEO25" s="810"/>
      <c r="QEP25" s="810"/>
      <c r="QEQ25" s="810"/>
      <c r="QER25" s="810"/>
      <c r="QES25" s="810"/>
      <c r="QET25" s="810"/>
      <c r="QEU25" s="810"/>
      <c r="QEV25" s="810"/>
      <c r="QEW25" s="810"/>
      <c r="QEX25" s="810"/>
      <c r="QEY25" s="810"/>
      <c r="QEZ25" s="810"/>
      <c r="QFA25" s="810"/>
      <c r="QFB25" s="810"/>
      <c r="QFC25" s="810"/>
      <c r="QFD25" s="810"/>
      <c r="QFE25" s="810"/>
      <c r="QFF25" s="810"/>
      <c r="QFG25" s="810"/>
      <c r="QFH25" s="810"/>
      <c r="QFI25" s="810"/>
      <c r="QFJ25" s="810"/>
      <c r="QFK25" s="810"/>
      <c r="QFL25" s="810"/>
      <c r="QFM25" s="810"/>
      <c r="QFN25" s="810"/>
      <c r="QFO25" s="810"/>
      <c r="QFP25" s="810"/>
      <c r="QFQ25" s="810"/>
      <c r="QFR25" s="810"/>
      <c r="QFS25" s="810"/>
      <c r="QFT25" s="810"/>
      <c r="QFU25" s="810"/>
      <c r="QFV25" s="810"/>
      <c r="QFW25" s="810"/>
      <c r="QFX25" s="810"/>
      <c r="QFY25" s="810"/>
      <c r="QFZ25" s="810"/>
      <c r="QGA25" s="810"/>
      <c r="QGB25" s="810"/>
      <c r="QGC25" s="810"/>
      <c r="QGD25" s="810"/>
      <c r="QGE25" s="810"/>
      <c r="QGF25" s="810"/>
      <c r="QGG25" s="810"/>
      <c r="QGH25" s="810"/>
      <c r="QGI25" s="810"/>
      <c r="QGJ25" s="810"/>
      <c r="QGK25" s="810"/>
      <c r="QGL25" s="810"/>
      <c r="QGM25" s="810"/>
      <c r="QGN25" s="810"/>
      <c r="QGO25" s="810"/>
      <c r="QGP25" s="810"/>
      <c r="QGQ25" s="810"/>
      <c r="QGR25" s="810"/>
      <c r="QGS25" s="810"/>
      <c r="QGT25" s="810"/>
      <c r="QGU25" s="810"/>
      <c r="QGV25" s="810"/>
      <c r="QGW25" s="810"/>
      <c r="QGX25" s="810"/>
      <c r="QGY25" s="810"/>
      <c r="QGZ25" s="810"/>
      <c r="QHA25" s="810"/>
      <c r="QHB25" s="810"/>
      <c r="QHC25" s="810"/>
      <c r="QHD25" s="810"/>
      <c r="QHE25" s="810"/>
      <c r="QHF25" s="810"/>
      <c r="QHG25" s="810"/>
      <c r="QHH25" s="810"/>
      <c r="QHI25" s="810"/>
      <c r="QHJ25" s="810"/>
      <c r="QHK25" s="810"/>
      <c r="QHL25" s="810"/>
      <c r="QHM25" s="810"/>
      <c r="QHN25" s="810"/>
      <c r="QHO25" s="810"/>
      <c r="QHP25" s="810"/>
      <c r="QHQ25" s="810"/>
      <c r="QHR25" s="810"/>
      <c r="QHS25" s="810"/>
      <c r="QHT25" s="810"/>
      <c r="QHU25" s="810"/>
      <c r="QHV25" s="810"/>
      <c r="QHW25" s="810"/>
      <c r="QHX25" s="810"/>
      <c r="QHY25" s="810"/>
      <c r="QHZ25" s="810"/>
      <c r="QIA25" s="810"/>
      <c r="QIB25" s="810"/>
      <c r="QIC25" s="810"/>
      <c r="QID25" s="810"/>
      <c r="QIE25" s="810"/>
      <c r="QIF25" s="810"/>
      <c r="QIG25" s="810"/>
      <c r="QIH25" s="810"/>
      <c r="QII25" s="810"/>
      <c r="QIJ25" s="810"/>
      <c r="QIK25" s="810"/>
      <c r="QIL25" s="810"/>
      <c r="QIM25" s="810"/>
      <c r="QIN25" s="810"/>
      <c r="QIO25" s="810"/>
      <c r="QIP25" s="810"/>
      <c r="QIQ25" s="810"/>
      <c r="QIR25" s="810"/>
      <c r="QIS25" s="810"/>
      <c r="QIT25" s="810"/>
      <c r="QIU25" s="810"/>
      <c r="QIV25" s="810"/>
      <c r="QIW25" s="810"/>
      <c r="QIX25" s="810"/>
      <c r="QIY25" s="810"/>
      <c r="QIZ25" s="810"/>
      <c r="QJA25" s="810"/>
      <c r="QJB25" s="810"/>
      <c r="QJC25" s="810"/>
      <c r="QJD25" s="810"/>
      <c r="QJE25" s="810"/>
      <c r="QJF25" s="810"/>
      <c r="QJG25" s="810"/>
      <c r="QJH25" s="810"/>
      <c r="QJI25" s="810"/>
      <c r="QJJ25" s="810"/>
      <c r="QJK25" s="810"/>
      <c r="QJL25" s="810"/>
      <c r="QJM25" s="810"/>
      <c r="QJN25" s="810"/>
      <c r="QJO25" s="810"/>
      <c r="QJP25" s="810"/>
      <c r="QJQ25" s="810"/>
      <c r="QJR25" s="810"/>
      <c r="QJS25" s="810"/>
      <c r="QJT25" s="810"/>
      <c r="QJU25" s="810"/>
      <c r="QJV25" s="810"/>
      <c r="QJW25" s="810"/>
      <c r="QJX25" s="810"/>
      <c r="QJY25" s="810"/>
      <c r="QJZ25" s="810"/>
      <c r="QKA25" s="810"/>
      <c r="QKB25" s="810"/>
      <c r="QKC25" s="810"/>
      <c r="QKD25" s="810"/>
      <c r="QKE25" s="810"/>
      <c r="QKF25" s="810"/>
      <c r="QKG25" s="810"/>
      <c r="QKH25" s="810"/>
      <c r="QKI25" s="810"/>
      <c r="QKJ25" s="810"/>
      <c r="QKK25" s="810"/>
      <c r="QKL25" s="810"/>
      <c r="QKM25" s="810"/>
      <c r="QKN25" s="810"/>
      <c r="QKO25" s="810"/>
      <c r="QKP25" s="810"/>
      <c r="QKQ25" s="810"/>
      <c r="QKR25" s="810"/>
      <c r="QKS25" s="810"/>
      <c r="QKT25" s="810"/>
      <c r="QKU25" s="810"/>
      <c r="QKV25" s="810"/>
      <c r="QKW25" s="810"/>
      <c r="QKX25" s="810"/>
      <c r="QKY25" s="810"/>
      <c r="QKZ25" s="810"/>
      <c r="QLA25" s="810"/>
      <c r="QLB25" s="810"/>
      <c r="QLC25" s="810"/>
      <c r="QLD25" s="810"/>
      <c r="QLE25" s="810"/>
      <c r="QLF25" s="810"/>
      <c r="QLG25" s="810"/>
      <c r="QLH25" s="810"/>
      <c r="QLI25" s="810"/>
      <c r="QLJ25" s="810"/>
      <c r="QLK25" s="810"/>
      <c r="QLL25" s="810"/>
      <c r="QLM25" s="810"/>
      <c r="QLN25" s="810"/>
      <c r="QLO25" s="810"/>
      <c r="QLP25" s="810"/>
      <c r="QLQ25" s="810"/>
      <c r="QLR25" s="810"/>
      <c r="QLS25" s="810"/>
      <c r="QLT25" s="810"/>
      <c r="QLU25" s="810"/>
      <c r="QLV25" s="810"/>
      <c r="QLW25" s="810"/>
      <c r="QLX25" s="810"/>
      <c r="QLY25" s="810"/>
      <c r="QLZ25" s="810"/>
      <c r="QMA25" s="810"/>
      <c r="QMB25" s="810"/>
      <c r="QMC25" s="810"/>
      <c r="QMD25" s="810"/>
      <c r="QME25" s="810"/>
      <c r="QMF25" s="810"/>
      <c r="QMG25" s="810"/>
      <c r="QMH25" s="810"/>
      <c r="QMI25" s="810"/>
      <c r="QMJ25" s="810"/>
      <c r="QMK25" s="810"/>
      <c r="QML25" s="810"/>
      <c r="QMM25" s="810"/>
      <c r="QMN25" s="810"/>
      <c r="QMO25" s="810"/>
      <c r="QMP25" s="810"/>
      <c r="QMQ25" s="810"/>
      <c r="QMR25" s="810"/>
      <c r="QMS25" s="810"/>
      <c r="QMT25" s="810"/>
      <c r="QMU25" s="810"/>
      <c r="QMV25" s="810"/>
      <c r="QMW25" s="810"/>
      <c r="QMX25" s="810"/>
      <c r="QMY25" s="810"/>
      <c r="QMZ25" s="810"/>
      <c r="QNA25" s="810"/>
      <c r="QNB25" s="810"/>
      <c r="QNC25" s="810"/>
      <c r="QND25" s="810"/>
      <c r="QNE25" s="810"/>
      <c r="QNF25" s="810"/>
      <c r="QNG25" s="810"/>
      <c r="QNH25" s="810"/>
      <c r="QNI25" s="810"/>
      <c r="QNJ25" s="810"/>
      <c r="QNK25" s="810"/>
      <c r="QNL25" s="810"/>
      <c r="QNM25" s="810"/>
      <c r="QNN25" s="810"/>
      <c r="QNO25" s="810"/>
      <c r="QNP25" s="810"/>
      <c r="QNQ25" s="810"/>
      <c r="QNR25" s="810"/>
      <c r="QNS25" s="810"/>
      <c r="QNT25" s="810"/>
      <c r="QNU25" s="810"/>
      <c r="QNV25" s="810"/>
      <c r="QNW25" s="810"/>
      <c r="QNX25" s="810"/>
      <c r="QNY25" s="810"/>
      <c r="QNZ25" s="810"/>
      <c r="QOA25" s="810"/>
      <c r="QOB25" s="810"/>
      <c r="QOC25" s="810"/>
      <c r="QOD25" s="810"/>
      <c r="QOE25" s="810"/>
      <c r="QOF25" s="810"/>
      <c r="QOG25" s="810"/>
      <c r="QOH25" s="810"/>
      <c r="QOI25" s="810"/>
      <c r="QOJ25" s="810"/>
      <c r="QOK25" s="810"/>
      <c r="QOL25" s="810"/>
      <c r="QOM25" s="810"/>
      <c r="QON25" s="810"/>
      <c r="QOO25" s="810"/>
      <c r="QOP25" s="810"/>
      <c r="QOQ25" s="810"/>
      <c r="QOR25" s="810"/>
      <c r="QOS25" s="810"/>
      <c r="QOT25" s="810"/>
      <c r="QOU25" s="810"/>
      <c r="QOV25" s="810"/>
      <c r="QOW25" s="810"/>
      <c r="QOX25" s="810"/>
      <c r="QOY25" s="810"/>
      <c r="QOZ25" s="810"/>
      <c r="QPA25" s="810"/>
      <c r="QPB25" s="810"/>
      <c r="QPC25" s="810"/>
      <c r="QPD25" s="810"/>
      <c r="QPE25" s="810"/>
      <c r="QPF25" s="810"/>
      <c r="QPG25" s="810"/>
      <c r="QPH25" s="810"/>
      <c r="QPI25" s="810"/>
      <c r="QPJ25" s="810"/>
      <c r="QPK25" s="810"/>
      <c r="QPL25" s="810"/>
      <c r="QPM25" s="810"/>
      <c r="QPN25" s="810"/>
      <c r="QPO25" s="810"/>
      <c r="QPP25" s="810"/>
      <c r="QPQ25" s="810"/>
      <c r="QPR25" s="810"/>
      <c r="QPS25" s="810"/>
      <c r="QPT25" s="810"/>
      <c r="QPU25" s="810"/>
      <c r="QPV25" s="810"/>
      <c r="QPW25" s="810"/>
      <c r="QPX25" s="810"/>
      <c r="QPY25" s="810"/>
      <c r="QPZ25" s="810"/>
      <c r="QQA25" s="810"/>
      <c r="QQB25" s="810"/>
      <c r="QQC25" s="810"/>
      <c r="QQD25" s="810"/>
      <c r="QQE25" s="810"/>
      <c r="QQF25" s="810"/>
      <c r="QQG25" s="810"/>
      <c r="QQH25" s="810"/>
      <c r="QQI25" s="810"/>
      <c r="QQJ25" s="810"/>
      <c r="QQK25" s="810"/>
      <c r="QQL25" s="810"/>
      <c r="QQM25" s="810"/>
      <c r="QQN25" s="810"/>
      <c r="QQO25" s="810"/>
      <c r="QQP25" s="810"/>
      <c r="QQQ25" s="810"/>
      <c r="QQR25" s="810"/>
      <c r="QQS25" s="810"/>
      <c r="QQT25" s="810"/>
      <c r="QQU25" s="810"/>
      <c r="QQV25" s="810"/>
      <c r="QQW25" s="810"/>
      <c r="QQX25" s="810"/>
      <c r="QQY25" s="810"/>
      <c r="QQZ25" s="810"/>
      <c r="QRA25" s="810"/>
      <c r="QRB25" s="810"/>
      <c r="QRC25" s="810"/>
      <c r="QRD25" s="810"/>
      <c r="QRE25" s="810"/>
      <c r="QRF25" s="810"/>
      <c r="QRG25" s="810"/>
      <c r="QRH25" s="810"/>
      <c r="QRI25" s="810"/>
      <c r="QRJ25" s="810"/>
      <c r="QRK25" s="810"/>
      <c r="QRL25" s="810"/>
      <c r="QRM25" s="810"/>
      <c r="QRN25" s="810"/>
      <c r="QRO25" s="810"/>
      <c r="QRP25" s="810"/>
      <c r="QRQ25" s="810"/>
      <c r="QRR25" s="810"/>
      <c r="QRS25" s="810"/>
      <c r="QRT25" s="810"/>
      <c r="QRU25" s="810"/>
      <c r="QRV25" s="810"/>
      <c r="QRW25" s="810"/>
      <c r="QRX25" s="810"/>
      <c r="QRY25" s="810"/>
      <c r="QRZ25" s="810"/>
      <c r="QSA25" s="810"/>
      <c r="QSB25" s="810"/>
      <c r="QSC25" s="810"/>
      <c r="QSD25" s="810"/>
      <c r="QSE25" s="810"/>
      <c r="QSF25" s="810"/>
      <c r="QSG25" s="810"/>
      <c r="QSH25" s="810"/>
      <c r="QSI25" s="810"/>
      <c r="QSJ25" s="810"/>
      <c r="QSK25" s="810"/>
      <c r="QSL25" s="810"/>
      <c r="QSM25" s="810"/>
      <c r="QSN25" s="810"/>
      <c r="QSO25" s="810"/>
      <c r="QSP25" s="810"/>
      <c r="QSQ25" s="810"/>
      <c r="QSR25" s="810"/>
      <c r="QSS25" s="810"/>
      <c r="QST25" s="810"/>
      <c r="QSU25" s="810"/>
      <c r="QSV25" s="810"/>
      <c r="QSW25" s="810"/>
      <c r="QSX25" s="810"/>
      <c r="QSY25" s="810"/>
      <c r="QSZ25" s="810"/>
      <c r="QTA25" s="810"/>
      <c r="QTB25" s="810"/>
      <c r="QTC25" s="810"/>
      <c r="QTD25" s="810"/>
      <c r="QTE25" s="810"/>
      <c r="QTF25" s="810"/>
      <c r="QTG25" s="810"/>
      <c r="QTH25" s="810"/>
      <c r="QTI25" s="810"/>
      <c r="QTJ25" s="810"/>
      <c r="QTK25" s="810"/>
      <c r="QTL25" s="810"/>
      <c r="QTM25" s="810"/>
      <c r="QTN25" s="810"/>
      <c r="QTO25" s="810"/>
      <c r="QTP25" s="810"/>
      <c r="QTQ25" s="810"/>
      <c r="QTR25" s="810"/>
      <c r="QTS25" s="810"/>
      <c r="QTT25" s="810"/>
      <c r="QTU25" s="810"/>
      <c r="QTV25" s="810"/>
      <c r="QTW25" s="810"/>
      <c r="QTX25" s="810"/>
      <c r="QTY25" s="810"/>
      <c r="QTZ25" s="810"/>
      <c r="QUA25" s="810"/>
      <c r="QUB25" s="810"/>
      <c r="QUC25" s="810"/>
      <c r="QUD25" s="810"/>
      <c r="QUE25" s="810"/>
      <c r="QUF25" s="810"/>
      <c r="QUG25" s="810"/>
      <c r="QUH25" s="810"/>
      <c r="QUI25" s="810"/>
      <c r="QUJ25" s="810"/>
      <c r="QUK25" s="810"/>
      <c r="QUL25" s="810"/>
      <c r="QUM25" s="810"/>
      <c r="QUN25" s="810"/>
      <c r="QUO25" s="810"/>
      <c r="QUP25" s="810"/>
      <c r="QUQ25" s="810"/>
      <c r="QUR25" s="810"/>
      <c r="QUS25" s="810"/>
      <c r="QUT25" s="810"/>
      <c r="QUU25" s="810"/>
      <c r="QUV25" s="810"/>
      <c r="QUW25" s="810"/>
      <c r="QUX25" s="810"/>
      <c r="QUY25" s="810"/>
      <c r="QUZ25" s="810"/>
      <c r="QVA25" s="810"/>
      <c r="QVB25" s="810"/>
      <c r="QVC25" s="810"/>
      <c r="QVD25" s="810"/>
      <c r="QVE25" s="810"/>
      <c r="QVF25" s="810"/>
      <c r="QVG25" s="810"/>
      <c r="QVH25" s="810"/>
      <c r="QVI25" s="810"/>
      <c r="QVJ25" s="810"/>
      <c r="QVK25" s="810"/>
      <c r="QVL25" s="810"/>
      <c r="QVM25" s="810"/>
      <c r="QVN25" s="810"/>
      <c r="QVO25" s="810"/>
      <c r="QVP25" s="810"/>
      <c r="QVQ25" s="810"/>
      <c r="QVR25" s="810"/>
      <c r="QVS25" s="810"/>
      <c r="QVT25" s="810"/>
      <c r="QVU25" s="810"/>
      <c r="QVV25" s="810"/>
      <c r="QVW25" s="810"/>
      <c r="QVX25" s="810"/>
      <c r="QVY25" s="810"/>
      <c r="QVZ25" s="810"/>
      <c r="QWA25" s="810"/>
      <c r="QWB25" s="810"/>
      <c r="QWC25" s="810"/>
      <c r="QWD25" s="810"/>
      <c r="QWE25" s="810"/>
      <c r="QWF25" s="810"/>
      <c r="QWG25" s="810"/>
      <c r="QWH25" s="810"/>
      <c r="QWI25" s="810"/>
      <c r="QWJ25" s="810"/>
      <c r="QWK25" s="810"/>
      <c r="QWL25" s="810"/>
      <c r="QWM25" s="810"/>
      <c r="QWN25" s="810"/>
      <c r="QWO25" s="810"/>
      <c r="QWP25" s="810"/>
      <c r="QWQ25" s="810"/>
      <c r="QWR25" s="810"/>
      <c r="QWS25" s="810"/>
      <c r="QWT25" s="810"/>
      <c r="QWU25" s="810"/>
      <c r="QWV25" s="810"/>
      <c r="QWW25" s="810"/>
      <c r="QWX25" s="810"/>
      <c r="QWY25" s="810"/>
      <c r="QWZ25" s="810"/>
      <c r="QXA25" s="810"/>
      <c r="QXB25" s="810"/>
      <c r="QXC25" s="810"/>
      <c r="QXD25" s="810"/>
      <c r="QXE25" s="810"/>
      <c r="QXF25" s="810"/>
      <c r="QXG25" s="810"/>
      <c r="QXH25" s="810"/>
      <c r="QXI25" s="810"/>
      <c r="QXJ25" s="810"/>
      <c r="QXK25" s="810"/>
      <c r="QXL25" s="810"/>
      <c r="QXM25" s="810"/>
      <c r="QXN25" s="810"/>
      <c r="QXO25" s="810"/>
      <c r="QXP25" s="810"/>
      <c r="QXQ25" s="810"/>
      <c r="QXR25" s="810"/>
      <c r="QXS25" s="810"/>
      <c r="QXT25" s="810"/>
      <c r="QXU25" s="810"/>
      <c r="QXV25" s="810"/>
      <c r="QXW25" s="810"/>
      <c r="QXX25" s="810"/>
      <c r="QXY25" s="810"/>
      <c r="QXZ25" s="810"/>
      <c r="QYA25" s="810"/>
      <c r="QYB25" s="810"/>
      <c r="QYC25" s="810"/>
      <c r="QYD25" s="810"/>
      <c r="QYE25" s="810"/>
      <c r="QYF25" s="810"/>
      <c r="QYG25" s="810"/>
      <c r="QYH25" s="810"/>
      <c r="QYI25" s="810"/>
      <c r="QYJ25" s="810"/>
      <c r="QYK25" s="810"/>
      <c r="QYL25" s="810"/>
      <c r="QYM25" s="810"/>
      <c r="QYN25" s="810"/>
      <c r="QYO25" s="810"/>
      <c r="QYP25" s="810"/>
      <c r="QYQ25" s="810"/>
      <c r="QYR25" s="810"/>
      <c r="QYS25" s="810"/>
      <c r="QYT25" s="810"/>
      <c r="QYU25" s="810"/>
      <c r="QYV25" s="810"/>
      <c r="QYW25" s="810"/>
      <c r="QYX25" s="810"/>
      <c r="QYY25" s="810"/>
      <c r="QYZ25" s="810"/>
      <c r="QZA25" s="810"/>
      <c r="QZB25" s="810"/>
      <c r="QZC25" s="810"/>
      <c r="QZD25" s="810"/>
      <c r="QZE25" s="810"/>
      <c r="QZF25" s="810"/>
      <c r="QZG25" s="810"/>
      <c r="QZH25" s="810"/>
      <c r="QZI25" s="810"/>
      <c r="QZJ25" s="810"/>
      <c r="QZK25" s="810"/>
      <c r="QZL25" s="810"/>
      <c r="QZM25" s="810"/>
      <c r="QZN25" s="810"/>
      <c r="QZO25" s="810"/>
      <c r="QZP25" s="810"/>
      <c r="QZQ25" s="810"/>
      <c r="QZR25" s="810"/>
      <c r="QZS25" s="810"/>
      <c r="QZT25" s="810"/>
      <c r="QZU25" s="810"/>
      <c r="QZV25" s="810"/>
      <c r="QZW25" s="810"/>
      <c r="QZX25" s="810"/>
      <c r="QZY25" s="810"/>
      <c r="QZZ25" s="810"/>
      <c r="RAA25" s="810"/>
      <c r="RAB25" s="810"/>
      <c r="RAC25" s="810"/>
      <c r="RAD25" s="810"/>
      <c r="RAE25" s="810"/>
      <c r="RAF25" s="810"/>
      <c r="RAG25" s="810"/>
      <c r="RAH25" s="810"/>
      <c r="RAI25" s="810"/>
      <c r="RAJ25" s="810"/>
      <c r="RAK25" s="810"/>
      <c r="RAL25" s="810"/>
      <c r="RAM25" s="810"/>
      <c r="RAN25" s="810"/>
      <c r="RAO25" s="810"/>
      <c r="RAP25" s="810"/>
      <c r="RAQ25" s="810"/>
      <c r="RAR25" s="810"/>
      <c r="RAS25" s="810"/>
      <c r="RAT25" s="810"/>
      <c r="RAU25" s="810"/>
      <c r="RAV25" s="810"/>
      <c r="RAW25" s="810"/>
      <c r="RAX25" s="810"/>
      <c r="RAY25" s="810"/>
      <c r="RAZ25" s="810"/>
      <c r="RBA25" s="810"/>
      <c r="RBB25" s="810"/>
      <c r="RBC25" s="810"/>
      <c r="RBD25" s="810"/>
      <c r="RBE25" s="810"/>
      <c r="RBF25" s="810"/>
      <c r="RBG25" s="810"/>
      <c r="RBH25" s="810"/>
      <c r="RBI25" s="810"/>
      <c r="RBJ25" s="810"/>
      <c r="RBK25" s="810"/>
      <c r="RBL25" s="810"/>
      <c r="RBM25" s="810"/>
      <c r="RBN25" s="810"/>
      <c r="RBO25" s="810"/>
      <c r="RBP25" s="810"/>
      <c r="RBQ25" s="810"/>
      <c r="RBR25" s="810"/>
      <c r="RBS25" s="810"/>
      <c r="RBT25" s="810"/>
      <c r="RBU25" s="810"/>
      <c r="RBV25" s="810"/>
      <c r="RBW25" s="810"/>
      <c r="RBX25" s="810"/>
      <c r="RBY25" s="810"/>
      <c r="RBZ25" s="810"/>
      <c r="RCA25" s="810"/>
      <c r="RCB25" s="810"/>
      <c r="RCC25" s="810"/>
      <c r="RCD25" s="810"/>
      <c r="RCE25" s="810"/>
      <c r="RCF25" s="810"/>
      <c r="RCG25" s="810"/>
      <c r="RCH25" s="810"/>
      <c r="RCI25" s="810"/>
      <c r="RCJ25" s="810"/>
      <c r="RCK25" s="810"/>
      <c r="RCL25" s="810"/>
      <c r="RCM25" s="810"/>
      <c r="RCN25" s="810"/>
      <c r="RCO25" s="810"/>
      <c r="RCP25" s="810"/>
      <c r="RCQ25" s="810"/>
      <c r="RCR25" s="810"/>
      <c r="RCS25" s="810"/>
      <c r="RCT25" s="810"/>
      <c r="RCU25" s="810"/>
      <c r="RCV25" s="810"/>
      <c r="RCW25" s="810"/>
      <c r="RCX25" s="810"/>
      <c r="RCY25" s="810"/>
      <c r="RCZ25" s="810"/>
      <c r="RDA25" s="810"/>
      <c r="RDB25" s="810"/>
      <c r="RDC25" s="810"/>
      <c r="RDD25" s="810"/>
      <c r="RDE25" s="810"/>
      <c r="RDF25" s="810"/>
      <c r="RDG25" s="810"/>
      <c r="RDH25" s="810"/>
      <c r="RDI25" s="810"/>
      <c r="RDJ25" s="810"/>
      <c r="RDK25" s="810"/>
      <c r="RDL25" s="810"/>
      <c r="RDM25" s="810"/>
      <c r="RDN25" s="810"/>
      <c r="RDO25" s="810"/>
      <c r="RDP25" s="810"/>
      <c r="RDQ25" s="810"/>
      <c r="RDR25" s="810"/>
      <c r="RDS25" s="810"/>
      <c r="RDT25" s="810"/>
      <c r="RDU25" s="810"/>
      <c r="RDV25" s="810"/>
      <c r="RDW25" s="810"/>
      <c r="RDX25" s="810"/>
      <c r="RDY25" s="810"/>
      <c r="RDZ25" s="810"/>
      <c r="REA25" s="810"/>
      <c r="REB25" s="810"/>
      <c r="REC25" s="810"/>
      <c r="RED25" s="810"/>
      <c r="REE25" s="810"/>
      <c r="REF25" s="810"/>
      <c r="REG25" s="810"/>
      <c r="REH25" s="810"/>
      <c r="REI25" s="810"/>
      <c r="REJ25" s="810"/>
      <c r="REK25" s="810"/>
      <c r="REL25" s="810"/>
      <c r="REM25" s="810"/>
      <c r="REN25" s="810"/>
      <c r="REO25" s="810"/>
      <c r="REP25" s="810"/>
      <c r="REQ25" s="810"/>
      <c r="RER25" s="810"/>
      <c r="RES25" s="810"/>
      <c r="RET25" s="810"/>
      <c r="REU25" s="810"/>
      <c r="REV25" s="810"/>
      <c r="REW25" s="810"/>
      <c r="REX25" s="810"/>
      <c r="REY25" s="810"/>
      <c r="REZ25" s="810"/>
      <c r="RFA25" s="810"/>
      <c r="RFB25" s="810"/>
      <c r="RFC25" s="810"/>
      <c r="RFD25" s="810"/>
      <c r="RFE25" s="810"/>
      <c r="RFF25" s="810"/>
      <c r="RFG25" s="810"/>
      <c r="RFH25" s="810"/>
      <c r="RFI25" s="810"/>
      <c r="RFJ25" s="810"/>
      <c r="RFK25" s="810"/>
      <c r="RFL25" s="810"/>
      <c r="RFM25" s="810"/>
      <c r="RFN25" s="810"/>
      <c r="RFO25" s="810"/>
      <c r="RFP25" s="810"/>
      <c r="RFQ25" s="810"/>
      <c r="RFR25" s="810"/>
      <c r="RFS25" s="810"/>
      <c r="RFT25" s="810"/>
      <c r="RFU25" s="810"/>
      <c r="RFV25" s="810"/>
      <c r="RFW25" s="810"/>
      <c r="RFX25" s="810"/>
      <c r="RFY25" s="810"/>
      <c r="RFZ25" s="810"/>
      <c r="RGA25" s="810"/>
      <c r="RGB25" s="810"/>
      <c r="RGC25" s="810"/>
      <c r="RGD25" s="810"/>
      <c r="RGE25" s="810"/>
      <c r="RGF25" s="810"/>
      <c r="RGG25" s="810"/>
      <c r="RGH25" s="810"/>
      <c r="RGI25" s="810"/>
      <c r="RGJ25" s="810"/>
      <c r="RGK25" s="810"/>
      <c r="RGL25" s="810"/>
      <c r="RGM25" s="810"/>
      <c r="RGN25" s="810"/>
      <c r="RGO25" s="810"/>
      <c r="RGP25" s="810"/>
      <c r="RGQ25" s="810"/>
      <c r="RGR25" s="810"/>
      <c r="RGS25" s="810"/>
      <c r="RGT25" s="810"/>
      <c r="RGU25" s="810"/>
      <c r="RGV25" s="810"/>
      <c r="RGW25" s="810"/>
      <c r="RGX25" s="810"/>
      <c r="RGY25" s="810"/>
      <c r="RGZ25" s="810"/>
      <c r="RHA25" s="810"/>
      <c r="RHB25" s="810"/>
      <c r="RHC25" s="810"/>
      <c r="RHD25" s="810"/>
      <c r="RHE25" s="810"/>
      <c r="RHF25" s="810"/>
      <c r="RHG25" s="810"/>
      <c r="RHH25" s="810"/>
      <c r="RHI25" s="810"/>
      <c r="RHJ25" s="810"/>
      <c r="RHK25" s="810"/>
      <c r="RHL25" s="810"/>
      <c r="RHM25" s="810"/>
      <c r="RHN25" s="810"/>
      <c r="RHO25" s="810"/>
      <c r="RHP25" s="810"/>
      <c r="RHQ25" s="810"/>
      <c r="RHR25" s="810"/>
      <c r="RHS25" s="810"/>
      <c r="RHT25" s="810"/>
      <c r="RHU25" s="810"/>
      <c r="RHV25" s="810"/>
      <c r="RHW25" s="810"/>
      <c r="RHX25" s="810"/>
      <c r="RHY25" s="810"/>
      <c r="RHZ25" s="810"/>
      <c r="RIA25" s="810"/>
      <c r="RIB25" s="810"/>
      <c r="RIC25" s="810"/>
      <c r="RID25" s="810"/>
      <c r="RIE25" s="810"/>
      <c r="RIF25" s="810"/>
      <c r="RIG25" s="810"/>
      <c r="RIH25" s="810"/>
      <c r="RII25" s="810"/>
      <c r="RIJ25" s="810"/>
      <c r="RIK25" s="810"/>
      <c r="RIL25" s="810"/>
      <c r="RIM25" s="810"/>
      <c r="RIN25" s="810"/>
      <c r="RIO25" s="810"/>
      <c r="RIP25" s="810"/>
      <c r="RIQ25" s="810"/>
      <c r="RIR25" s="810"/>
      <c r="RIS25" s="810"/>
      <c r="RIT25" s="810"/>
      <c r="RIU25" s="810"/>
      <c r="RIV25" s="810"/>
      <c r="RIW25" s="810"/>
      <c r="RIX25" s="810"/>
      <c r="RIY25" s="810"/>
      <c r="RIZ25" s="810"/>
      <c r="RJA25" s="810"/>
      <c r="RJB25" s="810"/>
      <c r="RJC25" s="810"/>
      <c r="RJD25" s="810"/>
      <c r="RJE25" s="810"/>
      <c r="RJF25" s="810"/>
      <c r="RJG25" s="810"/>
      <c r="RJH25" s="810"/>
      <c r="RJI25" s="810"/>
      <c r="RJJ25" s="810"/>
      <c r="RJK25" s="810"/>
      <c r="RJL25" s="810"/>
      <c r="RJM25" s="810"/>
      <c r="RJN25" s="810"/>
      <c r="RJO25" s="810"/>
      <c r="RJP25" s="810"/>
      <c r="RJQ25" s="810"/>
      <c r="RJR25" s="810"/>
      <c r="RJS25" s="810"/>
      <c r="RJT25" s="810"/>
      <c r="RJU25" s="810"/>
      <c r="RJV25" s="810"/>
      <c r="RJW25" s="810"/>
      <c r="RJX25" s="810"/>
      <c r="RJY25" s="810"/>
      <c r="RJZ25" s="810"/>
      <c r="RKA25" s="810"/>
      <c r="RKB25" s="810"/>
      <c r="RKC25" s="810"/>
      <c r="RKD25" s="810"/>
      <c r="RKE25" s="810"/>
      <c r="RKF25" s="810"/>
      <c r="RKG25" s="810"/>
      <c r="RKH25" s="810"/>
      <c r="RKI25" s="810"/>
      <c r="RKJ25" s="810"/>
      <c r="RKK25" s="810"/>
      <c r="RKL25" s="810"/>
      <c r="RKM25" s="810"/>
      <c r="RKN25" s="810"/>
      <c r="RKO25" s="810"/>
      <c r="RKP25" s="810"/>
      <c r="RKQ25" s="810"/>
      <c r="RKR25" s="810"/>
      <c r="RKS25" s="810"/>
      <c r="RKT25" s="810"/>
      <c r="RKU25" s="810"/>
      <c r="RKV25" s="810"/>
      <c r="RKW25" s="810"/>
      <c r="RKX25" s="810"/>
      <c r="RKY25" s="810"/>
      <c r="RKZ25" s="810"/>
      <c r="RLA25" s="810"/>
      <c r="RLB25" s="810"/>
      <c r="RLC25" s="810"/>
      <c r="RLD25" s="810"/>
      <c r="RLE25" s="810"/>
      <c r="RLF25" s="810"/>
      <c r="RLG25" s="810"/>
      <c r="RLH25" s="810"/>
      <c r="RLI25" s="810"/>
      <c r="RLJ25" s="810"/>
      <c r="RLK25" s="810"/>
      <c r="RLL25" s="810"/>
      <c r="RLM25" s="810"/>
      <c r="RLN25" s="810"/>
      <c r="RLO25" s="810"/>
      <c r="RLP25" s="810"/>
      <c r="RLQ25" s="810"/>
      <c r="RLR25" s="810"/>
      <c r="RLS25" s="810"/>
      <c r="RLT25" s="810"/>
      <c r="RLU25" s="810"/>
      <c r="RLV25" s="810"/>
      <c r="RLW25" s="810"/>
      <c r="RLX25" s="810"/>
      <c r="RLY25" s="810"/>
      <c r="RLZ25" s="810"/>
      <c r="RMA25" s="810"/>
      <c r="RMB25" s="810"/>
      <c r="RMC25" s="810"/>
      <c r="RMD25" s="810"/>
      <c r="RME25" s="810"/>
      <c r="RMF25" s="810"/>
      <c r="RMG25" s="810"/>
      <c r="RMH25" s="810"/>
      <c r="RMI25" s="810"/>
      <c r="RMJ25" s="810"/>
      <c r="RMK25" s="810"/>
      <c r="RML25" s="810"/>
      <c r="RMM25" s="810"/>
      <c r="RMN25" s="810"/>
      <c r="RMO25" s="810"/>
      <c r="RMP25" s="810"/>
      <c r="RMQ25" s="810"/>
      <c r="RMR25" s="810"/>
      <c r="RMS25" s="810"/>
      <c r="RMT25" s="810"/>
      <c r="RMU25" s="810"/>
      <c r="RMV25" s="810"/>
      <c r="RMW25" s="810"/>
      <c r="RMX25" s="810"/>
      <c r="RMY25" s="810"/>
      <c r="RMZ25" s="810"/>
      <c r="RNA25" s="810"/>
      <c r="RNB25" s="810"/>
      <c r="RNC25" s="810"/>
      <c r="RND25" s="810"/>
      <c r="RNE25" s="810"/>
      <c r="RNF25" s="810"/>
      <c r="RNG25" s="810"/>
      <c r="RNH25" s="810"/>
      <c r="RNI25" s="810"/>
      <c r="RNJ25" s="810"/>
      <c r="RNK25" s="810"/>
      <c r="RNL25" s="810"/>
      <c r="RNM25" s="810"/>
      <c r="RNN25" s="810"/>
      <c r="RNO25" s="810"/>
      <c r="RNP25" s="810"/>
      <c r="RNQ25" s="810"/>
      <c r="RNR25" s="810"/>
      <c r="RNS25" s="810"/>
      <c r="RNT25" s="810"/>
      <c r="RNU25" s="810"/>
      <c r="RNV25" s="810"/>
      <c r="RNW25" s="810"/>
      <c r="RNX25" s="810"/>
      <c r="RNY25" s="810"/>
      <c r="RNZ25" s="810"/>
      <c r="ROA25" s="810"/>
      <c r="ROB25" s="810"/>
      <c r="ROC25" s="810"/>
      <c r="ROD25" s="810"/>
      <c r="ROE25" s="810"/>
      <c r="ROF25" s="810"/>
      <c r="ROG25" s="810"/>
      <c r="ROH25" s="810"/>
      <c r="ROI25" s="810"/>
      <c r="ROJ25" s="810"/>
      <c r="ROK25" s="810"/>
      <c r="ROL25" s="810"/>
      <c r="ROM25" s="810"/>
      <c r="RON25" s="810"/>
      <c r="ROO25" s="810"/>
      <c r="ROP25" s="810"/>
      <c r="ROQ25" s="810"/>
      <c r="ROR25" s="810"/>
      <c r="ROS25" s="810"/>
      <c r="ROT25" s="810"/>
      <c r="ROU25" s="810"/>
      <c r="ROV25" s="810"/>
      <c r="ROW25" s="810"/>
      <c r="ROX25" s="810"/>
      <c r="ROY25" s="810"/>
      <c r="ROZ25" s="810"/>
      <c r="RPA25" s="810"/>
      <c r="RPB25" s="810"/>
      <c r="RPC25" s="810"/>
      <c r="RPD25" s="810"/>
      <c r="RPE25" s="810"/>
      <c r="RPF25" s="810"/>
      <c r="RPG25" s="810"/>
      <c r="RPH25" s="810"/>
      <c r="RPI25" s="810"/>
      <c r="RPJ25" s="810"/>
      <c r="RPK25" s="810"/>
      <c r="RPL25" s="810"/>
      <c r="RPM25" s="810"/>
      <c r="RPN25" s="810"/>
      <c r="RPO25" s="810"/>
      <c r="RPP25" s="810"/>
      <c r="RPQ25" s="810"/>
      <c r="RPR25" s="810"/>
      <c r="RPS25" s="810"/>
      <c r="RPT25" s="810"/>
      <c r="RPU25" s="810"/>
      <c r="RPV25" s="810"/>
      <c r="RPW25" s="810"/>
      <c r="RPX25" s="810"/>
      <c r="RPY25" s="810"/>
      <c r="RPZ25" s="810"/>
      <c r="RQA25" s="810"/>
      <c r="RQB25" s="810"/>
      <c r="RQC25" s="810"/>
      <c r="RQD25" s="810"/>
      <c r="RQE25" s="810"/>
      <c r="RQF25" s="810"/>
      <c r="RQG25" s="810"/>
      <c r="RQH25" s="810"/>
      <c r="RQI25" s="810"/>
      <c r="RQJ25" s="810"/>
      <c r="RQK25" s="810"/>
      <c r="RQL25" s="810"/>
      <c r="RQM25" s="810"/>
      <c r="RQN25" s="810"/>
      <c r="RQO25" s="810"/>
      <c r="RQP25" s="810"/>
      <c r="RQQ25" s="810"/>
      <c r="RQR25" s="810"/>
      <c r="RQS25" s="810"/>
      <c r="RQT25" s="810"/>
      <c r="RQU25" s="810"/>
      <c r="RQV25" s="810"/>
      <c r="RQW25" s="810"/>
      <c r="RQX25" s="810"/>
      <c r="RQY25" s="810"/>
      <c r="RQZ25" s="810"/>
      <c r="RRA25" s="810"/>
      <c r="RRB25" s="810"/>
      <c r="RRC25" s="810"/>
      <c r="RRD25" s="810"/>
      <c r="RRE25" s="810"/>
      <c r="RRF25" s="810"/>
      <c r="RRG25" s="810"/>
      <c r="RRH25" s="810"/>
      <c r="RRI25" s="810"/>
      <c r="RRJ25" s="810"/>
      <c r="RRK25" s="810"/>
      <c r="RRL25" s="810"/>
      <c r="RRM25" s="810"/>
      <c r="RRN25" s="810"/>
      <c r="RRO25" s="810"/>
      <c r="RRP25" s="810"/>
      <c r="RRQ25" s="810"/>
      <c r="RRR25" s="810"/>
      <c r="RRS25" s="810"/>
      <c r="RRT25" s="810"/>
      <c r="RRU25" s="810"/>
      <c r="RRV25" s="810"/>
      <c r="RRW25" s="810"/>
      <c r="RRX25" s="810"/>
      <c r="RRY25" s="810"/>
      <c r="RRZ25" s="810"/>
      <c r="RSA25" s="810"/>
      <c r="RSB25" s="810"/>
      <c r="RSC25" s="810"/>
      <c r="RSD25" s="810"/>
      <c r="RSE25" s="810"/>
      <c r="RSF25" s="810"/>
      <c r="RSG25" s="810"/>
      <c r="RSH25" s="810"/>
      <c r="RSI25" s="810"/>
      <c r="RSJ25" s="810"/>
      <c r="RSK25" s="810"/>
      <c r="RSL25" s="810"/>
      <c r="RSM25" s="810"/>
      <c r="RSN25" s="810"/>
      <c r="RSO25" s="810"/>
      <c r="RSP25" s="810"/>
      <c r="RSQ25" s="810"/>
      <c r="RSR25" s="810"/>
      <c r="RSS25" s="810"/>
      <c r="RST25" s="810"/>
      <c r="RSU25" s="810"/>
      <c r="RSV25" s="810"/>
      <c r="RSW25" s="810"/>
      <c r="RSX25" s="810"/>
      <c r="RSY25" s="810"/>
      <c r="RSZ25" s="810"/>
      <c r="RTA25" s="810"/>
      <c r="RTB25" s="810"/>
      <c r="RTC25" s="810"/>
      <c r="RTD25" s="810"/>
      <c r="RTE25" s="810"/>
      <c r="RTF25" s="810"/>
      <c r="RTG25" s="810"/>
      <c r="RTH25" s="810"/>
      <c r="RTI25" s="810"/>
      <c r="RTJ25" s="810"/>
      <c r="RTK25" s="810"/>
      <c r="RTL25" s="810"/>
      <c r="RTM25" s="810"/>
      <c r="RTN25" s="810"/>
      <c r="RTO25" s="810"/>
      <c r="RTP25" s="810"/>
      <c r="RTQ25" s="810"/>
      <c r="RTR25" s="810"/>
      <c r="RTS25" s="810"/>
      <c r="RTT25" s="810"/>
      <c r="RTU25" s="810"/>
      <c r="RTV25" s="810"/>
      <c r="RTW25" s="810"/>
      <c r="RTX25" s="810"/>
      <c r="RTY25" s="810"/>
      <c r="RTZ25" s="810"/>
      <c r="RUA25" s="810"/>
      <c r="RUB25" s="810"/>
      <c r="RUC25" s="810"/>
      <c r="RUD25" s="810"/>
      <c r="RUE25" s="810"/>
      <c r="RUF25" s="810"/>
      <c r="RUG25" s="810"/>
      <c r="RUH25" s="810"/>
      <c r="RUI25" s="810"/>
      <c r="RUJ25" s="810"/>
      <c r="RUK25" s="810"/>
      <c r="RUL25" s="810"/>
      <c r="RUM25" s="810"/>
      <c r="RUN25" s="810"/>
      <c r="RUO25" s="810"/>
      <c r="RUP25" s="810"/>
      <c r="RUQ25" s="810"/>
      <c r="RUR25" s="810"/>
      <c r="RUS25" s="810"/>
      <c r="RUT25" s="810"/>
      <c r="RUU25" s="810"/>
      <c r="RUV25" s="810"/>
      <c r="RUW25" s="810"/>
      <c r="RUX25" s="810"/>
      <c r="RUY25" s="810"/>
      <c r="RUZ25" s="810"/>
      <c r="RVA25" s="810"/>
      <c r="RVB25" s="810"/>
      <c r="RVC25" s="810"/>
      <c r="RVD25" s="810"/>
      <c r="RVE25" s="810"/>
      <c r="RVF25" s="810"/>
      <c r="RVG25" s="810"/>
      <c r="RVH25" s="810"/>
      <c r="RVI25" s="810"/>
      <c r="RVJ25" s="810"/>
      <c r="RVK25" s="810"/>
      <c r="RVL25" s="810"/>
      <c r="RVM25" s="810"/>
      <c r="RVN25" s="810"/>
      <c r="RVO25" s="810"/>
      <c r="RVP25" s="810"/>
      <c r="RVQ25" s="810"/>
      <c r="RVR25" s="810"/>
      <c r="RVS25" s="810"/>
      <c r="RVT25" s="810"/>
      <c r="RVU25" s="810"/>
      <c r="RVV25" s="810"/>
      <c r="RVW25" s="810"/>
      <c r="RVX25" s="810"/>
      <c r="RVY25" s="810"/>
      <c r="RVZ25" s="810"/>
      <c r="RWA25" s="810"/>
      <c r="RWB25" s="810"/>
      <c r="RWC25" s="810"/>
      <c r="RWD25" s="810"/>
      <c r="RWE25" s="810"/>
      <c r="RWF25" s="810"/>
      <c r="RWG25" s="810"/>
      <c r="RWH25" s="810"/>
      <c r="RWI25" s="810"/>
      <c r="RWJ25" s="810"/>
      <c r="RWK25" s="810"/>
      <c r="RWL25" s="810"/>
      <c r="RWM25" s="810"/>
      <c r="RWN25" s="810"/>
      <c r="RWO25" s="810"/>
      <c r="RWP25" s="810"/>
      <c r="RWQ25" s="810"/>
      <c r="RWR25" s="810"/>
      <c r="RWS25" s="810"/>
      <c r="RWT25" s="810"/>
      <c r="RWU25" s="810"/>
      <c r="RWV25" s="810"/>
      <c r="RWW25" s="810"/>
      <c r="RWX25" s="810"/>
      <c r="RWY25" s="810"/>
      <c r="RWZ25" s="810"/>
      <c r="RXA25" s="810"/>
      <c r="RXB25" s="810"/>
      <c r="RXC25" s="810"/>
      <c r="RXD25" s="810"/>
      <c r="RXE25" s="810"/>
      <c r="RXF25" s="810"/>
      <c r="RXG25" s="810"/>
      <c r="RXH25" s="810"/>
      <c r="RXI25" s="810"/>
      <c r="RXJ25" s="810"/>
      <c r="RXK25" s="810"/>
      <c r="RXL25" s="810"/>
      <c r="RXM25" s="810"/>
      <c r="RXN25" s="810"/>
      <c r="RXO25" s="810"/>
      <c r="RXP25" s="810"/>
      <c r="RXQ25" s="810"/>
      <c r="RXR25" s="810"/>
      <c r="RXS25" s="810"/>
      <c r="RXT25" s="810"/>
      <c r="RXU25" s="810"/>
      <c r="RXV25" s="810"/>
      <c r="RXW25" s="810"/>
      <c r="RXX25" s="810"/>
      <c r="RXY25" s="810"/>
      <c r="RXZ25" s="810"/>
      <c r="RYA25" s="810"/>
      <c r="RYB25" s="810"/>
      <c r="RYC25" s="810"/>
      <c r="RYD25" s="810"/>
      <c r="RYE25" s="810"/>
      <c r="RYF25" s="810"/>
      <c r="RYG25" s="810"/>
      <c r="RYH25" s="810"/>
      <c r="RYI25" s="810"/>
      <c r="RYJ25" s="810"/>
      <c r="RYK25" s="810"/>
      <c r="RYL25" s="810"/>
      <c r="RYM25" s="810"/>
      <c r="RYN25" s="810"/>
      <c r="RYO25" s="810"/>
      <c r="RYP25" s="810"/>
      <c r="RYQ25" s="810"/>
      <c r="RYR25" s="810"/>
      <c r="RYS25" s="810"/>
      <c r="RYT25" s="810"/>
      <c r="RYU25" s="810"/>
      <c r="RYV25" s="810"/>
      <c r="RYW25" s="810"/>
      <c r="RYX25" s="810"/>
      <c r="RYY25" s="810"/>
      <c r="RYZ25" s="810"/>
      <c r="RZA25" s="810"/>
      <c r="RZB25" s="810"/>
      <c r="RZC25" s="810"/>
      <c r="RZD25" s="810"/>
      <c r="RZE25" s="810"/>
      <c r="RZF25" s="810"/>
      <c r="RZG25" s="810"/>
      <c r="RZH25" s="810"/>
      <c r="RZI25" s="810"/>
      <c r="RZJ25" s="810"/>
      <c r="RZK25" s="810"/>
      <c r="RZL25" s="810"/>
      <c r="RZM25" s="810"/>
      <c r="RZN25" s="810"/>
      <c r="RZO25" s="810"/>
      <c r="RZP25" s="810"/>
      <c r="RZQ25" s="810"/>
      <c r="RZR25" s="810"/>
      <c r="RZS25" s="810"/>
      <c r="RZT25" s="810"/>
      <c r="RZU25" s="810"/>
      <c r="RZV25" s="810"/>
      <c r="RZW25" s="810"/>
      <c r="RZX25" s="810"/>
      <c r="RZY25" s="810"/>
      <c r="RZZ25" s="810"/>
      <c r="SAA25" s="810"/>
      <c r="SAB25" s="810"/>
      <c r="SAC25" s="810"/>
      <c r="SAD25" s="810"/>
      <c r="SAE25" s="810"/>
      <c r="SAF25" s="810"/>
      <c r="SAG25" s="810"/>
      <c r="SAH25" s="810"/>
      <c r="SAI25" s="810"/>
      <c r="SAJ25" s="810"/>
      <c r="SAK25" s="810"/>
      <c r="SAL25" s="810"/>
      <c r="SAM25" s="810"/>
      <c r="SAN25" s="810"/>
      <c r="SAO25" s="810"/>
      <c r="SAP25" s="810"/>
      <c r="SAQ25" s="810"/>
      <c r="SAR25" s="810"/>
      <c r="SAS25" s="810"/>
      <c r="SAT25" s="810"/>
      <c r="SAU25" s="810"/>
      <c r="SAV25" s="810"/>
      <c r="SAW25" s="810"/>
      <c r="SAX25" s="810"/>
      <c r="SAY25" s="810"/>
      <c r="SAZ25" s="810"/>
      <c r="SBA25" s="810"/>
      <c r="SBB25" s="810"/>
      <c r="SBC25" s="810"/>
      <c r="SBD25" s="810"/>
      <c r="SBE25" s="810"/>
      <c r="SBF25" s="810"/>
      <c r="SBG25" s="810"/>
      <c r="SBH25" s="810"/>
      <c r="SBI25" s="810"/>
      <c r="SBJ25" s="810"/>
      <c r="SBK25" s="810"/>
      <c r="SBL25" s="810"/>
      <c r="SBM25" s="810"/>
      <c r="SBN25" s="810"/>
      <c r="SBO25" s="810"/>
      <c r="SBP25" s="810"/>
      <c r="SBQ25" s="810"/>
      <c r="SBR25" s="810"/>
      <c r="SBS25" s="810"/>
      <c r="SBT25" s="810"/>
      <c r="SBU25" s="810"/>
      <c r="SBV25" s="810"/>
      <c r="SBW25" s="810"/>
      <c r="SBX25" s="810"/>
      <c r="SBY25" s="810"/>
      <c r="SBZ25" s="810"/>
      <c r="SCA25" s="810"/>
      <c r="SCB25" s="810"/>
      <c r="SCC25" s="810"/>
      <c r="SCD25" s="810"/>
      <c r="SCE25" s="810"/>
      <c r="SCF25" s="810"/>
      <c r="SCG25" s="810"/>
      <c r="SCH25" s="810"/>
      <c r="SCI25" s="810"/>
      <c r="SCJ25" s="810"/>
      <c r="SCK25" s="810"/>
      <c r="SCL25" s="810"/>
      <c r="SCM25" s="810"/>
      <c r="SCN25" s="810"/>
      <c r="SCO25" s="810"/>
      <c r="SCP25" s="810"/>
      <c r="SCQ25" s="810"/>
      <c r="SCR25" s="810"/>
      <c r="SCS25" s="810"/>
      <c r="SCT25" s="810"/>
      <c r="SCU25" s="810"/>
      <c r="SCV25" s="810"/>
      <c r="SCW25" s="810"/>
      <c r="SCX25" s="810"/>
      <c r="SCY25" s="810"/>
      <c r="SCZ25" s="810"/>
      <c r="SDA25" s="810"/>
      <c r="SDB25" s="810"/>
      <c r="SDC25" s="810"/>
      <c r="SDD25" s="810"/>
      <c r="SDE25" s="810"/>
      <c r="SDF25" s="810"/>
      <c r="SDG25" s="810"/>
      <c r="SDH25" s="810"/>
      <c r="SDI25" s="810"/>
      <c r="SDJ25" s="810"/>
      <c r="SDK25" s="810"/>
      <c r="SDL25" s="810"/>
      <c r="SDM25" s="810"/>
      <c r="SDN25" s="810"/>
      <c r="SDO25" s="810"/>
      <c r="SDP25" s="810"/>
      <c r="SDQ25" s="810"/>
      <c r="SDR25" s="810"/>
      <c r="SDS25" s="810"/>
      <c r="SDT25" s="810"/>
      <c r="SDU25" s="810"/>
      <c r="SDV25" s="810"/>
      <c r="SDW25" s="810"/>
      <c r="SDX25" s="810"/>
      <c r="SDY25" s="810"/>
      <c r="SDZ25" s="810"/>
      <c r="SEA25" s="810"/>
      <c r="SEB25" s="810"/>
      <c r="SEC25" s="810"/>
      <c r="SED25" s="810"/>
      <c r="SEE25" s="810"/>
      <c r="SEF25" s="810"/>
      <c r="SEG25" s="810"/>
      <c r="SEH25" s="810"/>
      <c r="SEI25" s="810"/>
      <c r="SEJ25" s="810"/>
      <c r="SEK25" s="810"/>
      <c r="SEL25" s="810"/>
      <c r="SEM25" s="810"/>
      <c r="SEN25" s="810"/>
      <c r="SEO25" s="810"/>
      <c r="SEP25" s="810"/>
      <c r="SEQ25" s="810"/>
      <c r="SER25" s="810"/>
      <c r="SES25" s="810"/>
      <c r="SET25" s="810"/>
      <c r="SEU25" s="810"/>
      <c r="SEV25" s="810"/>
      <c r="SEW25" s="810"/>
      <c r="SEX25" s="810"/>
      <c r="SEY25" s="810"/>
      <c r="SEZ25" s="810"/>
      <c r="SFA25" s="810"/>
      <c r="SFB25" s="810"/>
      <c r="SFC25" s="810"/>
      <c r="SFD25" s="810"/>
      <c r="SFE25" s="810"/>
      <c r="SFF25" s="810"/>
      <c r="SFG25" s="810"/>
      <c r="SFH25" s="810"/>
      <c r="SFI25" s="810"/>
      <c r="SFJ25" s="810"/>
      <c r="SFK25" s="810"/>
      <c r="SFL25" s="810"/>
      <c r="SFM25" s="810"/>
      <c r="SFN25" s="810"/>
      <c r="SFO25" s="810"/>
      <c r="SFP25" s="810"/>
      <c r="SFQ25" s="810"/>
      <c r="SFR25" s="810"/>
      <c r="SFS25" s="810"/>
      <c r="SFT25" s="810"/>
      <c r="SFU25" s="810"/>
      <c r="SFV25" s="810"/>
      <c r="SFW25" s="810"/>
      <c r="SFX25" s="810"/>
      <c r="SFY25" s="810"/>
      <c r="SFZ25" s="810"/>
      <c r="SGA25" s="810"/>
      <c r="SGB25" s="810"/>
      <c r="SGC25" s="810"/>
      <c r="SGD25" s="810"/>
      <c r="SGE25" s="810"/>
      <c r="SGF25" s="810"/>
      <c r="SGG25" s="810"/>
      <c r="SGH25" s="810"/>
      <c r="SGI25" s="810"/>
      <c r="SGJ25" s="810"/>
      <c r="SGK25" s="810"/>
      <c r="SGL25" s="810"/>
      <c r="SGM25" s="810"/>
      <c r="SGN25" s="810"/>
      <c r="SGO25" s="810"/>
      <c r="SGP25" s="810"/>
      <c r="SGQ25" s="810"/>
      <c r="SGR25" s="810"/>
      <c r="SGS25" s="810"/>
      <c r="SGT25" s="810"/>
      <c r="SGU25" s="810"/>
      <c r="SGV25" s="810"/>
      <c r="SGW25" s="810"/>
      <c r="SGX25" s="810"/>
      <c r="SGY25" s="810"/>
      <c r="SGZ25" s="810"/>
      <c r="SHA25" s="810"/>
      <c r="SHB25" s="810"/>
      <c r="SHC25" s="810"/>
      <c r="SHD25" s="810"/>
      <c r="SHE25" s="810"/>
      <c r="SHF25" s="810"/>
      <c r="SHG25" s="810"/>
      <c r="SHH25" s="810"/>
      <c r="SHI25" s="810"/>
      <c r="SHJ25" s="810"/>
      <c r="SHK25" s="810"/>
      <c r="SHL25" s="810"/>
      <c r="SHM25" s="810"/>
      <c r="SHN25" s="810"/>
      <c r="SHO25" s="810"/>
      <c r="SHP25" s="810"/>
      <c r="SHQ25" s="810"/>
      <c r="SHR25" s="810"/>
      <c r="SHS25" s="810"/>
      <c r="SHT25" s="810"/>
      <c r="SHU25" s="810"/>
      <c r="SHV25" s="810"/>
      <c r="SHW25" s="810"/>
      <c r="SHX25" s="810"/>
      <c r="SHY25" s="810"/>
      <c r="SHZ25" s="810"/>
      <c r="SIA25" s="810"/>
      <c r="SIB25" s="810"/>
      <c r="SIC25" s="810"/>
      <c r="SID25" s="810"/>
      <c r="SIE25" s="810"/>
      <c r="SIF25" s="810"/>
      <c r="SIG25" s="810"/>
      <c r="SIH25" s="810"/>
      <c r="SII25" s="810"/>
      <c r="SIJ25" s="810"/>
      <c r="SIK25" s="810"/>
      <c r="SIL25" s="810"/>
      <c r="SIM25" s="810"/>
      <c r="SIN25" s="810"/>
      <c r="SIO25" s="810"/>
      <c r="SIP25" s="810"/>
      <c r="SIQ25" s="810"/>
      <c r="SIR25" s="810"/>
      <c r="SIS25" s="810"/>
      <c r="SIT25" s="810"/>
      <c r="SIU25" s="810"/>
      <c r="SIV25" s="810"/>
      <c r="SIW25" s="810"/>
      <c r="SIX25" s="810"/>
      <c r="SIY25" s="810"/>
      <c r="SIZ25" s="810"/>
      <c r="SJA25" s="810"/>
      <c r="SJB25" s="810"/>
      <c r="SJC25" s="810"/>
      <c r="SJD25" s="810"/>
      <c r="SJE25" s="810"/>
      <c r="SJF25" s="810"/>
      <c r="SJG25" s="810"/>
      <c r="SJH25" s="810"/>
      <c r="SJI25" s="810"/>
      <c r="SJJ25" s="810"/>
      <c r="SJK25" s="810"/>
      <c r="SJL25" s="810"/>
      <c r="SJM25" s="810"/>
      <c r="SJN25" s="810"/>
      <c r="SJO25" s="810"/>
      <c r="SJP25" s="810"/>
      <c r="SJQ25" s="810"/>
      <c r="SJR25" s="810"/>
      <c r="SJS25" s="810"/>
      <c r="SJT25" s="810"/>
      <c r="SJU25" s="810"/>
      <c r="SJV25" s="810"/>
      <c r="SJW25" s="810"/>
      <c r="SJX25" s="810"/>
      <c r="SJY25" s="810"/>
      <c r="SJZ25" s="810"/>
      <c r="SKA25" s="810"/>
      <c r="SKB25" s="810"/>
      <c r="SKC25" s="810"/>
      <c r="SKD25" s="810"/>
      <c r="SKE25" s="810"/>
      <c r="SKF25" s="810"/>
      <c r="SKG25" s="810"/>
      <c r="SKH25" s="810"/>
      <c r="SKI25" s="810"/>
      <c r="SKJ25" s="810"/>
      <c r="SKK25" s="810"/>
      <c r="SKL25" s="810"/>
      <c r="SKM25" s="810"/>
      <c r="SKN25" s="810"/>
      <c r="SKO25" s="810"/>
      <c r="SKP25" s="810"/>
      <c r="SKQ25" s="810"/>
      <c r="SKR25" s="810"/>
      <c r="SKS25" s="810"/>
      <c r="SKT25" s="810"/>
      <c r="SKU25" s="810"/>
      <c r="SKV25" s="810"/>
      <c r="SKW25" s="810"/>
      <c r="SKX25" s="810"/>
      <c r="SKY25" s="810"/>
      <c r="SKZ25" s="810"/>
      <c r="SLA25" s="810"/>
      <c r="SLB25" s="810"/>
      <c r="SLC25" s="810"/>
      <c r="SLD25" s="810"/>
      <c r="SLE25" s="810"/>
      <c r="SLF25" s="810"/>
      <c r="SLG25" s="810"/>
      <c r="SLH25" s="810"/>
      <c r="SLI25" s="810"/>
      <c r="SLJ25" s="810"/>
      <c r="SLK25" s="810"/>
      <c r="SLL25" s="810"/>
      <c r="SLM25" s="810"/>
      <c r="SLN25" s="810"/>
      <c r="SLO25" s="810"/>
      <c r="SLP25" s="810"/>
      <c r="SLQ25" s="810"/>
      <c r="SLR25" s="810"/>
      <c r="SLS25" s="810"/>
      <c r="SLT25" s="810"/>
      <c r="SLU25" s="810"/>
      <c r="SLV25" s="810"/>
      <c r="SLW25" s="810"/>
      <c r="SLX25" s="810"/>
      <c r="SLY25" s="810"/>
      <c r="SLZ25" s="810"/>
      <c r="SMA25" s="810"/>
      <c r="SMB25" s="810"/>
      <c r="SMC25" s="810"/>
      <c r="SMD25" s="810"/>
      <c r="SME25" s="810"/>
      <c r="SMF25" s="810"/>
      <c r="SMG25" s="810"/>
      <c r="SMH25" s="810"/>
      <c r="SMI25" s="810"/>
      <c r="SMJ25" s="810"/>
      <c r="SMK25" s="810"/>
      <c r="SML25" s="810"/>
      <c r="SMM25" s="810"/>
      <c r="SMN25" s="810"/>
      <c r="SMO25" s="810"/>
      <c r="SMP25" s="810"/>
      <c r="SMQ25" s="810"/>
      <c r="SMR25" s="810"/>
      <c r="SMS25" s="810"/>
      <c r="SMT25" s="810"/>
      <c r="SMU25" s="810"/>
      <c r="SMV25" s="810"/>
      <c r="SMW25" s="810"/>
      <c r="SMX25" s="810"/>
      <c r="SMY25" s="810"/>
      <c r="SMZ25" s="810"/>
      <c r="SNA25" s="810"/>
      <c r="SNB25" s="810"/>
      <c r="SNC25" s="810"/>
      <c r="SND25" s="810"/>
      <c r="SNE25" s="810"/>
      <c r="SNF25" s="810"/>
      <c r="SNG25" s="810"/>
      <c r="SNH25" s="810"/>
      <c r="SNI25" s="810"/>
      <c r="SNJ25" s="810"/>
      <c r="SNK25" s="810"/>
      <c r="SNL25" s="810"/>
      <c r="SNM25" s="810"/>
      <c r="SNN25" s="810"/>
      <c r="SNO25" s="810"/>
      <c r="SNP25" s="810"/>
      <c r="SNQ25" s="810"/>
      <c r="SNR25" s="810"/>
      <c r="SNS25" s="810"/>
      <c r="SNT25" s="810"/>
      <c r="SNU25" s="810"/>
      <c r="SNV25" s="810"/>
      <c r="SNW25" s="810"/>
      <c r="SNX25" s="810"/>
      <c r="SNY25" s="810"/>
      <c r="SNZ25" s="810"/>
      <c r="SOA25" s="810"/>
      <c r="SOB25" s="810"/>
      <c r="SOC25" s="810"/>
      <c r="SOD25" s="810"/>
      <c r="SOE25" s="810"/>
      <c r="SOF25" s="810"/>
      <c r="SOG25" s="810"/>
      <c r="SOH25" s="810"/>
      <c r="SOI25" s="810"/>
      <c r="SOJ25" s="810"/>
      <c r="SOK25" s="810"/>
      <c r="SOL25" s="810"/>
      <c r="SOM25" s="810"/>
      <c r="SON25" s="810"/>
      <c r="SOO25" s="810"/>
      <c r="SOP25" s="810"/>
      <c r="SOQ25" s="810"/>
      <c r="SOR25" s="810"/>
      <c r="SOS25" s="810"/>
      <c r="SOT25" s="810"/>
      <c r="SOU25" s="810"/>
      <c r="SOV25" s="810"/>
      <c r="SOW25" s="810"/>
      <c r="SOX25" s="810"/>
      <c r="SOY25" s="810"/>
      <c r="SOZ25" s="810"/>
      <c r="SPA25" s="810"/>
      <c r="SPB25" s="810"/>
      <c r="SPC25" s="810"/>
      <c r="SPD25" s="810"/>
      <c r="SPE25" s="810"/>
      <c r="SPF25" s="810"/>
      <c r="SPG25" s="810"/>
      <c r="SPH25" s="810"/>
      <c r="SPI25" s="810"/>
      <c r="SPJ25" s="810"/>
      <c r="SPK25" s="810"/>
      <c r="SPL25" s="810"/>
      <c r="SPM25" s="810"/>
      <c r="SPN25" s="810"/>
      <c r="SPO25" s="810"/>
      <c r="SPP25" s="810"/>
      <c r="SPQ25" s="810"/>
      <c r="SPR25" s="810"/>
      <c r="SPS25" s="810"/>
      <c r="SPT25" s="810"/>
      <c r="SPU25" s="810"/>
      <c r="SPV25" s="810"/>
      <c r="SPW25" s="810"/>
      <c r="SPX25" s="810"/>
      <c r="SPY25" s="810"/>
      <c r="SPZ25" s="810"/>
      <c r="SQA25" s="810"/>
      <c r="SQB25" s="810"/>
      <c r="SQC25" s="810"/>
      <c r="SQD25" s="810"/>
      <c r="SQE25" s="810"/>
      <c r="SQF25" s="810"/>
      <c r="SQG25" s="810"/>
      <c r="SQH25" s="810"/>
      <c r="SQI25" s="810"/>
      <c r="SQJ25" s="810"/>
      <c r="SQK25" s="810"/>
      <c r="SQL25" s="810"/>
      <c r="SQM25" s="810"/>
      <c r="SQN25" s="810"/>
      <c r="SQO25" s="810"/>
      <c r="SQP25" s="810"/>
      <c r="SQQ25" s="810"/>
      <c r="SQR25" s="810"/>
      <c r="SQS25" s="810"/>
      <c r="SQT25" s="810"/>
      <c r="SQU25" s="810"/>
      <c r="SQV25" s="810"/>
      <c r="SQW25" s="810"/>
      <c r="SQX25" s="810"/>
      <c r="SQY25" s="810"/>
      <c r="SQZ25" s="810"/>
      <c r="SRA25" s="810"/>
      <c r="SRB25" s="810"/>
      <c r="SRC25" s="810"/>
      <c r="SRD25" s="810"/>
      <c r="SRE25" s="810"/>
      <c r="SRF25" s="810"/>
      <c r="SRG25" s="810"/>
      <c r="SRH25" s="810"/>
      <c r="SRI25" s="810"/>
      <c r="SRJ25" s="810"/>
      <c r="SRK25" s="810"/>
      <c r="SRL25" s="810"/>
      <c r="SRM25" s="810"/>
      <c r="SRN25" s="810"/>
      <c r="SRO25" s="810"/>
      <c r="SRP25" s="810"/>
      <c r="SRQ25" s="810"/>
      <c r="SRR25" s="810"/>
      <c r="SRS25" s="810"/>
      <c r="SRT25" s="810"/>
      <c r="SRU25" s="810"/>
      <c r="SRV25" s="810"/>
      <c r="SRW25" s="810"/>
      <c r="SRX25" s="810"/>
      <c r="SRY25" s="810"/>
      <c r="SRZ25" s="810"/>
      <c r="SSA25" s="810"/>
      <c r="SSB25" s="810"/>
      <c r="SSC25" s="810"/>
      <c r="SSD25" s="810"/>
      <c r="SSE25" s="810"/>
      <c r="SSF25" s="810"/>
      <c r="SSG25" s="810"/>
      <c r="SSH25" s="810"/>
      <c r="SSI25" s="810"/>
      <c r="SSJ25" s="810"/>
      <c r="SSK25" s="810"/>
      <c r="SSL25" s="810"/>
      <c r="SSM25" s="810"/>
      <c r="SSN25" s="810"/>
      <c r="SSO25" s="810"/>
      <c r="SSP25" s="810"/>
      <c r="SSQ25" s="810"/>
      <c r="SSR25" s="810"/>
      <c r="SSS25" s="810"/>
      <c r="SST25" s="810"/>
      <c r="SSU25" s="810"/>
      <c r="SSV25" s="810"/>
      <c r="SSW25" s="810"/>
      <c r="SSX25" s="810"/>
      <c r="SSY25" s="810"/>
      <c r="SSZ25" s="810"/>
      <c r="STA25" s="810"/>
      <c r="STB25" s="810"/>
      <c r="STC25" s="810"/>
      <c r="STD25" s="810"/>
      <c r="STE25" s="810"/>
      <c r="STF25" s="810"/>
      <c r="STG25" s="810"/>
      <c r="STH25" s="810"/>
      <c r="STI25" s="810"/>
      <c r="STJ25" s="810"/>
      <c r="STK25" s="810"/>
      <c r="STL25" s="810"/>
      <c r="STM25" s="810"/>
      <c r="STN25" s="810"/>
      <c r="STO25" s="810"/>
      <c r="STP25" s="810"/>
      <c r="STQ25" s="810"/>
      <c r="STR25" s="810"/>
      <c r="STS25" s="810"/>
      <c r="STT25" s="810"/>
      <c r="STU25" s="810"/>
      <c r="STV25" s="810"/>
      <c r="STW25" s="810"/>
      <c r="STX25" s="810"/>
      <c r="STY25" s="810"/>
      <c r="STZ25" s="810"/>
      <c r="SUA25" s="810"/>
      <c r="SUB25" s="810"/>
      <c r="SUC25" s="810"/>
      <c r="SUD25" s="810"/>
      <c r="SUE25" s="810"/>
      <c r="SUF25" s="810"/>
      <c r="SUG25" s="810"/>
      <c r="SUH25" s="810"/>
      <c r="SUI25" s="810"/>
      <c r="SUJ25" s="810"/>
      <c r="SUK25" s="810"/>
      <c r="SUL25" s="810"/>
      <c r="SUM25" s="810"/>
      <c r="SUN25" s="810"/>
      <c r="SUO25" s="810"/>
      <c r="SUP25" s="810"/>
      <c r="SUQ25" s="810"/>
      <c r="SUR25" s="810"/>
      <c r="SUS25" s="810"/>
      <c r="SUT25" s="810"/>
      <c r="SUU25" s="810"/>
      <c r="SUV25" s="810"/>
      <c r="SUW25" s="810"/>
      <c r="SUX25" s="810"/>
      <c r="SUY25" s="810"/>
      <c r="SUZ25" s="810"/>
      <c r="SVA25" s="810"/>
      <c r="SVB25" s="810"/>
      <c r="SVC25" s="810"/>
      <c r="SVD25" s="810"/>
      <c r="SVE25" s="810"/>
      <c r="SVF25" s="810"/>
      <c r="SVG25" s="810"/>
      <c r="SVH25" s="810"/>
      <c r="SVI25" s="810"/>
      <c r="SVJ25" s="810"/>
      <c r="SVK25" s="810"/>
      <c r="SVL25" s="810"/>
      <c r="SVM25" s="810"/>
      <c r="SVN25" s="810"/>
      <c r="SVO25" s="810"/>
      <c r="SVP25" s="810"/>
      <c r="SVQ25" s="810"/>
      <c r="SVR25" s="810"/>
      <c r="SVS25" s="810"/>
      <c r="SVT25" s="810"/>
      <c r="SVU25" s="810"/>
      <c r="SVV25" s="810"/>
      <c r="SVW25" s="810"/>
      <c r="SVX25" s="810"/>
      <c r="SVY25" s="810"/>
      <c r="SVZ25" s="810"/>
      <c r="SWA25" s="810"/>
      <c r="SWB25" s="810"/>
      <c r="SWC25" s="810"/>
      <c r="SWD25" s="810"/>
      <c r="SWE25" s="810"/>
      <c r="SWF25" s="810"/>
      <c r="SWG25" s="810"/>
      <c r="SWH25" s="810"/>
      <c r="SWI25" s="810"/>
      <c r="SWJ25" s="810"/>
      <c r="SWK25" s="810"/>
      <c r="SWL25" s="810"/>
      <c r="SWM25" s="810"/>
      <c r="SWN25" s="810"/>
      <c r="SWO25" s="810"/>
      <c r="SWP25" s="810"/>
      <c r="SWQ25" s="810"/>
      <c r="SWR25" s="810"/>
      <c r="SWS25" s="810"/>
      <c r="SWT25" s="810"/>
      <c r="SWU25" s="810"/>
      <c r="SWV25" s="810"/>
      <c r="SWW25" s="810"/>
      <c r="SWX25" s="810"/>
      <c r="SWY25" s="810"/>
      <c r="SWZ25" s="810"/>
      <c r="SXA25" s="810"/>
      <c r="SXB25" s="810"/>
      <c r="SXC25" s="810"/>
      <c r="SXD25" s="810"/>
      <c r="SXE25" s="810"/>
      <c r="SXF25" s="810"/>
      <c r="SXG25" s="810"/>
      <c r="SXH25" s="810"/>
      <c r="SXI25" s="810"/>
      <c r="SXJ25" s="810"/>
      <c r="SXK25" s="810"/>
      <c r="SXL25" s="810"/>
      <c r="SXM25" s="810"/>
      <c r="SXN25" s="810"/>
      <c r="SXO25" s="810"/>
      <c r="SXP25" s="810"/>
      <c r="SXQ25" s="810"/>
      <c r="SXR25" s="810"/>
      <c r="SXS25" s="810"/>
      <c r="SXT25" s="810"/>
      <c r="SXU25" s="810"/>
      <c r="SXV25" s="810"/>
      <c r="SXW25" s="810"/>
      <c r="SXX25" s="810"/>
      <c r="SXY25" s="810"/>
      <c r="SXZ25" s="810"/>
      <c r="SYA25" s="810"/>
      <c r="SYB25" s="810"/>
      <c r="SYC25" s="810"/>
      <c r="SYD25" s="810"/>
      <c r="SYE25" s="810"/>
      <c r="SYF25" s="810"/>
      <c r="SYG25" s="810"/>
      <c r="SYH25" s="810"/>
      <c r="SYI25" s="810"/>
      <c r="SYJ25" s="810"/>
      <c r="SYK25" s="810"/>
      <c r="SYL25" s="810"/>
      <c r="SYM25" s="810"/>
      <c r="SYN25" s="810"/>
      <c r="SYO25" s="810"/>
      <c r="SYP25" s="810"/>
      <c r="SYQ25" s="810"/>
      <c r="SYR25" s="810"/>
      <c r="SYS25" s="810"/>
      <c r="SYT25" s="810"/>
      <c r="SYU25" s="810"/>
      <c r="SYV25" s="810"/>
      <c r="SYW25" s="810"/>
      <c r="SYX25" s="810"/>
      <c r="SYY25" s="810"/>
      <c r="SYZ25" s="810"/>
      <c r="SZA25" s="810"/>
      <c r="SZB25" s="810"/>
      <c r="SZC25" s="810"/>
      <c r="SZD25" s="810"/>
      <c r="SZE25" s="810"/>
      <c r="SZF25" s="810"/>
      <c r="SZG25" s="810"/>
      <c r="SZH25" s="810"/>
      <c r="SZI25" s="810"/>
      <c r="SZJ25" s="810"/>
      <c r="SZK25" s="810"/>
      <c r="SZL25" s="810"/>
      <c r="SZM25" s="810"/>
      <c r="SZN25" s="810"/>
      <c r="SZO25" s="810"/>
      <c r="SZP25" s="810"/>
      <c r="SZQ25" s="810"/>
      <c r="SZR25" s="810"/>
      <c r="SZS25" s="810"/>
      <c r="SZT25" s="810"/>
      <c r="SZU25" s="810"/>
      <c r="SZV25" s="810"/>
      <c r="SZW25" s="810"/>
      <c r="SZX25" s="810"/>
      <c r="SZY25" s="810"/>
      <c r="SZZ25" s="810"/>
      <c r="TAA25" s="810"/>
      <c r="TAB25" s="810"/>
      <c r="TAC25" s="810"/>
      <c r="TAD25" s="810"/>
      <c r="TAE25" s="810"/>
      <c r="TAF25" s="810"/>
      <c r="TAG25" s="810"/>
      <c r="TAH25" s="810"/>
      <c r="TAI25" s="810"/>
      <c r="TAJ25" s="810"/>
      <c r="TAK25" s="810"/>
      <c r="TAL25" s="810"/>
      <c r="TAM25" s="810"/>
      <c r="TAN25" s="810"/>
      <c r="TAO25" s="810"/>
      <c r="TAP25" s="810"/>
      <c r="TAQ25" s="810"/>
      <c r="TAR25" s="810"/>
      <c r="TAS25" s="810"/>
      <c r="TAT25" s="810"/>
      <c r="TAU25" s="810"/>
      <c r="TAV25" s="810"/>
      <c r="TAW25" s="810"/>
      <c r="TAX25" s="810"/>
      <c r="TAY25" s="810"/>
      <c r="TAZ25" s="810"/>
      <c r="TBA25" s="810"/>
      <c r="TBB25" s="810"/>
      <c r="TBC25" s="810"/>
      <c r="TBD25" s="810"/>
      <c r="TBE25" s="810"/>
      <c r="TBF25" s="810"/>
      <c r="TBG25" s="810"/>
      <c r="TBH25" s="810"/>
      <c r="TBI25" s="810"/>
      <c r="TBJ25" s="810"/>
      <c r="TBK25" s="810"/>
      <c r="TBL25" s="810"/>
      <c r="TBM25" s="810"/>
      <c r="TBN25" s="810"/>
      <c r="TBO25" s="810"/>
      <c r="TBP25" s="810"/>
      <c r="TBQ25" s="810"/>
      <c r="TBR25" s="810"/>
      <c r="TBS25" s="810"/>
      <c r="TBT25" s="810"/>
      <c r="TBU25" s="810"/>
      <c r="TBV25" s="810"/>
      <c r="TBW25" s="810"/>
      <c r="TBX25" s="810"/>
      <c r="TBY25" s="810"/>
      <c r="TBZ25" s="810"/>
      <c r="TCA25" s="810"/>
      <c r="TCB25" s="810"/>
      <c r="TCC25" s="810"/>
      <c r="TCD25" s="810"/>
      <c r="TCE25" s="810"/>
      <c r="TCF25" s="810"/>
      <c r="TCG25" s="810"/>
      <c r="TCH25" s="810"/>
      <c r="TCI25" s="810"/>
      <c r="TCJ25" s="810"/>
      <c r="TCK25" s="810"/>
      <c r="TCL25" s="810"/>
      <c r="TCM25" s="810"/>
      <c r="TCN25" s="810"/>
      <c r="TCO25" s="810"/>
      <c r="TCP25" s="810"/>
      <c r="TCQ25" s="810"/>
      <c r="TCR25" s="810"/>
      <c r="TCS25" s="810"/>
      <c r="TCT25" s="810"/>
      <c r="TCU25" s="810"/>
      <c r="TCV25" s="810"/>
      <c r="TCW25" s="810"/>
      <c r="TCX25" s="810"/>
      <c r="TCY25" s="810"/>
      <c r="TCZ25" s="810"/>
      <c r="TDA25" s="810"/>
      <c r="TDB25" s="810"/>
      <c r="TDC25" s="810"/>
      <c r="TDD25" s="810"/>
      <c r="TDE25" s="810"/>
      <c r="TDF25" s="810"/>
      <c r="TDG25" s="810"/>
      <c r="TDH25" s="810"/>
      <c r="TDI25" s="810"/>
      <c r="TDJ25" s="810"/>
      <c r="TDK25" s="810"/>
      <c r="TDL25" s="810"/>
      <c r="TDM25" s="810"/>
      <c r="TDN25" s="810"/>
      <c r="TDO25" s="810"/>
      <c r="TDP25" s="810"/>
      <c r="TDQ25" s="810"/>
      <c r="TDR25" s="810"/>
      <c r="TDS25" s="810"/>
      <c r="TDT25" s="810"/>
      <c r="TDU25" s="810"/>
      <c r="TDV25" s="810"/>
      <c r="TDW25" s="810"/>
      <c r="TDX25" s="810"/>
      <c r="TDY25" s="810"/>
      <c r="TDZ25" s="810"/>
      <c r="TEA25" s="810"/>
      <c r="TEB25" s="810"/>
      <c r="TEC25" s="810"/>
      <c r="TED25" s="810"/>
      <c r="TEE25" s="810"/>
      <c r="TEF25" s="810"/>
      <c r="TEG25" s="810"/>
      <c r="TEH25" s="810"/>
      <c r="TEI25" s="810"/>
      <c r="TEJ25" s="810"/>
      <c r="TEK25" s="810"/>
      <c r="TEL25" s="810"/>
      <c r="TEM25" s="810"/>
      <c r="TEN25" s="810"/>
      <c r="TEO25" s="810"/>
      <c r="TEP25" s="810"/>
      <c r="TEQ25" s="810"/>
      <c r="TER25" s="810"/>
      <c r="TES25" s="810"/>
      <c r="TET25" s="810"/>
      <c r="TEU25" s="810"/>
      <c r="TEV25" s="810"/>
      <c r="TEW25" s="810"/>
      <c r="TEX25" s="810"/>
      <c r="TEY25" s="810"/>
      <c r="TEZ25" s="810"/>
      <c r="TFA25" s="810"/>
      <c r="TFB25" s="810"/>
      <c r="TFC25" s="810"/>
      <c r="TFD25" s="810"/>
      <c r="TFE25" s="810"/>
      <c r="TFF25" s="810"/>
      <c r="TFG25" s="810"/>
      <c r="TFH25" s="810"/>
      <c r="TFI25" s="810"/>
      <c r="TFJ25" s="810"/>
      <c r="TFK25" s="810"/>
      <c r="TFL25" s="810"/>
      <c r="TFM25" s="810"/>
      <c r="TFN25" s="810"/>
      <c r="TFO25" s="810"/>
      <c r="TFP25" s="810"/>
      <c r="TFQ25" s="810"/>
      <c r="TFR25" s="810"/>
      <c r="TFS25" s="810"/>
      <c r="TFT25" s="810"/>
      <c r="TFU25" s="810"/>
      <c r="TFV25" s="810"/>
      <c r="TFW25" s="810"/>
      <c r="TFX25" s="810"/>
      <c r="TFY25" s="810"/>
      <c r="TFZ25" s="810"/>
      <c r="TGA25" s="810"/>
      <c r="TGB25" s="810"/>
      <c r="TGC25" s="810"/>
      <c r="TGD25" s="810"/>
      <c r="TGE25" s="810"/>
      <c r="TGF25" s="810"/>
      <c r="TGG25" s="810"/>
      <c r="TGH25" s="810"/>
      <c r="TGI25" s="810"/>
      <c r="TGJ25" s="810"/>
      <c r="TGK25" s="810"/>
      <c r="TGL25" s="810"/>
      <c r="TGM25" s="810"/>
      <c r="TGN25" s="810"/>
      <c r="TGO25" s="810"/>
      <c r="TGP25" s="810"/>
      <c r="TGQ25" s="810"/>
      <c r="TGR25" s="810"/>
      <c r="TGS25" s="810"/>
      <c r="TGT25" s="810"/>
      <c r="TGU25" s="810"/>
      <c r="TGV25" s="810"/>
      <c r="TGW25" s="810"/>
      <c r="TGX25" s="810"/>
      <c r="TGY25" s="810"/>
      <c r="TGZ25" s="810"/>
      <c r="THA25" s="810"/>
      <c r="THB25" s="810"/>
      <c r="THC25" s="810"/>
      <c r="THD25" s="810"/>
      <c r="THE25" s="810"/>
      <c r="THF25" s="810"/>
      <c r="THG25" s="810"/>
      <c r="THH25" s="810"/>
      <c r="THI25" s="810"/>
      <c r="THJ25" s="810"/>
      <c r="THK25" s="810"/>
      <c r="THL25" s="810"/>
      <c r="THM25" s="810"/>
      <c r="THN25" s="810"/>
      <c r="THO25" s="810"/>
      <c r="THP25" s="810"/>
      <c r="THQ25" s="810"/>
      <c r="THR25" s="810"/>
      <c r="THS25" s="810"/>
      <c r="THT25" s="810"/>
      <c r="THU25" s="810"/>
      <c r="THV25" s="810"/>
      <c r="THW25" s="810"/>
      <c r="THX25" s="810"/>
      <c r="THY25" s="810"/>
      <c r="THZ25" s="810"/>
      <c r="TIA25" s="810"/>
      <c r="TIB25" s="810"/>
      <c r="TIC25" s="810"/>
      <c r="TID25" s="810"/>
      <c r="TIE25" s="810"/>
      <c r="TIF25" s="810"/>
      <c r="TIG25" s="810"/>
      <c r="TIH25" s="810"/>
      <c r="TII25" s="810"/>
      <c r="TIJ25" s="810"/>
      <c r="TIK25" s="810"/>
      <c r="TIL25" s="810"/>
      <c r="TIM25" s="810"/>
      <c r="TIN25" s="810"/>
      <c r="TIO25" s="810"/>
      <c r="TIP25" s="810"/>
      <c r="TIQ25" s="810"/>
      <c r="TIR25" s="810"/>
      <c r="TIS25" s="810"/>
      <c r="TIT25" s="810"/>
      <c r="TIU25" s="810"/>
      <c r="TIV25" s="810"/>
      <c r="TIW25" s="810"/>
      <c r="TIX25" s="810"/>
      <c r="TIY25" s="810"/>
      <c r="TIZ25" s="810"/>
      <c r="TJA25" s="810"/>
      <c r="TJB25" s="810"/>
      <c r="TJC25" s="810"/>
      <c r="TJD25" s="810"/>
      <c r="TJE25" s="810"/>
      <c r="TJF25" s="810"/>
      <c r="TJG25" s="810"/>
      <c r="TJH25" s="810"/>
      <c r="TJI25" s="810"/>
      <c r="TJJ25" s="810"/>
      <c r="TJK25" s="810"/>
      <c r="TJL25" s="810"/>
      <c r="TJM25" s="810"/>
      <c r="TJN25" s="810"/>
      <c r="TJO25" s="810"/>
      <c r="TJP25" s="810"/>
      <c r="TJQ25" s="810"/>
      <c r="TJR25" s="810"/>
      <c r="TJS25" s="810"/>
      <c r="TJT25" s="810"/>
      <c r="TJU25" s="810"/>
      <c r="TJV25" s="810"/>
      <c r="TJW25" s="810"/>
      <c r="TJX25" s="810"/>
      <c r="TJY25" s="810"/>
      <c r="TJZ25" s="810"/>
      <c r="TKA25" s="810"/>
      <c r="TKB25" s="810"/>
      <c r="TKC25" s="810"/>
      <c r="TKD25" s="810"/>
      <c r="TKE25" s="810"/>
      <c r="TKF25" s="810"/>
      <c r="TKG25" s="810"/>
      <c r="TKH25" s="810"/>
      <c r="TKI25" s="810"/>
      <c r="TKJ25" s="810"/>
      <c r="TKK25" s="810"/>
      <c r="TKL25" s="810"/>
      <c r="TKM25" s="810"/>
      <c r="TKN25" s="810"/>
      <c r="TKO25" s="810"/>
      <c r="TKP25" s="810"/>
      <c r="TKQ25" s="810"/>
      <c r="TKR25" s="810"/>
      <c r="TKS25" s="810"/>
      <c r="TKT25" s="810"/>
      <c r="TKU25" s="810"/>
      <c r="TKV25" s="810"/>
      <c r="TKW25" s="810"/>
      <c r="TKX25" s="810"/>
      <c r="TKY25" s="810"/>
      <c r="TKZ25" s="810"/>
      <c r="TLA25" s="810"/>
      <c r="TLB25" s="810"/>
      <c r="TLC25" s="810"/>
      <c r="TLD25" s="810"/>
      <c r="TLE25" s="810"/>
      <c r="TLF25" s="810"/>
      <c r="TLG25" s="810"/>
      <c r="TLH25" s="810"/>
      <c r="TLI25" s="810"/>
      <c r="TLJ25" s="810"/>
      <c r="TLK25" s="810"/>
      <c r="TLL25" s="810"/>
      <c r="TLM25" s="810"/>
      <c r="TLN25" s="810"/>
      <c r="TLO25" s="810"/>
      <c r="TLP25" s="810"/>
      <c r="TLQ25" s="810"/>
      <c r="TLR25" s="810"/>
      <c r="TLS25" s="810"/>
      <c r="TLT25" s="810"/>
      <c r="TLU25" s="810"/>
      <c r="TLV25" s="810"/>
      <c r="TLW25" s="810"/>
      <c r="TLX25" s="810"/>
      <c r="TLY25" s="810"/>
      <c r="TLZ25" s="810"/>
      <c r="TMA25" s="810"/>
      <c r="TMB25" s="810"/>
      <c r="TMC25" s="810"/>
      <c r="TMD25" s="810"/>
      <c r="TME25" s="810"/>
      <c r="TMF25" s="810"/>
      <c r="TMG25" s="810"/>
      <c r="TMH25" s="810"/>
      <c r="TMI25" s="810"/>
      <c r="TMJ25" s="810"/>
      <c r="TMK25" s="810"/>
      <c r="TML25" s="810"/>
      <c r="TMM25" s="810"/>
      <c r="TMN25" s="810"/>
      <c r="TMO25" s="810"/>
      <c r="TMP25" s="810"/>
      <c r="TMQ25" s="810"/>
      <c r="TMR25" s="810"/>
      <c r="TMS25" s="810"/>
      <c r="TMT25" s="810"/>
      <c r="TMU25" s="810"/>
      <c r="TMV25" s="810"/>
      <c r="TMW25" s="810"/>
      <c r="TMX25" s="810"/>
      <c r="TMY25" s="810"/>
      <c r="TMZ25" s="810"/>
      <c r="TNA25" s="810"/>
      <c r="TNB25" s="810"/>
      <c r="TNC25" s="810"/>
      <c r="TND25" s="810"/>
      <c r="TNE25" s="810"/>
      <c r="TNF25" s="810"/>
      <c r="TNG25" s="810"/>
      <c r="TNH25" s="810"/>
      <c r="TNI25" s="810"/>
      <c r="TNJ25" s="810"/>
      <c r="TNK25" s="810"/>
      <c r="TNL25" s="810"/>
      <c r="TNM25" s="810"/>
      <c r="TNN25" s="810"/>
      <c r="TNO25" s="810"/>
      <c r="TNP25" s="810"/>
      <c r="TNQ25" s="810"/>
      <c r="TNR25" s="810"/>
      <c r="TNS25" s="810"/>
      <c r="TNT25" s="810"/>
      <c r="TNU25" s="810"/>
      <c r="TNV25" s="810"/>
      <c r="TNW25" s="810"/>
      <c r="TNX25" s="810"/>
      <c r="TNY25" s="810"/>
      <c r="TNZ25" s="810"/>
      <c r="TOA25" s="810"/>
      <c r="TOB25" s="810"/>
      <c r="TOC25" s="810"/>
      <c r="TOD25" s="810"/>
      <c r="TOE25" s="810"/>
      <c r="TOF25" s="810"/>
      <c r="TOG25" s="810"/>
      <c r="TOH25" s="810"/>
      <c r="TOI25" s="810"/>
      <c r="TOJ25" s="810"/>
      <c r="TOK25" s="810"/>
      <c r="TOL25" s="810"/>
      <c r="TOM25" s="810"/>
      <c r="TON25" s="810"/>
      <c r="TOO25" s="810"/>
      <c r="TOP25" s="810"/>
      <c r="TOQ25" s="810"/>
      <c r="TOR25" s="810"/>
      <c r="TOS25" s="810"/>
      <c r="TOT25" s="810"/>
      <c r="TOU25" s="810"/>
      <c r="TOV25" s="810"/>
      <c r="TOW25" s="810"/>
      <c r="TOX25" s="810"/>
      <c r="TOY25" s="810"/>
      <c r="TOZ25" s="810"/>
      <c r="TPA25" s="810"/>
      <c r="TPB25" s="810"/>
      <c r="TPC25" s="810"/>
      <c r="TPD25" s="810"/>
      <c r="TPE25" s="810"/>
      <c r="TPF25" s="810"/>
      <c r="TPG25" s="810"/>
      <c r="TPH25" s="810"/>
      <c r="TPI25" s="810"/>
      <c r="TPJ25" s="810"/>
      <c r="TPK25" s="810"/>
      <c r="TPL25" s="810"/>
      <c r="TPM25" s="810"/>
      <c r="TPN25" s="810"/>
      <c r="TPO25" s="810"/>
      <c r="TPP25" s="810"/>
      <c r="TPQ25" s="810"/>
      <c r="TPR25" s="810"/>
      <c r="TPS25" s="810"/>
      <c r="TPT25" s="810"/>
      <c r="TPU25" s="810"/>
      <c r="TPV25" s="810"/>
      <c r="TPW25" s="810"/>
      <c r="TPX25" s="810"/>
      <c r="TPY25" s="810"/>
      <c r="TPZ25" s="810"/>
      <c r="TQA25" s="810"/>
      <c r="TQB25" s="810"/>
      <c r="TQC25" s="810"/>
      <c r="TQD25" s="810"/>
      <c r="TQE25" s="810"/>
      <c r="TQF25" s="810"/>
      <c r="TQG25" s="810"/>
      <c r="TQH25" s="810"/>
      <c r="TQI25" s="810"/>
      <c r="TQJ25" s="810"/>
      <c r="TQK25" s="810"/>
      <c r="TQL25" s="810"/>
      <c r="TQM25" s="810"/>
      <c r="TQN25" s="810"/>
      <c r="TQO25" s="810"/>
      <c r="TQP25" s="810"/>
      <c r="TQQ25" s="810"/>
      <c r="TQR25" s="810"/>
      <c r="TQS25" s="810"/>
      <c r="TQT25" s="810"/>
      <c r="TQU25" s="810"/>
      <c r="TQV25" s="810"/>
      <c r="TQW25" s="810"/>
      <c r="TQX25" s="810"/>
      <c r="TQY25" s="810"/>
      <c r="TQZ25" s="810"/>
      <c r="TRA25" s="810"/>
      <c r="TRB25" s="810"/>
      <c r="TRC25" s="810"/>
      <c r="TRD25" s="810"/>
      <c r="TRE25" s="810"/>
      <c r="TRF25" s="810"/>
      <c r="TRG25" s="810"/>
      <c r="TRH25" s="810"/>
      <c r="TRI25" s="810"/>
      <c r="TRJ25" s="810"/>
      <c r="TRK25" s="810"/>
      <c r="TRL25" s="810"/>
      <c r="TRM25" s="810"/>
      <c r="TRN25" s="810"/>
      <c r="TRO25" s="810"/>
      <c r="TRP25" s="810"/>
      <c r="TRQ25" s="810"/>
      <c r="TRR25" s="810"/>
      <c r="TRS25" s="810"/>
      <c r="TRT25" s="810"/>
      <c r="TRU25" s="810"/>
      <c r="TRV25" s="810"/>
      <c r="TRW25" s="810"/>
      <c r="TRX25" s="810"/>
      <c r="TRY25" s="810"/>
      <c r="TRZ25" s="810"/>
      <c r="TSA25" s="810"/>
      <c r="TSB25" s="810"/>
      <c r="TSC25" s="810"/>
      <c r="TSD25" s="810"/>
      <c r="TSE25" s="810"/>
      <c r="TSF25" s="810"/>
      <c r="TSG25" s="810"/>
      <c r="TSH25" s="810"/>
      <c r="TSI25" s="810"/>
      <c r="TSJ25" s="810"/>
      <c r="TSK25" s="810"/>
      <c r="TSL25" s="810"/>
      <c r="TSM25" s="810"/>
      <c r="TSN25" s="810"/>
      <c r="TSO25" s="810"/>
      <c r="TSP25" s="810"/>
      <c r="TSQ25" s="810"/>
      <c r="TSR25" s="810"/>
      <c r="TSS25" s="810"/>
      <c r="TST25" s="810"/>
      <c r="TSU25" s="810"/>
      <c r="TSV25" s="810"/>
      <c r="TSW25" s="810"/>
      <c r="TSX25" s="810"/>
      <c r="TSY25" s="810"/>
      <c r="TSZ25" s="810"/>
      <c r="TTA25" s="810"/>
      <c r="TTB25" s="810"/>
      <c r="TTC25" s="810"/>
      <c r="TTD25" s="810"/>
      <c r="TTE25" s="810"/>
      <c r="TTF25" s="810"/>
      <c r="TTG25" s="810"/>
      <c r="TTH25" s="810"/>
      <c r="TTI25" s="810"/>
      <c r="TTJ25" s="810"/>
      <c r="TTK25" s="810"/>
      <c r="TTL25" s="810"/>
      <c r="TTM25" s="810"/>
      <c r="TTN25" s="810"/>
      <c r="TTO25" s="810"/>
      <c r="TTP25" s="810"/>
      <c r="TTQ25" s="810"/>
      <c r="TTR25" s="810"/>
      <c r="TTS25" s="810"/>
      <c r="TTT25" s="810"/>
      <c r="TTU25" s="810"/>
      <c r="TTV25" s="810"/>
      <c r="TTW25" s="810"/>
      <c r="TTX25" s="810"/>
      <c r="TTY25" s="810"/>
      <c r="TTZ25" s="810"/>
      <c r="TUA25" s="810"/>
      <c r="TUB25" s="810"/>
      <c r="TUC25" s="810"/>
      <c r="TUD25" s="810"/>
      <c r="TUE25" s="810"/>
      <c r="TUF25" s="810"/>
      <c r="TUG25" s="810"/>
      <c r="TUH25" s="810"/>
      <c r="TUI25" s="810"/>
      <c r="TUJ25" s="810"/>
      <c r="TUK25" s="810"/>
      <c r="TUL25" s="810"/>
      <c r="TUM25" s="810"/>
      <c r="TUN25" s="810"/>
      <c r="TUO25" s="810"/>
      <c r="TUP25" s="810"/>
      <c r="TUQ25" s="810"/>
      <c r="TUR25" s="810"/>
      <c r="TUS25" s="810"/>
      <c r="TUT25" s="810"/>
      <c r="TUU25" s="810"/>
      <c r="TUV25" s="810"/>
      <c r="TUW25" s="810"/>
      <c r="TUX25" s="810"/>
      <c r="TUY25" s="810"/>
      <c r="TUZ25" s="810"/>
      <c r="TVA25" s="810"/>
      <c r="TVB25" s="810"/>
      <c r="TVC25" s="810"/>
      <c r="TVD25" s="810"/>
      <c r="TVE25" s="810"/>
      <c r="TVF25" s="810"/>
      <c r="TVG25" s="810"/>
      <c r="TVH25" s="810"/>
      <c r="TVI25" s="810"/>
      <c r="TVJ25" s="810"/>
      <c r="TVK25" s="810"/>
      <c r="TVL25" s="810"/>
      <c r="TVM25" s="810"/>
      <c r="TVN25" s="810"/>
      <c r="TVO25" s="810"/>
      <c r="TVP25" s="810"/>
      <c r="TVQ25" s="810"/>
      <c r="TVR25" s="810"/>
      <c r="TVS25" s="810"/>
      <c r="TVT25" s="810"/>
      <c r="TVU25" s="810"/>
      <c r="TVV25" s="810"/>
      <c r="TVW25" s="810"/>
      <c r="TVX25" s="810"/>
      <c r="TVY25" s="810"/>
      <c r="TVZ25" s="810"/>
      <c r="TWA25" s="810"/>
      <c r="TWB25" s="810"/>
      <c r="TWC25" s="810"/>
      <c r="TWD25" s="810"/>
      <c r="TWE25" s="810"/>
      <c r="TWF25" s="810"/>
      <c r="TWG25" s="810"/>
      <c r="TWH25" s="810"/>
      <c r="TWI25" s="810"/>
      <c r="TWJ25" s="810"/>
      <c r="TWK25" s="810"/>
      <c r="TWL25" s="810"/>
      <c r="TWM25" s="810"/>
      <c r="TWN25" s="810"/>
      <c r="TWO25" s="810"/>
      <c r="TWP25" s="810"/>
      <c r="TWQ25" s="810"/>
      <c r="TWR25" s="810"/>
      <c r="TWS25" s="810"/>
      <c r="TWT25" s="810"/>
      <c r="TWU25" s="810"/>
      <c r="TWV25" s="810"/>
      <c r="TWW25" s="810"/>
      <c r="TWX25" s="810"/>
      <c r="TWY25" s="810"/>
      <c r="TWZ25" s="810"/>
      <c r="TXA25" s="810"/>
      <c r="TXB25" s="810"/>
      <c r="TXC25" s="810"/>
      <c r="TXD25" s="810"/>
      <c r="TXE25" s="810"/>
      <c r="TXF25" s="810"/>
      <c r="TXG25" s="810"/>
      <c r="TXH25" s="810"/>
      <c r="TXI25" s="810"/>
      <c r="TXJ25" s="810"/>
      <c r="TXK25" s="810"/>
      <c r="TXL25" s="810"/>
      <c r="TXM25" s="810"/>
      <c r="TXN25" s="810"/>
      <c r="TXO25" s="810"/>
      <c r="TXP25" s="810"/>
      <c r="TXQ25" s="810"/>
      <c r="TXR25" s="810"/>
      <c r="TXS25" s="810"/>
      <c r="TXT25" s="810"/>
      <c r="TXU25" s="810"/>
      <c r="TXV25" s="810"/>
      <c r="TXW25" s="810"/>
      <c r="TXX25" s="810"/>
      <c r="TXY25" s="810"/>
      <c r="TXZ25" s="810"/>
      <c r="TYA25" s="810"/>
      <c r="TYB25" s="810"/>
      <c r="TYC25" s="810"/>
      <c r="TYD25" s="810"/>
      <c r="TYE25" s="810"/>
      <c r="TYF25" s="810"/>
      <c r="TYG25" s="810"/>
      <c r="TYH25" s="810"/>
      <c r="TYI25" s="810"/>
      <c r="TYJ25" s="810"/>
      <c r="TYK25" s="810"/>
      <c r="TYL25" s="810"/>
      <c r="TYM25" s="810"/>
      <c r="TYN25" s="810"/>
      <c r="TYO25" s="810"/>
      <c r="TYP25" s="810"/>
      <c r="TYQ25" s="810"/>
      <c r="TYR25" s="810"/>
      <c r="TYS25" s="810"/>
      <c r="TYT25" s="810"/>
      <c r="TYU25" s="810"/>
      <c r="TYV25" s="810"/>
      <c r="TYW25" s="810"/>
      <c r="TYX25" s="810"/>
      <c r="TYY25" s="810"/>
      <c r="TYZ25" s="810"/>
      <c r="TZA25" s="810"/>
      <c r="TZB25" s="810"/>
      <c r="TZC25" s="810"/>
      <c r="TZD25" s="810"/>
      <c r="TZE25" s="810"/>
      <c r="TZF25" s="810"/>
      <c r="TZG25" s="810"/>
      <c r="TZH25" s="810"/>
      <c r="TZI25" s="810"/>
      <c r="TZJ25" s="810"/>
      <c r="TZK25" s="810"/>
      <c r="TZL25" s="810"/>
      <c r="TZM25" s="810"/>
      <c r="TZN25" s="810"/>
      <c r="TZO25" s="810"/>
      <c r="TZP25" s="810"/>
      <c r="TZQ25" s="810"/>
      <c r="TZR25" s="810"/>
      <c r="TZS25" s="810"/>
      <c r="TZT25" s="810"/>
      <c r="TZU25" s="810"/>
      <c r="TZV25" s="810"/>
      <c r="TZW25" s="810"/>
      <c r="TZX25" s="810"/>
      <c r="TZY25" s="810"/>
      <c r="TZZ25" s="810"/>
      <c r="UAA25" s="810"/>
      <c r="UAB25" s="810"/>
      <c r="UAC25" s="810"/>
      <c r="UAD25" s="810"/>
      <c r="UAE25" s="810"/>
      <c r="UAF25" s="810"/>
      <c r="UAG25" s="810"/>
      <c r="UAH25" s="810"/>
      <c r="UAI25" s="810"/>
      <c r="UAJ25" s="810"/>
      <c r="UAK25" s="810"/>
      <c r="UAL25" s="810"/>
      <c r="UAM25" s="810"/>
      <c r="UAN25" s="810"/>
      <c r="UAO25" s="810"/>
      <c r="UAP25" s="810"/>
      <c r="UAQ25" s="810"/>
      <c r="UAR25" s="810"/>
      <c r="UAS25" s="810"/>
      <c r="UAT25" s="810"/>
      <c r="UAU25" s="810"/>
      <c r="UAV25" s="810"/>
      <c r="UAW25" s="810"/>
      <c r="UAX25" s="810"/>
      <c r="UAY25" s="810"/>
      <c r="UAZ25" s="810"/>
      <c r="UBA25" s="810"/>
      <c r="UBB25" s="810"/>
      <c r="UBC25" s="810"/>
      <c r="UBD25" s="810"/>
      <c r="UBE25" s="810"/>
      <c r="UBF25" s="810"/>
      <c r="UBG25" s="810"/>
      <c r="UBH25" s="810"/>
      <c r="UBI25" s="810"/>
      <c r="UBJ25" s="810"/>
      <c r="UBK25" s="810"/>
      <c r="UBL25" s="810"/>
      <c r="UBM25" s="810"/>
      <c r="UBN25" s="810"/>
      <c r="UBO25" s="810"/>
      <c r="UBP25" s="810"/>
      <c r="UBQ25" s="810"/>
      <c r="UBR25" s="810"/>
      <c r="UBS25" s="810"/>
      <c r="UBT25" s="810"/>
      <c r="UBU25" s="810"/>
      <c r="UBV25" s="810"/>
      <c r="UBW25" s="810"/>
      <c r="UBX25" s="810"/>
      <c r="UBY25" s="810"/>
      <c r="UBZ25" s="810"/>
      <c r="UCA25" s="810"/>
      <c r="UCB25" s="810"/>
      <c r="UCC25" s="810"/>
      <c r="UCD25" s="810"/>
      <c r="UCE25" s="810"/>
      <c r="UCF25" s="810"/>
      <c r="UCG25" s="810"/>
      <c r="UCH25" s="810"/>
      <c r="UCI25" s="810"/>
      <c r="UCJ25" s="810"/>
      <c r="UCK25" s="810"/>
      <c r="UCL25" s="810"/>
      <c r="UCM25" s="810"/>
      <c r="UCN25" s="810"/>
      <c r="UCO25" s="810"/>
      <c r="UCP25" s="810"/>
      <c r="UCQ25" s="810"/>
      <c r="UCR25" s="810"/>
      <c r="UCS25" s="810"/>
      <c r="UCT25" s="810"/>
      <c r="UCU25" s="810"/>
      <c r="UCV25" s="810"/>
      <c r="UCW25" s="810"/>
      <c r="UCX25" s="810"/>
      <c r="UCY25" s="810"/>
      <c r="UCZ25" s="810"/>
      <c r="UDA25" s="810"/>
      <c r="UDB25" s="810"/>
      <c r="UDC25" s="810"/>
      <c r="UDD25" s="810"/>
      <c r="UDE25" s="810"/>
      <c r="UDF25" s="810"/>
      <c r="UDG25" s="810"/>
      <c r="UDH25" s="810"/>
      <c r="UDI25" s="810"/>
      <c r="UDJ25" s="810"/>
      <c r="UDK25" s="810"/>
      <c r="UDL25" s="810"/>
      <c r="UDM25" s="810"/>
      <c r="UDN25" s="810"/>
      <c r="UDO25" s="810"/>
      <c r="UDP25" s="810"/>
      <c r="UDQ25" s="810"/>
      <c r="UDR25" s="810"/>
      <c r="UDS25" s="810"/>
      <c r="UDT25" s="810"/>
      <c r="UDU25" s="810"/>
      <c r="UDV25" s="810"/>
      <c r="UDW25" s="810"/>
      <c r="UDX25" s="810"/>
      <c r="UDY25" s="810"/>
      <c r="UDZ25" s="810"/>
      <c r="UEA25" s="810"/>
      <c r="UEB25" s="810"/>
      <c r="UEC25" s="810"/>
      <c r="UED25" s="810"/>
      <c r="UEE25" s="810"/>
      <c r="UEF25" s="810"/>
      <c r="UEG25" s="810"/>
      <c r="UEH25" s="810"/>
      <c r="UEI25" s="810"/>
      <c r="UEJ25" s="810"/>
      <c r="UEK25" s="810"/>
      <c r="UEL25" s="810"/>
      <c r="UEM25" s="810"/>
      <c r="UEN25" s="810"/>
      <c r="UEO25" s="810"/>
      <c r="UEP25" s="810"/>
      <c r="UEQ25" s="810"/>
      <c r="UER25" s="810"/>
      <c r="UES25" s="810"/>
      <c r="UET25" s="810"/>
      <c r="UEU25" s="810"/>
      <c r="UEV25" s="810"/>
      <c r="UEW25" s="810"/>
      <c r="UEX25" s="810"/>
      <c r="UEY25" s="810"/>
      <c r="UEZ25" s="810"/>
      <c r="UFA25" s="810"/>
      <c r="UFB25" s="810"/>
      <c r="UFC25" s="810"/>
      <c r="UFD25" s="810"/>
      <c r="UFE25" s="810"/>
      <c r="UFF25" s="810"/>
      <c r="UFG25" s="810"/>
      <c r="UFH25" s="810"/>
      <c r="UFI25" s="810"/>
      <c r="UFJ25" s="810"/>
      <c r="UFK25" s="810"/>
      <c r="UFL25" s="810"/>
      <c r="UFM25" s="810"/>
      <c r="UFN25" s="810"/>
      <c r="UFO25" s="810"/>
      <c r="UFP25" s="810"/>
      <c r="UFQ25" s="810"/>
      <c r="UFR25" s="810"/>
      <c r="UFS25" s="810"/>
      <c r="UFT25" s="810"/>
      <c r="UFU25" s="810"/>
      <c r="UFV25" s="810"/>
      <c r="UFW25" s="810"/>
      <c r="UFX25" s="810"/>
      <c r="UFY25" s="810"/>
      <c r="UFZ25" s="810"/>
      <c r="UGA25" s="810"/>
      <c r="UGB25" s="810"/>
      <c r="UGC25" s="810"/>
      <c r="UGD25" s="810"/>
      <c r="UGE25" s="810"/>
      <c r="UGF25" s="810"/>
      <c r="UGG25" s="810"/>
      <c r="UGH25" s="810"/>
      <c r="UGI25" s="810"/>
      <c r="UGJ25" s="810"/>
      <c r="UGK25" s="810"/>
      <c r="UGL25" s="810"/>
      <c r="UGM25" s="810"/>
      <c r="UGN25" s="810"/>
      <c r="UGO25" s="810"/>
      <c r="UGP25" s="810"/>
      <c r="UGQ25" s="810"/>
      <c r="UGR25" s="810"/>
      <c r="UGS25" s="810"/>
      <c r="UGT25" s="810"/>
      <c r="UGU25" s="810"/>
      <c r="UGV25" s="810"/>
      <c r="UGW25" s="810"/>
      <c r="UGX25" s="810"/>
      <c r="UGY25" s="810"/>
      <c r="UGZ25" s="810"/>
      <c r="UHA25" s="810"/>
      <c r="UHB25" s="810"/>
      <c r="UHC25" s="810"/>
      <c r="UHD25" s="810"/>
      <c r="UHE25" s="810"/>
      <c r="UHF25" s="810"/>
      <c r="UHG25" s="810"/>
      <c r="UHH25" s="810"/>
      <c r="UHI25" s="810"/>
      <c r="UHJ25" s="810"/>
      <c r="UHK25" s="810"/>
      <c r="UHL25" s="810"/>
      <c r="UHM25" s="810"/>
      <c r="UHN25" s="810"/>
      <c r="UHO25" s="810"/>
      <c r="UHP25" s="810"/>
      <c r="UHQ25" s="810"/>
      <c r="UHR25" s="810"/>
      <c r="UHS25" s="810"/>
      <c r="UHT25" s="810"/>
      <c r="UHU25" s="810"/>
      <c r="UHV25" s="810"/>
      <c r="UHW25" s="810"/>
      <c r="UHX25" s="810"/>
      <c r="UHY25" s="810"/>
      <c r="UHZ25" s="810"/>
      <c r="UIA25" s="810"/>
      <c r="UIB25" s="810"/>
      <c r="UIC25" s="810"/>
      <c r="UID25" s="810"/>
      <c r="UIE25" s="810"/>
      <c r="UIF25" s="810"/>
      <c r="UIG25" s="810"/>
      <c r="UIH25" s="810"/>
      <c r="UII25" s="810"/>
      <c r="UIJ25" s="810"/>
      <c r="UIK25" s="810"/>
      <c r="UIL25" s="810"/>
      <c r="UIM25" s="810"/>
      <c r="UIN25" s="810"/>
      <c r="UIO25" s="810"/>
      <c r="UIP25" s="810"/>
      <c r="UIQ25" s="810"/>
      <c r="UIR25" s="810"/>
      <c r="UIS25" s="810"/>
      <c r="UIT25" s="810"/>
      <c r="UIU25" s="810"/>
      <c r="UIV25" s="810"/>
      <c r="UIW25" s="810"/>
      <c r="UIX25" s="810"/>
      <c r="UIY25" s="810"/>
      <c r="UIZ25" s="810"/>
      <c r="UJA25" s="810"/>
      <c r="UJB25" s="810"/>
      <c r="UJC25" s="810"/>
      <c r="UJD25" s="810"/>
      <c r="UJE25" s="810"/>
      <c r="UJF25" s="810"/>
      <c r="UJG25" s="810"/>
      <c r="UJH25" s="810"/>
      <c r="UJI25" s="810"/>
      <c r="UJJ25" s="810"/>
      <c r="UJK25" s="810"/>
      <c r="UJL25" s="810"/>
      <c r="UJM25" s="810"/>
      <c r="UJN25" s="810"/>
      <c r="UJO25" s="810"/>
      <c r="UJP25" s="810"/>
      <c r="UJQ25" s="810"/>
      <c r="UJR25" s="810"/>
      <c r="UJS25" s="810"/>
      <c r="UJT25" s="810"/>
      <c r="UJU25" s="810"/>
      <c r="UJV25" s="810"/>
      <c r="UJW25" s="810"/>
      <c r="UJX25" s="810"/>
      <c r="UJY25" s="810"/>
      <c r="UJZ25" s="810"/>
      <c r="UKA25" s="810"/>
      <c r="UKB25" s="810"/>
      <c r="UKC25" s="810"/>
      <c r="UKD25" s="810"/>
      <c r="UKE25" s="810"/>
      <c r="UKF25" s="810"/>
      <c r="UKG25" s="810"/>
      <c r="UKH25" s="810"/>
      <c r="UKI25" s="810"/>
      <c r="UKJ25" s="810"/>
      <c r="UKK25" s="810"/>
      <c r="UKL25" s="810"/>
      <c r="UKM25" s="810"/>
      <c r="UKN25" s="810"/>
      <c r="UKO25" s="810"/>
      <c r="UKP25" s="810"/>
      <c r="UKQ25" s="810"/>
      <c r="UKR25" s="810"/>
      <c r="UKS25" s="810"/>
      <c r="UKT25" s="810"/>
      <c r="UKU25" s="810"/>
      <c r="UKV25" s="810"/>
      <c r="UKW25" s="810"/>
      <c r="UKX25" s="810"/>
      <c r="UKY25" s="810"/>
      <c r="UKZ25" s="810"/>
      <c r="ULA25" s="810"/>
      <c r="ULB25" s="810"/>
      <c r="ULC25" s="810"/>
      <c r="ULD25" s="810"/>
      <c r="ULE25" s="810"/>
      <c r="ULF25" s="810"/>
      <c r="ULG25" s="810"/>
      <c r="ULH25" s="810"/>
      <c r="ULI25" s="810"/>
      <c r="ULJ25" s="810"/>
      <c r="ULK25" s="810"/>
      <c r="ULL25" s="810"/>
      <c r="ULM25" s="810"/>
      <c r="ULN25" s="810"/>
      <c r="ULO25" s="810"/>
      <c r="ULP25" s="810"/>
      <c r="ULQ25" s="810"/>
      <c r="ULR25" s="810"/>
      <c r="ULS25" s="810"/>
      <c r="ULT25" s="810"/>
      <c r="ULU25" s="810"/>
      <c r="ULV25" s="810"/>
      <c r="ULW25" s="810"/>
      <c r="ULX25" s="810"/>
      <c r="ULY25" s="810"/>
      <c r="ULZ25" s="810"/>
      <c r="UMA25" s="810"/>
      <c r="UMB25" s="810"/>
      <c r="UMC25" s="810"/>
      <c r="UMD25" s="810"/>
      <c r="UME25" s="810"/>
      <c r="UMF25" s="810"/>
      <c r="UMG25" s="810"/>
      <c r="UMH25" s="810"/>
      <c r="UMI25" s="810"/>
      <c r="UMJ25" s="810"/>
      <c r="UMK25" s="810"/>
      <c r="UML25" s="810"/>
      <c r="UMM25" s="810"/>
      <c r="UMN25" s="810"/>
      <c r="UMO25" s="810"/>
      <c r="UMP25" s="810"/>
      <c r="UMQ25" s="810"/>
      <c r="UMR25" s="810"/>
      <c r="UMS25" s="810"/>
      <c r="UMT25" s="810"/>
      <c r="UMU25" s="810"/>
      <c r="UMV25" s="810"/>
      <c r="UMW25" s="810"/>
      <c r="UMX25" s="810"/>
      <c r="UMY25" s="810"/>
      <c r="UMZ25" s="810"/>
      <c r="UNA25" s="810"/>
      <c r="UNB25" s="810"/>
      <c r="UNC25" s="810"/>
      <c r="UND25" s="810"/>
      <c r="UNE25" s="810"/>
      <c r="UNF25" s="810"/>
      <c r="UNG25" s="810"/>
      <c r="UNH25" s="810"/>
      <c r="UNI25" s="810"/>
      <c r="UNJ25" s="810"/>
      <c r="UNK25" s="810"/>
      <c r="UNL25" s="810"/>
      <c r="UNM25" s="810"/>
      <c r="UNN25" s="810"/>
      <c r="UNO25" s="810"/>
      <c r="UNP25" s="810"/>
      <c r="UNQ25" s="810"/>
      <c r="UNR25" s="810"/>
      <c r="UNS25" s="810"/>
      <c r="UNT25" s="810"/>
      <c r="UNU25" s="810"/>
      <c r="UNV25" s="810"/>
      <c r="UNW25" s="810"/>
      <c r="UNX25" s="810"/>
      <c r="UNY25" s="810"/>
      <c r="UNZ25" s="810"/>
      <c r="UOA25" s="810"/>
      <c r="UOB25" s="810"/>
      <c r="UOC25" s="810"/>
      <c r="UOD25" s="810"/>
      <c r="UOE25" s="810"/>
      <c r="UOF25" s="810"/>
      <c r="UOG25" s="810"/>
      <c r="UOH25" s="810"/>
      <c r="UOI25" s="810"/>
      <c r="UOJ25" s="810"/>
      <c r="UOK25" s="810"/>
      <c r="UOL25" s="810"/>
      <c r="UOM25" s="810"/>
      <c r="UON25" s="810"/>
      <c r="UOO25" s="810"/>
      <c r="UOP25" s="810"/>
      <c r="UOQ25" s="810"/>
      <c r="UOR25" s="810"/>
      <c r="UOS25" s="810"/>
      <c r="UOT25" s="810"/>
      <c r="UOU25" s="810"/>
      <c r="UOV25" s="810"/>
      <c r="UOW25" s="810"/>
      <c r="UOX25" s="810"/>
      <c r="UOY25" s="810"/>
      <c r="UOZ25" s="810"/>
      <c r="UPA25" s="810"/>
      <c r="UPB25" s="810"/>
      <c r="UPC25" s="810"/>
      <c r="UPD25" s="810"/>
      <c r="UPE25" s="810"/>
      <c r="UPF25" s="810"/>
      <c r="UPG25" s="810"/>
      <c r="UPH25" s="810"/>
      <c r="UPI25" s="810"/>
      <c r="UPJ25" s="810"/>
      <c r="UPK25" s="810"/>
      <c r="UPL25" s="810"/>
      <c r="UPM25" s="810"/>
      <c r="UPN25" s="810"/>
      <c r="UPO25" s="810"/>
      <c r="UPP25" s="810"/>
      <c r="UPQ25" s="810"/>
      <c r="UPR25" s="810"/>
      <c r="UPS25" s="810"/>
      <c r="UPT25" s="810"/>
      <c r="UPU25" s="810"/>
      <c r="UPV25" s="810"/>
      <c r="UPW25" s="810"/>
      <c r="UPX25" s="810"/>
      <c r="UPY25" s="810"/>
      <c r="UPZ25" s="810"/>
      <c r="UQA25" s="810"/>
      <c r="UQB25" s="810"/>
      <c r="UQC25" s="810"/>
      <c r="UQD25" s="810"/>
      <c r="UQE25" s="810"/>
      <c r="UQF25" s="810"/>
      <c r="UQG25" s="810"/>
      <c r="UQH25" s="810"/>
      <c r="UQI25" s="810"/>
      <c r="UQJ25" s="810"/>
      <c r="UQK25" s="810"/>
      <c r="UQL25" s="810"/>
      <c r="UQM25" s="810"/>
      <c r="UQN25" s="810"/>
      <c r="UQO25" s="810"/>
      <c r="UQP25" s="810"/>
      <c r="UQQ25" s="810"/>
      <c r="UQR25" s="810"/>
      <c r="UQS25" s="810"/>
      <c r="UQT25" s="810"/>
      <c r="UQU25" s="810"/>
      <c r="UQV25" s="810"/>
      <c r="UQW25" s="810"/>
      <c r="UQX25" s="810"/>
      <c r="UQY25" s="810"/>
      <c r="UQZ25" s="810"/>
      <c r="URA25" s="810"/>
      <c r="URB25" s="810"/>
      <c r="URC25" s="810"/>
      <c r="URD25" s="810"/>
      <c r="URE25" s="810"/>
      <c r="URF25" s="810"/>
      <c r="URG25" s="810"/>
      <c r="URH25" s="810"/>
      <c r="URI25" s="810"/>
      <c r="URJ25" s="810"/>
      <c r="URK25" s="810"/>
      <c r="URL25" s="810"/>
      <c r="URM25" s="810"/>
      <c r="URN25" s="810"/>
      <c r="URO25" s="810"/>
      <c r="URP25" s="810"/>
      <c r="URQ25" s="810"/>
      <c r="URR25" s="810"/>
      <c r="URS25" s="810"/>
      <c r="URT25" s="810"/>
      <c r="URU25" s="810"/>
      <c r="URV25" s="810"/>
      <c r="URW25" s="810"/>
      <c r="URX25" s="810"/>
      <c r="URY25" s="810"/>
      <c r="URZ25" s="810"/>
      <c r="USA25" s="810"/>
      <c r="USB25" s="810"/>
      <c r="USC25" s="810"/>
      <c r="USD25" s="810"/>
      <c r="USE25" s="810"/>
      <c r="USF25" s="810"/>
      <c r="USG25" s="810"/>
      <c r="USH25" s="810"/>
      <c r="USI25" s="810"/>
      <c r="USJ25" s="810"/>
      <c r="USK25" s="810"/>
      <c r="USL25" s="810"/>
      <c r="USM25" s="810"/>
      <c r="USN25" s="810"/>
      <c r="USO25" s="810"/>
      <c r="USP25" s="810"/>
      <c r="USQ25" s="810"/>
      <c r="USR25" s="810"/>
      <c r="USS25" s="810"/>
      <c r="UST25" s="810"/>
      <c r="USU25" s="810"/>
      <c r="USV25" s="810"/>
      <c r="USW25" s="810"/>
      <c r="USX25" s="810"/>
      <c r="USY25" s="810"/>
      <c r="USZ25" s="810"/>
      <c r="UTA25" s="810"/>
      <c r="UTB25" s="810"/>
      <c r="UTC25" s="810"/>
      <c r="UTD25" s="810"/>
      <c r="UTE25" s="810"/>
      <c r="UTF25" s="810"/>
      <c r="UTG25" s="810"/>
      <c r="UTH25" s="810"/>
      <c r="UTI25" s="810"/>
      <c r="UTJ25" s="810"/>
      <c r="UTK25" s="810"/>
      <c r="UTL25" s="810"/>
      <c r="UTM25" s="810"/>
      <c r="UTN25" s="810"/>
      <c r="UTO25" s="810"/>
      <c r="UTP25" s="810"/>
      <c r="UTQ25" s="810"/>
      <c r="UTR25" s="810"/>
      <c r="UTS25" s="810"/>
      <c r="UTT25" s="810"/>
      <c r="UTU25" s="810"/>
      <c r="UTV25" s="810"/>
      <c r="UTW25" s="810"/>
      <c r="UTX25" s="810"/>
      <c r="UTY25" s="810"/>
      <c r="UTZ25" s="810"/>
      <c r="UUA25" s="810"/>
      <c r="UUB25" s="810"/>
      <c r="UUC25" s="810"/>
      <c r="UUD25" s="810"/>
      <c r="UUE25" s="810"/>
      <c r="UUF25" s="810"/>
      <c r="UUG25" s="810"/>
      <c r="UUH25" s="810"/>
      <c r="UUI25" s="810"/>
      <c r="UUJ25" s="810"/>
      <c r="UUK25" s="810"/>
      <c r="UUL25" s="810"/>
      <c r="UUM25" s="810"/>
      <c r="UUN25" s="810"/>
      <c r="UUO25" s="810"/>
      <c r="UUP25" s="810"/>
      <c r="UUQ25" s="810"/>
      <c r="UUR25" s="810"/>
      <c r="UUS25" s="810"/>
      <c r="UUT25" s="810"/>
      <c r="UUU25" s="810"/>
      <c r="UUV25" s="810"/>
      <c r="UUW25" s="810"/>
      <c r="UUX25" s="810"/>
      <c r="UUY25" s="810"/>
      <c r="UUZ25" s="810"/>
      <c r="UVA25" s="810"/>
      <c r="UVB25" s="810"/>
      <c r="UVC25" s="810"/>
      <c r="UVD25" s="810"/>
      <c r="UVE25" s="810"/>
      <c r="UVF25" s="810"/>
      <c r="UVG25" s="810"/>
      <c r="UVH25" s="810"/>
      <c r="UVI25" s="810"/>
      <c r="UVJ25" s="810"/>
      <c r="UVK25" s="810"/>
      <c r="UVL25" s="810"/>
      <c r="UVM25" s="810"/>
      <c r="UVN25" s="810"/>
      <c r="UVO25" s="810"/>
      <c r="UVP25" s="810"/>
      <c r="UVQ25" s="810"/>
      <c r="UVR25" s="810"/>
      <c r="UVS25" s="810"/>
      <c r="UVT25" s="810"/>
      <c r="UVU25" s="810"/>
      <c r="UVV25" s="810"/>
      <c r="UVW25" s="810"/>
      <c r="UVX25" s="810"/>
      <c r="UVY25" s="810"/>
      <c r="UVZ25" s="810"/>
      <c r="UWA25" s="810"/>
      <c r="UWB25" s="810"/>
      <c r="UWC25" s="810"/>
      <c r="UWD25" s="810"/>
      <c r="UWE25" s="810"/>
      <c r="UWF25" s="810"/>
      <c r="UWG25" s="810"/>
      <c r="UWH25" s="810"/>
      <c r="UWI25" s="810"/>
      <c r="UWJ25" s="810"/>
      <c r="UWK25" s="810"/>
      <c r="UWL25" s="810"/>
      <c r="UWM25" s="810"/>
      <c r="UWN25" s="810"/>
      <c r="UWO25" s="810"/>
      <c r="UWP25" s="810"/>
      <c r="UWQ25" s="810"/>
      <c r="UWR25" s="810"/>
      <c r="UWS25" s="810"/>
      <c r="UWT25" s="810"/>
      <c r="UWU25" s="810"/>
      <c r="UWV25" s="810"/>
      <c r="UWW25" s="810"/>
      <c r="UWX25" s="810"/>
      <c r="UWY25" s="810"/>
      <c r="UWZ25" s="810"/>
      <c r="UXA25" s="810"/>
      <c r="UXB25" s="810"/>
      <c r="UXC25" s="810"/>
      <c r="UXD25" s="810"/>
      <c r="UXE25" s="810"/>
      <c r="UXF25" s="810"/>
      <c r="UXG25" s="810"/>
      <c r="UXH25" s="810"/>
      <c r="UXI25" s="810"/>
      <c r="UXJ25" s="810"/>
      <c r="UXK25" s="810"/>
      <c r="UXL25" s="810"/>
      <c r="UXM25" s="810"/>
      <c r="UXN25" s="810"/>
      <c r="UXO25" s="810"/>
      <c r="UXP25" s="810"/>
      <c r="UXQ25" s="810"/>
      <c r="UXR25" s="810"/>
      <c r="UXS25" s="810"/>
      <c r="UXT25" s="810"/>
      <c r="UXU25" s="810"/>
      <c r="UXV25" s="810"/>
      <c r="UXW25" s="810"/>
      <c r="UXX25" s="810"/>
      <c r="UXY25" s="810"/>
      <c r="UXZ25" s="810"/>
      <c r="UYA25" s="810"/>
      <c r="UYB25" s="810"/>
      <c r="UYC25" s="810"/>
      <c r="UYD25" s="810"/>
      <c r="UYE25" s="810"/>
      <c r="UYF25" s="810"/>
      <c r="UYG25" s="810"/>
      <c r="UYH25" s="810"/>
      <c r="UYI25" s="810"/>
      <c r="UYJ25" s="810"/>
      <c r="UYK25" s="810"/>
      <c r="UYL25" s="810"/>
      <c r="UYM25" s="810"/>
      <c r="UYN25" s="810"/>
      <c r="UYO25" s="810"/>
      <c r="UYP25" s="810"/>
      <c r="UYQ25" s="810"/>
      <c r="UYR25" s="810"/>
      <c r="UYS25" s="810"/>
      <c r="UYT25" s="810"/>
      <c r="UYU25" s="810"/>
      <c r="UYV25" s="810"/>
      <c r="UYW25" s="810"/>
      <c r="UYX25" s="810"/>
      <c r="UYY25" s="810"/>
      <c r="UYZ25" s="810"/>
      <c r="UZA25" s="810"/>
      <c r="UZB25" s="810"/>
      <c r="UZC25" s="810"/>
      <c r="UZD25" s="810"/>
      <c r="UZE25" s="810"/>
      <c r="UZF25" s="810"/>
      <c r="UZG25" s="810"/>
      <c r="UZH25" s="810"/>
      <c r="UZI25" s="810"/>
      <c r="UZJ25" s="810"/>
      <c r="UZK25" s="810"/>
      <c r="UZL25" s="810"/>
      <c r="UZM25" s="810"/>
      <c r="UZN25" s="810"/>
      <c r="UZO25" s="810"/>
      <c r="UZP25" s="810"/>
      <c r="UZQ25" s="810"/>
      <c r="UZR25" s="810"/>
      <c r="UZS25" s="810"/>
      <c r="UZT25" s="810"/>
      <c r="UZU25" s="810"/>
      <c r="UZV25" s="810"/>
      <c r="UZW25" s="810"/>
      <c r="UZX25" s="810"/>
      <c r="UZY25" s="810"/>
      <c r="UZZ25" s="810"/>
      <c r="VAA25" s="810"/>
      <c r="VAB25" s="810"/>
      <c r="VAC25" s="810"/>
      <c r="VAD25" s="810"/>
      <c r="VAE25" s="810"/>
      <c r="VAF25" s="810"/>
      <c r="VAG25" s="810"/>
      <c r="VAH25" s="810"/>
      <c r="VAI25" s="810"/>
      <c r="VAJ25" s="810"/>
      <c r="VAK25" s="810"/>
      <c r="VAL25" s="810"/>
      <c r="VAM25" s="810"/>
      <c r="VAN25" s="810"/>
      <c r="VAO25" s="810"/>
      <c r="VAP25" s="810"/>
      <c r="VAQ25" s="810"/>
      <c r="VAR25" s="810"/>
      <c r="VAS25" s="810"/>
      <c r="VAT25" s="810"/>
      <c r="VAU25" s="810"/>
      <c r="VAV25" s="810"/>
      <c r="VAW25" s="810"/>
      <c r="VAX25" s="810"/>
      <c r="VAY25" s="810"/>
      <c r="VAZ25" s="810"/>
      <c r="VBA25" s="810"/>
      <c r="VBB25" s="810"/>
      <c r="VBC25" s="810"/>
      <c r="VBD25" s="810"/>
      <c r="VBE25" s="810"/>
      <c r="VBF25" s="810"/>
      <c r="VBG25" s="810"/>
      <c r="VBH25" s="810"/>
      <c r="VBI25" s="810"/>
      <c r="VBJ25" s="810"/>
      <c r="VBK25" s="810"/>
      <c r="VBL25" s="810"/>
      <c r="VBM25" s="810"/>
      <c r="VBN25" s="810"/>
      <c r="VBO25" s="810"/>
      <c r="VBP25" s="810"/>
      <c r="VBQ25" s="810"/>
      <c r="VBR25" s="810"/>
      <c r="VBS25" s="810"/>
      <c r="VBT25" s="810"/>
      <c r="VBU25" s="810"/>
      <c r="VBV25" s="810"/>
      <c r="VBW25" s="810"/>
      <c r="VBX25" s="810"/>
      <c r="VBY25" s="810"/>
      <c r="VBZ25" s="810"/>
      <c r="VCA25" s="810"/>
      <c r="VCB25" s="810"/>
      <c r="VCC25" s="810"/>
      <c r="VCD25" s="810"/>
      <c r="VCE25" s="810"/>
      <c r="VCF25" s="810"/>
      <c r="VCG25" s="810"/>
      <c r="VCH25" s="810"/>
      <c r="VCI25" s="810"/>
      <c r="VCJ25" s="810"/>
      <c r="VCK25" s="810"/>
      <c r="VCL25" s="810"/>
      <c r="VCM25" s="810"/>
      <c r="VCN25" s="810"/>
      <c r="VCO25" s="810"/>
      <c r="VCP25" s="810"/>
      <c r="VCQ25" s="810"/>
      <c r="VCR25" s="810"/>
      <c r="VCS25" s="810"/>
      <c r="VCT25" s="810"/>
      <c r="VCU25" s="810"/>
      <c r="VCV25" s="810"/>
      <c r="VCW25" s="810"/>
      <c r="VCX25" s="810"/>
      <c r="VCY25" s="810"/>
      <c r="VCZ25" s="810"/>
      <c r="VDA25" s="810"/>
      <c r="VDB25" s="810"/>
      <c r="VDC25" s="810"/>
      <c r="VDD25" s="810"/>
      <c r="VDE25" s="810"/>
      <c r="VDF25" s="810"/>
      <c r="VDG25" s="810"/>
      <c r="VDH25" s="810"/>
      <c r="VDI25" s="810"/>
      <c r="VDJ25" s="810"/>
      <c r="VDK25" s="810"/>
      <c r="VDL25" s="810"/>
      <c r="VDM25" s="810"/>
      <c r="VDN25" s="810"/>
      <c r="VDO25" s="810"/>
      <c r="VDP25" s="810"/>
      <c r="VDQ25" s="810"/>
      <c r="VDR25" s="810"/>
      <c r="VDS25" s="810"/>
      <c r="VDT25" s="810"/>
      <c r="VDU25" s="810"/>
      <c r="VDV25" s="810"/>
      <c r="VDW25" s="810"/>
      <c r="VDX25" s="810"/>
      <c r="VDY25" s="810"/>
      <c r="VDZ25" s="810"/>
      <c r="VEA25" s="810"/>
      <c r="VEB25" s="810"/>
      <c r="VEC25" s="810"/>
      <c r="VED25" s="810"/>
      <c r="VEE25" s="810"/>
      <c r="VEF25" s="810"/>
      <c r="VEG25" s="810"/>
      <c r="VEH25" s="810"/>
      <c r="VEI25" s="810"/>
      <c r="VEJ25" s="810"/>
      <c r="VEK25" s="810"/>
      <c r="VEL25" s="810"/>
      <c r="VEM25" s="810"/>
      <c r="VEN25" s="810"/>
      <c r="VEO25" s="810"/>
      <c r="VEP25" s="810"/>
      <c r="VEQ25" s="810"/>
      <c r="VER25" s="810"/>
      <c r="VES25" s="810"/>
      <c r="VET25" s="810"/>
      <c r="VEU25" s="810"/>
      <c r="VEV25" s="810"/>
      <c r="VEW25" s="810"/>
      <c r="VEX25" s="810"/>
      <c r="VEY25" s="810"/>
      <c r="VEZ25" s="810"/>
      <c r="VFA25" s="810"/>
      <c r="VFB25" s="810"/>
      <c r="VFC25" s="810"/>
      <c r="VFD25" s="810"/>
      <c r="VFE25" s="810"/>
      <c r="VFF25" s="810"/>
      <c r="VFG25" s="810"/>
      <c r="VFH25" s="810"/>
      <c r="VFI25" s="810"/>
      <c r="VFJ25" s="810"/>
      <c r="VFK25" s="810"/>
      <c r="VFL25" s="810"/>
      <c r="VFM25" s="810"/>
      <c r="VFN25" s="810"/>
      <c r="VFO25" s="810"/>
      <c r="VFP25" s="810"/>
      <c r="VFQ25" s="810"/>
      <c r="VFR25" s="810"/>
      <c r="VFS25" s="810"/>
      <c r="VFT25" s="810"/>
      <c r="VFU25" s="810"/>
      <c r="VFV25" s="810"/>
      <c r="VFW25" s="810"/>
      <c r="VFX25" s="810"/>
      <c r="VFY25" s="810"/>
      <c r="VFZ25" s="810"/>
      <c r="VGA25" s="810"/>
      <c r="VGB25" s="810"/>
      <c r="VGC25" s="810"/>
      <c r="VGD25" s="810"/>
      <c r="VGE25" s="810"/>
      <c r="VGF25" s="810"/>
      <c r="VGG25" s="810"/>
      <c r="VGH25" s="810"/>
      <c r="VGI25" s="810"/>
      <c r="VGJ25" s="810"/>
      <c r="VGK25" s="810"/>
      <c r="VGL25" s="810"/>
      <c r="VGM25" s="810"/>
      <c r="VGN25" s="810"/>
      <c r="VGO25" s="810"/>
      <c r="VGP25" s="810"/>
      <c r="VGQ25" s="810"/>
      <c r="VGR25" s="810"/>
      <c r="VGS25" s="810"/>
      <c r="VGT25" s="810"/>
      <c r="VGU25" s="810"/>
      <c r="VGV25" s="810"/>
      <c r="VGW25" s="810"/>
      <c r="VGX25" s="810"/>
      <c r="VGY25" s="810"/>
      <c r="VGZ25" s="810"/>
      <c r="VHA25" s="810"/>
      <c r="VHB25" s="810"/>
      <c r="VHC25" s="810"/>
      <c r="VHD25" s="810"/>
      <c r="VHE25" s="810"/>
      <c r="VHF25" s="810"/>
      <c r="VHG25" s="810"/>
      <c r="VHH25" s="810"/>
      <c r="VHI25" s="810"/>
      <c r="VHJ25" s="810"/>
      <c r="VHK25" s="810"/>
      <c r="VHL25" s="810"/>
      <c r="VHM25" s="810"/>
      <c r="VHN25" s="810"/>
      <c r="VHO25" s="810"/>
      <c r="VHP25" s="810"/>
      <c r="VHQ25" s="810"/>
      <c r="VHR25" s="810"/>
      <c r="VHS25" s="810"/>
      <c r="VHT25" s="810"/>
      <c r="VHU25" s="810"/>
      <c r="VHV25" s="810"/>
      <c r="VHW25" s="810"/>
      <c r="VHX25" s="810"/>
      <c r="VHY25" s="810"/>
      <c r="VHZ25" s="810"/>
      <c r="VIA25" s="810"/>
      <c r="VIB25" s="810"/>
      <c r="VIC25" s="810"/>
      <c r="VID25" s="810"/>
      <c r="VIE25" s="810"/>
      <c r="VIF25" s="810"/>
      <c r="VIG25" s="810"/>
      <c r="VIH25" s="810"/>
      <c r="VII25" s="810"/>
      <c r="VIJ25" s="810"/>
      <c r="VIK25" s="810"/>
      <c r="VIL25" s="810"/>
      <c r="VIM25" s="810"/>
      <c r="VIN25" s="810"/>
      <c r="VIO25" s="810"/>
      <c r="VIP25" s="810"/>
      <c r="VIQ25" s="810"/>
      <c r="VIR25" s="810"/>
      <c r="VIS25" s="810"/>
      <c r="VIT25" s="810"/>
      <c r="VIU25" s="810"/>
      <c r="VIV25" s="810"/>
      <c r="VIW25" s="810"/>
      <c r="VIX25" s="810"/>
      <c r="VIY25" s="810"/>
      <c r="VIZ25" s="810"/>
      <c r="VJA25" s="810"/>
      <c r="VJB25" s="810"/>
      <c r="VJC25" s="810"/>
      <c r="VJD25" s="810"/>
      <c r="VJE25" s="810"/>
      <c r="VJF25" s="810"/>
      <c r="VJG25" s="810"/>
      <c r="VJH25" s="810"/>
      <c r="VJI25" s="810"/>
      <c r="VJJ25" s="810"/>
      <c r="VJK25" s="810"/>
      <c r="VJL25" s="810"/>
      <c r="VJM25" s="810"/>
      <c r="VJN25" s="810"/>
      <c r="VJO25" s="810"/>
      <c r="VJP25" s="810"/>
      <c r="VJQ25" s="810"/>
      <c r="VJR25" s="810"/>
      <c r="VJS25" s="810"/>
      <c r="VJT25" s="810"/>
      <c r="VJU25" s="810"/>
      <c r="VJV25" s="810"/>
      <c r="VJW25" s="810"/>
      <c r="VJX25" s="810"/>
      <c r="VJY25" s="810"/>
      <c r="VJZ25" s="810"/>
      <c r="VKA25" s="810"/>
      <c r="VKB25" s="810"/>
      <c r="VKC25" s="810"/>
      <c r="VKD25" s="810"/>
      <c r="VKE25" s="810"/>
      <c r="VKF25" s="810"/>
      <c r="VKG25" s="810"/>
      <c r="VKH25" s="810"/>
      <c r="VKI25" s="810"/>
      <c r="VKJ25" s="810"/>
      <c r="VKK25" s="810"/>
      <c r="VKL25" s="810"/>
      <c r="VKM25" s="810"/>
      <c r="VKN25" s="810"/>
      <c r="VKO25" s="810"/>
      <c r="VKP25" s="810"/>
      <c r="VKQ25" s="810"/>
      <c r="VKR25" s="810"/>
      <c r="VKS25" s="810"/>
      <c r="VKT25" s="810"/>
      <c r="VKU25" s="810"/>
      <c r="VKV25" s="810"/>
      <c r="VKW25" s="810"/>
      <c r="VKX25" s="810"/>
      <c r="VKY25" s="810"/>
      <c r="VKZ25" s="810"/>
      <c r="VLA25" s="810"/>
      <c r="VLB25" s="810"/>
      <c r="VLC25" s="810"/>
      <c r="VLD25" s="810"/>
      <c r="VLE25" s="810"/>
      <c r="VLF25" s="810"/>
      <c r="VLG25" s="810"/>
      <c r="VLH25" s="810"/>
      <c r="VLI25" s="810"/>
      <c r="VLJ25" s="810"/>
      <c r="VLK25" s="810"/>
      <c r="VLL25" s="810"/>
      <c r="VLM25" s="810"/>
      <c r="VLN25" s="810"/>
      <c r="VLO25" s="810"/>
      <c r="VLP25" s="810"/>
      <c r="VLQ25" s="810"/>
      <c r="VLR25" s="810"/>
      <c r="VLS25" s="810"/>
      <c r="VLT25" s="810"/>
      <c r="VLU25" s="810"/>
      <c r="VLV25" s="810"/>
      <c r="VLW25" s="810"/>
      <c r="VLX25" s="810"/>
      <c r="VLY25" s="810"/>
      <c r="VLZ25" s="810"/>
      <c r="VMA25" s="810"/>
      <c r="VMB25" s="810"/>
      <c r="VMC25" s="810"/>
      <c r="VMD25" s="810"/>
      <c r="VME25" s="810"/>
      <c r="VMF25" s="810"/>
      <c r="VMG25" s="810"/>
      <c r="VMH25" s="810"/>
      <c r="VMI25" s="810"/>
      <c r="VMJ25" s="810"/>
      <c r="VMK25" s="810"/>
      <c r="VML25" s="810"/>
      <c r="VMM25" s="810"/>
      <c r="VMN25" s="810"/>
      <c r="VMO25" s="810"/>
      <c r="VMP25" s="810"/>
      <c r="VMQ25" s="810"/>
      <c r="VMR25" s="810"/>
      <c r="VMS25" s="810"/>
      <c r="VMT25" s="810"/>
      <c r="VMU25" s="810"/>
      <c r="VMV25" s="810"/>
      <c r="VMW25" s="810"/>
      <c r="VMX25" s="810"/>
      <c r="VMY25" s="810"/>
      <c r="VMZ25" s="810"/>
      <c r="VNA25" s="810"/>
      <c r="VNB25" s="810"/>
      <c r="VNC25" s="810"/>
      <c r="VND25" s="810"/>
      <c r="VNE25" s="810"/>
      <c r="VNF25" s="810"/>
      <c r="VNG25" s="810"/>
      <c r="VNH25" s="810"/>
      <c r="VNI25" s="810"/>
      <c r="VNJ25" s="810"/>
      <c r="VNK25" s="810"/>
      <c r="VNL25" s="810"/>
      <c r="VNM25" s="810"/>
      <c r="VNN25" s="810"/>
      <c r="VNO25" s="810"/>
      <c r="VNP25" s="810"/>
      <c r="VNQ25" s="810"/>
      <c r="VNR25" s="810"/>
      <c r="VNS25" s="810"/>
      <c r="VNT25" s="810"/>
      <c r="VNU25" s="810"/>
      <c r="VNV25" s="810"/>
      <c r="VNW25" s="810"/>
      <c r="VNX25" s="810"/>
      <c r="VNY25" s="810"/>
      <c r="VNZ25" s="810"/>
      <c r="VOA25" s="810"/>
      <c r="VOB25" s="810"/>
      <c r="VOC25" s="810"/>
      <c r="VOD25" s="810"/>
      <c r="VOE25" s="810"/>
      <c r="VOF25" s="810"/>
      <c r="VOG25" s="810"/>
      <c r="VOH25" s="810"/>
      <c r="VOI25" s="810"/>
      <c r="VOJ25" s="810"/>
      <c r="VOK25" s="810"/>
      <c r="VOL25" s="810"/>
      <c r="VOM25" s="810"/>
      <c r="VON25" s="810"/>
      <c r="VOO25" s="810"/>
      <c r="VOP25" s="810"/>
      <c r="VOQ25" s="810"/>
      <c r="VOR25" s="810"/>
      <c r="VOS25" s="810"/>
      <c r="VOT25" s="810"/>
      <c r="VOU25" s="810"/>
      <c r="VOV25" s="810"/>
      <c r="VOW25" s="810"/>
      <c r="VOX25" s="810"/>
      <c r="VOY25" s="810"/>
      <c r="VOZ25" s="810"/>
      <c r="VPA25" s="810"/>
      <c r="VPB25" s="810"/>
      <c r="VPC25" s="810"/>
      <c r="VPD25" s="810"/>
      <c r="VPE25" s="810"/>
      <c r="VPF25" s="810"/>
      <c r="VPG25" s="810"/>
      <c r="VPH25" s="810"/>
      <c r="VPI25" s="810"/>
      <c r="VPJ25" s="810"/>
      <c r="VPK25" s="810"/>
      <c r="VPL25" s="810"/>
      <c r="VPM25" s="810"/>
      <c r="VPN25" s="810"/>
      <c r="VPO25" s="810"/>
      <c r="VPP25" s="810"/>
      <c r="VPQ25" s="810"/>
      <c r="VPR25" s="810"/>
      <c r="VPS25" s="810"/>
      <c r="VPT25" s="810"/>
      <c r="VPU25" s="810"/>
      <c r="VPV25" s="810"/>
      <c r="VPW25" s="810"/>
      <c r="VPX25" s="810"/>
      <c r="VPY25" s="810"/>
      <c r="VPZ25" s="810"/>
      <c r="VQA25" s="810"/>
      <c r="VQB25" s="810"/>
      <c r="VQC25" s="810"/>
      <c r="VQD25" s="810"/>
      <c r="VQE25" s="810"/>
      <c r="VQF25" s="810"/>
      <c r="VQG25" s="810"/>
      <c r="VQH25" s="810"/>
      <c r="VQI25" s="810"/>
      <c r="VQJ25" s="810"/>
      <c r="VQK25" s="810"/>
      <c r="VQL25" s="810"/>
      <c r="VQM25" s="810"/>
      <c r="VQN25" s="810"/>
      <c r="VQO25" s="810"/>
      <c r="VQP25" s="810"/>
      <c r="VQQ25" s="810"/>
      <c r="VQR25" s="810"/>
      <c r="VQS25" s="810"/>
      <c r="VQT25" s="810"/>
      <c r="VQU25" s="810"/>
      <c r="VQV25" s="810"/>
      <c r="VQW25" s="810"/>
      <c r="VQX25" s="810"/>
      <c r="VQY25" s="810"/>
      <c r="VQZ25" s="810"/>
      <c r="VRA25" s="810"/>
      <c r="VRB25" s="810"/>
      <c r="VRC25" s="810"/>
      <c r="VRD25" s="810"/>
      <c r="VRE25" s="810"/>
      <c r="VRF25" s="810"/>
      <c r="VRG25" s="810"/>
      <c r="VRH25" s="810"/>
      <c r="VRI25" s="810"/>
      <c r="VRJ25" s="810"/>
      <c r="VRK25" s="810"/>
      <c r="VRL25" s="810"/>
      <c r="VRM25" s="810"/>
      <c r="VRN25" s="810"/>
      <c r="VRO25" s="810"/>
      <c r="VRP25" s="810"/>
      <c r="VRQ25" s="810"/>
      <c r="VRR25" s="810"/>
      <c r="VRS25" s="810"/>
      <c r="VRT25" s="810"/>
      <c r="VRU25" s="810"/>
      <c r="VRV25" s="810"/>
      <c r="VRW25" s="810"/>
      <c r="VRX25" s="810"/>
      <c r="VRY25" s="810"/>
      <c r="VRZ25" s="810"/>
      <c r="VSA25" s="810"/>
      <c r="VSB25" s="810"/>
      <c r="VSC25" s="810"/>
      <c r="VSD25" s="810"/>
      <c r="VSE25" s="810"/>
      <c r="VSF25" s="810"/>
      <c r="VSG25" s="810"/>
      <c r="VSH25" s="810"/>
      <c r="VSI25" s="810"/>
      <c r="VSJ25" s="810"/>
      <c r="VSK25" s="810"/>
      <c r="VSL25" s="810"/>
      <c r="VSM25" s="810"/>
      <c r="VSN25" s="810"/>
      <c r="VSO25" s="810"/>
      <c r="VSP25" s="810"/>
      <c r="VSQ25" s="810"/>
      <c r="VSR25" s="810"/>
      <c r="VSS25" s="810"/>
      <c r="VST25" s="810"/>
      <c r="VSU25" s="810"/>
      <c r="VSV25" s="810"/>
      <c r="VSW25" s="810"/>
      <c r="VSX25" s="810"/>
      <c r="VSY25" s="810"/>
      <c r="VSZ25" s="810"/>
      <c r="VTA25" s="810"/>
      <c r="VTB25" s="810"/>
      <c r="VTC25" s="810"/>
      <c r="VTD25" s="810"/>
      <c r="VTE25" s="810"/>
      <c r="VTF25" s="810"/>
      <c r="VTG25" s="810"/>
      <c r="VTH25" s="810"/>
      <c r="VTI25" s="810"/>
      <c r="VTJ25" s="810"/>
      <c r="VTK25" s="810"/>
      <c r="VTL25" s="810"/>
      <c r="VTM25" s="810"/>
      <c r="VTN25" s="810"/>
      <c r="VTO25" s="810"/>
      <c r="VTP25" s="810"/>
      <c r="VTQ25" s="810"/>
      <c r="VTR25" s="810"/>
      <c r="VTS25" s="810"/>
      <c r="VTT25" s="810"/>
      <c r="VTU25" s="810"/>
      <c r="VTV25" s="810"/>
      <c r="VTW25" s="810"/>
      <c r="VTX25" s="810"/>
      <c r="VTY25" s="810"/>
      <c r="VTZ25" s="810"/>
      <c r="VUA25" s="810"/>
      <c r="VUB25" s="810"/>
      <c r="VUC25" s="810"/>
      <c r="VUD25" s="810"/>
      <c r="VUE25" s="810"/>
      <c r="VUF25" s="810"/>
      <c r="VUG25" s="810"/>
      <c r="VUH25" s="810"/>
      <c r="VUI25" s="810"/>
      <c r="VUJ25" s="810"/>
      <c r="VUK25" s="810"/>
      <c r="VUL25" s="810"/>
      <c r="VUM25" s="810"/>
      <c r="VUN25" s="810"/>
      <c r="VUO25" s="810"/>
      <c r="VUP25" s="810"/>
      <c r="VUQ25" s="810"/>
      <c r="VUR25" s="810"/>
      <c r="VUS25" s="810"/>
      <c r="VUT25" s="810"/>
      <c r="VUU25" s="810"/>
      <c r="VUV25" s="810"/>
      <c r="VUW25" s="810"/>
      <c r="VUX25" s="810"/>
      <c r="VUY25" s="810"/>
      <c r="VUZ25" s="810"/>
      <c r="VVA25" s="810"/>
      <c r="VVB25" s="810"/>
      <c r="VVC25" s="810"/>
      <c r="VVD25" s="810"/>
      <c r="VVE25" s="810"/>
      <c r="VVF25" s="810"/>
      <c r="VVG25" s="810"/>
      <c r="VVH25" s="810"/>
      <c r="VVI25" s="810"/>
      <c r="VVJ25" s="810"/>
      <c r="VVK25" s="810"/>
      <c r="VVL25" s="810"/>
      <c r="VVM25" s="810"/>
      <c r="VVN25" s="810"/>
      <c r="VVO25" s="810"/>
      <c r="VVP25" s="810"/>
      <c r="VVQ25" s="810"/>
      <c r="VVR25" s="810"/>
      <c r="VVS25" s="810"/>
      <c r="VVT25" s="810"/>
      <c r="VVU25" s="810"/>
      <c r="VVV25" s="810"/>
      <c r="VVW25" s="810"/>
      <c r="VVX25" s="810"/>
      <c r="VVY25" s="810"/>
      <c r="VVZ25" s="810"/>
      <c r="VWA25" s="810"/>
      <c r="VWB25" s="810"/>
      <c r="VWC25" s="810"/>
      <c r="VWD25" s="810"/>
      <c r="VWE25" s="810"/>
      <c r="VWF25" s="810"/>
      <c r="VWG25" s="810"/>
      <c r="VWH25" s="810"/>
      <c r="VWI25" s="810"/>
      <c r="VWJ25" s="810"/>
      <c r="VWK25" s="810"/>
      <c r="VWL25" s="810"/>
      <c r="VWM25" s="810"/>
      <c r="VWN25" s="810"/>
      <c r="VWO25" s="810"/>
      <c r="VWP25" s="810"/>
      <c r="VWQ25" s="810"/>
      <c r="VWR25" s="810"/>
      <c r="VWS25" s="810"/>
      <c r="VWT25" s="810"/>
      <c r="VWU25" s="810"/>
      <c r="VWV25" s="810"/>
      <c r="VWW25" s="810"/>
      <c r="VWX25" s="810"/>
      <c r="VWY25" s="810"/>
      <c r="VWZ25" s="810"/>
      <c r="VXA25" s="810"/>
      <c r="VXB25" s="810"/>
      <c r="VXC25" s="810"/>
      <c r="VXD25" s="810"/>
      <c r="VXE25" s="810"/>
      <c r="VXF25" s="810"/>
      <c r="VXG25" s="810"/>
      <c r="VXH25" s="810"/>
      <c r="VXI25" s="810"/>
      <c r="VXJ25" s="810"/>
      <c r="VXK25" s="810"/>
      <c r="VXL25" s="810"/>
      <c r="VXM25" s="810"/>
      <c r="VXN25" s="810"/>
      <c r="VXO25" s="810"/>
      <c r="VXP25" s="810"/>
      <c r="VXQ25" s="810"/>
      <c r="VXR25" s="810"/>
      <c r="VXS25" s="810"/>
      <c r="VXT25" s="810"/>
      <c r="VXU25" s="810"/>
      <c r="VXV25" s="810"/>
      <c r="VXW25" s="810"/>
      <c r="VXX25" s="810"/>
      <c r="VXY25" s="810"/>
      <c r="VXZ25" s="810"/>
      <c r="VYA25" s="810"/>
      <c r="VYB25" s="810"/>
      <c r="VYC25" s="810"/>
      <c r="VYD25" s="810"/>
      <c r="VYE25" s="810"/>
      <c r="VYF25" s="810"/>
      <c r="VYG25" s="810"/>
      <c r="VYH25" s="810"/>
      <c r="VYI25" s="810"/>
      <c r="VYJ25" s="810"/>
      <c r="VYK25" s="810"/>
      <c r="VYL25" s="810"/>
      <c r="VYM25" s="810"/>
      <c r="VYN25" s="810"/>
      <c r="VYO25" s="810"/>
      <c r="VYP25" s="810"/>
      <c r="VYQ25" s="810"/>
      <c r="VYR25" s="810"/>
      <c r="VYS25" s="810"/>
      <c r="VYT25" s="810"/>
      <c r="VYU25" s="810"/>
      <c r="VYV25" s="810"/>
      <c r="VYW25" s="810"/>
      <c r="VYX25" s="810"/>
      <c r="VYY25" s="810"/>
      <c r="VYZ25" s="810"/>
      <c r="VZA25" s="810"/>
      <c r="VZB25" s="810"/>
      <c r="VZC25" s="810"/>
      <c r="VZD25" s="810"/>
      <c r="VZE25" s="810"/>
      <c r="VZF25" s="810"/>
      <c r="VZG25" s="810"/>
      <c r="VZH25" s="810"/>
      <c r="VZI25" s="810"/>
      <c r="VZJ25" s="810"/>
      <c r="VZK25" s="810"/>
      <c r="VZL25" s="810"/>
      <c r="VZM25" s="810"/>
      <c r="VZN25" s="810"/>
      <c r="VZO25" s="810"/>
      <c r="VZP25" s="810"/>
      <c r="VZQ25" s="810"/>
      <c r="VZR25" s="810"/>
      <c r="VZS25" s="810"/>
      <c r="VZT25" s="810"/>
      <c r="VZU25" s="810"/>
      <c r="VZV25" s="810"/>
      <c r="VZW25" s="810"/>
      <c r="VZX25" s="810"/>
      <c r="VZY25" s="810"/>
      <c r="VZZ25" s="810"/>
      <c r="WAA25" s="810"/>
      <c r="WAB25" s="810"/>
      <c r="WAC25" s="810"/>
      <c r="WAD25" s="810"/>
      <c r="WAE25" s="810"/>
      <c r="WAF25" s="810"/>
      <c r="WAG25" s="810"/>
      <c r="WAH25" s="810"/>
      <c r="WAI25" s="810"/>
      <c r="WAJ25" s="810"/>
      <c r="WAK25" s="810"/>
      <c r="WAL25" s="810"/>
      <c r="WAM25" s="810"/>
      <c r="WAN25" s="810"/>
      <c r="WAO25" s="810"/>
      <c r="WAP25" s="810"/>
      <c r="WAQ25" s="810"/>
      <c r="WAR25" s="810"/>
      <c r="WAS25" s="810"/>
      <c r="WAT25" s="810"/>
      <c r="WAU25" s="810"/>
      <c r="WAV25" s="810"/>
      <c r="WAW25" s="810"/>
      <c r="WAX25" s="810"/>
      <c r="WAY25" s="810"/>
      <c r="WAZ25" s="810"/>
      <c r="WBA25" s="810"/>
      <c r="WBB25" s="810"/>
      <c r="WBC25" s="810"/>
      <c r="WBD25" s="810"/>
      <c r="WBE25" s="810"/>
      <c r="WBF25" s="810"/>
      <c r="WBG25" s="810"/>
      <c r="WBH25" s="810"/>
      <c r="WBI25" s="810"/>
      <c r="WBJ25" s="810"/>
      <c r="WBK25" s="810"/>
      <c r="WBL25" s="810"/>
      <c r="WBM25" s="810"/>
      <c r="WBN25" s="810"/>
      <c r="WBO25" s="810"/>
      <c r="WBP25" s="810"/>
      <c r="WBQ25" s="810"/>
      <c r="WBR25" s="810"/>
      <c r="WBS25" s="810"/>
      <c r="WBT25" s="810"/>
      <c r="WBU25" s="810"/>
      <c r="WBV25" s="810"/>
      <c r="WBW25" s="810"/>
      <c r="WBX25" s="810"/>
      <c r="WBY25" s="810"/>
      <c r="WBZ25" s="810"/>
      <c r="WCA25" s="810"/>
      <c r="WCB25" s="810"/>
      <c r="WCC25" s="810"/>
      <c r="WCD25" s="810"/>
      <c r="WCE25" s="810"/>
      <c r="WCF25" s="810"/>
      <c r="WCG25" s="810"/>
      <c r="WCH25" s="810"/>
      <c r="WCI25" s="810"/>
      <c r="WCJ25" s="810"/>
      <c r="WCK25" s="810"/>
      <c r="WCL25" s="810"/>
      <c r="WCM25" s="810"/>
      <c r="WCN25" s="810"/>
      <c r="WCO25" s="810"/>
      <c r="WCP25" s="810"/>
      <c r="WCQ25" s="810"/>
      <c r="WCR25" s="810"/>
      <c r="WCS25" s="810"/>
      <c r="WCT25" s="810"/>
      <c r="WCU25" s="810"/>
      <c r="WCV25" s="810"/>
      <c r="WCW25" s="810"/>
      <c r="WCX25" s="810"/>
      <c r="WCY25" s="810"/>
      <c r="WCZ25" s="810"/>
      <c r="WDA25" s="810"/>
      <c r="WDB25" s="810"/>
      <c r="WDC25" s="810"/>
      <c r="WDD25" s="810"/>
      <c r="WDE25" s="810"/>
      <c r="WDF25" s="810"/>
      <c r="WDG25" s="810"/>
      <c r="WDH25" s="810"/>
      <c r="WDI25" s="810"/>
      <c r="WDJ25" s="810"/>
      <c r="WDK25" s="810"/>
      <c r="WDL25" s="810"/>
      <c r="WDM25" s="810"/>
      <c r="WDN25" s="810"/>
      <c r="WDO25" s="810"/>
      <c r="WDP25" s="810"/>
      <c r="WDQ25" s="810"/>
      <c r="WDR25" s="810"/>
      <c r="WDS25" s="810"/>
      <c r="WDT25" s="810"/>
      <c r="WDU25" s="810"/>
      <c r="WDV25" s="810"/>
      <c r="WDW25" s="810"/>
      <c r="WDX25" s="810"/>
      <c r="WDY25" s="810"/>
      <c r="WDZ25" s="810"/>
      <c r="WEA25" s="810"/>
      <c r="WEB25" s="810"/>
      <c r="WEC25" s="810"/>
      <c r="WED25" s="810"/>
      <c r="WEE25" s="810"/>
      <c r="WEF25" s="810"/>
      <c r="WEG25" s="810"/>
      <c r="WEH25" s="810"/>
      <c r="WEI25" s="810"/>
      <c r="WEJ25" s="810"/>
      <c r="WEK25" s="810"/>
      <c r="WEL25" s="810"/>
      <c r="WEM25" s="810"/>
      <c r="WEN25" s="810"/>
      <c r="WEO25" s="810"/>
      <c r="WEP25" s="810"/>
      <c r="WEQ25" s="810"/>
      <c r="WER25" s="810"/>
      <c r="WES25" s="810"/>
      <c r="WET25" s="810"/>
      <c r="WEU25" s="810"/>
      <c r="WEV25" s="810"/>
      <c r="WEW25" s="810"/>
      <c r="WEX25" s="810"/>
      <c r="WEY25" s="810"/>
      <c r="WEZ25" s="810"/>
      <c r="WFA25" s="810"/>
      <c r="WFB25" s="810"/>
      <c r="WFC25" s="810"/>
      <c r="WFD25" s="810"/>
      <c r="WFE25" s="810"/>
      <c r="WFF25" s="810"/>
      <c r="WFG25" s="810"/>
      <c r="WFH25" s="810"/>
      <c r="WFI25" s="810"/>
      <c r="WFJ25" s="810"/>
      <c r="WFK25" s="810"/>
      <c r="WFL25" s="810"/>
      <c r="WFM25" s="810"/>
      <c r="WFN25" s="810"/>
      <c r="WFO25" s="810"/>
      <c r="WFP25" s="810"/>
      <c r="WFQ25" s="810"/>
      <c r="WFR25" s="810"/>
      <c r="WFS25" s="810"/>
      <c r="WFT25" s="810"/>
      <c r="WFU25" s="810"/>
      <c r="WFV25" s="810"/>
      <c r="WFW25" s="810"/>
      <c r="WFX25" s="810"/>
      <c r="WFY25" s="810"/>
      <c r="WFZ25" s="810"/>
      <c r="WGA25" s="810"/>
      <c r="WGB25" s="810"/>
      <c r="WGC25" s="810"/>
      <c r="WGD25" s="810"/>
      <c r="WGE25" s="810"/>
      <c r="WGF25" s="810"/>
      <c r="WGG25" s="810"/>
      <c r="WGH25" s="810"/>
      <c r="WGI25" s="810"/>
      <c r="WGJ25" s="810"/>
      <c r="WGK25" s="810"/>
      <c r="WGL25" s="810"/>
      <c r="WGM25" s="810"/>
      <c r="WGN25" s="810"/>
      <c r="WGO25" s="810"/>
      <c r="WGP25" s="810"/>
      <c r="WGQ25" s="810"/>
      <c r="WGR25" s="810"/>
      <c r="WGS25" s="810"/>
      <c r="WGT25" s="810"/>
      <c r="WGU25" s="810"/>
      <c r="WGV25" s="810"/>
      <c r="WGW25" s="810"/>
      <c r="WGX25" s="810"/>
      <c r="WGY25" s="810"/>
      <c r="WGZ25" s="810"/>
      <c r="WHA25" s="810"/>
      <c r="WHB25" s="810"/>
      <c r="WHC25" s="810"/>
      <c r="WHD25" s="810"/>
      <c r="WHE25" s="810"/>
      <c r="WHF25" s="810"/>
      <c r="WHG25" s="810"/>
      <c r="WHH25" s="810"/>
      <c r="WHI25" s="810"/>
      <c r="WHJ25" s="810"/>
      <c r="WHK25" s="810"/>
      <c r="WHL25" s="810"/>
      <c r="WHM25" s="810"/>
      <c r="WHN25" s="810"/>
      <c r="WHO25" s="810"/>
      <c r="WHP25" s="810"/>
      <c r="WHQ25" s="810"/>
      <c r="WHR25" s="810"/>
      <c r="WHS25" s="810"/>
      <c r="WHT25" s="810"/>
      <c r="WHU25" s="810"/>
      <c r="WHV25" s="810"/>
      <c r="WHW25" s="810"/>
      <c r="WHX25" s="810"/>
      <c r="WHY25" s="810"/>
      <c r="WHZ25" s="810"/>
      <c r="WIA25" s="810"/>
      <c r="WIB25" s="810"/>
      <c r="WIC25" s="810"/>
      <c r="WID25" s="810"/>
      <c r="WIE25" s="810"/>
      <c r="WIF25" s="810"/>
      <c r="WIG25" s="810"/>
      <c r="WIH25" s="810"/>
      <c r="WII25" s="810"/>
      <c r="WIJ25" s="810"/>
      <c r="WIK25" s="810"/>
      <c r="WIL25" s="810"/>
      <c r="WIM25" s="810"/>
      <c r="WIN25" s="810"/>
      <c r="WIO25" s="810"/>
      <c r="WIP25" s="810"/>
      <c r="WIQ25" s="810"/>
      <c r="WIR25" s="810"/>
      <c r="WIS25" s="810"/>
      <c r="WIT25" s="810"/>
      <c r="WIU25" s="810"/>
      <c r="WIV25" s="810"/>
      <c r="WIW25" s="810"/>
      <c r="WIX25" s="810"/>
      <c r="WIY25" s="810"/>
      <c r="WIZ25" s="810"/>
      <c r="WJA25" s="810"/>
      <c r="WJB25" s="810"/>
      <c r="WJC25" s="810"/>
      <c r="WJD25" s="810"/>
      <c r="WJE25" s="810"/>
      <c r="WJF25" s="810"/>
      <c r="WJG25" s="810"/>
      <c r="WJH25" s="810"/>
      <c r="WJI25" s="810"/>
      <c r="WJJ25" s="810"/>
      <c r="WJK25" s="810"/>
      <c r="WJL25" s="810"/>
      <c r="WJM25" s="810"/>
      <c r="WJN25" s="810"/>
      <c r="WJO25" s="810"/>
      <c r="WJP25" s="810"/>
      <c r="WJQ25" s="810"/>
      <c r="WJR25" s="810"/>
      <c r="WJS25" s="810"/>
      <c r="WJT25" s="810"/>
      <c r="WJU25" s="810"/>
      <c r="WJV25" s="810"/>
      <c r="WJW25" s="810"/>
      <c r="WJX25" s="810"/>
      <c r="WJY25" s="810"/>
      <c r="WJZ25" s="810"/>
      <c r="WKA25" s="810"/>
      <c r="WKB25" s="810"/>
      <c r="WKC25" s="810"/>
      <c r="WKD25" s="810"/>
      <c r="WKE25" s="810"/>
      <c r="WKF25" s="810"/>
      <c r="WKG25" s="810"/>
      <c r="WKH25" s="810"/>
      <c r="WKI25" s="810"/>
      <c r="WKJ25" s="810"/>
      <c r="WKK25" s="810"/>
      <c r="WKL25" s="810"/>
      <c r="WKM25" s="810"/>
      <c r="WKN25" s="810"/>
      <c r="WKO25" s="810"/>
      <c r="WKP25" s="810"/>
      <c r="WKQ25" s="810"/>
      <c r="WKR25" s="810"/>
      <c r="WKS25" s="810"/>
      <c r="WKT25" s="810"/>
      <c r="WKU25" s="810"/>
      <c r="WKV25" s="810"/>
      <c r="WKW25" s="810"/>
      <c r="WKX25" s="810"/>
      <c r="WKY25" s="810"/>
      <c r="WKZ25" s="810"/>
      <c r="WLA25" s="810"/>
      <c r="WLB25" s="810"/>
      <c r="WLC25" s="810"/>
      <c r="WLD25" s="810"/>
      <c r="WLE25" s="810"/>
      <c r="WLF25" s="810"/>
      <c r="WLG25" s="810"/>
      <c r="WLH25" s="810"/>
      <c r="WLI25" s="810"/>
      <c r="WLJ25" s="810"/>
      <c r="WLK25" s="810"/>
      <c r="WLL25" s="810"/>
      <c r="WLM25" s="810"/>
      <c r="WLN25" s="810"/>
      <c r="WLO25" s="810"/>
      <c r="WLP25" s="810"/>
      <c r="WLQ25" s="810"/>
      <c r="WLR25" s="810"/>
      <c r="WLS25" s="810"/>
      <c r="WLT25" s="810"/>
      <c r="WLU25" s="810"/>
      <c r="WLV25" s="810"/>
      <c r="WLW25" s="810"/>
      <c r="WLX25" s="810"/>
      <c r="WLY25" s="810"/>
      <c r="WLZ25" s="810"/>
      <c r="WMA25" s="810"/>
      <c r="WMB25" s="810"/>
      <c r="WMC25" s="810"/>
      <c r="WMD25" s="810"/>
      <c r="WME25" s="810"/>
      <c r="WMF25" s="810"/>
      <c r="WMG25" s="810"/>
      <c r="WMH25" s="810"/>
      <c r="WMI25" s="810"/>
      <c r="WMJ25" s="810"/>
      <c r="WMK25" s="810"/>
      <c r="WML25" s="810"/>
      <c r="WMM25" s="810"/>
      <c r="WMN25" s="810"/>
      <c r="WMO25" s="810"/>
      <c r="WMP25" s="810"/>
      <c r="WMQ25" s="810"/>
      <c r="WMR25" s="810"/>
      <c r="WMS25" s="810"/>
      <c r="WMT25" s="810"/>
      <c r="WMU25" s="810"/>
      <c r="WMV25" s="810"/>
      <c r="WMW25" s="810"/>
      <c r="WMX25" s="810"/>
      <c r="WMY25" s="810"/>
      <c r="WMZ25" s="810"/>
      <c r="WNA25" s="810"/>
      <c r="WNB25" s="810"/>
      <c r="WNC25" s="810"/>
      <c r="WND25" s="810"/>
      <c r="WNE25" s="810"/>
      <c r="WNF25" s="810"/>
      <c r="WNG25" s="810"/>
      <c r="WNH25" s="810"/>
      <c r="WNI25" s="810"/>
      <c r="WNJ25" s="810"/>
      <c r="WNK25" s="810"/>
      <c r="WNL25" s="810"/>
      <c r="WNM25" s="810"/>
      <c r="WNN25" s="810"/>
      <c r="WNO25" s="810"/>
      <c r="WNP25" s="810"/>
      <c r="WNQ25" s="810"/>
      <c r="WNR25" s="810"/>
      <c r="WNS25" s="810"/>
      <c r="WNT25" s="810"/>
      <c r="WNU25" s="810"/>
      <c r="WNV25" s="810"/>
      <c r="WNW25" s="810"/>
      <c r="WNX25" s="810"/>
      <c r="WNY25" s="810"/>
      <c r="WNZ25" s="810"/>
      <c r="WOA25" s="810"/>
      <c r="WOB25" s="810"/>
      <c r="WOC25" s="810"/>
      <c r="WOD25" s="810"/>
      <c r="WOE25" s="810"/>
      <c r="WOF25" s="810"/>
      <c r="WOG25" s="810"/>
      <c r="WOH25" s="810"/>
      <c r="WOI25" s="810"/>
      <c r="WOJ25" s="810"/>
      <c r="WOK25" s="810"/>
      <c r="WOL25" s="810"/>
      <c r="WOM25" s="810"/>
      <c r="WON25" s="810"/>
      <c r="WOO25" s="810"/>
      <c r="WOP25" s="810"/>
      <c r="WOQ25" s="810"/>
      <c r="WOR25" s="810"/>
      <c r="WOS25" s="810"/>
      <c r="WOT25" s="810"/>
      <c r="WOU25" s="810"/>
      <c r="WOV25" s="810"/>
      <c r="WOW25" s="810"/>
      <c r="WOX25" s="810"/>
      <c r="WOY25" s="810"/>
      <c r="WOZ25" s="810"/>
      <c r="WPA25" s="810"/>
      <c r="WPB25" s="810"/>
      <c r="WPC25" s="810"/>
      <c r="WPD25" s="810"/>
      <c r="WPE25" s="810"/>
      <c r="WPF25" s="810"/>
      <c r="WPG25" s="810"/>
      <c r="WPH25" s="810"/>
      <c r="WPI25" s="810"/>
      <c r="WPJ25" s="810"/>
      <c r="WPK25" s="810"/>
      <c r="WPL25" s="810"/>
      <c r="WPM25" s="810"/>
      <c r="WPN25" s="810"/>
      <c r="WPO25" s="810"/>
      <c r="WPP25" s="810"/>
      <c r="WPQ25" s="810"/>
      <c r="WPR25" s="810"/>
      <c r="WPS25" s="810"/>
      <c r="WPT25" s="810"/>
      <c r="WPU25" s="810"/>
      <c r="WPV25" s="810"/>
      <c r="WPW25" s="810"/>
      <c r="WPX25" s="810"/>
      <c r="WPY25" s="810"/>
      <c r="WPZ25" s="810"/>
      <c r="WQA25" s="810"/>
      <c r="WQB25" s="810"/>
      <c r="WQC25" s="810"/>
      <c r="WQD25" s="810"/>
      <c r="WQE25" s="810"/>
      <c r="WQF25" s="810"/>
      <c r="WQG25" s="810"/>
      <c r="WQH25" s="810"/>
      <c r="WQI25" s="810"/>
      <c r="WQJ25" s="810"/>
      <c r="WQK25" s="810"/>
      <c r="WQL25" s="810"/>
      <c r="WQM25" s="810"/>
      <c r="WQN25" s="810"/>
      <c r="WQO25" s="810"/>
      <c r="WQP25" s="810"/>
      <c r="WQQ25" s="810"/>
      <c r="WQR25" s="810"/>
      <c r="WQS25" s="810"/>
      <c r="WQT25" s="810"/>
      <c r="WQU25" s="810"/>
      <c r="WQV25" s="810"/>
      <c r="WQW25" s="810"/>
      <c r="WQX25" s="810"/>
      <c r="WQY25" s="810"/>
      <c r="WQZ25" s="810"/>
      <c r="WRA25" s="810"/>
      <c r="WRB25" s="810"/>
      <c r="WRC25" s="810"/>
      <c r="WRD25" s="810"/>
      <c r="WRE25" s="810"/>
      <c r="WRF25" s="810"/>
      <c r="WRG25" s="810"/>
      <c r="WRH25" s="810"/>
      <c r="WRI25" s="810"/>
      <c r="WRJ25" s="810"/>
      <c r="WRK25" s="810"/>
      <c r="WRL25" s="810"/>
      <c r="WRM25" s="810"/>
      <c r="WRN25" s="810"/>
      <c r="WRO25" s="810"/>
      <c r="WRP25" s="810"/>
      <c r="WRQ25" s="810"/>
      <c r="WRR25" s="810"/>
      <c r="WRS25" s="810"/>
      <c r="WRT25" s="810"/>
      <c r="WRU25" s="810"/>
      <c r="WRV25" s="810"/>
      <c r="WRW25" s="810"/>
      <c r="WRX25" s="810"/>
      <c r="WRY25" s="810"/>
      <c r="WRZ25" s="810"/>
      <c r="WSA25" s="810"/>
      <c r="WSB25" s="810"/>
      <c r="WSC25" s="810"/>
      <c r="WSD25" s="810"/>
      <c r="WSE25" s="810"/>
      <c r="WSF25" s="810"/>
      <c r="WSG25" s="810"/>
      <c r="WSH25" s="810"/>
      <c r="WSI25" s="810"/>
      <c r="WSJ25" s="810"/>
      <c r="WSK25" s="810"/>
      <c r="WSL25" s="810"/>
      <c r="WSM25" s="810"/>
      <c r="WSN25" s="810"/>
      <c r="WSO25" s="810"/>
      <c r="WSP25" s="810"/>
      <c r="WSQ25" s="810"/>
      <c r="WSR25" s="810"/>
      <c r="WSS25" s="810"/>
      <c r="WST25" s="810"/>
      <c r="WSU25" s="810"/>
      <c r="WSV25" s="810"/>
      <c r="WSW25" s="810"/>
      <c r="WSX25" s="810"/>
      <c r="WSY25" s="810"/>
      <c r="WSZ25" s="810"/>
      <c r="WTA25" s="810"/>
      <c r="WTB25" s="810"/>
      <c r="WTC25" s="810"/>
      <c r="WTD25" s="810"/>
      <c r="WTE25" s="810"/>
      <c r="WTF25" s="810"/>
      <c r="WTG25" s="810"/>
      <c r="WTH25" s="810"/>
      <c r="WTI25" s="810"/>
      <c r="WTJ25" s="810"/>
      <c r="WTK25" s="810"/>
      <c r="WTL25" s="810"/>
      <c r="WTM25" s="810"/>
      <c r="WTN25" s="810"/>
      <c r="WTO25" s="810"/>
      <c r="WTP25" s="810"/>
      <c r="WTQ25" s="810"/>
      <c r="WTR25" s="810"/>
      <c r="WTS25" s="810"/>
      <c r="WTT25" s="810"/>
      <c r="WTU25" s="810"/>
      <c r="WTV25" s="810"/>
      <c r="WTW25" s="810"/>
      <c r="WTX25" s="810"/>
      <c r="WTY25" s="810"/>
      <c r="WTZ25" s="810"/>
      <c r="WUA25" s="810"/>
      <c r="WUB25" s="810"/>
      <c r="WUC25" s="810"/>
      <c r="WUD25" s="810"/>
      <c r="WUE25" s="810"/>
      <c r="WUF25" s="810"/>
      <c r="WUG25" s="810"/>
      <c r="WUH25" s="810"/>
      <c r="WUI25" s="810"/>
      <c r="WUJ25" s="810"/>
      <c r="WUK25" s="810"/>
      <c r="WUL25" s="810"/>
      <c r="WUM25" s="810"/>
      <c r="WUN25" s="810"/>
      <c r="WUO25" s="810"/>
      <c r="WUP25" s="810"/>
      <c r="WUQ25" s="810"/>
      <c r="WUR25" s="810"/>
      <c r="WUS25" s="810"/>
      <c r="WUT25" s="810"/>
      <c r="WUU25" s="810"/>
      <c r="WUV25" s="810"/>
      <c r="WUW25" s="810"/>
      <c r="WUX25" s="810"/>
      <c r="WUY25" s="810"/>
      <c r="WUZ25" s="810"/>
      <c r="WVA25" s="810"/>
      <c r="WVB25" s="810"/>
      <c r="WVC25" s="810"/>
      <c r="WVD25" s="810"/>
      <c r="WVE25" s="810"/>
      <c r="WVF25" s="810"/>
      <c r="WVG25" s="810"/>
      <c r="WVH25" s="810"/>
      <c r="WVI25" s="810"/>
      <c r="WVJ25" s="810"/>
      <c r="WVK25" s="810"/>
      <c r="WVL25" s="810"/>
      <c r="WVM25" s="810"/>
      <c r="WVN25" s="810"/>
      <c r="WVO25" s="810"/>
      <c r="WVP25" s="810"/>
      <c r="WVQ25" s="810"/>
      <c r="WVR25" s="810"/>
      <c r="WVS25" s="810"/>
      <c r="WVT25" s="810"/>
      <c r="WVU25" s="810"/>
      <c r="WVV25" s="810"/>
      <c r="WVW25" s="810"/>
      <c r="WVX25" s="810"/>
      <c r="WVY25" s="810"/>
      <c r="WVZ25" s="810"/>
      <c r="WWA25" s="810"/>
      <c r="WWB25" s="810"/>
      <c r="WWC25" s="810"/>
      <c r="WWD25" s="810"/>
      <c r="WWE25" s="810"/>
      <c r="WWF25" s="810"/>
      <c r="WWG25" s="810"/>
      <c r="WWH25" s="810"/>
      <c r="WWI25" s="810"/>
      <c r="WWJ25" s="810"/>
      <c r="WWK25" s="810"/>
      <c r="WWL25" s="810"/>
      <c r="WWM25" s="810"/>
      <c r="WWN25" s="810"/>
      <c r="WWO25" s="810"/>
      <c r="WWP25" s="810"/>
      <c r="WWQ25" s="810"/>
      <c r="WWR25" s="810"/>
      <c r="WWS25" s="810"/>
      <c r="WWT25" s="810"/>
      <c r="WWU25" s="810"/>
      <c r="WWV25" s="810"/>
      <c r="WWW25" s="810"/>
      <c r="WWX25" s="810"/>
      <c r="WWY25" s="810"/>
      <c r="WWZ25" s="810"/>
      <c r="WXA25" s="810"/>
      <c r="WXB25" s="810"/>
      <c r="WXC25" s="810"/>
      <c r="WXD25" s="810"/>
      <c r="WXE25" s="810"/>
      <c r="WXF25" s="810"/>
      <c r="WXG25" s="810"/>
      <c r="WXH25" s="810"/>
      <c r="WXI25" s="810"/>
      <c r="WXJ25" s="810"/>
      <c r="WXK25" s="810"/>
      <c r="WXL25" s="810"/>
      <c r="WXM25" s="810"/>
      <c r="WXN25" s="810"/>
      <c r="WXO25" s="810"/>
      <c r="WXP25" s="810"/>
      <c r="WXQ25" s="810"/>
      <c r="WXR25" s="810"/>
      <c r="WXS25" s="810"/>
      <c r="WXT25" s="810"/>
      <c r="WXU25" s="810"/>
      <c r="WXV25" s="810"/>
      <c r="WXW25" s="810"/>
      <c r="WXX25" s="810"/>
      <c r="WXY25" s="810"/>
      <c r="WXZ25" s="810"/>
      <c r="WYA25" s="810"/>
      <c r="WYB25" s="810"/>
      <c r="WYC25" s="810"/>
      <c r="WYD25" s="810"/>
      <c r="WYE25" s="810"/>
      <c r="WYF25" s="810"/>
      <c r="WYG25" s="810"/>
      <c r="WYH25" s="810"/>
      <c r="WYI25" s="810"/>
      <c r="WYJ25" s="810"/>
      <c r="WYK25" s="810"/>
      <c r="WYL25" s="810"/>
      <c r="WYM25" s="810"/>
      <c r="WYN25" s="810"/>
      <c r="WYO25" s="810"/>
      <c r="WYP25" s="810"/>
      <c r="WYQ25" s="810"/>
      <c r="WYR25" s="810"/>
      <c r="WYS25" s="810"/>
      <c r="WYT25" s="810"/>
      <c r="WYU25" s="810"/>
      <c r="WYV25" s="810"/>
      <c r="WYW25" s="810"/>
      <c r="WYX25" s="810"/>
      <c r="WYY25" s="810"/>
      <c r="WYZ25" s="810"/>
      <c r="WZA25" s="810"/>
      <c r="WZB25" s="810"/>
      <c r="WZC25" s="810"/>
      <c r="WZD25" s="810"/>
      <c r="WZE25" s="810"/>
      <c r="WZF25" s="810"/>
      <c r="WZG25" s="810"/>
      <c r="WZH25" s="810"/>
      <c r="WZI25" s="810"/>
      <c r="WZJ25" s="810"/>
      <c r="WZK25" s="810"/>
      <c r="WZL25" s="810"/>
      <c r="WZM25" s="810"/>
      <c r="WZN25" s="810"/>
      <c r="WZO25" s="810"/>
      <c r="WZP25" s="810"/>
      <c r="WZQ25" s="810"/>
      <c r="WZR25" s="810"/>
      <c r="WZS25" s="810"/>
      <c r="WZT25" s="810"/>
      <c r="WZU25" s="810"/>
      <c r="WZV25" s="810"/>
      <c r="WZW25" s="810"/>
      <c r="WZX25" s="810"/>
      <c r="WZY25" s="810"/>
      <c r="WZZ25" s="810"/>
      <c r="XAA25" s="810"/>
      <c r="XAB25" s="810"/>
      <c r="XAC25" s="810"/>
      <c r="XAD25" s="810"/>
      <c r="XAE25" s="810"/>
      <c r="XAF25" s="810"/>
      <c r="XAG25" s="810"/>
      <c r="XAH25" s="810"/>
      <c r="XAI25" s="810"/>
      <c r="XAJ25" s="810"/>
      <c r="XAK25" s="810"/>
      <c r="XAL25" s="810"/>
      <c r="XAM25" s="810"/>
      <c r="XAN25" s="810"/>
      <c r="XAO25" s="810"/>
      <c r="XAP25" s="810"/>
      <c r="XAQ25" s="810"/>
      <c r="XAR25" s="810"/>
      <c r="XAS25" s="810"/>
      <c r="XAT25" s="810"/>
      <c r="XAU25" s="810"/>
      <c r="XAV25" s="810"/>
      <c r="XAW25" s="810"/>
      <c r="XAX25" s="810"/>
      <c r="XAY25" s="810"/>
      <c r="XAZ25" s="810"/>
      <c r="XBA25" s="810"/>
      <c r="XBB25" s="810"/>
      <c r="XBC25" s="810"/>
      <c r="XBD25" s="810"/>
      <c r="XBE25" s="810"/>
      <c r="XBF25" s="810"/>
      <c r="XBG25" s="810"/>
      <c r="XBH25" s="810"/>
      <c r="XBI25" s="810"/>
      <c r="XBJ25" s="810"/>
      <c r="XBK25" s="810"/>
      <c r="XBL25" s="810"/>
      <c r="XBM25" s="810"/>
      <c r="XBN25" s="810"/>
      <c r="XBO25" s="810"/>
      <c r="XBP25" s="810"/>
      <c r="XBQ25" s="810"/>
      <c r="XBR25" s="810"/>
      <c r="XBS25" s="810"/>
      <c r="XBT25" s="810"/>
      <c r="XBU25" s="810"/>
      <c r="XBV25" s="810"/>
      <c r="XBW25" s="810"/>
      <c r="XBX25" s="810"/>
      <c r="XBY25" s="810"/>
      <c r="XBZ25" s="810"/>
      <c r="XCA25" s="810"/>
      <c r="XCB25" s="810"/>
      <c r="XCC25" s="810"/>
      <c r="XCD25" s="810"/>
      <c r="XCE25" s="810"/>
      <c r="XCF25" s="810"/>
      <c r="XCG25" s="810"/>
      <c r="XCH25" s="810"/>
      <c r="XCI25" s="810"/>
      <c r="XCJ25" s="810"/>
      <c r="XCK25" s="810"/>
      <c r="XCL25" s="810"/>
      <c r="XCM25" s="810"/>
      <c r="XCN25" s="810"/>
      <c r="XCO25" s="810"/>
      <c r="XCP25" s="810"/>
      <c r="XCQ25" s="810"/>
      <c r="XCR25" s="810"/>
      <c r="XCS25" s="810"/>
      <c r="XCT25" s="810"/>
      <c r="XCU25" s="810"/>
      <c r="XCV25" s="810"/>
      <c r="XCW25" s="810"/>
      <c r="XCX25" s="810"/>
      <c r="XCY25" s="810"/>
      <c r="XCZ25" s="810"/>
      <c r="XDA25" s="810"/>
      <c r="XDB25" s="810"/>
      <c r="XDC25" s="810"/>
      <c r="XDD25" s="810"/>
      <c r="XDE25" s="810"/>
      <c r="XDF25" s="810"/>
      <c r="XDG25" s="810"/>
      <c r="XDH25" s="810"/>
      <c r="XDI25" s="810"/>
      <c r="XDJ25" s="810"/>
      <c r="XDK25" s="810"/>
      <c r="XDL25" s="810"/>
      <c r="XDM25" s="810"/>
      <c r="XDN25" s="810"/>
      <c r="XDO25" s="810"/>
      <c r="XDP25" s="810"/>
      <c r="XDQ25" s="810"/>
      <c r="XDR25" s="810"/>
      <c r="XDS25" s="810"/>
      <c r="XDT25" s="810"/>
      <c r="XDU25" s="810"/>
      <c r="XDV25" s="810"/>
      <c r="XDW25" s="810"/>
      <c r="XDX25" s="810"/>
      <c r="XDY25" s="810"/>
      <c r="XDZ25" s="810"/>
      <c r="XEA25" s="810"/>
      <c r="XEB25" s="810"/>
      <c r="XEC25" s="810"/>
      <c r="XED25" s="810"/>
      <c r="XEE25" s="810"/>
      <c r="XEF25" s="810"/>
      <c r="XEG25" s="810"/>
      <c r="XEH25" s="810"/>
      <c r="XEI25" s="810"/>
      <c r="XEJ25" s="810"/>
      <c r="XEK25" s="810"/>
      <c r="XEL25" s="810"/>
      <c r="XEM25" s="810"/>
      <c r="XEN25" s="810"/>
      <c r="XEO25" s="810"/>
      <c r="XEP25" s="810"/>
      <c r="XEQ25" s="810"/>
    </row>
    <row r="26" spans="1:16371" s="812" customFormat="1" x14ac:dyDescent="0.25">
      <c r="A26" s="813"/>
      <c r="B26" s="813"/>
      <c r="C26" s="813"/>
      <c r="D26" s="813"/>
      <c r="E26" s="907"/>
      <c r="F26" s="907"/>
      <c r="G26" s="907"/>
      <c r="H26" s="907"/>
      <c r="I26" s="908"/>
      <c r="J26" s="909"/>
      <c r="K26" s="910"/>
      <c r="L26" s="813"/>
      <c r="M26" s="813"/>
      <c r="N26" s="814"/>
      <c r="O26" s="815"/>
      <c r="P26" s="815"/>
      <c r="Q26" s="815"/>
      <c r="R26" s="816"/>
      <c r="S26" s="817"/>
      <c r="T26" s="815"/>
      <c r="U26" s="817"/>
      <c r="V26" s="818"/>
      <c r="W26" s="817"/>
      <c r="X26" s="815"/>
      <c r="Y26" s="815"/>
      <c r="Z26" s="815"/>
      <c r="AA26" s="815"/>
      <c r="AB26" s="816"/>
      <c r="AC26" s="815"/>
      <c r="AD26" s="816"/>
      <c r="AE26" s="815"/>
      <c r="AF26" s="816"/>
      <c r="AG26" s="913"/>
      <c r="AH26" s="911"/>
      <c r="AI26" s="911"/>
      <c r="AJ26" s="911"/>
      <c r="AK26" s="1537"/>
      <c r="AL26" s="1538"/>
      <c r="AM26" s="1538"/>
      <c r="AN26" s="815"/>
    </row>
    <row r="27" spans="1:16371" s="812" customFormat="1" x14ac:dyDescent="0.25">
      <c r="A27" s="813"/>
      <c r="B27" s="813"/>
      <c r="C27" s="813"/>
      <c r="D27" s="813"/>
      <c r="E27" s="907"/>
      <c r="F27" s="907"/>
      <c r="G27" s="907"/>
      <c r="H27" s="907"/>
      <c r="I27" s="908"/>
      <c r="J27" s="909"/>
      <c r="K27" s="910"/>
      <c r="L27" s="813"/>
      <c r="M27" s="813"/>
      <c r="N27" s="814"/>
      <c r="O27" s="815"/>
      <c r="P27" s="815"/>
      <c r="Q27" s="815"/>
      <c r="R27" s="816"/>
      <c r="S27" s="817"/>
      <c r="T27" s="815"/>
      <c r="U27" s="817"/>
      <c r="V27" s="818"/>
      <c r="W27" s="817"/>
      <c r="X27" s="815"/>
      <c r="Y27" s="815"/>
      <c r="Z27" s="815"/>
      <c r="AA27" s="815"/>
      <c r="AB27" s="816"/>
      <c r="AC27" s="815"/>
      <c r="AD27" s="816"/>
      <c r="AE27" s="815"/>
      <c r="AF27" s="816"/>
      <c r="AG27" s="914"/>
      <c r="AH27" s="911"/>
      <c r="AI27" s="911"/>
      <c r="AJ27" s="911"/>
      <c r="AK27" s="1539"/>
      <c r="AL27" s="1540"/>
      <c r="AM27" s="1540"/>
      <c r="AN27" s="815"/>
    </row>
    <row r="28" spans="1:16371" s="812" customFormat="1" x14ac:dyDescent="0.25">
      <c r="A28" s="813"/>
      <c r="B28" s="813"/>
      <c r="C28" s="813"/>
      <c r="D28" s="813"/>
      <c r="E28" s="907"/>
      <c r="F28" s="907"/>
      <c r="G28" s="907"/>
      <c r="H28" s="907"/>
      <c r="I28" s="908"/>
      <c r="J28" s="909"/>
      <c r="K28" s="910"/>
      <c r="L28" s="813"/>
      <c r="M28" s="813"/>
      <c r="N28" s="814"/>
      <c r="O28" s="815"/>
      <c r="P28" s="815"/>
      <c r="Q28" s="815"/>
      <c r="R28" s="816"/>
      <c r="S28" s="817"/>
      <c r="T28" s="815"/>
      <c r="U28" s="817"/>
      <c r="V28" s="818"/>
      <c r="W28" s="817"/>
      <c r="X28" s="815"/>
      <c r="Y28" s="815"/>
      <c r="Z28" s="815"/>
      <c r="AA28" s="815"/>
      <c r="AB28" s="816"/>
      <c r="AC28" s="815"/>
      <c r="AD28" s="816"/>
      <c r="AE28" s="815"/>
      <c r="AF28" s="816"/>
      <c r="AG28" s="815"/>
      <c r="AH28" s="815"/>
      <c r="AI28" s="815"/>
      <c r="AJ28" s="815"/>
      <c r="AK28" s="815"/>
      <c r="AL28" s="815"/>
      <c r="AM28" s="815"/>
      <c r="AN28" s="815"/>
    </row>
  </sheetData>
  <autoFilter ref="A9:AN15" xr:uid="{00000000-0009-0000-0000-000012000000}"/>
  <mergeCells count="36">
    <mergeCell ref="AK26:AM26"/>
    <mergeCell ref="AK27:AM27"/>
    <mergeCell ref="AK6:AL7"/>
    <mergeCell ref="AM6:AM8"/>
    <mergeCell ref="AN6:AN7"/>
    <mergeCell ref="AP6:AP8"/>
    <mergeCell ref="D7:D8"/>
    <mergeCell ref="E7:E8"/>
    <mergeCell ref="F7:F8"/>
    <mergeCell ref="Q7:Q8"/>
    <mergeCell ref="R7:R8"/>
    <mergeCell ref="AA7:AB7"/>
    <mergeCell ref="V6:X7"/>
    <mergeCell ref="Y6:Y8"/>
    <mergeCell ref="Z6:Z8"/>
    <mergeCell ref="AA6:AF6"/>
    <mergeCell ref="AG6:AG8"/>
    <mergeCell ref="AH6:AJ7"/>
    <mergeCell ref="AC7:AD7"/>
    <mergeCell ref="AE7:AF7"/>
    <mergeCell ref="U6:U8"/>
    <mergeCell ref="A1:U1"/>
    <mergeCell ref="B3:K3"/>
    <mergeCell ref="A5:O5"/>
    <mergeCell ref="P5:AF5"/>
    <mergeCell ref="A6:A8"/>
    <mergeCell ref="B6:B8"/>
    <mergeCell ref="C6:C8"/>
    <mergeCell ref="D6:F6"/>
    <mergeCell ref="G6:I7"/>
    <mergeCell ref="J6:J8"/>
    <mergeCell ref="K6:K8"/>
    <mergeCell ref="L6:N7"/>
    <mergeCell ref="O6:O8"/>
    <mergeCell ref="P6:S6"/>
    <mergeCell ref="T6:T8"/>
  </mergeCells>
  <printOptions horizontalCentered="1"/>
  <pageMargins left="0.59055118110236227" right="0.19685039370078741" top="0.78740157480314965" bottom="0.98425196850393704" header="0.27559055118110237" footer="0.39370078740157483"/>
  <pageSetup paperSize="258" scale="45" pageOrder="overThenDown" orientation="landscape" r:id="rId1"/>
  <headerFooter alignWithMargins="0">
    <oddFooter>&amp;C&amp;"Calibri,Bold"Page &amp;P of &amp;N&amp;R&amp;"Calibri,Italic"BKPP - Belanja Modal Tahun 2017</oddFooter>
  </headerFooter>
  <colBreaks count="2" manualBreakCount="2">
    <brk id="21" max="42" man="1"/>
    <brk id="40" max="1048575"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indexed="42"/>
  </sheetPr>
  <dimension ref="A1:XEL18"/>
  <sheetViews>
    <sheetView view="pageBreakPreview" zoomScale="60" workbookViewId="0">
      <pane xSplit="7" ySplit="1" topLeftCell="W2" activePane="bottomRight" state="frozen"/>
      <selection pane="topRight" activeCell="H1" sqref="H1"/>
      <selection pane="bottomLeft" activeCell="A2" sqref="A2"/>
      <selection pane="bottomRight" activeCell="AN14" sqref="AN14:AN15"/>
    </sheetView>
  </sheetViews>
  <sheetFormatPr defaultColWidth="9.140625" defaultRowHeight="15" x14ac:dyDescent="0.25"/>
  <cols>
    <col min="1" max="1" width="8" style="813" customWidth="1"/>
    <col min="2" max="2" width="12.140625" style="813" customWidth="1"/>
    <col min="3" max="3" width="11.140625" style="813" customWidth="1"/>
    <col min="4" max="4" width="8" style="813" customWidth="1"/>
    <col min="5" max="5" width="8.140625" style="907" customWidth="1"/>
    <col min="6" max="6" width="11.7109375" style="907" bestFit="1" customWidth="1"/>
    <col min="7" max="7" width="17.140625" style="907" customWidth="1"/>
    <col min="8" max="8" width="24.85546875" style="907" customWidth="1"/>
    <col min="9" max="9" width="25.42578125" style="908" customWidth="1"/>
    <col min="10" max="10" width="24.42578125" style="909" customWidth="1"/>
    <col min="11" max="11" width="13.140625" style="910" customWidth="1"/>
    <col min="12" max="13" width="9.140625" style="813" bestFit="1" customWidth="1"/>
    <col min="14" max="14" width="17.42578125" style="814" customWidth="1"/>
    <col min="15" max="15" width="17.85546875" style="814" hidden="1" customWidth="1"/>
    <col min="16" max="16" width="17" style="815" customWidth="1"/>
    <col min="17" max="17" width="16.42578125" style="815" bestFit="1" customWidth="1"/>
    <col min="18" max="18" width="18" style="815" customWidth="1"/>
    <col min="19" max="19" width="14.42578125" style="816" customWidth="1"/>
    <col min="20" max="20" width="15.140625" style="817" customWidth="1"/>
    <col min="21" max="21" width="14.28515625" style="815" customWidth="1"/>
    <col min="22" max="22" width="15.42578125" style="817" customWidth="1"/>
    <col min="23" max="23" width="8.85546875" style="818" customWidth="1"/>
    <col min="24" max="24" width="7.85546875" style="817" customWidth="1"/>
    <col min="25" max="25" width="21" style="815" customWidth="1"/>
    <col min="26" max="26" width="19.42578125" style="815" hidden="1" customWidth="1"/>
    <col min="27" max="27" width="17.85546875" style="815" bestFit="1" customWidth="1"/>
    <col min="28" max="28" width="8.140625" style="815" customWidth="1"/>
    <col min="29" max="29" width="8.42578125" style="816" customWidth="1"/>
    <col min="30" max="30" width="8.140625" style="815" customWidth="1"/>
    <col min="31" max="31" width="8.42578125" style="816" customWidth="1"/>
    <col min="32" max="32" width="20.85546875" style="815" customWidth="1"/>
    <col min="33" max="33" width="13" style="816" bestFit="1" customWidth="1"/>
    <col min="34" max="34" width="28.28515625" style="815" customWidth="1"/>
    <col min="35" max="35" width="18.42578125" style="815" customWidth="1"/>
    <col min="36" max="36" width="18" style="815" customWidth="1"/>
    <col min="37" max="37" width="8.42578125" style="815" customWidth="1"/>
    <col min="38" max="39" width="17.42578125" style="815" customWidth="1"/>
    <col min="40" max="40" width="18.140625" style="815" bestFit="1" customWidth="1"/>
    <col min="41" max="41" width="16" style="815" bestFit="1" customWidth="1"/>
    <col min="42" max="50" width="9.140625" style="812"/>
    <col min="51" max="16384" width="9.140625" style="810"/>
  </cols>
  <sheetData>
    <row r="1" spans="1:16366" ht="36.75" customHeight="1" x14ac:dyDescent="0.25">
      <c r="A1" s="1519" t="s">
        <v>2365</v>
      </c>
      <c r="B1" s="1519"/>
      <c r="C1" s="1519"/>
      <c r="D1" s="1519"/>
      <c r="E1" s="1519"/>
      <c r="F1" s="1519"/>
      <c r="G1" s="1519"/>
      <c r="H1" s="1519"/>
      <c r="I1" s="1519"/>
      <c r="J1" s="1519"/>
      <c r="K1" s="1519"/>
      <c r="L1" s="1519"/>
      <c r="M1" s="1519"/>
      <c r="N1" s="1519"/>
      <c r="O1" s="1519"/>
      <c r="P1" s="1519"/>
      <c r="Q1" s="1519"/>
      <c r="R1" s="1519"/>
      <c r="S1" s="1519"/>
      <c r="T1" s="1519"/>
      <c r="U1" s="1519"/>
      <c r="V1" s="1519"/>
      <c r="W1" s="808"/>
      <c r="X1" s="808"/>
      <c r="Y1" s="808"/>
      <c r="Z1" s="808"/>
      <c r="AA1" s="808"/>
      <c r="AB1" s="808"/>
      <c r="AC1" s="809"/>
      <c r="AD1" s="808"/>
      <c r="AE1" s="809"/>
      <c r="AF1" s="808"/>
      <c r="AG1" s="809"/>
      <c r="AH1" s="808"/>
      <c r="AI1" s="808"/>
      <c r="AJ1" s="808"/>
      <c r="AK1" s="808"/>
      <c r="AL1" s="808"/>
      <c r="AM1" s="808"/>
      <c r="AN1" s="808"/>
      <c r="AO1" s="808"/>
      <c r="AP1" s="810"/>
      <c r="AQ1" s="810"/>
      <c r="AR1" s="810"/>
      <c r="AS1" s="810"/>
      <c r="AT1" s="810"/>
      <c r="AU1" s="810"/>
      <c r="AV1" s="810"/>
      <c r="AW1" s="810"/>
      <c r="AX1" s="810"/>
    </row>
    <row r="2" spans="1:16366" ht="37.5" customHeight="1" x14ac:dyDescent="0.25">
      <c r="A2" s="1519" t="s">
        <v>2368</v>
      </c>
      <c r="B2" s="1519"/>
      <c r="C2" s="1519"/>
      <c r="D2" s="1519"/>
      <c r="E2" s="1519"/>
      <c r="F2" s="1519"/>
      <c r="G2" s="1519"/>
      <c r="H2" s="1519"/>
      <c r="I2" s="1519"/>
      <c r="J2" s="1519"/>
      <c r="K2" s="1519"/>
      <c r="L2" s="1519"/>
      <c r="M2" s="1519"/>
      <c r="N2" s="1519"/>
      <c r="O2" s="1519"/>
      <c r="P2" s="1519"/>
      <c r="Q2" s="1519"/>
      <c r="R2" s="1519"/>
      <c r="S2" s="1519"/>
      <c r="T2" s="1519"/>
      <c r="U2" s="1519"/>
      <c r="V2" s="1519"/>
      <c r="W2" s="808"/>
      <c r="X2" s="808"/>
      <c r="Y2" s="808"/>
      <c r="Z2" s="808"/>
      <c r="AA2" s="808"/>
      <c r="AB2" s="808"/>
      <c r="AC2" s="809"/>
      <c r="AD2" s="808"/>
      <c r="AE2" s="809"/>
      <c r="AF2" s="808"/>
      <c r="AG2" s="809"/>
      <c r="AH2" s="808"/>
      <c r="AI2" s="808"/>
      <c r="AJ2" s="808"/>
      <c r="AK2" s="808"/>
      <c r="AL2" s="808"/>
      <c r="AM2" s="808"/>
      <c r="AN2" s="808"/>
      <c r="AO2" s="808"/>
    </row>
    <row r="3" spans="1:16366" ht="15" customHeight="1" x14ac:dyDescent="0.25">
      <c r="B3" s="1520"/>
      <c r="C3" s="1520"/>
      <c r="D3" s="1520"/>
      <c r="E3" s="1520"/>
      <c r="F3" s="1520"/>
      <c r="G3" s="1520"/>
      <c r="H3" s="1520"/>
      <c r="I3" s="1520"/>
      <c r="J3" s="1520"/>
      <c r="K3" s="1520"/>
      <c r="AC3" s="819"/>
      <c r="AE3" s="819"/>
      <c r="AG3" s="819"/>
    </row>
    <row r="4" spans="1:16366" ht="15" customHeight="1" thickBot="1" x14ac:dyDescent="0.3">
      <c r="B4" s="820"/>
      <c r="C4" s="820"/>
      <c r="D4" s="820"/>
      <c r="E4" s="820"/>
      <c r="F4" s="820"/>
      <c r="G4" s="820"/>
      <c r="H4" s="820"/>
      <c r="I4" s="821"/>
      <c r="J4" s="822"/>
      <c r="K4" s="820"/>
    </row>
    <row r="5" spans="1:16366" s="825" customFormat="1" ht="27" thickBot="1" x14ac:dyDescent="0.3">
      <c r="A5" s="1521" t="s">
        <v>2257</v>
      </c>
      <c r="B5" s="1522"/>
      <c r="C5" s="1522"/>
      <c r="D5" s="1522"/>
      <c r="E5" s="1522"/>
      <c r="F5" s="1522"/>
      <c r="G5" s="1522"/>
      <c r="H5" s="1522"/>
      <c r="I5" s="1522"/>
      <c r="J5" s="1522"/>
      <c r="K5" s="1522"/>
      <c r="L5" s="1522"/>
      <c r="M5" s="1522"/>
      <c r="N5" s="1522"/>
      <c r="O5" s="1522"/>
      <c r="P5" s="1523"/>
      <c r="Q5" s="1524" t="s">
        <v>2258</v>
      </c>
      <c r="R5" s="1524"/>
      <c r="S5" s="1524"/>
      <c r="T5" s="1524"/>
      <c r="U5" s="1524"/>
      <c r="V5" s="1524"/>
      <c r="W5" s="1524"/>
      <c r="X5" s="1524"/>
      <c r="Y5" s="1524"/>
      <c r="Z5" s="1524"/>
      <c r="AA5" s="1524"/>
      <c r="AB5" s="1524"/>
      <c r="AC5" s="1524"/>
      <c r="AD5" s="1524"/>
      <c r="AE5" s="1524"/>
      <c r="AF5" s="1524"/>
      <c r="AG5" s="1524"/>
      <c r="AH5" s="823"/>
      <c r="AI5" s="823"/>
      <c r="AJ5" s="823"/>
      <c r="AK5" s="823"/>
      <c r="AL5" s="823"/>
      <c r="AM5" s="823"/>
      <c r="AN5" s="823"/>
      <c r="AO5" s="824"/>
    </row>
    <row r="6" spans="1:16366" s="826" customFormat="1" ht="24.95" customHeight="1" thickBot="1" x14ac:dyDescent="0.3">
      <c r="A6" s="1525" t="s">
        <v>2259</v>
      </c>
      <c r="B6" s="1525" t="s">
        <v>2260</v>
      </c>
      <c r="C6" s="1525" t="s">
        <v>2261</v>
      </c>
      <c r="D6" s="1526" t="s">
        <v>2262</v>
      </c>
      <c r="E6" s="1526"/>
      <c r="F6" s="1526"/>
      <c r="G6" s="1526" t="s">
        <v>2263</v>
      </c>
      <c r="H6" s="1526"/>
      <c r="I6" s="1526"/>
      <c r="J6" s="1525" t="s">
        <v>2264</v>
      </c>
      <c r="K6" s="1525" t="s">
        <v>2265</v>
      </c>
      <c r="L6" s="1528" t="s">
        <v>2266</v>
      </c>
      <c r="M6" s="1528"/>
      <c r="N6" s="1528"/>
      <c r="O6" s="978"/>
      <c r="P6" s="1530" t="s">
        <v>97</v>
      </c>
      <c r="Q6" s="1531" t="s">
        <v>2267</v>
      </c>
      <c r="R6" s="1531"/>
      <c r="S6" s="1531"/>
      <c r="T6" s="1531"/>
      <c r="U6" s="1531" t="s">
        <v>2249</v>
      </c>
      <c r="V6" s="1531" t="s">
        <v>2268</v>
      </c>
      <c r="W6" s="1528" t="s">
        <v>2266</v>
      </c>
      <c r="X6" s="1528"/>
      <c r="Y6" s="1528"/>
      <c r="Z6" s="1531" t="s">
        <v>2269</v>
      </c>
      <c r="AA6" s="1531" t="s">
        <v>97</v>
      </c>
      <c r="AB6" s="1531" t="s">
        <v>2270</v>
      </c>
      <c r="AC6" s="1531"/>
      <c r="AD6" s="1531"/>
      <c r="AE6" s="1531"/>
      <c r="AF6" s="1531"/>
      <c r="AG6" s="1531"/>
      <c r="AH6" s="1528" t="s">
        <v>2271</v>
      </c>
      <c r="AI6" s="1528" t="s">
        <v>2272</v>
      </c>
      <c r="AJ6" s="1528"/>
      <c r="AK6" s="1528"/>
      <c r="AL6" s="1528" t="s">
        <v>2273</v>
      </c>
      <c r="AM6" s="1528"/>
      <c r="AN6" s="1541" t="s">
        <v>102</v>
      </c>
      <c r="AO6" s="1526" t="s">
        <v>2274</v>
      </c>
    </row>
    <row r="7" spans="1:16366" s="826" customFormat="1" ht="24.95" customHeight="1" thickBot="1" x14ac:dyDescent="0.3">
      <c r="A7" s="1525"/>
      <c r="B7" s="1525"/>
      <c r="C7" s="1525"/>
      <c r="D7" s="1526" t="s">
        <v>2276</v>
      </c>
      <c r="E7" s="1532" t="s">
        <v>2277</v>
      </c>
      <c r="F7" s="1526" t="s">
        <v>2278</v>
      </c>
      <c r="G7" s="1527"/>
      <c r="H7" s="1527"/>
      <c r="I7" s="1527"/>
      <c r="J7" s="1525"/>
      <c r="K7" s="1525"/>
      <c r="L7" s="1529"/>
      <c r="M7" s="1529"/>
      <c r="N7" s="1529"/>
      <c r="O7" s="979"/>
      <c r="P7" s="1530"/>
      <c r="Q7" s="978" t="s">
        <v>2279</v>
      </c>
      <c r="R7" s="1534" t="s">
        <v>9</v>
      </c>
      <c r="S7" s="1534" t="s">
        <v>19</v>
      </c>
      <c r="T7" s="978" t="s">
        <v>2280</v>
      </c>
      <c r="U7" s="1531"/>
      <c r="V7" s="1531"/>
      <c r="W7" s="1529"/>
      <c r="X7" s="1529"/>
      <c r="Y7" s="1529"/>
      <c r="Z7" s="1531"/>
      <c r="AA7" s="1531"/>
      <c r="AB7" s="1531" t="s">
        <v>2281</v>
      </c>
      <c r="AC7" s="1531"/>
      <c r="AD7" s="1531" t="s">
        <v>2282</v>
      </c>
      <c r="AE7" s="1531"/>
      <c r="AF7" s="1531" t="s">
        <v>2283</v>
      </c>
      <c r="AG7" s="1531"/>
      <c r="AH7" s="1536"/>
      <c r="AI7" s="1529"/>
      <c r="AJ7" s="1529"/>
      <c r="AK7" s="1529"/>
      <c r="AL7" s="1529"/>
      <c r="AM7" s="1529"/>
      <c r="AN7" s="1542"/>
      <c r="AO7" s="1544"/>
    </row>
    <row r="8" spans="1:16366" s="826" customFormat="1" ht="32.25" thickBot="1" x14ac:dyDescent="0.3">
      <c r="A8" s="1525"/>
      <c r="B8" s="1525"/>
      <c r="C8" s="1525"/>
      <c r="D8" s="1527"/>
      <c r="E8" s="1533"/>
      <c r="F8" s="1527"/>
      <c r="G8" s="981" t="s">
        <v>2284</v>
      </c>
      <c r="H8" s="829" t="s">
        <v>2285</v>
      </c>
      <c r="I8" s="829" t="s">
        <v>2286</v>
      </c>
      <c r="J8" s="1525"/>
      <c r="K8" s="1525"/>
      <c r="L8" s="982" t="s">
        <v>2287</v>
      </c>
      <c r="M8" s="982" t="s">
        <v>99</v>
      </c>
      <c r="N8" s="831" t="s">
        <v>101</v>
      </c>
      <c r="O8" s="831" t="s">
        <v>2372</v>
      </c>
      <c r="P8" s="1530"/>
      <c r="Q8" s="979" t="s">
        <v>2288</v>
      </c>
      <c r="R8" s="1535"/>
      <c r="S8" s="1535"/>
      <c r="T8" s="833" t="s">
        <v>2289</v>
      </c>
      <c r="U8" s="1531"/>
      <c r="V8" s="1531"/>
      <c r="W8" s="834" t="s">
        <v>2287</v>
      </c>
      <c r="X8" s="982" t="s">
        <v>99</v>
      </c>
      <c r="Y8" s="982" t="s">
        <v>101</v>
      </c>
      <c r="Z8" s="1531"/>
      <c r="AA8" s="1531"/>
      <c r="AB8" s="835" t="s">
        <v>9</v>
      </c>
      <c r="AC8" s="836" t="s">
        <v>19</v>
      </c>
      <c r="AD8" s="835" t="s">
        <v>9</v>
      </c>
      <c r="AE8" s="836" t="s">
        <v>19</v>
      </c>
      <c r="AF8" s="835" t="s">
        <v>2290</v>
      </c>
      <c r="AG8" s="836" t="s">
        <v>19</v>
      </c>
      <c r="AH8" s="1529"/>
      <c r="AI8" s="982" t="s">
        <v>2291</v>
      </c>
      <c r="AJ8" s="982" t="s">
        <v>2292</v>
      </c>
      <c r="AK8" s="983" t="s">
        <v>2293</v>
      </c>
      <c r="AL8" s="980" t="s">
        <v>2294</v>
      </c>
      <c r="AM8" s="980" t="s">
        <v>2295</v>
      </c>
      <c r="AN8" s="1543"/>
      <c r="AO8" s="839" t="s">
        <v>2296</v>
      </c>
    </row>
    <row r="9" spans="1:16366" s="842" customFormat="1" ht="20.100000000000001" customHeight="1" thickBot="1" x14ac:dyDescent="0.3">
      <c r="A9" s="840">
        <v>1</v>
      </c>
      <c r="B9" s="840">
        <v>2</v>
      </c>
      <c r="C9" s="840">
        <v>3</v>
      </c>
      <c r="D9" s="840">
        <v>4</v>
      </c>
      <c r="E9" s="840">
        <v>5</v>
      </c>
      <c r="F9" s="840">
        <v>6</v>
      </c>
      <c r="G9" s="840">
        <v>7</v>
      </c>
      <c r="H9" s="840">
        <v>8</v>
      </c>
      <c r="I9" s="841">
        <v>9</v>
      </c>
      <c r="J9" s="840">
        <v>10</v>
      </c>
      <c r="K9" s="840">
        <v>11</v>
      </c>
      <c r="L9" s="840">
        <v>12</v>
      </c>
      <c r="M9" s="840">
        <v>13</v>
      </c>
      <c r="N9" s="840">
        <v>14</v>
      </c>
      <c r="O9" s="840"/>
      <c r="P9" s="840">
        <v>15</v>
      </c>
      <c r="Q9" s="840">
        <v>16</v>
      </c>
      <c r="R9" s="840"/>
      <c r="S9" s="840">
        <v>17</v>
      </c>
      <c r="T9" s="840">
        <v>18</v>
      </c>
      <c r="U9" s="840">
        <v>19</v>
      </c>
      <c r="V9" s="840">
        <v>20</v>
      </c>
      <c r="W9" s="840">
        <v>21</v>
      </c>
      <c r="X9" s="840">
        <v>22</v>
      </c>
      <c r="Y9" s="840">
        <v>23</v>
      </c>
      <c r="Z9" s="840" t="s">
        <v>2297</v>
      </c>
      <c r="AA9" s="840">
        <v>25</v>
      </c>
      <c r="AB9" s="840">
        <v>26</v>
      </c>
      <c r="AC9" s="840">
        <v>27</v>
      </c>
      <c r="AD9" s="840">
        <v>28</v>
      </c>
      <c r="AE9" s="840">
        <v>29</v>
      </c>
      <c r="AF9" s="840">
        <v>30</v>
      </c>
      <c r="AG9" s="840">
        <v>31</v>
      </c>
      <c r="AH9" s="840">
        <v>32</v>
      </c>
      <c r="AI9" s="840">
        <v>38</v>
      </c>
      <c r="AJ9" s="840">
        <v>39</v>
      </c>
      <c r="AK9" s="840">
        <v>37</v>
      </c>
      <c r="AL9" s="840">
        <v>38</v>
      </c>
      <c r="AM9" s="840">
        <v>39</v>
      </c>
      <c r="AN9" s="840" t="s">
        <v>2298</v>
      </c>
      <c r="AO9" s="840">
        <v>41</v>
      </c>
    </row>
    <row r="10" spans="1:16366" ht="31.5" customHeight="1" x14ac:dyDescent="0.25">
      <c r="A10" s="843"/>
      <c r="B10" s="843"/>
      <c r="C10" s="843"/>
      <c r="D10" s="843"/>
      <c r="E10" s="844"/>
      <c r="F10" s="844"/>
      <c r="G10" s="843"/>
      <c r="H10" s="844"/>
      <c r="I10" s="845"/>
      <c r="J10" s="846"/>
      <c r="K10" s="847"/>
      <c r="L10" s="843"/>
      <c r="M10" s="843"/>
      <c r="N10" s="848"/>
      <c r="O10" s="848"/>
      <c r="P10" s="849"/>
      <c r="Q10" s="849"/>
      <c r="R10" s="849"/>
      <c r="S10" s="850"/>
      <c r="T10" s="851"/>
      <c r="U10" s="852"/>
      <c r="V10" s="853"/>
      <c r="W10" s="854"/>
      <c r="X10" s="853"/>
      <c r="Y10" s="855"/>
      <c r="Z10" s="849"/>
      <c r="AA10" s="855"/>
      <c r="AB10" s="856"/>
      <c r="AC10" s="857"/>
      <c r="AD10" s="856"/>
      <c r="AE10" s="857"/>
      <c r="AF10" s="856"/>
      <c r="AG10" s="858"/>
      <c r="AH10" s="859"/>
      <c r="AI10" s="849"/>
      <c r="AJ10" s="849"/>
      <c r="AK10" s="849"/>
      <c r="AL10" s="849"/>
      <c r="AM10" s="849"/>
      <c r="AN10" s="849"/>
      <c r="AO10" s="860"/>
      <c r="AP10" s="810"/>
      <c r="AQ10" s="810"/>
      <c r="AR10" s="810"/>
      <c r="AS10" s="810"/>
      <c r="AT10" s="810"/>
      <c r="AU10" s="810"/>
      <c r="AV10" s="810"/>
      <c r="AW10" s="810"/>
      <c r="AX10" s="810"/>
    </row>
    <row r="11" spans="1:16366" s="1001" customFormat="1" ht="48" customHeight="1" x14ac:dyDescent="0.25">
      <c r="A11" s="984">
        <v>1</v>
      </c>
      <c r="B11" s="985" t="s">
        <v>2367</v>
      </c>
      <c r="C11" s="985"/>
      <c r="D11" s="986">
        <v>2</v>
      </c>
      <c r="E11" s="987" t="s">
        <v>2366</v>
      </c>
      <c r="F11" s="988" t="s">
        <v>2317</v>
      </c>
      <c r="G11" s="989" t="s">
        <v>2302</v>
      </c>
      <c r="H11" s="990"/>
      <c r="I11" s="1007" t="s">
        <v>2369</v>
      </c>
      <c r="J11" s="991" t="s">
        <v>2185</v>
      </c>
      <c r="K11" s="984"/>
      <c r="L11" s="984">
        <v>2</v>
      </c>
      <c r="M11" s="984" t="s">
        <v>2379</v>
      </c>
      <c r="N11" s="992">
        <v>9074500</v>
      </c>
      <c r="O11" s="992">
        <f>N11*10%</f>
        <v>907450</v>
      </c>
      <c r="P11" s="993">
        <f>L11*N11</f>
        <v>18149000</v>
      </c>
      <c r="Q11" s="993">
        <v>18149000</v>
      </c>
      <c r="R11" s="994" t="s">
        <v>2374</v>
      </c>
      <c r="S11" s="995">
        <v>43733</v>
      </c>
      <c r="T11" s="994" t="s">
        <v>2376</v>
      </c>
      <c r="U11" s="1008" t="s">
        <v>2378</v>
      </c>
      <c r="V11" s="996" t="s">
        <v>2361</v>
      </c>
      <c r="W11" s="984">
        <f>L11</f>
        <v>2</v>
      </c>
      <c r="X11" s="997" t="str">
        <f>M11</f>
        <v>UNIT</v>
      </c>
      <c r="Y11" s="992">
        <f>AA11/W11</f>
        <v>9074500</v>
      </c>
      <c r="Z11" s="996">
        <v>145000</v>
      </c>
      <c r="AA11" s="993">
        <v>18149000</v>
      </c>
      <c r="AB11" s="996"/>
      <c r="AC11" s="995"/>
      <c r="AD11" s="996"/>
      <c r="AE11" s="995"/>
      <c r="AF11" s="996" t="s">
        <v>2380</v>
      </c>
      <c r="AG11" s="995">
        <v>43804</v>
      </c>
      <c r="AH11" s="998" t="s">
        <v>2314</v>
      </c>
      <c r="AI11" s="996"/>
      <c r="AJ11" s="996"/>
      <c r="AK11" s="999"/>
      <c r="AL11" s="993"/>
      <c r="AM11" s="993"/>
      <c r="AN11" s="1000">
        <f>AM11+AL11+AA11</f>
        <v>18149000</v>
      </c>
      <c r="AO11" s="984"/>
    </row>
    <row r="12" spans="1:16366" s="1006" customFormat="1" ht="48" customHeight="1" x14ac:dyDescent="0.25">
      <c r="A12" s="984"/>
      <c r="B12" s="985"/>
      <c r="C12" s="985"/>
      <c r="D12" s="986">
        <v>2</v>
      </c>
      <c r="E12" s="987" t="s">
        <v>2366</v>
      </c>
      <c r="F12" s="988" t="s">
        <v>2317</v>
      </c>
      <c r="G12" s="989" t="s">
        <v>2302</v>
      </c>
      <c r="H12" s="990"/>
      <c r="I12" s="1007" t="s">
        <v>2370</v>
      </c>
      <c r="J12" s="1003" t="s">
        <v>186</v>
      </c>
      <c r="K12" s="984"/>
      <c r="L12" s="1002">
        <v>1</v>
      </c>
      <c r="M12" s="984" t="s">
        <v>2379</v>
      </c>
      <c r="N12" s="992">
        <v>6374797</v>
      </c>
      <c r="O12" s="992">
        <f t="shared" ref="O12:O13" si="0">N12*10%</f>
        <v>637479.70000000007</v>
      </c>
      <c r="P12" s="993">
        <f t="shared" ref="P12:P13" si="1">L12*N12</f>
        <v>6374797</v>
      </c>
      <c r="Q12" s="1004">
        <v>6374797</v>
      </c>
      <c r="R12" s="994" t="s">
        <v>2373</v>
      </c>
      <c r="S12" s="995">
        <v>43635</v>
      </c>
      <c r="T12" s="994" t="s">
        <v>2377</v>
      </c>
      <c r="U12" s="1009" t="s">
        <v>186</v>
      </c>
      <c r="V12" s="1005" t="s">
        <v>2362</v>
      </c>
      <c r="W12" s="984">
        <f t="shared" ref="W12:W13" si="2">L12</f>
        <v>1</v>
      </c>
      <c r="X12" s="997" t="str">
        <f t="shared" ref="X12:X13" si="3">M12</f>
        <v>UNIT</v>
      </c>
      <c r="Y12" s="992">
        <f t="shared" ref="Y12" si="4">N12</f>
        <v>6374797</v>
      </c>
      <c r="Z12" s="996">
        <v>450000</v>
      </c>
      <c r="AA12" s="993">
        <f>Y12*W12</f>
        <v>6374797</v>
      </c>
      <c r="AB12" s="996"/>
      <c r="AC12" s="995"/>
      <c r="AD12" s="996"/>
      <c r="AE12" s="995"/>
      <c r="AF12" s="996" t="s">
        <v>2381</v>
      </c>
      <c r="AG12" s="995">
        <v>43805</v>
      </c>
      <c r="AH12" s="998" t="s">
        <v>2314</v>
      </c>
      <c r="AI12" s="996"/>
      <c r="AJ12" s="996"/>
      <c r="AK12" s="999"/>
      <c r="AL12" s="993"/>
      <c r="AM12" s="993"/>
      <c r="AN12" s="1000">
        <f t="shared" ref="AN12:AN13" si="5">AM12+AL12+AA12</f>
        <v>6374797</v>
      </c>
      <c r="AO12" s="1004"/>
    </row>
    <row r="13" spans="1:16366" s="1006" customFormat="1" ht="48" customHeight="1" x14ac:dyDescent="0.25">
      <c r="A13" s="984"/>
      <c r="B13" s="985"/>
      <c r="C13" s="985"/>
      <c r="D13" s="986">
        <v>2</v>
      </c>
      <c r="E13" s="987" t="s">
        <v>2366</v>
      </c>
      <c r="F13" s="988" t="s">
        <v>2317</v>
      </c>
      <c r="G13" s="989" t="s">
        <v>2302</v>
      </c>
      <c r="H13" s="990"/>
      <c r="I13" s="1007" t="s">
        <v>2371</v>
      </c>
      <c r="J13" s="1003" t="s">
        <v>2066</v>
      </c>
      <c r="K13" s="984"/>
      <c r="L13" s="1002">
        <v>5</v>
      </c>
      <c r="M13" s="984" t="s">
        <v>2379</v>
      </c>
      <c r="N13" s="992">
        <v>12166500</v>
      </c>
      <c r="O13" s="992">
        <f t="shared" si="0"/>
        <v>1216650</v>
      </c>
      <c r="P13" s="993">
        <f t="shared" si="1"/>
        <v>60832500</v>
      </c>
      <c r="Q13" s="1004">
        <v>60832500</v>
      </c>
      <c r="R13" s="994" t="s">
        <v>2375</v>
      </c>
      <c r="S13" s="995">
        <v>43733</v>
      </c>
      <c r="T13" s="994" t="s">
        <v>2376</v>
      </c>
      <c r="U13" s="1009" t="s">
        <v>2066</v>
      </c>
      <c r="V13" s="1005" t="s">
        <v>2363</v>
      </c>
      <c r="W13" s="984">
        <f t="shared" si="2"/>
        <v>5</v>
      </c>
      <c r="X13" s="997" t="str">
        <f t="shared" si="3"/>
        <v>UNIT</v>
      </c>
      <c r="Y13" s="992">
        <f>AA13/W13</f>
        <v>12166500</v>
      </c>
      <c r="Z13" s="996">
        <v>356000</v>
      </c>
      <c r="AA13" s="993">
        <v>60832500</v>
      </c>
      <c r="AB13" s="996"/>
      <c r="AC13" s="995"/>
      <c r="AD13" s="996"/>
      <c r="AE13" s="995"/>
      <c r="AF13" s="996" t="s">
        <v>2382</v>
      </c>
      <c r="AG13" s="995">
        <v>43805</v>
      </c>
      <c r="AH13" s="998" t="s">
        <v>2314</v>
      </c>
      <c r="AI13" s="996"/>
      <c r="AJ13" s="996"/>
      <c r="AK13" s="999"/>
      <c r="AL13" s="993"/>
      <c r="AM13" s="993"/>
      <c r="AN13" s="1000">
        <f t="shared" si="5"/>
        <v>60832500</v>
      </c>
      <c r="AO13" s="1004"/>
    </row>
    <row r="14" spans="1:16366" s="812" customFormat="1" x14ac:dyDescent="0.25">
      <c r="A14" s="813"/>
      <c r="B14" s="813"/>
      <c r="C14" s="813"/>
      <c r="D14" s="813"/>
      <c r="E14" s="907"/>
      <c r="F14" s="907"/>
      <c r="G14" s="907"/>
      <c r="H14" s="907"/>
      <c r="I14" s="908"/>
      <c r="J14" s="909"/>
      <c r="K14" s="910"/>
      <c r="L14" s="813"/>
      <c r="M14" s="813"/>
      <c r="N14" s="814">
        <v>1814900</v>
      </c>
      <c r="O14" s="814"/>
      <c r="P14" s="815"/>
      <c r="Q14" s="815"/>
      <c r="R14" s="815"/>
      <c r="S14" s="816"/>
      <c r="T14" s="817"/>
      <c r="U14" s="815"/>
      <c r="V14" s="817"/>
      <c r="W14" s="818"/>
      <c r="X14" s="817"/>
      <c r="Y14" s="815"/>
      <c r="Z14" s="815"/>
      <c r="AA14" s="815"/>
      <c r="AB14" s="815"/>
      <c r="AC14" s="816"/>
      <c r="AD14" s="815"/>
      <c r="AE14" s="816"/>
      <c r="AF14" s="815"/>
      <c r="AG14" s="816"/>
      <c r="AH14" s="912"/>
      <c r="AI14" s="911"/>
      <c r="AJ14" s="911"/>
      <c r="AK14" s="911"/>
      <c r="AL14" s="911"/>
      <c r="AM14" s="911"/>
      <c r="AN14" s="1078"/>
      <c r="AO14" s="815"/>
      <c r="AY14" s="810"/>
      <c r="AZ14" s="810"/>
      <c r="BA14" s="810"/>
      <c r="BB14" s="810"/>
      <c r="BC14" s="810"/>
      <c r="BD14" s="810"/>
      <c r="BE14" s="810"/>
      <c r="BF14" s="810"/>
      <c r="BG14" s="810"/>
      <c r="BH14" s="810"/>
      <c r="BI14" s="810"/>
      <c r="BJ14" s="810"/>
      <c r="BK14" s="810"/>
      <c r="BL14" s="810"/>
      <c r="BM14" s="810"/>
      <c r="BN14" s="810"/>
      <c r="BO14" s="810"/>
      <c r="BP14" s="810"/>
      <c r="BQ14" s="810"/>
      <c r="BR14" s="810"/>
      <c r="BS14" s="810"/>
      <c r="BT14" s="810"/>
      <c r="BU14" s="810"/>
      <c r="BV14" s="810"/>
      <c r="BW14" s="810"/>
      <c r="BX14" s="810"/>
      <c r="BY14" s="810"/>
      <c r="BZ14" s="810"/>
      <c r="CA14" s="810"/>
      <c r="CB14" s="810"/>
      <c r="CC14" s="810"/>
      <c r="CD14" s="810"/>
      <c r="CE14" s="810"/>
      <c r="CF14" s="810"/>
      <c r="CG14" s="810"/>
      <c r="CH14" s="810"/>
      <c r="CI14" s="810"/>
      <c r="CJ14" s="810"/>
      <c r="CK14" s="810"/>
      <c r="CL14" s="810"/>
      <c r="CM14" s="810"/>
      <c r="CN14" s="810"/>
      <c r="CO14" s="810"/>
      <c r="CP14" s="810"/>
      <c r="CQ14" s="810"/>
      <c r="CR14" s="810"/>
      <c r="CS14" s="810"/>
      <c r="CT14" s="810"/>
      <c r="CU14" s="810"/>
      <c r="CV14" s="810"/>
      <c r="CW14" s="810"/>
      <c r="CX14" s="810"/>
      <c r="CY14" s="810"/>
      <c r="CZ14" s="810"/>
      <c r="DA14" s="810"/>
      <c r="DB14" s="810"/>
      <c r="DC14" s="810"/>
      <c r="DD14" s="810"/>
      <c r="DE14" s="810"/>
      <c r="DF14" s="810"/>
      <c r="DG14" s="810"/>
      <c r="DH14" s="810"/>
      <c r="DI14" s="810"/>
      <c r="DJ14" s="810"/>
      <c r="DK14" s="810"/>
      <c r="DL14" s="810"/>
      <c r="DM14" s="810"/>
      <c r="DN14" s="810"/>
      <c r="DO14" s="810"/>
      <c r="DP14" s="810"/>
      <c r="DQ14" s="810"/>
      <c r="DR14" s="810"/>
      <c r="DS14" s="810"/>
      <c r="DT14" s="810"/>
      <c r="DU14" s="810"/>
      <c r="DV14" s="810"/>
      <c r="DW14" s="810"/>
      <c r="DX14" s="810"/>
      <c r="DY14" s="810"/>
      <c r="DZ14" s="810"/>
      <c r="EA14" s="810"/>
      <c r="EB14" s="810"/>
      <c r="EC14" s="810"/>
      <c r="ED14" s="810"/>
      <c r="EE14" s="810"/>
      <c r="EF14" s="810"/>
      <c r="EG14" s="810"/>
      <c r="EH14" s="810"/>
      <c r="EI14" s="810"/>
      <c r="EJ14" s="810"/>
      <c r="EK14" s="810"/>
      <c r="EL14" s="810"/>
      <c r="EM14" s="810"/>
      <c r="EN14" s="810"/>
      <c r="EO14" s="810"/>
      <c r="EP14" s="810"/>
      <c r="EQ14" s="810"/>
      <c r="ER14" s="810"/>
      <c r="ES14" s="810"/>
      <c r="ET14" s="810"/>
      <c r="EU14" s="810"/>
      <c r="EV14" s="810"/>
      <c r="EW14" s="810"/>
      <c r="EX14" s="810"/>
      <c r="EY14" s="810"/>
      <c r="EZ14" s="810"/>
      <c r="FA14" s="810"/>
      <c r="FB14" s="810"/>
      <c r="FC14" s="810"/>
      <c r="FD14" s="810"/>
      <c r="FE14" s="810"/>
      <c r="FF14" s="810"/>
      <c r="FG14" s="810"/>
      <c r="FH14" s="810"/>
      <c r="FI14" s="810"/>
      <c r="FJ14" s="810"/>
      <c r="FK14" s="810"/>
      <c r="FL14" s="810"/>
      <c r="FM14" s="810"/>
      <c r="FN14" s="810"/>
      <c r="FO14" s="810"/>
      <c r="FP14" s="810"/>
      <c r="FQ14" s="810"/>
      <c r="FR14" s="810"/>
      <c r="FS14" s="810"/>
      <c r="FT14" s="810"/>
      <c r="FU14" s="810"/>
      <c r="FV14" s="810"/>
      <c r="FW14" s="810"/>
      <c r="FX14" s="810"/>
      <c r="FY14" s="810"/>
      <c r="FZ14" s="810"/>
      <c r="GA14" s="810"/>
      <c r="GB14" s="810"/>
      <c r="GC14" s="810"/>
      <c r="GD14" s="810"/>
      <c r="GE14" s="810"/>
      <c r="GF14" s="810"/>
      <c r="GG14" s="810"/>
      <c r="GH14" s="810"/>
      <c r="GI14" s="810"/>
      <c r="GJ14" s="810"/>
      <c r="GK14" s="810"/>
      <c r="GL14" s="810"/>
      <c r="GM14" s="810"/>
      <c r="GN14" s="810"/>
      <c r="GO14" s="810"/>
      <c r="GP14" s="810"/>
      <c r="GQ14" s="810"/>
      <c r="GR14" s="810"/>
      <c r="GS14" s="810"/>
      <c r="GT14" s="810"/>
      <c r="GU14" s="810"/>
      <c r="GV14" s="810"/>
      <c r="GW14" s="810"/>
      <c r="GX14" s="810"/>
      <c r="GY14" s="810"/>
      <c r="GZ14" s="810"/>
      <c r="HA14" s="810"/>
      <c r="HB14" s="810"/>
      <c r="HC14" s="810"/>
      <c r="HD14" s="810"/>
      <c r="HE14" s="810"/>
      <c r="HF14" s="810"/>
      <c r="HG14" s="810"/>
      <c r="HH14" s="810"/>
      <c r="HI14" s="810"/>
      <c r="HJ14" s="810"/>
      <c r="HK14" s="810"/>
      <c r="HL14" s="810"/>
      <c r="HM14" s="810"/>
      <c r="HN14" s="810"/>
      <c r="HO14" s="810"/>
      <c r="HP14" s="810"/>
      <c r="HQ14" s="810"/>
      <c r="HR14" s="810"/>
      <c r="HS14" s="810"/>
      <c r="HT14" s="810"/>
      <c r="HU14" s="810"/>
      <c r="HV14" s="810"/>
      <c r="HW14" s="810"/>
      <c r="HX14" s="810"/>
      <c r="HY14" s="810"/>
      <c r="HZ14" s="810"/>
      <c r="IA14" s="810"/>
      <c r="IB14" s="810"/>
      <c r="IC14" s="810"/>
      <c r="ID14" s="810"/>
      <c r="IE14" s="810"/>
      <c r="IF14" s="810"/>
      <c r="IG14" s="810"/>
      <c r="IH14" s="810"/>
      <c r="II14" s="810"/>
      <c r="IJ14" s="810"/>
      <c r="IK14" s="810"/>
      <c r="IL14" s="810"/>
      <c r="IM14" s="810"/>
      <c r="IN14" s="810"/>
      <c r="IO14" s="810"/>
      <c r="IP14" s="810"/>
      <c r="IQ14" s="810"/>
      <c r="IR14" s="810"/>
      <c r="IS14" s="810"/>
      <c r="IT14" s="810"/>
      <c r="IU14" s="810"/>
      <c r="IV14" s="810"/>
      <c r="IW14" s="810"/>
      <c r="IX14" s="810"/>
      <c r="IY14" s="810"/>
      <c r="IZ14" s="810"/>
      <c r="JA14" s="810"/>
      <c r="JB14" s="810"/>
      <c r="JC14" s="810"/>
      <c r="JD14" s="810"/>
      <c r="JE14" s="810"/>
      <c r="JF14" s="810"/>
      <c r="JG14" s="810"/>
      <c r="JH14" s="810"/>
      <c r="JI14" s="810"/>
      <c r="JJ14" s="810"/>
      <c r="JK14" s="810"/>
      <c r="JL14" s="810"/>
      <c r="JM14" s="810"/>
      <c r="JN14" s="810"/>
      <c r="JO14" s="810"/>
      <c r="JP14" s="810"/>
      <c r="JQ14" s="810"/>
      <c r="JR14" s="810"/>
      <c r="JS14" s="810"/>
      <c r="JT14" s="810"/>
      <c r="JU14" s="810"/>
      <c r="JV14" s="810"/>
      <c r="JW14" s="810"/>
      <c r="JX14" s="810"/>
      <c r="JY14" s="810"/>
      <c r="JZ14" s="810"/>
      <c r="KA14" s="810"/>
      <c r="KB14" s="810"/>
      <c r="KC14" s="810"/>
      <c r="KD14" s="810"/>
      <c r="KE14" s="810"/>
      <c r="KF14" s="810"/>
      <c r="KG14" s="810"/>
      <c r="KH14" s="810"/>
      <c r="KI14" s="810"/>
      <c r="KJ14" s="810"/>
      <c r="KK14" s="810"/>
      <c r="KL14" s="810"/>
      <c r="KM14" s="810"/>
      <c r="KN14" s="810"/>
      <c r="KO14" s="810"/>
      <c r="KP14" s="810"/>
      <c r="KQ14" s="810"/>
      <c r="KR14" s="810"/>
      <c r="KS14" s="810"/>
      <c r="KT14" s="810"/>
      <c r="KU14" s="810"/>
      <c r="KV14" s="810"/>
      <c r="KW14" s="810"/>
      <c r="KX14" s="810"/>
      <c r="KY14" s="810"/>
      <c r="KZ14" s="810"/>
      <c r="LA14" s="810"/>
      <c r="LB14" s="810"/>
      <c r="LC14" s="810"/>
      <c r="LD14" s="810"/>
      <c r="LE14" s="810"/>
      <c r="LF14" s="810"/>
      <c r="LG14" s="810"/>
      <c r="LH14" s="810"/>
      <c r="LI14" s="810"/>
      <c r="LJ14" s="810"/>
      <c r="LK14" s="810"/>
      <c r="LL14" s="810"/>
      <c r="LM14" s="810"/>
      <c r="LN14" s="810"/>
      <c r="LO14" s="810"/>
      <c r="LP14" s="810"/>
      <c r="LQ14" s="810"/>
      <c r="LR14" s="810"/>
      <c r="LS14" s="810"/>
      <c r="LT14" s="810"/>
      <c r="LU14" s="810"/>
      <c r="LV14" s="810"/>
      <c r="LW14" s="810"/>
      <c r="LX14" s="810"/>
      <c r="LY14" s="810"/>
      <c r="LZ14" s="810"/>
      <c r="MA14" s="810"/>
      <c r="MB14" s="810"/>
      <c r="MC14" s="810"/>
      <c r="MD14" s="810"/>
      <c r="ME14" s="810"/>
      <c r="MF14" s="810"/>
      <c r="MG14" s="810"/>
      <c r="MH14" s="810"/>
      <c r="MI14" s="810"/>
      <c r="MJ14" s="810"/>
      <c r="MK14" s="810"/>
      <c r="ML14" s="810"/>
      <c r="MM14" s="810"/>
      <c r="MN14" s="810"/>
      <c r="MO14" s="810"/>
      <c r="MP14" s="810"/>
      <c r="MQ14" s="810"/>
      <c r="MR14" s="810"/>
      <c r="MS14" s="810"/>
      <c r="MT14" s="810"/>
      <c r="MU14" s="810"/>
      <c r="MV14" s="810"/>
      <c r="MW14" s="810"/>
      <c r="MX14" s="810"/>
      <c r="MY14" s="810"/>
      <c r="MZ14" s="810"/>
      <c r="NA14" s="810"/>
      <c r="NB14" s="810"/>
      <c r="NC14" s="810"/>
      <c r="ND14" s="810"/>
      <c r="NE14" s="810"/>
      <c r="NF14" s="810"/>
      <c r="NG14" s="810"/>
      <c r="NH14" s="810"/>
      <c r="NI14" s="810"/>
      <c r="NJ14" s="810"/>
      <c r="NK14" s="810"/>
      <c r="NL14" s="810"/>
      <c r="NM14" s="810"/>
      <c r="NN14" s="810"/>
      <c r="NO14" s="810"/>
      <c r="NP14" s="810"/>
      <c r="NQ14" s="810"/>
      <c r="NR14" s="810"/>
      <c r="NS14" s="810"/>
      <c r="NT14" s="810"/>
      <c r="NU14" s="810"/>
      <c r="NV14" s="810"/>
      <c r="NW14" s="810"/>
      <c r="NX14" s="810"/>
      <c r="NY14" s="810"/>
      <c r="NZ14" s="810"/>
      <c r="OA14" s="810"/>
      <c r="OB14" s="810"/>
      <c r="OC14" s="810"/>
      <c r="OD14" s="810"/>
      <c r="OE14" s="810"/>
      <c r="OF14" s="810"/>
      <c r="OG14" s="810"/>
      <c r="OH14" s="810"/>
      <c r="OI14" s="810"/>
      <c r="OJ14" s="810"/>
      <c r="OK14" s="810"/>
      <c r="OL14" s="810"/>
      <c r="OM14" s="810"/>
      <c r="ON14" s="810"/>
      <c r="OO14" s="810"/>
      <c r="OP14" s="810"/>
      <c r="OQ14" s="810"/>
      <c r="OR14" s="810"/>
      <c r="OS14" s="810"/>
      <c r="OT14" s="810"/>
      <c r="OU14" s="810"/>
      <c r="OV14" s="810"/>
      <c r="OW14" s="810"/>
      <c r="OX14" s="810"/>
      <c r="OY14" s="810"/>
      <c r="OZ14" s="810"/>
      <c r="PA14" s="810"/>
      <c r="PB14" s="810"/>
      <c r="PC14" s="810"/>
      <c r="PD14" s="810"/>
      <c r="PE14" s="810"/>
      <c r="PF14" s="810"/>
      <c r="PG14" s="810"/>
      <c r="PH14" s="810"/>
      <c r="PI14" s="810"/>
      <c r="PJ14" s="810"/>
      <c r="PK14" s="810"/>
      <c r="PL14" s="810"/>
      <c r="PM14" s="810"/>
      <c r="PN14" s="810"/>
      <c r="PO14" s="810"/>
      <c r="PP14" s="810"/>
      <c r="PQ14" s="810"/>
      <c r="PR14" s="810"/>
      <c r="PS14" s="810"/>
      <c r="PT14" s="810"/>
      <c r="PU14" s="810"/>
      <c r="PV14" s="810"/>
      <c r="PW14" s="810"/>
      <c r="PX14" s="810"/>
      <c r="PY14" s="810"/>
      <c r="PZ14" s="810"/>
      <c r="QA14" s="810"/>
      <c r="QB14" s="810"/>
      <c r="QC14" s="810"/>
      <c r="QD14" s="810"/>
      <c r="QE14" s="810"/>
      <c r="QF14" s="810"/>
      <c r="QG14" s="810"/>
      <c r="QH14" s="810"/>
      <c r="QI14" s="810"/>
      <c r="QJ14" s="810"/>
      <c r="QK14" s="810"/>
      <c r="QL14" s="810"/>
      <c r="QM14" s="810"/>
      <c r="QN14" s="810"/>
      <c r="QO14" s="810"/>
      <c r="QP14" s="810"/>
      <c r="QQ14" s="810"/>
      <c r="QR14" s="810"/>
      <c r="QS14" s="810"/>
      <c r="QT14" s="810"/>
      <c r="QU14" s="810"/>
      <c r="QV14" s="810"/>
      <c r="QW14" s="810"/>
      <c r="QX14" s="810"/>
      <c r="QY14" s="810"/>
      <c r="QZ14" s="810"/>
      <c r="RA14" s="810"/>
      <c r="RB14" s="810"/>
      <c r="RC14" s="810"/>
      <c r="RD14" s="810"/>
      <c r="RE14" s="810"/>
      <c r="RF14" s="810"/>
      <c r="RG14" s="810"/>
      <c r="RH14" s="810"/>
      <c r="RI14" s="810"/>
      <c r="RJ14" s="810"/>
      <c r="RK14" s="810"/>
      <c r="RL14" s="810"/>
      <c r="RM14" s="810"/>
      <c r="RN14" s="810"/>
      <c r="RO14" s="810"/>
      <c r="RP14" s="810"/>
      <c r="RQ14" s="810"/>
      <c r="RR14" s="810"/>
      <c r="RS14" s="810"/>
      <c r="RT14" s="810"/>
      <c r="RU14" s="810"/>
      <c r="RV14" s="810"/>
      <c r="RW14" s="810"/>
      <c r="RX14" s="810"/>
      <c r="RY14" s="810"/>
      <c r="RZ14" s="810"/>
      <c r="SA14" s="810"/>
      <c r="SB14" s="810"/>
      <c r="SC14" s="810"/>
      <c r="SD14" s="810"/>
      <c r="SE14" s="810"/>
      <c r="SF14" s="810"/>
      <c r="SG14" s="810"/>
      <c r="SH14" s="810"/>
      <c r="SI14" s="810"/>
      <c r="SJ14" s="810"/>
      <c r="SK14" s="810"/>
      <c r="SL14" s="810"/>
      <c r="SM14" s="810"/>
      <c r="SN14" s="810"/>
      <c r="SO14" s="810"/>
      <c r="SP14" s="810"/>
      <c r="SQ14" s="810"/>
      <c r="SR14" s="810"/>
      <c r="SS14" s="810"/>
      <c r="ST14" s="810"/>
      <c r="SU14" s="810"/>
      <c r="SV14" s="810"/>
      <c r="SW14" s="810"/>
      <c r="SX14" s="810"/>
      <c r="SY14" s="810"/>
      <c r="SZ14" s="810"/>
      <c r="TA14" s="810"/>
      <c r="TB14" s="810"/>
      <c r="TC14" s="810"/>
      <c r="TD14" s="810"/>
      <c r="TE14" s="810"/>
      <c r="TF14" s="810"/>
      <c r="TG14" s="810"/>
      <c r="TH14" s="810"/>
      <c r="TI14" s="810"/>
      <c r="TJ14" s="810"/>
      <c r="TK14" s="810"/>
      <c r="TL14" s="810"/>
      <c r="TM14" s="810"/>
      <c r="TN14" s="810"/>
      <c r="TO14" s="810"/>
      <c r="TP14" s="810"/>
      <c r="TQ14" s="810"/>
      <c r="TR14" s="810"/>
      <c r="TS14" s="810"/>
      <c r="TT14" s="810"/>
      <c r="TU14" s="810"/>
      <c r="TV14" s="810"/>
      <c r="TW14" s="810"/>
      <c r="TX14" s="810"/>
      <c r="TY14" s="810"/>
      <c r="TZ14" s="810"/>
      <c r="UA14" s="810"/>
      <c r="UB14" s="810"/>
      <c r="UC14" s="810"/>
      <c r="UD14" s="810"/>
      <c r="UE14" s="810"/>
      <c r="UF14" s="810"/>
      <c r="UG14" s="810"/>
      <c r="UH14" s="810"/>
      <c r="UI14" s="810"/>
      <c r="UJ14" s="810"/>
      <c r="UK14" s="810"/>
      <c r="UL14" s="810"/>
      <c r="UM14" s="810"/>
      <c r="UN14" s="810"/>
      <c r="UO14" s="810"/>
      <c r="UP14" s="810"/>
      <c r="UQ14" s="810"/>
      <c r="UR14" s="810"/>
      <c r="US14" s="810"/>
      <c r="UT14" s="810"/>
      <c r="UU14" s="810"/>
      <c r="UV14" s="810"/>
      <c r="UW14" s="810"/>
      <c r="UX14" s="810"/>
      <c r="UY14" s="810"/>
      <c r="UZ14" s="810"/>
      <c r="VA14" s="810"/>
      <c r="VB14" s="810"/>
      <c r="VC14" s="810"/>
      <c r="VD14" s="810"/>
      <c r="VE14" s="810"/>
      <c r="VF14" s="810"/>
      <c r="VG14" s="810"/>
      <c r="VH14" s="810"/>
      <c r="VI14" s="810"/>
      <c r="VJ14" s="810"/>
      <c r="VK14" s="810"/>
      <c r="VL14" s="810"/>
      <c r="VM14" s="810"/>
      <c r="VN14" s="810"/>
      <c r="VO14" s="810"/>
      <c r="VP14" s="810"/>
      <c r="VQ14" s="810"/>
      <c r="VR14" s="810"/>
      <c r="VS14" s="810"/>
      <c r="VT14" s="810"/>
      <c r="VU14" s="810"/>
      <c r="VV14" s="810"/>
      <c r="VW14" s="810"/>
      <c r="VX14" s="810"/>
      <c r="VY14" s="810"/>
      <c r="VZ14" s="810"/>
      <c r="WA14" s="810"/>
      <c r="WB14" s="810"/>
      <c r="WC14" s="810"/>
      <c r="WD14" s="810"/>
      <c r="WE14" s="810"/>
      <c r="WF14" s="810"/>
      <c r="WG14" s="810"/>
      <c r="WH14" s="810"/>
      <c r="WI14" s="810"/>
      <c r="WJ14" s="810"/>
      <c r="WK14" s="810"/>
      <c r="WL14" s="810"/>
      <c r="WM14" s="810"/>
      <c r="WN14" s="810"/>
      <c r="WO14" s="810"/>
      <c r="WP14" s="810"/>
      <c r="WQ14" s="810"/>
      <c r="WR14" s="810"/>
      <c r="WS14" s="810"/>
      <c r="WT14" s="810"/>
      <c r="WU14" s="810"/>
      <c r="WV14" s="810"/>
      <c r="WW14" s="810"/>
      <c r="WX14" s="810"/>
      <c r="WY14" s="810"/>
      <c r="WZ14" s="810"/>
      <c r="XA14" s="810"/>
      <c r="XB14" s="810"/>
      <c r="XC14" s="810"/>
      <c r="XD14" s="810"/>
      <c r="XE14" s="810"/>
      <c r="XF14" s="810"/>
      <c r="XG14" s="810"/>
      <c r="XH14" s="810"/>
      <c r="XI14" s="810"/>
      <c r="XJ14" s="810"/>
      <c r="XK14" s="810"/>
      <c r="XL14" s="810"/>
      <c r="XM14" s="810"/>
      <c r="XN14" s="810"/>
      <c r="XO14" s="810"/>
      <c r="XP14" s="810"/>
      <c r="XQ14" s="810"/>
      <c r="XR14" s="810"/>
      <c r="XS14" s="810"/>
      <c r="XT14" s="810"/>
      <c r="XU14" s="810"/>
      <c r="XV14" s="810"/>
      <c r="XW14" s="810"/>
      <c r="XX14" s="810"/>
      <c r="XY14" s="810"/>
      <c r="XZ14" s="810"/>
      <c r="YA14" s="810"/>
      <c r="YB14" s="810"/>
      <c r="YC14" s="810"/>
      <c r="YD14" s="810"/>
      <c r="YE14" s="810"/>
      <c r="YF14" s="810"/>
      <c r="YG14" s="810"/>
      <c r="YH14" s="810"/>
      <c r="YI14" s="810"/>
      <c r="YJ14" s="810"/>
      <c r="YK14" s="810"/>
      <c r="YL14" s="810"/>
      <c r="YM14" s="810"/>
      <c r="YN14" s="810"/>
      <c r="YO14" s="810"/>
      <c r="YP14" s="810"/>
      <c r="YQ14" s="810"/>
      <c r="YR14" s="810"/>
      <c r="YS14" s="810"/>
      <c r="YT14" s="810"/>
      <c r="YU14" s="810"/>
      <c r="YV14" s="810"/>
      <c r="YW14" s="810"/>
      <c r="YX14" s="810"/>
      <c r="YY14" s="810"/>
      <c r="YZ14" s="810"/>
      <c r="ZA14" s="810"/>
      <c r="ZB14" s="810"/>
      <c r="ZC14" s="810"/>
      <c r="ZD14" s="810"/>
      <c r="ZE14" s="810"/>
      <c r="ZF14" s="810"/>
      <c r="ZG14" s="810"/>
      <c r="ZH14" s="810"/>
      <c r="ZI14" s="810"/>
      <c r="ZJ14" s="810"/>
      <c r="ZK14" s="810"/>
      <c r="ZL14" s="810"/>
      <c r="ZM14" s="810"/>
      <c r="ZN14" s="810"/>
      <c r="ZO14" s="810"/>
      <c r="ZP14" s="810"/>
      <c r="ZQ14" s="810"/>
      <c r="ZR14" s="810"/>
      <c r="ZS14" s="810"/>
      <c r="ZT14" s="810"/>
      <c r="ZU14" s="810"/>
      <c r="ZV14" s="810"/>
      <c r="ZW14" s="810"/>
      <c r="ZX14" s="810"/>
      <c r="ZY14" s="810"/>
      <c r="ZZ14" s="810"/>
      <c r="AAA14" s="810"/>
      <c r="AAB14" s="810"/>
      <c r="AAC14" s="810"/>
      <c r="AAD14" s="810"/>
      <c r="AAE14" s="810"/>
      <c r="AAF14" s="810"/>
      <c r="AAG14" s="810"/>
      <c r="AAH14" s="810"/>
      <c r="AAI14" s="810"/>
      <c r="AAJ14" s="810"/>
      <c r="AAK14" s="810"/>
      <c r="AAL14" s="810"/>
      <c r="AAM14" s="810"/>
      <c r="AAN14" s="810"/>
      <c r="AAO14" s="810"/>
      <c r="AAP14" s="810"/>
      <c r="AAQ14" s="810"/>
      <c r="AAR14" s="810"/>
      <c r="AAS14" s="810"/>
      <c r="AAT14" s="810"/>
      <c r="AAU14" s="810"/>
      <c r="AAV14" s="810"/>
      <c r="AAW14" s="810"/>
      <c r="AAX14" s="810"/>
      <c r="AAY14" s="810"/>
      <c r="AAZ14" s="810"/>
      <c r="ABA14" s="810"/>
      <c r="ABB14" s="810"/>
      <c r="ABC14" s="810"/>
      <c r="ABD14" s="810"/>
      <c r="ABE14" s="810"/>
      <c r="ABF14" s="810"/>
      <c r="ABG14" s="810"/>
      <c r="ABH14" s="810"/>
      <c r="ABI14" s="810"/>
      <c r="ABJ14" s="810"/>
      <c r="ABK14" s="810"/>
      <c r="ABL14" s="810"/>
      <c r="ABM14" s="810"/>
      <c r="ABN14" s="810"/>
      <c r="ABO14" s="810"/>
      <c r="ABP14" s="810"/>
      <c r="ABQ14" s="810"/>
      <c r="ABR14" s="810"/>
      <c r="ABS14" s="810"/>
      <c r="ABT14" s="810"/>
      <c r="ABU14" s="810"/>
      <c r="ABV14" s="810"/>
      <c r="ABW14" s="810"/>
      <c r="ABX14" s="810"/>
      <c r="ABY14" s="810"/>
      <c r="ABZ14" s="810"/>
      <c r="ACA14" s="810"/>
      <c r="ACB14" s="810"/>
      <c r="ACC14" s="810"/>
      <c r="ACD14" s="810"/>
      <c r="ACE14" s="810"/>
      <c r="ACF14" s="810"/>
      <c r="ACG14" s="810"/>
      <c r="ACH14" s="810"/>
      <c r="ACI14" s="810"/>
      <c r="ACJ14" s="810"/>
      <c r="ACK14" s="810"/>
      <c r="ACL14" s="810"/>
      <c r="ACM14" s="810"/>
      <c r="ACN14" s="810"/>
      <c r="ACO14" s="810"/>
      <c r="ACP14" s="810"/>
      <c r="ACQ14" s="810"/>
      <c r="ACR14" s="810"/>
      <c r="ACS14" s="810"/>
      <c r="ACT14" s="810"/>
      <c r="ACU14" s="810"/>
      <c r="ACV14" s="810"/>
      <c r="ACW14" s="810"/>
      <c r="ACX14" s="810"/>
      <c r="ACY14" s="810"/>
      <c r="ACZ14" s="810"/>
      <c r="ADA14" s="810"/>
      <c r="ADB14" s="810"/>
      <c r="ADC14" s="810"/>
      <c r="ADD14" s="810"/>
      <c r="ADE14" s="810"/>
      <c r="ADF14" s="810"/>
      <c r="ADG14" s="810"/>
      <c r="ADH14" s="810"/>
      <c r="ADI14" s="810"/>
      <c r="ADJ14" s="810"/>
      <c r="ADK14" s="810"/>
      <c r="ADL14" s="810"/>
      <c r="ADM14" s="810"/>
      <c r="ADN14" s="810"/>
      <c r="ADO14" s="810"/>
      <c r="ADP14" s="810"/>
      <c r="ADQ14" s="810"/>
      <c r="ADR14" s="810"/>
      <c r="ADS14" s="810"/>
      <c r="ADT14" s="810"/>
      <c r="ADU14" s="810"/>
      <c r="ADV14" s="810"/>
      <c r="ADW14" s="810"/>
      <c r="ADX14" s="810"/>
      <c r="ADY14" s="810"/>
      <c r="ADZ14" s="810"/>
      <c r="AEA14" s="810"/>
      <c r="AEB14" s="810"/>
      <c r="AEC14" s="810"/>
      <c r="AED14" s="810"/>
      <c r="AEE14" s="810"/>
      <c r="AEF14" s="810"/>
      <c r="AEG14" s="810"/>
      <c r="AEH14" s="810"/>
      <c r="AEI14" s="810"/>
      <c r="AEJ14" s="810"/>
      <c r="AEK14" s="810"/>
      <c r="AEL14" s="810"/>
      <c r="AEM14" s="810"/>
      <c r="AEN14" s="810"/>
      <c r="AEO14" s="810"/>
      <c r="AEP14" s="810"/>
      <c r="AEQ14" s="810"/>
      <c r="AER14" s="810"/>
      <c r="AES14" s="810"/>
      <c r="AET14" s="810"/>
      <c r="AEU14" s="810"/>
      <c r="AEV14" s="810"/>
      <c r="AEW14" s="810"/>
      <c r="AEX14" s="810"/>
      <c r="AEY14" s="810"/>
      <c r="AEZ14" s="810"/>
      <c r="AFA14" s="810"/>
      <c r="AFB14" s="810"/>
      <c r="AFC14" s="810"/>
      <c r="AFD14" s="810"/>
      <c r="AFE14" s="810"/>
      <c r="AFF14" s="810"/>
      <c r="AFG14" s="810"/>
      <c r="AFH14" s="810"/>
      <c r="AFI14" s="810"/>
      <c r="AFJ14" s="810"/>
      <c r="AFK14" s="810"/>
      <c r="AFL14" s="810"/>
      <c r="AFM14" s="810"/>
      <c r="AFN14" s="810"/>
      <c r="AFO14" s="810"/>
      <c r="AFP14" s="810"/>
      <c r="AFQ14" s="810"/>
      <c r="AFR14" s="810"/>
      <c r="AFS14" s="810"/>
      <c r="AFT14" s="810"/>
      <c r="AFU14" s="810"/>
      <c r="AFV14" s="810"/>
      <c r="AFW14" s="810"/>
      <c r="AFX14" s="810"/>
      <c r="AFY14" s="810"/>
      <c r="AFZ14" s="810"/>
      <c r="AGA14" s="810"/>
      <c r="AGB14" s="810"/>
      <c r="AGC14" s="810"/>
      <c r="AGD14" s="810"/>
      <c r="AGE14" s="810"/>
      <c r="AGF14" s="810"/>
      <c r="AGG14" s="810"/>
      <c r="AGH14" s="810"/>
      <c r="AGI14" s="810"/>
      <c r="AGJ14" s="810"/>
      <c r="AGK14" s="810"/>
      <c r="AGL14" s="810"/>
      <c r="AGM14" s="810"/>
      <c r="AGN14" s="810"/>
      <c r="AGO14" s="810"/>
      <c r="AGP14" s="810"/>
      <c r="AGQ14" s="810"/>
      <c r="AGR14" s="810"/>
      <c r="AGS14" s="810"/>
      <c r="AGT14" s="810"/>
      <c r="AGU14" s="810"/>
      <c r="AGV14" s="810"/>
      <c r="AGW14" s="810"/>
      <c r="AGX14" s="810"/>
      <c r="AGY14" s="810"/>
      <c r="AGZ14" s="810"/>
      <c r="AHA14" s="810"/>
      <c r="AHB14" s="810"/>
      <c r="AHC14" s="810"/>
      <c r="AHD14" s="810"/>
      <c r="AHE14" s="810"/>
      <c r="AHF14" s="810"/>
      <c r="AHG14" s="810"/>
      <c r="AHH14" s="810"/>
      <c r="AHI14" s="810"/>
      <c r="AHJ14" s="810"/>
      <c r="AHK14" s="810"/>
      <c r="AHL14" s="810"/>
      <c r="AHM14" s="810"/>
      <c r="AHN14" s="810"/>
      <c r="AHO14" s="810"/>
      <c r="AHP14" s="810"/>
      <c r="AHQ14" s="810"/>
      <c r="AHR14" s="810"/>
      <c r="AHS14" s="810"/>
      <c r="AHT14" s="810"/>
      <c r="AHU14" s="810"/>
      <c r="AHV14" s="810"/>
      <c r="AHW14" s="810"/>
      <c r="AHX14" s="810"/>
      <c r="AHY14" s="810"/>
      <c r="AHZ14" s="810"/>
      <c r="AIA14" s="810"/>
      <c r="AIB14" s="810"/>
      <c r="AIC14" s="810"/>
      <c r="AID14" s="810"/>
      <c r="AIE14" s="810"/>
      <c r="AIF14" s="810"/>
      <c r="AIG14" s="810"/>
      <c r="AIH14" s="810"/>
      <c r="AII14" s="810"/>
      <c r="AIJ14" s="810"/>
      <c r="AIK14" s="810"/>
      <c r="AIL14" s="810"/>
      <c r="AIM14" s="810"/>
      <c r="AIN14" s="810"/>
      <c r="AIO14" s="810"/>
      <c r="AIP14" s="810"/>
      <c r="AIQ14" s="810"/>
      <c r="AIR14" s="810"/>
      <c r="AIS14" s="810"/>
      <c r="AIT14" s="810"/>
      <c r="AIU14" s="810"/>
      <c r="AIV14" s="810"/>
      <c r="AIW14" s="810"/>
      <c r="AIX14" s="810"/>
      <c r="AIY14" s="810"/>
      <c r="AIZ14" s="810"/>
      <c r="AJA14" s="810"/>
      <c r="AJB14" s="810"/>
      <c r="AJC14" s="810"/>
      <c r="AJD14" s="810"/>
      <c r="AJE14" s="810"/>
      <c r="AJF14" s="810"/>
      <c r="AJG14" s="810"/>
      <c r="AJH14" s="810"/>
      <c r="AJI14" s="810"/>
      <c r="AJJ14" s="810"/>
      <c r="AJK14" s="810"/>
      <c r="AJL14" s="810"/>
      <c r="AJM14" s="810"/>
      <c r="AJN14" s="810"/>
      <c r="AJO14" s="810"/>
      <c r="AJP14" s="810"/>
      <c r="AJQ14" s="810"/>
      <c r="AJR14" s="810"/>
      <c r="AJS14" s="810"/>
      <c r="AJT14" s="810"/>
      <c r="AJU14" s="810"/>
      <c r="AJV14" s="810"/>
      <c r="AJW14" s="810"/>
      <c r="AJX14" s="810"/>
      <c r="AJY14" s="810"/>
      <c r="AJZ14" s="810"/>
      <c r="AKA14" s="810"/>
      <c r="AKB14" s="810"/>
      <c r="AKC14" s="810"/>
      <c r="AKD14" s="810"/>
      <c r="AKE14" s="810"/>
      <c r="AKF14" s="810"/>
      <c r="AKG14" s="810"/>
      <c r="AKH14" s="810"/>
      <c r="AKI14" s="810"/>
      <c r="AKJ14" s="810"/>
      <c r="AKK14" s="810"/>
      <c r="AKL14" s="810"/>
      <c r="AKM14" s="810"/>
      <c r="AKN14" s="810"/>
      <c r="AKO14" s="810"/>
      <c r="AKP14" s="810"/>
      <c r="AKQ14" s="810"/>
      <c r="AKR14" s="810"/>
      <c r="AKS14" s="810"/>
      <c r="AKT14" s="810"/>
      <c r="AKU14" s="810"/>
      <c r="AKV14" s="810"/>
      <c r="AKW14" s="810"/>
      <c r="AKX14" s="810"/>
      <c r="AKY14" s="810"/>
      <c r="AKZ14" s="810"/>
      <c r="ALA14" s="810"/>
      <c r="ALB14" s="810"/>
      <c r="ALC14" s="810"/>
      <c r="ALD14" s="810"/>
      <c r="ALE14" s="810"/>
      <c r="ALF14" s="810"/>
      <c r="ALG14" s="810"/>
      <c r="ALH14" s="810"/>
      <c r="ALI14" s="810"/>
      <c r="ALJ14" s="810"/>
      <c r="ALK14" s="810"/>
      <c r="ALL14" s="810"/>
      <c r="ALM14" s="810"/>
      <c r="ALN14" s="810"/>
      <c r="ALO14" s="810"/>
      <c r="ALP14" s="810"/>
      <c r="ALQ14" s="810"/>
      <c r="ALR14" s="810"/>
      <c r="ALS14" s="810"/>
      <c r="ALT14" s="810"/>
      <c r="ALU14" s="810"/>
      <c r="ALV14" s="810"/>
      <c r="ALW14" s="810"/>
      <c r="ALX14" s="810"/>
      <c r="ALY14" s="810"/>
      <c r="ALZ14" s="810"/>
      <c r="AMA14" s="810"/>
      <c r="AMB14" s="810"/>
      <c r="AMC14" s="810"/>
      <c r="AMD14" s="810"/>
      <c r="AME14" s="810"/>
      <c r="AMF14" s="810"/>
      <c r="AMG14" s="810"/>
      <c r="AMH14" s="810"/>
      <c r="AMI14" s="810"/>
      <c r="AMJ14" s="810"/>
      <c r="AMK14" s="810"/>
      <c r="AML14" s="810"/>
      <c r="AMM14" s="810"/>
      <c r="AMN14" s="810"/>
      <c r="AMO14" s="810"/>
      <c r="AMP14" s="810"/>
      <c r="AMQ14" s="810"/>
      <c r="AMR14" s="810"/>
      <c r="AMS14" s="810"/>
      <c r="AMT14" s="810"/>
      <c r="AMU14" s="810"/>
      <c r="AMV14" s="810"/>
      <c r="AMW14" s="810"/>
      <c r="AMX14" s="810"/>
      <c r="AMY14" s="810"/>
      <c r="AMZ14" s="810"/>
      <c r="ANA14" s="810"/>
      <c r="ANB14" s="810"/>
      <c r="ANC14" s="810"/>
      <c r="AND14" s="810"/>
      <c r="ANE14" s="810"/>
      <c r="ANF14" s="810"/>
      <c r="ANG14" s="810"/>
      <c r="ANH14" s="810"/>
      <c r="ANI14" s="810"/>
      <c r="ANJ14" s="810"/>
      <c r="ANK14" s="810"/>
      <c r="ANL14" s="810"/>
      <c r="ANM14" s="810"/>
      <c r="ANN14" s="810"/>
      <c r="ANO14" s="810"/>
      <c r="ANP14" s="810"/>
      <c r="ANQ14" s="810"/>
      <c r="ANR14" s="810"/>
      <c r="ANS14" s="810"/>
      <c r="ANT14" s="810"/>
      <c r="ANU14" s="810"/>
      <c r="ANV14" s="810"/>
      <c r="ANW14" s="810"/>
      <c r="ANX14" s="810"/>
      <c r="ANY14" s="810"/>
      <c r="ANZ14" s="810"/>
      <c r="AOA14" s="810"/>
      <c r="AOB14" s="810"/>
      <c r="AOC14" s="810"/>
      <c r="AOD14" s="810"/>
      <c r="AOE14" s="810"/>
      <c r="AOF14" s="810"/>
      <c r="AOG14" s="810"/>
      <c r="AOH14" s="810"/>
      <c r="AOI14" s="810"/>
      <c r="AOJ14" s="810"/>
      <c r="AOK14" s="810"/>
      <c r="AOL14" s="810"/>
      <c r="AOM14" s="810"/>
      <c r="AON14" s="810"/>
      <c r="AOO14" s="810"/>
      <c r="AOP14" s="810"/>
      <c r="AOQ14" s="810"/>
      <c r="AOR14" s="810"/>
      <c r="AOS14" s="810"/>
      <c r="AOT14" s="810"/>
      <c r="AOU14" s="810"/>
      <c r="AOV14" s="810"/>
      <c r="AOW14" s="810"/>
      <c r="AOX14" s="810"/>
      <c r="AOY14" s="810"/>
      <c r="AOZ14" s="810"/>
      <c r="APA14" s="810"/>
      <c r="APB14" s="810"/>
      <c r="APC14" s="810"/>
      <c r="APD14" s="810"/>
      <c r="APE14" s="810"/>
      <c r="APF14" s="810"/>
      <c r="APG14" s="810"/>
      <c r="APH14" s="810"/>
      <c r="API14" s="810"/>
      <c r="APJ14" s="810"/>
      <c r="APK14" s="810"/>
      <c r="APL14" s="810"/>
      <c r="APM14" s="810"/>
      <c r="APN14" s="810"/>
      <c r="APO14" s="810"/>
      <c r="APP14" s="810"/>
      <c r="APQ14" s="810"/>
      <c r="APR14" s="810"/>
      <c r="APS14" s="810"/>
      <c r="APT14" s="810"/>
      <c r="APU14" s="810"/>
      <c r="APV14" s="810"/>
      <c r="APW14" s="810"/>
      <c r="APX14" s="810"/>
      <c r="APY14" s="810"/>
      <c r="APZ14" s="810"/>
      <c r="AQA14" s="810"/>
      <c r="AQB14" s="810"/>
      <c r="AQC14" s="810"/>
      <c r="AQD14" s="810"/>
      <c r="AQE14" s="810"/>
      <c r="AQF14" s="810"/>
      <c r="AQG14" s="810"/>
      <c r="AQH14" s="810"/>
      <c r="AQI14" s="810"/>
      <c r="AQJ14" s="810"/>
      <c r="AQK14" s="810"/>
      <c r="AQL14" s="810"/>
      <c r="AQM14" s="810"/>
      <c r="AQN14" s="810"/>
      <c r="AQO14" s="810"/>
      <c r="AQP14" s="810"/>
      <c r="AQQ14" s="810"/>
      <c r="AQR14" s="810"/>
      <c r="AQS14" s="810"/>
      <c r="AQT14" s="810"/>
      <c r="AQU14" s="810"/>
      <c r="AQV14" s="810"/>
      <c r="AQW14" s="810"/>
      <c r="AQX14" s="810"/>
      <c r="AQY14" s="810"/>
      <c r="AQZ14" s="810"/>
      <c r="ARA14" s="810"/>
      <c r="ARB14" s="810"/>
      <c r="ARC14" s="810"/>
      <c r="ARD14" s="810"/>
      <c r="ARE14" s="810"/>
      <c r="ARF14" s="810"/>
      <c r="ARG14" s="810"/>
      <c r="ARH14" s="810"/>
      <c r="ARI14" s="810"/>
      <c r="ARJ14" s="810"/>
      <c r="ARK14" s="810"/>
      <c r="ARL14" s="810"/>
      <c r="ARM14" s="810"/>
      <c r="ARN14" s="810"/>
      <c r="ARO14" s="810"/>
      <c r="ARP14" s="810"/>
      <c r="ARQ14" s="810"/>
      <c r="ARR14" s="810"/>
      <c r="ARS14" s="810"/>
      <c r="ART14" s="810"/>
      <c r="ARU14" s="810"/>
      <c r="ARV14" s="810"/>
      <c r="ARW14" s="810"/>
      <c r="ARX14" s="810"/>
      <c r="ARY14" s="810"/>
      <c r="ARZ14" s="810"/>
      <c r="ASA14" s="810"/>
      <c r="ASB14" s="810"/>
      <c r="ASC14" s="810"/>
      <c r="ASD14" s="810"/>
      <c r="ASE14" s="810"/>
      <c r="ASF14" s="810"/>
      <c r="ASG14" s="810"/>
      <c r="ASH14" s="810"/>
      <c r="ASI14" s="810"/>
      <c r="ASJ14" s="810"/>
      <c r="ASK14" s="810"/>
      <c r="ASL14" s="810"/>
      <c r="ASM14" s="810"/>
      <c r="ASN14" s="810"/>
      <c r="ASO14" s="810"/>
      <c r="ASP14" s="810"/>
      <c r="ASQ14" s="810"/>
      <c r="ASR14" s="810"/>
      <c r="ASS14" s="810"/>
      <c r="AST14" s="810"/>
      <c r="ASU14" s="810"/>
      <c r="ASV14" s="810"/>
      <c r="ASW14" s="810"/>
      <c r="ASX14" s="810"/>
      <c r="ASY14" s="810"/>
      <c r="ASZ14" s="810"/>
      <c r="ATA14" s="810"/>
      <c r="ATB14" s="810"/>
      <c r="ATC14" s="810"/>
      <c r="ATD14" s="810"/>
      <c r="ATE14" s="810"/>
      <c r="ATF14" s="810"/>
      <c r="ATG14" s="810"/>
      <c r="ATH14" s="810"/>
      <c r="ATI14" s="810"/>
      <c r="ATJ14" s="810"/>
      <c r="ATK14" s="810"/>
      <c r="ATL14" s="810"/>
      <c r="ATM14" s="810"/>
      <c r="ATN14" s="810"/>
      <c r="ATO14" s="810"/>
      <c r="ATP14" s="810"/>
      <c r="ATQ14" s="810"/>
      <c r="ATR14" s="810"/>
      <c r="ATS14" s="810"/>
      <c r="ATT14" s="810"/>
      <c r="ATU14" s="810"/>
      <c r="ATV14" s="810"/>
      <c r="ATW14" s="810"/>
      <c r="ATX14" s="810"/>
      <c r="ATY14" s="810"/>
      <c r="ATZ14" s="810"/>
      <c r="AUA14" s="810"/>
      <c r="AUB14" s="810"/>
      <c r="AUC14" s="810"/>
      <c r="AUD14" s="810"/>
      <c r="AUE14" s="810"/>
      <c r="AUF14" s="810"/>
      <c r="AUG14" s="810"/>
      <c r="AUH14" s="810"/>
      <c r="AUI14" s="810"/>
      <c r="AUJ14" s="810"/>
      <c r="AUK14" s="810"/>
      <c r="AUL14" s="810"/>
      <c r="AUM14" s="810"/>
      <c r="AUN14" s="810"/>
      <c r="AUO14" s="810"/>
      <c r="AUP14" s="810"/>
      <c r="AUQ14" s="810"/>
      <c r="AUR14" s="810"/>
      <c r="AUS14" s="810"/>
      <c r="AUT14" s="810"/>
      <c r="AUU14" s="810"/>
      <c r="AUV14" s="810"/>
      <c r="AUW14" s="810"/>
      <c r="AUX14" s="810"/>
      <c r="AUY14" s="810"/>
      <c r="AUZ14" s="810"/>
      <c r="AVA14" s="810"/>
      <c r="AVB14" s="810"/>
      <c r="AVC14" s="810"/>
      <c r="AVD14" s="810"/>
      <c r="AVE14" s="810"/>
      <c r="AVF14" s="810"/>
      <c r="AVG14" s="810"/>
      <c r="AVH14" s="810"/>
      <c r="AVI14" s="810"/>
      <c r="AVJ14" s="810"/>
      <c r="AVK14" s="810"/>
      <c r="AVL14" s="810"/>
      <c r="AVM14" s="810"/>
      <c r="AVN14" s="810"/>
      <c r="AVO14" s="810"/>
      <c r="AVP14" s="810"/>
      <c r="AVQ14" s="810"/>
      <c r="AVR14" s="810"/>
      <c r="AVS14" s="810"/>
      <c r="AVT14" s="810"/>
      <c r="AVU14" s="810"/>
      <c r="AVV14" s="810"/>
      <c r="AVW14" s="810"/>
      <c r="AVX14" s="810"/>
      <c r="AVY14" s="810"/>
      <c r="AVZ14" s="810"/>
      <c r="AWA14" s="810"/>
      <c r="AWB14" s="810"/>
      <c r="AWC14" s="810"/>
      <c r="AWD14" s="810"/>
      <c r="AWE14" s="810"/>
      <c r="AWF14" s="810"/>
      <c r="AWG14" s="810"/>
      <c r="AWH14" s="810"/>
      <c r="AWI14" s="810"/>
      <c r="AWJ14" s="810"/>
      <c r="AWK14" s="810"/>
      <c r="AWL14" s="810"/>
      <c r="AWM14" s="810"/>
      <c r="AWN14" s="810"/>
      <c r="AWO14" s="810"/>
      <c r="AWP14" s="810"/>
      <c r="AWQ14" s="810"/>
      <c r="AWR14" s="810"/>
      <c r="AWS14" s="810"/>
      <c r="AWT14" s="810"/>
      <c r="AWU14" s="810"/>
      <c r="AWV14" s="810"/>
      <c r="AWW14" s="810"/>
      <c r="AWX14" s="810"/>
      <c r="AWY14" s="810"/>
      <c r="AWZ14" s="810"/>
      <c r="AXA14" s="810"/>
      <c r="AXB14" s="810"/>
      <c r="AXC14" s="810"/>
      <c r="AXD14" s="810"/>
      <c r="AXE14" s="810"/>
      <c r="AXF14" s="810"/>
      <c r="AXG14" s="810"/>
      <c r="AXH14" s="810"/>
      <c r="AXI14" s="810"/>
      <c r="AXJ14" s="810"/>
      <c r="AXK14" s="810"/>
      <c r="AXL14" s="810"/>
      <c r="AXM14" s="810"/>
      <c r="AXN14" s="810"/>
      <c r="AXO14" s="810"/>
      <c r="AXP14" s="810"/>
      <c r="AXQ14" s="810"/>
      <c r="AXR14" s="810"/>
      <c r="AXS14" s="810"/>
      <c r="AXT14" s="810"/>
      <c r="AXU14" s="810"/>
      <c r="AXV14" s="810"/>
      <c r="AXW14" s="810"/>
      <c r="AXX14" s="810"/>
      <c r="AXY14" s="810"/>
      <c r="AXZ14" s="810"/>
      <c r="AYA14" s="810"/>
      <c r="AYB14" s="810"/>
      <c r="AYC14" s="810"/>
      <c r="AYD14" s="810"/>
      <c r="AYE14" s="810"/>
      <c r="AYF14" s="810"/>
      <c r="AYG14" s="810"/>
      <c r="AYH14" s="810"/>
      <c r="AYI14" s="810"/>
      <c r="AYJ14" s="810"/>
      <c r="AYK14" s="810"/>
      <c r="AYL14" s="810"/>
      <c r="AYM14" s="810"/>
      <c r="AYN14" s="810"/>
      <c r="AYO14" s="810"/>
      <c r="AYP14" s="810"/>
      <c r="AYQ14" s="810"/>
      <c r="AYR14" s="810"/>
      <c r="AYS14" s="810"/>
      <c r="AYT14" s="810"/>
      <c r="AYU14" s="810"/>
      <c r="AYV14" s="810"/>
      <c r="AYW14" s="810"/>
      <c r="AYX14" s="810"/>
      <c r="AYY14" s="810"/>
      <c r="AYZ14" s="810"/>
      <c r="AZA14" s="810"/>
      <c r="AZB14" s="810"/>
      <c r="AZC14" s="810"/>
      <c r="AZD14" s="810"/>
      <c r="AZE14" s="810"/>
      <c r="AZF14" s="810"/>
      <c r="AZG14" s="810"/>
      <c r="AZH14" s="810"/>
      <c r="AZI14" s="810"/>
      <c r="AZJ14" s="810"/>
      <c r="AZK14" s="810"/>
      <c r="AZL14" s="810"/>
      <c r="AZM14" s="810"/>
      <c r="AZN14" s="810"/>
      <c r="AZO14" s="810"/>
      <c r="AZP14" s="810"/>
      <c r="AZQ14" s="810"/>
      <c r="AZR14" s="810"/>
      <c r="AZS14" s="810"/>
      <c r="AZT14" s="810"/>
      <c r="AZU14" s="810"/>
      <c r="AZV14" s="810"/>
      <c r="AZW14" s="810"/>
      <c r="AZX14" s="810"/>
      <c r="AZY14" s="810"/>
      <c r="AZZ14" s="810"/>
      <c r="BAA14" s="810"/>
      <c r="BAB14" s="810"/>
      <c r="BAC14" s="810"/>
      <c r="BAD14" s="810"/>
      <c r="BAE14" s="810"/>
      <c r="BAF14" s="810"/>
      <c r="BAG14" s="810"/>
      <c r="BAH14" s="810"/>
      <c r="BAI14" s="810"/>
      <c r="BAJ14" s="810"/>
      <c r="BAK14" s="810"/>
      <c r="BAL14" s="810"/>
      <c r="BAM14" s="810"/>
      <c r="BAN14" s="810"/>
      <c r="BAO14" s="810"/>
      <c r="BAP14" s="810"/>
      <c r="BAQ14" s="810"/>
      <c r="BAR14" s="810"/>
      <c r="BAS14" s="810"/>
      <c r="BAT14" s="810"/>
      <c r="BAU14" s="810"/>
      <c r="BAV14" s="810"/>
      <c r="BAW14" s="810"/>
      <c r="BAX14" s="810"/>
      <c r="BAY14" s="810"/>
      <c r="BAZ14" s="810"/>
      <c r="BBA14" s="810"/>
      <c r="BBB14" s="810"/>
      <c r="BBC14" s="810"/>
      <c r="BBD14" s="810"/>
      <c r="BBE14" s="810"/>
      <c r="BBF14" s="810"/>
      <c r="BBG14" s="810"/>
      <c r="BBH14" s="810"/>
      <c r="BBI14" s="810"/>
      <c r="BBJ14" s="810"/>
      <c r="BBK14" s="810"/>
      <c r="BBL14" s="810"/>
      <c r="BBM14" s="810"/>
      <c r="BBN14" s="810"/>
      <c r="BBO14" s="810"/>
      <c r="BBP14" s="810"/>
      <c r="BBQ14" s="810"/>
      <c r="BBR14" s="810"/>
      <c r="BBS14" s="810"/>
      <c r="BBT14" s="810"/>
      <c r="BBU14" s="810"/>
      <c r="BBV14" s="810"/>
      <c r="BBW14" s="810"/>
      <c r="BBX14" s="810"/>
      <c r="BBY14" s="810"/>
      <c r="BBZ14" s="810"/>
      <c r="BCA14" s="810"/>
      <c r="BCB14" s="810"/>
      <c r="BCC14" s="810"/>
      <c r="BCD14" s="810"/>
      <c r="BCE14" s="810"/>
      <c r="BCF14" s="810"/>
      <c r="BCG14" s="810"/>
      <c r="BCH14" s="810"/>
      <c r="BCI14" s="810"/>
      <c r="BCJ14" s="810"/>
      <c r="BCK14" s="810"/>
      <c r="BCL14" s="810"/>
      <c r="BCM14" s="810"/>
      <c r="BCN14" s="810"/>
      <c r="BCO14" s="810"/>
      <c r="BCP14" s="810"/>
      <c r="BCQ14" s="810"/>
      <c r="BCR14" s="810"/>
      <c r="BCS14" s="810"/>
      <c r="BCT14" s="810"/>
      <c r="BCU14" s="810"/>
      <c r="BCV14" s="810"/>
      <c r="BCW14" s="810"/>
      <c r="BCX14" s="810"/>
      <c r="BCY14" s="810"/>
      <c r="BCZ14" s="810"/>
      <c r="BDA14" s="810"/>
      <c r="BDB14" s="810"/>
      <c r="BDC14" s="810"/>
      <c r="BDD14" s="810"/>
      <c r="BDE14" s="810"/>
      <c r="BDF14" s="810"/>
      <c r="BDG14" s="810"/>
      <c r="BDH14" s="810"/>
      <c r="BDI14" s="810"/>
      <c r="BDJ14" s="810"/>
      <c r="BDK14" s="810"/>
      <c r="BDL14" s="810"/>
      <c r="BDM14" s="810"/>
      <c r="BDN14" s="810"/>
      <c r="BDO14" s="810"/>
      <c r="BDP14" s="810"/>
      <c r="BDQ14" s="810"/>
      <c r="BDR14" s="810"/>
      <c r="BDS14" s="810"/>
      <c r="BDT14" s="810"/>
      <c r="BDU14" s="810"/>
      <c r="BDV14" s="810"/>
      <c r="BDW14" s="810"/>
      <c r="BDX14" s="810"/>
      <c r="BDY14" s="810"/>
      <c r="BDZ14" s="810"/>
      <c r="BEA14" s="810"/>
      <c r="BEB14" s="810"/>
      <c r="BEC14" s="810"/>
      <c r="BED14" s="810"/>
      <c r="BEE14" s="810"/>
      <c r="BEF14" s="810"/>
      <c r="BEG14" s="810"/>
      <c r="BEH14" s="810"/>
      <c r="BEI14" s="810"/>
      <c r="BEJ14" s="810"/>
      <c r="BEK14" s="810"/>
      <c r="BEL14" s="810"/>
      <c r="BEM14" s="810"/>
      <c r="BEN14" s="810"/>
      <c r="BEO14" s="810"/>
      <c r="BEP14" s="810"/>
      <c r="BEQ14" s="810"/>
      <c r="BER14" s="810"/>
      <c r="BES14" s="810"/>
      <c r="BET14" s="810"/>
      <c r="BEU14" s="810"/>
      <c r="BEV14" s="810"/>
      <c r="BEW14" s="810"/>
      <c r="BEX14" s="810"/>
      <c r="BEY14" s="810"/>
      <c r="BEZ14" s="810"/>
      <c r="BFA14" s="810"/>
      <c r="BFB14" s="810"/>
      <c r="BFC14" s="810"/>
      <c r="BFD14" s="810"/>
      <c r="BFE14" s="810"/>
      <c r="BFF14" s="810"/>
      <c r="BFG14" s="810"/>
      <c r="BFH14" s="810"/>
      <c r="BFI14" s="810"/>
      <c r="BFJ14" s="810"/>
      <c r="BFK14" s="810"/>
      <c r="BFL14" s="810"/>
      <c r="BFM14" s="810"/>
      <c r="BFN14" s="810"/>
      <c r="BFO14" s="810"/>
      <c r="BFP14" s="810"/>
      <c r="BFQ14" s="810"/>
      <c r="BFR14" s="810"/>
      <c r="BFS14" s="810"/>
      <c r="BFT14" s="810"/>
      <c r="BFU14" s="810"/>
      <c r="BFV14" s="810"/>
      <c r="BFW14" s="810"/>
      <c r="BFX14" s="810"/>
      <c r="BFY14" s="810"/>
      <c r="BFZ14" s="810"/>
      <c r="BGA14" s="810"/>
      <c r="BGB14" s="810"/>
      <c r="BGC14" s="810"/>
      <c r="BGD14" s="810"/>
      <c r="BGE14" s="810"/>
      <c r="BGF14" s="810"/>
      <c r="BGG14" s="810"/>
      <c r="BGH14" s="810"/>
      <c r="BGI14" s="810"/>
      <c r="BGJ14" s="810"/>
      <c r="BGK14" s="810"/>
      <c r="BGL14" s="810"/>
      <c r="BGM14" s="810"/>
      <c r="BGN14" s="810"/>
      <c r="BGO14" s="810"/>
      <c r="BGP14" s="810"/>
      <c r="BGQ14" s="810"/>
      <c r="BGR14" s="810"/>
      <c r="BGS14" s="810"/>
      <c r="BGT14" s="810"/>
      <c r="BGU14" s="810"/>
      <c r="BGV14" s="810"/>
      <c r="BGW14" s="810"/>
      <c r="BGX14" s="810"/>
      <c r="BGY14" s="810"/>
      <c r="BGZ14" s="810"/>
      <c r="BHA14" s="810"/>
      <c r="BHB14" s="810"/>
      <c r="BHC14" s="810"/>
      <c r="BHD14" s="810"/>
      <c r="BHE14" s="810"/>
      <c r="BHF14" s="810"/>
      <c r="BHG14" s="810"/>
      <c r="BHH14" s="810"/>
      <c r="BHI14" s="810"/>
      <c r="BHJ14" s="810"/>
      <c r="BHK14" s="810"/>
      <c r="BHL14" s="810"/>
      <c r="BHM14" s="810"/>
      <c r="BHN14" s="810"/>
      <c r="BHO14" s="810"/>
      <c r="BHP14" s="810"/>
      <c r="BHQ14" s="810"/>
      <c r="BHR14" s="810"/>
      <c r="BHS14" s="810"/>
      <c r="BHT14" s="810"/>
      <c r="BHU14" s="810"/>
      <c r="BHV14" s="810"/>
      <c r="BHW14" s="810"/>
      <c r="BHX14" s="810"/>
      <c r="BHY14" s="810"/>
      <c r="BHZ14" s="810"/>
      <c r="BIA14" s="810"/>
      <c r="BIB14" s="810"/>
      <c r="BIC14" s="810"/>
      <c r="BID14" s="810"/>
      <c r="BIE14" s="810"/>
      <c r="BIF14" s="810"/>
      <c r="BIG14" s="810"/>
      <c r="BIH14" s="810"/>
      <c r="BII14" s="810"/>
      <c r="BIJ14" s="810"/>
      <c r="BIK14" s="810"/>
      <c r="BIL14" s="810"/>
      <c r="BIM14" s="810"/>
      <c r="BIN14" s="810"/>
      <c r="BIO14" s="810"/>
      <c r="BIP14" s="810"/>
      <c r="BIQ14" s="810"/>
      <c r="BIR14" s="810"/>
      <c r="BIS14" s="810"/>
      <c r="BIT14" s="810"/>
      <c r="BIU14" s="810"/>
      <c r="BIV14" s="810"/>
      <c r="BIW14" s="810"/>
      <c r="BIX14" s="810"/>
      <c r="BIY14" s="810"/>
      <c r="BIZ14" s="810"/>
      <c r="BJA14" s="810"/>
      <c r="BJB14" s="810"/>
      <c r="BJC14" s="810"/>
      <c r="BJD14" s="810"/>
      <c r="BJE14" s="810"/>
      <c r="BJF14" s="810"/>
      <c r="BJG14" s="810"/>
      <c r="BJH14" s="810"/>
      <c r="BJI14" s="810"/>
      <c r="BJJ14" s="810"/>
      <c r="BJK14" s="810"/>
      <c r="BJL14" s="810"/>
      <c r="BJM14" s="810"/>
      <c r="BJN14" s="810"/>
      <c r="BJO14" s="810"/>
      <c r="BJP14" s="810"/>
      <c r="BJQ14" s="810"/>
      <c r="BJR14" s="810"/>
      <c r="BJS14" s="810"/>
      <c r="BJT14" s="810"/>
      <c r="BJU14" s="810"/>
      <c r="BJV14" s="810"/>
      <c r="BJW14" s="810"/>
      <c r="BJX14" s="810"/>
      <c r="BJY14" s="810"/>
      <c r="BJZ14" s="810"/>
      <c r="BKA14" s="810"/>
      <c r="BKB14" s="810"/>
      <c r="BKC14" s="810"/>
      <c r="BKD14" s="810"/>
      <c r="BKE14" s="810"/>
      <c r="BKF14" s="810"/>
      <c r="BKG14" s="810"/>
      <c r="BKH14" s="810"/>
      <c r="BKI14" s="810"/>
      <c r="BKJ14" s="810"/>
      <c r="BKK14" s="810"/>
      <c r="BKL14" s="810"/>
      <c r="BKM14" s="810"/>
      <c r="BKN14" s="810"/>
      <c r="BKO14" s="810"/>
      <c r="BKP14" s="810"/>
      <c r="BKQ14" s="810"/>
      <c r="BKR14" s="810"/>
      <c r="BKS14" s="810"/>
      <c r="BKT14" s="810"/>
      <c r="BKU14" s="810"/>
      <c r="BKV14" s="810"/>
      <c r="BKW14" s="810"/>
      <c r="BKX14" s="810"/>
      <c r="BKY14" s="810"/>
      <c r="BKZ14" s="810"/>
      <c r="BLA14" s="810"/>
      <c r="BLB14" s="810"/>
      <c r="BLC14" s="810"/>
      <c r="BLD14" s="810"/>
      <c r="BLE14" s="810"/>
      <c r="BLF14" s="810"/>
      <c r="BLG14" s="810"/>
      <c r="BLH14" s="810"/>
      <c r="BLI14" s="810"/>
      <c r="BLJ14" s="810"/>
      <c r="BLK14" s="810"/>
      <c r="BLL14" s="810"/>
      <c r="BLM14" s="810"/>
      <c r="BLN14" s="810"/>
      <c r="BLO14" s="810"/>
      <c r="BLP14" s="810"/>
      <c r="BLQ14" s="810"/>
      <c r="BLR14" s="810"/>
      <c r="BLS14" s="810"/>
      <c r="BLT14" s="810"/>
      <c r="BLU14" s="810"/>
      <c r="BLV14" s="810"/>
      <c r="BLW14" s="810"/>
      <c r="BLX14" s="810"/>
      <c r="BLY14" s="810"/>
      <c r="BLZ14" s="810"/>
      <c r="BMA14" s="810"/>
      <c r="BMB14" s="810"/>
      <c r="BMC14" s="810"/>
      <c r="BMD14" s="810"/>
      <c r="BME14" s="810"/>
      <c r="BMF14" s="810"/>
      <c r="BMG14" s="810"/>
      <c r="BMH14" s="810"/>
      <c r="BMI14" s="810"/>
      <c r="BMJ14" s="810"/>
      <c r="BMK14" s="810"/>
      <c r="BML14" s="810"/>
      <c r="BMM14" s="810"/>
      <c r="BMN14" s="810"/>
      <c r="BMO14" s="810"/>
      <c r="BMP14" s="810"/>
      <c r="BMQ14" s="810"/>
      <c r="BMR14" s="810"/>
      <c r="BMS14" s="810"/>
      <c r="BMT14" s="810"/>
      <c r="BMU14" s="810"/>
      <c r="BMV14" s="810"/>
      <c r="BMW14" s="810"/>
      <c r="BMX14" s="810"/>
      <c r="BMY14" s="810"/>
      <c r="BMZ14" s="810"/>
      <c r="BNA14" s="810"/>
      <c r="BNB14" s="810"/>
      <c r="BNC14" s="810"/>
      <c r="BND14" s="810"/>
      <c r="BNE14" s="810"/>
      <c r="BNF14" s="810"/>
      <c r="BNG14" s="810"/>
      <c r="BNH14" s="810"/>
      <c r="BNI14" s="810"/>
      <c r="BNJ14" s="810"/>
      <c r="BNK14" s="810"/>
      <c r="BNL14" s="810"/>
      <c r="BNM14" s="810"/>
      <c r="BNN14" s="810"/>
      <c r="BNO14" s="810"/>
      <c r="BNP14" s="810"/>
      <c r="BNQ14" s="810"/>
      <c r="BNR14" s="810"/>
      <c r="BNS14" s="810"/>
      <c r="BNT14" s="810"/>
      <c r="BNU14" s="810"/>
      <c r="BNV14" s="810"/>
      <c r="BNW14" s="810"/>
      <c r="BNX14" s="810"/>
      <c r="BNY14" s="810"/>
      <c r="BNZ14" s="810"/>
      <c r="BOA14" s="810"/>
      <c r="BOB14" s="810"/>
      <c r="BOC14" s="810"/>
      <c r="BOD14" s="810"/>
      <c r="BOE14" s="810"/>
      <c r="BOF14" s="810"/>
      <c r="BOG14" s="810"/>
      <c r="BOH14" s="810"/>
      <c r="BOI14" s="810"/>
      <c r="BOJ14" s="810"/>
      <c r="BOK14" s="810"/>
      <c r="BOL14" s="810"/>
      <c r="BOM14" s="810"/>
      <c r="BON14" s="810"/>
      <c r="BOO14" s="810"/>
      <c r="BOP14" s="810"/>
      <c r="BOQ14" s="810"/>
      <c r="BOR14" s="810"/>
      <c r="BOS14" s="810"/>
      <c r="BOT14" s="810"/>
      <c r="BOU14" s="810"/>
      <c r="BOV14" s="810"/>
      <c r="BOW14" s="810"/>
      <c r="BOX14" s="810"/>
      <c r="BOY14" s="810"/>
      <c r="BOZ14" s="810"/>
      <c r="BPA14" s="810"/>
      <c r="BPB14" s="810"/>
      <c r="BPC14" s="810"/>
      <c r="BPD14" s="810"/>
      <c r="BPE14" s="810"/>
      <c r="BPF14" s="810"/>
      <c r="BPG14" s="810"/>
      <c r="BPH14" s="810"/>
      <c r="BPI14" s="810"/>
      <c r="BPJ14" s="810"/>
      <c r="BPK14" s="810"/>
      <c r="BPL14" s="810"/>
      <c r="BPM14" s="810"/>
      <c r="BPN14" s="810"/>
      <c r="BPO14" s="810"/>
      <c r="BPP14" s="810"/>
      <c r="BPQ14" s="810"/>
      <c r="BPR14" s="810"/>
      <c r="BPS14" s="810"/>
      <c r="BPT14" s="810"/>
      <c r="BPU14" s="810"/>
      <c r="BPV14" s="810"/>
      <c r="BPW14" s="810"/>
      <c r="BPX14" s="810"/>
      <c r="BPY14" s="810"/>
      <c r="BPZ14" s="810"/>
      <c r="BQA14" s="810"/>
      <c r="BQB14" s="810"/>
      <c r="BQC14" s="810"/>
      <c r="BQD14" s="810"/>
      <c r="BQE14" s="810"/>
      <c r="BQF14" s="810"/>
      <c r="BQG14" s="810"/>
      <c r="BQH14" s="810"/>
      <c r="BQI14" s="810"/>
      <c r="BQJ14" s="810"/>
      <c r="BQK14" s="810"/>
      <c r="BQL14" s="810"/>
      <c r="BQM14" s="810"/>
      <c r="BQN14" s="810"/>
      <c r="BQO14" s="810"/>
      <c r="BQP14" s="810"/>
      <c r="BQQ14" s="810"/>
      <c r="BQR14" s="810"/>
      <c r="BQS14" s="810"/>
      <c r="BQT14" s="810"/>
      <c r="BQU14" s="810"/>
      <c r="BQV14" s="810"/>
      <c r="BQW14" s="810"/>
      <c r="BQX14" s="810"/>
      <c r="BQY14" s="810"/>
      <c r="BQZ14" s="810"/>
      <c r="BRA14" s="810"/>
      <c r="BRB14" s="810"/>
      <c r="BRC14" s="810"/>
      <c r="BRD14" s="810"/>
      <c r="BRE14" s="810"/>
      <c r="BRF14" s="810"/>
      <c r="BRG14" s="810"/>
      <c r="BRH14" s="810"/>
      <c r="BRI14" s="810"/>
      <c r="BRJ14" s="810"/>
      <c r="BRK14" s="810"/>
      <c r="BRL14" s="810"/>
      <c r="BRM14" s="810"/>
      <c r="BRN14" s="810"/>
      <c r="BRO14" s="810"/>
      <c r="BRP14" s="810"/>
      <c r="BRQ14" s="810"/>
      <c r="BRR14" s="810"/>
      <c r="BRS14" s="810"/>
      <c r="BRT14" s="810"/>
      <c r="BRU14" s="810"/>
      <c r="BRV14" s="810"/>
      <c r="BRW14" s="810"/>
      <c r="BRX14" s="810"/>
      <c r="BRY14" s="810"/>
      <c r="BRZ14" s="810"/>
      <c r="BSA14" s="810"/>
      <c r="BSB14" s="810"/>
      <c r="BSC14" s="810"/>
      <c r="BSD14" s="810"/>
      <c r="BSE14" s="810"/>
      <c r="BSF14" s="810"/>
      <c r="BSG14" s="810"/>
      <c r="BSH14" s="810"/>
      <c r="BSI14" s="810"/>
      <c r="BSJ14" s="810"/>
      <c r="BSK14" s="810"/>
      <c r="BSL14" s="810"/>
      <c r="BSM14" s="810"/>
      <c r="BSN14" s="810"/>
      <c r="BSO14" s="810"/>
      <c r="BSP14" s="810"/>
      <c r="BSQ14" s="810"/>
      <c r="BSR14" s="810"/>
      <c r="BSS14" s="810"/>
      <c r="BST14" s="810"/>
      <c r="BSU14" s="810"/>
      <c r="BSV14" s="810"/>
      <c r="BSW14" s="810"/>
      <c r="BSX14" s="810"/>
      <c r="BSY14" s="810"/>
      <c r="BSZ14" s="810"/>
      <c r="BTA14" s="810"/>
      <c r="BTB14" s="810"/>
      <c r="BTC14" s="810"/>
      <c r="BTD14" s="810"/>
      <c r="BTE14" s="810"/>
      <c r="BTF14" s="810"/>
      <c r="BTG14" s="810"/>
      <c r="BTH14" s="810"/>
      <c r="BTI14" s="810"/>
      <c r="BTJ14" s="810"/>
      <c r="BTK14" s="810"/>
      <c r="BTL14" s="810"/>
      <c r="BTM14" s="810"/>
      <c r="BTN14" s="810"/>
      <c r="BTO14" s="810"/>
      <c r="BTP14" s="810"/>
      <c r="BTQ14" s="810"/>
      <c r="BTR14" s="810"/>
      <c r="BTS14" s="810"/>
      <c r="BTT14" s="810"/>
      <c r="BTU14" s="810"/>
      <c r="BTV14" s="810"/>
      <c r="BTW14" s="810"/>
      <c r="BTX14" s="810"/>
      <c r="BTY14" s="810"/>
      <c r="BTZ14" s="810"/>
      <c r="BUA14" s="810"/>
      <c r="BUB14" s="810"/>
      <c r="BUC14" s="810"/>
      <c r="BUD14" s="810"/>
      <c r="BUE14" s="810"/>
      <c r="BUF14" s="810"/>
      <c r="BUG14" s="810"/>
      <c r="BUH14" s="810"/>
      <c r="BUI14" s="810"/>
      <c r="BUJ14" s="810"/>
      <c r="BUK14" s="810"/>
      <c r="BUL14" s="810"/>
      <c r="BUM14" s="810"/>
      <c r="BUN14" s="810"/>
      <c r="BUO14" s="810"/>
      <c r="BUP14" s="810"/>
      <c r="BUQ14" s="810"/>
      <c r="BUR14" s="810"/>
      <c r="BUS14" s="810"/>
      <c r="BUT14" s="810"/>
      <c r="BUU14" s="810"/>
      <c r="BUV14" s="810"/>
      <c r="BUW14" s="810"/>
      <c r="BUX14" s="810"/>
      <c r="BUY14" s="810"/>
      <c r="BUZ14" s="810"/>
      <c r="BVA14" s="810"/>
      <c r="BVB14" s="810"/>
      <c r="BVC14" s="810"/>
      <c r="BVD14" s="810"/>
      <c r="BVE14" s="810"/>
      <c r="BVF14" s="810"/>
      <c r="BVG14" s="810"/>
      <c r="BVH14" s="810"/>
      <c r="BVI14" s="810"/>
      <c r="BVJ14" s="810"/>
      <c r="BVK14" s="810"/>
      <c r="BVL14" s="810"/>
      <c r="BVM14" s="810"/>
      <c r="BVN14" s="810"/>
      <c r="BVO14" s="810"/>
      <c r="BVP14" s="810"/>
      <c r="BVQ14" s="810"/>
      <c r="BVR14" s="810"/>
      <c r="BVS14" s="810"/>
      <c r="BVT14" s="810"/>
      <c r="BVU14" s="810"/>
      <c r="BVV14" s="810"/>
      <c r="BVW14" s="810"/>
      <c r="BVX14" s="810"/>
      <c r="BVY14" s="810"/>
      <c r="BVZ14" s="810"/>
      <c r="BWA14" s="810"/>
      <c r="BWB14" s="810"/>
      <c r="BWC14" s="810"/>
      <c r="BWD14" s="810"/>
      <c r="BWE14" s="810"/>
      <c r="BWF14" s="810"/>
      <c r="BWG14" s="810"/>
      <c r="BWH14" s="810"/>
      <c r="BWI14" s="810"/>
      <c r="BWJ14" s="810"/>
      <c r="BWK14" s="810"/>
      <c r="BWL14" s="810"/>
      <c r="BWM14" s="810"/>
      <c r="BWN14" s="810"/>
      <c r="BWO14" s="810"/>
      <c r="BWP14" s="810"/>
      <c r="BWQ14" s="810"/>
      <c r="BWR14" s="810"/>
      <c r="BWS14" s="810"/>
      <c r="BWT14" s="810"/>
      <c r="BWU14" s="810"/>
      <c r="BWV14" s="810"/>
      <c r="BWW14" s="810"/>
      <c r="BWX14" s="810"/>
      <c r="BWY14" s="810"/>
      <c r="BWZ14" s="810"/>
      <c r="BXA14" s="810"/>
      <c r="BXB14" s="810"/>
      <c r="BXC14" s="810"/>
      <c r="BXD14" s="810"/>
      <c r="BXE14" s="810"/>
      <c r="BXF14" s="810"/>
      <c r="BXG14" s="810"/>
      <c r="BXH14" s="810"/>
      <c r="BXI14" s="810"/>
      <c r="BXJ14" s="810"/>
      <c r="BXK14" s="810"/>
      <c r="BXL14" s="810"/>
      <c r="BXM14" s="810"/>
      <c r="BXN14" s="810"/>
      <c r="BXO14" s="810"/>
      <c r="BXP14" s="810"/>
      <c r="BXQ14" s="810"/>
      <c r="BXR14" s="810"/>
      <c r="BXS14" s="810"/>
      <c r="BXT14" s="810"/>
      <c r="BXU14" s="810"/>
      <c r="BXV14" s="810"/>
      <c r="BXW14" s="810"/>
      <c r="BXX14" s="810"/>
      <c r="BXY14" s="810"/>
      <c r="BXZ14" s="810"/>
      <c r="BYA14" s="810"/>
      <c r="BYB14" s="810"/>
      <c r="BYC14" s="810"/>
      <c r="BYD14" s="810"/>
      <c r="BYE14" s="810"/>
      <c r="BYF14" s="810"/>
      <c r="BYG14" s="810"/>
      <c r="BYH14" s="810"/>
      <c r="BYI14" s="810"/>
      <c r="BYJ14" s="810"/>
      <c r="BYK14" s="810"/>
      <c r="BYL14" s="810"/>
      <c r="BYM14" s="810"/>
      <c r="BYN14" s="810"/>
      <c r="BYO14" s="810"/>
      <c r="BYP14" s="810"/>
      <c r="BYQ14" s="810"/>
      <c r="BYR14" s="810"/>
      <c r="BYS14" s="810"/>
      <c r="BYT14" s="810"/>
      <c r="BYU14" s="810"/>
      <c r="BYV14" s="810"/>
      <c r="BYW14" s="810"/>
      <c r="BYX14" s="810"/>
      <c r="BYY14" s="810"/>
      <c r="BYZ14" s="810"/>
      <c r="BZA14" s="810"/>
      <c r="BZB14" s="810"/>
      <c r="BZC14" s="810"/>
      <c r="BZD14" s="810"/>
      <c r="BZE14" s="810"/>
      <c r="BZF14" s="810"/>
      <c r="BZG14" s="810"/>
      <c r="BZH14" s="810"/>
      <c r="BZI14" s="810"/>
      <c r="BZJ14" s="810"/>
      <c r="BZK14" s="810"/>
      <c r="BZL14" s="810"/>
      <c r="BZM14" s="810"/>
      <c r="BZN14" s="810"/>
      <c r="BZO14" s="810"/>
      <c r="BZP14" s="810"/>
      <c r="BZQ14" s="810"/>
      <c r="BZR14" s="810"/>
      <c r="BZS14" s="810"/>
      <c r="BZT14" s="810"/>
      <c r="BZU14" s="810"/>
      <c r="BZV14" s="810"/>
      <c r="BZW14" s="810"/>
      <c r="BZX14" s="810"/>
      <c r="BZY14" s="810"/>
      <c r="BZZ14" s="810"/>
      <c r="CAA14" s="810"/>
      <c r="CAB14" s="810"/>
      <c r="CAC14" s="810"/>
      <c r="CAD14" s="810"/>
      <c r="CAE14" s="810"/>
      <c r="CAF14" s="810"/>
      <c r="CAG14" s="810"/>
      <c r="CAH14" s="810"/>
      <c r="CAI14" s="810"/>
      <c r="CAJ14" s="810"/>
      <c r="CAK14" s="810"/>
      <c r="CAL14" s="810"/>
      <c r="CAM14" s="810"/>
      <c r="CAN14" s="810"/>
      <c r="CAO14" s="810"/>
      <c r="CAP14" s="810"/>
      <c r="CAQ14" s="810"/>
      <c r="CAR14" s="810"/>
      <c r="CAS14" s="810"/>
      <c r="CAT14" s="810"/>
      <c r="CAU14" s="810"/>
      <c r="CAV14" s="810"/>
      <c r="CAW14" s="810"/>
      <c r="CAX14" s="810"/>
      <c r="CAY14" s="810"/>
      <c r="CAZ14" s="810"/>
      <c r="CBA14" s="810"/>
      <c r="CBB14" s="810"/>
      <c r="CBC14" s="810"/>
      <c r="CBD14" s="810"/>
      <c r="CBE14" s="810"/>
      <c r="CBF14" s="810"/>
      <c r="CBG14" s="810"/>
      <c r="CBH14" s="810"/>
      <c r="CBI14" s="810"/>
      <c r="CBJ14" s="810"/>
      <c r="CBK14" s="810"/>
      <c r="CBL14" s="810"/>
      <c r="CBM14" s="810"/>
      <c r="CBN14" s="810"/>
      <c r="CBO14" s="810"/>
      <c r="CBP14" s="810"/>
      <c r="CBQ14" s="810"/>
      <c r="CBR14" s="810"/>
      <c r="CBS14" s="810"/>
      <c r="CBT14" s="810"/>
      <c r="CBU14" s="810"/>
      <c r="CBV14" s="810"/>
      <c r="CBW14" s="810"/>
      <c r="CBX14" s="810"/>
      <c r="CBY14" s="810"/>
      <c r="CBZ14" s="810"/>
      <c r="CCA14" s="810"/>
      <c r="CCB14" s="810"/>
      <c r="CCC14" s="810"/>
      <c r="CCD14" s="810"/>
      <c r="CCE14" s="810"/>
      <c r="CCF14" s="810"/>
      <c r="CCG14" s="810"/>
      <c r="CCH14" s="810"/>
      <c r="CCI14" s="810"/>
      <c r="CCJ14" s="810"/>
      <c r="CCK14" s="810"/>
      <c r="CCL14" s="810"/>
      <c r="CCM14" s="810"/>
      <c r="CCN14" s="810"/>
      <c r="CCO14" s="810"/>
      <c r="CCP14" s="810"/>
      <c r="CCQ14" s="810"/>
      <c r="CCR14" s="810"/>
      <c r="CCS14" s="810"/>
      <c r="CCT14" s="810"/>
      <c r="CCU14" s="810"/>
      <c r="CCV14" s="810"/>
      <c r="CCW14" s="810"/>
      <c r="CCX14" s="810"/>
      <c r="CCY14" s="810"/>
      <c r="CCZ14" s="810"/>
      <c r="CDA14" s="810"/>
      <c r="CDB14" s="810"/>
      <c r="CDC14" s="810"/>
      <c r="CDD14" s="810"/>
      <c r="CDE14" s="810"/>
      <c r="CDF14" s="810"/>
      <c r="CDG14" s="810"/>
      <c r="CDH14" s="810"/>
      <c r="CDI14" s="810"/>
      <c r="CDJ14" s="810"/>
      <c r="CDK14" s="810"/>
      <c r="CDL14" s="810"/>
      <c r="CDM14" s="810"/>
      <c r="CDN14" s="810"/>
      <c r="CDO14" s="810"/>
      <c r="CDP14" s="810"/>
      <c r="CDQ14" s="810"/>
      <c r="CDR14" s="810"/>
      <c r="CDS14" s="810"/>
      <c r="CDT14" s="810"/>
      <c r="CDU14" s="810"/>
      <c r="CDV14" s="810"/>
      <c r="CDW14" s="810"/>
      <c r="CDX14" s="810"/>
      <c r="CDY14" s="810"/>
      <c r="CDZ14" s="810"/>
      <c r="CEA14" s="810"/>
      <c r="CEB14" s="810"/>
      <c r="CEC14" s="810"/>
      <c r="CED14" s="810"/>
      <c r="CEE14" s="810"/>
      <c r="CEF14" s="810"/>
      <c r="CEG14" s="810"/>
      <c r="CEH14" s="810"/>
      <c r="CEI14" s="810"/>
      <c r="CEJ14" s="810"/>
      <c r="CEK14" s="810"/>
      <c r="CEL14" s="810"/>
      <c r="CEM14" s="810"/>
      <c r="CEN14" s="810"/>
      <c r="CEO14" s="810"/>
      <c r="CEP14" s="810"/>
      <c r="CEQ14" s="810"/>
      <c r="CER14" s="810"/>
      <c r="CES14" s="810"/>
      <c r="CET14" s="810"/>
      <c r="CEU14" s="810"/>
      <c r="CEV14" s="810"/>
      <c r="CEW14" s="810"/>
      <c r="CEX14" s="810"/>
      <c r="CEY14" s="810"/>
      <c r="CEZ14" s="810"/>
      <c r="CFA14" s="810"/>
      <c r="CFB14" s="810"/>
      <c r="CFC14" s="810"/>
      <c r="CFD14" s="810"/>
      <c r="CFE14" s="810"/>
      <c r="CFF14" s="810"/>
      <c r="CFG14" s="810"/>
      <c r="CFH14" s="810"/>
      <c r="CFI14" s="810"/>
      <c r="CFJ14" s="810"/>
      <c r="CFK14" s="810"/>
      <c r="CFL14" s="810"/>
      <c r="CFM14" s="810"/>
      <c r="CFN14" s="810"/>
      <c r="CFO14" s="810"/>
      <c r="CFP14" s="810"/>
      <c r="CFQ14" s="810"/>
      <c r="CFR14" s="810"/>
      <c r="CFS14" s="810"/>
      <c r="CFT14" s="810"/>
      <c r="CFU14" s="810"/>
      <c r="CFV14" s="810"/>
      <c r="CFW14" s="810"/>
      <c r="CFX14" s="810"/>
      <c r="CFY14" s="810"/>
      <c r="CFZ14" s="810"/>
      <c r="CGA14" s="810"/>
      <c r="CGB14" s="810"/>
      <c r="CGC14" s="810"/>
      <c r="CGD14" s="810"/>
      <c r="CGE14" s="810"/>
      <c r="CGF14" s="810"/>
      <c r="CGG14" s="810"/>
      <c r="CGH14" s="810"/>
      <c r="CGI14" s="810"/>
      <c r="CGJ14" s="810"/>
      <c r="CGK14" s="810"/>
      <c r="CGL14" s="810"/>
      <c r="CGM14" s="810"/>
      <c r="CGN14" s="810"/>
      <c r="CGO14" s="810"/>
      <c r="CGP14" s="810"/>
      <c r="CGQ14" s="810"/>
      <c r="CGR14" s="810"/>
      <c r="CGS14" s="810"/>
      <c r="CGT14" s="810"/>
      <c r="CGU14" s="810"/>
      <c r="CGV14" s="810"/>
      <c r="CGW14" s="810"/>
      <c r="CGX14" s="810"/>
      <c r="CGY14" s="810"/>
      <c r="CGZ14" s="810"/>
      <c r="CHA14" s="810"/>
      <c r="CHB14" s="810"/>
      <c r="CHC14" s="810"/>
      <c r="CHD14" s="810"/>
      <c r="CHE14" s="810"/>
      <c r="CHF14" s="810"/>
      <c r="CHG14" s="810"/>
      <c r="CHH14" s="810"/>
      <c r="CHI14" s="810"/>
      <c r="CHJ14" s="810"/>
      <c r="CHK14" s="810"/>
      <c r="CHL14" s="810"/>
      <c r="CHM14" s="810"/>
      <c r="CHN14" s="810"/>
      <c r="CHO14" s="810"/>
      <c r="CHP14" s="810"/>
      <c r="CHQ14" s="810"/>
      <c r="CHR14" s="810"/>
      <c r="CHS14" s="810"/>
      <c r="CHT14" s="810"/>
      <c r="CHU14" s="810"/>
      <c r="CHV14" s="810"/>
      <c r="CHW14" s="810"/>
      <c r="CHX14" s="810"/>
      <c r="CHY14" s="810"/>
      <c r="CHZ14" s="810"/>
      <c r="CIA14" s="810"/>
      <c r="CIB14" s="810"/>
      <c r="CIC14" s="810"/>
      <c r="CID14" s="810"/>
      <c r="CIE14" s="810"/>
      <c r="CIF14" s="810"/>
      <c r="CIG14" s="810"/>
      <c r="CIH14" s="810"/>
      <c r="CII14" s="810"/>
      <c r="CIJ14" s="810"/>
      <c r="CIK14" s="810"/>
      <c r="CIL14" s="810"/>
      <c r="CIM14" s="810"/>
      <c r="CIN14" s="810"/>
      <c r="CIO14" s="810"/>
      <c r="CIP14" s="810"/>
      <c r="CIQ14" s="810"/>
      <c r="CIR14" s="810"/>
      <c r="CIS14" s="810"/>
      <c r="CIT14" s="810"/>
      <c r="CIU14" s="810"/>
      <c r="CIV14" s="810"/>
      <c r="CIW14" s="810"/>
      <c r="CIX14" s="810"/>
      <c r="CIY14" s="810"/>
      <c r="CIZ14" s="810"/>
      <c r="CJA14" s="810"/>
      <c r="CJB14" s="810"/>
      <c r="CJC14" s="810"/>
      <c r="CJD14" s="810"/>
      <c r="CJE14" s="810"/>
      <c r="CJF14" s="810"/>
      <c r="CJG14" s="810"/>
      <c r="CJH14" s="810"/>
      <c r="CJI14" s="810"/>
      <c r="CJJ14" s="810"/>
      <c r="CJK14" s="810"/>
      <c r="CJL14" s="810"/>
      <c r="CJM14" s="810"/>
      <c r="CJN14" s="810"/>
      <c r="CJO14" s="810"/>
      <c r="CJP14" s="810"/>
      <c r="CJQ14" s="810"/>
      <c r="CJR14" s="810"/>
      <c r="CJS14" s="810"/>
      <c r="CJT14" s="810"/>
      <c r="CJU14" s="810"/>
      <c r="CJV14" s="810"/>
      <c r="CJW14" s="810"/>
      <c r="CJX14" s="810"/>
      <c r="CJY14" s="810"/>
      <c r="CJZ14" s="810"/>
      <c r="CKA14" s="810"/>
      <c r="CKB14" s="810"/>
      <c r="CKC14" s="810"/>
      <c r="CKD14" s="810"/>
      <c r="CKE14" s="810"/>
      <c r="CKF14" s="810"/>
      <c r="CKG14" s="810"/>
      <c r="CKH14" s="810"/>
      <c r="CKI14" s="810"/>
      <c r="CKJ14" s="810"/>
      <c r="CKK14" s="810"/>
      <c r="CKL14" s="810"/>
      <c r="CKM14" s="810"/>
      <c r="CKN14" s="810"/>
      <c r="CKO14" s="810"/>
      <c r="CKP14" s="810"/>
      <c r="CKQ14" s="810"/>
      <c r="CKR14" s="810"/>
      <c r="CKS14" s="810"/>
      <c r="CKT14" s="810"/>
      <c r="CKU14" s="810"/>
      <c r="CKV14" s="810"/>
      <c r="CKW14" s="810"/>
      <c r="CKX14" s="810"/>
      <c r="CKY14" s="810"/>
      <c r="CKZ14" s="810"/>
      <c r="CLA14" s="810"/>
      <c r="CLB14" s="810"/>
      <c r="CLC14" s="810"/>
      <c r="CLD14" s="810"/>
      <c r="CLE14" s="810"/>
      <c r="CLF14" s="810"/>
      <c r="CLG14" s="810"/>
      <c r="CLH14" s="810"/>
      <c r="CLI14" s="810"/>
      <c r="CLJ14" s="810"/>
      <c r="CLK14" s="810"/>
      <c r="CLL14" s="810"/>
      <c r="CLM14" s="810"/>
      <c r="CLN14" s="810"/>
      <c r="CLO14" s="810"/>
      <c r="CLP14" s="810"/>
      <c r="CLQ14" s="810"/>
      <c r="CLR14" s="810"/>
      <c r="CLS14" s="810"/>
      <c r="CLT14" s="810"/>
      <c r="CLU14" s="810"/>
      <c r="CLV14" s="810"/>
      <c r="CLW14" s="810"/>
      <c r="CLX14" s="810"/>
      <c r="CLY14" s="810"/>
      <c r="CLZ14" s="810"/>
      <c r="CMA14" s="810"/>
      <c r="CMB14" s="810"/>
      <c r="CMC14" s="810"/>
      <c r="CMD14" s="810"/>
      <c r="CME14" s="810"/>
      <c r="CMF14" s="810"/>
      <c r="CMG14" s="810"/>
      <c r="CMH14" s="810"/>
      <c r="CMI14" s="810"/>
      <c r="CMJ14" s="810"/>
      <c r="CMK14" s="810"/>
      <c r="CML14" s="810"/>
      <c r="CMM14" s="810"/>
      <c r="CMN14" s="810"/>
      <c r="CMO14" s="810"/>
      <c r="CMP14" s="810"/>
      <c r="CMQ14" s="810"/>
      <c r="CMR14" s="810"/>
      <c r="CMS14" s="810"/>
      <c r="CMT14" s="810"/>
      <c r="CMU14" s="810"/>
      <c r="CMV14" s="810"/>
      <c r="CMW14" s="810"/>
      <c r="CMX14" s="810"/>
      <c r="CMY14" s="810"/>
      <c r="CMZ14" s="810"/>
      <c r="CNA14" s="810"/>
      <c r="CNB14" s="810"/>
      <c r="CNC14" s="810"/>
      <c r="CND14" s="810"/>
      <c r="CNE14" s="810"/>
      <c r="CNF14" s="810"/>
      <c r="CNG14" s="810"/>
      <c r="CNH14" s="810"/>
      <c r="CNI14" s="810"/>
      <c r="CNJ14" s="810"/>
      <c r="CNK14" s="810"/>
      <c r="CNL14" s="810"/>
      <c r="CNM14" s="810"/>
      <c r="CNN14" s="810"/>
      <c r="CNO14" s="810"/>
      <c r="CNP14" s="810"/>
      <c r="CNQ14" s="810"/>
      <c r="CNR14" s="810"/>
      <c r="CNS14" s="810"/>
      <c r="CNT14" s="810"/>
      <c r="CNU14" s="810"/>
      <c r="CNV14" s="810"/>
      <c r="CNW14" s="810"/>
      <c r="CNX14" s="810"/>
      <c r="CNY14" s="810"/>
      <c r="CNZ14" s="810"/>
      <c r="COA14" s="810"/>
      <c r="COB14" s="810"/>
      <c r="COC14" s="810"/>
      <c r="COD14" s="810"/>
      <c r="COE14" s="810"/>
      <c r="COF14" s="810"/>
      <c r="COG14" s="810"/>
      <c r="COH14" s="810"/>
      <c r="COI14" s="810"/>
      <c r="COJ14" s="810"/>
      <c r="COK14" s="810"/>
      <c r="COL14" s="810"/>
      <c r="COM14" s="810"/>
      <c r="CON14" s="810"/>
      <c r="COO14" s="810"/>
      <c r="COP14" s="810"/>
      <c r="COQ14" s="810"/>
      <c r="COR14" s="810"/>
      <c r="COS14" s="810"/>
      <c r="COT14" s="810"/>
      <c r="COU14" s="810"/>
      <c r="COV14" s="810"/>
      <c r="COW14" s="810"/>
      <c r="COX14" s="810"/>
      <c r="COY14" s="810"/>
      <c r="COZ14" s="810"/>
      <c r="CPA14" s="810"/>
      <c r="CPB14" s="810"/>
      <c r="CPC14" s="810"/>
      <c r="CPD14" s="810"/>
      <c r="CPE14" s="810"/>
      <c r="CPF14" s="810"/>
      <c r="CPG14" s="810"/>
      <c r="CPH14" s="810"/>
      <c r="CPI14" s="810"/>
      <c r="CPJ14" s="810"/>
      <c r="CPK14" s="810"/>
      <c r="CPL14" s="810"/>
      <c r="CPM14" s="810"/>
      <c r="CPN14" s="810"/>
      <c r="CPO14" s="810"/>
      <c r="CPP14" s="810"/>
      <c r="CPQ14" s="810"/>
      <c r="CPR14" s="810"/>
      <c r="CPS14" s="810"/>
      <c r="CPT14" s="810"/>
      <c r="CPU14" s="810"/>
      <c r="CPV14" s="810"/>
      <c r="CPW14" s="810"/>
      <c r="CPX14" s="810"/>
      <c r="CPY14" s="810"/>
      <c r="CPZ14" s="810"/>
      <c r="CQA14" s="810"/>
      <c r="CQB14" s="810"/>
      <c r="CQC14" s="810"/>
      <c r="CQD14" s="810"/>
      <c r="CQE14" s="810"/>
      <c r="CQF14" s="810"/>
      <c r="CQG14" s="810"/>
      <c r="CQH14" s="810"/>
      <c r="CQI14" s="810"/>
      <c r="CQJ14" s="810"/>
      <c r="CQK14" s="810"/>
      <c r="CQL14" s="810"/>
      <c r="CQM14" s="810"/>
      <c r="CQN14" s="810"/>
      <c r="CQO14" s="810"/>
      <c r="CQP14" s="810"/>
      <c r="CQQ14" s="810"/>
      <c r="CQR14" s="810"/>
      <c r="CQS14" s="810"/>
      <c r="CQT14" s="810"/>
      <c r="CQU14" s="810"/>
      <c r="CQV14" s="810"/>
      <c r="CQW14" s="810"/>
      <c r="CQX14" s="810"/>
      <c r="CQY14" s="810"/>
      <c r="CQZ14" s="810"/>
      <c r="CRA14" s="810"/>
      <c r="CRB14" s="810"/>
      <c r="CRC14" s="810"/>
      <c r="CRD14" s="810"/>
      <c r="CRE14" s="810"/>
      <c r="CRF14" s="810"/>
      <c r="CRG14" s="810"/>
      <c r="CRH14" s="810"/>
      <c r="CRI14" s="810"/>
      <c r="CRJ14" s="810"/>
      <c r="CRK14" s="810"/>
      <c r="CRL14" s="810"/>
      <c r="CRM14" s="810"/>
      <c r="CRN14" s="810"/>
      <c r="CRO14" s="810"/>
      <c r="CRP14" s="810"/>
      <c r="CRQ14" s="810"/>
      <c r="CRR14" s="810"/>
      <c r="CRS14" s="810"/>
      <c r="CRT14" s="810"/>
      <c r="CRU14" s="810"/>
      <c r="CRV14" s="810"/>
      <c r="CRW14" s="810"/>
      <c r="CRX14" s="810"/>
      <c r="CRY14" s="810"/>
      <c r="CRZ14" s="810"/>
      <c r="CSA14" s="810"/>
      <c r="CSB14" s="810"/>
      <c r="CSC14" s="810"/>
      <c r="CSD14" s="810"/>
      <c r="CSE14" s="810"/>
      <c r="CSF14" s="810"/>
      <c r="CSG14" s="810"/>
      <c r="CSH14" s="810"/>
      <c r="CSI14" s="810"/>
      <c r="CSJ14" s="810"/>
      <c r="CSK14" s="810"/>
      <c r="CSL14" s="810"/>
      <c r="CSM14" s="810"/>
      <c r="CSN14" s="810"/>
      <c r="CSO14" s="810"/>
      <c r="CSP14" s="810"/>
      <c r="CSQ14" s="810"/>
      <c r="CSR14" s="810"/>
      <c r="CSS14" s="810"/>
      <c r="CST14" s="810"/>
      <c r="CSU14" s="810"/>
      <c r="CSV14" s="810"/>
      <c r="CSW14" s="810"/>
      <c r="CSX14" s="810"/>
      <c r="CSY14" s="810"/>
      <c r="CSZ14" s="810"/>
      <c r="CTA14" s="810"/>
      <c r="CTB14" s="810"/>
      <c r="CTC14" s="810"/>
      <c r="CTD14" s="810"/>
      <c r="CTE14" s="810"/>
      <c r="CTF14" s="810"/>
      <c r="CTG14" s="810"/>
      <c r="CTH14" s="810"/>
      <c r="CTI14" s="810"/>
      <c r="CTJ14" s="810"/>
      <c r="CTK14" s="810"/>
      <c r="CTL14" s="810"/>
      <c r="CTM14" s="810"/>
      <c r="CTN14" s="810"/>
      <c r="CTO14" s="810"/>
      <c r="CTP14" s="810"/>
      <c r="CTQ14" s="810"/>
      <c r="CTR14" s="810"/>
      <c r="CTS14" s="810"/>
      <c r="CTT14" s="810"/>
      <c r="CTU14" s="810"/>
      <c r="CTV14" s="810"/>
      <c r="CTW14" s="810"/>
      <c r="CTX14" s="810"/>
      <c r="CTY14" s="810"/>
      <c r="CTZ14" s="810"/>
      <c r="CUA14" s="810"/>
      <c r="CUB14" s="810"/>
      <c r="CUC14" s="810"/>
      <c r="CUD14" s="810"/>
      <c r="CUE14" s="810"/>
      <c r="CUF14" s="810"/>
      <c r="CUG14" s="810"/>
      <c r="CUH14" s="810"/>
      <c r="CUI14" s="810"/>
      <c r="CUJ14" s="810"/>
      <c r="CUK14" s="810"/>
      <c r="CUL14" s="810"/>
      <c r="CUM14" s="810"/>
      <c r="CUN14" s="810"/>
      <c r="CUO14" s="810"/>
      <c r="CUP14" s="810"/>
      <c r="CUQ14" s="810"/>
      <c r="CUR14" s="810"/>
      <c r="CUS14" s="810"/>
      <c r="CUT14" s="810"/>
      <c r="CUU14" s="810"/>
      <c r="CUV14" s="810"/>
      <c r="CUW14" s="810"/>
      <c r="CUX14" s="810"/>
      <c r="CUY14" s="810"/>
      <c r="CUZ14" s="810"/>
      <c r="CVA14" s="810"/>
      <c r="CVB14" s="810"/>
      <c r="CVC14" s="810"/>
      <c r="CVD14" s="810"/>
      <c r="CVE14" s="810"/>
      <c r="CVF14" s="810"/>
      <c r="CVG14" s="810"/>
      <c r="CVH14" s="810"/>
      <c r="CVI14" s="810"/>
      <c r="CVJ14" s="810"/>
      <c r="CVK14" s="810"/>
      <c r="CVL14" s="810"/>
      <c r="CVM14" s="810"/>
      <c r="CVN14" s="810"/>
      <c r="CVO14" s="810"/>
      <c r="CVP14" s="810"/>
      <c r="CVQ14" s="810"/>
      <c r="CVR14" s="810"/>
      <c r="CVS14" s="810"/>
      <c r="CVT14" s="810"/>
      <c r="CVU14" s="810"/>
      <c r="CVV14" s="810"/>
      <c r="CVW14" s="810"/>
      <c r="CVX14" s="810"/>
      <c r="CVY14" s="810"/>
      <c r="CVZ14" s="810"/>
      <c r="CWA14" s="810"/>
      <c r="CWB14" s="810"/>
      <c r="CWC14" s="810"/>
      <c r="CWD14" s="810"/>
      <c r="CWE14" s="810"/>
      <c r="CWF14" s="810"/>
      <c r="CWG14" s="810"/>
      <c r="CWH14" s="810"/>
      <c r="CWI14" s="810"/>
      <c r="CWJ14" s="810"/>
      <c r="CWK14" s="810"/>
      <c r="CWL14" s="810"/>
      <c r="CWM14" s="810"/>
      <c r="CWN14" s="810"/>
      <c r="CWO14" s="810"/>
      <c r="CWP14" s="810"/>
      <c r="CWQ14" s="810"/>
      <c r="CWR14" s="810"/>
      <c r="CWS14" s="810"/>
      <c r="CWT14" s="810"/>
      <c r="CWU14" s="810"/>
      <c r="CWV14" s="810"/>
      <c r="CWW14" s="810"/>
      <c r="CWX14" s="810"/>
      <c r="CWY14" s="810"/>
      <c r="CWZ14" s="810"/>
      <c r="CXA14" s="810"/>
      <c r="CXB14" s="810"/>
      <c r="CXC14" s="810"/>
      <c r="CXD14" s="810"/>
      <c r="CXE14" s="810"/>
      <c r="CXF14" s="810"/>
      <c r="CXG14" s="810"/>
      <c r="CXH14" s="810"/>
      <c r="CXI14" s="810"/>
      <c r="CXJ14" s="810"/>
      <c r="CXK14" s="810"/>
      <c r="CXL14" s="810"/>
      <c r="CXM14" s="810"/>
      <c r="CXN14" s="810"/>
      <c r="CXO14" s="810"/>
      <c r="CXP14" s="810"/>
      <c r="CXQ14" s="810"/>
      <c r="CXR14" s="810"/>
      <c r="CXS14" s="810"/>
      <c r="CXT14" s="810"/>
      <c r="CXU14" s="810"/>
      <c r="CXV14" s="810"/>
      <c r="CXW14" s="810"/>
      <c r="CXX14" s="810"/>
      <c r="CXY14" s="810"/>
      <c r="CXZ14" s="810"/>
      <c r="CYA14" s="810"/>
      <c r="CYB14" s="810"/>
      <c r="CYC14" s="810"/>
      <c r="CYD14" s="810"/>
      <c r="CYE14" s="810"/>
      <c r="CYF14" s="810"/>
      <c r="CYG14" s="810"/>
      <c r="CYH14" s="810"/>
      <c r="CYI14" s="810"/>
      <c r="CYJ14" s="810"/>
      <c r="CYK14" s="810"/>
      <c r="CYL14" s="810"/>
      <c r="CYM14" s="810"/>
      <c r="CYN14" s="810"/>
      <c r="CYO14" s="810"/>
      <c r="CYP14" s="810"/>
      <c r="CYQ14" s="810"/>
      <c r="CYR14" s="810"/>
      <c r="CYS14" s="810"/>
      <c r="CYT14" s="810"/>
      <c r="CYU14" s="810"/>
      <c r="CYV14" s="810"/>
      <c r="CYW14" s="810"/>
      <c r="CYX14" s="810"/>
      <c r="CYY14" s="810"/>
      <c r="CYZ14" s="810"/>
      <c r="CZA14" s="810"/>
      <c r="CZB14" s="810"/>
      <c r="CZC14" s="810"/>
      <c r="CZD14" s="810"/>
      <c r="CZE14" s="810"/>
      <c r="CZF14" s="810"/>
      <c r="CZG14" s="810"/>
      <c r="CZH14" s="810"/>
      <c r="CZI14" s="810"/>
      <c r="CZJ14" s="810"/>
      <c r="CZK14" s="810"/>
      <c r="CZL14" s="810"/>
      <c r="CZM14" s="810"/>
      <c r="CZN14" s="810"/>
      <c r="CZO14" s="810"/>
      <c r="CZP14" s="810"/>
      <c r="CZQ14" s="810"/>
      <c r="CZR14" s="810"/>
      <c r="CZS14" s="810"/>
      <c r="CZT14" s="810"/>
      <c r="CZU14" s="810"/>
      <c r="CZV14" s="810"/>
      <c r="CZW14" s="810"/>
      <c r="CZX14" s="810"/>
      <c r="CZY14" s="810"/>
      <c r="CZZ14" s="810"/>
      <c r="DAA14" s="810"/>
      <c r="DAB14" s="810"/>
      <c r="DAC14" s="810"/>
      <c r="DAD14" s="810"/>
      <c r="DAE14" s="810"/>
      <c r="DAF14" s="810"/>
      <c r="DAG14" s="810"/>
      <c r="DAH14" s="810"/>
      <c r="DAI14" s="810"/>
      <c r="DAJ14" s="810"/>
      <c r="DAK14" s="810"/>
      <c r="DAL14" s="810"/>
      <c r="DAM14" s="810"/>
      <c r="DAN14" s="810"/>
      <c r="DAO14" s="810"/>
      <c r="DAP14" s="810"/>
      <c r="DAQ14" s="810"/>
      <c r="DAR14" s="810"/>
      <c r="DAS14" s="810"/>
      <c r="DAT14" s="810"/>
      <c r="DAU14" s="810"/>
      <c r="DAV14" s="810"/>
      <c r="DAW14" s="810"/>
      <c r="DAX14" s="810"/>
      <c r="DAY14" s="810"/>
      <c r="DAZ14" s="810"/>
      <c r="DBA14" s="810"/>
      <c r="DBB14" s="810"/>
      <c r="DBC14" s="810"/>
      <c r="DBD14" s="810"/>
      <c r="DBE14" s="810"/>
      <c r="DBF14" s="810"/>
      <c r="DBG14" s="810"/>
      <c r="DBH14" s="810"/>
      <c r="DBI14" s="810"/>
      <c r="DBJ14" s="810"/>
      <c r="DBK14" s="810"/>
      <c r="DBL14" s="810"/>
      <c r="DBM14" s="810"/>
      <c r="DBN14" s="810"/>
      <c r="DBO14" s="810"/>
      <c r="DBP14" s="810"/>
      <c r="DBQ14" s="810"/>
      <c r="DBR14" s="810"/>
      <c r="DBS14" s="810"/>
      <c r="DBT14" s="810"/>
      <c r="DBU14" s="810"/>
      <c r="DBV14" s="810"/>
      <c r="DBW14" s="810"/>
      <c r="DBX14" s="810"/>
      <c r="DBY14" s="810"/>
      <c r="DBZ14" s="810"/>
      <c r="DCA14" s="810"/>
      <c r="DCB14" s="810"/>
      <c r="DCC14" s="810"/>
      <c r="DCD14" s="810"/>
      <c r="DCE14" s="810"/>
      <c r="DCF14" s="810"/>
      <c r="DCG14" s="810"/>
      <c r="DCH14" s="810"/>
      <c r="DCI14" s="810"/>
      <c r="DCJ14" s="810"/>
      <c r="DCK14" s="810"/>
      <c r="DCL14" s="810"/>
      <c r="DCM14" s="810"/>
      <c r="DCN14" s="810"/>
      <c r="DCO14" s="810"/>
      <c r="DCP14" s="810"/>
      <c r="DCQ14" s="810"/>
      <c r="DCR14" s="810"/>
      <c r="DCS14" s="810"/>
      <c r="DCT14" s="810"/>
      <c r="DCU14" s="810"/>
      <c r="DCV14" s="810"/>
      <c r="DCW14" s="810"/>
      <c r="DCX14" s="810"/>
      <c r="DCY14" s="810"/>
      <c r="DCZ14" s="810"/>
      <c r="DDA14" s="810"/>
      <c r="DDB14" s="810"/>
      <c r="DDC14" s="810"/>
      <c r="DDD14" s="810"/>
      <c r="DDE14" s="810"/>
      <c r="DDF14" s="810"/>
      <c r="DDG14" s="810"/>
      <c r="DDH14" s="810"/>
      <c r="DDI14" s="810"/>
      <c r="DDJ14" s="810"/>
      <c r="DDK14" s="810"/>
      <c r="DDL14" s="810"/>
      <c r="DDM14" s="810"/>
      <c r="DDN14" s="810"/>
      <c r="DDO14" s="810"/>
      <c r="DDP14" s="810"/>
      <c r="DDQ14" s="810"/>
      <c r="DDR14" s="810"/>
      <c r="DDS14" s="810"/>
      <c r="DDT14" s="810"/>
      <c r="DDU14" s="810"/>
      <c r="DDV14" s="810"/>
      <c r="DDW14" s="810"/>
      <c r="DDX14" s="810"/>
      <c r="DDY14" s="810"/>
      <c r="DDZ14" s="810"/>
      <c r="DEA14" s="810"/>
      <c r="DEB14" s="810"/>
      <c r="DEC14" s="810"/>
      <c r="DED14" s="810"/>
      <c r="DEE14" s="810"/>
      <c r="DEF14" s="810"/>
      <c r="DEG14" s="810"/>
      <c r="DEH14" s="810"/>
      <c r="DEI14" s="810"/>
      <c r="DEJ14" s="810"/>
      <c r="DEK14" s="810"/>
      <c r="DEL14" s="810"/>
      <c r="DEM14" s="810"/>
      <c r="DEN14" s="810"/>
      <c r="DEO14" s="810"/>
      <c r="DEP14" s="810"/>
      <c r="DEQ14" s="810"/>
      <c r="DER14" s="810"/>
      <c r="DES14" s="810"/>
      <c r="DET14" s="810"/>
      <c r="DEU14" s="810"/>
      <c r="DEV14" s="810"/>
      <c r="DEW14" s="810"/>
      <c r="DEX14" s="810"/>
      <c r="DEY14" s="810"/>
      <c r="DEZ14" s="810"/>
      <c r="DFA14" s="810"/>
      <c r="DFB14" s="810"/>
      <c r="DFC14" s="810"/>
      <c r="DFD14" s="810"/>
      <c r="DFE14" s="810"/>
      <c r="DFF14" s="810"/>
      <c r="DFG14" s="810"/>
      <c r="DFH14" s="810"/>
      <c r="DFI14" s="810"/>
      <c r="DFJ14" s="810"/>
      <c r="DFK14" s="810"/>
      <c r="DFL14" s="810"/>
      <c r="DFM14" s="810"/>
      <c r="DFN14" s="810"/>
      <c r="DFO14" s="810"/>
      <c r="DFP14" s="810"/>
      <c r="DFQ14" s="810"/>
      <c r="DFR14" s="810"/>
      <c r="DFS14" s="810"/>
      <c r="DFT14" s="810"/>
      <c r="DFU14" s="810"/>
      <c r="DFV14" s="810"/>
      <c r="DFW14" s="810"/>
      <c r="DFX14" s="810"/>
      <c r="DFY14" s="810"/>
      <c r="DFZ14" s="810"/>
      <c r="DGA14" s="810"/>
      <c r="DGB14" s="810"/>
      <c r="DGC14" s="810"/>
      <c r="DGD14" s="810"/>
      <c r="DGE14" s="810"/>
      <c r="DGF14" s="810"/>
      <c r="DGG14" s="810"/>
      <c r="DGH14" s="810"/>
      <c r="DGI14" s="810"/>
      <c r="DGJ14" s="810"/>
      <c r="DGK14" s="810"/>
      <c r="DGL14" s="810"/>
      <c r="DGM14" s="810"/>
      <c r="DGN14" s="810"/>
      <c r="DGO14" s="810"/>
      <c r="DGP14" s="810"/>
      <c r="DGQ14" s="810"/>
      <c r="DGR14" s="810"/>
      <c r="DGS14" s="810"/>
      <c r="DGT14" s="810"/>
      <c r="DGU14" s="810"/>
      <c r="DGV14" s="810"/>
      <c r="DGW14" s="810"/>
      <c r="DGX14" s="810"/>
      <c r="DGY14" s="810"/>
      <c r="DGZ14" s="810"/>
      <c r="DHA14" s="810"/>
      <c r="DHB14" s="810"/>
      <c r="DHC14" s="810"/>
      <c r="DHD14" s="810"/>
      <c r="DHE14" s="810"/>
      <c r="DHF14" s="810"/>
      <c r="DHG14" s="810"/>
      <c r="DHH14" s="810"/>
      <c r="DHI14" s="810"/>
      <c r="DHJ14" s="810"/>
      <c r="DHK14" s="810"/>
      <c r="DHL14" s="810"/>
      <c r="DHM14" s="810"/>
      <c r="DHN14" s="810"/>
      <c r="DHO14" s="810"/>
      <c r="DHP14" s="810"/>
      <c r="DHQ14" s="810"/>
      <c r="DHR14" s="810"/>
      <c r="DHS14" s="810"/>
      <c r="DHT14" s="810"/>
      <c r="DHU14" s="810"/>
      <c r="DHV14" s="810"/>
      <c r="DHW14" s="810"/>
      <c r="DHX14" s="810"/>
      <c r="DHY14" s="810"/>
      <c r="DHZ14" s="810"/>
      <c r="DIA14" s="810"/>
      <c r="DIB14" s="810"/>
      <c r="DIC14" s="810"/>
      <c r="DID14" s="810"/>
      <c r="DIE14" s="810"/>
      <c r="DIF14" s="810"/>
      <c r="DIG14" s="810"/>
      <c r="DIH14" s="810"/>
      <c r="DII14" s="810"/>
      <c r="DIJ14" s="810"/>
      <c r="DIK14" s="810"/>
      <c r="DIL14" s="810"/>
      <c r="DIM14" s="810"/>
      <c r="DIN14" s="810"/>
      <c r="DIO14" s="810"/>
      <c r="DIP14" s="810"/>
      <c r="DIQ14" s="810"/>
      <c r="DIR14" s="810"/>
      <c r="DIS14" s="810"/>
      <c r="DIT14" s="810"/>
      <c r="DIU14" s="810"/>
      <c r="DIV14" s="810"/>
      <c r="DIW14" s="810"/>
      <c r="DIX14" s="810"/>
      <c r="DIY14" s="810"/>
      <c r="DIZ14" s="810"/>
      <c r="DJA14" s="810"/>
      <c r="DJB14" s="810"/>
      <c r="DJC14" s="810"/>
      <c r="DJD14" s="810"/>
      <c r="DJE14" s="810"/>
      <c r="DJF14" s="810"/>
      <c r="DJG14" s="810"/>
      <c r="DJH14" s="810"/>
      <c r="DJI14" s="810"/>
      <c r="DJJ14" s="810"/>
      <c r="DJK14" s="810"/>
      <c r="DJL14" s="810"/>
      <c r="DJM14" s="810"/>
      <c r="DJN14" s="810"/>
      <c r="DJO14" s="810"/>
      <c r="DJP14" s="810"/>
      <c r="DJQ14" s="810"/>
      <c r="DJR14" s="810"/>
      <c r="DJS14" s="810"/>
      <c r="DJT14" s="810"/>
      <c r="DJU14" s="810"/>
      <c r="DJV14" s="810"/>
      <c r="DJW14" s="810"/>
      <c r="DJX14" s="810"/>
      <c r="DJY14" s="810"/>
      <c r="DJZ14" s="810"/>
      <c r="DKA14" s="810"/>
      <c r="DKB14" s="810"/>
      <c r="DKC14" s="810"/>
      <c r="DKD14" s="810"/>
      <c r="DKE14" s="810"/>
      <c r="DKF14" s="810"/>
      <c r="DKG14" s="810"/>
      <c r="DKH14" s="810"/>
      <c r="DKI14" s="810"/>
      <c r="DKJ14" s="810"/>
      <c r="DKK14" s="810"/>
      <c r="DKL14" s="810"/>
      <c r="DKM14" s="810"/>
      <c r="DKN14" s="810"/>
      <c r="DKO14" s="810"/>
      <c r="DKP14" s="810"/>
      <c r="DKQ14" s="810"/>
      <c r="DKR14" s="810"/>
      <c r="DKS14" s="810"/>
      <c r="DKT14" s="810"/>
      <c r="DKU14" s="810"/>
      <c r="DKV14" s="810"/>
      <c r="DKW14" s="810"/>
      <c r="DKX14" s="810"/>
      <c r="DKY14" s="810"/>
      <c r="DKZ14" s="810"/>
      <c r="DLA14" s="810"/>
      <c r="DLB14" s="810"/>
      <c r="DLC14" s="810"/>
      <c r="DLD14" s="810"/>
      <c r="DLE14" s="810"/>
      <c r="DLF14" s="810"/>
      <c r="DLG14" s="810"/>
      <c r="DLH14" s="810"/>
      <c r="DLI14" s="810"/>
      <c r="DLJ14" s="810"/>
      <c r="DLK14" s="810"/>
      <c r="DLL14" s="810"/>
      <c r="DLM14" s="810"/>
      <c r="DLN14" s="810"/>
      <c r="DLO14" s="810"/>
      <c r="DLP14" s="810"/>
      <c r="DLQ14" s="810"/>
      <c r="DLR14" s="810"/>
      <c r="DLS14" s="810"/>
      <c r="DLT14" s="810"/>
      <c r="DLU14" s="810"/>
      <c r="DLV14" s="810"/>
      <c r="DLW14" s="810"/>
      <c r="DLX14" s="810"/>
      <c r="DLY14" s="810"/>
      <c r="DLZ14" s="810"/>
      <c r="DMA14" s="810"/>
      <c r="DMB14" s="810"/>
      <c r="DMC14" s="810"/>
      <c r="DMD14" s="810"/>
      <c r="DME14" s="810"/>
      <c r="DMF14" s="810"/>
      <c r="DMG14" s="810"/>
      <c r="DMH14" s="810"/>
      <c r="DMI14" s="810"/>
      <c r="DMJ14" s="810"/>
      <c r="DMK14" s="810"/>
      <c r="DML14" s="810"/>
      <c r="DMM14" s="810"/>
      <c r="DMN14" s="810"/>
      <c r="DMO14" s="810"/>
      <c r="DMP14" s="810"/>
      <c r="DMQ14" s="810"/>
      <c r="DMR14" s="810"/>
      <c r="DMS14" s="810"/>
      <c r="DMT14" s="810"/>
      <c r="DMU14" s="810"/>
      <c r="DMV14" s="810"/>
      <c r="DMW14" s="810"/>
      <c r="DMX14" s="810"/>
      <c r="DMY14" s="810"/>
      <c r="DMZ14" s="810"/>
      <c r="DNA14" s="810"/>
      <c r="DNB14" s="810"/>
      <c r="DNC14" s="810"/>
      <c r="DND14" s="810"/>
      <c r="DNE14" s="810"/>
      <c r="DNF14" s="810"/>
      <c r="DNG14" s="810"/>
      <c r="DNH14" s="810"/>
      <c r="DNI14" s="810"/>
      <c r="DNJ14" s="810"/>
      <c r="DNK14" s="810"/>
      <c r="DNL14" s="810"/>
      <c r="DNM14" s="810"/>
      <c r="DNN14" s="810"/>
      <c r="DNO14" s="810"/>
      <c r="DNP14" s="810"/>
      <c r="DNQ14" s="810"/>
      <c r="DNR14" s="810"/>
      <c r="DNS14" s="810"/>
      <c r="DNT14" s="810"/>
      <c r="DNU14" s="810"/>
      <c r="DNV14" s="810"/>
      <c r="DNW14" s="810"/>
      <c r="DNX14" s="810"/>
      <c r="DNY14" s="810"/>
      <c r="DNZ14" s="810"/>
      <c r="DOA14" s="810"/>
      <c r="DOB14" s="810"/>
      <c r="DOC14" s="810"/>
      <c r="DOD14" s="810"/>
      <c r="DOE14" s="810"/>
      <c r="DOF14" s="810"/>
      <c r="DOG14" s="810"/>
      <c r="DOH14" s="810"/>
      <c r="DOI14" s="810"/>
      <c r="DOJ14" s="810"/>
      <c r="DOK14" s="810"/>
      <c r="DOL14" s="810"/>
      <c r="DOM14" s="810"/>
      <c r="DON14" s="810"/>
      <c r="DOO14" s="810"/>
      <c r="DOP14" s="810"/>
      <c r="DOQ14" s="810"/>
      <c r="DOR14" s="810"/>
      <c r="DOS14" s="810"/>
      <c r="DOT14" s="810"/>
      <c r="DOU14" s="810"/>
      <c r="DOV14" s="810"/>
      <c r="DOW14" s="810"/>
      <c r="DOX14" s="810"/>
      <c r="DOY14" s="810"/>
      <c r="DOZ14" s="810"/>
      <c r="DPA14" s="810"/>
      <c r="DPB14" s="810"/>
      <c r="DPC14" s="810"/>
      <c r="DPD14" s="810"/>
      <c r="DPE14" s="810"/>
      <c r="DPF14" s="810"/>
      <c r="DPG14" s="810"/>
      <c r="DPH14" s="810"/>
      <c r="DPI14" s="810"/>
      <c r="DPJ14" s="810"/>
      <c r="DPK14" s="810"/>
      <c r="DPL14" s="810"/>
      <c r="DPM14" s="810"/>
      <c r="DPN14" s="810"/>
      <c r="DPO14" s="810"/>
      <c r="DPP14" s="810"/>
      <c r="DPQ14" s="810"/>
      <c r="DPR14" s="810"/>
      <c r="DPS14" s="810"/>
      <c r="DPT14" s="810"/>
      <c r="DPU14" s="810"/>
      <c r="DPV14" s="810"/>
      <c r="DPW14" s="810"/>
      <c r="DPX14" s="810"/>
      <c r="DPY14" s="810"/>
      <c r="DPZ14" s="810"/>
      <c r="DQA14" s="810"/>
      <c r="DQB14" s="810"/>
      <c r="DQC14" s="810"/>
      <c r="DQD14" s="810"/>
      <c r="DQE14" s="810"/>
      <c r="DQF14" s="810"/>
      <c r="DQG14" s="810"/>
      <c r="DQH14" s="810"/>
      <c r="DQI14" s="810"/>
      <c r="DQJ14" s="810"/>
      <c r="DQK14" s="810"/>
      <c r="DQL14" s="810"/>
      <c r="DQM14" s="810"/>
      <c r="DQN14" s="810"/>
      <c r="DQO14" s="810"/>
      <c r="DQP14" s="810"/>
      <c r="DQQ14" s="810"/>
      <c r="DQR14" s="810"/>
      <c r="DQS14" s="810"/>
      <c r="DQT14" s="810"/>
      <c r="DQU14" s="810"/>
      <c r="DQV14" s="810"/>
      <c r="DQW14" s="810"/>
      <c r="DQX14" s="810"/>
      <c r="DQY14" s="810"/>
      <c r="DQZ14" s="810"/>
      <c r="DRA14" s="810"/>
      <c r="DRB14" s="810"/>
      <c r="DRC14" s="810"/>
      <c r="DRD14" s="810"/>
      <c r="DRE14" s="810"/>
      <c r="DRF14" s="810"/>
      <c r="DRG14" s="810"/>
      <c r="DRH14" s="810"/>
      <c r="DRI14" s="810"/>
      <c r="DRJ14" s="810"/>
      <c r="DRK14" s="810"/>
      <c r="DRL14" s="810"/>
      <c r="DRM14" s="810"/>
      <c r="DRN14" s="810"/>
      <c r="DRO14" s="810"/>
      <c r="DRP14" s="810"/>
      <c r="DRQ14" s="810"/>
      <c r="DRR14" s="810"/>
      <c r="DRS14" s="810"/>
      <c r="DRT14" s="810"/>
      <c r="DRU14" s="810"/>
      <c r="DRV14" s="810"/>
      <c r="DRW14" s="810"/>
      <c r="DRX14" s="810"/>
      <c r="DRY14" s="810"/>
      <c r="DRZ14" s="810"/>
      <c r="DSA14" s="810"/>
      <c r="DSB14" s="810"/>
      <c r="DSC14" s="810"/>
      <c r="DSD14" s="810"/>
      <c r="DSE14" s="810"/>
      <c r="DSF14" s="810"/>
      <c r="DSG14" s="810"/>
      <c r="DSH14" s="810"/>
      <c r="DSI14" s="810"/>
      <c r="DSJ14" s="810"/>
      <c r="DSK14" s="810"/>
      <c r="DSL14" s="810"/>
      <c r="DSM14" s="810"/>
      <c r="DSN14" s="810"/>
      <c r="DSO14" s="810"/>
      <c r="DSP14" s="810"/>
      <c r="DSQ14" s="810"/>
      <c r="DSR14" s="810"/>
      <c r="DSS14" s="810"/>
      <c r="DST14" s="810"/>
      <c r="DSU14" s="810"/>
      <c r="DSV14" s="810"/>
      <c r="DSW14" s="810"/>
      <c r="DSX14" s="810"/>
      <c r="DSY14" s="810"/>
      <c r="DSZ14" s="810"/>
      <c r="DTA14" s="810"/>
      <c r="DTB14" s="810"/>
      <c r="DTC14" s="810"/>
      <c r="DTD14" s="810"/>
      <c r="DTE14" s="810"/>
      <c r="DTF14" s="810"/>
      <c r="DTG14" s="810"/>
      <c r="DTH14" s="810"/>
      <c r="DTI14" s="810"/>
      <c r="DTJ14" s="810"/>
      <c r="DTK14" s="810"/>
      <c r="DTL14" s="810"/>
      <c r="DTM14" s="810"/>
      <c r="DTN14" s="810"/>
      <c r="DTO14" s="810"/>
      <c r="DTP14" s="810"/>
      <c r="DTQ14" s="810"/>
      <c r="DTR14" s="810"/>
      <c r="DTS14" s="810"/>
      <c r="DTT14" s="810"/>
      <c r="DTU14" s="810"/>
      <c r="DTV14" s="810"/>
      <c r="DTW14" s="810"/>
      <c r="DTX14" s="810"/>
      <c r="DTY14" s="810"/>
      <c r="DTZ14" s="810"/>
      <c r="DUA14" s="810"/>
      <c r="DUB14" s="810"/>
      <c r="DUC14" s="810"/>
      <c r="DUD14" s="810"/>
      <c r="DUE14" s="810"/>
      <c r="DUF14" s="810"/>
      <c r="DUG14" s="810"/>
      <c r="DUH14" s="810"/>
      <c r="DUI14" s="810"/>
      <c r="DUJ14" s="810"/>
      <c r="DUK14" s="810"/>
      <c r="DUL14" s="810"/>
      <c r="DUM14" s="810"/>
      <c r="DUN14" s="810"/>
      <c r="DUO14" s="810"/>
      <c r="DUP14" s="810"/>
      <c r="DUQ14" s="810"/>
      <c r="DUR14" s="810"/>
      <c r="DUS14" s="810"/>
      <c r="DUT14" s="810"/>
      <c r="DUU14" s="810"/>
      <c r="DUV14" s="810"/>
      <c r="DUW14" s="810"/>
      <c r="DUX14" s="810"/>
      <c r="DUY14" s="810"/>
      <c r="DUZ14" s="810"/>
      <c r="DVA14" s="810"/>
      <c r="DVB14" s="810"/>
      <c r="DVC14" s="810"/>
      <c r="DVD14" s="810"/>
      <c r="DVE14" s="810"/>
      <c r="DVF14" s="810"/>
      <c r="DVG14" s="810"/>
      <c r="DVH14" s="810"/>
      <c r="DVI14" s="810"/>
      <c r="DVJ14" s="810"/>
      <c r="DVK14" s="810"/>
      <c r="DVL14" s="810"/>
      <c r="DVM14" s="810"/>
      <c r="DVN14" s="810"/>
      <c r="DVO14" s="810"/>
      <c r="DVP14" s="810"/>
      <c r="DVQ14" s="810"/>
      <c r="DVR14" s="810"/>
      <c r="DVS14" s="810"/>
      <c r="DVT14" s="810"/>
      <c r="DVU14" s="810"/>
      <c r="DVV14" s="810"/>
      <c r="DVW14" s="810"/>
      <c r="DVX14" s="810"/>
      <c r="DVY14" s="810"/>
      <c r="DVZ14" s="810"/>
      <c r="DWA14" s="810"/>
      <c r="DWB14" s="810"/>
      <c r="DWC14" s="810"/>
      <c r="DWD14" s="810"/>
      <c r="DWE14" s="810"/>
      <c r="DWF14" s="810"/>
      <c r="DWG14" s="810"/>
      <c r="DWH14" s="810"/>
      <c r="DWI14" s="810"/>
      <c r="DWJ14" s="810"/>
      <c r="DWK14" s="810"/>
      <c r="DWL14" s="810"/>
      <c r="DWM14" s="810"/>
      <c r="DWN14" s="810"/>
      <c r="DWO14" s="810"/>
      <c r="DWP14" s="810"/>
      <c r="DWQ14" s="810"/>
      <c r="DWR14" s="810"/>
      <c r="DWS14" s="810"/>
      <c r="DWT14" s="810"/>
      <c r="DWU14" s="810"/>
      <c r="DWV14" s="810"/>
      <c r="DWW14" s="810"/>
      <c r="DWX14" s="810"/>
      <c r="DWY14" s="810"/>
      <c r="DWZ14" s="810"/>
      <c r="DXA14" s="810"/>
      <c r="DXB14" s="810"/>
      <c r="DXC14" s="810"/>
      <c r="DXD14" s="810"/>
      <c r="DXE14" s="810"/>
      <c r="DXF14" s="810"/>
      <c r="DXG14" s="810"/>
      <c r="DXH14" s="810"/>
      <c r="DXI14" s="810"/>
      <c r="DXJ14" s="810"/>
      <c r="DXK14" s="810"/>
      <c r="DXL14" s="810"/>
      <c r="DXM14" s="810"/>
      <c r="DXN14" s="810"/>
      <c r="DXO14" s="810"/>
      <c r="DXP14" s="810"/>
      <c r="DXQ14" s="810"/>
      <c r="DXR14" s="810"/>
      <c r="DXS14" s="810"/>
      <c r="DXT14" s="810"/>
      <c r="DXU14" s="810"/>
      <c r="DXV14" s="810"/>
      <c r="DXW14" s="810"/>
      <c r="DXX14" s="810"/>
      <c r="DXY14" s="810"/>
      <c r="DXZ14" s="810"/>
      <c r="DYA14" s="810"/>
      <c r="DYB14" s="810"/>
      <c r="DYC14" s="810"/>
      <c r="DYD14" s="810"/>
      <c r="DYE14" s="810"/>
      <c r="DYF14" s="810"/>
      <c r="DYG14" s="810"/>
      <c r="DYH14" s="810"/>
      <c r="DYI14" s="810"/>
      <c r="DYJ14" s="810"/>
      <c r="DYK14" s="810"/>
      <c r="DYL14" s="810"/>
      <c r="DYM14" s="810"/>
      <c r="DYN14" s="810"/>
      <c r="DYO14" s="810"/>
      <c r="DYP14" s="810"/>
      <c r="DYQ14" s="810"/>
      <c r="DYR14" s="810"/>
      <c r="DYS14" s="810"/>
      <c r="DYT14" s="810"/>
      <c r="DYU14" s="810"/>
      <c r="DYV14" s="810"/>
      <c r="DYW14" s="810"/>
      <c r="DYX14" s="810"/>
      <c r="DYY14" s="810"/>
      <c r="DYZ14" s="810"/>
      <c r="DZA14" s="810"/>
      <c r="DZB14" s="810"/>
      <c r="DZC14" s="810"/>
      <c r="DZD14" s="810"/>
      <c r="DZE14" s="810"/>
      <c r="DZF14" s="810"/>
      <c r="DZG14" s="810"/>
      <c r="DZH14" s="810"/>
      <c r="DZI14" s="810"/>
      <c r="DZJ14" s="810"/>
      <c r="DZK14" s="810"/>
      <c r="DZL14" s="810"/>
      <c r="DZM14" s="810"/>
      <c r="DZN14" s="810"/>
      <c r="DZO14" s="810"/>
      <c r="DZP14" s="810"/>
      <c r="DZQ14" s="810"/>
      <c r="DZR14" s="810"/>
      <c r="DZS14" s="810"/>
      <c r="DZT14" s="810"/>
      <c r="DZU14" s="810"/>
      <c r="DZV14" s="810"/>
      <c r="DZW14" s="810"/>
      <c r="DZX14" s="810"/>
      <c r="DZY14" s="810"/>
      <c r="DZZ14" s="810"/>
      <c r="EAA14" s="810"/>
      <c r="EAB14" s="810"/>
      <c r="EAC14" s="810"/>
      <c r="EAD14" s="810"/>
      <c r="EAE14" s="810"/>
      <c r="EAF14" s="810"/>
      <c r="EAG14" s="810"/>
      <c r="EAH14" s="810"/>
      <c r="EAI14" s="810"/>
      <c r="EAJ14" s="810"/>
      <c r="EAK14" s="810"/>
      <c r="EAL14" s="810"/>
      <c r="EAM14" s="810"/>
      <c r="EAN14" s="810"/>
      <c r="EAO14" s="810"/>
      <c r="EAP14" s="810"/>
      <c r="EAQ14" s="810"/>
      <c r="EAR14" s="810"/>
      <c r="EAS14" s="810"/>
      <c r="EAT14" s="810"/>
      <c r="EAU14" s="810"/>
      <c r="EAV14" s="810"/>
      <c r="EAW14" s="810"/>
      <c r="EAX14" s="810"/>
      <c r="EAY14" s="810"/>
      <c r="EAZ14" s="810"/>
      <c r="EBA14" s="810"/>
      <c r="EBB14" s="810"/>
      <c r="EBC14" s="810"/>
      <c r="EBD14" s="810"/>
      <c r="EBE14" s="810"/>
      <c r="EBF14" s="810"/>
      <c r="EBG14" s="810"/>
      <c r="EBH14" s="810"/>
      <c r="EBI14" s="810"/>
      <c r="EBJ14" s="810"/>
      <c r="EBK14" s="810"/>
      <c r="EBL14" s="810"/>
      <c r="EBM14" s="810"/>
      <c r="EBN14" s="810"/>
      <c r="EBO14" s="810"/>
      <c r="EBP14" s="810"/>
      <c r="EBQ14" s="810"/>
      <c r="EBR14" s="810"/>
      <c r="EBS14" s="810"/>
      <c r="EBT14" s="810"/>
      <c r="EBU14" s="810"/>
      <c r="EBV14" s="810"/>
      <c r="EBW14" s="810"/>
      <c r="EBX14" s="810"/>
      <c r="EBY14" s="810"/>
      <c r="EBZ14" s="810"/>
      <c r="ECA14" s="810"/>
      <c r="ECB14" s="810"/>
      <c r="ECC14" s="810"/>
      <c r="ECD14" s="810"/>
      <c r="ECE14" s="810"/>
      <c r="ECF14" s="810"/>
      <c r="ECG14" s="810"/>
      <c r="ECH14" s="810"/>
      <c r="ECI14" s="810"/>
      <c r="ECJ14" s="810"/>
      <c r="ECK14" s="810"/>
      <c r="ECL14" s="810"/>
      <c r="ECM14" s="810"/>
      <c r="ECN14" s="810"/>
      <c r="ECO14" s="810"/>
      <c r="ECP14" s="810"/>
      <c r="ECQ14" s="810"/>
      <c r="ECR14" s="810"/>
      <c r="ECS14" s="810"/>
      <c r="ECT14" s="810"/>
      <c r="ECU14" s="810"/>
      <c r="ECV14" s="810"/>
      <c r="ECW14" s="810"/>
      <c r="ECX14" s="810"/>
      <c r="ECY14" s="810"/>
      <c r="ECZ14" s="810"/>
      <c r="EDA14" s="810"/>
      <c r="EDB14" s="810"/>
      <c r="EDC14" s="810"/>
      <c r="EDD14" s="810"/>
      <c r="EDE14" s="810"/>
      <c r="EDF14" s="810"/>
      <c r="EDG14" s="810"/>
      <c r="EDH14" s="810"/>
      <c r="EDI14" s="810"/>
      <c r="EDJ14" s="810"/>
      <c r="EDK14" s="810"/>
      <c r="EDL14" s="810"/>
      <c r="EDM14" s="810"/>
      <c r="EDN14" s="810"/>
      <c r="EDO14" s="810"/>
      <c r="EDP14" s="810"/>
      <c r="EDQ14" s="810"/>
      <c r="EDR14" s="810"/>
      <c r="EDS14" s="810"/>
      <c r="EDT14" s="810"/>
      <c r="EDU14" s="810"/>
      <c r="EDV14" s="810"/>
      <c r="EDW14" s="810"/>
      <c r="EDX14" s="810"/>
      <c r="EDY14" s="810"/>
      <c r="EDZ14" s="810"/>
      <c r="EEA14" s="810"/>
      <c r="EEB14" s="810"/>
      <c r="EEC14" s="810"/>
      <c r="EED14" s="810"/>
      <c r="EEE14" s="810"/>
      <c r="EEF14" s="810"/>
      <c r="EEG14" s="810"/>
      <c r="EEH14" s="810"/>
      <c r="EEI14" s="810"/>
      <c r="EEJ14" s="810"/>
      <c r="EEK14" s="810"/>
      <c r="EEL14" s="810"/>
      <c r="EEM14" s="810"/>
      <c r="EEN14" s="810"/>
      <c r="EEO14" s="810"/>
      <c r="EEP14" s="810"/>
      <c r="EEQ14" s="810"/>
      <c r="EER14" s="810"/>
      <c r="EES14" s="810"/>
      <c r="EET14" s="810"/>
      <c r="EEU14" s="810"/>
      <c r="EEV14" s="810"/>
      <c r="EEW14" s="810"/>
      <c r="EEX14" s="810"/>
      <c r="EEY14" s="810"/>
      <c r="EEZ14" s="810"/>
      <c r="EFA14" s="810"/>
      <c r="EFB14" s="810"/>
      <c r="EFC14" s="810"/>
      <c r="EFD14" s="810"/>
      <c r="EFE14" s="810"/>
      <c r="EFF14" s="810"/>
      <c r="EFG14" s="810"/>
      <c r="EFH14" s="810"/>
      <c r="EFI14" s="810"/>
      <c r="EFJ14" s="810"/>
      <c r="EFK14" s="810"/>
      <c r="EFL14" s="810"/>
      <c r="EFM14" s="810"/>
      <c r="EFN14" s="810"/>
      <c r="EFO14" s="810"/>
      <c r="EFP14" s="810"/>
      <c r="EFQ14" s="810"/>
      <c r="EFR14" s="810"/>
      <c r="EFS14" s="810"/>
      <c r="EFT14" s="810"/>
      <c r="EFU14" s="810"/>
      <c r="EFV14" s="810"/>
      <c r="EFW14" s="810"/>
      <c r="EFX14" s="810"/>
      <c r="EFY14" s="810"/>
      <c r="EFZ14" s="810"/>
      <c r="EGA14" s="810"/>
      <c r="EGB14" s="810"/>
      <c r="EGC14" s="810"/>
      <c r="EGD14" s="810"/>
      <c r="EGE14" s="810"/>
      <c r="EGF14" s="810"/>
      <c r="EGG14" s="810"/>
      <c r="EGH14" s="810"/>
      <c r="EGI14" s="810"/>
      <c r="EGJ14" s="810"/>
      <c r="EGK14" s="810"/>
      <c r="EGL14" s="810"/>
      <c r="EGM14" s="810"/>
      <c r="EGN14" s="810"/>
      <c r="EGO14" s="810"/>
      <c r="EGP14" s="810"/>
      <c r="EGQ14" s="810"/>
      <c r="EGR14" s="810"/>
      <c r="EGS14" s="810"/>
      <c r="EGT14" s="810"/>
      <c r="EGU14" s="810"/>
      <c r="EGV14" s="810"/>
      <c r="EGW14" s="810"/>
      <c r="EGX14" s="810"/>
      <c r="EGY14" s="810"/>
      <c r="EGZ14" s="810"/>
      <c r="EHA14" s="810"/>
      <c r="EHB14" s="810"/>
      <c r="EHC14" s="810"/>
      <c r="EHD14" s="810"/>
      <c r="EHE14" s="810"/>
      <c r="EHF14" s="810"/>
      <c r="EHG14" s="810"/>
      <c r="EHH14" s="810"/>
      <c r="EHI14" s="810"/>
      <c r="EHJ14" s="810"/>
      <c r="EHK14" s="810"/>
      <c r="EHL14" s="810"/>
      <c r="EHM14" s="810"/>
      <c r="EHN14" s="810"/>
      <c r="EHO14" s="810"/>
      <c r="EHP14" s="810"/>
      <c r="EHQ14" s="810"/>
      <c r="EHR14" s="810"/>
      <c r="EHS14" s="810"/>
      <c r="EHT14" s="810"/>
      <c r="EHU14" s="810"/>
      <c r="EHV14" s="810"/>
      <c r="EHW14" s="810"/>
      <c r="EHX14" s="810"/>
      <c r="EHY14" s="810"/>
      <c r="EHZ14" s="810"/>
      <c r="EIA14" s="810"/>
      <c r="EIB14" s="810"/>
      <c r="EIC14" s="810"/>
      <c r="EID14" s="810"/>
      <c r="EIE14" s="810"/>
      <c r="EIF14" s="810"/>
      <c r="EIG14" s="810"/>
      <c r="EIH14" s="810"/>
      <c r="EII14" s="810"/>
      <c r="EIJ14" s="810"/>
      <c r="EIK14" s="810"/>
      <c r="EIL14" s="810"/>
      <c r="EIM14" s="810"/>
      <c r="EIN14" s="810"/>
      <c r="EIO14" s="810"/>
      <c r="EIP14" s="810"/>
      <c r="EIQ14" s="810"/>
      <c r="EIR14" s="810"/>
      <c r="EIS14" s="810"/>
      <c r="EIT14" s="810"/>
      <c r="EIU14" s="810"/>
      <c r="EIV14" s="810"/>
      <c r="EIW14" s="810"/>
      <c r="EIX14" s="810"/>
      <c r="EIY14" s="810"/>
      <c r="EIZ14" s="810"/>
      <c r="EJA14" s="810"/>
      <c r="EJB14" s="810"/>
      <c r="EJC14" s="810"/>
      <c r="EJD14" s="810"/>
      <c r="EJE14" s="810"/>
      <c r="EJF14" s="810"/>
      <c r="EJG14" s="810"/>
      <c r="EJH14" s="810"/>
      <c r="EJI14" s="810"/>
      <c r="EJJ14" s="810"/>
      <c r="EJK14" s="810"/>
      <c r="EJL14" s="810"/>
      <c r="EJM14" s="810"/>
      <c r="EJN14" s="810"/>
      <c r="EJO14" s="810"/>
      <c r="EJP14" s="810"/>
      <c r="EJQ14" s="810"/>
      <c r="EJR14" s="810"/>
      <c r="EJS14" s="810"/>
      <c r="EJT14" s="810"/>
      <c r="EJU14" s="810"/>
      <c r="EJV14" s="810"/>
      <c r="EJW14" s="810"/>
      <c r="EJX14" s="810"/>
      <c r="EJY14" s="810"/>
      <c r="EJZ14" s="810"/>
      <c r="EKA14" s="810"/>
      <c r="EKB14" s="810"/>
      <c r="EKC14" s="810"/>
      <c r="EKD14" s="810"/>
      <c r="EKE14" s="810"/>
      <c r="EKF14" s="810"/>
      <c r="EKG14" s="810"/>
      <c r="EKH14" s="810"/>
      <c r="EKI14" s="810"/>
      <c r="EKJ14" s="810"/>
      <c r="EKK14" s="810"/>
      <c r="EKL14" s="810"/>
      <c r="EKM14" s="810"/>
      <c r="EKN14" s="810"/>
      <c r="EKO14" s="810"/>
      <c r="EKP14" s="810"/>
      <c r="EKQ14" s="810"/>
      <c r="EKR14" s="810"/>
      <c r="EKS14" s="810"/>
      <c r="EKT14" s="810"/>
      <c r="EKU14" s="810"/>
      <c r="EKV14" s="810"/>
      <c r="EKW14" s="810"/>
      <c r="EKX14" s="810"/>
      <c r="EKY14" s="810"/>
      <c r="EKZ14" s="810"/>
      <c r="ELA14" s="810"/>
      <c r="ELB14" s="810"/>
      <c r="ELC14" s="810"/>
      <c r="ELD14" s="810"/>
      <c r="ELE14" s="810"/>
      <c r="ELF14" s="810"/>
      <c r="ELG14" s="810"/>
      <c r="ELH14" s="810"/>
      <c r="ELI14" s="810"/>
      <c r="ELJ14" s="810"/>
      <c r="ELK14" s="810"/>
      <c r="ELL14" s="810"/>
      <c r="ELM14" s="810"/>
      <c r="ELN14" s="810"/>
      <c r="ELO14" s="810"/>
      <c r="ELP14" s="810"/>
      <c r="ELQ14" s="810"/>
      <c r="ELR14" s="810"/>
      <c r="ELS14" s="810"/>
      <c r="ELT14" s="810"/>
      <c r="ELU14" s="810"/>
      <c r="ELV14" s="810"/>
      <c r="ELW14" s="810"/>
      <c r="ELX14" s="810"/>
      <c r="ELY14" s="810"/>
      <c r="ELZ14" s="810"/>
      <c r="EMA14" s="810"/>
      <c r="EMB14" s="810"/>
      <c r="EMC14" s="810"/>
      <c r="EMD14" s="810"/>
      <c r="EME14" s="810"/>
      <c r="EMF14" s="810"/>
      <c r="EMG14" s="810"/>
      <c r="EMH14" s="810"/>
      <c r="EMI14" s="810"/>
      <c r="EMJ14" s="810"/>
      <c r="EMK14" s="810"/>
      <c r="EML14" s="810"/>
      <c r="EMM14" s="810"/>
      <c r="EMN14" s="810"/>
      <c r="EMO14" s="810"/>
      <c r="EMP14" s="810"/>
      <c r="EMQ14" s="810"/>
      <c r="EMR14" s="810"/>
      <c r="EMS14" s="810"/>
      <c r="EMT14" s="810"/>
      <c r="EMU14" s="810"/>
      <c r="EMV14" s="810"/>
      <c r="EMW14" s="810"/>
      <c r="EMX14" s="810"/>
      <c r="EMY14" s="810"/>
      <c r="EMZ14" s="810"/>
      <c r="ENA14" s="810"/>
      <c r="ENB14" s="810"/>
      <c r="ENC14" s="810"/>
      <c r="END14" s="810"/>
      <c r="ENE14" s="810"/>
      <c r="ENF14" s="810"/>
      <c r="ENG14" s="810"/>
      <c r="ENH14" s="810"/>
      <c r="ENI14" s="810"/>
      <c r="ENJ14" s="810"/>
      <c r="ENK14" s="810"/>
      <c r="ENL14" s="810"/>
      <c r="ENM14" s="810"/>
      <c r="ENN14" s="810"/>
      <c r="ENO14" s="810"/>
      <c r="ENP14" s="810"/>
      <c r="ENQ14" s="810"/>
      <c r="ENR14" s="810"/>
      <c r="ENS14" s="810"/>
      <c r="ENT14" s="810"/>
      <c r="ENU14" s="810"/>
      <c r="ENV14" s="810"/>
      <c r="ENW14" s="810"/>
      <c r="ENX14" s="810"/>
      <c r="ENY14" s="810"/>
      <c r="ENZ14" s="810"/>
      <c r="EOA14" s="810"/>
      <c r="EOB14" s="810"/>
      <c r="EOC14" s="810"/>
      <c r="EOD14" s="810"/>
      <c r="EOE14" s="810"/>
      <c r="EOF14" s="810"/>
      <c r="EOG14" s="810"/>
      <c r="EOH14" s="810"/>
      <c r="EOI14" s="810"/>
      <c r="EOJ14" s="810"/>
      <c r="EOK14" s="810"/>
      <c r="EOL14" s="810"/>
      <c r="EOM14" s="810"/>
      <c r="EON14" s="810"/>
      <c r="EOO14" s="810"/>
      <c r="EOP14" s="810"/>
      <c r="EOQ14" s="810"/>
      <c r="EOR14" s="810"/>
      <c r="EOS14" s="810"/>
      <c r="EOT14" s="810"/>
      <c r="EOU14" s="810"/>
      <c r="EOV14" s="810"/>
      <c r="EOW14" s="810"/>
      <c r="EOX14" s="810"/>
      <c r="EOY14" s="810"/>
      <c r="EOZ14" s="810"/>
      <c r="EPA14" s="810"/>
      <c r="EPB14" s="810"/>
      <c r="EPC14" s="810"/>
      <c r="EPD14" s="810"/>
      <c r="EPE14" s="810"/>
      <c r="EPF14" s="810"/>
      <c r="EPG14" s="810"/>
      <c r="EPH14" s="810"/>
      <c r="EPI14" s="810"/>
      <c r="EPJ14" s="810"/>
      <c r="EPK14" s="810"/>
      <c r="EPL14" s="810"/>
      <c r="EPM14" s="810"/>
      <c r="EPN14" s="810"/>
      <c r="EPO14" s="810"/>
      <c r="EPP14" s="810"/>
      <c r="EPQ14" s="810"/>
      <c r="EPR14" s="810"/>
      <c r="EPS14" s="810"/>
      <c r="EPT14" s="810"/>
      <c r="EPU14" s="810"/>
      <c r="EPV14" s="810"/>
      <c r="EPW14" s="810"/>
      <c r="EPX14" s="810"/>
      <c r="EPY14" s="810"/>
      <c r="EPZ14" s="810"/>
      <c r="EQA14" s="810"/>
      <c r="EQB14" s="810"/>
      <c r="EQC14" s="810"/>
      <c r="EQD14" s="810"/>
      <c r="EQE14" s="810"/>
      <c r="EQF14" s="810"/>
      <c r="EQG14" s="810"/>
      <c r="EQH14" s="810"/>
      <c r="EQI14" s="810"/>
      <c r="EQJ14" s="810"/>
      <c r="EQK14" s="810"/>
      <c r="EQL14" s="810"/>
      <c r="EQM14" s="810"/>
      <c r="EQN14" s="810"/>
      <c r="EQO14" s="810"/>
      <c r="EQP14" s="810"/>
      <c r="EQQ14" s="810"/>
      <c r="EQR14" s="810"/>
      <c r="EQS14" s="810"/>
      <c r="EQT14" s="810"/>
      <c r="EQU14" s="810"/>
      <c r="EQV14" s="810"/>
      <c r="EQW14" s="810"/>
      <c r="EQX14" s="810"/>
      <c r="EQY14" s="810"/>
      <c r="EQZ14" s="810"/>
      <c r="ERA14" s="810"/>
      <c r="ERB14" s="810"/>
      <c r="ERC14" s="810"/>
      <c r="ERD14" s="810"/>
      <c r="ERE14" s="810"/>
      <c r="ERF14" s="810"/>
      <c r="ERG14" s="810"/>
      <c r="ERH14" s="810"/>
      <c r="ERI14" s="810"/>
      <c r="ERJ14" s="810"/>
      <c r="ERK14" s="810"/>
      <c r="ERL14" s="810"/>
      <c r="ERM14" s="810"/>
      <c r="ERN14" s="810"/>
      <c r="ERO14" s="810"/>
      <c r="ERP14" s="810"/>
      <c r="ERQ14" s="810"/>
      <c r="ERR14" s="810"/>
      <c r="ERS14" s="810"/>
      <c r="ERT14" s="810"/>
      <c r="ERU14" s="810"/>
      <c r="ERV14" s="810"/>
      <c r="ERW14" s="810"/>
      <c r="ERX14" s="810"/>
      <c r="ERY14" s="810"/>
      <c r="ERZ14" s="810"/>
      <c r="ESA14" s="810"/>
      <c r="ESB14" s="810"/>
      <c r="ESC14" s="810"/>
      <c r="ESD14" s="810"/>
      <c r="ESE14" s="810"/>
      <c r="ESF14" s="810"/>
      <c r="ESG14" s="810"/>
      <c r="ESH14" s="810"/>
      <c r="ESI14" s="810"/>
      <c r="ESJ14" s="810"/>
      <c r="ESK14" s="810"/>
      <c r="ESL14" s="810"/>
      <c r="ESM14" s="810"/>
      <c r="ESN14" s="810"/>
      <c r="ESO14" s="810"/>
      <c r="ESP14" s="810"/>
      <c r="ESQ14" s="810"/>
      <c r="ESR14" s="810"/>
      <c r="ESS14" s="810"/>
      <c r="EST14" s="810"/>
      <c r="ESU14" s="810"/>
      <c r="ESV14" s="810"/>
      <c r="ESW14" s="810"/>
      <c r="ESX14" s="810"/>
      <c r="ESY14" s="810"/>
      <c r="ESZ14" s="810"/>
      <c r="ETA14" s="810"/>
      <c r="ETB14" s="810"/>
      <c r="ETC14" s="810"/>
      <c r="ETD14" s="810"/>
      <c r="ETE14" s="810"/>
      <c r="ETF14" s="810"/>
      <c r="ETG14" s="810"/>
      <c r="ETH14" s="810"/>
      <c r="ETI14" s="810"/>
      <c r="ETJ14" s="810"/>
      <c r="ETK14" s="810"/>
      <c r="ETL14" s="810"/>
      <c r="ETM14" s="810"/>
      <c r="ETN14" s="810"/>
      <c r="ETO14" s="810"/>
      <c r="ETP14" s="810"/>
      <c r="ETQ14" s="810"/>
      <c r="ETR14" s="810"/>
      <c r="ETS14" s="810"/>
      <c r="ETT14" s="810"/>
      <c r="ETU14" s="810"/>
      <c r="ETV14" s="810"/>
      <c r="ETW14" s="810"/>
      <c r="ETX14" s="810"/>
      <c r="ETY14" s="810"/>
      <c r="ETZ14" s="810"/>
      <c r="EUA14" s="810"/>
      <c r="EUB14" s="810"/>
      <c r="EUC14" s="810"/>
      <c r="EUD14" s="810"/>
      <c r="EUE14" s="810"/>
      <c r="EUF14" s="810"/>
      <c r="EUG14" s="810"/>
      <c r="EUH14" s="810"/>
      <c r="EUI14" s="810"/>
      <c r="EUJ14" s="810"/>
      <c r="EUK14" s="810"/>
      <c r="EUL14" s="810"/>
      <c r="EUM14" s="810"/>
      <c r="EUN14" s="810"/>
      <c r="EUO14" s="810"/>
      <c r="EUP14" s="810"/>
      <c r="EUQ14" s="810"/>
      <c r="EUR14" s="810"/>
      <c r="EUS14" s="810"/>
      <c r="EUT14" s="810"/>
      <c r="EUU14" s="810"/>
      <c r="EUV14" s="810"/>
      <c r="EUW14" s="810"/>
      <c r="EUX14" s="810"/>
      <c r="EUY14" s="810"/>
      <c r="EUZ14" s="810"/>
      <c r="EVA14" s="810"/>
      <c r="EVB14" s="810"/>
      <c r="EVC14" s="810"/>
      <c r="EVD14" s="810"/>
      <c r="EVE14" s="810"/>
      <c r="EVF14" s="810"/>
      <c r="EVG14" s="810"/>
      <c r="EVH14" s="810"/>
      <c r="EVI14" s="810"/>
      <c r="EVJ14" s="810"/>
      <c r="EVK14" s="810"/>
      <c r="EVL14" s="810"/>
      <c r="EVM14" s="810"/>
      <c r="EVN14" s="810"/>
      <c r="EVO14" s="810"/>
      <c r="EVP14" s="810"/>
      <c r="EVQ14" s="810"/>
      <c r="EVR14" s="810"/>
      <c r="EVS14" s="810"/>
      <c r="EVT14" s="810"/>
      <c r="EVU14" s="810"/>
      <c r="EVV14" s="810"/>
      <c r="EVW14" s="810"/>
      <c r="EVX14" s="810"/>
      <c r="EVY14" s="810"/>
      <c r="EVZ14" s="810"/>
      <c r="EWA14" s="810"/>
      <c r="EWB14" s="810"/>
      <c r="EWC14" s="810"/>
      <c r="EWD14" s="810"/>
      <c r="EWE14" s="810"/>
      <c r="EWF14" s="810"/>
      <c r="EWG14" s="810"/>
      <c r="EWH14" s="810"/>
      <c r="EWI14" s="810"/>
      <c r="EWJ14" s="810"/>
      <c r="EWK14" s="810"/>
      <c r="EWL14" s="810"/>
      <c r="EWM14" s="810"/>
      <c r="EWN14" s="810"/>
      <c r="EWO14" s="810"/>
      <c r="EWP14" s="810"/>
      <c r="EWQ14" s="810"/>
      <c r="EWR14" s="810"/>
      <c r="EWS14" s="810"/>
      <c r="EWT14" s="810"/>
      <c r="EWU14" s="810"/>
      <c r="EWV14" s="810"/>
      <c r="EWW14" s="810"/>
      <c r="EWX14" s="810"/>
      <c r="EWY14" s="810"/>
      <c r="EWZ14" s="810"/>
      <c r="EXA14" s="810"/>
      <c r="EXB14" s="810"/>
      <c r="EXC14" s="810"/>
      <c r="EXD14" s="810"/>
      <c r="EXE14" s="810"/>
      <c r="EXF14" s="810"/>
      <c r="EXG14" s="810"/>
      <c r="EXH14" s="810"/>
      <c r="EXI14" s="810"/>
      <c r="EXJ14" s="810"/>
      <c r="EXK14" s="810"/>
      <c r="EXL14" s="810"/>
      <c r="EXM14" s="810"/>
      <c r="EXN14" s="810"/>
      <c r="EXO14" s="810"/>
      <c r="EXP14" s="810"/>
      <c r="EXQ14" s="810"/>
      <c r="EXR14" s="810"/>
      <c r="EXS14" s="810"/>
      <c r="EXT14" s="810"/>
      <c r="EXU14" s="810"/>
      <c r="EXV14" s="810"/>
      <c r="EXW14" s="810"/>
      <c r="EXX14" s="810"/>
      <c r="EXY14" s="810"/>
      <c r="EXZ14" s="810"/>
      <c r="EYA14" s="810"/>
      <c r="EYB14" s="810"/>
      <c r="EYC14" s="810"/>
      <c r="EYD14" s="810"/>
      <c r="EYE14" s="810"/>
      <c r="EYF14" s="810"/>
      <c r="EYG14" s="810"/>
      <c r="EYH14" s="810"/>
      <c r="EYI14" s="810"/>
      <c r="EYJ14" s="810"/>
      <c r="EYK14" s="810"/>
      <c r="EYL14" s="810"/>
      <c r="EYM14" s="810"/>
      <c r="EYN14" s="810"/>
      <c r="EYO14" s="810"/>
      <c r="EYP14" s="810"/>
      <c r="EYQ14" s="810"/>
      <c r="EYR14" s="810"/>
      <c r="EYS14" s="810"/>
      <c r="EYT14" s="810"/>
      <c r="EYU14" s="810"/>
      <c r="EYV14" s="810"/>
      <c r="EYW14" s="810"/>
      <c r="EYX14" s="810"/>
      <c r="EYY14" s="810"/>
      <c r="EYZ14" s="810"/>
      <c r="EZA14" s="810"/>
      <c r="EZB14" s="810"/>
      <c r="EZC14" s="810"/>
      <c r="EZD14" s="810"/>
      <c r="EZE14" s="810"/>
      <c r="EZF14" s="810"/>
      <c r="EZG14" s="810"/>
      <c r="EZH14" s="810"/>
      <c r="EZI14" s="810"/>
      <c r="EZJ14" s="810"/>
      <c r="EZK14" s="810"/>
      <c r="EZL14" s="810"/>
      <c r="EZM14" s="810"/>
      <c r="EZN14" s="810"/>
      <c r="EZO14" s="810"/>
      <c r="EZP14" s="810"/>
      <c r="EZQ14" s="810"/>
      <c r="EZR14" s="810"/>
      <c r="EZS14" s="810"/>
      <c r="EZT14" s="810"/>
      <c r="EZU14" s="810"/>
      <c r="EZV14" s="810"/>
      <c r="EZW14" s="810"/>
      <c r="EZX14" s="810"/>
      <c r="EZY14" s="810"/>
      <c r="EZZ14" s="810"/>
      <c r="FAA14" s="810"/>
      <c r="FAB14" s="810"/>
      <c r="FAC14" s="810"/>
      <c r="FAD14" s="810"/>
      <c r="FAE14" s="810"/>
      <c r="FAF14" s="810"/>
      <c r="FAG14" s="810"/>
      <c r="FAH14" s="810"/>
      <c r="FAI14" s="810"/>
      <c r="FAJ14" s="810"/>
      <c r="FAK14" s="810"/>
      <c r="FAL14" s="810"/>
      <c r="FAM14" s="810"/>
      <c r="FAN14" s="810"/>
      <c r="FAO14" s="810"/>
      <c r="FAP14" s="810"/>
      <c r="FAQ14" s="810"/>
      <c r="FAR14" s="810"/>
      <c r="FAS14" s="810"/>
      <c r="FAT14" s="810"/>
      <c r="FAU14" s="810"/>
      <c r="FAV14" s="810"/>
      <c r="FAW14" s="810"/>
      <c r="FAX14" s="810"/>
      <c r="FAY14" s="810"/>
      <c r="FAZ14" s="810"/>
      <c r="FBA14" s="810"/>
      <c r="FBB14" s="810"/>
      <c r="FBC14" s="810"/>
      <c r="FBD14" s="810"/>
      <c r="FBE14" s="810"/>
      <c r="FBF14" s="810"/>
      <c r="FBG14" s="810"/>
      <c r="FBH14" s="810"/>
      <c r="FBI14" s="810"/>
      <c r="FBJ14" s="810"/>
      <c r="FBK14" s="810"/>
      <c r="FBL14" s="810"/>
      <c r="FBM14" s="810"/>
      <c r="FBN14" s="810"/>
      <c r="FBO14" s="810"/>
      <c r="FBP14" s="810"/>
      <c r="FBQ14" s="810"/>
      <c r="FBR14" s="810"/>
      <c r="FBS14" s="810"/>
      <c r="FBT14" s="810"/>
      <c r="FBU14" s="810"/>
      <c r="FBV14" s="810"/>
      <c r="FBW14" s="810"/>
      <c r="FBX14" s="810"/>
      <c r="FBY14" s="810"/>
      <c r="FBZ14" s="810"/>
      <c r="FCA14" s="810"/>
      <c r="FCB14" s="810"/>
      <c r="FCC14" s="810"/>
      <c r="FCD14" s="810"/>
      <c r="FCE14" s="810"/>
      <c r="FCF14" s="810"/>
      <c r="FCG14" s="810"/>
      <c r="FCH14" s="810"/>
      <c r="FCI14" s="810"/>
      <c r="FCJ14" s="810"/>
      <c r="FCK14" s="810"/>
      <c r="FCL14" s="810"/>
      <c r="FCM14" s="810"/>
      <c r="FCN14" s="810"/>
      <c r="FCO14" s="810"/>
      <c r="FCP14" s="810"/>
      <c r="FCQ14" s="810"/>
      <c r="FCR14" s="810"/>
      <c r="FCS14" s="810"/>
      <c r="FCT14" s="810"/>
      <c r="FCU14" s="810"/>
      <c r="FCV14" s="810"/>
      <c r="FCW14" s="810"/>
      <c r="FCX14" s="810"/>
      <c r="FCY14" s="810"/>
      <c r="FCZ14" s="810"/>
      <c r="FDA14" s="810"/>
      <c r="FDB14" s="810"/>
      <c r="FDC14" s="810"/>
      <c r="FDD14" s="810"/>
      <c r="FDE14" s="810"/>
      <c r="FDF14" s="810"/>
      <c r="FDG14" s="810"/>
      <c r="FDH14" s="810"/>
      <c r="FDI14" s="810"/>
      <c r="FDJ14" s="810"/>
      <c r="FDK14" s="810"/>
      <c r="FDL14" s="810"/>
      <c r="FDM14" s="810"/>
      <c r="FDN14" s="810"/>
      <c r="FDO14" s="810"/>
      <c r="FDP14" s="810"/>
      <c r="FDQ14" s="810"/>
      <c r="FDR14" s="810"/>
      <c r="FDS14" s="810"/>
      <c r="FDT14" s="810"/>
      <c r="FDU14" s="810"/>
      <c r="FDV14" s="810"/>
      <c r="FDW14" s="810"/>
      <c r="FDX14" s="810"/>
      <c r="FDY14" s="810"/>
      <c r="FDZ14" s="810"/>
      <c r="FEA14" s="810"/>
      <c r="FEB14" s="810"/>
      <c r="FEC14" s="810"/>
      <c r="FED14" s="810"/>
      <c r="FEE14" s="810"/>
      <c r="FEF14" s="810"/>
      <c r="FEG14" s="810"/>
      <c r="FEH14" s="810"/>
      <c r="FEI14" s="810"/>
      <c r="FEJ14" s="810"/>
      <c r="FEK14" s="810"/>
      <c r="FEL14" s="810"/>
      <c r="FEM14" s="810"/>
      <c r="FEN14" s="810"/>
      <c r="FEO14" s="810"/>
      <c r="FEP14" s="810"/>
      <c r="FEQ14" s="810"/>
      <c r="FER14" s="810"/>
      <c r="FES14" s="810"/>
      <c r="FET14" s="810"/>
      <c r="FEU14" s="810"/>
      <c r="FEV14" s="810"/>
      <c r="FEW14" s="810"/>
      <c r="FEX14" s="810"/>
      <c r="FEY14" s="810"/>
      <c r="FEZ14" s="810"/>
      <c r="FFA14" s="810"/>
      <c r="FFB14" s="810"/>
      <c r="FFC14" s="810"/>
      <c r="FFD14" s="810"/>
      <c r="FFE14" s="810"/>
      <c r="FFF14" s="810"/>
      <c r="FFG14" s="810"/>
      <c r="FFH14" s="810"/>
      <c r="FFI14" s="810"/>
      <c r="FFJ14" s="810"/>
      <c r="FFK14" s="810"/>
      <c r="FFL14" s="810"/>
      <c r="FFM14" s="810"/>
      <c r="FFN14" s="810"/>
      <c r="FFO14" s="810"/>
      <c r="FFP14" s="810"/>
      <c r="FFQ14" s="810"/>
      <c r="FFR14" s="810"/>
      <c r="FFS14" s="810"/>
      <c r="FFT14" s="810"/>
      <c r="FFU14" s="810"/>
      <c r="FFV14" s="810"/>
      <c r="FFW14" s="810"/>
      <c r="FFX14" s="810"/>
      <c r="FFY14" s="810"/>
      <c r="FFZ14" s="810"/>
      <c r="FGA14" s="810"/>
      <c r="FGB14" s="810"/>
      <c r="FGC14" s="810"/>
      <c r="FGD14" s="810"/>
      <c r="FGE14" s="810"/>
      <c r="FGF14" s="810"/>
      <c r="FGG14" s="810"/>
      <c r="FGH14" s="810"/>
      <c r="FGI14" s="810"/>
      <c r="FGJ14" s="810"/>
      <c r="FGK14" s="810"/>
      <c r="FGL14" s="810"/>
      <c r="FGM14" s="810"/>
      <c r="FGN14" s="810"/>
      <c r="FGO14" s="810"/>
      <c r="FGP14" s="810"/>
      <c r="FGQ14" s="810"/>
      <c r="FGR14" s="810"/>
      <c r="FGS14" s="810"/>
      <c r="FGT14" s="810"/>
      <c r="FGU14" s="810"/>
      <c r="FGV14" s="810"/>
      <c r="FGW14" s="810"/>
      <c r="FGX14" s="810"/>
      <c r="FGY14" s="810"/>
      <c r="FGZ14" s="810"/>
      <c r="FHA14" s="810"/>
      <c r="FHB14" s="810"/>
      <c r="FHC14" s="810"/>
      <c r="FHD14" s="810"/>
      <c r="FHE14" s="810"/>
      <c r="FHF14" s="810"/>
      <c r="FHG14" s="810"/>
      <c r="FHH14" s="810"/>
      <c r="FHI14" s="810"/>
      <c r="FHJ14" s="810"/>
      <c r="FHK14" s="810"/>
      <c r="FHL14" s="810"/>
      <c r="FHM14" s="810"/>
      <c r="FHN14" s="810"/>
      <c r="FHO14" s="810"/>
      <c r="FHP14" s="810"/>
      <c r="FHQ14" s="810"/>
      <c r="FHR14" s="810"/>
      <c r="FHS14" s="810"/>
      <c r="FHT14" s="810"/>
      <c r="FHU14" s="810"/>
      <c r="FHV14" s="810"/>
      <c r="FHW14" s="810"/>
      <c r="FHX14" s="810"/>
      <c r="FHY14" s="810"/>
      <c r="FHZ14" s="810"/>
      <c r="FIA14" s="810"/>
      <c r="FIB14" s="810"/>
      <c r="FIC14" s="810"/>
      <c r="FID14" s="810"/>
      <c r="FIE14" s="810"/>
      <c r="FIF14" s="810"/>
      <c r="FIG14" s="810"/>
      <c r="FIH14" s="810"/>
      <c r="FII14" s="810"/>
      <c r="FIJ14" s="810"/>
      <c r="FIK14" s="810"/>
      <c r="FIL14" s="810"/>
      <c r="FIM14" s="810"/>
      <c r="FIN14" s="810"/>
      <c r="FIO14" s="810"/>
      <c r="FIP14" s="810"/>
      <c r="FIQ14" s="810"/>
      <c r="FIR14" s="810"/>
      <c r="FIS14" s="810"/>
      <c r="FIT14" s="810"/>
      <c r="FIU14" s="810"/>
      <c r="FIV14" s="810"/>
      <c r="FIW14" s="810"/>
      <c r="FIX14" s="810"/>
      <c r="FIY14" s="810"/>
      <c r="FIZ14" s="810"/>
      <c r="FJA14" s="810"/>
      <c r="FJB14" s="810"/>
      <c r="FJC14" s="810"/>
      <c r="FJD14" s="810"/>
      <c r="FJE14" s="810"/>
      <c r="FJF14" s="810"/>
      <c r="FJG14" s="810"/>
      <c r="FJH14" s="810"/>
      <c r="FJI14" s="810"/>
      <c r="FJJ14" s="810"/>
      <c r="FJK14" s="810"/>
      <c r="FJL14" s="810"/>
      <c r="FJM14" s="810"/>
      <c r="FJN14" s="810"/>
      <c r="FJO14" s="810"/>
      <c r="FJP14" s="810"/>
      <c r="FJQ14" s="810"/>
      <c r="FJR14" s="810"/>
      <c r="FJS14" s="810"/>
      <c r="FJT14" s="810"/>
      <c r="FJU14" s="810"/>
      <c r="FJV14" s="810"/>
      <c r="FJW14" s="810"/>
      <c r="FJX14" s="810"/>
      <c r="FJY14" s="810"/>
      <c r="FJZ14" s="810"/>
      <c r="FKA14" s="810"/>
      <c r="FKB14" s="810"/>
      <c r="FKC14" s="810"/>
      <c r="FKD14" s="810"/>
      <c r="FKE14" s="810"/>
      <c r="FKF14" s="810"/>
      <c r="FKG14" s="810"/>
      <c r="FKH14" s="810"/>
      <c r="FKI14" s="810"/>
      <c r="FKJ14" s="810"/>
      <c r="FKK14" s="810"/>
      <c r="FKL14" s="810"/>
      <c r="FKM14" s="810"/>
      <c r="FKN14" s="810"/>
      <c r="FKO14" s="810"/>
      <c r="FKP14" s="810"/>
      <c r="FKQ14" s="810"/>
      <c r="FKR14" s="810"/>
      <c r="FKS14" s="810"/>
      <c r="FKT14" s="810"/>
      <c r="FKU14" s="810"/>
      <c r="FKV14" s="810"/>
      <c r="FKW14" s="810"/>
      <c r="FKX14" s="810"/>
      <c r="FKY14" s="810"/>
      <c r="FKZ14" s="810"/>
      <c r="FLA14" s="810"/>
      <c r="FLB14" s="810"/>
      <c r="FLC14" s="810"/>
      <c r="FLD14" s="810"/>
      <c r="FLE14" s="810"/>
      <c r="FLF14" s="810"/>
      <c r="FLG14" s="810"/>
      <c r="FLH14" s="810"/>
      <c r="FLI14" s="810"/>
      <c r="FLJ14" s="810"/>
      <c r="FLK14" s="810"/>
      <c r="FLL14" s="810"/>
      <c r="FLM14" s="810"/>
      <c r="FLN14" s="810"/>
      <c r="FLO14" s="810"/>
      <c r="FLP14" s="810"/>
      <c r="FLQ14" s="810"/>
      <c r="FLR14" s="810"/>
      <c r="FLS14" s="810"/>
      <c r="FLT14" s="810"/>
      <c r="FLU14" s="810"/>
      <c r="FLV14" s="810"/>
      <c r="FLW14" s="810"/>
      <c r="FLX14" s="810"/>
      <c r="FLY14" s="810"/>
      <c r="FLZ14" s="810"/>
      <c r="FMA14" s="810"/>
      <c r="FMB14" s="810"/>
      <c r="FMC14" s="810"/>
      <c r="FMD14" s="810"/>
      <c r="FME14" s="810"/>
      <c r="FMF14" s="810"/>
      <c r="FMG14" s="810"/>
      <c r="FMH14" s="810"/>
      <c r="FMI14" s="810"/>
      <c r="FMJ14" s="810"/>
      <c r="FMK14" s="810"/>
      <c r="FML14" s="810"/>
      <c r="FMM14" s="810"/>
      <c r="FMN14" s="810"/>
      <c r="FMO14" s="810"/>
      <c r="FMP14" s="810"/>
      <c r="FMQ14" s="810"/>
      <c r="FMR14" s="810"/>
      <c r="FMS14" s="810"/>
      <c r="FMT14" s="810"/>
      <c r="FMU14" s="810"/>
      <c r="FMV14" s="810"/>
      <c r="FMW14" s="810"/>
      <c r="FMX14" s="810"/>
      <c r="FMY14" s="810"/>
      <c r="FMZ14" s="810"/>
      <c r="FNA14" s="810"/>
      <c r="FNB14" s="810"/>
      <c r="FNC14" s="810"/>
      <c r="FND14" s="810"/>
      <c r="FNE14" s="810"/>
      <c r="FNF14" s="810"/>
      <c r="FNG14" s="810"/>
      <c r="FNH14" s="810"/>
      <c r="FNI14" s="810"/>
      <c r="FNJ14" s="810"/>
      <c r="FNK14" s="810"/>
      <c r="FNL14" s="810"/>
      <c r="FNM14" s="810"/>
      <c r="FNN14" s="810"/>
      <c r="FNO14" s="810"/>
      <c r="FNP14" s="810"/>
      <c r="FNQ14" s="810"/>
      <c r="FNR14" s="810"/>
      <c r="FNS14" s="810"/>
      <c r="FNT14" s="810"/>
      <c r="FNU14" s="810"/>
      <c r="FNV14" s="810"/>
      <c r="FNW14" s="810"/>
      <c r="FNX14" s="810"/>
      <c r="FNY14" s="810"/>
      <c r="FNZ14" s="810"/>
      <c r="FOA14" s="810"/>
      <c r="FOB14" s="810"/>
      <c r="FOC14" s="810"/>
      <c r="FOD14" s="810"/>
      <c r="FOE14" s="810"/>
      <c r="FOF14" s="810"/>
      <c r="FOG14" s="810"/>
      <c r="FOH14" s="810"/>
      <c r="FOI14" s="810"/>
      <c r="FOJ14" s="810"/>
      <c r="FOK14" s="810"/>
      <c r="FOL14" s="810"/>
      <c r="FOM14" s="810"/>
      <c r="FON14" s="810"/>
      <c r="FOO14" s="810"/>
      <c r="FOP14" s="810"/>
      <c r="FOQ14" s="810"/>
      <c r="FOR14" s="810"/>
      <c r="FOS14" s="810"/>
      <c r="FOT14" s="810"/>
      <c r="FOU14" s="810"/>
      <c r="FOV14" s="810"/>
      <c r="FOW14" s="810"/>
      <c r="FOX14" s="810"/>
      <c r="FOY14" s="810"/>
      <c r="FOZ14" s="810"/>
      <c r="FPA14" s="810"/>
      <c r="FPB14" s="810"/>
      <c r="FPC14" s="810"/>
      <c r="FPD14" s="810"/>
      <c r="FPE14" s="810"/>
      <c r="FPF14" s="810"/>
      <c r="FPG14" s="810"/>
      <c r="FPH14" s="810"/>
      <c r="FPI14" s="810"/>
      <c r="FPJ14" s="810"/>
      <c r="FPK14" s="810"/>
      <c r="FPL14" s="810"/>
      <c r="FPM14" s="810"/>
      <c r="FPN14" s="810"/>
      <c r="FPO14" s="810"/>
      <c r="FPP14" s="810"/>
      <c r="FPQ14" s="810"/>
      <c r="FPR14" s="810"/>
      <c r="FPS14" s="810"/>
      <c r="FPT14" s="810"/>
      <c r="FPU14" s="810"/>
      <c r="FPV14" s="810"/>
      <c r="FPW14" s="810"/>
      <c r="FPX14" s="810"/>
      <c r="FPY14" s="810"/>
      <c r="FPZ14" s="810"/>
      <c r="FQA14" s="810"/>
      <c r="FQB14" s="810"/>
      <c r="FQC14" s="810"/>
      <c r="FQD14" s="810"/>
      <c r="FQE14" s="810"/>
      <c r="FQF14" s="810"/>
      <c r="FQG14" s="810"/>
      <c r="FQH14" s="810"/>
      <c r="FQI14" s="810"/>
      <c r="FQJ14" s="810"/>
      <c r="FQK14" s="810"/>
      <c r="FQL14" s="810"/>
      <c r="FQM14" s="810"/>
      <c r="FQN14" s="810"/>
      <c r="FQO14" s="810"/>
      <c r="FQP14" s="810"/>
      <c r="FQQ14" s="810"/>
      <c r="FQR14" s="810"/>
      <c r="FQS14" s="810"/>
      <c r="FQT14" s="810"/>
      <c r="FQU14" s="810"/>
      <c r="FQV14" s="810"/>
      <c r="FQW14" s="810"/>
      <c r="FQX14" s="810"/>
      <c r="FQY14" s="810"/>
      <c r="FQZ14" s="810"/>
      <c r="FRA14" s="810"/>
      <c r="FRB14" s="810"/>
      <c r="FRC14" s="810"/>
      <c r="FRD14" s="810"/>
      <c r="FRE14" s="810"/>
      <c r="FRF14" s="810"/>
      <c r="FRG14" s="810"/>
      <c r="FRH14" s="810"/>
      <c r="FRI14" s="810"/>
      <c r="FRJ14" s="810"/>
      <c r="FRK14" s="810"/>
      <c r="FRL14" s="810"/>
      <c r="FRM14" s="810"/>
      <c r="FRN14" s="810"/>
      <c r="FRO14" s="810"/>
      <c r="FRP14" s="810"/>
      <c r="FRQ14" s="810"/>
      <c r="FRR14" s="810"/>
      <c r="FRS14" s="810"/>
      <c r="FRT14" s="810"/>
      <c r="FRU14" s="810"/>
      <c r="FRV14" s="810"/>
      <c r="FRW14" s="810"/>
      <c r="FRX14" s="810"/>
      <c r="FRY14" s="810"/>
      <c r="FRZ14" s="810"/>
      <c r="FSA14" s="810"/>
      <c r="FSB14" s="810"/>
      <c r="FSC14" s="810"/>
      <c r="FSD14" s="810"/>
      <c r="FSE14" s="810"/>
      <c r="FSF14" s="810"/>
      <c r="FSG14" s="810"/>
      <c r="FSH14" s="810"/>
      <c r="FSI14" s="810"/>
      <c r="FSJ14" s="810"/>
      <c r="FSK14" s="810"/>
      <c r="FSL14" s="810"/>
      <c r="FSM14" s="810"/>
      <c r="FSN14" s="810"/>
      <c r="FSO14" s="810"/>
      <c r="FSP14" s="810"/>
      <c r="FSQ14" s="810"/>
      <c r="FSR14" s="810"/>
      <c r="FSS14" s="810"/>
      <c r="FST14" s="810"/>
      <c r="FSU14" s="810"/>
      <c r="FSV14" s="810"/>
      <c r="FSW14" s="810"/>
      <c r="FSX14" s="810"/>
      <c r="FSY14" s="810"/>
      <c r="FSZ14" s="810"/>
      <c r="FTA14" s="810"/>
      <c r="FTB14" s="810"/>
      <c r="FTC14" s="810"/>
      <c r="FTD14" s="810"/>
      <c r="FTE14" s="810"/>
      <c r="FTF14" s="810"/>
      <c r="FTG14" s="810"/>
      <c r="FTH14" s="810"/>
      <c r="FTI14" s="810"/>
      <c r="FTJ14" s="810"/>
      <c r="FTK14" s="810"/>
      <c r="FTL14" s="810"/>
      <c r="FTM14" s="810"/>
      <c r="FTN14" s="810"/>
      <c r="FTO14" s="810"/>
      <c r="FTP14" s="810"/>
      <c r="FTQ14" s="810"/>
      <c r="FTR14" s="810"/>
      <c r="FTS14" s="810"/>
      <c r="FTT14" s="810"/>
      <c r="FTU14" s="810"/>
      <c r="FTV14" s="810"/>
      <c r="FTW14" s="810"/>
      <c r="FTX14" s="810"/>
      <c r="FTY14" s="810"/>
      <c r="FTZ14" s="810"/>
      <c r="FUA14" s="810"/>
      <c r="FUB14" s="810"/>
      <c r="FUC14" s="810"/>
      <c r="FUD14" s="810"/>
      <c r="FUE14" s="810"/>
      <c r="FUF14" s="810"/>
      <c r="FUG14" s="810"/>
      <c r="FUH14" s="810"/>
      <c r="FUI14" s="810"/>
      <c r="FUJ14" s="810"/>
      <c r="FUK14" s="810"/>
      <c r="FUL14" s="810"/>
      <c r="FUM14" s="810"/>
      <c r="FUN14" s="810"/>
      <c r="FUO14" s="810"/>
      <c r="FUP14" s="810"/>
      <c r="FUQ14" s="810"/>
      <c r="FUR14" s="810"/>
      <c r="FUS14" s="810"/>
      <c r="FUT14" s="810"/>
      <c r="FUU14" s="810"/>
      <c r="FUV14" s="810"/>
      <c r="FUW14" s="810"/>
      <c r="FUX14" s="810"/>
      <c r="FUY14" s="810"/>
      <c r="FUZ14" s="810"/>
      <c r="FVA14" s="810"/>
      <c r="FVB14" s="810"/>
      <c r="FVC14" s="810"/>
      <c r="FVD14" s="810"/>
      <c r="FVE14" s="810"/>
      <c r="FVF14" s="810"/>
      <c r="FVG14" s="810"/>
      <c r="FVH14" s="810"/>
      <c r="FVI14" s="810"/>
      <c r="FVJ14" s="810"/>
      <c r="FVK14" s="810"/>
      <c r="FVL14" s="810"/>
      <c r="FVM14" s="810"/>
      <c r="FVN14" s="810"/>
      <c r="FVO14" s="810"/>
      <c r="FVP14" s="810"/>
      <c r="FVQ14" s="810"/>
      <c r="FVR14" s="810"/>
      <c r="FVS14" s="810"/>
      <c r="FVT14" s="810"/>
      <c r="FVU14" s="810"/>
      <c r="FVV14" s="810"/>
      <c r="FVW14" s="810"/>
      <c r="FVX14" s="810"/>
      <c r="FVY14" s="810"/>
      <c r="FVZ14" s="810"/>
      <c r="FWA14" s="810"/>
      <c r="FWB14" s="810"/>
      <c r="FWC14" s="810"/>
      <c r="FWD14" s="810"/>
      <c r="FWE14" s="810"/>
      <c r="FWF14" s="810"/>
      <c r="FWG14" s="810"/>
      <c r="FWH14" s="810"/>
      <c r="FWI14" s="810"/>
      <c r="FWJ14" s="810"/>
      <c r="FWK14" s="810"/>
      <c r="FWL14" s="810"/>
      <c r="FWM14" s="810"/>
      <c r="FWN14" s="810"/>
      <c r="FWO14" s="810"/>
      <c r="FWP14" s="810"/>
      <c r="FWQ14" s="810"/>
      <c r="FWR14" s="810"/>
      <c r="FWS14" s="810"/>
      <c r="FWT14" s="810"/>
      <c r="FWU14" s="810"/>
      <c r="FWV14" s="810"/>
      <c r="FWW14" s="810"/>
      <c r="FWX14" s="810"/>
      <c r="FWY14" s="810"/>
      <c r="FWZ14" s="810"/>
      <c r="FXA14" s="810"/>
      <c r="FXB14" s="810"/>
      <c r="FXC14" s="810"/>
      <c r="FXD14" s="810"/>
      <c r="FXE14" s="810"/>
      <c r="FXF14" s="810"/>
      <c r="FXG14" s="810"/>
      <c r="FXH14" s="810"/>
      <c r="FXI14" s="810"/>
      <c r="FXJ14" s="810"/>
      <c r="FXK14" s="810"/>
      <c r="FXL14" s="810"/>
      <c r="FXM14" s="810"/>
      <c r="FXN14" s="810"/>
      <c r="FXO14" s="810"/>
      <c r="FXP14" s="810"/>
      <c r="FXQ14" s="810"/>
      <c r="FXR14" s="810"/>
      <c r="FXS14" s="810"/>
      <c r="FXT14" s="810"/>
      <c r="FXU14" s="810"/>
      <c r="FXV14" s="810"/>
      <c r="FXW14" s="810"/>
      <c r="FXX14" s="810"/>
      <c r="FXY14" s="810"/>
      <c r="FXZ14" s="810"/>
      <c r="FYA14" s="810"/>
      <c r="FYB14" s="810"/>
      <c r="FYC14" s="810"/>
      <c r="FYD14" s="810"/>
      <c r="FYE14" s="810"/>
      <c r="FYF14" s="810"/>
      <c r="FYG14" s="810"/>
      <c r="FYH14" s="810"/>
      <c r="FYI14" s="810"/>
      <c r="FYJ14" s="810"/>
      <c r="FYK14" s="810"/>
      <c r="FYL14" s="810"/>
      <c r="FYM14" s="810"/>
      <c r="FYN14" s="810"/>
      <c r="FYO14" s="810"/>
      <c r="FYP14" s="810"/>
      <c r="FYQ14" s="810"/>
      <c r="FYR14" s="810"/>
      <c r="FYS14" s="810"/>
      <c r="FYT14" s="810"/>
      <c r="FYU14" s="810"/>
      <c r="FYV14" s="810"/>
      <c r="FYW14" s="810"/>
      <c r="FYX14" s="810"/>
      <c r="FYY14" s="810"/>
      <c r="FYZ14" s="810"/>
      <c r="FZA14" s="810"/>
      <c r="FZB14" s="810"/>
      <c r="FZC14" s="810"/>
      <c r="FZD14" s="810"/>
      <c r="FZE14" s="810"/>
      <c r="FZF14" s="810"/>
      <c r="FZG14" s="810"/>
      <c r="FZH14" s="810"/>
      <c r="FZI14" s="810"/>
      <c r="FZJ14" s="810"/>
      <c r="FZK14" s="810"/>
      <c r="FZL14" s="810"/>
      <c r="FZM14" s="810"/>
      <c r="FZN14" s="810"/>
      <c r="FZO14" s="810"/>
      <c r="FZP14" s="810"/>
      <c r="FZQ14" s="810"/>
      <c r="FZR14" s="810"/>
      <c r="FZS14" s="810"/>
      <c r="FZT14" s="810"/>
      <c r="FZU14" s="810"/>
      <c r="FZV14" s="810"/>
      <c r="FZW14" s="810"/>
      <c r="FZX14" s="810"/>
      <c r="FZY14" s="810"/>
      <c r="FZZ14" s="810"/>
      <c r="GAA14" s="810"/>
      <c r="GAB14" s="810"/>
      <c r="GAC14" s="810"/>
      <c r="GAD14" s="810"/>
      <c r="GAE14" s="810"/>
      <c r="GAF14" s="810"/>
      <c r="GAG14" s="810"/>
      <c r="GAH14" s="810"/>
      <c r="GAI14" s="810"/>
      <c r="GAJ14" s="810"/>
      <c r="GAK14" s="810"/>
      <c r="GAL14" s="810"/>
      <c r="GAM14" s="810"/>
      <c r="GAN14" s="810"/>
      <c r="GAO14" s="810"/>
      <c r="GAP14" s="810"/>
      <c r="GAQ14" s="810"/>
      <c r="GAR14" s="810"/>
      <c r="GAS14" s="810"/>
      <c r="GAT14" s="810"/>
      <c r="GAU14" s="810"/>
      <c r="GAV14" s="810"/>
      <c r="GAW14" s="810"/>
      <c r="GAX14" s="810"/>
      <c r="GAY14" s="810"/>
      <c r="GAZ14" s="810"/>
      <c r="GBA14" s="810"/>
      <c r="GBB14" s="810"/>
      <c r="GBC14" s="810"/>
      <c r="GBD14" s="810"/>
      <c r="GBE14" s="810"/>
      <c r="GBF14" s="810"/>
      <c r="GBG14" s="810"/>
      <c r="GBH14" s="810"/>
      <c r="GBI14" s="810"/>
      <c r="GBJ14" s="810"/>
      <c r="GBK14" s="810"/>
      <c r="GBL14" s="810"/>
      <c r="GBM14" s="810"/>
      <c r="GBN14" s="810"/>
      <c r="GBO14" s="810"/>
      <c r="GBP14" s="810"/>
      <c r="GBQ14" s="810"/>
      <c r="GBR14" s="810"/>
      <c r="GBS14" s="810"/>
      <c r="GBT14" s="810"/>
      <c r="GBU14" s="810"/>
      <c r="GBV14" s="810"/>
      <c r="GBW14" s="810"/>
      <c r="GBX14" s="810"/>
      <c r="GBY14" s="810"/>
      <c r="GBZ14" s="810"/>
      <c r="GCA14" s="810"/>
      <c r="GCB14" s="810"/>
      <c r="GCC14" s="810"/>
      <c r="GCD14" s="810"/>
      <c r="GCE14" s="810"/>
      <c r="GCF14" s="810"/>
      <c r="GCG14" s="810"/>
      <c r="GCH14" s="810"/>
      <c r="GCI14" s="810"/>
      <c r="GCJ14" s="810"/>
      <c r="GCK14" s="810"/>
      <c r="GCL14" s="810"/>
      <c r="GCM14" s="810"/>
      <c r="GCN14" s="810"/>
      <c r="GCO14" s="810"/>
      <c r="GCP14" s="810"/>
      <c r="GCQ14" s="810"/>
      <c r="GCR14" s="810"/>
      <c r="GCS14" s="810"/>
      <c r="GCT14" s="810"/>
      <c r="GCU14" s="810"/>
      <c r="GCV14" s="810"/>
      <c r="GCW14" s="810"/>
      <c r="GCX14" s="810"/>
      <c r="GCY14" s="810"/>
      <c r="GCZ14" s="810"/>
      <c r="GDA14" s="810"/>
      <c r="GDB14" s="810"/>
      <c r="GDC14" s="810"/>
      <c r="GDD14" s="810"/>
      <c r="GDE14" s="810"/>
      <c r="GDF14" s="810"/>
      <c r="GDG14" s="810"/>
      <c r="GDH14" s="810"/>
      <c r="GDI14" s="810"/>
      <c r="GDJ14" s="810"/>
      <c r="GDK14" s="810"/>
      <c r="GDL14" s="810"/>
      <c r="GDM14" s="810"/>
      <c r="GDN14" s="810"/>
      <c r="GDO14" s="810"/>
      <c r="GDP14" s="810"/>
      <c r="GDQ14" s="810"/>
      <c r="GDR14" s="810"/>
      <c r="GDS14" s="810"/>
      <c r="GDT14" s="810"/>
      <c r="GDU14" s="810"/>
      <c r="GDV14" s="810"/>
      <c r="GDW14" s="810"/>
      <c r="GDX14" s="810"/>
      <c r="GDY14" s="810"/>
      <c r="GDZ14" s="810"/>
      <c r="GEA14" s="810"/>
      <c r="GEB14" s="810"/>
      <c r="GEC14" s="810"/>
      <c r="GED14" s="810"/>
      <c r="GEE14" s="810"/>
      <c r="GEF14" s="810"/>
      <c r="GEG14" s="810"/>
      <c r="GEH14" s="810"/>
      <c r="GEI14" s="810"/>
      <c r="GEJ14" s="810"/>
      <c r="GEK14" s="810"/>
      <c r="GEL14" s="810"/>
      <c r="GEM14" s="810"/>
      <c r="GEN14" s="810"/>
      <c r="GEO14" s="810"/>
      <c r="GEP14" s="810"/>
      <c r="GEQ14" s="810"/>
      <c r="GER14" s="810"/>
      <c r="GES14" s="810"/>
      <c r="GET14" s="810"/>
      <c r="GEU14" s="810"/>
      <c r="GEV14" s="810"/>
      <c r="GEW14" s="810"/>
      <c r="GEX14" s="810"/>
      <c r="GEY14" s="810"/>
      <c r="GEZ14" s="810"/>
      <c r="GFA14" s="810"/>
      <c r="GFB14" s="810"/>
      <c r="GFC14" s="810"/>
      <c r="GFD14" s="810"/>
      <c r="GFE14" s="810"/>
      <c r="GFF14" s="810"/>
      <c r="GFG14" s="810"/>
      <c r="GFH14" s="810"/>
      <c r="GFI14" s="810"/>
      <c r="GFJ14" s="810"/>
      <c r="GFK14" s="810"/>
      <c r="GFL14" s="810"/>
      <c r="GFM14" s="810"/>
      <c r="GFN14" s="810"/>
      <c r="GFO14" s="810"/>
      <c r="GFP14" s="810"/>
      <c r="GFQ14" s="810"/>
      <c r="GFR14" s="810"/>
      <c r="GFS14" s="810"/>
      <c r="GFT14" s="810"/>
      <c r="GFU14" s="810"/>
      <c r="GFV14" s="810"/>
      <c r="GFW14" s="810"/>
      <c r="GFX14" s="810"/>
      <c r="GFY14" s="810"/>
      <c r="GFZ14" s="810"/>
      <c r="GGA14" s="810"/>
      <c r="GGB14" s="810"/>
      <c r="GGC14" s="810"/>
      <c r="GGD14" s="810"/>
      <c r="GGE14" s="810"/>
      <c r="GGF14" s="810"/>
      <c r="GGG14" s="810"/>
      <c r="GGH14" s="810"/>
      <c r="GGI14" s="810"/>
      <c r="GGJ14" s="810"/>
      <c r="GGK14" s="810"/>
      <c r="GGL14" s="810"/>
      <c r="GGM14" s="810"/>
      <c r="GGN14" s="810"/>
      <c r="GGO14" s="810"/>
      <c r="GGP14" s="810"/>
      <c r="GGQ14" s="810"/>
      <c r="GGR14" s="810"/>
      <c r="GGS14" s="810"/>
      <c r="GGT14" s="810"/>
      <c r="GGU14" s="810"/>
      <c r="GGV14" s="810"/>
      <c r="GGW14" s="810"/>
      <c r="GGX14" s="810"/>
      <c r="GGY14" s="810"/>
      <c r="GGZ14" s="810"/>
      <c r="GHA14" s="810"/>
      <c r="GHB14" s="810"/>
      <c r="GHC14" s="810"/>
      <c r="GHD14" s="810"/>
      <c r="GHE14" s="810"/>
      <c r="GHF14" s="810"/>
      <c r="GHG14" s="810"/>
      <c r="GHH14" s="810"/>
      <c r="GHI14" s="810"/>
      <c r="GHJ14" s="810"/>
      <c r="GHK14" s="810"/>
      <c r="GHL14" s="810"/>
      <c r="GHM14" s="810"/>
      <c r="GHN14" s="810"/>
      <c r="GHO14" s="810"/>
      <c r="GHP14" s="810"/>
      <c r="GHQ14" s="810"/>
      <c r="GHR14" s="810"/>
      <c r="GHS14" s="810"/>
      <c r="GHT14" s="810"/>
      <c r="GHU14" s="810"/>
      <c r="GHV14" s="810"/>
      <c r="GHW14" s="810"/>
      <c r="GHX14" s="810"/>
      <c r="GHY14" s="810"/>
      <c r="GHZ14" s="810"/>
      <c r="GIA14" s="810"/>
      <c r="GIB14" s="810"/>
      <c r="GIC14" s="810"/>
      <c r="GID14" s="810"/>
      <c r="GIE14" s="810"/>
      <c r="GIF14" s="810"/>
      <c r="GIG14" s="810"/>
      <c r="GIH14" s="810"/>
      <c r="GII14" s="810"/>
      <c r="GIJ14" s="810"/>
      <c r="GIK14" s="810"/>
      <c r="GIL14" s="810"/>
      <c r="GIM14" s="810"/>
      <c r="GIN14" s="810"/>
      <c r="GIO14" s="810"/>
      <c r="GIP14" s="810"/>
      <c r="GIQ14" s="810"/>
      <c r="GIR14" s="810"/>
      <c r="GIS14" s="810"/>
      <c r="GIT14" s="810"/>
      <c r="GIU14" s="810"/>
      <c r="GIV14" s="810"/>
      <c r="GIW14" s="810"/>
      <c r="GIX14" s="810"/>
      <c r="GIY14" s="810"/>
      <c r="GIZ14" s="810"/>
      <c r="GJA14" s="810"/>
      <c r="GJB14" s="810"/>
      <c r="GJC14" s="810"/>
      <c r="GJD14" s="810"/>
      <c r="GJE14" s="810"/>
      <c r="GJF14" s="810"/>
      <c r="GJG14" s="810"/>
      <c r="GJH14" s="810"/>
      <c r="GJI14" s="810"/>
      <c r="GJJ14" s="810"/>
      <c r="GJK14" s="810"/>
      <c r="GJL14" s="810"/>
      <c r="GJM14" s="810"/>
      <c r="GJN14" s="810"/>
      <c r="GJO14" s="810"/>
      <c r="GJP14" s="810"/>
      <c r="GJQ14" s="810"/>
      <c r="GJR14" s="810"/>
      <c r="GJS14" s="810"/>
      <c r="GJT14" s="810"/>
      <c r="GJU14" s="810"/>
      <c r="GJV14" s="810"/>
      <c r="GJW14" s="810"/>
      <c r="GJX14" s="810"/>
      <c r="GJY14" s="810"/>
      <c r="GJZ14" s="810"/>
      <c r="GKA14" s="810"/>
      <c r="GKB14" s="810"/>
      <c r="GKC14" s="810"/>
      <c r="GKD14" s="810"/>
      <c r="GKE14" s="810"/>
      <c r="GKF14" s="810"/>
      <c r="GKG14" s="810"/>
      <c r="GKH14" s="810"/>
      <c r="GKI14" s="810"/>
      <c r="GKJ14" s="810"/>
      <c r="GKK14" s="810"/>
      <c r="GKL14" s="810"/>
      <c r="GKM14" s="810"/>
      <c r="GKN14" s="810"/>
      <c r="GKO14" s="810"/>
      <c r="GKP14" s="810"/>
      <c r="GKQ14" s="810"/>
      <c r="GKR14" s="810"/>
      <c r="GKS14" s="810"/>
      <c r="GKT14" s="810"/>
      <c r="GKU14" s="810"/>
      <c r="GKV14" s="810"/>
      <c r="GKW14" s="810"/>
      <c r="GKX14" s="810"/>
      <c r="GKY14" s="810"/>
      <c r="GKZ14" s="810"/>
      <c r="GLA14" s="810"/>
      <c r="GLB14" s="810"/>
      <c r="GLC14" s="810"/>
      <c r="GLD14" s="810"/>
      <c r="GLE14" s="810"/>
      <c r="GLF14" s="810"/>
      <c r="GLG14" s="810"/>
      <c r="GLH14" s="810"/>
      <c r="GLI14" s="810"/>
      <c r="GLJ14" s="810"/>
      <c r="GLK14" s="810"/>
      <c r="GLL14" s="810"/>
      <c r="GLM14" s="810"/>
      <c r="GLN14" s="810"/>
      <c r="GLO14" s="810"/>
      <c r="GLP14" s="810"/>
      <c r="GLQ14" s="810"/>
      <c r="GLR14" s="810"/>
      <c r="GLS14" s="810"/>
      <c r="GLT14" s="810"/>
      <c r="GLU14" s="810"/>
      <c r="GLV14" s="810"/>
      <c r="GLW14" s="810"/>
      <c r="GLX14" s="810"/>
      <c r="GLY14" s="810"/>
      <c r="GLZ14" s="810"/>
      <c r="GMA14" s="810"/>
      <c r="GMB14" s="810"/>
      <c r="GMC14" s="810"/>
      <c r="GMD14" s="810"/>
      <c r="GME14" s="810"/>
      <c r="GMF14" s="810"/>
      <c r="GMG14" s="810"/>
      <c r="GMH14" s="810"/>
      <c r="GMI14" s="810"/>
      <c r="GMJ14" s="810"/>
      <c r="GMK14" s="810"/>
      <c r="GML14" s="810"/>
      <c r="GMM14" s="810"/>
      <c r="GMN14" s="810"/>
      <c r="GMO14" s="810"/>
      <c r="GMP14" s="810"/>
      <c r="GMQ14" s="810"/>
      <c r="GMR14" s="810"/>
      <c r="GMS14" s="810"/>
      <c r="GMT14" s="810"/>
      <c r="GMU14" s="810"/>
      <c r="GMV14" s="810"/>
      <c r="GMW14" s="810"/>
      <c r="GMX14" s="810"/>
      <c r="GMY14" s="810"/>
      <c r="GMZ14" s="810"/>
      <c r="GNA14" s="810"/>
      <c r="GNB14" s="810"/>
      <c r="GNC14" s="810"/>
      <c r="GND14" s="810"/>
      <c r="GNE14" s="810"/>
      <c r="GNF14" s="810"/>
      <c r="GNG14" s="810"/>
      <c r="GNH14" s="810"/>
      <c r="GNI14" s="810"/>
      <c r="GNJ14" s="810"/>
      <c r="GNK14" s="810"/>
      <c r="GNL14" s="810"/>
      <c r="GNM14" s="810"/>
      <c r="GNN14" s="810"/>
      <c r="GNO14" s="810"/>
      <c r="GNP14" s="810"/>
      <c r="GNQ14" s="810"/>
      <c r="GNR14" s="810"/>
      <c r="GNS14" s="810"/>
      <c r="GNT14" s="810"/>
      <c r="GNU14" s="810"/>
      <c r="GNV14" s="810"/>
      <c r="GNW14" s="810"/>
      <c r="GNX14" s="810"/>
      <c r="GNY14" s="810"/>
      <c r="GNZ14" s="810"/>
      <c r="GOA14" s="810"/>
      <c r="GOB14" s="810"/>
      <c r="GOC14" s="810"/>
      <c r="GOD14" s="810"/>
      <c r="GOE14" s="810"/>
      <c r="GOF14" s="810"/>
      <c r="GOG14" s="810"/>
      <c r="GOH14" s="810"/>
      <c r="GOI14" s="810"/>
      <c r="GOJ14" s="810"/>
      <c r="GOK14" s="810"/>
      <c r="GOL14" s="810"/>
      <c r="GOM14" s="810"/>
      <c r="GON14" s="810"/>
      <c r="GOO14" s="810"/>
      <c r="GOP14" s="810"/>
      <c r="GOQ14" s="810"/>
      <c r="GOR14" s="810"/>
      <c r="GOS14" s="810"/>
      <c r="GOT14" s="810"/>
      <c r="GOU14" s="810"/>
      <c r="GOV14" s="810"/>
      <c r="GOW14" s="810"/>
      <c r="GOX14" s="810"/>
      <c r="GOY14" s="810"/>
      <c r="GOZ14" s="810"/>
      <c r="GPA14" s="810"/>
      <c r="GPB14" s="810"/>
      <c r="GPC14" s="810"/>
      <c r="GPD14" s="810"/>
      <c r="GPE14" s="810"/>
      <c r="GPF14" s="810"/>
      <c r="GPG14" s="810"/>
      <c r="GPH14" s="810"/>
      <c r="GPI14" s="810"/>
      <c r="GPJ14" s="810"/>
      <c r="GPK14" s="810"/>
      <c r="GPL14" s="810"/>
      <c r="GPM14" s="810"/>
      <c r="GPN14" s="810"/>
      <c r="GPO14" s="810"/>
      <c r="GPP14" s="810"/>
      <c r="GPQ14" s="810"/>
      <c r="GPR14" s="810"/>
      <c r="GPS14" s="810"/>
      <c r="GPT14" s="810"/>
      <c r="GPU14" s="810"/>
      <c r="GPV14" s="810"/>
      <c r="GPW14" s="810"/>
      <c r="GPX14" s="810"/>
      <c r="GPY14" s="810"/>
      <c r="GPZ14" s="810"/>
      <c r="GQA14" s="810"/>
      <c r="GQB14" s="810"/>
      <c r="GQC14" s="810"/>
      <c r="GQD14" s="810"/>
      <c r="GQE14" s="810"/>
      <c r="GQF14" s="810"/>
      <c r="GQG14" s="810"/>
      <c r="GQH14" s="810"/>
      <c r="GQI14" s="810"/>
      <c r="GQJ14" s="810"/>
      <c r="GQK14" s="810"/>
      <c r="GQL14" s="810"/>
      <c r="GQM14" s="810"/>
      <c r="GQN14" s="810"/>
      <c r="GQO14" s="810"/>
      <c r="GQP14" s="810"/>
      <c r="GQQ14" s="810"/>
      <c r="GQR14" s="810"/>
      <c r="GQS14" s="810"/>
      <c r="GQT14" s="810"/>
      <c r="GQU14" s="810"/>
      <c r="GQV14" s="810"/>
      <c r="GQW14" s="810"/>
      <c r="GQX14" s="810"/>
      <c r="GQY14" s="810"/>
      <c r="GQZ14" s="810"/>
      <c r="GRA14" s="810"/>
      <c r="GRB14" s="810"/>
      <c r="GRC14" s="810"/>
      <c r="GRD14" s="810"/>
      <c r="GRE14" s="810"/>
      <c r="GRF14" s="810"/>
      <c r="GRG14" s="810"/>
      <c r="GRH14" s="810"/>
      <c r="GRI14" s="810"/>
      <c r="GRJ14" s="810"/>
      <c r="GRK14" s="810"/>
      <c r="GRL14" s="810"/>
      <c r="GRM14" s="810"/>
      <c r="GRN14" s="810"/>
      <c r="GRO14" s="810"/>
      <c r="GRP14" s="810"/>
      <c r="GRQ14" s="810"/>
      <c r="GRR14" s="810"/>
      <c r="GRS14" s="810"/>
      <c r="GRT14" s="810"/>
      <c r="GRU14" s="810"/>
      <c r="GRV14" s="810"/>
      <c r="GRW14" s="810"/>
      <c r="GRX14" s="810"/>
      <c r="GRY14" s="810"/>
      <c r="GRZ14" s="810"/>
      <c r="GSA14" s="810"/>
      <c r="GSB14" s="810"/>
      <c r="GSC14" s="810"/>
      <c r="GSD14" s="810"/>
      <c r="GSE14" s="810"/>
      <c r="GSF14" s="810"/>
      <c r="GSG14" s="810"/>
      <c r="GSH14" s="810"/>
      <c r="GSI14" s="810"/>
      <c r="GSJ14" s="810"/>
      <c r="GSK14" s="810"/>
      <c r="GSL14" s="810"/>
      <c r="GSM14" s="810"/>
      <c r="GSN14" s="810"/>
      <c r="GSO14" s="810"/>
      <c r="GSP14" s="810"/>
      <c r="GSQ14" s="810"/>
      <c r="GSR14" s="810"/>
      <c r="GSS14" s="810"/>
      <c r="GST14" s="810"/>
      <c r="GSU14" s="810"/>
      <c r="GSV14" s="810"/>
      <c r="GSW14" s="810"/>
      <c r="GSX14" s="810"/>
      <c r="GSY14" s="810"/>
      <c r="GSZ14" s="810"/>
      <c r="GTA14" s="810"/>
      <c r="GTB14" s="810"/>
      <c r="GTC14" s="810"/>
      <c r="GTD14" s="810"/>
      <c r="GTE14" s="810"/>
      <c r="GTF14" s="810"/>
      <c r="GTG14" s="810"/>
      <c r="GTH14" s="810"/>
      <c r="GTI14" s="810"/>
      <c r="GTJ14" s="810"/>
      <c r="GTK14" s="810"/>
      <c r="GTL14" s="810"/>
      <c r="GTM14" s="810"/>
      <c r="GTN14" s="810"/>
      <c r="GTO14" s="810"/>
      <c r="GTP14" s="810"/>
      <c r="GTQ14" s="810"/>
      <c r="GTR14" s="810"/>
      <c r="GTS14" s="810"/>
      <c r="GTT14" s="810"/>
      <c r="GTU14" s="810"/>
      <c r="GTV14" s="810"/>
      <c r="GTW14" s="810"/>
      <c r="GTX14" s="810"/>
      <c r="GTY14" s="810"/>
      <c r="GTZ14" s="810"/>
      <c r="GUA14" s="810"/>
      <c r="GUB14" s="810"/>
      <c r="GUC14" s="810"/>
      <c r="GUD14" s="810"/>
      <c r="GUE14" s="810"/>
      <c r="GUF14" s="810"/>
      <c r="GUG14" s="810"/>
      <c r="GUH14" s="810"/>
      <c r="GUI14" s="810"/>
      <c r="GUJ14" s="810"/>
      <c r="GUK14" s="810"/>
      <c r="GUL14" s="810"/>
      <c r="GUM14" s="810"/>
      <c r="GUN14" s="810"/>
      <c r="GUO14" s="810"/>
      <c r="GUP14" s="810"/>
      <c r="GUQ14" s="810"/>
      <c r="GUR14" s="810"/>
      <c r="GUS14" s="810"/>
      <c r="GUT14" s="810"/>
      <c r="GUU14" s="810"/>
      <c r="GUV14" s="810"/>
      <c r="GUW14" s="810"/>
      <c r="GUX14" s="810"/>
      <c r="GUY14" s="810"/>
      <c r="GUZ14" s="810"/>
      <c r="GVA14" s="810"/>
      <c r="GVB14" s="810"/>
      <c r="GVC14" s="810"/>
      <c r="GVD14" s="810"/>
      <c r="GVE14" s="810"/>
      <c r="GVF14" s="810"/>
      <c r="GVG14" s="810"/>
      <c r="GVH14" s="810"/>
      <c r="GVI14" s="810"/>
      <c r="GVJ14" s="810"/>
      <c r="GVK14" s="810"/>
      <c r="GVL14" s="810"/>
      <c r="GVM14" s="810"/>
      <c r="GVN14" s="810"/>
      <c r="GVO14" s="810"/>
      <c r="GVP14" s="810"/>
      <c r="GVQ14" s="810"/>
      <c r="GVR14" s="810"/>
      <c r="GVS14" s="810"/>
      <c r="GVT14" s="810"/>
      <c r="GVU14" s="810"/>
      <c r="GVV14" s="810"/>
      <c r="GVW14" s="810"/>
      <c r="GVX14" s="810"/>
      <c r="GVY14" s="810"/>
      <c r="GVZ14" s="810"/>
      <c r="GWA14" s="810"/>
      <c r="GWB14" s="810"/>
      <c r="GWC14" s="810"/>
      <c r="GWD14" s="810"/>
      <c r="GWE14" s="810"/>
      <c r="GWF14" s="810"/>
      <c r="GWG14" s="810"/>
      <c r="GWH14" s="810"/>
      <c r="GWI14" s="810"/>
      <c r="GWJ14" s="810"/>
      <c r="GWK14" s="810"/>
      <c r="GWL14" s="810"/>
      <c r="GWM14" s="810"/>
      <c r="GWN14" s="810"/>
      <c r="GWO14" s="810"/>
      <c r="GWP14" s="810"/>
      <c r="GWQ14" s="810"/>
      <c r="GWR14" s="810"/>
      <c r="GWS14" s="810"/>
      <c r="GWT14" s="810"/>
      <c r="GWU14" s="810"/>
      <c r="GWV14" s="810"/>
      <c r="GWW14" s="810"/>
      <c r="GWX14" s="810"/>
      <c r="GWY14" s="810"/>
      <c r="GWZ14" s="810"/>
      <c r="GXA14" s="810"/>
      <c r="GXB14" s="810"/>
      <c r="GXC14" s="810"/>
      <c r="GXD14" s="810"/>
      <c r="GXE14" s="810"/>
      <c r="GXF14" s="810"/>
      <c r="GXG14" s="810"/>
      <c r="GXH14" s="810"/>
      <c r="GXI14" s="810"/>
      <c r="GXJ14" s="810"/>
      <c r="GXK14" s="810"/>
      <c r="GXL14" s="810"/>
      <c r="GXM14" s="810"/>
      <c r="GXN14" s="810"/>
      <c r="GXO14" s="810"/>
      <c r="GXP14" s="810"/>
      <c r="GXQ14" s="810"/>
      <c r="GXR14" s="810"/>
      <c r="GXS14" s="810"/>
      <c r="GXT14" s="810"/>
      <c r="GXU14" s="810"/>
      <c r="GXV14" s="810"/>
      <c r="GXW14" s="810"/>
      <c r="GXX14" s="810"/>
      <c r="GXY14" s="810"/>
      <c r="GXZ14" s="810"/>
      <c r="GYA14" s="810"/>
      <c r="GYB14" s="810"/>
      <c r="GYC14" s="810"/>
      <c r="GYD14" s="810"/>
      <c r="GYE14" s="810"/>
      <c r="GYF14" s="810"/>
      <c r="GYG14" s="810"/>
      <c r="GYH14" s="810"/>
      <c r="GYI14" s="810"/>
      <c r="GYJ14" s="810"/>
      <c r="GYK14" s="810"/>
      <c r="GYL14" s="810"/>
      <c r="GYM14" s="810"/>
      <c r="GYN14" s="810"/>
      <c r="GYO14" s="810"/>
      <c r="GYP14" s="810"/>
      <c r="GYQ14" s="810"/>
      <c r="GYR14" s="810"/>
      <c r="GYS14" s="810"/>
      <c r="GYT14" s="810"/>
      <c r="GYU14" s="810"/>
      <c r="GYV14" s="810"/>
      <c r="GYW14" s="810"/>
      <c r="GYX14" s="810"/>
      <c r="GYY14" s="810"/>
      <c r="GYZ14" s="810"/>
      <c r="GZA14" s="810"/>
      <c r="GZB14" s="810"/>
      <c r="GZC14" s="810"/>
      <c r="GZD14" s="810"/>
      <c r="GZE14" s="810"/>
      <c r="GZF14" s="810"/>
      <c r="GZG14" s="810"/>
      <c r="GZH14" s="810"/>
      <c r="GZI14" s="810"/>
      <c r="GZJ14" s="810"/>
      <c r="GZK14" s="810"/>
      <c r="GZL14" s="810"/>
      <c r="GZM14" s="810"/>
      <c r="GZN14" s="810"/>
      <c r="GZO14" s="810"/>
      <c r="GZP14" s="810"/>
      <c r="GZQ14" s="810"/>
      <c r="GZR14" s="810"/>
      <c r="GZS14" s="810"/>
      <c r="GZT14" s="810"/>
      <c r="GZU14" s="810"/>
      <c r="GZV14" s="810"/>
      <c r="GZW14" s="810"/>
      <c r="GZX14" s="810"/>
      <c r="GZY14" s="810"/>
      <c r="GZZ14" s="810"/>
      <c r="HAA14" s="810"/>
      <c r="HAB14" s="810"/>
      <c r="HAC14" s="810"/>
      <c r="HAD14" s="810"/>
      <c r="HAE14" s="810"/>
      <c r="HAF14" s="810"/>
      <c r="HAG14" s="810"/>
      <c r="HAH14" s="810"/>
      <c r="HAI14" s="810"/>
      <c r="HAJ14" s="810"/>
      <c r="HAK14" s="810"/>
      <c r="HAL14" s="810"/>
      <c r="HAM14" s="810"/>
      <c r="HAN14" s="810"/>
      <c r="HAO14" s="810"/>
      <c r="HAP14" s="810"/>
      <c r="HAQ14" s="810"/>
      <c r="HAR14" s="810"/>
      <c r="HAS14" s="810"/>
      <c r="HAT14" s="810"/>
      <c r="HAU14" s="810"/>
      <c r="HAV14" s="810"/>
      <c r="HAW14" s="810"/>
      <c r="HAX14" s="810"/>
      <c r="HAY14" s="810"/>
      <c r="HAZ14" s="810"/>
      <c r="HBA14" s="810"/>
      <c r="HBB14" s="810"/>
      <c r="HBC14" s="810"/>
      <c r="HBD14" s="810"/>
      <c r="HBE14" s="810"/>
      <c r="HBF14" s="810"/>
      <c r="HBG14" s="810"/>
      <c r="HBH14" s="810"/>
      <c r="HBI14" s="810"/>
      <c r="HBJ14" s="810"/>
      <c r="HBK14" s="810"/>
      <c r="HBL14" s="810"/>
      <c r="HBM14" s="810"/>
      <c r="HBN14" s="810"/>
      <c r="HBO14" s="810"/>
      <c r="HBP14" s="810"/>
      <c r="HBQ14" s="810"/>
      <c r="HBR14" s="810"/>
      <c r="HBS14" s="810"/>
      <c r="HBT14" s="810"/>
      <c r="HBU14" s="810"/>
      <c r="HBV14" s="810"/>
      <c r="HBW14" s="810"/>
      <c r="HBX14" s="810"/>
      <c r="HBY14" s="810"/>
      <c r="HBZ14" s="810"/>
      <c r="HCA14" s="810"/>
      <c r="HCB14" s="810"/>
      <c r="HCC14" s="810"/>
      <c r="HCD14" s="810"/>
      <c r="HCE14" s="810"/>
      <c r="HCF14" s="810"/>
      <c r="HCG14" s="810"/>
      <c r="HCH14" s="810"/>
      <c r="HCI14" s="810"/>
      <c r="HCJ14" s="810"/>
      <c r="HCK14" s="810"/>
      <c r="HCL14" s="810"/>
      <c r="HCM14" s="810"/>
      <c r="HCN14" s="810"/>
      <c r="HCO14" s="810"/>
      <c r="HCP14" s="810"/>
      <c r="HCQ14" s="810"/>
      <c r="HCR14" s="810"/>
      <c r="HCS14" s="810"/>
      <c r="HCT14" s="810"/>
      <c r="HCU14" s="810"/>
      <c r="HCV14" s="810"/>
      <c r="HCW14" s="810"/>
      <c r="HCX14" s="810"/>
      <c r="HCY14" s="810"/>
      <c r="HCZ14" s="810"/>
      <c r="HDA14" s="810"/>
      <c r="HDB14" s="810"/>
      <c r="HDC14" s="810"/>
      <c r="HDD14" s="810"/>
      <c r="HDE14" s="810"/>
      <c r="HDF14" s="810"/>
      <c r="HDG14" s="810"/>
      <c r="HDH14" s="810"/>
      <c r="HDI14" s="810"/>
      <c r="HDJ14" s="810"/>
      <c r="HDK14" s="810"/>
      <c r="HDL14" s="810"/>
      <c r="HDM14" s="810"/>
      <c r="HDN14" s="810"/>
      <c r="HDO14" s="810"/>
      <c r="HDP14" s="810"/>
      <c r="HDQ14" s="810"/>
      <c r="HDR14" s="810"/>
      <c r="HDS14" s="810"/>
      <c r="HDT14" s="810"/>
      <c r="HDU14" s="810"/>
      <c r="HDV14" s="810"/>
      <c r="HDW14" s="810"/>
      <c r="HDX14" s="810"/>
      <c r="HDY14" s="810"/>
      <c r="HDZ14" s="810"/>
      <c r="HEA14" s="810"/>
      <c r="HEB14" s="810"/>
      <c r="HEC14" s="810"/>
      <c r="HED14" s="810"/>
      <c r="HEE14" s="810"/>
      <c r="HEF14" s="810"/>
      <c r="HEG14" s="810"/>
      <c r="HEH14" s="810"/>
      <c r="HEI14" s="810"/>
      <c r="HEJ14" s="810"/>
      <c r="HEK14" s="810"/>
      <c r="HEL14" s="810"/>
      <c r="HEM14" s="810"/>
      <c r="HEN14" s="810"/>
      <c r="HEO14" s="810"/>
      <c r="HEP14" s="810"/>
      <c r="HEQ14" s="810"/>
      <c r="HER14" s="810"/>
      <c r="HES14" s="810"/>
      <c r="HET14" s="810"/>
      <c r="HEU14" s="810"/>
      <c r="HEV14" s="810"/>
      <c r="HEW14" s="810"/>
      <c r="HEX14" s="810"/>
      <c r="HEY14" s="810"/>
      <c r="HEZ14" s="810"/>
      <c r="HFA14" s="810"/>
      <c r="HFB14" s="810"/>
      <c r="HFC14" s="810"/>
      <c r="HFD14" s="810"/>
      <c r="HFE14" s="810"/>
      <c r="HFF14" s="810"/>
      <c r="HFG14" s="810"/>
      <c r="HFH14" s="810"/>
      <c r="HFI14" s="810"/>
      <c r="HFJ14" s="810"/>
      <c r="HFK14" s="810"/>
      <c r="HFL14" s="810"/>
      <c r="HFM14" s="810"/>
      <c r="HFN14" s="810"/>
      <c r="HFO14" s="810"/>
      <c r="HFP14" s="810"/>
      <c r="HFQ14" s="810"/>
      <c r="HFR14" s="810"/>
      <c r="HFS14" s="810"/>
      <c r="HFT14" s="810"/>
      <c r="HFU14" s="810"/>
      <c r="HFV14" s="810"/>
      <c r="HFW14" s="810"/>
      <c r="HFX14" s="810"/>
      <c r="HFY14" s="810"/>
      <c r="HFZ14" s="810"/>
      <c r="HGA14" s="810"/>
      <c r="HGB14" s="810"/>
      <c r="HGC14" s="810"/>
      <c r="HGD14" s="810"/>
      <c r="HGE14" s="810"/>
      <c r="HGF14" s="810"/>
      <c r="HGG14" s="810"/>
      <c r="HGH14" s="810"/>
      <c r="HGI14" s="810"/>
      <c r="HGJ14" s="810"/>
      <c r="HGK14" s="810"/>
      <c r="HGL14" s="810"/>
      <c r="HGM14" s="810"/>
      <c r="HGN14" s="810"/>
      <c r="HGO14" s="810"/>
      <c r="HGP14" s="810"/>
      <c r="HGQ14" s="810"/>
      <c r="HGR14" s="810"/>
      <c r="HGS14" s="810"/>
      <c r="HGT14" s="810"/>
      <c r="HGU14" s="810"/>
      <c r="HGV14" s="810"/>
      <c r="HGW14" s="810"/>
      <c r="HGX14" s="810"/>
      <c r="HGY14" s="810"/>
      <c r="HGZ14" s="810"/>
      <c r="HHA14" s="810"/>
      <c r="HHB14" s="810"/>
      <c r="HHC14" s="810"/>
      <c r="HHD14" s="810"/>
      <c r="HHE14" s="810"/>
      <c r="HHF14" s="810"/>
      <c r="HHG14" s="810"/>
      <c r="HHH14" s="810"/>
      <c r="HHI14" s="810"/>
      <c r="HHJ14" s="810"/>
      <c r="HHK14" s="810"/>
      <c r="HHL14" s="810"/>
      <c r="HHM14" s="810"/>
      <c r="HHN14" s="810"/>
      <c r="HHO14" s="810"/>
      <c r="HHP14" s="810"/>
      <c r="HHQ14" s="810"/>
      <c r="HHR14" s="810"/>
      <c r="HHS14" s="810"/>
      <c r="HHT14" s="810"/>
      <c r="HHU14" s="810"/>
      <c r="HHV14" s="810"/>
      <c r="HHW14" s="810"/>
      <c r="HHX14" s="810"/>
      <c r="HHY14" s="810"/>
      <c r="HHZ14" s="810"/>
      <c r="HIA14" s="810"/>
      <c r="HIB14" s="810"/>
      <c r="HIC14" s="810"/>
      <c r="HID14" s="810"/>
      <c r="HIE14" s="810"/>
      <c r="HIF14" s="810"/>
      <c r="HIG14" s="810"/>
      <c r="HIH14" s="810"/>
      <c r="HII14" s="810"/>
      <c r="HIJ14" s="810"/>
      <c r="HIK14" s="810"/>
      <c r="HIL14" s="810"/>
      <c r="HIM14" s="810"/>
      <c r="HIN14" s="810"/>
      <c r="HIO14" s="810"/>
      <c r="HIP14" s="810"/>
      <c r="HIQ14" s="810"/>
      <c r="HIR14" s="810"/>
      <c r="HIS14" s="810"/>
      <c r="HIT14" s="810"/>
      <c r="HIU14" s="810"/>
      <c r="HIV14" s="810"/>
      <c r="HIW14" s="810"/>
      <c r="HIX14" s="810"/>
      <c r="HIY14" s="810"/>
      <c r="HIZ14" s="810"/>
      <c r="HJA14" s="810"/>
      <c r="HJB14" s="810"/>
      <c r="HJC14" s="810"/>
      <c r="HJD14" s="810"/>
      <c r="HJE14" s="810"/>
      <c r="HJF14" s="810"/>
      <c r="HJG14" s="810"/>
      <c r="HJH14" s="810"/>
      <c r="HJI14" s="810"/>
      <c r="HJJ14" s="810"/>
      <c r="HJK14" s="810"/>
      <c r="HJL14" s="810"/>
      <c r="HJM14" s="810"/>
      <c r="HJN14" s="810"/>
      <c r="HJO14" s="810"/>
      <c r="HJP14" s="810"/>
      <c r="HJQ14" s="810"/>
      <c r="HJR14" s="810"/>
      <c r="HJS14" s="810"/>
      <c r="HJT14" s="810"/>
      <c r="HJU14" s="810"/>
      <c r="HJV14" s="810"/>
      <c r="HJW14" s="810"/>
      <c r="HJX14" s="810"/>
      <c r="HJY14" s="810"/>
      <c r="HJZ14" s="810"/>
      <c r="HKA14" s="810"/>
      <c r="HKB14" s="810"/>
      <c r="HKC14" s="810"/>
      <c r="HKD14" s="810"/>
      <c r="HKE14" s="810"/>
      <c r="HKF14" s="810"/>
      <c r="HKG14" s="810"/>
      <c r="HKH14" s="810"/>
      <c r="HKI14" s="810"/>
      <c r="HKJ14" s="810"/>
      <c r="HKK14" s="810"/>
      <c r="HKL14" s="810"/>
      <c r="HKM14" s="810"/>
      <c r="HKN14" s="810"/>
      <c r="HKO14" s="810"/>
      <c r="HKP14" s="810"/>
      <c r="HKQ14" s="810"/>
      <c r="HKR14" s="810"/>
      <c r="HKS14" s="810"/>
      <c r="HKT14" s="810"/>
      <c r="HKU14" s="810"/>
      <c r="HKV14" s="810"/>
      <c r="HKW14" s="810"/>
      <c r="HKX14" s="810"/>
      <c r="HKY14" s="810"/>
      <c r="HKZ14" s="810"/>
      <c r="HLA14" s="810"/>
      <c r="HLB14" s="810"/>
      <c r="HLC14" s="810"/>
      <c r="HLD14" s="810"/>
      <c r="HLE14" s="810"/>
      <c r="HLF14" s="810"/>
      <c r="HLG14" s="810"/>
      <c r="HLH14" s="810"/>
      <c r="HLI14" s="810"/>
      <c r="HLJ14" s="810"/>
      <c r="HLK14" s="810"/>
      <c r="HLL14" s="810"/>
      <c r="HLM14" s="810"/>
      <c r="HLN14" s="810"/>
      <c r="HLO14" s="810"/>
      <c r="HLP14" s="810"/>
      <c r="HLQ14" s="810"/>
      <c r="HLR14" s="810"/>
      <c r="HLS14" s="810"/>
      <c r="HLT14" s="810"/>
      <c r="HLU14" s="810"/>
      <c r="HLV14" s="810"/>
      <c r="HLW14" s="810"/>
      <c r="HLX14" s="810"/>
      <c r="HLY14" s="810"/>
      <c r="HLZ14" s="810"/>
      <c r="HMA14" s="810"/>
      <c r="HMB14" s="810"/>
      <c r="HMC14" s="810"/>
      <c r="HMD14" s="810"/>
      <c r="HME14" s="810"/>
      <c r="HMF14" s="810"/>
      <c r="HMG14" s="810"/>
      <c r="HMH14" s="810"/>
      <c r="HMI14" s="810"/>
      <c r="HMJ14" s="810"/>
      <c r="HMK14" s="810"/>
      <c r="HML14" s="810"/>
      <c r="HMM14" s="810"/>
      <c r="HMN14" s="810"/>
      <c r="HMO14" s="810"/>
      <c r="HMP14" s="810"/>
      <c r="HMQ14" s="810"/>
      <c r="HMR14" s="810"/>
      <c r="HMS14" s="810"/>
      <c r="HMT14" s="810"/>
      <c r="HMU14" s="810"/>
      <c r="HMV14" s="810"/>
      <c r="HMW14" s="810"/>
      <c r="HMX14" s="810"/>
      <c r="HMY14" s="810"/>
      <c r="HMZ14" s="810"/>
      <c r="HNA14" s="810"/>
      <c r="HNB14" s="810"/>
      <c r="HNC14" s="810"/>
      <c r="HND14" s="810"/>
      <c r="HNE14" s="810"/>
      <c r="HNF14" s="810"/>
      <c r="HNG14" s="810"/>
      <c r="HNH14" s="810"/>
      <c r="HNI14" s="810"/>
      <c r="HNJ14" s="810"/>
      <c r="HNK14" s="810"/>
      <c r="HNL14" s="810"/>
      <c r="HNM14" s="810"/>
      <c r="HNN14" s="810"/>
      <c r="HNO14" s="810"/>
      <c r="HNP14" s="810"/>
      <c r="HNQ14" s="810"/>
      <c r="HNR14" s="810"/>
      <c r="HNS14" s="810"/>
      <c r="HNT14" s="810"/>
      <c r="HNU14" s="810"/>
      <c r="HNV14" s="810"/>
      <c r="HNW14" s="810"/>
      <c r="HNX14" s="810"/>
      <c r="HNY14" s="810"/>
      <c r="HNZ14" s="810"/>
      <c r="HOA14" s="810"/>
      <c r="HOB14" s="810"/>
      <c r="HOC14" s="810"/>
      <c r="HOD14" s="810"/>
      <c r="HOE14" s="810"/>
      <c r="HOF14" s="810"/>
      <c r="HOG14" s="810"/>
      <c r="HOH14" s="810"/>
      <c r="HOI14" s="810"/>
      <c r="HOJ14" s="810"/>
      <c r="HOK14" s="810"/>
      <c r="HOL14" s="810"/>
      <c r="HOM14" s="810"/>
      <c r="HON14" s="810"/>
      <c r="HOO14" s="810"/>
      <c r="HOP14" s="810"/>
      <c r="HOQ14" s="810"/>
      <c r="HOR14" s="810"/>
      <c r="HOS14" s="810"/>
      <c r="HOT14" s="810"/>
      <c r="HOU14" s="810"/>
      <c r="HOV14" s="810"/>
      <c r="HOW14" s="810"/>
      <c r="HOX14" s="810"/>
      <c r="HOY14" s="810"/>
      <c r="HOZ14" s="810"/>
      <c r="HPA14" s="810"/>
      <c r="HPB14" s="810"/>
      <c r="HPC14" s="810"/>
      <c r="HPD14" s="810"/>
      <c r="HPE14" s="810"/>
      <c r="HPF14" s="810"/>
      <c r="HPG14" s="810"/>
      <c r="HPH14" s="810"/>
      <c r="HPI14" s="810"/>
      <c r="HPJ14" s="810"/>
      <c r="HPK14" s="810"/>
      <c r="HPL14" s="810"/>
      <c r="HPM14" s="810"/>
      <c r="HPN14" s="810"/>
      <c r="HPO14" s="810"/>
      <c r="HPP14" s="810"/>
      <c r="HPQ14" s="810"/>
      <c r="HPR14" s="810"/>
      <c r="HPS14" s="810"/>
      <c r="HPT14" s="810"/>
      <c r="HPU14" s="810"/>
      <c r="HPV14" s="810"/>
      <c r="HPW14" s="810"/>
      <c r="HPX14" s="810"/>
      <c r="HPY14" s="810"/>
      <c r="HPZ14" s="810"/>
      <c r="HQA14" s="810"/>
      <c r="HQB14" s="810"/>
      <c r="HQC14" s="810"/>
      <c r="HQD14" s="810"/>
      <c r="HQE14" s="810"/>
      <c r="HQF14" s="810"/>
      <c r="HQG14" s="810"/>
      <c r="HQH14" s="810"/>
      <c r="HQI14" s="810"/>
      <c r="HQJ14" s="810"/>
      <c r="HQK14" s="810"/>
      <c r="HQL14" s="810"/>
      <c r="HQM14" s="810"/>
      <c r="HQN14" s="810"/>
      <c r="HQO14" s="810"/>
      <c r="HQP14" s="810"/>
      <c r="HQQ14" s="810"/>
      <c r="HQR14" s="810"/>
      <c r="HQS14" s="810"/>
      <c r="HQT14" s="810"/>
      <c r="HQU14" s="810"/>
      <c r="HQV14" s="810"/>
      <c r="HQW14" s="810"/>
      <c r="HQX14" s="810"/>
      <c r="HQY14" s="810"/>
      <c r="HQZ14" s="810"/>
      <c r="HRA14" s="810"/>
      <c r="HRB14" s="810"/>
      <c r="HRC14" s="810"/>
      <c r="HRD14" s="810"/>
      <c r="HRE14" s="810"/>
      <c r="HRF14" s="810"/>
      <c r="HRG14" s="810"/>
      <c r="HRH14" s="810"/>
      <c r="HRI14" s="810"/>
      <c r="HRJ14" s="810"/>
      <c r="HRK14" s="810"/>
      <c r="HRL14" s="810"/>
      <c r="HRM14" s="810"/>
      <c r="HRN14" s="810"/>
      <c r="HRO14" s="810"/>
      <c r="HRP14" s="810"/>
      <c r="HRQ14" s="810"/>
      <c r="HRR14" s="810"/>
      <c r="HRS14" s="810"/>
      <c r="HRT14" s="810"/>
      <c r="HRU14" s="810"/>
      <c r="HRV14" s="810"/>
      <c r="HRW14" s="810"/>
      <c r="HRX14" s="810"/>
      <c r="HRY14" s="810"/>
      <c r="HRZ14" s="810"/>
      <c r="HSA14" s="810"/>
      <c r="HSB14" s="810"/>
      <c r="HSC14" s="810"/>
      <c r="HSD14" s="810"/>
      <c r="HSE14" s="810"/>
      <c r="HSF14" s="810"/>
      <c r="HSG14" s="810"/>
      <c r="HSH14" s="810"/>
      <c r="HSI14" s="810"/>
      <c r="HSJ14" s="810"/>
      <c r="HSK14" s="810"/>
      <c r="HSL14" s="810"/>
      <c r="HSM14" s="810"/>
      <c r="HSN14" s="810"/>
      <c r="HSO14" s="810"/>
      <c r="HSP14" s="810"/>
      <c r="HSQ14" s="810"/>
      <c r="HSR14" s="810"/>
      <c r="HSS14" s="810"/>
      <c r="HST14" s="810"/>
      <c r="HSU14" s="810"/>
      <c r="HSV14" s="810"/>
      <c r="HSW14" s="810"/>
      <c r="HSX14" s="810"/>
      <c r="HSY14" s="810"/>
      <c r="HSZ14" s="810"/>
      <c r="HTA14" s="810"/>
      <c r="HTB14" s="810"/>
      <c r="HTC14" s="810"/>
      <c r="HTD14" s="810"/>
      <c r="HTE14" s="810"/>
      <c r="HTF14" s="810"/>
      <c r="HTG14" s="810"/>
      <c r="HTH14" s="810"/>
      <c r="HTI14" s="810"/>
      <c r="HTJ14" s="810"/>
      <c r="HTK14" s="810"/>
      <c r="HTL14" s="810"/>
      <c r="HTM14" s="810"/>
      <c r="HTN14" s="810"/>
      <c r="HTO14" s="810"/>
      <c r="HTP14" s="810"/>
      <c r="HTQ14" s="810"/>
      <c r="HTR14" s="810"/>
      <c r="HTS14" s="810"/>
      <c r="HTT14" s="810"/>
      <c r="HTU14" s="810"/>
      <c r="HTV14" s="810"/>
      <c r="HTW14" s="810"/>
      <c r="HTX14" s="810"/>
      <c r="HTY14" s="810"/>
      <c r="HTZ14" s="810"/>
      <c r="HUA14" s="810"/>
      <c r="HUB14" s="810"/>
      <c r="HUC14" s="810"/>
      <c r="HUD14" s="810"/>
      <c r="HUE14" s="810"/>
      <c r="HUF14" s="810"/>
      <c r="HUG14" s="810"/>
      <c r="HUH14" s="810"/>
      <c r="HUI14" s="810"/>
      <c r="HUJ14" s="810"/>
      <c r="HUK14" s="810"/>
      <c r="HUL14" s="810"/>
      <c r="HUM14" s="810"/>
      <c r="HUN14" s="810"/>
      <c r="HUO14" s="810"/>
      <c r="HUP14" s="810"/>
      <c r="HUQ14" s="810"/>
      <c r="HUR14" s="810"/>
      <c r="HUS14" s="810"/>
      <c r="HUT14" s="810"/>
      <c r="HUU14" s="810"/>
      <c r="HUV14" s="810"/>
      <c r="HUW14" s="810"/>
      <c r="HUX14" s="810"/>
      <c r="HUY14" s="810"/>
      <c r="HUZ14" s="810"/>
      <c r="HVA14" s="810"/>
      <c r="HVB14" s="810"/>
      <c r="HVC14" s="810"/>
      <c r="HVD14" s="810"/>
      <c r="HVE14" s="810"/>
      <c r="HVF14" s="810"/>
      <c r="HVG14" s="810"/>
      <c r="HVH14" s="810"/>
      <c r="HVI14" s="810"/>
      <c r="HVJ14" s="810"/>
      <c r="HVK14" s="810"/>
      <c r="HVL14" s="810"/>
      <c r="HVM14" s="810"/>
      <c r="HVN14" s="810"/>
      <c r="HVO14" s="810"/>
      <c r="HVP14" s="810"/>
      <c r="HVQ14" s="810"/>
      <c r="HVR14" s="810"/>
      <c r="HVS14" s="810"/>
      <c r="HVT14" s="810"/>
      <c r="HVU14" s="810"/>
      <c r="HVV14" s="810"/>
      <c r="HVW14" s="810"/>
      <c r="HVX14" s="810"/>
      <c r="HVY14" s="810"/>
      <c r="HVZ14" s="810"/>
      <c r="HWA14" s="810"/>
      <c r="HWB14" s="810"/>
      <c r="HWC14" s="810"/>
      <c r="HWD14" s="810"/>
      <c r="HWE14" s="810"/>
      <c r="HWF14" s="810"/>
      <c r="HWG14" s="810"/>
      <c r="HWH14" s="810"/>
      <c r="HWI14" s="810"/>
      <c r="HWJ14" s="810"/>
      <c r="HWK14" s="810"/>
      <c r="HWL14" s="810"/>
      <c r="HWM14" s="810"/>
      <c r="HWN14" s="810"/>
      <c r="HWO14" s="810"/>
      <c r="HWP14" s="810"/>
      <c r="HWQ14" s="810"/>
      <c r="HWR14" s="810"/>
      <c r="HWS14" s="810"/>
      <c r="HWT14" s="810"/>
      <c r="HWU14" s="810"/>
      <c r="HWV14" s="810"/>
      <c r="HWW14" s="810"/>
      <c r="HWX14" s="810"/>
      <c r="HWY14" s="810"/>
      <c r="HWZ14" s="810"/>
      <c r="HXA14" s="810"/>
      <c r="HXB14" s="810"/>
      <c r="HXC14" s="810"/>
      <c r="HXD14" s="810"/>
      <c r="HXE14" s="810"/>
      <c r="HXF14" s="810"/>
      <c r="HXG14" s="810"/>
      <c r="HXH14" s="810"/>
      <c r="HXI14" s="810"/>
      <c r="HXJ14" s="810"/>
      <c r="HXK14" s="810"/>
      <c r="HXL14" s="810"/>
      <c r="HXM14" s="810"/>
      <c r="HXN14" s="810"/>
      <c r="HXO14" s="810"/>
      <c r="HXP14" s="810"/>
      <c r="HXQ14" s="810"/>
      <c r="HXR14" s="810"/>
      <c r="HXS14" s="810"/>
      <c r="HXT14" s="810"/>
      <c r="HXU14" s="810"/>
      <c r="HXV14" s="810"/>
      <c r="HXW14" s="810"/>
      <c r="HXX14" s="810"/>
      <c r="HXY14" s="810"/>
      <c r="HXZ14" s="810"/>
      <c r="HYA14" s="810"/>
      <c r="HYB14" s="810"/>
      <c r="HYC14" s="810"/>
      <c r="HYD14" s="810"/>
      <c r="HYE14" s="810"/>
      <c r="HYF14" s="810"/>
      <c r="HYG14" s="810"/>
      <c r="HYH14" s="810"/>
      <c r="HYI14" s="810"/>
      <c r="HYJ14" s="810"/>
      <c r="HYK14" s="810"/>
      <c r="HYL14" s="810"/>
      <c r="HYM14" s="810"/>
      <c r="HYN14" s="810"/>
      <c r="HYO14" s="810"/>
      <c r="HYP14" s="810"/>
      <c r="HYQ14" s="810"/>
      <c r="HYR14" s="810"/>
      <c r="HYS14" s="810"/>
      <c r="HYT14" s="810"/>
      <c r="HYU14" s="810"/>
      <c r="HYV14" s="810"/>
      <c r="HYW14" s="810"/>
      <c r="HYX14" s="810"/>
      <c r="HYY14" s="810"/>
      <c r="HYZ14" s="810"/>
      <c r="HZA14" s="810"/>
      <c r="HZB14" s="810"/>
      <c r="HZC14" s="810"/>
      <c r="HZD14" s="810"/>
      <c r="HZE14" s="810"/>
      <c r="HZF14" s="810"/>
      <c r="HZG14" s="810"/>
      <c r="HZH14" s="810"/>
      <c r="HZI14" s="810"/>
      <c r="HZJ14" s="810"/>
      <c r="HZK14" s="810"/>
      <c r="HZL14" s="810"/>
      <c r="HZM14" s="810"/>
      <c r="HZN14" s="810"/>
      <c r="HZO14" s="810"/>
      <c r="HZP14" s="810"/>
      <c r="HZQ14" s="810"/>
      <c r="HZR14" s="810"/>
      <c r="HZS14" s="810"/>
      <c r="HZT14" s="810"/>
      <c r="HZU14" s="810"/>
      <c r="HZV14" s="810"/>
      <c r="HZW14" s="810"/>
      <c r="HZX14" s="810"/>
      <c r="HZY14" s="810"/>
      <c r="HZZ14" s="810"/>
      <c r="IAA14" s="810"/>
      <c r="IAB14" s="810"/>
      <c r="IAC14" s="810"/>
      <c r="IAD14" s="810"/>
      <c r="IAE14" s="810"/>
      <c r="IAF14" s="810"/>
      <c r="IAG14" s="810"/>
      <c r="IAH14" s="810"/>
      <c r="IAI14" s="810"/>
      <c r="IAJ14" s="810"/>
      <c r="IAK14" s="810"/>
      <c r="IAL14" s="810"/>
      <c r="IAM14" s="810"/>
      <c r="IAN14" s="810"/>
      <c r="IAO14" s="810"/>
      <c r="IAP14" s="810"/>
      <c r="IAQ14" s="810"/>
      <c r="IAR14" s="810"/>
      <c r="IAS14" s="810"/>
      <c r="IAT14" s="810"/>
      <c r="IAU14" s="810"/>
      <c r="IAV14" s="810"/>
      <c r="IAW14" s="810"/>
      <c r="IAX14" s="810"/>
      <c r="IAY14" s="810"/>
      <c r="IAZ14" s="810"/>
      <c r="IBA14" s="810"/>
      <c r="IBB14" s="810"/>
      <c r="IBC14" s="810"/>
      <c r="IBD14" s="810"/>
      <c r="IBE14" s="810"/>
      <c r="IBF14" s="810"/>
      <c r="IBG14" s="810"/>
      <c r="IBH14" s="810"/>
      <c r="IBI14" s="810"/>
      <c r="IBJ14" s="810"/>
      <c r="IBK14" s="810"/>
      <c r="IBL14" s="810"/>
      <c r="IBM14" s="810"/>
      <c r="IBN14" s="810"/>
      <c r="IBO14" s="810"/>
      <c r="IBP14" s="810"/>
      <c r="IBQ14" s="810"/>
      <c r="IBR14" s="810"/>
      <c r="IBS14" s="810"/>
      <c r="IBT14" s="810"/>
      <c r="IBU14" s="810"/>
      <c r="IBV14" s="810"/>
      <c r="IBW14" s="810"/>
      <c r="IBX14" s="810"/>
      <c r="IBY14" s="810"/>
      <c r="IBZ14" s="810"/>
      <c r="ICA14" s="810"/>
      <c r="ICB14" s="810"/>
      <c r="ICC14" s="810"/>
      <c r="ICD14" s="810"/>
      <c r="ICE14" s="810"/>
      <c r="ICF14" s="810"/>
      <c r="ICG14" s="810"/>
      <c r="ICH14" s="810"/>
      <c r="ICI14" s="810"/>
      <c r="ICJ14" s="810"/>
      <c r="ICK14" s="810"/>
      <c r="ICL14" s="810"/>
      <c r="ICM14" s="810"/>
      <c r="ICN14" s="810"/>
      <c r="ICO14" s="810"/>
      <c r="ICP14" s="810"/>
      <c r="ICQ14" s="810"/>
      <c r="ICR14" s="810"/>
      <c r="ICS14" s="810"/>
      <c r="ICT14" s="810"/>
      <c r="ICU14" s="810"/>
      <c r="ICV14" s="810"/>
      <c r="ICW14" s="810"/>
      <c r="ICX14" s="810"/>
      <c r="ICY14" s="810"/>
      <c r="ICZ14" s="810"/>
      <c r="IDA14" s="810"/>
      <c r="IDB14" s="810"/>
      <c r="IDC14" s="810"/>
      <c r="IDD14" s="810"/>
      <c r="IDE14" s="810"/>
      <c r="IDF14" s="810"/>
      <c r="IDG14" s="810"/>
      <c r="IDH14" s="810"/>
      <c r="IDI14" s="810"/>
      <c r="IDJ14" s="810"/>
      <c r="IDK14" s="810"/>
      <c r="IDL14" s="810"/>
      <c r="IDM14" s="810"/>
      <c r="IDN14" s="810"/>
      <c r="IDO14" s="810"/>
      <c r="IDP14" s="810"/>
      <c r="IDQ14" s="810"/>
      <c r="IDR14" s="810"/>
      <c r="IDS14" s="810"/>
      <c r="IDT14" s="810"/>
      <c r="IDU14" s="810"/>
      <c r="IDV14" s="810"/>
      <c r="IDW14" s="810"/>
      <c r="IDX14" s="810"/>
      <c r="IDY14" s="810"/>
      <c r="IDZ14" s="810"/>
      <c r="IEA14" s="810"/>
      <c r="IEB14" s="810"/>
      <c r="IEC14" s="810"/>
      <c r="IED14" s="810"/>
      <c r="IEE14" s="810"/>
      <c r="IEF14" s="810"/>
      <c r="IEG14" s="810"/>
      <c r="IEH14" s="810"/>
      <c r="IEI14" s="810"/>
      <c r="IEJ14" s="810"/>
      <c r="IEK14" s="810"/>
      <c r="IEL14" s="810"/>
      <c r="IEM14" s="810"/>
      <c r="IEN14" s="810"/>
      <c r="IEO14" s="810"/>
      <c r="IEP14" s="810"/>
      <c r="IEQ14" s="810"/>
      <c r="IER14" s="810"/>
      <c r="IES14" s="810"/>
      <c r="IET14" s="810"/>
      <c r="IEU14" s="810"/>
      <c r="IEV14" s="810"/>
      <c r="IEW14" s="810"/>
      <c r="IEX14" s="810"/>
      <c r="IEY14" s="810"/>
      <c r="IEZ14" s="810"/>
      <c r="IFA14" s="810"/>
      <c r="IFB14" s="810"/>
      <c r="IFC14" s="810"/>
      <c r="IFD14" s="810"/>
      <c r="IFE14" s="810"/>
      <c r="IFF14" s="810"/>
      <c r="IFG14" s="810"/>
      <c r="IFH14" s="810"/>
      <c r="IFI14" s="810"/>
      <c r="IFJ14" s="810"/>
      <c r="IFK14" s="810"/>
      <c r="IFL14" s="810"/>
      <c r="IFM14" s="810"/>
      <c r="IFN14" s="810"/>
      <c r="IFO14" s="810"/>
      <c r="IFP14" s="810"/>
      <c r="IFQ14" s="810"/>
      <c r="IFR14" s="810"/>
      <c r="IFS14" s="810"/>
      <c r="IFT14" s="810"/>
      <c r="IFU14" s="810"/>
      <c r="IFV14" s="810"/>
      <c r="IFW14" s="810"/>
      <c r="IFX14" s="810"/>
      <c r="IFY14" s="810"/>
      <c r="IFZ14" s="810"/>
      <c r="IGA14" s="810"/>
      <c r="IGB14" s="810"/>
      <c r="IGC14" s="810"/>
      <c r="IGD14" s="810"/>
      <c r="IGE14" s="810"/>
      <c r="IGF14" s="810"/>
      <c r="IGG14" s="810"/>
      <c r="IGH14" s="810"/>
      <c r="IGI14" s="810"/>
      <c r="IGJ14" s="810"/>
      <c r="IGK14" s="810"/>
      <c r="IGL14" s="810"/>
      <c r="IGM14" s="810"/>
      <c r="IGN14" s="810"/>
      <c r="IGO14" s="810"/>
      <c r="IGP14" s="810"/>
      <c r="IGQ14" s="810"/>
      <c r="IGR14" s="810"/>
      <c r="IGS14" s="810"/>
      <c r="IGT14" s="810"/>
      <c r="IGU14" s="810"/>
      <c r="IGV14" s="810"/>
      <c r="IGW14" s="810"/>
      <c r="IGX14" s="810"/>
      <c r="IGY14" s="810"/>
      <c r="IGZ14" s="810"/>
      <c r="IHA14" s="810"/>
      <c r="IHB14" s="810"/>
      <c r="IHC14" s="810"/>
      <c r="IHD14" s="810"/>
      <c r="IHE14" s="810"/>
      <c r="IHF14" s="810"/>
      <c r="IHG14" s="810"/>
      <c r="IHH14" s="810"/>
      <c r="IHI14" s="810"/>
      <c r="IHJ14" s="810"/>
      <c r="IHK14" s="810"/>
      <c r="IHL14" s="810"/>
      <c r="IHM14" s="810"/>
      <c r="IHN14" s="810"/>
      <c r="IHO14" s="810"/>
      <c r="IHP14" s="810"/>
      <c r="IHQ14" s="810"/>
      <c r="IHR14" s="810"/>
      <c r="IHS14" s="810"/>
      <c r="IHT14" s="810"/>
      <c r="IHU14" s="810"/>
      <c r="IHV14" s="810"/>
      <c r="IHW14" s="810"/>
      <c r="IHX14" s="810"/>
      <c r="IHY14" s="810"/>
      <c r="IHZ14" s="810"/>
      <c r="IIA14" s="810"/>
      <c r="IIB14" s="810"/>
      <c r="IIC14" s="810"/>
      <c r="IID14" s="810"/>
      <c r="IIE14" s="810"/>
      <c r="IIF14" s="810"/>
      <c r="IIG14" s="810"/>
      <c r="IIH14" s="810"/>
      <c r="III14" s="810"/>
      <c r="IIJ14" s="810"/>
      <c r="IIK14" s="810"/>
      <c r="IIL14" s="810"/>
      <c r="IIM14" s="810"/>
      <c r="IIN14" s="810"/>
      <c r="IIO14" s="810"/>
      <c r="IIP14" s="810"/>
      <c r="IIQ14" s="810"/>
      <c r="IIR14" s="810"/>
      <c r="IIS14" s="810"/>
      <c r="IIT14" s="810"/>
      <c r="IIU14" s="810"/>
      <c r="IIV14" s="810"/>
      <c r="IIW14" s="810"/>
      <c r="IIX14" s="810"/>
      <c r="IIY14" s="810"/>
      <c r="IIZ14" s="810"/>
      <c r="IJA14" s="810"/>
      <c r="IJB14" s="810"/>
      <c r="IJC14" s="810"/>
      <c r="IJD14" s="810"/>
      <c r="IJE14" s="810"/>
      <c r="IJF14" s="810"/>
      <c r="IJG14" s="810"/>
      <c r="IJH14" s="810"/>
      <c r="IJI14" s="810"/>
      <c r="IJJ14" s="810"/>
      <c r="IJK14" s="810"/>
      <c r="IJL14" s="810"/>
      <c r="IJM14" s="810"/>
      <c r="IJN14" s="810"/>
      <c r="IJO14" s="810"/>
      <c r="IJP14" s="810"/>
      <c r="IJQ14" s="810"/>
      <c r="IJR14" s="810"/>
      <c r="IJS14" s="810"/>
      <c r="IJT14" s="810"/>
      <c r="IJU14" s="810"/>
      <c r="IJV14" s="810"/>
      <c r="IJW14" s="810"/>
      <c r="IJX14" s="810"/>
      <c r="IJY14" s="810"/>
      <c r="IJZ14" s="810"/>
      <c r="IKA14" s="810"/>
      <c r="IKB14" s="810"/>
      <c r="IKC14" s="810"/>
      <c r="IKD14" s="810"/>
      <c r="IKE14" s="810"/>
      <c r="IKF14" s="810"/>
      <c r="IKG14" s="810"/>
      <c r="IKH14" s="810"/>
      <c r="IKI14" s="810"/>
      <c r="IKJ14" s="810"/>
      <c r="IKK14" s="810"/>
      <c r="IKL14" s="810"/>
      <c r="IKM14" s="810"/>
      <c r="IKN14" s="810"/>
      <c r="IKO14" s="810"/>
      <c r="IKP14" s="810"/>
      <c r="IKQ14" s="810"/>
      <c r="IKR14" s="810"/>
      <c r="IKS14" s="810"/>
      <c r="IKT14" s="810"/>
      <c r="IKU14" s="810"/>
      <c r="IKV14" s="810"/>
      <c r="IKW14" s="810"/>
      <c r="IKX14" s="810"/>
      <c r="IKY14" s="810"/>
      <c r="IKZ14" s="810"/>
      <c r="ILA14" s="810"/>
      <c r="ILB14" s="810"/>
      <c r="ILC14" s="810"/>
      <c r="ILD14" s="810"/>
      <c r="ILE14" s="810"/>
      <c r="ILF14" s="810"/>
      <c r="ILG14" s="810"/>
      <c r="ILH14" s="810"/>
      <c r="ILI14" s="810"/>
      <c r="ILJ14" s="810"/>
      <c r="ILK14" s="810"/>
      <c r="ILL14" s="810"/>
      <c r="ILM14" s="810"/>
      <c r="ILN14" s="810"/>
      <c r="ILO14" s="810"/>
      <c r="ILP14" s="810"/>
      <c r="ILQ14" s="810"/>
      <c r="ILR14" s="810"/>
      <c r="ILS14" s="810"/>
      <c r="ILT14" s="810"/>
      <c r="ILU14" s="810"/>
      <c r="ILV14" s="810"/>
      <c r="ILW14" s="810"/>
      <c r="ILX14" s="810"/>
      <c r="ILY14" s="810"/>
      <c r="ILZ14" s="810"/>
      <c r="IMA14" s="810"/>
      <c r="IMB14" s="810"/>
      <c r="IMC14" s="810"/>
      <c r="IMD14" s="810"/>
      <c r="IME14" s="810"/>
      <c r="IMF14" s="810"/>
      <c r="IMG14" s="810"/>
      <c r="IMH14" s="810"/>
      <c r="IMI14" s="810"/>
      <c r="IMJ14" s="810"/>
      <c r="IMK14" s="810"/>
      <c r="IML14" s="810"/>
      <c r="IMM14" s="810"/>
      <c r="IMN14" s="810"/>
      <c r="IMO14" s="810"/>
      <c r="IMP14" s="810"/>
      <c r="IMQ14" s="810"/>
      <c r="IMR14" s="810"/>
      <c r="IMS14" s="810"/>
      <c r="IMT14" s="810"/>
      <c r="IMU14" s="810"/>
      <c r="IMV14" s="810"/>
      <c r="IMW14" s="810"/>
      <c r="IMX14" s="810"/>
      <c r="IMY14" s="810"/>
      <c r="IMZ14" s="810"/>
      <c r="INA14" s="810"/>
      <c r="INB14" s="810"/>
      <c r="INC14" s="810"/>
      <c r="IND14" s="810"/>
      <c r="INE14" s="810"/>
      <c r="INF14" s="810"/>
      <c r="ING14" s="810"/>
      <c r="INH14" s="810"/>
      <c r="INI14" s="810"/>
      <c r="INJ14" s="810"/>
      <c r="INK14" s="810"/>
      <c r="INL14" s="810"/>
      <c r="INM14" s="810"/>
      <c r="INN14" s="810"/>
      <c r="INO14" s="810"/>
      <c r="INP14" s="810"/>
      <c r="INQ14" s="810"/>
      <c r="INR14" s="810"/>
      <c r="INS14" s="810"/>
      <c r="INT14" s="810"/>
      <c r="INU14" s="810"/>
      <c r="INV14" s="810"/>
      <c r="INW14" s="810"/>
      <c r="INX14" s="810"/>
      <c r="INY14" s="810"/>
      <c r="INZ14" s="810"/>
      <c r="IOA14" s="810"/>
      <c r="IOB14" s="810"/>
      <c r="IOC14" s="810"/>
      <c r="IOD14" s="810"/>
      <c r="IOE14" s="810"/>
      <c r="IOF14" s="810"/>
      <c r="IOG14" s="810"/>
      <c r="IOH14" s="810"/>
      <c r="IOI14" s="810"/>
      <c r="IOJ14" s="810"/>
      <c r="IOK14" s="810"/>
      <c r="IOL14" s="810"/>
      <c r="IOM14" s="810"/>
      <c r="ION14" s="810"/>
      <c r="IOO14" s="810"/>
      <c r="IOP14" s="810"/>
      <c r="IOQ14" s="810"/>
      <c r="IOR14" s="810"/>
      <c r="IOS14" s="810"/>
      <c r="IOT14" s="810"/>
      <c r="IOU14" s="810"/>
      <c r="IOV14" s="810"/>
      <c r="IOW14" s="810"/>
      <c r="IOX14" s="810"/>
      <c r="IOY14" s="810"/>
      <c r="IOZ14" s="810"/>
      <c r="IPA14" s="810"/>
      <c r="IPB14" s="810"/>
      <c r="IPC14" s="810"/>
      <c r="IPD14" s="810"/>
      <c r="IPE14" s="810"/>
      <c r="IPF14" s="810"/>
      <c r="IPG14" s="810"/>
      <c r="IPH14" s="810"/>
      <c r="IPI14" s="810"/>
      <c r="IPJ14" s="810"/>
      <c r="IPK14" s="810"/>
      <c r="IPL14" s="810"/>
      <c r="IPM14" s="810"/>
      <c r="IPN14" s="810"/>
      <c r="IPO14" s="810"/>
      <c r="IPP14" s="810"/>
      <c r="IPQ14" s="810"/>
      <c r="IPR14" s="810"/>
      <c r="IPS14" s="810"/>
      <c r="IPT14" s="810"/>
      <c r="IPU14" s="810"/>
      <c r="IPV14" s="810"/>
      <c r="IPW14" s="810"/>
      <c r="IPX14" s="810"/>
      <c r="IPY14" s="810"/>
      <c r="IPZ14" s="810"/>
      <c r="IQA14" s="810"/>
      <c r="IQB14" s="810"/>
      <c r="IQC14" s="810"/>
      <c r="IQD14" s="810"/>
      <c r="IQE14" s="810"/>
      <c r="IQF14" s="810"/>
      <c r="IQG14" s="810"/>
      <c r="IQH14" s="810"/>
      <c r="IQI14" s="810"/>
      <c r="IQJ14" s="810"/>
      <c r="IQK14" s="810"/>
      <c r="IQL14" s="810"/>
      <c r="IQM14" s="810"/>
      <c r="IQN14" s="810"/>
      <c r="IQO14" s="810"/>
      <c r="IQP14" s="810"/>
      <c r="IQQ14" s="810"/>
      <c r="IQR14" s="810"/>
      <c r="IQS14" s="810"/>
      <c r="IQT14" s="810"/>
      <c r="IQU14" s="810"/>
      <c r="IQV14" s="810"/>
      <c r="IQW14" s="810"/>
      <c r="IQX14" s="810"/>
      <c r="IQY14" s="810"/>
      <c r="IQZ14" s="810"/>
      <c r="IRA14" s="810"/>
      <c r="IRB14" s="810"/>
      <c r="IRC14" s="810"/>
      <c r="IRD14" s="810"/>
      <c r="IRE14" s="810"/>
      <c r="IRF14" s="810"/>
      <c r="IRG14" s="810"/>
      <c r="IRH14" s="810"/>
      <c r="IRI14" s="810"/>
      <c r="IRJ14" s="810"/>
      <c r="IRK14" s="810"/>
      <c r="IRL14" s="810"/>
      <c r="IRM14" s="810"/>
      <c r="IRN14" s="810"/>
      <c r="IRO14" s="810"/>
      <c r="IRP14" s="810"/>
      <c r="IRQ14" s="810"/>
      <c r="IRR14" s="810"/>
      <c r="IRS14" s="810"/>
      <c r="IRT14" s="810"/>
      <c r="IRU14" s="810"/>
      <c r="IRV14" s="810"/>
      <c r="IRW14" s="810"/>
      <c r="IRX14" s="810"/>
      <c r="IRY14" s="810"/>
      <c r="IRZ14" s="810"/>
      <c r="ISA14" s="810"/>
      <c r="ISB14" s="810"/>
      <c r="ISC14" s="810"/>
      <c r="ISD14" s="810"/>
      <c r="ISE14" s="810"/>
      <c r="ISF14" s="810"/>
      <c r="ISG14" s="810"/>
      <c r="ISH14" s="810"/>
      <c r="ISI14" s="810"/>
      <c r="ISJ14" s="810"/>
      <c r="ISK14" s="810"/>
      <c r="ISL14" s="810"/>
      <c r="ISM14" s="810"/>
      <c r="ISN14" s="810"/>
      <c r="ISO14" s="810"/>
      <c r="ISP14" s="810"/>
      <c r="ISQ14" s="810"/>
      <c r="ISR14" s="810"/>
      <c r="ISS14" s="810"/>
      <c r="IST14" s="810"/>
      <c r="ISU14" s="810"/>
      <c r="ISV14" s="810"/>
      <c r="ISW14" s="810"/>
      <c r="ISX14" s="810"/>
      <c r="ISY14" s="810"/>
      <c r="ISZ14" s="810"/>
      <c r="ITA14" s="810"/>
      <c r="ITB14" s="810"/>
      <c r="ITC14" s="810"/>
      <c r="ITD14" s="810"/>
      <c r="ITE14" s="810"/>
      <c r="ITF14" s="810"/>
      <c r="ITG14" s="810"/>
      <c r="ITH14" s="810"/>
      <c r="ITI14" s="810"/>
      <c r="ITJ14" s="810"/>
      <c r="ITK14" s="810"/>
      <c r="ITL14" s="810"/>
      <c r="ITM14" s="810"/>
      <c r="ITN14" s="810"/>
      <c r="ITO14" s="810"/>
      <c r="ITP14" s="810"/>
      <c r="ITQ14" s="810"/>
      <c r="ITR14" s="810"/>
      <c r="ITS14" s="810"/>
      <c r="ITT14" s="810"/>
      <c r="ITU14" s="810"/>
      <c r="ITV14" s="810"/>
      <c r="ITW14" s="810"/>
      <c r="ITX14" s="810"/>
      <c r="ITY14" s="810"/>
      <c r="ITZ14" s="810"/>
      <c r="IUA14" s="810"/>
      <c r="IUB14" s="810"/>
      <c r="IUC14" s="810"/>
      <c r="IUD14" s="810"/>
      <c r="IUE14" s="810"/>
      <c r="IUF14" s="810"/>
      <c r="IUG14" s="810"/>
      <c r="IUH14" s="810"/>
      <c r="IUI14" s="810"/>
      <c r="IUJ14" s="810"/>
      <c r="IUK14" s="810"/>
      <c r="IUL14" s="810"/>
      <c r="IUM14" s="810"/>
      <c r="IUN14" s="810"/>
      <c r="IUO14" s="810"/>
      <c r="IUP14" s="810"/>
      <c r="IUQ14" s="810"/>
      <c r="IUR14" s="810"/>
      <c r="IUS14" s="810"/>
      <c r="IUT14" s="810"/>
      <c r="IUU14" s="810"/>
      <c r="IUV14" s="810"/>
      <c r="IUW14" s="810"/>
      <c r="IUX14" s="810"/>
      <c r="IUY14" s="810"/>
      <c r="IUZ14" s="810"/>
      <c r="IVA14" s="810"/>
      <c r="IVB14" s="810"/>
      <c r="IVC14" s="810"/>
      <c r="IVD14" s="810"/>
      <c r="IVE14" s="810"/>
      <c r="IVF14" s="810"/>
      <c r="IVG14" s="810"/>
      <c r="IVH14" s="810"/>
      <c r="IVI14" s="810"/>
      <c r="IVJ14" s="810"/>
      <c r="IVK14" s="810"/>
      <c r="IVL14" s="810"/>
      <c r="IVM14" s="810"/>
      <c r="IVN14" s="810"/>
      <c r="IVO14" s="810"/>
      <c r="IVP14" s="810"/>
      <c r="IVQ14" s="810"/>
      <c r="IVR14" s="810"/>
      <c r="IVS14" s="810"/>
      <c r="IVT14" s="810"/>
      <c r="IVU14" s="810"/>
      <c r="IVV14" s="810"/>
      <c r="IVW14" s="810"/>
      <c r="IVX14" s="810"/>
      <c r="IVY14" s="810"/>
      <c r="IVZ14" s="810"/>
      <c r="IWA14" s="810"/>
      <c r="IWB14" s="810"/>
      <c r="IWC14" s="810"/>
      <c r="IWD14" s="810"/>
      <c r="IWE14" s="810"/>
      <c r="IWF14" s="810"/>
      <c r="IWG14" s="810"/>
      <c r="IWH14" s="810"/>
      <c r="IWI14" s="810"/>
      <c r="IWJ14" s="810"/>
      <c r="IWK14" s="810"/>
      <c r="IWL14" s="810"/>
      <c r="IWM14" s="810"/>
      <c r="IWN14" s="810"/>
      <c r="IWO14" s="810"/>
      <c r="IWP14" s="810"/>
      <c r="IWQ14" s="810"/>
      <c r="IWR14" s="810"/>
      <c r="IWS14" s="810"/>
      <c r="IWT14" s="810"/>
      <c r="IWU14" s="810"/>
      <c r="IWV14" s="810"/>
      <c r="IWW14" s="810"/>
      <c r="IWX14" s="810"/>
      <c r="IWY14" s="810"/>
      <c r="IWZ14" s="810"/>
      <c r="IXA14" s="810"/>
      <c r="IXB14" s="810"/>
      <c r="IXC14" s="810"/>
      <c r="IXD14" s="810"/>
      <c r="IXE14" s="810"/>
      <c r="IXF14" s="810"/>
      <c r="IXG14" s="810"/>
      <c r="IXH14" s="810"/>
      <c r="IXI14" s="810"/>
      <c r="IXJ14" s="810"/>
      <c r="IXK14" s="810"/>
      <c r="IXL14" s="810"/>
      <c r="IXM14" s="810"/>
      <c r="IXN14" s="810"/>
      <c r="IXO14" s="810"/>
      <c r="IXP14" s="810"/>
      <c r="IXQ14" s="810"/>
      <c r="IXR14" s="810"/>
      <c r="IXS14" s="810"/>
      <c r="IXT14" s="810"/>
      <c r="IXU14" s="810"/>
      <c r="IXV14" s="810"/>
      <c r="IXW14" s="810"/>
      <c r="IXX14" s="810"/>
      <c r="IXY14" s="810"/>
      <c r="IXZ14" s="810"/>
      <c r="IYA14" s="810"/>
      <c r="IYB14" s="810"/>
      <c r="IYC14" s="810"/>
      <c r="IYD14" s="810"/>
      <c r="IYE14" s="810"/>
      <c r="IYF14" s="810"/>
      <c r="IYG14" s="810"/>
      <c r="IYH14" s="810"/>
      <c r="IYI14" s="810"/>
      <c r="IYJ14" s="810"/>
      <c r="IYK14" s="810"/>
      <c r="IYL14" s="810"/>
      <c r="IYM14" s="810"/>
      <c r="IYN14" s="810"/>
      <c r="IYO14" s="810"/>
      <c r="IYP14" s="810"/>
      <c r="IYQ14" s="810"/>
      <c r="IYR14" s="810"/>
      <c r="IYS14" s="810"/>
      <c r="IYT14" s="810"/>
      <c r="IYU14" s="810"/>
      <c r="IYV14" s="810"/>
      <c r="IYW14" s="810"/>
      <c r="IYX14" s="810"/>
      <c r="IYY14" s="810"/>
      <c r="IYZ14" s="810"/>
      <c r="IZA14" s="810"/>
      <c r="IZB14" s="810"/>
      <c r="IZC14" s="810"/>
      <c r="IZD14" s="810"/>
      <c r="IZE14" s="810"/>
      <c r="IZF14" s="810"/>
      <c r="IZG14" s="810"/>
      <c r="IZH14" s="810"/>
      <c r="IZI14" s="810"/>
      <c r="IZJ14" s="810"/>
      <c r="IZK14" s="810"/>
      <c r="IZL14" s="810"/>
      <c r="IZM14" s="810"/>
      <c r="IZN14" s="810"/>
      <c r="IZO14" s="810"/>
      <c r="IZP14" s="810"/>
      <c r="IZQ14" s="810"/>
      <c r="IZR14" s="810"/>
      <c r="IZS14" s="810"/>
      <c r="IZT14" s="810"/>
      <c r="IZU14" s="810"/>
      <c r="IZV14" s="810"/>
      <c r="IZW14" s="810"/>
      <c r="IZX14" s="810"/>
      <c r="IZY14" s="810"/>
      <c r="IZZ14" s="810"/>
      <c r="JAA14" s="810"/>
      <c r="JAB14" s="810"/>
      <c r="JAC14" s="810"/>
      <c r="JAD14" s="810"/>
      <c r="JAE14" s="810"/>
      <c r="JAF14" s="810"/>
      <c r="JAG14" s="810"/>
      <c r="JAH14" s="810"/>
      <c r="JAI14" s="810"/>
      <c r="JAJ14" s="810"/>
      <c r="JAK14" s="810"/>
      <c r="JAL14" s="810"/>
      <c r="JAM14" s="810"/>
      <c r="JAN14" s="810"/>
      <c r="JAO14" s="810"/>
      <c r="JAP14" s="810"/>
      <c r="JAQ14" s="810"/>
      <c r="JAR14" s="810"/>
      <c r="JAS14" s="810"/>
      <c r="JAT14" s="810"/>
      <c r="JAU14" s="810"/>
      <c r="JAV14" s="810"/>
      <c r="JAW14" s="810"/>
      <c r="JAX14" s="810"/>
      <c r="JAY14" s="810"/>
      <c r="JAZ14" s="810"/>
      <c r="JBA14" s="810"/>
      <c r="JBB14" s="810"/>
      <c r="JBC14" s="810"/>
      <c r="JBD14" s="810"/>
      <c r="JBE14" s="810"/>
      <c r="JBF14" s="810"/>
      <c r="JBG14" s="810"/>
      <c r="JBH14" s="810"/>
      <c r="JBI14" s="810"/>
      <c r="JBJ14" s="810"/>
      <c r="JBK14" s="810"/>
      <c r="JBL14" s="810"/>
      <c r="JBM14" s="810"/>
      <c r="JBN14" s="810"/>
      <c r="JBO14" s="810"/>
      <c r="JBP14" s="810"/>
      <c r="JBQ14" s="810"/>
      <c r="JBR14" s="810"/>
      <c r="JBS14" s="810"/>
      <c r="JBT14" s="810"/>
      <c r="JBU14" s="810"/>
      <c r="JBV14" s="810"/>
      <c r="JBW14" s="810"/>
      <c r="JBX14" s="810"/>
      <c r="JBY14" s="810"/>
      <c r="JBZ14" s="810"/>
      <c r="JCA14" s="810"/>
      <c r="JCB14" s="810"/>
      <c r="JCC14" s="810"/>
      <c r="JCD14" s="810"/>
      <c r="JCE14" s="810"/>
      <c r="JCF14" s="810"/>
      <c r="JCG14" s="810"/>
      <c r="JCH14" s="810"/>
      <c r="JCI14" s="810"/>
      <c r="JCJ14" s="810"/>
      <c r="JCK14" s="810"/>
      <c r="JCL14" s="810"/>
      <c r="JCM14" s="810"/>
      <c r="JCN14" s="810"/>
      <c r="JCO14" s="810"/>
      <c r="JCP14" s="810"/>
      <c r="JCQ14" s="810"/>
      <c r="JCR14" s="810"/>
      <c r="JCS14" s="810"/>
      <c r="JCT14" s="810"/>
      <c r="JCU14" s="810"/>
      <c r="JCV14" s="810"/>
      <c r="JCW14" s="810"/>
      <c r="JCX14" s="810"/>
      <c r="JCY14" s="810"/>
      <c r="JCZ14" s="810"/>
      <c r="JDA14" s="810"/>
      <c r="JDB14" s="810"/>
      <c r="JDC14" s="810"/>
      <c r="JDD14" s="810"/>
      <c r="JDE14" s="810"/>
      <c r="JDF14" s="810"/>
      <c r="JDG14" s="810"/>
      <c r="JDH14" s="810"/>
      <c r="JDI14" s="810"/>
      <c r="JDJ14" s="810"/>
      <c r="JDK14" s="810"/>
      <c r="JDL14" s="810"/>
      <c r="JDM14" s="810"/>
      <c r="JDN14" s="810"/>
      <c r="JDO14" s="810"/>
      <c r="JDP14" s="810"/>
      <c r="JDQ14" s="810"/>
      <c r="JDR14" s="810"/>
      <c r="JDS14" s="810"/>
      <c r="JDT14" s="810"/>
      <c r="JDU14" s="810"/>
      <c r="JDV14" s="810"/>
      <c r="JDW14" s="810"/>
      <c r="JDX14" s="810"/>
      <c r="JDY14" s="810"/>
      <c r="JDZ14" s="810"/>
      <c r="JEA14" s="810"/>
      <c r="JEB14" s="810"/>
      <c r="JEC14" s="810"/>
      <c r="JED14" s="810"/>
      <c r="JEE14" s="810"/>
      <c r="JEF14" s="810"/>
      <c r="JEG14" s="810"/>
      <c r="JEH14" s="810"/>
      <c r="JEI14" s="810"/>
      <c r="JEJ14" s="810"/>
      <c r="JEK14" s="810"/>
      <c r="JEL14" s="810"/>
      <c r="JEM14" s="810"/>
      <c r="JEN14" s="810"/>
      <c r="JEO14" s="810"/>
      <c r="JEP14" s="810"/>
      <c r="JEQ14" s="810"/>
      <c r="JER14" s="810"/>
      <c r="JES14" s="810"/>
      <c r="JET14" s="810"/>
      <c r="JEU14" s="810"/>
      <c r="JEV14" s="810"/>
      <c r="JEW14" s="810"/>
      <c r="JEX14" s="810"/>
      <c r="JEY14" s="810"/>
      <c r="JEZ14" s="810"/>
      <c r="JFA14" s="810"/>
      <c r="JFB14" s="810"/>
      <c r="JFC14" s="810"/>
      <c r="JFD14" s="810"/>
      <c r="JFE14" s="810"/>
      <c r="JFF14" s="810"/>
      <c r="JFG14" s="810"/>
      <c r="JFH14" s="810"/>
      <c r="JFI14" s="810"/>
      <c r="JFJ14" s="810"/>
      <c r="JFK14" s="810"/>
      <c r="JFL14" s="810"/>
      <c r="JFM14" s="810"/>
      <c r="JFN14" s="810"/>
      <c r="JFO14" s="810"/>
      <c r="JFP14" s="810"/>
      <c r="JFQ14" s="810"/>
      <c r="JFR14" s="810"/>
      <c r="JFS14" s="810"/>
      <c r="JFT14" s="810"/>
      <c r="JFU14" s="810"/>
      <c r="JFV14" s="810"/>
      <c r="JFW14" s="810"/>
      <c r="JFX14" s="810"/>
      <c r="JFY14" s="810"/>
      <c r="JFZ14" s="810"/>
      <c r="JGA14" s="810"/>
      <c r="JGB14" s="810"/>
      <c r="JGC14" s="810"/>
      <c r="JGD14" s="810"/>
      <c r="JGE14" s="810"/>
      <c r="JGF14" s="810"/>
      <c r="JGG14" s="810"/>
      <c r="JGH14" s="810"/>
      <c r="JGI14" s="810"/>
      <c r="JGJ14" s="810"/>
      <c r="JGK14" s="810"/>
      <c r="JGL14" s="810"/>
      <c r="JGM14" s="810"/>
      <c r="JGN14" s="810"/>
      <c r="JGO14" s="810"/>
      <c r="JGP14" s="810"/>
      <c r="JGQ14" s="810"/>
      <c r="JGR14" s="810"/>
      <c r="JGS14" s="810"/>
      <c r="JGT14" s="810"/>
      <c r="JGU14" s="810"/>
      <c r="JGV14" s="810"/>
      <c r="JGW14" s="810"/>
      <c r="JGX14" s="810"/>
      <c r="JGY14" s="810"/>
      <c r="JGZ14" s="810"/>
      <c r="JHA14" s="810"/>
      <c r="JHB14" s="810"/>
      <c r="JHC14" s="810"/>
      <c r="JHD14" s="810"/>
      <c r="JHE14" s="810"/>
      <c r="JHF14" s="810"/>
      <c r="JHG14" s="810"/>
      <c r="JHH14" s="810"/>
      <c r="JHI14" s="810"/>
      <c r="JHJ14" s="810"/>
      <c r="JHK14" s="810"/>
      <c r="JHL14" s="810"/>
      <c r="JHM14" s="810"/>
      <c r="JHN14" s="810"/>
      <c r="JHO14" s="810"/>
      <c r="JHP14" s="810"/>
      <c r="JHQ14" s="810"/>
      <c r="JHR14" s="810"/>
      <c r="JHS14" s="810"/>
      <c r="JHT14" s="810"/>
      <c r="JHU14" s="810"/>
      <c r="JHV14" s="810"/>
      <c r="JHW14" s="810"/>
      <c r="JHX14" s="810"/>
      <c r="JHY14" s="810"/>
      <c r="JHZ14" s="810"/>
      <c r="JIA14" s="810"/>
      <c r="JIB14" s="810"/>
      <c r="JIC14" s="810"/>
      <c r="JID14" s="810"/>
      <c r="JIE14" s="810"/>
      <c r="JIF14" s="810"/>
      <c r="JIG14" s="810"/>
      <c r="JIH14" s="810"/>
      <c r="JII14" s="810"/>
      <c r="JIJ14" s="810"/>
      <c r="JIK14" s="810"/>
      <c r="JIL14" s="810"/>
      <c r="JIM14" s="810"/>
      <c r="JIN14" s="810"/>
      <c r="JIO14" s="810"/>
      <c r="JIP14" s="810"/>
      <c r="JIQ14" s="810"/>
      <c r="JIR14" s="810"/>
      <c r="JIS14" s="810"/>
      <c r="JIT14" s="810"/>
      <c r="JIU14" s="810"/>
      <c r="JIV14" s="810"/>
      <c r="JIW14" s="810"/>
      <c r="JIX14" s="810"/>
      <c r="JIY14" s="810"/>
      <c r="JIZ14" s="810"/>
      <c r="JJA14" s="810"/>
      <c r="JJB14" s="810"/>
      <c r="JJC14" s="810"/>
      <c r="JJD14" s="810"/>
      <c r="JJE14" s="810"/>
      <c r="JJF14" s="810"/>
      <c r="JJG14" s="810"/>
      <c r="JJH14" s="810"/>
      <c r="JJI14" s="810"/>
      <c r="JJJ14" s="810"/>
      <c r="JJK14" s="810"/>
      <c r="JJL14" s="810"/>
      <c r="JJM14" s="810"/>
      <c r="JJN14" s="810"/>
      <c r="JJO14" s="810"/>
      <c r="JJP14" s="810"/>
      <c r="JJQ14" s="810"/>
      <c r="JJR14" s="810"/>
      <c r="JJS14" s="810"/>
      <c r="JJT14" s="810"/>
      <c r="JJU14" s="810"/>
      <c r="JJV14" s="810"/>
      <c r="JJW14" s="810"/>
      <c r="JJX14" s="810"/>
      <c r="JJY14" s="810"/>
      <c r="JJZ14" s="810"/>
      <c r="JKA14" s="810"/>
      <c r="JKB14" s="810"/>
      <c r="JKC14" s="810"/>
      <c r="JKD14" s="810"/>
      <c r="JKE14" s="810"/>
      <c r="JKF14" s="810"/>
      <c r="JKG14" s="810"/>
      <c r="JKH14" s="810"/>
      <c r="JKI14" s="810"/>
      <c r="JKJ14" s="810"/>
      <c r="JKK14" s="810"/>
      <c r="JKL14" s="810"/>
      <c r="JKM14" s="810"/>
      <c r="JKN14" s="810"/>
      <c r="JKO14" s="810"/>
      <c r="JKP14" s="810"/>
      <c r="JKQ14" s="810"/>
      <c r="JKR14" s="810"/>
      <c r="JKS14" s="810"/>
      <c r="JKT14" s="810"/>
      <c r="JKU14" s="810"/>
      <c r="JKV14" s="810"/>
      <c r="JKW14" s="810"/>
      <c r="JKX14" s="810"/>
      <c r="JKY14" s="810"/>
      <c r="JKZ14" s="810"/>
      <c r="JLA14" s="810"/>
      <c r="JLB14" s="810"/>
      <c r="JLC14" s="810"/>
      <c r="JLD14" s="810"/>
      <c r="JLE14" s="810"/>
      <c r="JLF14" s="810"/>
      <c r="JLG14" s="810"/>
      <c r="JLH14" s="810"/>
      <c r="JLI14" s="810"/>
      <c r="JLJ14" s="810"/>
      <c r="JLK14" s="810"/>
      <c r="JLL14" s="810"/>
      <c r="JLM14" s="810"/>
      <c r="JLN14" s="810"/>
      <c r="JLO14" s="810"/>
      <c r="JLP14" s="810"/>
      <c r="JLQ14" s="810"/>
      <c r="JLR14" s="810"/>
      <c r="JLS14" s="810"/>
      <c r="JLT14" s="810"/>
      <c r="JLU14" s="810"/>
      <c r="JLV14" s="810"/>
      <c r="JLW14" s="810"/>
      <c r="JLX14" s="810"/>
      <c r="JLY14" s="810"/>
      <c r="JLZ14" s="810"/>
      <c r="JMA14" s="810"/>
      <c r="JMB14" s="810"/>
      <c r="JMC14" s="810"/>
      <c r="JMD14" s="810"/>
      <c r="JME14" s="810"/>
      <c r="JMF14" s="810"/>
      <c r="JMG14" s="810"/>
      <c r="JMH14" s="810"/>
      <c r="JMI14" s="810"/>
      <c r="JMJ14" s="810"/>
      <c r="JMK14" s="810"/>
      <c r="JML14" s="810"/>
      <c r="JMM14" s="810"/>
      <c r="JMN14" s="810"/>
      <c r="JMO14" s="810"/>
      <c r="JMP14" s="810"/>
      <c r="JMQ14" s="810"/>
      <c r="JMR14" s="810"/>
      <c r="JMS14" s="810"/>
      <c r="JMT14" s="810"/>
      <c r="JMU14" s="810"/>
      <c r="JMV14" s="810"/>
      <c r="JMW14" s="810"/>
      <c r="JMX14" s="810"/>
      <c r="JMY14" s="810"/>
      <c r="JMZ14" s="810"/>
      <c r="JNA14" s="810"/>
      <c r="JNB14" s="810"/>
      <c r="JNC14" s="810"/>
      <c r="JND14" s="810"/>
      <c r="JNE14" s="810"/>
      <c r="JNF14" s="810"/>
      <c r="JNG14" s="810"/>
      <c r="JNH14" s="810"/>
      <c r="JNI14" s="810"/>
      <c r="JNJ14" s="810"/>
      <c r="JNK14" s="810"/>
      <c r="JNL14" s="810"/>
      <c r="JNM14" s="810"/>
      <c r="JNN14" s="810"/>
      <c r="JNO14" s="810"/>
      <c r="JNP14" s="810"/>
      <c r="JNQ14" s="810"/>
      <c r="JNR14" s="810"/>
      <c r="JNS14" s="810"/>
      <c r="JNT14" s="810"/>
      <c r="JNU14" s="810"/>
      <c r="JNV14" s="810"/>
      <c r="JNW14" s="810"/>
      <c r="JNX14" s="810"/>
      <c r="JNY14" s="810"/>
      <c r="JNZ14" s="810"/>
      <c r="JOA14" s="810"/>
      <c r="JOB14" s="810"/>
      <c r="JOC14" s="810"/>
      <c r="JOD14" s="810"/>
      <c r="JOE14" s="810"/>
      <c r="JOF14" s="810"/>
      <c r="JOG14" s="810"/>
      <c r="JOH14" s="810"/>
      <c r="JOI14" s="810"/>
      <c r="JOJ14" s="810"/>
      <c r="JOK14" s="810"/>
      <c r="JOL14" s="810"/>
      <c r="JOM14" s="810"/>
      <c r="JON14" s="810"/>
      <c r="JOO14" s="810"/>
      <c r="JOP14" s="810"/>
      <c r="JOQ14" s="810"/>
      <c r="JOR14" s="810"/>
      <c r="JOS14" s="810"/>
      <c r="JOT14" s="810"/>
      <c r="JOU14" s="810"/>
      <c r="JOV14" s="810"/>
      <c r="JOW14" s="810"/>
      <c r="JOX14" s="810"/>
      <c r="JOY14" s="810"/>
      <c r="JOZ14" s="810"/>
      <c r="JPA14" s="810"/>
      <c r="JPB14" s="810"/>
      <c r="JPC14" s="810"/>
      <c r="JPD14" s="810"/>
      <c r="JPE14" s="810"/>
      <c r="JPF14" s="810"/>
      <c r="JPG14" s="810"/>
      <c r="JPH14" s="810"/>
      <c r="JPI14" s="810"/>
      <c r="JPJ14" s="810"/>
      <c r="JPK14" s="810"/>
      <c r="JPL14" s="810"/>
      <c r="JPM14" s="810"/>
      <c r="JPN14" s="810"/>
      <c r="JPO14" s="810"/>
      <c r="JPP14" s="810"/>
      <c r="JPQ14" s="810"/>
      <c r="JPR14" s="810"/>
      <c r="JPS14" s="810"/>
      <c r="JPT14" s="810"/>
      <c r="JPU14" s="810"/>
      <c r="JPV14" s="810"/>
      <c r="JPW14" s="810"/>
      <c r="JPX14" s="810"/>
      <c r="JPY14" s="810"/>
      <c r="JPZ14" s="810"/>
      <c r="JQA14" s="810"/>
      <c r="JQB14" s="810"/>
      <c r="JQC14" s="810"/>
      <c r="JQD14" s="810"/>
      <c r="JQE14" s="810"/>
      <c r="JQF14" s="810"/>
      <c r="JQG14" s="810"/>
      <c r="JQH14" s="810"/>
      <c r="JQI14" s="810"/>
      <c r="JQJ14" s="810"/>
      <c r="JQK14" s="810"/>
      <c r="JQL14" s="810"/>
      <c r="JQM14" s="810"/>
      <c r="JQN14" s="810"/>
      <c r="JQO14" s="810"/>
      <c r="JQP14" s="810"/>
      <c r="JQQ14" s="810"/>
      <c r="JQR14" s="810"/>
      <c r="JQS14" s="810"/>
      <c r="JQT14" s="810"/>
      <c r="JQU14" s="810"/>
      <c r="JQV14" s="810"/>
      <c r="JQW14" s="810"/>
      <c r="JQX14" s="810"/>
      <c r="JQY14" s="810"/>
      <c r="JQZ14" s="810"/>
      <c r="JRA14" s="810"/>
      <c r="JRB14" s="810"/>
      <c r="JRC14" s="810"/>
      <c r="JRD14" s="810"/>
      <c r="JRE14" s="810"/>
      <c r="JRF14" s="810"/>
      <c r="JRG14" s="810"/>
      <c r="JRH14" s="810"/>
      <c r="JRI14" s="810"/>
      <c r="JRJ14" s="810"/>
      <c r="JRK14" s="810"/>
      <c r="JRL14" s="810"/>
      <c r="JRM14" s="810"/>
      <c r="JRN14" s="810"/>
      <c r="JRO14" s="810"/>
      <c r="JRP14" s="810"/>
      <c r="JRQ14" s="810"/>
      <c r="JRR14" s="810"/>
      <c r="JRS14" s="810"/>
      <c r="JRT14" s="810"/>
      <c r="JRU14" s="810"/>
      <c r="JRV14" s="810"/>
      <c r="JRW14" s="810"/>
      <c r="JRX14" s="810"/>
      <c r="JRY14" s="810"/>
      <c r="JRZ14" s="810"/>
      <c r="JSA14" s="810"/>
      <c r="JSB14" s="810"/>
      <c r="JSC14" s="810"/>
      <c r="JSD14" s="810"/>
      <c r="JSE14" s="810"/>
      <c r="JSF14" s="810"/>
      <c r="JSG14" s="810"/>
      <c r="JSH14" s="810"/>
      <c r="JSI14" s="810"/>
      <c r="JSJ14" s="810"/>
      <c r="JSK14" s="810"/>
      <c r="JSL14" s="810"/>
      <c r="JSM14" s="810"/>
      <c r="JSN14" s="810"/>
      <c r="JSO14" s="810"/>
      <c r="JSP14" s="810"/>
      <c r="JSQ14" s="810"/>
      <c r="JSR14" s="810"/>
      <c r="JSS14" s="810"/>
      <c r="JST14" s="810"/>
      <c r="JSU14" s="810"/>
      <c r="JSV14" s="810"/>
      <c r="JSW14" s="810"/>
      <c r="JSX14" s="810"/>
      <c r="JSY14" s="810"/>
      <c r="JSZ14" s="810"/>
      <c r="JTA14" s="810"/>
      <c r="JTB14" s="810"/>
      <c r="JTC14" s="810"/>
      <c r="JTD14" s="810"/>
      <c r="JTE14" s="810"/>
      <c r="JTF14" s="810"/>
      <c r="JTG14" s="810"/>
      <c r="JTH14" s="810"/>
      <c r="JTI14" s="810"/>
      <c r="JTJ14" s="810"/>
      <c r="JTK14" s="810"/>
      <c r="JTL14" s="810"/>
      <c r="JTM14" s="810"/>
      <c r="JTN14" s="810"/>
      <c r="JTO14" s="810"/>
      <c r="JTP14" s="810"/>
      <c r="JTQ14" s="810"/>
      <c r="JTR14" s="810"/>
      <c r="JTS14" s="810"/>
      <c r="JTT14" s="810"/>
      <c r="JTU14" s="810"/>
      <c r="JTV14" s="810"/>
      <c r="JTW14" s="810"/>
      <c r="JTX14" s="810"/>
      <c r="JTY14" s="810"/>
      <c r="JTZ14" s="810"/>
      <c r="JUA14" s="810"/>
      <c r="JUB14" s="810"/>
      <c r="JUC14" s="810"/>
      <c r="JUD14" s="810"/>
      <c r="JUE14" s="810"/>
      <c r="JUF14" s="810"/>
      <c r="JUG14" s="810"/>
      <c r="JUH14" s="810"/>
      <c r="JUI14" s="810"/>
      <c r="JUJ14" s="810"/>
      <c r="JUK14" s="810"/>
      <c r="JUL14" s="810"/>
      <c r="JUM14" s="810"/>
      <c r="JUN14" s="810"/>
      <c r="JUO14" s="810"/>
      <c r="JUP14" s="810"/>
      <c r="JUQ14" s="810"/>
      <c r="JUR14" s="810"/>
      <c r="JUS14" s="810"/>
      <c r="JUT14" s="810"/>
      <c r="JUU14" s="810"/>
      <c r="JUV14" s="810"/>
      <c r="JUW14" s="810"/>
      <c r="JUX14" s="810"/>
      <c r="JUY14" s="810"/>
      <c r="JUZ14" s="810"/>
      <c r="JVA14" s="810"/>
      <c r="JVB14" s="810"/>
      <c r="JVC14" s="810"/>
      <c r="JVD14" s="810"/>
      <c r="JVE14" s="810"/>
      <c r="JVF14" s="810"/>
      <c r="JVG14" s="810"/>
      <c r="JVH14" s="810"/>
      <c r="JVI14" s="810"/>
      <c r="JVJ14" s="810"/>
      <c r="JVK14" s="810"/>
      <c r="JVL14" s="810"/>
      <c r="JVM14" s="810"/>
      <c r="JVN14" s="810"/>
      <c r="JVO14" s="810"/>
      <c r="JVP14" s="810"/>
      <c r="JVQ14" s="810"/>
      <c r="JVR14" s="810"/>
      <c r="JVS14" s="810"/>
      <c r="JVT14" s="810"/>
      <c r="JVU14" s="810"/>
      <c r="JVV14" s="810"/>
      <c r="JVW14" s="810"/>
      <c r="JVX14" s="810"/>
      <c r="JVY14" s="810"/>
      <c r="JVZ14" s="810"/>
      <c r="JWA14" s="810"/>
      <c r="JWB14" s="810"/>
      <c r="JWC14" s="810"/>
      <c r="JWD14" s="810"/>
      <c r="JWE14" s="810"/>
      <c r="JWF14" s="810"/>
      <c r="JWG14" s="810"/>
      <c r="JWH14" s="810"/>
      <c r="JWI14" s="810"/>
      <c r="JWJ14" s="810"/>
      <c r="JWK14" s="810"/>
      <c r="JWL14" s="810"/>
      <c r="JWM14" s="810"/>
      <c r="JWN14" s="810"/>
      <c r="JWO14" s="810"/>
      <c r="JWP14" s="810"/>
      <c r="JWQ14" s="810"/>
      <c r="JWR14" s="810"/>
      <c r="JWS14" s="810"/>
      <c r="JWT14" s="810"/>
      <c r="JWU14" s="810"/>
      <c r="JWV14" s="810"/>
      <c r="JWW14" s="810"/>
      <c r="JWX14" s="810"/>
      <c r="JWY14" s="810"/>
      <c r="JWZ14" s="810"/>
      <c r="JXA14" s="810"/>
      <c r="JXB14" s="810"/>
      <c r="JXC14" s="810"/>
      <c r="JXD14" s="810"/>
      <c r="JXE14" s="810"/>
      <c r="JXF14" s="810"/>
      <c r="JXG14" s="810"/>
      <c r="JXH14" s="810"/>
      <c r="JXI14" s="810"/>
      <c r="JXJ14" s="810"/>
      <c r="JXK14" s="810"/>
      <c r="JXL14" s="810"/>
      <c r="JXM14" s="810"/>
      <c r="JXN14" s="810"/>
      <c r="JXO14" s="810"/>
      <c r="JXP14" s="810"/>
      <c r="JXQ14" s="810"/>
      <c r="JXR14" s="810"/>
      <c r="JXS14" s="810"/>
      <c r="JXT14" s="810"/>
      <c r="JXU14" s="810"/>
      <c r="JXV14" s="810"/>
      <c r="JXW14" s="810"/>
      <c r="JXX14" s="810"/>
      <c r="JXY14" s="810"/>
      <c r="JXZ14" s="810"/>
      <c r="JYA14" s="810"/>
      <c r="JYB14" s="810"/>
      <c r="JYC14" s="810"/>
      <c r="JYD14" s="810"/>
      <c r="JYE14" s="810"/>
      <c r="JYF14" s="810"/>
      <c r="JYG14" s="810"/>
      <c r="JYH14" s="810"/>
      <c r="JYI14" s="810"/>
      <c r="JYJ14" s="810"/>
      <c r="JYK14" s="810"/>
      <c r="JYL14" s="810"/>
      <c r="JYM14" s="810"/>
      <c r="JYN14" s="810"/>
      <c r="JYO14" s="810"/>
      <c r="JYP14" s="810"/>
      <c r="JYQ14" s="810"/>
      <c r="JYR14" s="810"/>
      <c r="JYS14" s="810"/>
      <c r="JYT14" s="810"/>
      <c r="JYU14" s="810"/>
      <c r="JYV14" s="810"/>
      <c r="JYW14" s="810"/>
      <c r="JYX14" s="810"/>
      <c r="JYY14" s="810"/>
      <c r="JYZ14" s="810"/>
      <c r="JZA14" s="810"/>
      <c r="JZB14" s="810"/>
      <c r="JZC14" s="810"/>
      <c r="JZD14" s="810"/>
      <c r="JZE14" s="810"/>
      <c r="JZF14" s="810"/>
      <c r="JZG14" s="810"/>
      <c r="JZH14" s="810"/>
      <c r="JZI14" s="810"/>
      <c r="JZJ14" s="810"/>
      <c r="JZK14" s="810"/>
      <c r="JZL14" s="810"/>
      <c r="JZM14" s="810"/>
      <c r="JZN14" s="810"/>
      <c r="JZO14" s="810"/>
      <c r="JZP14" s="810"/>
      <c r="JZQ14" s="810"/>
      <c r="JZR14" s="810"/>
      <c r="JZS14" s="810"/>
      <c r="JZT14" s="810"/>
      <c r="JZU14" s="810"/>
      <c r="JZV14" s="810"/>
      <c r="JZW14" s="810"/>
      <c r="JZX14" s="810"/>
      <c r="JZY14" s="810"/>
      <c r="JZZ14" s="810"/>
      <c r="KAA14" s="810"/>
      <c r="KAB14" s="810"/>
      <c r="KAC14" s="810"/>
      <c r="KAD14" s="810"/>
      <c r="KAE14" s="810"/>
      <c r="KAF14" s="810"/>
      <c r="KAG14" s="810"/>
      <c r="KAH14" s="810"/>
      <c r="KAI14" s="810"/>
      <c r="KAJ14" s="810"/>
      <c r="KAK14" s="810"/>
      <c r="KAL14" s="810"/>
      <c r="KAM14" s="810"/>
      <c r="KAN14" s="810"/>
      <c r="KAO14" s="810"/>
      <c r="KAP14" s="810"/>
      <c r="KAQ14" s="810"/>
      <c r="KAR14" s="810"/>
      <c r="KAS14" s="810"/>
      <c r="KAT14" s="810"/>
      <c r="KAU14" s="810"/>
      <c r="KAV14" s="810"/>
      <c r="KAW14" s="810"/>
      <c r="KAX14" s="810"/>
      <c r="KAY14" s="810"/>
      <c r="KAZ14" s="810"/>
      <c r="KBA14" s="810"/>
      <c r="KBB14" s="810"/>
      <c r="KBC14" s="810"/>
      <c r="KBD14" s="810"/>
      <c r="KBE14" s="810"/>
      <c r="KBF14" s="810"/>
      <c r="KBG14" s="810"/>
      <c r="KBH14" s="810"/>
      <c r="KBI14" s="810"/>
      <c r="KBJ14" s="810"/>
      <c r="KBK14" s="810"/>
      <c r="KBL14" s="810"/>
      <c r="KBM14" s="810"/>
      <c r="KBN14" s="810"/>
      <c r="KBO14" s="810"/>
      <c r="KBP14" s="810"/>
      <c r="KBQ14" s="810"/>
      <c r="KBR14" s="810"/>
      <c r="KBS14" s="810"/>
      <c r="KBT14" s="810"/>
      <c r="KBU14" s="810"/>
      <c r="KBV14" s="810"/>
      <c r="KBW14" s="810"/>
      <c r="KBX14" s="810"/>
      <c r="KBY14" s="810"/>
      <c r="KBZ14" s="810"/>
      <c r="KCA14" s="810"/>
      <c r="KCB14" s="810"/>
      <c r="KCC14" s="810"/>
      <c r="KCD14" s="810"/>
      <c r="KCE14" s="810"/>
      <c r="KCF14" s="810"/>
      <c r="KCG14" s="810"/>
      <c r="KCH14" s="810"/>
      <c r="KCI14" s="810"/>
      <c r="KCJ14" s="810"/>
      <c r="KCK14" s="810"/>
      <c r="KCL14" s="810"/>
      <c r="KCM14" s="810"/>
      <c r="KCN14" s="810"/>
      <c r="KCO14" s="810"/>
      <c r="KCP14" s="810"/>
      <c r="KCQ14" s="810"/>
      <c r="KCR14" s="810"/>
      <c r="KCS14" s="810"/>
      <c r="KCT14" s="810"/>
      <c r="KCU14" s="810"/>
      <c r="KCV14" s="810"/>
      <c r="KCW14" s="810"/>
      <c r="KCX14" s="810"/>
      <c r="KCY14" s="810"/>
      <c r="KCZ14" s="810"/>
      <c r="KDA14" s="810"/>
      <c r="KDB14" s="810"/>
      <c r="KDC14" s="810"/>
      <c r="KDD14" s="810"/>
      <c r="KDE14" s="810"/>
      <c r="KDF14" s="810"/>
      <c r="KDG14" s="810"/>
      <c r="KDH14" s="810"/>
      <c r="KDI14" s="810"/>
      <c r="KDJ14" s="810"/>
      <c r="KDK14" s="810"/>
      <c r="KDL14" s="810"/>
      <c r="KDM14" s="810"/>
      <c r="KDN14" s="810"/>
      <c r="KDO14" s="810"/>
      <c r="KDP14" s="810"/>
      <c r="KDQ14" s="810"/>
      <c r="KDR14" s="810"/>
      <c r="KDS14" s="810"/>
      <c r="KDT14" s="810"/>
      <c r="KDU14" s="810"/>
      <c r="KDV14" s="810"/>
      <c r="KDW14" s="810"/>
      <c r="KDX14" s="810"/>
      <c r="KDY14" s="810"/>
      <c r="KDZ14" s="810"/>
      <c r="KEA14" s="810"/>
      <c r="KEB14" s="810"/>
      <c r="KEC14" s="810"/>
      <c r="KED14" s="810"/>
      <c r="KEE14" s="810"/>
      <c r="KEF14" s="810"/>
      <c r="KEG14" s="810"/>
      <c r="KEH14" s="810"/>
      <c r="KEI14" s="810"/>
      <c r="KEJ14" s="810"/>
      <c r="KEK14" s="810"/>
      <c r="KEL14" s="810"/>
      <c r="KEM14" s="810"/>
      <c r="KEN14" s="810"/>
      <c r="KEO14" s="810"/>
      <c r="KEP14" s="810"/>
      <c r="KEQ14" s="810"/>
      <c r="KER14" s="810"/>
      <c r="KES14" s="810"/>
      <c r="KET14" s="810"/>
      <c r="KEU14" s="810"/>
      <c r="KEV14" s="810"/>
      <c r="KEW14" s="810"/>
      <c r="KEX14" s="810"/>
      <c r="KEY14" s="810"/>
      <c r="KEZ14" s="810"/>
      <c r="KFA14" s="810"/>
      <c r="KFB14" s="810"/>
      <c r="KFC14" s="810"/>
      <c r="KFD14" s="810"/>
      <c r="KFE14" s="810"/>
      <c r="KFF14" s="810"/>
      <c r="KFG14" s="810"/>
      <c r="KFH14" s="810"/>
      <c r="KFI14" s="810"/>
      <c r="KFJ14" s="810"/>
      <c r="KFK14" s="810"/>
      <c r="KFL14" s="810"/>
      <c r="KFM14" s="810"/>
      <c r="KFN14" s="810"/>
      <c r="KFO14" s="810"/>
      <c r="KFP14" s="810"/>
      <c r="KFQ14" s="810"/>
      <c r="KFR14" s="810"/>
      <c r="KFS14" s="810"/>
      <c r="KFT14" s="810"/>
      <c r="KFU14" s="810"/>
      <c r="KFV14" s="810"/>
      <c r="KFW14" s="810"/>
      <c r="KFX14" s="810"/>
      <c r="KFY14" s="810"/>
      <c r="KFZ14" s="810"/>
      <c r="KGA14" s="810"/>
      <c r="KGB14" s="810"/>
      <c r="KGC14" s="810"/>
      <c r="KGD14" s="810"/>
      <c r="KGE14" s="810"/>
      <c r="KGF14" s="810"/>
      <c r="KGG14" s="810"/>
      <c r="KGH14" s="810"/>
      <c r="KGI14" s="810"/>
      <c r="KGJ14" s="810"/>
      <c r="KGK14" s="810"/>
      <c r="KGL14" s="810"/>
      <c r="KGM14" s="810"/>
      <c r="KGN14" s="810"/>
      <c r="KGO14" s="810"/>
      <c r="KGP14" s="810"/>
      <c r="KGQ14" s="810"/>
      <c r="KGR14" s="810"/>
      <c r="KGS14" s="810"/>
      <c r="KGT14" s="810"/>
      <c r="KGU14" s="810"/>
      <c r="KGV14" s="810"/>
      <c r="KGW14" s="810"/>
      <c r="KGX14" s="810"/>
      <c r="KGY14" s="810"/>
      <c r="KGZ14" s="810"/>
      <c r="KHA14" s="810"/>
      <c r="KHB14" s="810"/>
      <c r="KHC14" s="810"/>
      <c r="KHD14" s="810"/>
      <c r="KHE14" s="810"/>
      <c r="KHF14" s="810"/>
      <c r="KHG14" s="810"/>
      <c r="KHH14" s="810"/>
      <c r="KHI14" s="810"/>
      <c r="KHJ14" s="810"/>
      <c r="KHK14" s="810"/>
      <c r="KHL14" s="810"/>
      <c r="KHM14" s="810"/>
      <c r="KHN14" s="810"/>
      <c r="KHO14" s="810"/>
      <c r="KHP14" s="810"/>
      <c r="KHQ14" s="810"/>
      <c r="KHR14" s="810"/>
      <c r="KHS14" s="810"/>
      <c r="KHT14" s="810"/>
      <c r="KHU14" s="810"/>
      <c r="KHV14" s="810"/>
      <c r="KHW14" s="810"/>
      <c r="KHX14" s="810"/>
      <c r="KHY14" s="810"/>
      <c r="KHZ14" s="810"/>
      <c r="KIA14" s="810"/>
      <c r="KIB14" s="810"/>
      <c r="KIC14" s="810"/>
      <c r="KID14" s="810"/>
      <c r="KIE14" s="810"/>
      <c r="KIF14" s="810"/>
      <c r="KIG14" s="810"/>
      <c r="KIH14" s="810"/>
      <c r="KII14" s="810"/>
      <c r="KIJ14" s="810"/>
      <c r="KIK14" s="810"/>
      <c r="KIL14" s="810"/>
      <c r="KIM14" s="810"/>
      <c r="KIN14" s="810"/>
      <c r="KIO14" s="810"/>
      <c r="KIP14" s="810"/>
      <c r="KIQ14" s="810"/>
      <c r="KIR14" s="810"/>
      <c r="KIS14" s="810"/>
      <c r="KIT14" s="810"/>
      <c r="KIU14" s="810"/>
      <c r="KIV14" s="810"/>
      <c r="KIW14" s="810"/>
      <c r="KIX14" s="810"/>
      <c r="KIY14" s="810"/>
      <c r="KIZ14" s="810"/>
      <c r="KJA14" s="810"/>
      <c r="KJB14" s="810"/>
      <c r="KJC14" s="810"/>
      <c r="KJD14" s="810"/>
      <c r="KJE14" s="810"/>
      <c r="KJF14" s="810"/>
      <c r="KJG14" s="810"/>
      <c r="KJH14" s="810"/>
      <c r="KJI14" s="810"/>
      <c r="KJJ14" s="810"/>
      <c r="KJK14" s="810"/>
      <c r="KJL14" s="810"/>
      <c r="KJM14" s="810"/>
      <c r="KJN14" s="810"/>
      <c r="KJO14" s="810"/>
      <c r="KJP14" s="810"/>
      <c r="KJQ14" s="810"/>
      <c r="KJR14" s="810"/>
      <c r="KJS14" s="810"/>
      <c r="KJT14" s="810"/>
      <c r="KJU14" s="810"/>
      <c r="KJV14" s="810"/>
      <c r="KJW14" s="810"/>
      <c r="KJX14" s="810"/>
      <c r="KJY14" s="810"/>
      <c r="KJZ14" s="810"/>
      <c r="KKA14" s="810"/>
      <c r="KKB14" s="810"/>
      <c r="KKC14" s="810"/>
      <c r="KKD14" s="810"/>
      <c r="KKE14" s="810"/>
      <c r="KKF14" s="810"/>
      <c r="KKG14" s="810"/>
      <c r="KKH14" s="810"/>
      <c r="KKI14" s="810"/>
      <c r="KKJ14" s="810"/>
      <c r="KKK14" s="810"/>
      <c r="KKL14" s="810"/>
      <c r="KKM14" s="810"/>
      <c r="KKN14" s="810"/>
      <c r="KKO14" s="810"/>
      <c r="KKP14" s="810"/>
      <c r="KKQ14" s="810"/>
      <c r="KKR14" s="810"/>
      <c r="KKS14" s="810"/>
      <c r="KKT14" s="810"/>
      <c r="KKU14" s="810"/>
      <c r="KKV14" s="810"/>
      <c r="KKW14" s="810"/>
      <c r="KKX14" s="810"/>
      <c r="KKY14" s="810"/>
      <c r="KKZ14" s="810"/>
      <c r="KLA14" s="810"/>
      <c r="KLB14" s="810"/>
      <c r="KLC14" s="810"/>
      <c r="KLD14" s="810"/>
      <c r="KLE14" s="810"/>
      <c r="KLF14" s="810"/>
      <c r="KLG14" s="810"/>
      <c r="KLH14" s="810"/>
      <c r="KLI14" s="810"/>
      <c r="KLJ14" s="810"/>
      <c r="KLK14" s="810"/>
      <c r="KLL14" s="810"/>
      <c r="KLM14" s="810"/>
      <c r="KLN14" s="810"/>
      <c r="KLO14" s="810"/>
      <c r="KLP14" s="810"/>
      <c r="KLQ14" s="810"/>
      <c r="KLR14" s="810"/>
      <c r="KLS14" s="810"/>
      <c r="KLT14" s="810"/>
      <c r="KLU14" s="810"/>
      <c r="KLV14" s="810"/>
      <c r="KLW14" s="810"/>
      <c r="KLX14" s="810"/>
      <c r="KLY14" s="810"/>
      <c r="KLZ14" s="810"/>
      <c r="KMA14" s="810"/>
      <c r="KMB14" s="810"/>
      <c r="KMC14" s="810"/>
      <c r="KMD14" s="810"/>
      <c r="KME14" s="810"/>
      <c r="KMF14" s="810"/>
      <c r="KMG14" s="810"/>
      <c r="KMH14" s="810"/>
      <c r="KMI14" s="810"/>
      <c r="KMJ14" s="810"/>
      <c r="KMK14" s="810"/>
      <c r="KML14" s="810"/>
      <c r="KMM14" s="810"/>
      <c r="KMN14" s="810"/>
      <c r="KMO14" s="810"/>
      <c r="KMP14" s="810"/>
      <c r="KMQ14" s="810"/>
      <c r="KMR14" s="810"/>
      <c r="KMS14" s="810"/>
      <c r="KMT14" s="810"/>
      <c r="KMU14" s="810"/>
      <c r="KMV14" s="810"/>
      <c r="KMW14" s="810"/>
      <c r="KMX14" s="810"/>
      <c r="KMY14" s="810"/>
      <c r="KMZ14" s="810"/>
      <c r="KNA14" s="810"/>
      <c r="KNB14" s="810"/>
      <c r="KNC14" s="810"/>
      <c r="KND14" s="810"/>
      <c r="KNE14" s="810"/>
      <c r="KNF14" s="810"/>
      <c r="KNG14" s="810"/>
      <c r="KNH14" s="810"/>
      <c r="KNI14" s="810"/>
      <c r="KNJ14" s="810"/>
      <c r="KNK14" s="810"/>
      <c r="KNL14" s="810"/>
      <c r="KNM14" s="810"/>
      <c r="KNN14" s="810"/>
      <c r="KNO14" s="810"/>
      <c r="KNP14" s="810"/>
      <c r="KNQ14" s="810"/>
      <c r="KNR14" s="810"/>
      <c r="KNS14" s="810"/>
      <c r="KNT14" s="810"/>
      <c r="KNU14" s="810"/>
      <c r="KNV14" s="810"/>
      <c r="KNW14" s="810"/>
      <c r="KNX14" s="810"/>
      <c r="KNY14" s="810"/>
      <c r="KNZ14" s="810"/>
      <c r="KOA14" s="810"/>
      <c r="KOB14" s="810"/>
      <c r="KOC14" s="810"/>
      <c r="KOD14" s="810"/>
      <c r="KOE14" s="810"/>
      <c r="KOF14" s="810"/>
      <c r="KOG14" s="810"/>
      <c r="KOH14" s="810"/>
      <c r="KOI14" s="810"/>
      <c r="KOJ14" s="810"/>
      <c r="KOK14" s="810"/>
      <c r="KOL14" s="810"/>
      <c r="KOM14" s="810"/>
      <c r="KON14" s="810"/>
      <c r="KOO14" s="810"/>
      <c r="KOP14" s="810"/>
      <c r="KOQ14" s="810"/>
      <c r="KOR14" s="810"/>
      <c r="KOS14" s="810"/>
      <c r="KOT14" s="810"/>
      <c r="KOU14" s="810"/>
      <c r="KOV14" s="810"/>
      <c r="KOW14" s="810"/>
      <c r="KOX14" s="810"/>
      <c r="KOY14" s="810"/>
      <c r="KOZ14" s="810"/>
      <c r="KPA14" s="810"/>
      <c r="KPB14" s="810"/>
      <c r="KPC14" s="810"/>
      <c r="KPD14" s="810"/>
      <c r="KPE14" s="810"/>
      <c r="KPF14" s="810"/>
      <c r="KPG14" s="810"/>
      <c r="KPH14" s="810"/>
      <c r="KPI14" s="810"/>
      <c r="KPJ14" s="810"/>
      <c r="KPK14" s="810"/>
      <c r="KPL14" s="810"/>
      <c r="KPM14" s="810"/>
      <c r="KPN14" s="810"/>
      <c r="KPO14" s="810"/>
      <c r="KPP14" s="810"/>
      <c r="KPQ14" s="810"/>
      <c r="KPR14" s="810"/>
      <c r="KPS14" s="810"/>
      <c r="KPT14" s="810"/>
      <c r="KPU14" s="810"/>
      <c r="KPV14" s="810"/>
      <c r="KPW14" s="810"/>
      <c r="KPX14" s="810"/>
      <c r="KPY14" s="810"/>
      <c r="KPZ14" s="810"/>
      <c r="KQA14" s="810"/>
      <c r="KQB14" s="810"/>
      <c r="KQC14" s="810"/>
      <c r="KQD14" s="810"/>
      <c r="KQE14" s="810"/>
      <c r="KQF14" s="810"/>
      <c r="KQG14" s="810"/>
      <c r="KQH14" s="810"/>
      <c r="KQI14" s="810"/>
      <c r="KQJ14" s="810"/>
      <c r="KQK14" s="810"/>
      <c r="KQL14" s="810"/>
      <c r="KQM14" s="810"/>
      <c r="KQN14" s="810"/>
      <c r="KQO14" s="810"/>
      <c r="KQP14" s="810"/>
      <c r="KQQ14" s="810"/>
      <c r="KQR14" s="810"/>
      <c r="KQS14" s="810"/>
      <c r="KQT14" s="810"/>
      <c r="KQU14" s="810"/>
      <c r="KQV14" s="810"/>
      <c r="KQW14" s="810"/>
      <c r="KQX14" s="810"/>
      <c r="KQY14" s="810"/>
      <c r="KQZ14" s="810"/>
      <c r="KRA14" s="810"/>
      <c r="KRB14" s="810"/>
      <c r="KRC14" s="810"/>
      <c r="KRD14" s="810"/>
      <c r="KRE14" s="810"/>
      <c r="KRF14" s="810"/>
      <c r="KRG14" s="810"/>
      <c r="KRH14" s="810"/>
      <c r="KRI14" s="810"/>
      <c r="KRJ14" s="810"/>
      <c r="KRK14" s="810"/>
      <c r="KRL14" s="810"/>
      <c r="KRM14" s="810"/>
      <c r="KRN14" s="810"/>
      <c r="KRO14" s="810"/>
      <c r="KRP14" s="810"/>
      <c r="KRQ14" s="810"/>
      <c r="KRR14" s="810"/>
      <c r="KRS14" s="810"/>
      <c r="KRT14" s="810"/>
      <c r="KRU14" s="810"/>
      <c r="KRV14" s="810"/>
      <c r="KRW14" s="810"/>
      <c r="KRX14" s="810"/>
      <c r="KRY14" s="810"/>
      <c r="KRZ14" s="810"/>
      <c r="KSA14" s="810"/>
      <c r="KSB14" s="810"/>
      <c r="KSC14" s="810"/>
      <c r="KSD14" s="810"/>
      <c r="KSE14" s="810"/>
      <c r="KSF14" s="810"/>
      <c r="KSG14" s="810"/>
      <c r="KSH14" s="810"/>
      <c r="KSI14" s="810"/>
      <c r="KSJ14" s="810"/>
      <c r="KSK14" s="810"/>
      <c r="KSL14" s="810"/>
      <c r="KSM14" s="810"/>
      <c r="KSN14" s="810"/>
      <c r="KSO14" s="810"/>
      <c r="KSP14" s="810"/>
      <c r="KSQ14" s="810"/>
      <c r="KSR14" s="810"/>
      <c r="KSS14" s="810"/>
      <c r="KST14" s="810"/>
      <c r="KSU14" s="810"/>
      <c r="KSV14" s="810"/>
      <c r="KSW14" s="810"/>
      <c r="KSX14" s="810"/>
      <c r="KSY14" s="810"/>
      <c r="KSZ14" s="810"/>
      <c r="KTA14" s="810"/>
      <c r="KTB14" s="810"/>
      <c r="KTC14" s="810"/>
      <c r="KTD14" s="810"/>
      <c r="KTE14" s="810"/>
      <c r="KTF14" s="810"/>
      <c r="KTG14" s="810"/>
      <c r="KTH14" s="810"/>
      <c r="KTI14" s="810"/>
      <c r="KTJ14" s="810"/>
      <c r="KTK14" s="810"/>
      <c r="KTL14" s="810"/>
      <c r="KTM14" s="810"/>
      <c r="KTN14" s="810"/>
      <c r="KTO14" s="810"/>
      <c r="KTP14" s="810"/>
      <c r="KTQ14" s="810"/>
      <c r="KTR14" s="810"/>
      <c r="KTS14" s="810"/>
      <c r="KTT14" s="810"/>
      <c r="KTU14" s="810"/>
      <c r="KTV14" s="810"/>
      <c r="KTW14" s="810"/>
      <c r="KTX14" s="810"/>
      <c r="KTY14" s="810"/>
      <c r="KTZ14" s="810"/>
      <c r="KUA14" s="810"/>
      <c r="KUB14" s="810"/>
      <c r="KUC14" s="810"/>
      <c r="KUD14" s="810"/>
      <c r="KUE14" s="810"/>
      <c r="KUF14" s="810"/>
      <c r="KUG14" s="810"/>
      <c r="KUH14" s="810"/>
      <c r="KUI14" s="810"/>
      <c r="KUJ14" s="810"/>
      <c r="KUK14" s="810"/>
      <c r="KUL14" s="810"/>
      <c r="KUM14" s="810"/>
      <c r="KUN14" s="810"/>
      <c r="KUO14" s="810"/>
      <c r="KUP14" s="810"/>
      <c r="KUQ14" s="810"/>
      <c r="KUR14" s="810"/>
      <c r="KUS14" s="810"/>
      <c r="KUT14" s="810"/>
      <c r="KUU14" s="810"/>
      <c r="KUV14" s="810"/>
      <c r="KUW14" s="810"/>
      <c r="KUX14" s="810"/>
      <c r="KUY14" s="810"/>
      <c r="KUZ14" s="810"/>
      <c r="KVA14" s="810"/>
      <c r="KVB14" s="810"/>
      <c r="KVC14" s="810"/>
      <c r="KVD14" s="810"/>
      <c r="KVE14" s="810"/>
      <c r="KVF14" s="810"/>
      <c r="KVG14" s="810"/>
      <c r="KVH14" s="810"/>
      <c r="KVI14" s="810"/>
      <c r="KVJ14" s="810"/>
      <c r="KVK14" s="810"/>
      <c r="KVL14" s="810"/>
      <c r="KVM14" s="810"/>
      <c r="KVN14" s="810"/>
      <c r="KVO14" s="810"/>
      <c r="KVP14" s="810"/>
      <c r="KVQ14" s="810"/>
      <c r="KVR14" s="810"/>
      <c r="KVS14" s="810"/>
      <c r="KVT14" s="810"/>
      <c r="KVU14" s="810"/>
      <c r="KVV14" s="810"/>
      <c r="KVW14" s="810"/>
      <c r="KVX14" s="810"/>
      <c r="KVY14" s="810"/>
      <c r="KVZ14" s="810"/>
      <c r="KWA14" s="810"/>
      <c r="KWB14" s="810"/>
      <c r="KWC14" s="810"/>
      <c r="KWD14" s="810"/>
      <c r="KWE14" s="810"/>
      <c r="KWF14" s="810"/>
      <c r="KWG14" s="810"/>
      <c r="KWH14" s="810"/>
      <c r="KWI14" s="810"/>
      <c r="KWJ14" s="810"/>
      <c r="KWK14" s="810"/>
      <c r="KWL14" s="810"/>
      <c r="KWM14" s="810"/>
      <c r="KWN14" s="810"/>
      <c r="KWO14" s="810"/>
      <c r="KWP14" s="810"/>
      <c r="KWQ14" s="810"/>
      <c r="KWR14" s="810"/>
      <c r="KWS14" s="810"/>
      <c r="KWT14" s="810"/>
      <c r="KWU14" s="810"/>
      <c r="KWV14" s="810"/>
      <c r="KWW14" s="810"/>
      <c r="KWX14" s="810"/>
      <c r="KWY14" s="810"/>
      <c r="KWZ14" s="810"/>
      <c r="KXA14" s="810"/>
      <c r="KXB14" s="810"/>
      <c r="KXC14" s="810"/>
      <c r="KXD14" s="810"/>
      <c r="KXE14" s="810"/>
      <c r="KXF14" s="810"/>
      <c r="KXG14" s="810"/>
      <c r="KXH14" s="810"/>
      <c r="KXI14" s="810"/>
      <c r="KXJ14" s="810"/>
      <c r="KXK14" s="810"/>
      <c r="KXL14" s="810"/>
      <c r="KXM14" s="810"/>
      <c r="KXN14" s="810"/>
      <c r="KXO14" s="810"/>
      <c r="KXP14" s="810"/>
      <c r="KXQ14" s="810"/>
      <c r="KXR14" s="810"/>
      <c r="KXS14" s="810"/>
      <c r="KXT14" s="810"/>
      <c r="KXU14" s="810"/>
      <c r="KXV14" s="810"/>
      <c r="KXW14" s="810"/>
      <c r="KXX14" s="810"/>
      <c r="KXY14" s="810"/>
      <c r="KXZ14" s="810"/>
      <c r="KYA14" s="810"/>
      <c r="KYB14" s="810"/>
      <c r="KYC14" s="810"/>
      <c r="KYD14" s="810"/>
      <c r="KYE14" s="810"/>
      <c r="KYF14" s="810"/>
      <c r="KYG14" s="810"/>
      <c r="KYH14" s="810"/>
      <c r="KYI14" s="810"/>
      <c r="KYJ14" s="810"/>
      <c r="KYK14" s="810"/>
      <c r="KYL14" s="810"/>
      <c r="KYM14" s="810"/>
      <c r="KYN14" s="810"/>
      <c r="KYO14" s="810"/>
      <c r="KYP14" s="810"/>
      <c r="KYQ14" s="810"/>
      <c r="KYR14" s="810"/>
      <c r="KYS14" s="810"/>
      <c r="KYT14" s="810"/>
      <c r="KYU14" s="810"/>
      <c r="KYV14" s="810"/>
      <c r="KYW14" s="810"/>
      <c r="KYX14" s="810"/>
      <c r="KYY14" s="810"/>
      <c r="KYZ14" s="810"/>
      <c r="KZA14" s="810"/>
      <c r="KZB14" s="810"/>
      <c r="KZC14" s="810"/>
      <c r="KZD14" s="810"/>
      <c r="KZE14" s="810"/>
      <c r="KZF14" s="810"/>
      <c r="KZG14" s="810"/>
      <c r="KZH14" s="810"/>
      <c r="KZI14" s="810"/>
      <c r="KZJ14" s="810"/>
      <c r="KZK14" s="810"/>
      <c r="KZL14" s="810"/>
      <c r="KZM14" s="810"/>
      <c r="KZN14" s="810"/>
      <c r="KZO14" s="810"/>
      <c r="KZP14" s="810"/>
      <c r="KZQ14" s="810"/>
      <c r="KZR14" s="810"/>
      <c r="KZS14" s="810"/>
      <c r="KZT14" s="810"/>
      <c r="KZU14" s="810"/>
      <c r="KZV14" s="810"/>
      <c r="KZW14" s="810"/>
      <c r="KZX14" s="810"/>
      <c r="KZY14" s="810"/>
      <c r="KZZ14" s="810"/>
      <c r="LAA14" s="810"/>
      <c r="LAB14" s="810"/>
      <c r="LAC14" s="810"/>
      <c r="LAD14" s="810"/>
      <c r="LAE14" s="810"/>
      <c r="LAF14" s="810"/>
      <c r="LAG14" s="810"/>
      <c r="LAH14" s="810"/>
      <c r="LAI14" s="810"/>
      <c r="LAJ14" s="810"/>
      <c r="LAK14" s="810"/>
      <c r="LAL14" s="810"/>
      <c r="LAM14" s="810"/>
      <c r="LAN14" s="810"/>
      <c r="LAO14" s="810"/>
      <c r="LAP14" s="810"/>
      <c r="LAQ14" s="810"/>
      <c r="LAR14" s="810"/>
      <c r="LAS14" s="810"/>
      <c r="LAT14" s="810"/>
      <c r="LAU14" s="810"/>
      <c r="LAV14" s="810"/>
      <c r="LAW14" s="810"/>
      <c r="LAX14" s="810"/>
      <c r="LAY14" s="810"/>
      <c r="LAZ14" s="810"/>
      <c r="LBA14" s="810"/>
      <c r="LBB14" s="810"/>
      <c r="LBC14" s="810"/>
      <c r="LBD14" s="810"/>
      <c r="LBE14" s="810"/>
      <c r="LBF14" s="810"/>
      <c r="LBG14" s="810"/>
      <c r="LBH14" s="810"/>
      <c r="LBI14" s="810"/>
      <c r="LBJ14" s="810"/>
      <c r="LBK14" s="810"/>
      <c r="LBL14" s="810"/>
      <c r="LBM14" s="810"/>
      <c r="LBN14" s="810"/>
      <c r="LBO14" s="810"/>
      <c r="LBP14" s="810"/>
      <c r="LBQ14" s="810"/>
      <c r="LBR14" s="810"/>
      <c r="LBS14" s="810"/>
      <c r="LBT14" s="810"/>
      <c r="LBU14" s="810"/>
      <c r="LBV14" s="810"/>
      <c r="LBW14" s="810"/>
      <c r="LBX14" s="810"/>
      <c r="LBY14" s="810"/>
      <c r="LBZ14" s="810"/>
      <c r="LCA14" s="810"/>
      <c r="LCB14" s="810"/>
      <c r="LCC14" s="810"/>
      <c r="LCD14" s="810"/>
      <c r="LCE14" s="810"/>
      <c r="LCF14" s="810"/>
      <c r="LCG14" s="810"/>
      <c r="LCH14" s="810"/>
      <c r="LCI14" s="810"/>
      <c r="LCJ14" s="810"/>
      <c r="LCK14" s="810"/>
      <c r="LCL14" s="810"/>
      <c r="LCM14" s="810"/>
      <c r="LCN14" s="810"/>
      <c r="LCO14" s="810"/>
      <c r="LCP14" s="810"/>
      <c r="LCQ14" s="810"/>
      <c r="LCR14" s="810"/>
      <c r="LCS14" s="810"/>
      <c r="LCT14" s="810"/>
      <c r="LCU14" s="810"/>
      <c r="LCV14" s="810"/>
      <c r="LCW14" s="810"/>
      <c r="LCX14" s="810"/>
      <c r="LCY14" s="810"/>
      <c r="LCZ14" s="810"/>
      <c r="LDA14" s="810"/>
      <c r="LDB14" s="810"/>
      <c r="LDC14" s="810"/>
      <c r="LDD14" s="810"/>
      <c r="LDE14" s="810"/>
      <c r="LDF14" s="810"/>
      <c r="LDG14" s="810"/>
      <c r="LDH14" s="810"/>
      <c r="LDI14" s="810"/>
      <c r="LDJ14" s="810"/>
      <c r="LDK14" s="810"/>
      <c r="LDL14" s="810"/>
      <c r="LDM14" s="810"/>
      <c r="LDN14" s="810"/>
      <c r="LDO14" s="810"/>
      <c r="LDP14" s="810"/>
      <c r="LDQ14" s="810"/>
      <c r="LDR14" s="810"/>
      <c r="LDS14" s="810"/>
      <c r="LDT14" s="810"/>
      <c r="LDU14" s="810"/>
      <c r="LDV14" s="810"/>
      <c r="LDW14" s="810"/>
      <c r="LDX14" s="810"/>
      <c r="LDY14" s="810"/>
      <c r="LDZ14" s="810"/>
      <c r="LEA14" s="810"/>
      <c r="LEB14" s="810"/>
      <c r="LEC14" s="810"/>
      <c r="LED14" s="810"/>
      <c r="LEE14" s="810"/>
      <c r="LEF14" s="810"/>
      <c r="LEG14" s="810"/>
      <c r="LEH14" s="810"/>
      <c r="LEI14" s="810"/>
      <c r="LEJ14" s="810"/>
      <c r="LEK14" s="810"/>
      <c r="LEL14" s="810"/>
      <c r="LEM14" s="810"/>
      <c r="LEN14" s="810"/>
      <c r="LEO14" s="810"/>
      <c r="LEP14" s="810"/>
      <c r="LEQ14" s="810"/>
      <c r="LER14" s="810"/>
      <c r="LES14" s="810"/>
      <c r="LET14" s="810"/>
      <c r="LEU14" s="810"/>
      <c r="LEV14" s="810"/>
      <c r="LEW14" s="810"/>
      <c r="LEX14" s="810"/>
      <c r="LEY14" s="810"/>
      <c r="LEZ14" s="810"/>
      <c r="LFA14" s="810"/>
      <c r="LFB14" s="810"/>
      <c r="LFC14" s="810"/>
      <c r="LFD14" s="810"/>
      <c r="LFE14" s="810"/>
      <c r="LFF14" s="810"/>
      <c r="LFG14" s="810"/>
      <c r="LFH14" s="810"/>
      <c r="LFI14" s="810"/>
      <c r="LFJ14" s="810"/>
      <c r="LFK14" s="810"/>
      <c r="LFL14" s="810"/>
      <c r="LFM14" s="810"/>
      <c r="LFN14" s="810"/>
      <c r="LFO14" s="810"/>
      <c r="LFP14" s="810"/>
      <c r="LFQ14" s="810"/>
      <c r="LFR14" s="810"/>
      <c r="LFS14" s="810"/>
      <c r="LFT14" s="810"/>
      <c r="LFU14" s="810"/>
      <c r="LFV14" s="810"/>
      <c r="LFW14" s="810"/>
      <c r="LFX14" s="810"/>
      <c r="LFY14" s="810"/>
      <c r="LFZ14" s="810"/>
      <c r="LGA14" s="810"/>
      <c r="LGB14" s="810"/>
      <c r="LGC14" s="810"/>
      <c r="LGD14" s="810"/>
      <c r="LGE14" s="810"/>
      <c r="LGF14" s="810"/>
      <c r="LGG14" s="810"/>
      <c r="LGH14" s="810"/>
      <c r="LGI14" s="810"/>
      <c r="LGJ14" s="810"/>
      <c r="LGK14" s="810"/>
      <c r="LGL14" s="810"/>
      <c r="LGM14" s="810"/>
      <c r="LGN14" s="810"/>
      <c r="LGO14" s="810"/>
      <c r="LGP14" s="810"/>
      <c r="LGQ14" s="810"/>
      <c r="LGR14" s="810"/>
      <c r="LGS14" s="810"/>
      <c r="LGT14" s="810"/>
      <c r="LGU14" s="810"/>
      <c r="LGV14" s="810"/>
      <c r="LGW14" s="810"/>
      <c r="LGX14" s="810"/>
      <c r="LGY14" s="810"/>
      <c r="LGZ14" s="810"/>
      <c r="LHA14" s="810"/>
      <c r="LHB14" s="810"/>
      <c r="LHC14" s="810"/>
      <c r="LHD14" s="810"/>
      <c r="LHE14" s="810"/>
      <c r="LHF14" s="810"/>
      <c r="LHG14" s="810"/>
      <c r="LHH14" s="810"/>
      <c r="LHI14" s="810"/>
      <c r="LHJ14" s="810"/>
      <c r="LHK14" s="810"/>
      <c r="LHL14" s="810"/>
      <c r="LHM14" s="810"/>
      <c r="LHN14" s="810"/>
      <c r="LHO14" s="810"/>
      <c r="LHP14" s="810"/>
      <c r="LHQ14" s="810"/>
      <c r="LHR14" s="810"/>
      <c r="LHS14" s="810"/>
      <c r="LHT14" s="810"/>
      <c r="LHU14" s="810"/>
      <c r="LHV14" s="810"/>
      <c r="LHW14" s="810"/>
      <c r="LHX14" s="810"/>
      <c r="LHY14" s="810"/>
      <c r="LHZ14" s="810"/>
      <c r="LIA14" s="810"/>
      <c r="LIB14" s="810"/>
      <c r="LIC14" s="810"/>
      <c r="LID14" s="810"/>
      <c r="LIE14" s="810"/>
      <c r="LIF14" s="810"/>
      <c r="LIG14" s="810"/>
      <c r="LIH14" s="810"/>
      <c r="LII14" s="810"/>
      <c r="LIJ14" s="810"/>
      <c r="LIK14" s="810"/>
      <c r="LIL14" s="810"/>
      <c r="LIM14" s="810"/>
      <c r="LIN14" s="810"/>
      <c r="LIO14" s="810"/>
      <c r="LIP14" s="810"/>
      <c r="LIQ14" s="810"/>
      <c r="LIR14" s="810"/>
      <c r="LIS14" s="810"/>
      <c r="LIT14" s="810"/>
      <c r="LIU14" s="810"/>
      <c r="LIV14" s="810"/>
      <c r="LIW14" s="810"/>
      <c r="LIX14" s="810"/>
      <c r="LIY14" s="810"/>
      <c r="LIZ14" s="810"/>
      <c r="LJA14" s="810"/>
      <c r="LJB14" s="810"/>
      <c r="LJC14" s="810"/>
      <c r="LJD14" s="810"/>
      <c r="LJE14" s="810"/>
      <c r="LJF14" s="810"/>
      <c r="LJG14" s="810"/>
      <c r="LJH14" s="810"/>
      <c r="LJI14" s="810"/>
      <c r="LJJ14" s="810"/>
      <c r="LJK14" s="810"/>
      <c r="LJL14" s="810"/>
      <c r="LJM14" s="810"/>
      <c r="LJN14" s="810"/>
      <c r="LJO14" s="810"/>
      <c r="LJP14" s="810"/>
      <c r="LJQ14" s="810"/>
      <c r="LJR14" s="810"/>
      <c r="LJS14" s="810"/>
      <c r="LJT14" s="810"/>
      <c r="LJU14" s="810"/>
      <c r="LJV14" s="810"/>
      <c r="LJW14" s="810"/>
      <c r="LJX14" s="810"/>
      <c r="LJY14" s="810"/>
      <c r="LJZ14" s="810"/>
      <c r="LKA14" s="810"/>
      <c r="LKB14" s="810"/>
      <c r="LKC14" s="810"/>
      <c r="LKD14" s="810"/>
      <c r="LKE14" s="810"/>
      <c r="LKF14" s="810"/>
      <c r="LKG14" s="810"/>
      <c r="LKH14" s="810"/>
      <c r="LKI14" s="810"/>
      <c r="LKJ14" s="810"/>
      <c r="LKK14" s="810"/>
      <c r="LKL14" s="810"/>
      <c r="LKM14" s="810"/>
      <c r="LKN14" s="810"/>
      <c r="LKO14" s="810"/>
      <c r="LKP14" s="810"/>
      <c r="LKQ14" s="810"/>
      <c r="LKR14" s="810"/>
      <c r="LKS14" s="810"/>
      <c r="LKT14" s="810"/>
      <c r="LKU14" s="810"/>
      <c r="LKV14" s="810"/>
      <c r="LKW14" s="810"/>
      <c r="LKX14" s="810"/>
      <c r="LKY14" s="810"/>
      <c r="LKZ14" s="810"/>
      <c r="LLA14" s="810"/>
      <c r="LLB14" s="810"/>
      <c r="LLC14" s="810"/>
      <c r="LLD14" s="810"/>
      <c r="LLE14" s="810"/>
      <c r="LLF14" s="810"/>
      <c r="LLG14" s="810"/>
      <c r="LLH14" s="810"/>
      <c r="LLI14" s="810"/>
      <c r="LLJ14" s="810"/>
      <c r="LLK14" s="810"/>
      <c r="LLL14" s="810"/>
      <c r="LLM14" s="810"/>
      <c r="LLN14" s="810"/>
      <c r="LLO14" s="810"/>
      <c r="LLP14" s="810"/>
      <c r="LLQ14" s="810"/>
      <c r="LLR14" s="810"/>
      <c r="LLS14" s="810"/>
      <c r="LLT14" s="810"/>
      <c r="LLU14" s="810"/>
      <c r="LLV14" s="810"/>
      <c r="LLW14" s="810"/>
      <c r="LLX14" s="810"/>
      <c r="LLY14" s="810"/>
      <c r="LLZ14" s="810"/>
      <c r="LMA14" s="810"/>
      <c r="LMB14" s="810"/>
      <c r="LMC14" s="810"/>
      <c r="LMD14" s="810"/>
      <c r="LME14" s="810"/>
      <c r="LMF14" s="810"/>
      <c r="LMG14" s="810"/>
      <c r="LMH14" s="810"/>
      <c r="LMI14" s="810"/>
      <c r="LMJ14" s="810"/>
      <c r="LMK14" s="810"/>
      <c r="LML14" s="810"/>
      <c r="LMM14" s="810"/>
      <c r="LMN14" s="810"/>
      <c r="LMO14" s="810"/>
      <c r="LMP14" s="810"/>
      <c r="LMQ14" s="810"/>
      <c r="LMR14" s="810"/>
      <c r="LMS14" s="810"/>
      <c r="LMT14" s="810"/>
      <c r="LMU14" s="810"/>
      <c r="LMV14" s="810"/>
      <c r="LMW14" s="810"/>
      <c r="LMX14" s="810"/>
      <c r="LMY14" s="810"/>
      <c r="LMZ14" s="810"/>
      <c r="LNA14" s="810"/>
      <c r="LNB14" s="810"/>
      <c r="LNC14" s="810"/>
      <c r="LND14" s="810"/>
      <c r="LNE14" s="810"/>
      <c r="LNF14" s="810"/>
      <c r="LNG14" s="810"/>
      <c r="LNH14" s="810"/>
      <c r="LNI14" s="810"/>
      <c r="LNJ14" s="810"/>
      <c r="LNK14" s="810"/>
      <c r="LNL14" s="810"/>
      <c r="LNM14" s="810"/>
      <c r="LNN14" s="810"/>
      <c r="LNO14" s="810"/>
      <c r="LNP14" s="810"/>
      <c r="LNQ14" s="810"/>
      <c r="LNR14" s="810"/>
      <c r="LNS14" s="810"/>
      <c r="LNT14" s="810"/>
      <c r="LNU14" s="810"/>
      <c r="LNV14" s="810"/>
      <c r="LNW14" s="810"/>
      <c r="LNX14" s="810"/>
      <c r="LNY14" s="810"/>
      <c r="LNZ14" s="810"/>
      <c r="LOA14" s="810"/>
      <c r="LOB14" s="810"/>
      <c r="LOC14" s="810"/>
      <c r="LOD14" s="810"/>
      <c r="LOE14" s="810"/>
      <c r="LOF14" s="810"/>
      <c r="LOG14" s="810"/>
      <c r="LOH14" s="810"/>
      <c r="LOI14" s="810"/>
      <c r="LOJ14" s="810"/>
      <c r="LOK14" s="810"/>
      <c r="LOL14" s="810"/>
      <c r="LOM14" s="810"/>
      <c r="LON14" s="810"/>
      <c r="LOO14" s="810"/>
      <c r="LOP14" s="810"/>
      <c r="LOQ14" s="810"/>
      <c r="LOR14" s="810"/>
      <c r="LOS14" s="810"/>
      <c r="LOT14" s="810"/>
      <c r="LOU14" s="810"/>
      <c r="LOV14" s="810"/>
      <c r="LOW14" s="810"/>
      <c r="LOX14" s="810"/>
      <c r="LOY14" s="810"/>
      <c r="LOZ14" s="810"/>
      <c r="LPA14" s="810"/>
      <c r="LPB14" s="810"/>
      <c r="LPC14" s="810"/>
      <c r="LPD14" s="810"/>
      <c r="LPE14" s="810"/>
      <c r="LPF14" s="810"/>
      <c r="LPG14" s="810"/>
      <c r="LPH14" s="810"/>
      <c r="LPI14" s="810"/>
      <c r="LPJ14" s="810"/>
      <c r="LPK14" s="810"/>
      <c r="LPL14" s="810"/>
      <c r="LPM14" s="810"/>
      <c r="LPN14" s="810"/>
      <c r="LPO14" s="810"/>
      <c r="LPP14" s="810"/>
      <c r="LPQ14" s="810"/>
      <c r="LPR14" s="810"/>
      <c r="LPS14" s="810"/>
      <c r="LPT14" s="810"/>
      <c r="LPU14" s="810"/>
      <c r="LPV14" s="810"/>
      <c r="LPW14" s="810"/>
      <c r="LPX14" s="810"/>
      <c r="LPY14" s="810"/>
      <c r="LPZ14" s="810"/>
      <c r="LQA14" s="810"/>
      <c r="LQB14" s="810"/>
      <c r="LQC14" s="810"/>
      <c r="LQD14" s="810"/>
      <c r="LQE14" s="810"/>
      <c r="LQF14" s="810"/>
      <c r="LQG14" s="810"/>
      <c r="LQH14" s="810"/>
      <c r="LQI14" s="810"/>
      <c r="LQJ14" s="810"/>
      <c r="LQK14" s="810"/>
      <c r="LQL14" s="810"/>
      <c r="LQM14" s="810"/>
      <c r="LQN14" s="810"/>
      <c r="LQO14" s="810"/>
      <c r="LQP14" s="810"/>
      <c r="LQQ14" s="810"/>
      <c r="LQR14" s="810"/>
      <c r="LQS14" s="810"/>
      <c r="LQT14" s="810"/>
      <c r="LQU14" s="810"/>
      <c r="LQV14" s="810"/>
      <c r="LQW14" s="810"/>
      <c r="LQX14" s="810"/>
      <c r="LQY14" s="810"/>
      <c r="LQZ14" s="810"/>
      <c r="LRA14" s="810"/>
      <c r="LRB14" s="810"/>
      <c r="LRC14" s="810"/>
      <c r="LRD14" s="810"/>
      <c r="LRE14" s="810"/>
      <c r="LRF14" s="810"/>
      <c r="LRG14" s="810"/>
      <c r="LRH14" s="810"/>
      <c r="LRI14" s="810"/>
      <c r="LRJ14" s="810"/>
      <c r="LRK14" s="810"/>
      <c r="LRL14" s="810"/>
      <c r="LRM14" s="810"/>
      <c r="LRN14" s="810"/>
      <c r="LRO14" s="810"/>
      <c r="LRP14" s="810"/>
      <c r="LRQ14" s="810"/>
      <c r="LRR14" s="810"/>
      <c r="LRS14" s="810"/>
      <c r="LRT14" s="810"/>
      <c r="LRU14" s="810"/>
      <c r="LRV14" s="810"/>
      <c r="LRW14" s="810"/>
      <c r="LRX14" s="810"/>
      <c r="LRY14" s="810"/>
      <c r="LRZ14" s="810"/>
      <c r="LSA14" s="810"/>
      <c r="LSB14" s="810"/>
      <c r="LSC14" s="810"/>
      <c r="LSD14" s="810"/>
      <c r="LSE14" s="810"/>
      <c r="LSF14" s="810"/>
      <c r="LSG14" s="810"/>
      <c r="LSH14" s="810"/>
      <c r="LSI14" s="810"/>
      <c r="LSJ14" s="810"/>
      <c r="LSK14" s="810"/>
      <c r="LSL14" s="810"/>
      <c r="LSM14" s="810"/>
      <c r="LSN14" s="810"/>
      <c r="LSO14" s="810"/>
      <c r="LSP14" s="810"/>
      <c r="LSQ14" s="810"/>
      <c r="LSR14" s="810"/>
      <c r="LSS14" s="810"/>
      <c r="LST14" s="810"/>
      <c r="LSU14" s="810"/>
      <c r="LSV14" s="810"/>
      <c r="LSW14" s="810"/>
      <c r="LSX14" s="810"/>
      <c r="LSY14" s="810"/>
      <c r="LSZ14" s="810"/>
      <c r="LTA14" s="810"/>
      <c r="LTB14" s="810"/>
      <c r="LTC14" s="810"/>
      <c r="LTD14" s="810"/>
      <c r="LTE14" s="810"/>
      <c r="LTF14" s="810"/>
      <c r="LTG14" s="810"/>
      <c r="LTH14" s="810"/>
      <c r="LTI14" s="810"/>
      <c r="LTJ14" s="810"/>
      <c r="LTK14" s="810"/>
      <c r="LTL14" s="810"/>
      <c r="LTM14" s="810"/>
      <c r="LTN14" s="810"/>
      <c r="LTO14" s="810"/>
      <c r="LTP14" s="810"/>
      <c r="LTQ14" s="810"/>
      <c r="LTR14" s="810"/>
      <c r="LTS14" s="810"/>
      <c r="LTT14" s="810"/>
      <c r="LTU14" s="810"/>
      <c r="LTV14" s="810"/>
      <c r="LTW14" s="810"/>
      <c r="LTX14" s="810"/>
      <c r="LTY14" s="810"/>
      <c r="LTZ14" s="810"/>
      <c r="LUA14" s="810"/>
      <c r="LUB14" s="810"/>
      <c r="LUC14" s="810"/>
      <c r="LUD14" s="810"/>
      <c r="LUE14" s="810"/>
      <c r="LUF14" s="810"/>
      <c r="LUG14" s="810"/>
      <c r="LUH14" s="810"/>
      <c r="LUI14" s="810"/>
      <c r="LUJ14" s="810"/>
      <c r="LUK14" s="810"/>
      <c r="LUL14" s="810"/>
      <c r="LUM14" s="810"/>
      <c r="LUN14" s="810"/>
      <c r="LUO14" s="810"/>
      <c r="LUP14" s="810"/>
      <c r="LUQ14" s="810"/>
      <c r="LUR14" s="810"/>
      <c r="LUS14" s="810"/>
      <c r="LUT14" s="810"/>
      <c r="LUU14" s="810"/>
      <c r="LUV14" s="810"/>
      <c r="LUW14" s="810"/>
      <c r="LUX14" s="810"/>
      <c r="LUY14" s="810"/>
      <c r="LUZ14" s="810"/>
      <c r="LVA14" s="810"/>
      <c r="LVB14" s="810"/>
      <c r="LVC14" s="810"/>
      <c r="LVD14" s="810"/>
      <c r="LVE14" s="810"/>
      <c r="LVF14" s="810"/>
      <c r="LVG14" s="810"/>
      <c r="LVH14" s="810"/>
      <c r="LVI14" s="810"/>
      <c r="LVJ14" s="810"/>
      <c r="LVK14" s="810"/>
      <c r="LVL14" s="810"/>
      <c r="LVM14" s="810"/>
      <c r="LVN14" s="810"/>
      <c r="LVO14" s="810"/>
      <c r="LVP14" s="810"/>
      <c r="LVQ14" s="810"/>
      <c r="LVR14" s="810"/>
      <c r="LVS14" s="810"/>
      <c r="LVT14" s="810"/>
      <c r="LVU14" s="810"/>
      <c r="LVV14" s="810"/>
      <c r="LVW14" s="810"/>
      <c r="LVX14" s="810"/>
      <c r="LVY14" s="810"/>
      <c r="LVZ14" s="810"/>
      <c r="LWA14" s="810"/>
      <c r="LWB14" s="810"/>
      <c r="LWC14" s="810"/>
      <c r="LWD14" s="810"/>
      <c r="LWE14" s="810"/>
      <c r="LWF14" s="810"/>
      <c r="LWG14" s="810"/>
      <c r="LWH14" s="810"/>
      <c r="LWI14" s="810"/>
      <c r="LWJ14" s="810"/>
      <c r="LWK14" s="810"/>
      <c r="LWL14" s="810"/>
      <c r="LWM14" s="810"/>
      <c r="LWN14" s="810"/>
      <c r="LWO14" s="810"/>
      <c r="LWP14" s="810"/>
      <c r="LWQ14" s="810"/>
      <c r="LWR14" s="810"/>
      <c r="LWS14" s="810"/>
      <c r="LWT14" s="810"/>
      <c r="LWU14" s="810"/>
      <c r="LWV14" s="810"/>
      <c r="LWW14" s="810"/>
      <c r="LWX14" s="810"/>
      <c r="LWY14" s="810"/>
      <c r="LWZ14" s="810"/>
      <c r="LXA14" s="810"/>
      <c r="LXB14" s="810"/>
      <c r="LXC14" s="810"/>
      <c r="LXD14" s="810"/>
      <c r="LXE14" s="810"/>
      <c r="LXF14" s="810"/>
      <c r="LXG14" s="810"/>
      <c r="LXH14" s="810"/>
      <c r="LXI14" s="810"/>
      <c r="LXJ14" s="810"/>
      <c r="LXK14" s="810"/>
      <c r="LXL14" s="810"/>
      <c r="LXM14" s="810"/>
      <c r="LXN14" s="810"/>
      <c r="LXO14" s="810"/>
      <c r="LXP14" s="810"/>
      <c r="LXQ14" s="810"/>
      <c r="LXR14" s="810"/>
      <c r="LXS14" s="810"/>
      <c r="LXT14" s="810"/>
      <c r="LXU14" s="810"/>
      <c r="LXV14" s="810"/>
      <c r="LXW14" s="810"/>
      <c r="LXX14" s="810"/>
      <c r="LXY14" s="810"/>
      <c r="LXZ14" s="810"/>
      <c r="LYA14" s="810"/>
      <c r="LYB14" s="810"/>
      <c r="LYC14" s="810"/>
      <c r="LYD14" s="810"/>
      <c r="LYE14" s="810"/>
      <c r="LYF14" s="810"/>
      <c r="LYG14" s="810"/>
      <c r="LYH14" s="810"/>
      <c r="LYI14" s="810"/>
      <c r="LYJ14" s="810"/>
      <c r="LYK14" s="810"/>
      <c r="LYL14" s="810"/>
      <c r="LYM14" s="810"/>
      <c r="LYN14" s="810"/>
      <c r="LYO14" s="810"/>
      <c r="LYP14" s="810"/>
      <c r="LYQ14" s="810"/>
      <c r="LYR14" s="810"/>
      <c r="LYS14" s="810"/>
      <c r="LYT14" s="810"/>
      <c r="LYU14" s="810"/>
      <c r="LYV14" s="810"/>
      <c r="LYW14" s="810"/>
      <c r="LYX14" s="810"/>
      <c r="LYY14" s="810"/>
      <c r="LYZ14" s="810"/>
      <c r="LZA14" s="810"/>
      <c r="LZB14" s="810"/>
      <c r="LZC14" s="810"/>
      <c r="LZD14" s="810"/>
      <c r="LZE14" s="810"/>
      <c r="LZF14" s="810"/>
      <c r="LZG14" s="810"/>
      <c r="LZH14" s="810"/>
      <c r="LZI14" s="810"/>
      <c r="LZJ14" s="810"/>
      <c r="LZK14" s="810"/>
      <c r="LZL14" s="810"/>
      <c r="LZM14" s="810"/>
      <c r="LZN14" s="810"/>
      <c r="LZO14" s="810"/>
      <c r="LZP14" s="810"/>
      <c r="LZQ14" s="810"/>
      <c r="LZR14" s="810"/>
      <c r="LZS14" s="810"/>
      <c r="LZT14" s="810"/>
      <c r="LZU14" s="810"/>
      <c r="LZV14" s="810"/>
      <c r="LZW14" s="810"/>
      <c r="LZX14" s="810"/>
      <c r="LZY14" s="810"/>
      <c r="LZZ14" s="810"/>
      <c r="MAA14" s="810"/>
      <c r="MAB14" s="810"/>
      <c r="MAC14" s="810"/>
      <c r="MAD14" s="810"/>
      <c r="MAE14" s="810"/>
      <c r="MAF14" s="810"/>
      <c r="MAG14" s="810"/>
      <c r="MAH14" s="810"/>
      <c r="MAI14" s="810"/>
      <c r="MAJ14" s="810"/>
      <c r="MAK14" s="810"/>
      <c r="MAL14" s="810"/>
      <c r="MAM14" s="810"/>
      <c r="MAN14" s="810"/>
      <c r="MAO14" s="810"/>
      <c r="MAP14" s="810"/>
      <c r="MAQ14" s="810"/>
      <c r="MAR14" s="810"/>
      <c r="MAS14" s="810"/>
      <c r="MAT14" s="810"/>
      <c r="MAU14" s="810"/>
      <c r="MAV14" s="810"/>
      <c r="MAW14" s="810"/>
      <c r="MAX14" s="810"/>
      <c r="MAY14" s="810"/>
      <c r="MAZ14" s="810"/>
      <c r="MBA14" s="810"/>
      <c r="MBB14" s="810"/>
      <c r="MBC14" s="810"/>
      <c r="MBD14" s="810"/>
      <c r="MBE14" s="810"/>
      <c r="MBF14" s="810"/>
      <c r="MBG14" s="810"/>
      <c r="MBH14" s="810"/>
      <c r="MBI14" s="810"/>
      <c r="MBJ14" s="810"/>
      <c r="MBK14" s="810"/>
      <c r="MBL14" s="810"/>
      <c r="MBM14" s="810"/>
      <c r="MBN14" s="810"/>
      <c r="MBO14" s="810"/>
      <c r="MBP14" s="810"/>
      <c r="MBQ14" s="810"/>
      <c r="MBR14" s="810"/>
      <c r="MBS14" s="810"/>
      <c r="MBT14" s="810"/>
      <c r="MBU14" s="810"/>
      <c r="MBV14" s="810"/>
      <c r="MBW14" s="810"/>
      <c r="MBX14" s="810"/>
      <c r="MBY14" s="810"/>
      <c r="MBZ14" s="810"/>
      <c r="MCA14" s="810"/>
      <c r="MCB14" s="810"/>
      <c r="MCC14" s="810"/>
      <c r="MCD14" s="810"/>
      <c r="MCE14" s="810"/>
      <c r="MCF14" s="810"/>
      <c r="MCG14" s="810"/>
      <c r="MCH14" s="810"/>
      <c r="MCI14" s="810"/>
      <c r="MCJ14" s="810"/>
      <c r="MCK14" s="810"/>
      <c r="MCL14" s="810"/>
      <c r="MCM14" s="810"/>
      <c r="MCN14" s="810"/>
      <c r="MCO14" s="810"/>
      <c r="MCP14" s="810"/>
      <c r="MCQ14" s="810"/>
      <c r="MCR14" s="810"/>
      <c r="MCS14" s="810"/>
      <c r="MCT14" s="810"/>
      <c r="MCU14" s="810"/>
      <c r="MCV14" s="810"/>
      <c r="MCW14" s="810"/>
      <c r="MCX14" s="810"/>
      <c r="MCY14" s="810"/>
      <c r="MCZ14" s="810"/>
      <c r="MDA14" s="810"/>
      <c r="MDB14" s="810"/>
      <c r="MDC14" s="810"/>
      <c r="MDD14" s="810"/>
      <c r="MDE14" s="810"/>
      <c r="MDF14" s="810"/>
      <c r="MDG14" s="810"/>
      <c r="MDH14" s="810"/>
      <c r="MDI14" s="810"/>
      <c r="MDJ14" s="810"/>
      <c r="MDK14" s="810"/>
      <c r="MDL14" s="810"/>
      <c r="MDM14" s="810"/>
      <c r="MDN14" s="810"/>
      <c r="MDO14" s="810"/>
      <c r="MDP14" s="810"/>
      <c r="MDQ14" s="810"/>
      <c r="MDR14" s="810"/>
      <c r="MDS14" s="810"/>
      <c r="MDT14" s="810"/>
      <c r="MDU14" s="810"/>
      <c r="MDV14" s="810"/>
      <c r="MDW14" s="810"/>
      <c r="MDX14" s="810"/>
      <c r="MDY14" s="810"/>
      <c r="MDZ14" s="810"/>
      <c r="MEA14" s="810"/>
      <c r="MEB14" s="810"/>
      <c r="MEC14" s="810"/>
      <c r="MED14" s="810"/>
      <c r="MEE14" s="810"/>
      <c r="MEF14" s="810"/>
      <c r="MEG14" s="810"/>
      <c r="MEH14" s="810"/>
      <c r="MEI14" s="810"/>
      <c r="MEJ14" s="810"/>
      <c r="MEK14" s="810"/>
      <c r="MEL14" s="810"/>
      <c r="MEM14" s="810"/>
      <c r="MEN14" s="810"/>
      <c r="MEO14" s="810"/>
      <c r="MEP14" s="810"/>
      <c r="MEQ14" s="810"/>
      <c r="MER14" s="810"/>
      <c r="MES14" s="810"/>
      <c r="MET14" s="810"/>
      <c r="MEU14" s="810"/>
      <c r="MEV14" s="810"/>
      <c r="MEW14" s="810"/>
      <c r="MEX14" s="810"/>
      <c r="MEY14" s="810"/>
      <c r="MEZ14" s="810"/>
      <c r="MFA14" s="810"/>
      <c r="MFB14" s="810"/>
      <c r="MFC14" s="810"/>
      <c r="MFD14" s="810"/>
      <c r="MFE14" s="810"/>
      <c r="MFF14" s="810"/>
      <c r="MFG14" s="810"/>
      <c r="MFH14" s="810"/>
      <c r="MFI14" s="810"/>
      <c r="MFJ14" s="810"/>
      <c r="MFK14" s="810"/>
      <c r="MFL14" s="810"/>
      <c r="MFM14" s="810"/>
      <c r="MFN14" s="810"/>
      <c r="MFO14" s="810"/>
      <c r="MFP14" s="810"/>
      <c r="MFQ14" s="810"/>
      <c r="MFR14" s="810"/>
      <c r="MFS14" s="810"/>
      <c r="MFT14" s="810"/>
      <c r="MFU14" s="810"/>
      <c r="MFV14" s="810"/>
      <c r="MFW14" s="810"/>
      <c r="MFX14" s="810"/>
      <c r="MFY14" s="810"/>
      <c r="MFZ14" s="810"/>
      <c r="MGA14" s="810"/>
      <c r="MGB14" s="810"/>
      <c r="MGC14" s="810"/>
      <c r="MGD14" s="810"/>
      <c r="MGE14" s="810"/>
      <c r="MGF14" s="810"/>
      <c r="MGG14" s="810"/>
      <c r="MGH14" s="810"/>
      <c r="MGI14" s="810"/>
      <c r="MGJ14" s="810"/>
      <c r="MGK14" s="810"/>
      <c r="MGL14" s="810"/>
      <c r="MGM14" s="810"/>
      <c r="MGN14" s="810"/>
      <c r="MGO14" s="810"/>
      <c r="MGP14" s="810"/>
      <c r="MGQ14" s="810"/>
      <c r="MGR14" s="810"/>
      <c r="MGS14" s="810"/>
      <c r="MGT14" s="810"/>
      <c r="MGU14" s="810"/>
      <c r="MGV14" s="810"/>
      <c r="MGW14" s="810"/>
      <c r="MGX14" s="810"/>
      <c r="MGY14" s="810"/>
      <c r="MGZ14" s="810"/>
      <c r="MHA14" s="810"/>
      <c r="MHB14" s="810"/>
      <c r="MHC14" s="810"/>
      <c r="MHD14" s="810"/>
      <c r="MHE14" s="810"/>
      <c r="MHF14" s="810"/>
      <c r="MHG14" s="810"/>
      <c r="MHH14" s="810"/>
      <c r="MHI14" s="810"/>
      <c r="MHJ14" s="810"/>
      <c r="MHK14" s="810"/>
      <c r="MHL14" s="810"/>
      <c r="MHM14" s="810"/>
      <c r="MHN14" s="810"/>
      <c r="MHO14" s="810"/>
      <c r="MHP14" s="810"/>
      <c r="MHQ14" s="810"/>
      <c r="MHR14" s="810"/>
      <c r="MHS14" s="810"/>
      <c r="MHT14" s="810"/>
      <c r="MHU14" s="810"/>
      <c r="MHV14" s="810"/>
      <c r="MHW14" s="810"/>
      <c r="MHX14" s="810"/>
      <c r="MHY14" s="810"/>
      <c r="MHZ14" s="810"/>
      <c r="MIA14" s="810"/>
      <c r="MIB14" s="810"/>
      <c r="MIC14" s="810"/>
      <c r="MID14" s="810"/>
      <c r="MIE14" s="810"/>
      <c r="MIF14" s="810"/>
      <c r="MIG14" s="810"/>
      <c r="MIH14" s="810"/>
      <c r="MII14" s="810"/>
      <c r="MIJ14" s="810"/>
      <c r="MIK14" s="810"/>
      <c r="MIL14" s="810"/>
      <c r="MIM14" s="810"/>
      <c r="MIN14" s="810"/>
      <c r="MIO14" s="810"/>
      <c r="MIP14" s="810"/>
      <c r="MIQ14" s="810"/>
      <c r="MIR14" s="810"/>
      <c r="MIS14" s="810"/>
      <c r="MIT14" s="810"/>
      <c r="MIU14" s="810"/>
      <c r="MIV14" s="810"/>
      <c r="MIW14" s="810"/>
      <c r="MIX14" s="810"/>
      <c r="MIY14" s="810"/>
      <c r="MIZ14" s="810"/>
      <c r="MJA14" s="810"/>
      <c r="MJB14" s="810"/>
      <c r="MJC14" s="810"/>
      <c r="MJD14" s="810"/>
      <c r="MJE14" s="810"/>
      <c r="MJF14" s="810"/>
      <c r="MJG14" s="810"/>
      <c r="MJH14" s="810"/>
      <c r="MJI14" s="810"/>
      <c r="MJJ14" s="810"/>
      <c r="MJK14" s="810"/>
      <c r="MJL14" s="810"/>
      <c r="MJM14" s="810"/>
      <c r="MJN14" s="810"/>
      <c r="MJO14" s="810"/>
      <c r="MJP14" s="810"/>
      <c r="MJQ14" s="810"/>
      <c r="MJR14" s="810"/>
      <c r="MJS14" s="810"/>
      <c r="MJT14" s="810"/>
      <c r="MJU14" s="810"/>
      <c r="MJV14" s="810"/>
      <c r="MJW14" s="810"/>
      <c r="MJX14" s="810"/>
      <c r="MJY14" s="810"/>
      <c r="MJZ14" s="810"/>
      <c r="MKA14" s="810"/>
      <c r="MKB14" s="810"/>
      <c r="MKC14" s="810"/>
      <c r="MKD14" s="810"/>
      <c r="MKE14" s="810"/>
      <c r="MKF14" s="810"/>
      <c r="MKG14" s="810"/>
      <c r="MKH14" s="810"/>
      <c r="MKI14" s="810"/>
      <c r="MKJ14" s="810"/>
      <c r="MKK14" s="810"/>
      <c r="MKL14" s="810"/>
      <c r="MKM14" s="810"/>
      <c r="MKN14" s="810"/>
      <c r="MKO14" s="810"/>
      <c r="MKP14" s="810"/>
      <c r="MKQ14" s="810"/>
      <c r="MKR14" s="810"/>
      <c r="MKS14" s="810"/>
      <c r="MKT14" s="810"/>
      <c r="MKU14" s="810"/>
      <c r="MKV14" s="810"/>
      <c r="MKW14" s="810"/>
      <c r="MKX14" s="810"/>
      <c r="MKY14" s="810"/>
      <c r="MKZ14" s="810"/>
      <c r="MLA14" s="810"/>
      <c r="MLB14" s="810"/>
      <c r="MLC14" s="810"/>
      <c r="MLD14" s="810"/>
      <c r="MLE14" s="810"/>
      <c r="MLF14" s="810"/>
      <c r="MLG14" s="810"/>
      <c r="MLH14" s="810"/>
      <c r="MLI14" s="810"/>
      <c r="MLJ14" s="810"/>
      <c r="MLK14" s="810"/>
      <c r="MLL14" s="810"/>
      <c r="MLM14" s="810"/>
      <c r="MLN14" s="810"/>
      <c r="MLO14" s="810"/>
      <c r="MLP14" s="810"/>
      <c r="MLQ14" s="810"/>
      <c r="MLR14" s="810"/>
      <c r="MLS14" s="810"/>
      <c r="MLT14" s="810"/>
      <c r="MLU14" s="810"/>
      <c r="MLV14" s="810"/>
      <c r="MLW14" s="810"/>
      <c r="MLX14" s="810"/>
      <c r="MLY14" s="810"/>
      <c r="MLZ14" s="810"/>
      <c r="MMA14" s="810"/>
      <c r="MMB14" s="810"/>
      <c r="MMC14" s="810"/>
      <c r="MMD14" s="810"/>
      <c r="MME14" s="810"/>
      <c r="MMF14" s="810"/>
      <c r="MMG14" s="810"/>
      <c r="MMH14" s="810"/>
      <c r="MMI14" s="810"/>
      <c r="MMJ14" s="810"/>
      <c r="MMK14" s="810"/>
      <c r="MML14" s="810"/>
      <c r="MMM14" s="810"/>
      <c r="MMN14" s="810"/>
      <c r="MMO14" s="810"/>
      <c r="MMP14" s="810"/>
      <c r="MMQ14" s="810"/>
      <c r="MMR14" s="810"/>
      <c r="MMS14" s="810"/>
      <c r="MMT14" s="810"/>
      <c r="MMU14" s="810"/>
      <c r="MMV14" s="810"/>
      <c r="MMW14" s="810"/>
      <c r="MMX14" s="810"/>
      <c r="MMY14" s="810"/>
      <c r="MMZ14" s="810"/>
      <c r="MNA14" s="810"/>
      <c r="MNB14" s="810"/>
      <c r="MNC14" s="810"/>
      <c r="MND14" s="810"/>
      <c r="MNE14" s="810"/>
      <c r="MNF14" s="810"/>
      <c r="MNG14" s="810"/>
      <c r="MNH14" s="810"/>
      <c r="MNI14" s="810"/>
      <c r="MNJ14" s="810"/>
      <c r="MNK14" s="810"/>
      <c r="MNL14" s="810"/>
      <c r="MNM14" s="810"/>
      <c r="MNN14" s="810"/>
      <c r="MNO14" s="810"/>
      <c r="MNP14" s="810"/>
      <c r="MNQ14" s="810"/>
      <c r="MNR14" s="810"/>
      <c r="MNS14" s="810"/>
      <c r="MNT14" s="810"/>
      <c r="MNU14" s="810"/>
      <c r="MNV14" s="810"/>
      <c r="MNW14" s="810"/>
      <c r="MNX14" s="810"/>
      <c r="MNY14" s="810"/>
      <c r="MNZ14" s="810"/>
      <c r="MOA14" s="810"/>
      <c r="MOB14" s="810"/>
      <c r="MOC14" s="810"/>
      <c r="MOD14" s="810"/>
      <c r="MOE14" s="810"/>
      <c r="MOF14" s="810"/>
      <c r="MOG14" s="810"/>
      <c r="MOH14" s="810"/>
      <c r="MOI14" s="810"/>
      <c r="MOJ14" s="810"/>
      <c r="MOK14" s="810"/>
      <c r="MOL14" s="810"/>
      <c r="MOM14" s="810"/>
      <c r="MON14" s="810"/>
      <c r="MOO14" s="810"/>
      <c r="MOP14" s="810"/>
      <c r="MOQ14" s="810"/>
      <c r="MOR14" s="810"/>
      <c r="MOS14" s="810"/>
      <c r="MOT14" s="810"/>
      <c r="MOU14" s="810"/>
      <c r="MOV14" s="810"/>
      <c r="MOW14" s="810"/>
      <c r="MOX14" s="810"/>
      <c r="MOY14" s="810"/>
      <c r="MOZ14" s="810"/>
      <c r="MPA14" s="810"/>
      <c r="MPB14" s="810"/>
      <c r="MPC14" s="810"/>
      <c r="MPD14" s="810"/>
      <c r="MPE14" s="810"/>
      <c r="MPF14" s="810"/>
      <c r="MPG14" s="810"/>
      <c r="MPH14" s="810"/>
      <c r="MPI14" s="810"/>
      <c r="MPJ14" s="810"/>
      <c r="MPK14" s="810"/>
      <c r="MPL14" s="810"/>
      <c r="MPM14" s="810"/>
      <c r="MPN14" s="810"/>
      <c r="MPO14" s="810"/>
      <c r="MPP14" s="810"/>
      <c r="MPQ14" s="810"/>
      <c r="MPR14" s="810"/>
      <c r="MPS14" s="810"/>
      <c r="MPT14" s="810"/>
      <c r="MPU14" s="810"/>
      <c r="MPV14" s="810"/>
      <c r="MPW14" s="810"/>
      <c r="MPX14" s="810"/>
      <c r="MPY14" s="810"/>
      <c r="MPZ14" s="810"/>
      <c r="MQA14" s="810"/>
      <c r="MQB14" s="810"/>
      <c r="MQC14" s="810"/>
      <c r="MQD14" s="810"/>
      <c r="MQE14" s="810"/>
      <c r="MQF14" s="810"/>
      <c r="MQG14" s="810"/>
      <c r="MQH14" s="810"/>
      <c r="MQI14" s="810"/>
      <c r="MQJ14" s="810"/>
      <c r="MQK14" s="810"/>
      <c r="MQL14" s="810"/>
      <c r="MQM14" s="810"/>
      <c r="MQN14" s="810"/>
      <c r="MQO14" s="810"/>
      <c r="MQP14" s="810"/>
      <c r="MQQ14" s="810"/>
      <c r="MQR14" s="810"/>
      <c r="MQS14" s="810"/>
      <c r="MQT14" s="810"/>
      <c r="MQU14" s="810"/>
      <c r="MQV14" s="810"/>
      <c r="MQW14" s="810"/>
      <c r="MQX14" s="810"/>
      <c r="MQY14" s="810"/>
      <c r="MQZ14" s="810"/>
      <c r="MRA14" s="810"/>
      <c r="MRB14" s="810"/>
      <c r="MRC14" s="810"/>
      <c r="MRD14" s="810"/>
      <c r="MRE14" s="810"/>
      <c r="MRF14" s="810"/>
      <c r="MRG14" s="810"/>
      <c r="MRH14" s="810"/>
      <c r="MRI14" s="810"/>
      <c r="MRJ14" s="810"/>
      <c r="MRK14" s="810"/>
      <c r="MRL14" s="810"/>
      <c r="MRM14" s="810"/>
      <c r="MRN14" s="810"/>
      <c r="MRO14" s="810"/>
      <c r="MRP14" s="810"/>
      <c r="MRQ14" s="810"/>
      <c r="MRR14" s="810"/>
      <c r="MRS14" s="810"/>
      <c r="MRT14" s="810"/>
      <c r="MRU14" s="810"/>
      <c r="MRV14" s="810"/>
      <c r="MRW14" s="810"/>
      <c r="MRX14" s="810"/>
      <c r="MRY14" s="810"/>
      <c r="MRZ14" s="810"/>
      <c r="MSA14" s="810"/>
      <c r="MSB14" s="810"/>
      <c r="MSC14" s="810"/>
      <c r="MSD14" s="810"/>
      <c r="MSE14" s="810"/>
      <c r="MSF14" s="810"/>
      <c r="MSG14" s="810"/>
      <c r="MSH14" s="810"/>
      <c r="MSI14" s="810"/>
      <c r="MSJ14" s="810"/>
      <c r="MSK14" s="810"/>
      <c r="MSL14" s="810"/>
      <c r="MSM14" s="810"/>
      <c r="MSN14" s="810"/>
      <c r="MSO14" s="810"/>
      <c r="MSP14" s="810"/>
      <c r="MSQ14" s="810"/>
      <c r="MSR14" s="810"/>
      <c r="MSS14" s="810"/>
      <c r="MST14" s="810"/>
      <c r="MSU14" s="810"/>
      <c r="MSV14" s="810"/>
      <c r="MSW14" s="810"/>
      <c r="MSX14" s="810"/>
      <c r="MSY14" s="810"/>
      <c r="MSZ14" s="810"/>
      <c r="MTA14" s="810"/>
      <c r="MTB14" s="810"/>
      <c r="MTC14" s="810"/>
      <c r="MTD14" s="810"/>
      <c r="MTE14" s="810"/>
      <c r="MTF14" s="810"/>
      <c r="MTG14" s="810"/>
      <c r="MTH14" s="810"/>
      <c r="MTI14" s="810"/>
      <c r="MTJ14" s="810"/>
      <c r="MTK14" s="810"/>
      <c r="MTL14" s="810"/>
      <c r="MTM14" s="810"/>
      <c r="MTN14" s="810"/>
      <c r="MTO14" s="810"/>
      <c r="MTP14" s="810"/>
      <c r="MTQ14" s="810"/>
      <c r="MTR14" s="810"/>
      <c r="MTS14" s="810"/>
      <c r="MTT14" s="810"/>
      <c r="MTU14" s="810"/>
      <c r="MTV14" s="810"/>
      <c r="MTW14" s="810"/>
      <c r="MTX14" s="810"/>
      <c r="MTY14" s="810"/>
      <c r="MTZ14" s="810"/>
      <c r="MUA14" s="810"/>
      <c r="MUB14" s="810"/>
      <c r="MUC14" s="810"/>
      <c r="MUD14" s="810"/>
      <c r="MUE14" s="810"/>
      <c r="MUF14" s="810"/>
      <c r="MUG14" s="810"/>
      <c r="MUH14" s="810"/>
      <c r="MUI14" s="810"/>
      <c r="MUJ14" s="810"/>
      <c r="MUK14" s="810"/>
      <c r="MUL14" s="810"/>
      <c r="MUM14" s="810"/>
      <c r="MUN14" s="810"/>
      <c r="MUO14" s="810"/>
      <c r="MUP14" s="810"/>
      <c r="MUQ14" s="810"/>
      <c r="MUR14" s="810"/>
      <c r="MUS14" s="810"/>
      <c r="MUT14" s="810"/>
      <c r="MUU14" s="810"/>
      <c r="MUV14" s="810"/>
      <c r="MUW14" s="810"/>
      <c r="MUX14" s="810"/>
      <c r="MUY14" s="810"/>
      <c r="MUZ14" s="810"/>
      <c r="MVA14" s="810"/>
      <c r="MVB14" s="810"/>
      <c r="MVC14" s="810"/>
      <c r="MVD14" s="810"/>
      <c r="MVE14" s="810"/>
      <c r="MVF14" s="810"/>
      <c r="MVG14" s="810"/>
      <c r="MVH14" s="810"/>
      <c r="MVI14" s="810"/>
      <c r="MVJ14" s="810"/>
      <c r="MVK14" s="810"/>
      <c r="MVL14" s="810"/>
      <c r="MVM14" s="810"/>
      <c r="MVN14" s="810"/>
      <c r="MVO14" s="810"/>
      <c r="MVP14" s="810"/>
      <c r="MVQ14" s="810"/>
      <c r="MVR14" s="810"/>
      <c r="MVS14" s="810"/>
      <c r="MVT14" s="810"/>
      <c r="MVU14" s="810"/>
      <c r="MVV14" s="810"/>
      <c r="MVW14" s="810"/>
      <c r="MVX14" s="810"/>
      <c r="MVY14" s="810"/>
      <c r="MVZ14" s="810"/>
      <c r="MWA14" s="810"/>
      <c r="MWB14" s="810"/>
      <c r="MWC14" s="810"/>
      <c r="MWD14" s="810"/>
      <c r="MWE14" s="810"/>
      <c r="MWF14" s="810"/>
      <c r="MWG14" s="810"/>
      <c r="MWH14" s="810"/>
      <c r="MWI14" s="810"/>
      <c r="MWJ14" s="810"/>
      <c r="MWK14" s="810"/>
      <c r="MWL14" s="810"/>
      <c r="MWM14" s="810"/>
      <c r="MWN14" s="810"/>
      <c r="MWO14" s="810"/>
      <c r="MWP14" s="810"/>
      <c r="MWQ14" s="810"/>
      <c r="MWR14" s="810"/>
      <c r="MWS14" s="810"/>
      <c r="MWT14" s="810"/>
      <c r="MWU14" s="810"/>
      <c r="MWV14" s="810"/>
      <c r="MWW14" s="810"/>
      <c r="MWX14" s="810"/>
      <c r="MWY14" s="810"/>
      <c r="MWZ14" s="810"/>
      <c r="MXA14" s="810"/>
      <c r="MXB14" s="810"/>
      <c r="MXC14" s="810"/>
      <c r="MXD14" s="810"/>
      <c r="MXE14" s="810"/>
      <c r="MXF14" s="810"/>
      <c r="MXG14" s="810"/>
      <c r="MXH14" s="810"/>
      <c r="MXI14" s="810"/>
      <c r="MXJ14" s="810"/>
      <c r="MXK14" s="810"/>
      <c r="MXL14" s="810"/>
      <c r="MXM14" s="810"/>
      <c r="MXN14" s="810"/>
      <c r="MXO14" s="810"/>
      <c r="MXP14" s="810"/>
      <c r="MXQ14" s="810"/>
      <c r="MXR14" s="810"/>
      <c r="MXS14" s="810"/>
      <c r="MXT14" s="810"/>
      <c r="MXU14" s="810"/>
      <c r="MXV14" s="810"/>
      <c r="MXW14" s="810"/>
      <c r="MXX14" s="810"/>
      <c r="MXY14" s="810"/>
      <c r="MXZ14" s="810"/>
      <c r="MYA14" s="810"/>
      <c r="MYB14" s="810"/>
      <c r="MYC14" s="810"/>
      <c r="MYD14" s="810"/>
      <c r="MYE14" s="810"/>
      <c r="MYF14" s="810"/>
      <c r="MYG14" s="810"/>
      <c r="MYH14" s="810"/>
      <c r="MYI14" s="810"/>
      <c r="MYJ14" s="810"/>
      <c r="MYK14" s="810"/>
      <c r="MYL14" s="810"/>
      <c r="MYM14" s="810"/>
      <c r="MYN14" s="810"/>
      <c r="MYO14" s="810"/>
      <c r="MYP14" s="810"/>
      <c r="MYQ14" s="810"/>
      <c r="MYR14" s="810"/>
      <c r="MYS14" s="810"/>
      <c r="MYT14" s="810"/>
      <c r="MYU14" s="810"/>
      <c r="MYV14" s="810"/>
      <c r="MYW14" s="810"/>
      <c r="MYX14" s="810"/>
      <c r="MYY14" s="810"/>
      <c r="MYZ14" s="810"/>
      <c r="MZA14" s="810"/>
      <c r="MZB14" s="810"/>
      <c r="MZC14" s="810"/>
      <c r="MZD14" s="810"/>
      <c r="MZE14" s="810"/>
      <c r="MZF14" s="810"/>
      <c r="MZG14" s="810"/>
      <c r="MZH14" s="810"/>
      <c r="MZI14" s="810"/>
      <c r="MZJ14" s="810"/>
      <c r="MZK14" s="810"/>
      <c r="MZL14" s="810"/>
      <c r="MZM14" s="810"/>
      <c r="MZN14" s="810"/>
      <c r="MZO14" s="810"/>
      <c r="MZP14" s="810"/>
      <c r="MZQ14" s="810"/>
      <c r="MZR14" s="810"/>
      <c r="MZS14" s="810"/>
      <c r="MZT14" s="810"/>
      <c r="MZU14" s="810"/>
      <c r="MZV14" s="810"/>
      <c r="MZW14" s="810"/>
      <c r="MZX14" s="810"/>
      <c r="MZY14" s="810"/>
      <c r="MZZ14" s="810"/>
      <c r="NAA14" s="810"/>
      <c r="NAB14" s="810"/>
      <c r="NAC14" s="810"/>
      <c r="NAD14" s="810"/>
      <c r="NAE14" s="810"/>
      <c r="NAF14" s="810"/>
      <c r="NAG14" s="810"/>
      <c r="NAH14" s="810"/>
      <c r="NAI14" s="810"/>
      <c r="NAJ14" s="810"/>
      <c r="NAK14" s="810"/>
      <c r="NAL14" s="810"/>
      <c r="NAM14" s="810"/>
      <c r="NAN14" s="810"/>
      <c r="NAO14" s="810"/>
      <c r="NAP14" s="810"/>
      <c r="NAQ14" s="810"/>
      <c r="NAR14" s="810"/>
      <c r="NAS14" s="810"/>
      <c r="NAT14" s="810"/>
      <c r="NAU14" s="810"/>
      <c r="NAV14" s="810"/>
      <c r="NAW14" s="810"/>
      <c r="NAX14" s="810"/>
      <c r="NAY14" s="810"/>
      <c r="NAZ14" s="810"/>
      <c r="NBA14" s="810"/>
      <c r="NBB14" s="810"/>
      <c r="NBC14" s="810"/>
      <c r="NBD14" s="810"/>
      <c r="NBE14" s="810"/>
      <c r="NBF14" s="810"/>
      <c r="NBG14" s="810"/>
      <c r="NBH14" s="810"/>
      <c r="NBI14" s="810"/>
      <c r="NBJ14" s="810"/>
      <c r="NBK14" s="810"/>
      <c r="NBL14" s="810"/>
      <c r="NBM14" s="810"/>
      <c r="NBN14" s="810"/>
      <c r="NBO14" s="810"/>
      <c r="NBP14" s="810"/>
      <c r="NBQ14" s="810"/>
      <c r="NBR14" s="810"/>
      <c r="NBS14" s="810"/>
      <c r="NBT14" s="810"/>
      <c r="NBU14" s="810"/>
      <c r="NBV14" s="810"/>
      <c r="NBW14" s="810"/>
      <c r="NBX14" s="810"/>
      <c r="NBY14" s="810"/>
      <c r="NBZ14" s="810"/>
      <c r="NCA14" s="810"/>
      <c r="NCB14" s="810"/>
      <c r="NCC14" s="810"/>
      <c r="NCD14" s="810"/>
      <c r="NCE14" s="810"/>
      <c r="NCF14" s="810"/>
      <c r="NCG14" s="810"/>
      <c r="NCH14" s="810"/>
      <c r="NCI14" s="810"/>
      <c r="NCJ14" s="810"/>
      <c r="NCK14" s="810"/>
      <c r="NCL14" s="810"/>
      <c r="NCM14" s="810"/>
      <c r="NCN14" s="810"/>
      <c r="NCO14" s="810"/>
      <c r="NCP14" s="810"/>
      <c r="NCQ14" s="810"/>
      <c r="NCR14" s="810"/>
      <c r="NCS14" s="810"/>
      <c r="NCT14" s="810"/>
      <c r="NCU14" s="810"/>
      <c r="NCV14" s="810"/>
      <c r="NCW14" s="810"/>
      <c r="NCX14" s="810"/>
      <c r="NCY14" s="810"/>
      <c r="NCZ14" s="810"/>
      <c r="NDA14" s="810"/>
      <c r="NDB14" s="810"/>
      <c r="NDC14" s="810"/>
      <c r="NDD14" s="810"/>
      <c r="NDE14" s="810"/>
      <c r="NDF14" s="810"/>
      <c r="NDG14" s="810"/>
      <c r="NDH14" s="810"/>
      <c r="NDI14" s="810"/>
      <c r="NDJ14" s="810"/>
      <c r="NDK14" s="810"/>
      <c r="NDL14" s="810"/>
      <c r="NDM14" s="810"/>
      <c r="NDN14" s="810"/>
      <c r="NDO14" s="810"/>
      <c r="NDP14" s="810"/>
      <c r="NDQ14" s="810"/>
      <c r="NDR14" s="810"/>
      <c r="NDS14" s="810"/>
      <c r="NDT14" s="810"/>
      <c r="NDU14" s="810"/>
      <c r="NDV14" s="810"/>
      <c r="NDW14" s="810"/>
      <c r="NDX14" s="810"/>
      <c r="NDY14" s="810"/>
      <c r="NDZ14" s="810"/>
      <c r="NEA14" s="810"/>
      <c r="NEB14" s="810"/>
      <c r="NEC14" s="810"/>
      <c r="NED14" s="810"/>
      <c r="NEE14" s="810"/>
      <c r="NEF14" s="810"/>
      <c r="NEG14" s="810"/>
      <c r="NEH14" s="810"/>
      <c r="NEI14" s="810"/>
      <c r="NEJ14" s="810"/>
      <c r="NEK14" s="810"/>
      <c r="NEL14" s="810"/>
      <c r="NEM14" s="810"/>
      <c r="NEN14" s="810"/>
      <c r="NEO14" s="810"/>
      <c r="NEP14" s="810"/>
      <c r="NEQ14" s="810"/>
      <c r="NER14" s="810"/>
      <c r="NES14" s="810"/>
      <c r="NET14" s="810"/>
      <c r="NEU14" s="810"/>
      <c r="NEV14" s="810"/>
      <c r="NEW14" s="810"/>
      <c r="NEX14" s="810"/>
      <c r="NEY14" s="810"/>
      <c r="NEZ14" s="810"/>
      <c r="NFA14" s="810"/>
      <c r="NFB14" s="810"/>
      <c r="NFC14" s="810"/>
      <c r="NFD14" s="810"/>
      <c r="NFE14" s="810"/>
      <c r="NFF14" s="810"/>
      <c r="NFG14" s="810"/>
      <c r="NFH14" s="810"/>
      <c r="NFI14" s="810"/>
      <c r="NFJ14" s="810"/>
      <c r="NFK14" s="810"/>
      <c r="NFL14" s="810"/>
      <c r="NFM14" s="810"/>
      <c r="NFN14" s="810"/>
      <c r="NFO14" s="810"/>
      <c r="NFP14" s="810"/>
      <c r="NFQ14" s="810"/>
      <c r="NFR14" s="810"/>
      <c r="NFS14" s="810"/>
      <c r="NFT14" s="810"/>
      <c r="NFU14" s="810"/>
      <c r="NFV14" s="810"/>
      <c r="NFW14" s="810"/>
      <c r="NFX14" s="810"/>
      <c r="NFY14" s="810"/>
      <c r="NFZ14" s="810"/>
      <c r="NGA14" s="810"/>
      <c r="NGB14" s="810"/>
      <c r="NGC14" s="810"/>
      <c r="NGD14" s="810"/>
      <c r="NGE14" s="810"/>
      <c r="NGF14" s="810"/>
      <c r="NGG14" s="810"/>
      <c r="NGH14" s="810"/>
      <c r="NGI14" s="810"/>
      <c r="NGJ14" s="810"/>
      <c r="NGK14" s="810"/>
      <c r="NGL14" s="810"/>
      <c r="NGM14" s="810"/>
      <c r="NGN14" s="810"/>
      <c r="NGO14" s="810"/>
      <c r="NGP14" s="810"/>
      <c r="NGQ14" s="810"/>
      <c r="NGR14" s="810"/>
      <c r="NGS14" s="810"/>
      <c r="NGT14" s="810"/>
      <c r="NGU14" s="810"/>
      <c r="NGV14" s="810"/>
      <c r="NGW14" s="810"/>
      <c r="NGX14" s="810"/>
      <c r="NGY14" s="810"/>
      <c r="NGZ14" s="810"/>
      <c r="NHA14" s="810"/>
      <c r="NHB14" s="810"/>
      <c r="NHC14" s="810"/>
      <c r="NHD14" s="810"/>
      <c r="NHE14" s="810"/>
      <c r="NHF14" s="810"/>
      <c r="NHG14" s="810"/>
      <c r="NHH14" s="810"/>
      <c r="NHI14" s="810"/>
      <c r="NHJ14" s="810"/>
      <c r="NHK14" s="810"/>
      <c r="NHL14" s="810"/>
      <c r="NHM14" s="810"/>
      <c r="NHN14" s="810"/>
      <c r="NHO14" s="810"/>
      <c r="NHP14" s="810"/>
      <c r="NHQ14" s="810"/>
      <c r="NHR14" s="810"/>
      <c r="NHS14" s="810"/>
      <c r="NHT14" s="810"/>
      <c r="NHU14" s="810"/>
      <c r="NHV14" s="810"/>
      <c r="NHW14" s="810"/>
      <c r="NHX14" s="810"/>
      <c r="NHY14" s="810"/>
      <c r="NHZ14" s="810"/>
      <c r="NIA14" s="810"/>
      <c r="NIB14" s="810"/>
      <c r="NIC14" s="810"/>
      <c r="NID14" s="810"/>
      <c r="NIE14" s="810"/>
      <c r="NIF14" s="810"/>
      <c r="NIG14" s="810"/>
      <c r="NIH14" s="810"/>
      <c r="NII14" s="810"/>
      <c r="NIJ14" s="810"/>
      <c r="NIK14" s="810"/>
      <c r="NIL14" s="810"/>
      <c r="NIM14" s="810"/>
      <c r="NIN14" s="810"/>
      <c r="NIO14" s="810"/>
      <c r="NIP14" s="810"/>
      <c r="NIQ14" s="810"/>
      <c r="NIR14" s="810"/>
      <c r="NIS14" s="810"/>
      <c r="NIT14" s="810"/>
      <c r="NIU14" s="810"/>
      <c r="NIV14" s="810"/>
      <c r="NIW14" s="810"/>
      <c r="NIX14" s="810"/>
      <c r="NIY14" s="810"/>
      <c r="NIZ14" s="810"/>
      <c r="NJA14" s="810"/>
      <c r="NJB14" s="810"/>
      <c r="NJC14" s="810"/>
      <c r="NJD14" s="810"/>
      <c r="NJE14" s="810"/>
      <c r="NJF14" s="810"/>
      <c r="NJG14" s="810"/>
      <c r="NJH14" s="810"/>
      <c r="NJI14" s="810"/>
      <c r="NJJ14" s="810"/>
      <c r="NJK14" s="810"/>
      <c r="NJL14" s="810"/>
      <c r="NJM14" s="810"/>
      <c r="NJN14" s="810"/>
      <c r="NJO14" s="810"/>
      <c r="NJP14" s="810"/>
      <c r="NJQ14" s="810"/>
      <c r="NJR14" s="810"/>
      <c r="NJS14" s="810"/>
      <c r="NJT14" s="810"/>
      <c r="NJU14" s="810"/>
      <c r="NJV14" s="810"/>
      <c r="NJW14" s="810"/>
      <c r="NJX14" s="810"/>
      <c r="NJY14" s="810"/>
      <c r="NJZ14" s="810"/>
      <c r="NKA14" s="810"/>
      <c r="NKB14" s="810"/>
      <c r="NKC14" s="810"/>
      <c r="NKD14" s="810"/>
      <c r="NKE14" s="810"/>
      <c r="NKF14" s="810"/>
      <c r="NKG14" s="810"/>
      <c r="NKH14" s="810"/>
      <c r="NKI14" s="810"/>
      <c r="NKJ14" s="810"/>
      <c r="NKK14" s="810"/>
      <c r="NKL14" s="810"/>
      <c r="NKM14" s="810"/>
      <c r="NKN14" s="810"/>
      <c r="NKO14" s="810"/>
      <c r="NKP14" s="810"/>
      <c r="NKQ14" s="810"/>
      <c r="NKR14" s="810"/>
      <c r="NKS14" s="810"/>
      <c r="NKT14" s="810"/>
      <c r="NKU14" s="810"/>
      <c r="NKV14" s="810"/>
      <c r="NKW14" s="810"/>
      <c r="NKX14" s="810"/>
      <c r="NKY14" s="810"/>
      <c r="NKZ14" s="810"/>
      <c r="NLA14" s="810"/>
      <c r="NLB14" s="810"/>
      <c r="NLC14" s="810"/>
      <c r="NLD14" s="810"/>
      <c r="NLE14" s="810"/>
      <c r="NLF14" s="810"/>
      <c r="NLG14" s="810"/>
      <c r="NLH14" s="810"/>
      <c r="NLI14" s="810"/>
      <c r="NLJ14" s="810"/>
      <c r="NLK14" s="810"/>
      <c r="NLL14" s="810"/>
      <c r="NLM14" s="810"/>
      <c r="NLN14" s="810"/>
      <c r="NLO14" s="810"/>
      <c r="NLP14" s="810"/>
      <c r="NLQ14" s="810"/>
      <c r="NLR14" s="810"/>
      <c r="NLS14" s="810"/>
      <c r="NLT14" s="810"/>
      <c r="NLU14" s="810"/>
      <c r="NLV14" s="810"/>
      <c r="NLW14" s="810"/>
      <c r="NLX14" s="810"/>
      <c r="NLY14" s="810"/>
      <c r="NLZ14" s="810"/>
      <c r="NMA14" s="810"/>
      <c r="NMB14" s="810"/>
      <c r="NMC14" s="810"/>
      <c r="NMD14" s="810"/>
      <c r="NME14" s="810"/>
      <c r="NMF14" s="810"/>
      <c r="NMG14" s="810"/>
      <c r="NMH14" s="810"/>
      <c r="NMI14" s="810"/>
      <c r="NMJ14" s="810"/>
      <c r="NMK14" s="810"/>
      <c r="NML14" s="810"/>
      <c r="NMM14" s="810"/>
      <c r="NMN14" s="810"/>
      <c r="NMO14" s="810"/>
      <c r="NMP14" s="810"/>
      <c r="NMQ14" s="810"/>
      <c r="NMR14" s="810"/>
      <c r="NMS14" s="810"/>
      <c r="NMT14" s="810"/>
      <c r="NMU14" s="810"/>
      <c r="NMV14" s="810"/>
      <c r="NMW14" s="810"/>
      <c r="NMX14" s="810"/>
      <c r="NMY14" s="810"/>
      <c r="NMZ14" s="810"/>
      <c r="NNA14" s="810"/>
      <c r="NNB14" s="810"/>
      <c r="NNC14" s="810"/>
      <c r="NND14" s="810"/>
      <c r="NNE14" s="810"/>
      <c r="NNF14" s="810"/>
      <c r="NNG14" s="810"/>
      <c r="NNH14" s="810"/>
      <c r="NNI14" s="810"/>
      <c r="NNJ14" s="810"/>
      <c r="NNK14" s="810"/>
      <c r="NNL14" s="810"/>
      <c r="NNM14" s="810"/>
      <c r="NNN14" s="810"/>
      <c r="NNO14" s="810"/>
      <c r="NNP14" s="810"/>
      <c r="NNQ14" s="810"/>
      <c r="NNR14" s="810"/>
      <c r="NNS14" s="810"/>
      <c r="NNT14" s="810"/>
      <c r="NNU14" s="810"/>
      <c r="NNV14" s="810"/>
      <c r="NNW14" s="810"/>
      <c r="NNX14" s="810"/>
      <c r="NNY14" s="810"/>
      <c r="NNZ14" s="810"/>
      <c r="NOA14" s="810"/>
      <c r="NOB14" s="810"/>
      <c r="NOC14" s="810"/>
      <c r="NOD14" s="810"/>
      <c r="NOE14" s="810"/>
      <c r="NOF14" s="810"/>
      <c r="NOG14" s="810"/>
      <c r="NOH14" s="810"/>
      <c r="NOI14" s="810"/>
      <c r="NOJ14" s="810"/>
      <c r="NOK14" s="810"/>
      <c r="NOL14" s="810"/>
      <c r="NOM14" s="810"/>
      <c r="NON14" s="810"/>
      <c r="NOO14" s="810"/>
      <c r="NOP14" s="810"/>
      <c r="NOQ14" s="810"/>
      <c r="NOR14" s="810"/>
      <c r="NOS14" s="810"/>
      <c r="NOT14" s="810"/>
      <c r="NOU14" s="810"/>
      <c r="NOV14" s="810"/>
      <c r="NOW14" s="810"/>
      <c r="NOX14" s="810"/>
      <c r="NOY14" s="810"/>
      <c r="NOZ14" s="810"/>
      <c r="NPA14" s="810"/>
      <c r="NPB14" s="810"/>
      <c r="NPC14" s="810"/>
      <c r="NPD14" s="810"/>
      <c r="NPE14" s="810"/>
      <c r="NPF14" s="810"/>
      <c r="NPG14" s="810"/>
      <c r="NPH14" s="810"/>
      <c r="NPI14" s="810"/>
      <c r="NPJ14" s="810"/>
      <c r="NPK14" s="810"/>
      <c r="NPL14" s="810"/>
      <c r="NPM14" s="810"/>
      <c r="NPN14" s="810"/>
      <c r="NPO14" s="810"/>
      <c r="NPP14" s="810"/>
      <c r="NPQ14" s="810"/>
      <c r="NPR14" s="810"/>
      <c r="NPS14" s="810"/>
      <c r="NPT14" s="810"/>
      <c r="NPU14" s="810"/>
      <c r="NPV14" s="810"/>
      <c r="NPW14" s="810"/>
      <c r="NPX14" s="810"/>
      <c r="NPY14" s="810"/>
      <c r="NPZ14" s="810"/>
      <c r="NQA14" s="810"/>
      <c r="NQB14" s="810"/>
      <c r="NQC14" s="810"/>
      <c r="NQD14" s="810"/>
      <c r="NQE14" s="810"/>
      <c r="NQF14" s="810"/>
      <c r="NQG14" s="810"/>
      <c r="NQH14" s="810"/>
      <c r="NQI14" s="810"/>
      <c r="NQJ14" s="810"/>
      <c r="NQK14" s="810"/>
      <c r="NQL14" s="810"/>
      <c r="NQM14" s="810"/>
      <c r="NQN14" s="810"/>
      <c r="NQO14" s="810"/>
      <c r="NQP14" s="810"/>
      <c r="NQQ14" s="810"/>
      <c r="NQR14" s="810"/>
      <c r="NQS14" s="810"/>
      <c r="NQT14" s="810"/>
      <c r="NQU14" s="810"/>
      <c r="NQV14" s="810"/>
      <c r="NQW14" s="810"/>
      <c r="NQX14" s="810"/>
      <c r="NQY14" s="810"/>
      <c r="NQZ14" s="810"/>
      <c r="NRA14" s="810"/>
      <c r="NRB14" s="810"/>
      <c r="NRC14" s="810"/>
      <c r="NRD14" s="810"/>
      <c r="NRE14" s="810"/>
      <c r="NRF14" s="810"/>
      <c r="NRG14" s="810"/>
      <c r="NRH14" s="810"/>
      <c r="NRI14" s="810"/>
      <c r="NRJ14" s="810"/>
      <c r="NRK14" s="810"/>
      <c r="NRL14" s="810"/>
      <c r="NRM14" s="810"/>
      <c r="NRN14" s="810"/>
      <c r="NRO14" s="810"/>
      <c r="NRP14" s="810"/>
      <c r="NRQ14" s="810"/>
      <c r="NRR14" s="810"/>
      <c r="NRS14" s="810"/>
      <c r="NRT14" s="810"/>
      <c r="NRU14" s="810"/>
      <c r="NRV14" s="810"/>
      <c r="NRW14" s="810"/>
      <c r="NRX14" s="810"/>
      <c r="NRY14" s="810"/>
      <c r="NRZ14" s="810"/>
      <c r="NSA14" s="810"/>
      <c r="NSB14" s="810"/>
      <c r="NSC14" s="810"/>
      <c r="NSD14" s="810"/>
      <c r="NSE14" s="810"/>
      <c r="NSF14" s="810"/>
      <c r="NSG14" s="810"/>
      <c r="NSH14" s="810"/>
      <c r="NSI14" s="810"/>
      <c r="NSJ14" s="810"/>
      <c r="NSK14" s="810"/>
      <c r="NSL14" s="810"/>
      <c r="NSM14" s="810"/>
      <c r="NSN14" s="810"/>
      <c r="NSO14" s="810"/>
      <c r="NSP14" s="810"/>
      <c r="NSQ14" s="810"/>
      <c r="NSR14" s="810"/>
      <c r="NSS14" s="810"/>
      <c r="NST14" s="810"/>
      <c r="NSU14" s="810"/>
      <c r="NSV14" s="810"/>
      <c r="NSW14" s="810"/>
      <c r="NSX14" s="810"/>
      <c r="NSY14" s="810"/>
      <c r="NSZ14" s="810"/>
      <c r="NTA14" s="810"/>
      <c r="NTB14" s="810"/>
      <c r="NTC14" s="810"/>
      <c r="NTD14" s="810"/>
      <c r="NTE14" s="810"/>
      <c r="NTF14" s="810"/>
      <c r="NTG14" s="810"/>
      <c r="NTH14" s="810"/>
      <c r="NTI14" s="810"/>
      <c r="NTJ14" s="810"/>
      <c r="NTK14" s="810"/>
      <c r="NTL14" s="810"/>
      <c r="NTM14" s="810"/>
      <c r="NTN14" s="810"/>
      <c r="NTO14" s="810"/>
      <c r="NTP14" s="810"/>
      <c r="NTQ14" s="810"/>
      <c r="NTR14" s="810"/>
      <c r="NTS14" s="810"/>
      <c r="NTT14" s="810"/>
      <c r="NTU14" s="810"/>
      <c r="NTV14" s="810"/>
      <c r="NTW14" s="810"/>
      <c r="NTX14" s="810"/>
      <c r="NTY14" s="810"/>
      <c r="NTZ14" s="810"/>
      <c r="NUA14" s="810"/>
      <c r="NUB14" s="810"/>
      <c r="NUC14" s="810"/>
      <c r="NUD14" s="810"/>
      <c r="NUE14" s="810"/>
      <c r="NUF14" s="810"/>
      <c r="NUG14" s="810"/>
      <c r="NUH14" s="810"/>
      <c r="NUI14" s="810"/>
      <c r="NUJ14" s="810"/>
      <c r="NUK14" s="810"/>
      <c r="NUL14" s="810"/>
      <c r="NUM14" s="810"/>
      <c r="NUN14" s="810"/>
      <c r="NUO14" s="810"/>
      <c r="NUP14" s="810"/>
      <c r="NUQ14" s="810"/>
      <c r="NUR14" s="810"/>
      <c r="NUS14" s="810"/>
      <c r="NUT14" s="810"/>
      <c r="NUU14" s="810"/>
      <c r="NUV14" s="810"/>
      <c r="NUW14" s="810"/>
      <c r="NUX14" s="810"/>
      <c r="NUY14" s="810"/>
      <c r="NUZ14" s="810"/>
      <c r="NVA14" s="810"/>
      <c r="NVB14" s="810"/>
      <c r="NVC14" s="810"/>
      <c r="NVD14" s="810"/>
      <c r="NVE14" s="810"/>
      <c r="NVF14" s="810"/>
      <c r="NVG14" s="810"/>
      <c r="NVH14" s="810"/>
      <c r="NVI14" s="810"/>
      <c r="NVJ14" s="810"/>
      <c r="NVK14" s="810"/>
      <c r="NVL14" s="810"/>
      <c r="NVM14" s="810"/>
      <c r="NVN14" s="810"/>
      <c r="NVO14" s="810"/>
      <c r="NVP14" s="810"/>
      <c r="NVQ14" s="810"/>
      <c r="NVR14" s="810"/>
      <c r="NVS14" s="810"/>
      <c r="NVT14" s="810"/>
      <c r="NVU14" s="810"/>
      <c r="NVV14" s="810"/>
      <c r="NVW14" s="810"/>
      <c r="NVX14" s="810"/>
      <c r="NVY14" s="810"/>
      <c r="NVZ14" s="810"/>
      <c r="NWA14" s="810"/>
      <c r="NWB14" s="810"/>
      <c r="NWC14" s="810"/>
      <c r="NWD14" s="810"/>
      <c r="NWE14" s="810"/>
      <c r="NWF14" s="810"/>
      <c r="NWG14" s="810"/>
      <c r="NWH14" s="810"/>
      <c r="NWI14" s="810"/>
      <c r="NWJ14" s="810"/>
      <c r="NWK14" s="810"/>
      <c r="NWL14" s="810"/>
      <c r="NWM14" s="810"/>
      <c r="NWN14" s="810"/>
      <c r="NWO14" s="810"/>
      <c r="NWP14" s="810"/>
      <c r="NWQ14" s="810"/>
      <c r="NWR14" s="810"/>
      <c r="NWS14" s="810"/>
      <c r="NWT14" s="810"/>
      <c r="NWU14" s="810"/>
      <c r="NWV14" s="810"/>
      <c r="NWW14" s="810"/>
      <c r="NWX14" s="810"/>
      <c r="NWY14" s="810"/>
      <c r="NWZ14" s="810"/>
      <c r="NXA14" s="810"/>
      <c r="NXB14" s="810"/>
      <c r="NXC14" s="810"/>
      <c r="NXD14" s="810"/>
      <c r="NXE14" s="810"/>
      <c r="NXF14" s="810"/>
      <c r="NXG14" s="810"/>
      <c r="NXH14" s="810"/>
      <c r="NXI14" s="810"/>
      <c r="NXJ14" s="810"/>
      <c r="NXK14" s="810"/>
      <c r="NXL14" s="810"/>
      <c r="NXM14" s="810"/>
      <c r="NXN14" s="810"/>
      <c r="NXO14" s="810"/>
      <c r="NXP14" s="810"/>
      <c r="NXQ14" s="810"/>
      <c r="NXR14" s="810"/>
      <c r="NXS14" s="810"/>
      <c r="NXT14" s="810"/>
      <c r="NXU14" s="810"/>
      <c r="NXV14" s="810"/>
      <c r="NXW14" s="810"/>
      <c r="NXX14" s="810"/>
      <c r="NXY14" s="810"/>
      <c r="NXZ14" s="810"/>
      <c r="NYA14" s="810"/>
      <c r="NYB14" s="810"/>
      <c r="NYC14" s="810"/>
      <c r="NYD14" s="810"/>
      <c r="NYE14" s="810"/>
      <c r="NYF14" s="810"/>
      <c r="NYG14" s="810"/>
      <c r="NYH14" s="810"/>
      <c r="NYI14" s="810"/>
      <c r="NYJ14" s="810"/>
      <c r="NYK14" s="810"/>
      <c r="NYL14" s="810"/>
      <c r="NYM14" s="810"/>
      <c r="NYN14" s="810"/>
      <c r="NYO14" s="810"/>
      <c r="NYP14" s="810"/>
      <c r="NYQ14" s="810"/>
      <c r="NYR14" s="810"/>
      <c r="NYS14" s="810"/>
      <c r="NYT14" s="810"/>
      <c r="NYU14" s="810"/>
      <c r="NYV14" s="810"/>
      <c r="NYW14" s="810"/>
      <c r="NYX14" s="810"/>
      <c r="NYY14" s="810"/>
      <c r="NYZ14" s="810"/>
      <c r="NZA14" s="810"/>
      <c r="NZB14" s="810"/>
      <c r="NZC14" s="810"/>
      <c r="NZD14" s="810"/>
      <c r="NZE14" s="810"/>
      <c r="NZF14" s="810"/>
      <c r="NZG14" s="810"/>
      <c r="NZH14" s="810"/>
      <c r="NZI14" s="810"/>
      <c r="NZJ14" s="810"/>
      <c r="NZK14" s="810"/>
      <c r="NZL14" s="810"/>
      <c r="NZM14" s="810"/>
      <c r="NZN14" s="810"/>
      <c r="NZO14" s="810"/>
      <c r="NZP14" s="810"/>
      <c r="NZQ14" s="810"/>
      <c r="NZR14" s="810"/>
      <c r="NZS14" s="810"/>
      <c r="NZT14" s="810"/>
      <c r="NZU14" s="810"/>
      <c r="NZV14" s="810"/>
      <c r="NZW14" s="810"/>
      <c r="NZX14" s="810"/>
      <c r="NZY14" s="810"/>
      <c r="NZZ14" s="810"/>
      <c r="OAA14" s="810"/>
      <c r="OAB14" s="810"/>
      <c r="OAC14" s="810"/>
      <c r="OAD14" s="810"/>
      <c r="OAE14" s="810"/>
      <c r="OAF14" s="810"/>
      <c r="OAG14" s="810"/>
      <c r="OAH14" s="810"/>
      <c r="OAI14" s="810"/>
      <c r="OAJ14" s="810"/>
      <c r="OAK14" s="810"/>
      <c r="OAL14" s="810"/>
      <c r="OAM14" s="810"/>
      <c r="OAN14" s="810"/>
      <c r="OAO14" s="810"/>
      <c r="OAP14" s="810"/>
      <c r="OAQ14" s="810"/>
      <c r="OAR14" s="810"/>
      <c r="OAS14" s="810"/>
      <c r="OAT14" s="810"/>
      <c r="OAU14" s="810"/>
      <c r="OAV14" s="810"/>
      <c r="OAW14" s="810"/>
      <c r="OAX14" s="810"/>
      <c r="OAY14" s="810"/>
      <c r="OAZ14" s="810"/>
      <c r="OBA14" s="810"/>
      <c r="OBB14" s="810"/>
      <c r="OBC14" s="810"/>
      <c r="OBD14" s="810"/>
      <c r="OBE14" s="810"/>
      <c r="OBF14" s="810"/>
      <c r="OBG14" s="810"/>
      <c r="OBH14" s="810"/>
      <c r="OBI14" s="810"/>
      <c r="OBJ14" s="810"/>
      <c r="OBK14" s="810"/>
      <c r="OBL14" s="810"/>
      <c r="OBM14" s="810"/>
      <c r="OBN14" s="810"/>
      <c r="OBO14" s="810"/>
      <c r="OBP14" s="810"/>
      <c r="OBQ14" s="810"/>
      <c r="OBR14" s="810"/>
      <c r="OBS14" s="810"/>
      <c r="OBT14" s="810"/>
      <c r="OBU14" s="810"/>
      <c r="OBV14" s="810"/>
      <c r="OBW14" s="810"/>
      <c r="OBX14" s="810"/>
      <c r="OBY14" s="810"/>
      <c r="OBZ14" s="810"/>
      <c r="OCA14" s="810"/>
      <c r="OCB14" s="810"/>
      <c r="OCC14" s="810"/>
      <c r="OCD14" s="810"/>
      <c r="OCE14" s="810"/>
      <c r="OCF14" s="810"/>
      <c r="OCG14" s="810"/>
      <c r="OCH14" s="810"/>
      <c r="OCI14" s="810"/>
      <c r="OCJ14" s="810"/>
      <c r="OCK14" s="810"/>
      <c r="OCL14" s="810"/>
      <c r="OCM14" s="810"/>
      <c r="OCN14" s="810"/>
      <c r="OCO14" s="810"/>
      <c r="OCP14" s="810"/>
      <c r="OCQ14" s="810"/>
      <c r="OCR14" s="810"/>
      <c r="OCS14" s="810"/>
      <c r="OCT14" s="810"/>
      <c r="OCU14" s="810"/>
      <c r="OCV14" s="810"/>
      <c r="OCW14" s="810"/>
      <c r="OCX14" s="810"/>
      <c r="OCY14" s="810"/>
      <c r="OCZ14" s="810"/>
      <c r="ODA14" s="810"/>
      <c r="ODB14" s="810"/>
      <c r="ODC14" s="810"/>
      <c r="ODD14" s="810"/>
      <c r="ODE14" s="810"/>
      <c r="ODF14" s="810"/>
      <c r="ODG14" s="810"/>
      <c r="ODH14" s="810"/>
      <c r="ODI14" s="810"/>
      <c r="ODJ14" s="810"/>
      <c r="ODK14" s="810"/>
      <c r="ODL14" s="810"/>
      <c r="ODM14" s="810"/>
      <c r="ODN14" s="810"/>
      <c r="ODO14" s="810"/>
      <c r="ODP14" s="810"/>
      <c r="ODQ14" s="810"/>
      <c r="ODR14" s="810"/>
      <c r="ODS14" s="810"/>
      <c r="ODT14" s="810"/>
      <c r="ODU14" s="810"/>
      <c r="ODV14" s="810"/>
      <c r="ODW14" s="810"/>
      <c r="ODX14" s="810"/>
      <c r="ODY14" s="810"/>
      <c r="ODZ14" s="810"/>
      <c r="OEA14" s="810"/>
      <c r="OEB14" s="810"/>
      <c r="OEC14" s="810"/>
      <c r="OED14" s="810"/>
      <c r="OEE14" s="810"/>
      <c r="OEF14" s="810"/>
      <c r="OEG14" s="810"/>
      <c r="OEH14" s="810"/>
      <c r="OEI14" s="810"/>
      <c r="OEJ14" s="810"/>
      <c r="OEK14" s="810"/>
      <c r="OEL14" s="810"/>
      <c r="OEM14" s="810"/>
      <c r="OEN14" s="810"/>
      <c r="OEO14" s="810"/>
      <c r="OEP14" s="810"/>
      <c r="OEQ14" s="810"/>
      <c r="OER14" s="810"/>
      <c r="OES14" s="810"/>
      <c r="OET14" s="810"/>
      <c r="OEU14" s="810"/>
      <c r="OEV14" s="810"/>
      <c r="OEW14" s="810"/>
      <c r="OEX14" s="810"/>
      <c r="OEY14" s="810"/>
      <c r="OEZ14" s="810"/>
      <c r="OFA14" s="810"/>
      <c r="OFB14" s="810"/>
      <c r="OFC14" s="810"/>
      <c r="OFD14" s="810"/>
      <c r="OFE14" s="810"/>
      <c r="OFF14" s="810"/>
      <c r="OFG14" s="810"/>
      <c r="OFH14" s="810"/>
      <c r="OFI14" s="810"/>
      <c r="OFJ14" s="810"/>
      <c r="OFK14" s="810"/>
      <c r="OFL14" s="810"/>
      <c r="OFM14" s="810"/>
      <c r="OFN14" s="810"/>
      <c r="OFO14" s="810"/>
      <c r="OFP14" s="810"/>
      <c r="OFQ14" s="810"/>
      <c r="OFR14" s="810"/>
      <c r="OFS14" s="810"/>
      <c r="OFT14" s="810"/>
      <c r="OFU14" s="810"/>
      <c r="OFV14" s="810"/>
      <c r="OFW14" s="810"/>
      <c r="OFX14" s="810"/>
      <c r="OFY14" s="810"/>
      <c r="OFZ14" s="810"/>
      <c r="OGA14" s="810"/>
      <c r="OGB14" s="810"/>
      <c r="OGC14" s="810"/>
      <c r="OGD14" s="810"/>
      <c r="OGE14" s="810"/>
      <c r="OGF14" s="810"/>
      <c r="OGG14" s="810"/>
      <c r="OGH14" s="810"/>
      <c r="OGI14" s="810"/>
      <c r="OGJ14" s="810"/>
      <c r="OGK14" s="810"/>
      <c r="OGL14" s="810"/>
      <c r="OGM14" s="810"/>
      <c r="OGN14" s="810"/>
      <c r="OGO14" s="810"/>
      <c r="OGP14" s="810"/>
      <c r="OGQ14" s="810"/>
      <c r="OGR14" s="810"/>
      <c r="OGS14" s="810"/>
      <c r="OGT14" s="810"/>
      <c r="OGU14" s="810"/>
      <c r="OGV14" s="810"/>
      <c r="OGW14" s="810"/>
      <c r="OGX14" s="810"/>
      <c r="OGY14" s="810"/>
      <c r="OGZ14" s="810"/>
      <c r="OHA14" s="810"/>
      <c r="OHB14" s="810"/>
      <c r="OHC14" s="810"/>
      <c r="OHD14" s="810"/>
      <c r="OHE14" s="810"/>
      <c r="OHF14" s="810"/>
      <c r="OHG14" s="810"/>
      <c r="OHH14" s="810"/>
      <c r="OHI14" s="810"/>
      <c r="OHJ14" s="810"/>
      <c r="OHK14" s="810"/>
      <c r="OHL14" s="810"/>
      <c r="OHM14" s="810"/>
      <c r="OHN14" s="810"/>
      <c r="OHO14" s="810"/>
      <c r="OHP14" s="810"/>
      <c r="OHQ14" s="810"/>
      <c r="OHR14" s="810"/>
      <c r="OHS14" s="810"/>
      <c r="OHT14" s="810"/>
      <c r="OHU14" s="810"/>
      <c r="OHV14" s="810"/>
      <c r="OHW14" s="810"/>
      <c r="OHX14" s="810"/>
      <c r="OHY14" s="810"/>
      <c r="OHZ14" s="810"/>
      <c r="OIA14" s="810"/>
      <c r="OIB14" s="810"/>
      <c r="OIC14" s="810"/>
      <c r="OID14" s="810"/>
      <c r="OIE14" s="810"/>
      <c r="OIF14" s="810"/>
      <c r="OIG14" s="810"/>
      <c r="OIH14" s="810"/>
      <c r="OII14" s="810"/>
      <c r="OIJ14" s="810"/>
      <c r="OIK14" s="810"/>
      <c r="OIL14" s="810"/>
      <c r="OIM14" s="810"/>
      <c r="OIN14" s="810"/>
      <c r="OIO14" s="810"/>
      <c r="OIP14" s="810"/>
      <c r="OIQ14" s="810"/>
      <c r="OIR14" s="810"/>
      <c r="OIS14" s="810"/>
      <c r="OIT14" s="810"/>
      <c r="OIU14" s="810"/>
      <c r="OIV14" s="810"/>
      <c r="OIW14" s="810"/>
      <c r="OIX14" s="810"/>
      <c r="OIY14" s="810"/>
      <c r="OIZ14" s="810"/>
      <c r="OJA14" s="810"/>
      <c r="OJB14" s="810"/>
      <c r="OJC14" s="810"/>
      <c r="OJD14" s="810"/>
      <c r="OJE14" s="810"/>
      <c r="OJF14" s="810"/>
      <c r="OJG14" s="810"/>
      <c r="OJH14" s="810"/>
      <c r="OJI14" s="810"/>
      <c r="OJJ14" s="810"/>
      <c r="OJK14" s="810"/>
      <c r="OJL14" s="810"/>
      <c r="OJM14" s="810"/>
      <c r="OJN14" s="810"/>
      <c r="OJO14" s="810"/>
      <c r="OJP14" s="810"/>
      <c r="OJQ14" s="810"/>
      <c r="OJR14" s="810"/>
      <c r="OJS14" s="810"/>
      <c r="OJT14" s="810"/>
      <c r="OJU14" s="810"/>
      <c r="OJV14" s="810"/>
      <c r="OJW14" s="810"/>
      <c r="OJX14" s="810"/>
      <c r="OJY14" s="810"/>
      <c r="OJZ14" s="810"/>
      <c r="OKA14" s="810"/>
      <c r="OKB14" s="810"/>
      <c r="OKC14" s="810"/>
      <c r="OKD14" s="810"/>
      <c r="OKE14" s="810"/>
      <c r="OKF14" s="810"/>
      <c r="OKG14" s="810"/>
      <c r="OKH14" s="810"/>
      <c r="OKI14" s="810"/>
      <c r="OKJ14" s="810"/>
      <c r="OKK14" s="810"/>
      <c r="OKL14" s="810"/>
      <c r="OKM14" s="810"/>
      <c r="OKN14" s="810"/>
      <c r="OKO14" s="810"/>
      <c r="OKP14" s="810"/>
      <c r="OKQ14" s="810"/>
      <c r="OKR14" s="810"/>
      <c r="OKS14" s="810"/>
      <c r="OKT14" s="810"/>
      <c r="OKU14" s="810"/>
      <c r="OKV14" s="810"/>
      <c r="OKW14" s="810"/>
      <c r="OKX14" s="810"/>
      <c r="OKY14" s="810"/>
      <c r="OKZ14" s="810"/>
      <c r="OLA14" s="810"/>
      <c r="OLB14" s="810"/>
      <c r="OLC14" s="810"/>
      <c r="OLD14" s="810"/>
      <c r="OLE14" s="810"/>
      <c r="OLF14" s="810"/>
      <c r="OLG14" s="810"/>
      <c r="OLH14" s="810"/>
      <c r="OLI14" s="810"/>
      <c r="OLJ14" s="810"/>
      <c r="OLK14" s="810"/>
      <c r="OLL14" s="810"/>
      <c r="OLM14" s="810"/>
      <c r="OLN14" s="810"/>
      <c r="OLO14" s="810"/>
      <c r="OLP14" s="810"/>
      <c r="OLQ14" s="810"/>
      <c r="OLR14" s="810"/>
      <c r="OLS14" s="810"/>
      <c r="OLT14" s="810"/>
      <c r="OLU14" s="810"/>
      <c r="OLV14" s="810"/>
      <c r="OLW14" s="810"/>
      <c r="OLX14" s="810"/>
      <c r="OLY14" s="810"/>
      <c r="OLZ14" s="810"/>
      <c r="OMA14" s="810"/>
      <c r="OMB14" s="810"/>
      <c r="OMC14" s="810"/>
      <c r="OMD14" s="810"/>
      <c r="OME14" s="810"/>
      <c r="OMF14" s="810"/>
      <c r="OMG14" s="810"/>
      <c r="OMH14" s="810"/>
      <c r="OMI14" s="810"/>
      <c r="OMJ14" s="810"/>
      <c r="OMK14" s="810"/>
      <c r="OML14" s="810"/>
      <c r="OMM14" s="810"/>
      <c r="OMN14" s="810"/>
      <c r="OMO14" s="810"/>
      <c r="OMP14" s="810"/>
      <c r="OMQ14" s="810"/>
      <c r="OMR14" s="810"/>
      <c r="OMS14" s="810"/>
      <c r="OMT14" s="810"/>
      <c r="OMU14" s="810"/>
      <c r="OMV14" s="810"/>
      <c r="OMW14" s="810"/>
      <c r="OMX14" s="810"/>
      <c r="OMY14" s="810"/>
      <c r="OMZ14" s="810"/>
      <c r="ONA14" s="810"/>
      <c r="ONB14" s="810"/>
      <c r="ONC14" s="810"/>
      <c r="OND14" s="810"/>
      <c r="ONE14" s="810"/>
      <c r="ONF14" s="810"/>
      <c r="ONG14" s="810"/>
      <c r="ONH14" s="810"/>
      <c r="ONI14" s="810"/>
      <c r="ONJ14" s="810"/>
      <c r="ONK14" s="810"/>
      <c r="ONL14" s="810"/>
      <c r="ONM14" s="810"/>
      <c r="ONN14" s="810"/>
      <c r="ONO14" s="810"/>
      <c r="ONP14" s="810"/>
      <c r="ONQ14" s="810"/>
      <c r="ONR14" s="810"/>
      <c r="ONS14" s="810"/>
      <c r="ONT14" s="810"/>
      <c r="ONU14" s="810"/>
      <c r="ONV14" s="810"/>
      <c r="ONW14" s="810"/>
      <c r="ONX14" s="810"/>
      <c r="ONY14" s="810"/>
      <c r="ONZ14" s="810"/>
      <c r="OOA14" s="810"/>
      <c r="OOB14" s="810"/>
      <c r="OOC14" s="810"/>
      <c r="OOD14" s="810"/>
      <c r="OOE14" s="810"/>
      <c r="OOF14" s="810"/>
      <c r="OOG14" s="810"/>
      <c r="OOH14" s="810"/>
      <c r="OOI14" s="810"/>
      <c r="OOJ14" s="810"/>
      <c r="OOK14" s="810"/>
      <c r="OOL14" s="810"/>
      <c r="OOM14" s="810"/>
      <c r="OON14" s="810"/>
      <c r="OOO14" s="810"/>
      <c r="OOP14" s="810"/>
      <c r="OOQ14" s="810"/>
      <c r="OOR14" s="810"/>
      <c r="OOS14" s="810"/>
      <c r="OOT14" s="810"/>
      <c r="OOU14" s="810"/>
      <c r="OOV14" s="810"/>
      <c r="OOW14" s="810"/>
      <c r="OOX14" s="810"/>
      <c r="OOY14" s="810"/>
      <c r="OOZ14" s="810"/>
      <c r="OPA14" s="810"/>
      <c r="OPB14" s="810"/>
      <c r="OPC14" s="810"/>
      <c r="OPD14" s="810"/>
      <c r="OPE14" s="810"/>
      <c r="OPF14" s="810"/>
      <c r="OPG14" s="810"/>
      <c r="OPH14" s="810"/>
      <c r="OPI14" s="810"/>
      <c r="OPJ14" s="810"/>
      <c r="OPK14" s="810"/>
      <c r="OPL14" s="810"/>
      <c r="OPM14" s="810"/>
      <c r="OPN14" s="810"/>
      <c r="OPO14" s="810"/>
      <c r="OPP14" s="810"/>
      <c r="OPQ14" s="810"/>
      <c r="OPR14" s="810"/>
      <c r="OPS14" s="810"/>
      <c r="OPT14" s="810"/>
      <c r="OPU14" s="810"/>
      <c r="OPV14" s="810"/>
      <c r="OPW14" s="810"/>
      <c r="OPX14" s="810"/>
      <c r="OPY14" s="810"/>
      <c r="OPZ14" s="810"/>
      <c r="OQA14" s="810"/>
      <c r="OQB14" s="810"/>
      <c r="OQC14" s="810"/>
      <c r="OQD14" s="810"/>
      <c r="OQE14" s="810"/>
      <c r="OQF14" s="810"/>
      <c r="OQG14" s="810"/>
      <c r="OQH14" s="810"/>
      <c r="OQI14" s="810"/>
      <c r="OQJ14" s="810"/>
      <c r="OQK14" s="810"/>
      <c r="OQL14" s="810"/>
      <c r="OQM14" s="810"/>
      <c r="OQN14" s="810"/>
      <c r="OQO14" s="810"/>
      <c r="OQP14" s="810"/>
      <c r="OQQ14" s="810"/>
      <c r="OQR14" s="810"/>
      <c r="OQS14" s="810"/>
      <c r="OQT14" s="810"/>
      <c r="OQU14" s="810"/>
      <c r="OQV14" s="810"/>
      <c r="OQW14" s="810"/>
      <c r="OQX14" s="810"/>
      <c r="OQY14" s="810"/>
      <c r="OQZ14" s="810"/>
      <c r="ORA14" s="810"/>
      <c r="ORB14" s="810"/>
      <c r="ORC14" s="810"/>
      <c r="ORD14" s="810"/>
      <c r="ORE14" s="810"/>
      <c r="ORF14" s="810"/>
      <c r="ORG14" s="810"/>
      <c r="ORH14" s="810"/>
      <c r="ORI14" s="810"/>
      <c r="ORJ14" s="810"/>
      <c r="ORK14" s="810"/>
      <c r="ORL14" s="810"/>
      <c r="ORM14" s="810"/>
      <c r="ORN14" s="810"/>
      <c r="ORO14" s="810"/>
      <c r="ORP14" s="810"/>
      <c r="ORQ14" s="810"/>
      <c r="ORR14" s="810"/>
      <c r="ORS14" s="810"/>
      <c r="ORT14" s="810"/>
      <c r="ORU14" s="810"/>
      <c r="ORV14" s="810"/>
      <c r="ORW14" s="810"/>
      <c r="ORX14" s="810"/>
      <c r="ORY14" s="810"/>
      <c r="ORZ14" s="810"/>
      <c r="OSA14" s="810"/>
      <c r="OSB14" s="810"/>
      <c r="OSC14" s="810"/>
      <c r="OSD14" s="810"/>
      <c r="OSE14" s="810"/>
      <c r="OSF14" s="810"/>
      <c r="OSG14" s="810"/>
      <c r="OSH14" s="810"/>
      <c r="OSI14" s="810"/>
      <c r="OSJ14" s="810"/>
      <c r="OSK14" s="810"/>
      <c r="OSL14" s="810"/>
      <c r="OSM14" s="810"/>
      <c r="OSN14" s="810"/>
      <c r="OSO14" s="810"/>
      <c r="OSP14" s="810"/>
      <c r="OSQ14" s="810"/>
      <c r="OSR14" s="810"/>
      <c r="OSS14" s="810"/>
      <c r="OST14" s="810"/>
      <c r="OSU14" s="810"/>
      <c r="OSV14" s="810"/>
      <c r="OSW14" s="810"/>
      <c r="OSX14" s="810"/>
      <c r="OSY14" s="810"/>
      <c r="OSZ14" s="810"/>
      <c r="OTA14" s="810"/>
      <c r="OTB14" s="810"/>
      <c r="OTC14" s="810"/>
      <c r="OTD14" s="810"/>
      <c r="OTE14" s="810"/>
      <c r="OTF14" s="810"/>
      <c r="OTG14" s="810"/>
      <c r="OTH14" s="810"/>
      <c r="OTI14" s="810"/>
      <c r="OTJ14" s="810"/>
      <c r="OTK14" s="810"/>
      <c r="OTL14" s="810"/>
      <c r="OTM14" s="810"/>
      <c r="OTN14" s="810"/>
      <c r="OTO14" s="810"/>
      <c r="OTP14" s="810"/>
      <c r="OTQ14" s="810"/>
      <c r="OTR14" s="810"/>
      <c r="OTS14" s="810"/>
      <c r="OTT14" s="810"/>
      <c r="OTU14" s="810"/>
      <c r="OTV14" s="810"/>
      <c r="OTW14" s="810"/>
      <c r="OTX14" s="810"/>
      <c r="OTY14" s="810"/>
      <c r="OTZ14" s="810"/>
      <c r="OUA14" s="810"/>
      <c r="OUB14" s="810"/>
      <c r="OUC14" s="810"/>
      <c r="OUD14" s="810"/>
      <c r="OUE14" s="810"/>
      <c r="OUF14" s="810"/>
      <c r="OUG14" s="810"/>
      <c r="OUH14" s="810"/>
      <c r="OUI14" s="810"/>
      <c r="OUJ14" s="810"/>
      <c r="OUK14" s="810"/>
      <c r="OUL14" s="810"/>
      <c r="OUM14" s="810"/>
      <c r="OUN14" s="810"/>
      <c r="OUO14" s="810"/>
      <c r="OUP14" s="810"/>
      <c r="OUQ14" s="810"/>
      <c r="OUR14" s="810"/>
      <c r="OUS14" s="810"/>
      <c r="OUT14" s="810"/>
      <c r="OUU14" s="810"/>
      <c r="OUV14" s="810"/>
      <c r="OUW14" s="810"/>
      <c r="OUX14" s="810"/>
      <c r="OUY14" s="810"/>
      <c r="OUZ14" s="810"/>
      <c r="OVA14" s="810"/>
      <c r="OVB14" s="810"/>
      <c r="OVC14" s="810"/>
      <c r="OVD14" s="810"/>
      <c r="OVE14" s="810"/>
      <c r="OVF14" s="810"/>
      <c r="OVG14" s="810"/>
      <c r="OVH14" s="810"/>
      <c r="OVI14" s="810"/>
      <c r="OVJ14" s="810"/>
      <c r="OVK14" s="810"/>
      <c r="OVL14" s="810"/>
      <c r="OVM14" s="810"/>
      <c r="OVN14" s="810"/>
      <c r="OVO14" s="810"/>
      <c r="OVP14" s="810"/>
      <c r="OVQ14" s="810"/>
      <c r="OVR14" s="810"/>
      <c r="OVS14" s="810"/>
      <c r="OVT14" s="810"/>
      <c r="OVU14" s="810"/>
      <c r="OVV14" s="810"/>
      <c r="OVW14" s="810"/>
      <c r="OVX14" s="810"/>
      <c r="OVY14" s="810"/>
      <c r="OVZ14" s="810"/>
      <c r="OWA14" s="810"/>
      <c r="OWB14" s="810"/>
      <c r="OWC14" s="810"/>
      <c r="OWD14" s="810"/>
      <c r="OWE14" s="810"/>
      <c r="OWF14" s="810"/>
      <c r="OWG14" s="810"/>
      <c r="OWH14" s="810"/>
      <c r="OWI14" s="810"/>
      <c r="OWJ14" s="810"/>
      <c r="OWK14" s="810"/>
      <c r="OWL14" s="810"/>
      <c r="OWM14" s="810"/>
      <c r="OWN14" s="810"/>
      <c r="OWO14" s="810"/>
      <c r="OWP14" s="810"/>
      <c r="OWQ14" s="810"/>
      <c r="OWR14" s="810"/>
      <c r="OWS14" s="810"/>
      <c r="OWT14" s="810"/>
      <c r="OWU14" s="810"/>
      <c r="OWV14" s="810"/>
      <c r="OWW14" s="810"/>
      <c r="OWX14" s="810"/>
      <c r="OWY14" s="810"/>
      <c r="OWZ14" s="810"/>
      <c r="OXA14" s="810"/>
      <c r="OXB14" s="810"/>
      <c r="OXC14" s="810"/>
      <c r="OXD14" s="810"/>
      <c r="OXE14" s="810"/>
      <c r="OXF14" s="810"/>
      <c r="OXG14" s="810"/>
      <c r="OXH14" s="810"/>
      <c r="OXI14" s="810"/>
      <c r="OXJ14" s="810"/>
      <c r="OXK14" s="810"/>
      <c r="OXL14" s="810"/>
      <c r="OXM14" s="810"/>
      <c r="OXN14" s="810"/>
      <c r="OXO14" s="810"/>
      <c r="OXP14" s="810"/>
      <c r="OXQ14" s="810"/>
      <c r="OXR14" s="810"/>
      <c r="OXS14" s="810"/>
      <c r="OXT14" s="810"/>
      <c r="OXU14" s="810"/>
      <c r="OXV14" s="810"/>
      <c r="OXW14" s="810"/>
      <c r="OXX14" s="810"/>
      <c r="OXY14" s="810"/>
      <c r="OXZ14" s="810"/>
      <c r="OYA14" s="810"/>
      <c r="OYB14" s="810"/>
      <c r="OYC14" s="810"/>
      <c r="OYD14" s="810"/>
      <c r="OYE14" s="810"/>
      <c r="OYF14" s="810"/>
      <c r="OYG14" s="810"/>
      <c r="OYH14" s="810"/>
      <c r="OYI14" s="810"/>
      <c r="OYJ14" s="810"/>
      <c r="OYK14" s="810"/>
      <c r="OYL14" s="810"/>
      <c r="OYM14" s="810"/>
      <c r="OYN14" s="810"/>
      <c r="OYO14" s="810"/>
      <c r="OYP14" s="810"/>
      <c r="OYQ14" s="810"/>
      <c r="OYR14" s="810"/>
      <c r="OYS14" s="810"/>
      <c r="OYT14" s="810"/>
      <c r="OYU14" s="810"/>
      <c r="OYV14" s="810"/>
      <c r="OYW14" s="810"/>
      <c r="OYX14" s="810"/>
      <c r="OYY14" s="810"/>
      <c r="OYZ14" s="810"/>
      <c r="OZA14" s="810"/>
      <c r="OZB14" s="810"/>
      <c r="OZC14" s="810"/>
      <c r="OZD14" s="810"/>
      <c r="OZE14" s="810"/>
      <c r="OZF14" s="810"/>
      <c r="OZG14" s="810"/>
      <c r="OZH14" s="810"/>
      <c r="OZI14" s="810"/>
      <c r="OZJ14" s="810"/>
      <c r="OZK14" s="810"/>
      <c r="OZL14" s="810"/>
      <c r="OZM14" s="810"/>
      <c r="OZN14" s="810"/>
      <c r="OZO14" s="810"/>
      <c r="OZP14" s="810"/>
      <c r="OZQ14" s="810"/>
      <c r="OZR14" s="810"/>
      <c r="OZS14" s="810"/>
      <c r="OZT14" s="810"/>
      <c r="OZU14" s="810"/>
      <c r="OZV14" s="810"/>
      <c r="OZW14" s="810"/>
      <c r="OZX14" s="810"/>
      <c r="OZY14" s="810"/>
      <c r="OZZ14" s="810"/>
      <c r="PAA14" s="810"/>
      <c r="PAB14" s="810"/>
      <c r="PAC14" s="810"/>
      <c r="PAD14" s="810"/>
      <c r="PAE14" s="810"/>
      <c r="PAF14" s="810"/>
      <c r="PAG14" s="810"/>
      <c r="PAH14" s="810"/>
      <c r="PAI14" s="810"/>
      <c r="PAJ14" s="810"/>
      <c r="PAK14" s="810"/>
      <c r="PAL14" s="810"/>
      <c r="PAM14" s="810"/>
      <c r="PAN14" s="810"/>
      <c r="PAO14" s="810"/>
      <c r="PAP14" s="810"/>
      <c r="PAQ14" s="810"/>
      <c r="PAR14" s="810"/>
      <c r="PAS14" s="810"/>
      <c r="PAT14" s="810"/>
      <c r="PAU14" s="810"/>
      <c r="PAV14" s="810"/>
      <c r="PAW14" s="810"/>
      <c r="PAX14" s="810"/>
      <c r="PAY14" s="810"/>
      <c r="PAZ14" s="810"/>
      <c r="PBA14" s="810"/>
      <c r="PBB14" s="810"/>
      <c r="PBC14" s="810"/>
      <c r="PBD14" s="810"/>
      <c r="PBE14" s="810"/>
      <c r="PBF14" s="810"/>
      <c r="PBG14" s="810"/>
      <c r="PBH14" s="810"/>
      <c r="PBI14" s="810"/>
      <c r="PBJ14" s="810"/>
      <c r="PBK14" s="810"/>
      <c r="PBL14" s="810"/>
      <c r="PBM14" s="810"/>
      <c r="PBN14" s="810"/>
      <c r="PBO14" s="810"/>
      <c r="PBP14" s="810"/>
      <c r="PBQ14" s="810"/>
      <c r="PBR14" s="810"/>
      <c r="PBS14" s="810"/>
      <c r="PBT14" s="810"/>
      <c r="PBU14" s="810"/>
      <c r="PBV14" s="810"/>
      <c r="PBW14" s="810"/>
      <c r="PBX14" s="810"/>
      <c r="PBY14" s="810"/>
      <c r="PBZ14" s="810"/>
      <c r="PCA14" s="810"/>
      <c r="PCB14" s="810"/>
      <c r="PCC14" s="810"/>
      <c r="PCD14" s="810"/>
      <c r="PCE14" s="810"/>
      <c r="PCF14" s="810"/>
      <c r="PCG14" s="810"/>
      <c r="PCH14" s="810"/>
      <c r="PCI14" s="810"/>
      <c r="PCJ14" s="810"/>
      <c r="PCK14" s="810"/>
      <c r="PCL14" s="810"/>
      <c r="PCM14" s="810"/>
      <c r="PCN14" s="810"/>
      <c r="PCO14" s="810"/>
      <c r="PCP14" s="810"/>
      <c r="PCQ14" s="810"/>
      <c r="PCR14" s="810"/>
      <c r="PCS14" s="810"/>
      <c r="PCT14" s="810"/>
      <c r="PCU14" s="810"/>
      <c r="PCV14" s="810"/>
      <c r="PCW14" s="810"/>
      <c r="PCX14" s="810"/>
      <c r="PCY14" s="810"/>
      <c r="PCZ14" s="810"/>
      <c r="PDA14" s="810"/>
      <c r="PDB14" s="810"/>
      <c r="PDC14" s="810"/>
      <c r="PDD14" s="810"/>
      <c r="PDE14" s="810"/>
      <c r="PDF14" s="810"/>
      <c r="PDG14" s="810"/>
      <c r="PDH14" s="810"/>
      <c r="PDI14" s="810"/>
      <c r="PDJ14" s="810"/>
      <c r="PDK14" s="810"/>
      <c r="PDL14" s="810"/>
      <c r="PDM14" s="810"/>
      <c r="PDN14" s="810"/>
      <c r="PDO14" s="810"/>
      <c r="PDP14" s="810"/>
      <c r="PDQ14" s="810"/>
      <c r="PDR14" s="810"/>
      <c r="PDS14" s="810"/>
      <c r="PDT14" s="810"/>
      <c r="PDU14" s="810"/>
      <c r="PDV14" s="810"/>
      <c r="PDW14" s="810"/>
      <c r="PDX14" s="810"/>
      <c r="PDY14" s="810"/>
      <c r="PDZ14" s="810"/>
      <c r="PEA14" s="810"/>
      <c r="PEB14" s="810"/>
      <c r="PEC14" s="810"/>
      <c r="PED14" s="810"/>
      <c r="PEE14" s="810"/>
      <c r="PEF14" s="810"/>
      <c r="PEG14" s="810"/>
      <c r="PEH14" s="810"/>
      <c r="PEI14" s="810"/>
      <c r="PEJ14" s="810"/>
      <c r="PEK14" s="810"/>
      <c r="PEL14" s="810"/>
      <c r="PEM14" s="810"/>
      <c r="PEN14" s="810"/>
      <c r="PEO14" s="810"/>
      <c r="PEP14" s="810"/>
      <c r="PEQ14" s="810"/>
      <c r="PER14" s="810"/>
      <c r="PES14" s="810"/>
      <c r="PET14" s="810"/>
      <c r="PEU14" s="810"/>
      <c r="PEV14" s="810"/>
      <c r="PEW14" s="810"/>
      <c r="PEX14" s="810"/>
      <c r="PEY14" s="810"/>
      <c r="PEZ14" s="810"/>
      <c r="PFA14" s="810"/>
      <c r="PFB14" s="810"/>
      <c r="PFC14" s="810"/>
      <c r="PFD14" s="810"/>
      <c r="PFE14" s="810"/>
      <c r="PFF14" s="810"/>
      <c r="PFG14" s="810"/>
      <c r="PFH14" s="810"/>
      <c r="PFI14" s="810"/>
      <c r="PFJ14" s="810"/>
      <c r="PFK14" s="810"/>
      <c r="PFL14" s="810"/>
      <c r="PFM14" s="810"/>
      <c r="PFN14" s="810"/>
      <c r="PFO14" s="810"/>
      <c r="PFP14" s="810"/>
      <c r="PFQ14" s="810"/>
      <c r="PFR14" s="810"/>
      <c r="PFS14" s="810"/>
      <c r="PFT14" s="810"/>
      <c r="PFU14" s="810"/>
      <c r="PFV14" s="810"/>
      <c r="PFW14" s="810"/>
      <c r="PFX14" s="810"/>
      <c r="PFY14" s="810"/>
      <c r="PFZ14" s="810"/>
      <c r="PGA14" s="810"/>
      <c r="PGB14" s="810"/>
      <c r="PGC14" s="810"/>
      <c r="PGD14" s="810"/>
      <c r="PGE14" s="810"/>
      <c r="PGF14" s="810"/>
      <c r="PGG14" s="810"/>
      <c r="PGH14" s="810"/>
      <c r="PGI14" s="810"/>
      <c r="PGJ14" s="810"/>
      <c r="PGK14" s="810"/>
      <c r="PGL14" s="810"/>
      <c r="PGM14" s="810"/>
      <c r="PGN14" s="810"/>
      <c r="PGO14" s="810"/>
      <c r="PGP14" s="810"/>
      <c r="PGQ14" s="810"/>
      <c r="PGR14" s="810"/>
      <c r="PGS14" s="810"/>
      <c r="PGT14" s="810"/>
      <c r="PGU14" s="810"/>
      <c r="PGV14" s="810"/>
      <c r="PGW14" s="810"/>
      <c r="PGX14" s="810"/>
      <c r="PGY14" s="810"/>
      <c r="PGZ14" s="810"/>
      <c r="PHA14" s="810"/>
      <c r="PHB14" s="810"/>
      <c r="PHC14" s="810"/>
      <c r="PHD14" s="810"/>
      <c r="PHE14" s="810"/>
      <c r="PHF14" s="810"/>
      <c r="PHG14" s="810"/>
      <c r="PHH14" s="810"/>
      <c r="PHI14" s="810"/>
      <c r="PHJ14" s="810"/>
      <c r="PHK14" s="810"/>
      <c r="PHL14" s="810"/>
      <c r="PHM14" s="810"/>
      <c r="PHN14" s="810"/>
      <c r="PHO14" s="810"/>
      <c r="PHP14" s="810"/>
      <c r="PHQ14" s="810"/>
      <c r="PHR14" s="810"/>
      <c r="PHS14" s="810"/>
      <c r="PHT14" s="810"/>
      <c r="PHU14" s="810"/>
      <c r="PHV14" s="810"/>
      <c r="PHW14" s="810"/>
      <c r="PHX14" s="810"/>
      <c r="PHY14" s="810"/>
      <c r="PHZ14" s="810"/>
      <c r="PIA14" s="810"/>
      <c r="PIB14" s="810"/>
      <c r="PIC14" s="810"/>
      <c r="PID14" s="810"/>
      <c r="PIE14" s="810"/>
      <c r="PIF14" s="810"/>
      <c r="PIG14" s="810"/>
      <c r="PIH14" s="810"/>
      <c r="PII14" s="810"/>
      <c r="PIJ14" s="810"/>
      <c r="PIK14" s="810"/>
      <c r="PIL14" s="810"/>
      <c r="PIM14" s="810"/>
      <c r="PIN14" s="810"/>
      <c r="PIO14" s="810"/>
      <c r="PIP14" s="810"/>
      <c r="PIQ14" s="810"/>
      <c r="PIR14" s="810"/>
      <c r="PIS14" s="810"/>
      <c r="PIT14" s="810"/>
      <c r="PIU14" s="810"/>
      <c r="PIV14" s="810"/>
      <c r="PIW14" s="810"/>
      <c r="PIX14" s="810"/>
      <c r="PIY14" s="810"/>
      <c r="PIZ14" s="810"/>
      <c r="PJA14" s="810"/>
      <c r="PJB14" s="810"/>
      <c r="PJC14" s="810"/>
      <c r="PJD14" s="810"/>
      <c r="PJE14" s="810"/>
      <c r="PJF14" s="810"/>
      <c r="PJG14" s="810"/>
      <c r="PJH14" s="810"/>
      <c r="PJI14" s="810"/>
      <c r="PJJ14" s="810"/>
      <c r="PJK14" s="810"/>
      <c r="PJL14" s="810"/>
      <c r="PJM14" s="810"/>
      <c r="PJN14" s="810"/>
      <c r="PJO14" s="810"/>
      <c r="PJP14" s="810"/>
      <c r="PJQ14" s="810"/>
      <c r="PJR14" s="810"/>
      <c r="PJS14" s="810"/>
      <c r="PJT14" s="810"/>
      <c r="PJU14" s="810"/>
      <c r="PJV14" s="810"/>
      <c r="PJW14" s="810"/>
      <c r="PJX14" s="810"/>
      <c r="PJY14" s="810"/>
      <c r="PJZ14" s="810"/>
      <c r="PKA14" s="810"/>
      <c r="PKB14" s="810"/>
      <c r="PKC14" s="810"/>
      <c r="PKD14" s="810"/>
      <c r="PKE14" s="810"/>
      <c r="PKF14" s="810"/>
      <c r="PKG14" s="810"/>
      <c r="PKH14" s="810"/>
      <c r="PKI14" s="810"/>
      <c r="PKJ14" s="810"/>
      <c r="PKK14" s="810"/>
      <c r="PKL14" s="810"/>
      <c r="PKM14" s="810"/>
      <c r="PKN14" s="810"/>
      <c r="PKO14" s="810"/>
      <c r="PKP14" s="810"/>
      <c r="PKQ14" s="810"/>
      <c r="PKR14" s="810"/>
      <c r="PKS14" s="810"/>
      <c r="PKT14" s="810"/>
      <c r="PKU14" s="810"/>
      <c r="PKV14" s="810"/>
      <c r="PKW14" s="810"/>
      <c r="PKX14" s="810"/>
      <c r="PKY14" s="810"/>
      <c r="PKZ14" s="810"/>
      <c r="PLA14" s="810"/>
      <c r="PLB14" s="810"/>
      <c r="PLC14" s="810"/>
      <c r="PLD14" s="810"/>
      <c r="PLE14" s="810"/>
      <c r="PLF14" s="810"/>
      <c r="PLG14" s="810"/>
      <c r="PLH14" s="810"/>
      <c r="PLI14" s="810"/>
      <c r="PLJ14" s="810"/>
      <c r="PLK14" s="810"/>
      <c r="PLL14" s="810"/>
      <c r="PLM14" s="810"/>
      <c r="PLN14" s="810"/>
      <c r="PLO14" s="810"/>
      <c r="PLP14" s="810"/>
      <c r="PLQ14" s="810"/>
      <c r="PLR14" s="810"/>
      <c r="PLS14" s="810"/>
      <c r="PLT14" s="810"/>
      <c r="PLU14" s="810"/>
      <c r="PLV14" s="810"/>
      <c r="PLW14" s="810"/>
      <c r="PLX14" s="810"/>
      <c r="PLY14" s="810"/>
      <c r="PLZ14" s="810"/>
      <c r="PMA14" s="810"/>
      <c r="PMB14" s="810"/>
      <c r="PMC14" s="810"/>
      <c r="PMD14" s="810"/>
      <c r="PME14" s="810"/>
      <c r="PMF14" s="810"/>
      <c r="PMG14" s="810"/>
      <c r="PMH14" s="810"/>
      <c r="PMI14" s="810"/>
      <c r="PMJ14" s="810"/>
      <c r="PMK14" s="810"/>
      <c r="PML14" s="810"/>
      <c r="PMM14" s="810"/>
      <c r="PMN14" s="810"/>
      <c r="PMO14" s="810"/>
      <c r="PMP14" s="810"/>
      <c r="PMQ14" s="810"/>
      <c r="PMR14" s="810"/>
      <c r="PMS14" s="810"/>
      <c r="PMT14" s="810"/>
      <c r="PMU14" s="810"/>
      <c r="PMV14" s="810"/>
      <c r="PMW14" s="810"/>
      <c r="PMX14" s="810"/>
      <c r="PMY14" s="810"/>
      <c r="PMZ14" s="810"/>
      <c r="PNA14" s="810"/>
      <c r="PNB14" s="810"/>
      <c r="PNC14" s="810"/>
      <c r="PND14" s="810"/>
      <c r="PNE14" s="810"/>
      <c r="PNF14" s="810"/>
      <c r="PNG14" s="810"/>
      <c r="PNH14" s="810"/>
      <c r="PNI14" s="810"/>
      <c r="PNJ14" s="810"/>
      <c r="PNK14" s="810"/>
      <c r="PNL14" s="810"/>
      <c r="PNM14" s="810"/>
      <c r="PNN14" s="810"/>
      <c r="PNO14" s="810"/>
      <c r="PNP14" s="810"/>
      <c r="PNQ14" s="810"/>
      <c r="PNR14" s="810"/>
      <c r="PNS14" s="810"/>
      <c r="PNT14" s="810"/>
      <c r="PNU14" s="810"/>
      <c r="PNV14" s="810"/>
      <c r="PNW14" s="810"/>
      <c r="PNX14" s="810"/>
      <c r="PNY14" s="810"/>
      <c r="PNZ14" s="810"/>
      <c r="POA14" s="810"/>
      <c r="POB14" s="810"/>
      <c r="POC14" s="810"/>
      <c r="POD14" s="810"/>
      <c r="POE14" s="810"/>
      <c r="POF14" s="810"/>
      <c r="POG14" s="810"/>
      <c r="POH14" s="810"/>
      <c r="POI14" s="810"/>
      <c r="POJ14" s="810"/>
      <c r="POK14" s="810"/>
      <c r="POL14" s="810"/>
      <c r="POM14" s="810"/>
      <c r="PON14" s="810"/>
      <c r="POO14" s="810"/>
      <c r="POP14" s="810"/>
      <c r="POQ14" s="810"/>
      <c r="POR14" s="810"/>
      <c r="POS14" s="810"/>
      <c r="POT14" s="810"/>
      <c r="POU14" s="810"/>
      <c r="POV14" s="810"/>
      <c r="POW14" s="810"/>
      <c r="POX14" s="810"/>
      <c r="POY14" s="810"/>
      <c r="POZ14" s="810"/>
      <c r="PPA14" s="810"/>
      <c r="PPB14" s="810"/>
      <c r="PPC14" s="810"/>
      <c r="PPD14" s="810"/>
      <c r="PPE14" s="810"/>
      <c r="PPF14" s="810"/>
      <c r="PPG14" s="810"/>
      <c r="PPH14" s="810"/>
      <c r="PPI14" s="810"/>
      <c r="PPJ14" s="810"/>
      <c r="PPK14" s="810"/>
      <c r="PPL14" s="810"/>
      <c r="PPM14" s="810"/>
      <c r="PPN14" s="810"/>
      <c r="PPO14" s="810"/>
      <c r="PPP14" s="810"/>
      <c r="PPQ14" s="810"/>
      <c r="PPR14" s="810"/>
      <c r="PPS14" s="810"/>
      <c r="PPT14" s="810"/>
      <c r="PPU14" s="810"/>
      <c r="PPV14" s="810"/>
      <c r="PPW14" s="810"/>
      <c r="PPX14" s="810"/>
      <c r="PPY14" s="810"/>
      <c r="PPZ14" s="810"/>
      <c r="PQA14" s="810"/>
      <c r="PQB14" s="810"/>
      <c r="PQC14" s="810"/>
      <c r="PQD14" s="810"/>
      <c r="PQE14" s="810"/>
      <c r="PQF14" s="810"/>
      <c r="PQG14" s="810"/>
      <c r="PQH14" s="810"/>
      <c r="PQI14" s="810"/>
      <c r="PQJ14" s="810"/>
      <c r="PQK14" s="810"/>
      <c r="PQL14" s="810"/>
      <c r="PQM14" s="810"/>
      <c r="PQN14" s="810"/>
      <c r="PQO14" s="810"/>
      <c r="PQP14" s="810"/>
      <c r="PQQ14" s="810"/>
      <c r="PQR14" s="810"/>
      <c r="PQS14" s="810"/>
      <c r="PQT14" s="810"/>
      <c r="PQU14" s="810"/>
      <c r="PQV14" s="810"/>
      <c r="PQW14" s="810"/>
      <c r="PQX14" s="810"/>
      <c r="PQY14" s="810"/>
      <c r="PQZ14" s="810"/>
      <c r="PRA14" s="810"/>
      <c r="PRB14" s="810"/>
      <c r="PRC14" s="810"/>
      <c r="PRD14" s="810"/>
      <c r="PRE14" s="810"/>
      <c r="PRF14" s="810"/>
      <c r="PRG14" s="810"/>
      <c r="PRH14" s="810"/>
      <c r="PRI14" s="810"/>
      <c r="PRJ14" s="810"/>
      <c r="PRK14" s="810"/>
      <c r="PRL14" s="810"/>
      <c r="PRM14" s="810"/>
      <c r="PRN14" s="810"/>
      <c r="PRO14" s="810"/>
      <c r="PRP14" s="810"/>
      <c r="PRQ14" s="810"/>
      <c r="PRR14" s="810"/>
      <c r="PRS14" s="810"/>
      <c r="PRT14" s="810"/>
      <c r="PRU14" s="810"/>
      <c r="PRV14" s="810"/>
      <c r="PRW14" s="810"/>
      <c r="PRX14" s="810"/>
      <c r="PRY14" s="810"/>
      <c r="PRZ14" s="810"/>
      <c r="PSA14" s="810"/>
      <c r="PSB14" s="810"/>
      <c r="PSC14" s="810"/>
      <c r="PSD14" s="810"/>
      <c r="PSE14" s="810"/>
      <c r="PSF14" s="810"/>
      <c r="PSG14" s="810"/>
      <c r="PSH14" s="810"/>
      <c r="PSI14" s="810"/>
      <c r="PSJ14" s="810"/>
      <c r="PSK14" s="810"/>
      <c r="PSL14" s="810"/>
      <c r="PSM14" s="810"/>
      <c r="PSN14" s="810"/>
      <c r="PSO14" s="810"/>
      <c r="PSP14" s="810"/>
      <c r="PSQ14" s="810"/>
      <c r="PSR14" s="810"/>
      <c r="PSS14" s="810"/>
      <c r="PST14" s="810"/>
      <c r="PSU14" s="810"/>
      <c r="PSV14" s="810"/>
      <c r="PSW14" s="810"/>
      <c r="PSX14" s="810"/>
      <c r="PSY14" s="810"/>
      <c r="PSZ14" s="810"/>
      <c r="PTA14" s="810"/>
      <c r="PTB14" s="810"/>
      <c r="PTC14" s="810"/>
      <c r="PTD14" s="810"/>
      <c r="PTE14" s="810"/>
      <c r="PTF14" s="810"/>
      <c r="PTG14" s="810"/>
      <c r="PTH14" s="810"/>
      <c r="PTI14" s="810"/>
      <c r="PTJ14" s="810"/>
      <c r="PTK14" s="810"/>
      <c r="PTL14" s="810"/>
      <c r="PTM14" s="810"/>
      <c r="PTN14" s="810"/>
      <c r="PTO14" s="810"/>
      <c r="PTP14" s="810"/>
      <c r="PTQ14" s="810"/>
      <c r="PTR14" s="810"/>
      <c r="PTS14" s="810"/>
      <c r="PTT14" s="810"/>
      <c r="PTU14" s="810"/>
      <c r="PTV14" s="810"/>
      <c r="PTW14" s="810"/>
      <c r="PTX14" s="810"/>
      <c r="PTY14" s="810"/>
      <c r="PTZ14" s="810"/>
      <c r="PUA14" s="810"/>
      <c r="PUB14" s="810"/>
      <c r="PUC14" s="810"/>
      <c r="PUD14" s="810"/>
      <c r="PUE14" s="810"/>
      <c r="PUF14" s="810"/>
      <c r="PUG14" s="810"/>
      <c r="PUH14" s="810"/>
      <c r="PUI14" s="810"/>
      <c r="PUJ14" s="810"/>
      <c r="PUK14" s="810"/>
      <c r="PUL14" s="810"/>
      <c r="PUM14" s="810"/>
      <c r="PUN14" s="810"/>
      <c r="PUO14" s="810"/>
      <c r="PUP14" s="810"/>
      <c r="PUQ14" s="810"/>
      <c r="PUR14" s="810"/>
      <c r="PUS14" s="810"/>
      <c r="PUT14" s="810"/>
      <c r="PUU14" s="810"/>
      <c r="PUV14" s="810"/>
      <c r="PUW14" s="810"/>
      <c r="PUX14" s="810"/>
      <c r="PUY14" s="810"/>
      <c r="PUZ14" s="810"/>
      <c r="PVA14" s="810"/>
      <c r="PVB14" s="810"/>
      <c r="PVC14" s="810"/>
      <c r="PVD14" s="810"/>
      <c r="PVE14" s="810"/>
      <c r="PVF14" s="810"/>
      <c r="PVG14" s="810"/>
      <c r="PVH14" s="810"/>
      <c r="PVI14" s="810"/>
      <c r="PVJ14" s="810"/>
      <c r="PVK14" s="810"/>
      <c r="PVL14" s="810"/>
      <c r="PVM14" s="810"/>
      <c r="PVN14" s="810"/>
      <c r="PVO14" s="810"/>
      <c r="PVP14" s="810"/>
      <c r="PVQ14" s="810"/>
      <c r="PVR14" s="810"/>
      <c r="PVS14" s="810"/>
      <c r="PVT14" s="810"/>
      <c r="PVU14" s="810"/>
      <c r="PVV14" s="810"/>
      <c r="PVW14" s="810"/>
      <c r="PVX14" s="810"/>
      <c r="PVY14" s="810"/>
      <c r="PVZ14" s="810"/>
      <c r="PWA14" s="810"/>
      <c r="PWB14" s="810"/>
      <c r="PWC14" s="810"/>
      <c r="PWD14" s="810"/>
      <c r="PWE14" s="810"/>
      <c r="PWF14" s="810"/>
      <c r="PWG14" s="810"/>
      <c r="PWH14" s="810"/>
      <c r="PWI14" s="810"/>
      <c r="PWJ14" s="810"/>
      <c r="PWK14" s="810"/>
      <c r="PWL14" s="810"/>
      <c r="PWM14" s="810"/>
      <c r="PWN14" s="810"/>
      <c r="PWO14" s="810"/>
      <c r="PWP14" s="810"/>
      <c r="PWQ14" s="810"/>
      <c r="PWR14" s="810"/>
      <c r="PWS14" s="810"/>
      <c r="PWT14" s="810"/>
      <c r="PWU14" s="810"/>
      <c r="PWV14" s="810"/>
      <c r="PWW14" s="810"/>
      <c r="PWX14" s="810"/>
      <c r="PWY14" s="810"/>
      <c r="PWZ14" s="810"/>
      <c r="PXA14" s="810"/>
      <c r="PXB14" s="810"/>
      <c r="PXC14" s="810"/>
      <c r="PXD14" s="810"/>
      <c r="PXE14" s="810"/>
      <c r="PXF14" s="810"/>
      <c r="PXG14" s="810"/>
      <c r="PXH14" s="810"/>
      <c r="PXI14" s="810"/>
      <c r="PXJ14" s="810"/>
      <c r="PXK14" s="810"/>
      <c r="PXL14" s="810"/>
      <c r="PXM14" s="810"/>
      <c r="PXN14" s="810"/>
      <c r="PXO14" s="810"/>
      <c r="PXP14" s="810"/>
      <c r="PXQ14" s="810"/>
      <c r="PXR14" s="810"/>
      <c r="PXS14" s="810"/>
      <c r="PXT14" s="810"/>
      <c r="PXU14" s="810"/>
      <c r="PXV14" s="810"/>
      <c r="PXW14" s="810"/>
      <c r="PXX14" s="810"/>
      <c r="PXY14" s="810"/>
      <c r="PXZ14" s="810"/>
      <c r="PYA14" s="810"/>
      <c r="PYB14" s="810"/>
      <c r="PYC14" s="810"/>
      <c r="PYD14" s="810"/>
      <c r="PYE14" s="810"/>
      <c r="PYF14" s="810"/>
      <c r="PYG14" s="810"/>
      <c r="PYH14" s="810"/>
      <c r="PYI14" s="810"/>
      <c r="PYJ14" s="810"/>
      <c r="PYK14" s="810"/>
      <c r="PYL14" s="810"/>
      <c r="PYM14" s="810"/>
      <c r="PYN14" s="810"/>
      <c r="PYO14" s="810"/>
      <c r="PYP14" s="810"/>
      <c r="PYQ14" s="810"/>
      <c r="PYR14" s="810"/>
      <c r="PYS14" s="810"/>
      <c r="PYT14" s="810"/>
      <c r="PYU14" s="810"/>
      <c r="PYV14" s="810"/>
      <c r="PYW14" s="810"/>
      <c r="PYX14" s="810"/>
      <c r="PYY14" s="810"/>
      <c r="PYZ14" s="810"/>
      <c r="PZA14" s="810"/>
      <c r="PZB14" s="810"/>
      <c r="PZC14" s="810"/>
      <c r="PZD14" s="810"/>
      <c r="PZE14" s="810"/>
      <c r="PZF14" s="810"/>
      <c r="PZG14" s="810"/>
      <c r="PZH14" s="810"/>
      <c r="PZI14" s="810"/>
      <c r="PZJ14" s="810"/>
      <c r="PZK14" s="810"/>
      <c r="PZL14" s="810"/>
      <c r="PZM14" s="810"/>
      <c r="PZN14" s="810"/>
      <c r="PZO14" s="810"/>
      <c r="PZP14" s="810"/>
      <c r="PZQ14" s="810"/>
      <c r="PZR14" s="810"/>
      <c r="PZS14" s="810"/>
      <c r="PZT14" s="810"/>
      <c r="PZU14" s="810"/>
      <c r="PZV14" s="810"/>
      <c r="PZW14" s="810"/>
      <c r="PZX14" s="810"/>
      <c r="PZY14" s="810"/>
      <c r="PZZ14" s="810"/>
      <c r="QAA14" s="810"/>
      <c r="QAB14" s="810"/>
      <c r="QAC14" s="810"/>
      <c r="QAD14" s="810"/>
      <c r="QAE14" s="810"/>
      <c r="QAF14" s="810"/>
      <c r="QAG14" s="810"/>
      <c r="QAH14" s="810"/>
      <c r="QAI14" s="810"/>
      <c r="QAJ14" s="810"/>
      <c r="QAK14" s="810"/>
      <c r="QAL14" s="810"/>
      <c r="QAM14" s="810"/>
      <c r="QAN14" s="810"/>
      <c r="QAO14" s="810"/>
      <c r="QAP14" s="810"/>
      <c r="QAQ14" s="810"/>
      <c r="QAR14" s="810"/>
      <c r="QAS14" s="810"/>
      <c r="QAT14" s="810"/>
      <c r="QAU14" s="810"/>
      <c r="QAV14" s="810"/>
      <c r="QAW14" s="810"/>
      <c r="QAX14" s="810"/>
      <c r="QAY14" s="810"/>
      <c r="QAZ14" s="810"/>
      <c r="QBA14" s="810"/>
      <c r="QBB14" s="810"/>
      <c r="QBC14" s="810"/>
      <c r="QBD14" s="810"/>
      <c r="QBE14" s="810"/>
      <c r="QBF14" s="810"/>
      <c r="QBG14" s="810"/>
      <c r="QBH14" s="810"/>
      <c r="QBI14" s="810"/>
      <c r="QBJ14" s="810"/>
      <c r="QBK14" s="810"/>
      <c r="QBL14" s="810"/>
      <c r="QBM14" s="810"/>
      <c r="QBN14" s="810"/>
      <c r="QBO14" s="810"/>
      <c r="QBP14" s="810"/>
      <c r="QBQ14" s="810"/>
      <c r="QBR14" s="810"/>
      <c r="QBS14" s="810"/>
      <c r="QBT14" s="810"/>
      <c r="QBU14" s="810"/>
      <c r="QBV14" s="810"/>
      <c r="QBW14" s="810"/>
      <c r="QBX14" s="810"/>
      <c r="QBY14" s="810"/>
      <c r="QBZ14" s="810"/>
      <c r="QCA14" s="810"/>
      <c r="QCB14" s="810"/>
      <c r="QCC14" s="810"/>
      <c r="QCD14" s="810"/>
      <c r="QCE14" s="810"/>
      <c r="QCF14" s="810"/>
      <c r="QCG14" s="810"/>
      <c r="QCH14" s="810"/>
      <c r="QCI14" s="810"/>
      <c r="QCJ14" s="810"/>
      <c r="QCK14" s="810"/>
      <c r="QCL14" s="810"/>
      <c r="QCM14" s="810"/>
      <c r="QCN14" s="810"/>
      <c r="QCO14" s="810"/>
      <c r="QCP14" s="810"/>
      <c r="QCQ14" s="810"/>
      <c r="QCR14" s="810"/>
      <c r="QCS14" s="810"/>
      <c r="QCT14" s="810"/>
      <c r="QCU14" s="810"/>
      <c r="QCV14" s="810"/>
      <c r="QCW14" s="810"/>
      <c r="QCX14" s="810"/>
      <c r="QCY14" s="810"/>
      <c r="QCZ14" s="810"/>
      <c r="QDA14" s="810"/>
      <c r="QDB14" s="810"/>
      <c r="QDC14" s="810"/>
      <c r="QDD14" s="810"/>
      <c r="QDE14" s="810"/>
      <c r="QDF14" s="810"/>
      <c r="QDG14" s="810"/>
      <c r="QDH14" s="810"/>
      <c r="QDI14" s="810"/>
      <c r="QDJ14" s="810"/>
      <c r="QDK14" s="810"/>
      <c r="QDL14" s="810"/>
      <c r="QDM14" s="810"/>
      <c r="QDN14" s="810"/>
      <c r="QDO14" s="810"/>
      <c r="QDP14" s="810"/>
      <c r="QDQ14" s="810"/>
      <c r="QDR14" s="810"/>
      <c r="QDS14" s="810"/>
      <c r="QDT14" s="810"/>
      <c r="QDU14" s="810"/>
      <c r="QDV14" s="810"/>
      <c r="QDW14" s="810"/>
      <c r="QDX14" s="810"/>
      <c r="QDY14" s="810"/>
      <c r="QDZ14" s="810"/>
      <c r="QEA14" s="810"/>
      <c r="QEB14" s="810"/>
      <c r="QEC14" s="810"/>
      <c r="QED14" s="810"/>
      <c r="QEE14" s="810"/>
      <c r="QEF14" s="810"/>
      <c r="QEG14" s="810"/>
      <c r="QEH14" s="810"/>
      <c r="QEI14" s="810"/>
      <c r="QEJ14" s="810"/>
      <c r="QEK14" s="810"/>
      <c r="QEL14" s="810"/>
      <c r="QEM14" s="810"/>
      <c r="QEN14" s="810"/>
      <c r="QEO14" s="810"/>
      <c r="QEP14" s="810"/>
      <c r="QEQ14" s="810"/>
      <c r="QER14" s="810"/>
      <c r="QES14" s="810"/>
      <c r="QET14" s="810"/>
      <c r="QEU14" s="810"/>
      <c r="QEV14" s="810"/>
      <c r="QEW14" s="810"/>
      <c r="QEX14" s="810"/>
      <c r="QEY14" s="810"/>
      <c r="QEZ14" s="810"/>
      <c r="QFA14" s="810"/>
      <c r="QFB14" s="810"/>
      <c r="QFC14" s="810"/>
      <c r="QFD14" s="810"/>
      <c r="QFE14" s="810"/>
      <c r="QFF14" s="810"/>
      <c r="QFG14" s="810"/>
      <c r="QFH14" s="810"/>
      <c r="QFI14" s="810"/>
      <c r="QFJ14" s="810"/>
      <c r="QFK14" s="810"/>
      <c r="QFL14" s="810"/>
      <c r="QFM14" s="810"/>
      <c r="QFN14" s="810"/>
      <c r="QFO14" s="810"/>
      <c r="QFP14" s="810"/>
      <c r="QFQ14" s="810"/>
      <c r="QFR14" s="810"/>
      <c r="QFS14" s="810"/>
      <c r="QFT14" s="810"/>
      <c r="QFU14" s="810"/>
      <c r="QFV14" s="810"/>
      <c r="QFW14" s="810"/>
      <c r="QFX14" s="810"/>
      <c r="QFY14" s="810"/>
      <c r="QFZ14" s="810"/>
      <c r="QGA14" s="810"/>
      <c r="QGB14" s="810"/>
      <c r="QGC14" s="810"/>
      <c r="QGD14" s="810"/>
      <c r="QGE14" s="810"/>
      <c r="QGF14" s="810"/>
      <c r="QGG14" s="810"/>
      <c r="QGH14" s="810"/>
      <c r="QGI14" s="810"/>
      <c r="QGJ14" s="810"/>
      <c r="QGK14" s="810"/>
      <c r="QGL14" s="810"/>
      <c r="QGM14" s="810"/>
      <c r="QGN14" s="810"/>
      <c r="QGO14" s="810"/>
      <c r="QGP14" s="810"/>
      <c r="QGQ14" s="810"/>
      <c r="QGR14" s="810"/>
      <c r="QGS14" s="810"/>
      <c r="QGT14" s="810"/>
      <c r="QGU14" s="810"/>
      <c r="QGV14" s="810"/>
      <c r="QGW14" s="810"/>
      <c r="QGX14" s="810"/>
      <c r="QGY14" s="810"/>
      <c r="QGZ14" s="810"/>
      <c r="QHA14" s="810"/>
      <c r="QHB14" s="810"/>
      <c r="QHC14" s="810"/>
      <c r="QHD14" s="810"/>
      <c r="QHE14" s="810"/>
      <c r="QHF14" s="810"/>
      <c r="QHG14" s="810"/>
      <c r="QHH14" s="810"/>
      <c r="QHI14" s="810"/>
      <c r="QHJ14" s="810"/>
      <c r="QHK14" s="810"/>
      <c r="QHL14" s="810"/>
      <c r="QHM14" s="810"/>
      <c r="QHN14" s="810"/>
      <c r="QHO14" s="810"/>
      <c r="QHP14" s="810"/>
      <c r="QHQ14" s="810"/>
      <c r="QHR14" s="810"/>
      <c r="QHS14" s="810"/>
      <c r="QHT14" s="810"/>
      <c r="QHU14" s="810"/>
      <c r="QHV14" s="810"/>
      <c r="QHW14" s="810"/>
      <c r="QHX14" s="810"/>
      <c r="QHY14" s="810"/>
      <c r="QHZ14" s="810"/>
      <c r="QIA14" s="810"/>
      <c r="QIB14" s="810"/>
      <c r="QIC14" s="810"/>
      <c r="QID14" s="810"/>
      <c r="QIE14" s="810"/>
      <c r="QIF14" s="810"/>
      <c r="QIG14" s="810"/>
      <c r="QIH14" s="810"/>
      <c r="QII14" s="810"/>
      <c r="QIJ14" s="810"/>
      <c r="QIK14" s="810"/>
      <c r="QIL14" s="810"/>
      <c r="QIM14" s="810"/>
      <c r="QIN14" s="810"/>
      <c r="QIO14" s="810"/>
      <c r="QIP14" s="810"/>
      <c r="QIQ14" s="810"/>
      <c r="QIR14" s="810"/>
      <c r="QIS14" s="810"/>
      <c r="QIT14" s="810"/>
      <c r="QIU14" s="810"/>
      <c r="QIV14" s="810"/>
      <c r="QIW14" s="810"/>
      <c r="QIX14" s="810"/>
      <c r="QIY14" s="810"/>
      <c r="QIZ14" s="810"/>
      <c r="QJA14" s="810"/>
      <c r="QJB14" s="810"/>
      <c r="QJC14" s="810"/>
      <c r="QJD14" s="810"/>
      <c r="QJE14" s="810"/>
      <c r="QJF14" s="810"/>
      <c r="QJG14" s="810"/>
      <c r="QJH14" s="810"/>
      <c r="QJI14" s="810"/>
      <c r="QJJ14" s="810"/>
      <c r="QJK14" s="810"/>
      <c r="QJL14" s="810"/>
      <c r="QJM14" s="810"/>
      <c r="QJN14" s="810"/>
      <c r="QJO14" s="810"/>
      <c r="QJP14" s="810"/>
      <c r="QJQ14" s="810"/>
      <c r="QJR14" s="810"/>
      <c r="QJS14" s="810"/>
      <c r="QJT14" s="810"/>
      <c r="QJU14" s="810"/>
      <c r="QJV14" s="810"/>
      <c r="QJW14" s="810"/>
      <c r="QJX14" s="810"/>
      <c r="QJY14" s="810"/>
      <c r="QJZ14" s="810"/>
      <c r="QKA14" s="810"/>
      <c r="QKB14" s="810"/>
      <c r="QKC14" s="810"/>
      <c r="QKD14" s="810"/>
      <c r="QKE14" s="810"/>
      <c r="QKF14" s="810"/>
      <c r="QKG14" s="810"/>
      <c r="QKH14" s="810"/>
      <c r="QKI14" s="810"/>
      <c r="QKJ14" s="810"/>
      <c r="QKK14" s="810"/>
      <c r="QKL14" s="810"/>
      <c r="QKM14" s="810"/>
      <c r="QKN14" s="810"/>
      <c r="QKO14" s="810"/>
      <c r="QKP14" s="810"/>
      <c r="QKQ14" s="810"/>
      <c r="QKR14" s="810"/>
      <c r="QKS14" s="810"/>
      <c r="QKT14" s="810"/>
      <c r="QKU14" s="810"/>
      <c r="QKV14" s="810"/>
      <c r="QKW14" s="810"/>
      <c r="QKX14" s="810"/>
      <c r="QKY14" s="810"/>
      <c r="QKZ14" s="810"/>
      <c r="QLA14" s="810"/>
      <c r="QLB14" s="810"/>
      <c r="QLC14" s="810"/>
      <c r="QLD14" s="810"/>
      <c r="QLE14" s="810"/>
      <c r="QLF14" s="810"/>
      <c r="QLG14" s="810"/>
      <c r="QLH14" s="810"/>
      <c r="QLI14" s="810"/>
      <c r="QLJ14" s="810"/>
      <c r="QLK14" s="810"/>
      <c r="QLL14" s="810"/>
      <c r="QLM14" s="810"/>
      <c r="QLN14" s="810"/>
      <c r="QLO14" s="810"/>
      <c r="QLP14" s="810"/>
      <c r="QLQ14" s="810"/>
      <c r="QLR14" s="810"/>
      <c r="QLS14" s="810"/>
      <c r="QLT14" s="810"/>
      <c r="QLU14" s="810"/>
      <c r="QLV14" s="810"/>
      <c r="QLW14" s="810"/>
      <c r="QLX14" s="810"/>
      <c r="QLY14" s="810"/>
      <c r="QLZ14" s="810"/>
      <c r="QMA14" s="810"/>
      <c r="QMB14" s="810"/>
      <c r="QMC14" s="810"/>
      <c r="QMD14" s="810"/>
      <c r="QME14" s="810"/>
      <c r="QMF14" s="810"/>
      <c r="QMG14" s="810"/>
      <c r="QMH14" s="810"/>
      <c r="QMI14" s="810"/>
      <c r="QMJ14" s="810"/>
      <c r="QMK14" s="810"/>
      <c r="QML14" s="810"/>
      <c r="QMM14" s="810"/>
      <c r="QMN14" s="810"/>
      <c r="QMO14" s="810"/>
      <c r="QMP14" s="810"/>
      <c r="QMQ14" s="810"/>
      <c r="QMR14" s="810"/>
      <c r="QMS14" s="810"/>
      <c r="QMT14" s="810"/>
      <c r="QMU14" s="810"/>
      <c r="QMV14" s="810"/>
      <c r="QMW14" s="810"/>
      <c r="QMX14" s="810"/>
      <c r="QMY14" s="810"/>
      <c r="QMZ14" s="810"/>
      <c r="QNA14" s="810"/>
      <c r="QNB14" s="810"/>
      <c r="QNC14" s="810"/>
      <c r="QND14" s="810"/>
      <c r="QNE14" s="810"/>
      <c r="QNF14" s="810"/>
      <c r="QNG14" s="810"/>
      <c r="QNH14" s="810"/>
      <c r="QNI14" s="810"/>
      <c r="QNJ14" s="810"/>
      <c r="QNK14" s="810"/>
      <c r="QNL14" s="810"/>
      <c r="QNM14" s="810"/>
      <c r="QNN14" s="810"/>
      <c r="QNO14" s="810"/>
      <c r="QNP14" s="810"/>
      <c r="QNQ14" s="810"/>
      <c r="QNR14" s="810"/>
      <c r="QNS14" s="810"/>
      <c r="QNT14" s="810"/>
      <c r="QNU14" s="810"/>
      <c r="QNV14" s="810"/>
      <c r="QNW14" s="810"/>
      <c r="QNX14" s="810"/>
      <c r="QNY14" s="810"/>
      <c r="QNZ14" s="810"/>
      <c r="QOA14" s="810"/>
      <c r="QOB14" s="810"/>
      <c r="QOC14" s="810"/>
      <c r="QOD14" s="810"/>
      <c r="QOE14" s="810"/>
      <c r="QOF14" s="810"/>
      <c r="QOG14" s="810"/>
      <c r="QOH14" s="810"/>
      <c r="QOI14" s="810"/>
      <c r="QOJ14" s="810"/>
      <c r="QOK14" s="810"/>
      <c r="QOL14" s="810"/>
      <c r="QOM14" s="810"/>
      <c r="QON14" s="810"/>
      <c r="QOO14" s="810"/>
      <c r="QOP14" s="810"/>
      <c r="QOQ14" s="810"/>
      <c r="QOR14" s="810"/>
      <c r="QOS14" s="810"/>
      <c r="QOT14" s="810"/>
      <c r="QOU14" s="810"/>
      <c r="QOV14" s="810"/>
      <c r="QOW14" s="810"/>
      <c r="QOX14" s="810"/>
      <c r="QOY14" s="810"/>
      <c r="QOZ14" s="810"/>
      <c r="QPA14" s="810"/>
      <c r="QPB14" s="810"/>
      <c r="QPC14" s="810"/>
      <c r="QPD14" s="810"/>
      <c r="QPE14" s="810"/>
      <c r="QPF14" s="810"/>
      <c r="QPG14" s="810"/>
      <c r="QPH14" s="810"/>
      <c r="QPI14" s="810"/>
      <c r="QPJ14" s="810"/>
      <c r="QPK14" s="810"/>
      <c r="QPL14" s="810"/>
      <c r="QPM14" s="810"/>
      <c r="QPN14" s="810"/>
      <c r="QPO14" s="810"/>
      <c r="QPP14" s="810"/>
      <c r="QPQ14" s="810"/>
      <c r="QPR14" s="810"/>
      <c r="QPS14" s="810"/>
      <c r="QPT14" s="810"/>
      <c r="QPU14" s="810"/>
      <c r="QPV14" s="810"/>
      <c r="QPW14" s="810"/>
      <c r="QPX14" s="810"/>
      <c r="QPY14" s="810"/>
      <c r="QPZ14" s="810"/>
      <c r="QQA14" s="810"/>
      <c r="QQB14" s="810"/>
      <c r="QQC14" s="810"/>
      <c r="QQD14" s="810"/>
      <c r="QQE14" s="810"/>
      <c r="QQF14" s="810"/>
      <c r="QQG14" s="810"/>
      <c r="QQH14" s="810"/>
      <c r="QQI14" s="810"/>
      <c r="QQJ14" s="810"/>
      <c r="QQK14" s="810"/>
      <c r="QQL14" s="810"/>
      <c r="QQM14" s="810"/>
      <c r="QQN14" s="810"/>
      <c r="QQO14" s="810"/>
      <c r="QQP14" s="810"/>
      <c r="QQQ14" s="810"/>
      <c r="QQR14" s="810"/>
      <c r="QQS14" s="810"/>
      <c r="QQT14" s="810"/>
      <c r="QQU14" s="810"/>
      <c r="QQV14" s="810"/>
      <c r="QQW14" s="810"/>
      <c r="QQX14" s="810"/>
      <c r="QQY14" s="810"/>
      <c r="QQZ14" s="810"/>
      <c r="QRA14" s="810"/>
      <c r="QRB14" s="810"/>
      <c r="QRC14" s="810"/>
      <c r="QRD14" s="810"/>
      <c r="QRE14" s="810"/>
      <c r="QRF14" s="810"/>
      <c r="QRG14" s="810"/>
      <c r="QRH14" s="810"/>
      <c r="QRI14" s="810"/>
      <c r="QRJ14" s="810"/>
      <c r="QRK14" s="810"/>
      <c r="QRL14" s="810"/>
      <c r="QRM14" s="810"/>
      <c r="QRN14" s="810"/>
      <c r="QRO14" s="810"/>
      <c r="QRP14" s="810"/>
      <c r="QRQ14" s="810"/>
      <c r="QRR14" s="810"/>
      <c r="QRS14" s="810"/>
      <c r="QRT14" s="810"/>
      <c r="QRU14" s="810"/>
      <c r="QRV14" s="810"/>
      <c r="QRW14" s="810"/>
      <c r="QRX14" s="810"/>
      <c r="QRY14" s="810"/>
      <c r="QRZ14" s="810"/>
      <c r="QSA14" s="810"/>
      <c r="QSB14" s="810"/>
      <c r="QSC14" s="810"/>
      <c r="QSD14" s="810"/>
      <c r="QSE14" s="810"/>
      <c r="QSF14" s="810"/>
      <c r="QSG14" s="810"/>
      <c r="QSH14" s="810"/>
      <c r="QSI14" s="810"/>
      <c r="QSJ14" s="810"/>
      <c r="QSK14" s="810"/>
      <c r="QSL14" s="810"/>
      <c r="QSM14" s="810"/>
      <c r="QSN14" s="810"/>
      <c r="QSO14" s="810"/>
      <c r="QSP14" s="810"/>
      <c r="QSQ14" s="810"/>
      <c r="QSR14" s="810"/>
      <c r="QSS14" s="810"/>
      <c r="QST14" s="810"/>
      <c r="QSU14" s="810"/>
      <c r="QSV14" s="810"/>
      <c r="QSW14" s="810"/>
      <c r="QSX14" s="810"/>
      <c r="QSY14" s="810"/>
      <c r="QSZ14" s="810"/>
      <c r="QTA14" s="810"/>
      <c r="QTB14" s="810"/>
      <c r="QTC14" s="810"/>
      <c r="QTD14" s="810"/>
      <c r="QTE14" s="810"/>
      <c r="QTF14" s="810"/>
      <c r="QTG14" s="810"/>
      <c r="QTH14" s="810"/>
      <c r="QTI14" s="810"/>
      <c r="QTJ14" s="810"/>
      <c r="QTK14" s="810"/>
      <c r="QTL14" s="810"/>
      <c r="QTM14" s="810"/>
      <c r="QTN14" s="810"/>
      <c r="QTO14" s="810"/>
      <c r="QTP14" s="810"/>
      <c r="QTQ14" s="810"/>
      <c r="QTR14" s="810"/>
      <c r="QTS14" s="810"/>
      <c r="QTT14" s="810"/>
      <c r="QTU14" s="810"/>
      <c r="QTV14" s="810"/>
      <c r="QTW14" s="810"/>
      <c r="QTX14" s="810"/>
      <c r="QTY14" s="810"/>
      <c r="QTZ14" s="810"/>
      <c r="QUA14" s="810"/>
      <c r="QUB14" s="810"/>
      <c r="QUC14" s="810"/>
      <c r="QUD14" s="810"/>
      <c r="QUE14" s="810"/>
      <c r="QUF14" s="810"/>
      <c r="QUG14" s="810"/>
      <c r="QUH14" s="810"/>
      <c r="QUI14" s="810"/>
      <c r="QUJ14" s="810"/>
      <c r="QUK14" s="810"/>
      <c r="QUL14" s="810"/>
      <c r="QUM14" s="810"/>
      <c r="QUN14" s="810"/>
      <c r="QUO14" s="810"/>
      <c r="QUP14" s="810"/>
      <c r="QUQ14" s="810"/>
      <c r="QUR14" s="810"/>
      <c r="QUS14" s="810"/>
      <c r="QUT14" s="810"/>
      <c r="QUU14" s="810"/>
      <c r="QUV14" s="810"/>
      <c r="QUW14" s="810"/>
      <c r="QUX14" s="810"/>
      <c r="QUY14" s="810"/>
      <c r="QUZ14" s="810"/>
      <c r="QVA14" s="810"/>
      <c r="QVB14" s="810"/>
      <c r="QVC14" s="810"/>
      <c r="QVD14" s="810"/>
      <c r="QVE14" s="810"/>
      <c r="QVF14" s="810"/>
      <c r="QVG14" s="810"/>
      <c r="QVH14" s="810"/>
      <c r="QVI14" s="810"/>
      <c r="QVJ14" s="810"/>
      <c r="QVK14" s="810"/>
      <c r="QVL14" s="810"/>
      <c r="QVM14" s="810"/>
      <c r="QVN14" s="810"/>
      <c r="QVO14" s="810"/>
      <c r="QVP14" s="810"/>
      <c r="QVQ14" s="810"/>
      <c r="QVR14" s="810"/>
      <c r="QVS14" s="810"/>
      <c r="QVT14" s="810"/>
      <c r="QVU14" s="810"/>
      <c r="QVV14" s="810"/>
      <c r="QVW14" s="810"/>
      <c r="QVX14" s="810"/>
      <c r="QVY14" s="810"/>
      <c r="QVZ14" s="810"/>
      <c r="QWA14" s="810"/>
      <c r="QWB14" s="810"/>
      <c r="QWC14" s="810"/>
      <c r="QWD14" s="810"/>
      <c r="QWE14" s="810"/>
      <c r="QWF14" s="810"/>
      <c r="QWG14" s="810"/>
      <c r="QWH14" s="810"/>
      <c r="QWI14" s="810"/>
      <c r="QWJ14" s="810"/>
      <c r="QWK14" s="810"/>
      <c r="QWL14" s="810"/>
      <c r="QWM14" s="810"/>
      <c r="QWN14" s="810"/>
      <c r="QWO14" s="810"/>
      <c r="QWP14" s="810"/>
      <c r="QWQ14" s="810"/>
      <c r="QWR14" s="810"/>
      <c r="QWS14" s="810"/>
      <c r="QWT14" s="810"/>
      <c r="QWU14" s="810"/>
      <c r="QWV14" s="810"/>
      <c r="QWW14" s="810"/>
      <c r="QWX14" s="810"/>
      <c r="QWY14" s="810"/>
      <c r="QWZ14" s="810"/>
      <c r="QXA14" s="810"/>
      <c r="QXB14" s="810"/>
      <c r="QXC14" s="810"/>
      <c r="QXD14" s="810"/>
      <c r="QXE14" s="810"/>
      <c r="QXF14" s="810"/>
      <c r="QXG14" s="810"/>
      <c r="QXH14" s="810"/>
      <c r="QXI14" s="810"/>
      <c r="QXJ14" s="810"/>
      <c r="QXK14" s="810"/>
      <c r="QXL14" s="810"/>
      <c r="QXM14" s="810"/>
      <c r="QXN14" s="810"/>
      <c r="QXO14" s="810"/>
      <c r="QXP14" s="810"/>
      <c r="QXQ14" s="810"/>
      <c r="QXR14" s="810"/>
      <c r="QXS14" s="810"/>
      <c r="QXT14" s="810"/>
      <c r="QXU14" s="810"/>
      <c r="QXV14" s="810"/>
      <c r="QXW14" s="810"/>
      <c r="QXX14" s="810"/>
      <c r="QXY14" s="810"/>
      <c r="QXZ14" s="810"/>
      <c r="QYA14" s="810"/>
      <c r="QYB14" s="810"/>
      <c r="QYC14" s="810"/>
      <c r="QYD14" s="810"/>
      <c r="QYE14" s="810"/>
      <c r="QYF14" s="810"/>
      <c r="QYG14" s="810"/>
      <c r="QYH14" s="810"/>
      <c r="QYI14" s="810"/>
      <c r="QYJ14" s="810"/>
      <c r="QYK14" s="810"/>
      <c r="QYL14" s="810"/>
      <c r="QYM14" s="810"/>
      <c r="QYN14" s="810"/>
      <c r="QYO14" s="810"/>
      <c r="QYP14" s="810"/>
      <c r="QYQ14" s="810"/>
      <c r="QYR14" s="810"/>
      <c r="QYS14" s="810"/>
      <c r="QYT14" s="810"/>
      <c r="QYU14" s="810"/>
      <c r="QYV14" s="810"/>
      <c r="QYW14" s="810"/>
      <c r="QYX14" s="810"/>
      <c r="QYY14" s="810"/>
      <c r="QYZ14" s="810"/>
      <c r="QZA14" s="810"/>
      <c r="QZB14" s="810"/>
      <c r="QZC14" s="810"/>
      <c r="QZD14" s="810"/>
      <c r="QZE14" s="810"/>
      <c r="QZF14" s="810"/>
      <c r="QZG14" s="810"/>
      <c r="QZH14" s="810"/>
      <c r="QZI14" s="810"/>
      <c r="QZJ14" s="810"/>
      <c r="QZK14" s="810"/>
      <c r="QZL14" s="810"/>
      <c r="QZM14" s="810"/>
      <c r="QZN14" s="810"/>
      <c r="QZO14" s="810"/>
      <c r="QZP14" s="810"/>
      <c r="QZQ14" s="810"/>
      <c r="QZR14" s="810"/>
      <c r="QZS14" s="810"/>
      <c r="QZT14" s="810"/>
      <c r="QZU14" s="810"/>
      <c r="QZV14" s="810"/>
      <c r="QZW14" s="810"/>
      <c r="QZX14" s="810"/>
      <c r="QZY14" s="810"/>
      <c r="QZZ14" s="810"/>
      <c r="RAA14" s="810"/>
      <c r="RAB14" s="810"/>
      <c r="RAC14" s="810"/>
      <c r="RAD14" s="810"/>
      <c r="RAE14" s="810"/>
      <c r="RAF14" s="810"/>
      <c r="RAG14" s="810"/>
      <c r="RAH14" s="810"/>
      <c r="RAI14" s="810"/>
      <c r="RAJ14" s="810"/>
      <c r="RAK14" s="810"/>
      <c r="RAL14" s="810"/>
      <c r="RAM14" s="810"/>
      <c r="RAN14" s="810"/>
      <c r="RAO14" s="810"/>
      <c r="RAP14" s="810"/>
      <c r="RAQ14" s="810"/>
      <c r="RAR14" s="810"/>
      <c r="RAS14" s="810"/>
      <c r="RAT14" s="810"/>
      <c r="RAU14" s="810"/>
      <c r="RAV14" s="810"/>
      <c r="RAW14" s="810"/>
      <c r="RAX14" s="810"/>
      <c r="RAY14" s="810"/>
      <c r="RAZ14" s="810"/>
      <c r="RBA14" s="810"/>
      <c r="RBB14" s="810"/>
      <c r="RBC14" s="810"/>
      <c r="RBD14" s="810"/>
      <c r="RBE14" s="810"/>
      <c r="RBF14" s="810"/>
      <c r="RBG14" s="810"/>
      <c r="RBH14" s="810"/>
      <c r="RBI14" s="810"/>
      <c r="RBJ14" s="810"/>
      <c r="RBK14" s="810"/>
      <c r="RBL14" s="810"/>
      <c r="RBM14" s="810"/>
      <c r="RBN14" s="810"/>
      <c r="RBO14" s="810"/>
      <c r="RBP14" s="810"/>
      <c r="RBQ14" s="810"/>
      <c r="RBR14" s="810"/>
      <c r="RBS14" s="810"/>
      <c r="RBT14" s="810"/>
      <c r="RBU14" s="810"/>
      <c r="RBV14" s="810"/>
      <c r="RBW14" s="810"/>
      <c r="RBX14" s="810"/>
      <c r="RBY14" s="810"/>
      <c r="RBZ14" s="810"/>
      <c r="RCA14" s="810"/>
      <c r="RCB14" s="810"/>
      <c r="RCC14" s="810"/>
      <c r="RCD14" s="810"/>
      <c r="RCE14" s="810"/>
      <c r="RCF14" s="810"/>
      <c r="RCG14" s="810"/>
      <c r="RCH14" s="810"/>
      <c r="RCI14" s="810"/>
      <c r="RCJ14" s="810"/>
      <c r="RCK14" s="810"/>
      <c r="RCL14" s="810"/>
      <c r="RCM14" s="810"/>
      <c r="RCN14" s="810"/>
      <c r="RCO14" s="810"/>
      <c r="RCP14" s="810"/>
      <c r="RCQ14" s="810"/>
      <c r="RCR14" s="810"/>
      <c r="RCS14" s="810"/>
      <c r="RCT14" s="810"/>
      <c r="RCU14" s="810"/>
      <c r="RCV14" s="810"/>
      <c r="RCW14" s="810"/>
      <c r="RCX14" s="810"/>
      <c r="RCY14" s="810"/>
      <c r="RCZ14" s="810"/>
      <c r="RDA14" s="810"/>
      <c r="RDB14" s="810"/>
      <c r="RDC14" s="810"/>
      <c r="RDD14" s="810"/>
      <c r="RDE14" s="810"/>
      <c r="RDF14" s="810"/>
      <c r="RDG14" s="810"/>
      <c r="RDH14" s="810"/>
      <c r="RDI14" s="810"/>
      <c r="RDJ14" s="810"/>
      <c r="RDK14" s="810"/>
      <c r="RDL14" s="810"/>
      <c r="RDM14" s="810"/>
      <c r="RDN14" s="810"/>
      <c r="RDO14" s="810"/>
      <c r="RDP14" s="810"/>
      <c r="RDQ14" s="810"/>
      <c r="RDR14" s="810"/>
      <c r="RDS14" s="810"/>
      <c r="RDT14" s="810"/>
      <c r="RDU14" s="810"/>
      <c r="RDV14" s="810"/>
      <c r="RDW14" s="810"/>
      <c r="RDX14" s="810"/>
      <c r="RDY14" s="810"/>
      <c r="RDZ14" s="810"/>
      <c r="REA14" s="810"/>
      <c r="REB14" s="810"/>
      <c r="REC14" s="810"/>
      <c r="RED14" s="810"/>
      <c r="REE14" s="810"/>
      <c r="REF14" s="810"/>
      <c r="REG14" s="810"/>
      <c r="REH14" s="810"/>
      <c r="REI14" s="810"/>
      <c r="REJ14" s="810"/>
      <c r="REK14" s="810"/>
      <c r="REL14" s="810"/>
      <c r="REM14" s="810"/>
      <c r="REN14" s="810"/>
      <c r="REO14" s="810"/>
      <c r="REP14" s="810"/>
      <c r="REQ14" s="810"/>
      <c r="RER14" s="810"/>
      <c r="RES14" s="810"/>
      <c r="RET14" s="810"/>
      <c r="REU14" s="810"/>
      <c r="REV14" s="810"/>
      <c r="REW14" s="810"/>
      <c r="REX14" s="810"/>
      <c r="REY14" s="810"/>
      <c r="REZ14" s="810"/>
      <c r="RFA14" s="810"/>
      <c r="RFB14" s="810"/>
      <c r="RFC14" s="810"/>
      <c r="RFD14" s="810"/>
      <c r="RFE14" s="810"/>
      <c r="RFF14" s="810"/>
      <c r="RFG14" s="810"/>
      <c r="RFH14" s="810"/>
      <c r="RFI14" s="810"/>
      <c r="RFJ14" s="810"/>
      <c r="RFK14" s="810"/>
      <c r="RFL14" s="810"/>
      <c r="RFM14" s="810"/>
      <c r="RFN14" s="810"/>
      <c r="RFO14" s="810"/>
      <c r="RFP14" s="810"/>
      <c r="RFQ14" s="810"/>
      <c r="RFR14" s="810"/>
      <c r="RFS14" s="810"/>
      <c r="RFT14" s="810"/>
      <c r="RFU14" s="810"/>
      <c r="RFV14" s="810"/>
      <c r="RFW14" s="810"/>
      <c r="RFX14" s="810"/>
      <c r="RFY14" s="810"/>
      <c r="RFZ14" s="810"/>
      <c r="RGA14" s="810"/>
      <c r="RGB14" s="810"/>
      <c r="RGC14" s="810"/>
      <c r="RGD14" s="810"/>
      <c r="RGE14" s="810"/>
      <c r="RGF14" s="810"/>
      <c r="RGG14" s="810"/>
      <c r="RGH14" s="810"/>
      <c r="RGI14" s="810"/>
      <c r="RGJ14" s="810"/>
      <c r="RGK14" s="810"/>
      <c r="RGL14" s="810"/>
      <c r="RGM14" s="810"/>
      <c r="RGN14" s="810"/>
      <c r="RGO14" s="810"/>
      <c r="RGP14" s="810"/>
      <c r="RGQ14" s="810"/>
      <c r="RGR14" s="810"/>
      <c r="RGS14" s="810"/>
      <c r="RGT14" s="810"/>
      <c r="RGU14" s="810"/>
      <c r="RGV14" s="810"/>
      <c r="RGW14" s="810"/>
      <c r="RGX14" s="810"/>
      <c r="RGY14" s="810"/>
      <c r="RGZ14" s="810"/>
      <c r="RHA14" s="810"/>
      <c r="RHB14" s="810"/>
      <c r="RHC14" s="810"/>
      <c r="RHD14" s="810"/>
      <c r="RHE14" s="810"/>
      <c r="RHF14" s="810"/>
      <c r="RHG14" s="810"/>
      <c r="RHH14" s="810"/>
      <c r="RHI14" s="810"/>
      <c r="RHJ14" s="810"/>
      <c r="RHK14" s="810"/>
      <c r="RHL14" s="810"/>
      <c r="RHM14" s="810"/>
      <c r="RHN14" s="810"/>
      <c r="RHO14" s="810"/>
      <c r="RHP14" s="810"/>
      <c r="RHQ14" s="810"/>
      <c r="RHR14" s="810"/>
      <c r="RHS14" s="810"/>
      <c r="RHT14" s="810"/>
      <c r="RHU14" s="810"/>
      <c r="RHV14" s="810"/>
      <c r="RHW14" s="810"/>
      <c r="RHX14" s="810"/>
      <c r="RHY14" s="810"/>
      <c r="RHZ14" s="810"/>
      <c r="RIA14" s="810"/>
      <c r="RIB14" s="810"/>
      <c r="RIC14" s="810"/>
      <c r="RID14" s="810"/>
      <c r="RIE14" s="810"/>
      <c r="RIF14" s="810"/>
      <c r="RIG14" s="810"/>
      <c r="RIH14" s="810"/>
      <c r="RII14" s="810"/>
      <c r="RIJ14" s="810"/>
      <c r="RIK14" s="810"/>
      <c r="RIL14" s="810"/>
      <c r="RIM14" s="810"/>
      <c r="RIN14" s="810"/>
      <c r="RIO14" s="810"/>
      <c r="RIP14" s="810"/>
      <c r="RIQ14" s="810"/>
      <c r="RIR14" s="810"/>
      <c r="RIS14" s="810"/>
      <c r="RIT14" s="810"/>
      <c r="RIU14" s="810"/>
      <c r="RIV14" s="810"/>
      <c r="RIW14" s="810"/>
      <c r="RIX14" s="810"/>
      <c r="RIY14" s="810"/>
      <c r="RIZ14" s="810"/>
      <c r="RJA14" s="810"/>
      <c r="RJB14" s="810"/>
      <c r="RJC14" s="810"/>
      <c r="RJD14" s="810"/>
      <c r="RJE14" s="810"/>
      <c r="RJF14" s="810"/>
      <c r="RJG14" s="810"/>
      <c r="RJH14" s="810"/>
      <c r="RJI14" s="810"/>
      <c r="RJJ14" s="810"/>
      <c r="RJK14" s="810"/>
      <c r="RJL14" s="810"/>
      <c r="RJM14" s="810"/>
      <c r="RJN14" s="810"/>
      <c r="RJO14" s="810"/>
      <c r="RJP14" s="810"/>
      <c r="RJQ14" s="810"/>
      <c r="RJR14" s="810"/>
      <c r="RJS14" s="810"/>
      <c r="RJT14" s="810"/>
      <c r="RJU14" s="810"/>
      <c r="RJV14" s="810"/>
      <c r="RJW14" s="810"/>
      <c r="RJX14" s="810"/>
      <c r="RJY14" s="810"/>
      <c r="RJZ14" s="810"/>
      <c r="RKA14" s="810"/>
      <c r="RKB14" s="810"/>
      <c r="RKC14" s="810"/>
      <c r="RKD14" s="810"/>
      <c r="RKE14" s="810"/>
      <c r="RKF14" s="810"/>
      <c r="RKG14" s="810"/>
      <c r="RKH14" s="810"/>
      <c r="RKI14" s="810"/>
      <c r="RKJ14" s="810"/>
      <c r="RKK14" s="810"/>
      <c r="RKL14" s="810"/>
      <c r="RKM14" s="810"/>
      <c r="RKN14" s="810"/>
      <c r="RKO14" s="810"/>
      <c r="RKP14" s="810"/>
      <c r="RKQ14" s="810"/>
      <c r="RKR14" s="810"/>
      <c r="RKS14" s="810"/>
      <c r="RKT14" s="810"/>
      <c r="RKU14" s="810"/>
      <c r="RKV14" s="810"/>
      <c r="RKW14" s="810"/>
      <c r="RKX14" s="810"/>
      <c r="RKY14" s="810"/>
      <c r="RKZ14" s="810"/>
      <c r="RLA14" s="810"/>
      <c r="RLB14" s="810"/>
      <c r="RLC14" s="810"/>
      <c r="RLD14" s="810"/>
      <c r="RLE14" s="810"/>
      <c r="RLF14" s="810"/>
      <c r="RLG14" s="810"/>
      <c r="RLH14" s="810"/>
      <c r="RLI14" s="810"/>
      <c r="RLJ14" s="810"/>
      <c r="RLK14" s="810"/>
      <c r="RLL14" s="810"/>
      <c r="RLM14" s="810"/>
      <c r="RLN14" s="810"/>
      <c r="RLO14" s="810"/>
      <c r="RLP14" s="810"/>
      <c r="RLQ14" s="810"/>
      <c r="RLR14" s="810"/>
      <c r="RLS14" s="810"/>
      <c r="RLT14" s="810"/>
      <c r="RLU14" s="810"/>
      <c r="RLV14" s="810"/>
      <c r="RLW14" s="810"/>
      <c r="RLX14" s="810"/>
      <c r="RLY14" s="810"/>
      <c r="RLZ14" s="810"/>
      <c r="RMA14" s="810"/>
      <c r="RMB14" s="810"/>
      <c r="RMC14" s="810"/>
      <c r="RMD14" s="810"/>
      <c r="RME14" s="810"/>
      <c r="RMF14" s="810"/>
      <c r="RMG14" s="810"/>
      <c r="RMH14" s="810"/>
      <c r="RMI14" s="810"/>
      <c r="RMJ14" s="810"/>
      <c r="RMK14" s="810"/>
      <c r="RML14" s="810"/>
      <c r="RMM14" s="810"/>
      <c r="RMN14" s="810"/>
      <c r="RMO14" s="810"/>
      <c r="RMP14" s="810"/>
      <c r="RMQ14" s="810"/>
      <c r="RMR14" s="810"/>
      <c r="RMS14" s="810"/>
      <c r="RMT14" s="810"/>
      <c r="RMU14" s="810"/>
      <c r="RMV14" s="810"/>
      <c r="RMW14" s="810"/>
      <c r="RMX14" s="810"/>
      <c r="RMY14" s="810"/>
      <c r="RMZ14" s="810"/>
      <c r="RNA14" s="810"/>
      <c r="RNB14" s="810"/>
      <c r="RNC14" s="810"/>
      <c r="RND14" s="810"/>
      <c r="RNE14" s="810"/>
      <c r="RNF14" s="810"/>
      <c r="RNG14" s="810"/>
      <c r="RNH14" s="810"/>
      <c r="RNI14" s="810"/>
      <c r="RNJ14" s="810"/>
      <c r="RNK14" s="810"/>
      <c r="RNL14" s="810"/>
      <c r="RNM14" s="810"/>
      <c r="RNN14" s="810"/>
      <c r="RNO14" s="810"/>
      <c r="RNP14" s="810"/>
      <c r="RNQ14" s="810"/>
      <c r="RNR14" s="810"/>
      <c r="RNS14" s="810"/>
      <c r="RNT14" s="810"/>
      <c r="RNU14" s="810"/>
      <c r="RNV14" s="810"/>
      <c r="RNW14" s="810"/>
      <c r="RNX14" s="810"/>
      <c r="RNY14" s="810"/>
      <c r="RNZ14" s="810"/>
      <c r="ROA14" s="810"/>
      <c r="ROB14" s="810"/>
      <c r="ROC14" s="810"/>
      <c r="ROD14" s="810"/>
      <c r="ROE14" s="810"/>
      <c r="ROF14" s="810"/>
      <c r="ROG14" s="810"/>
      <c r="ROH14" s="810"/>
      <c r="ROI14" s="810"/>
      <c r="ROJ14" s="810"/>
      <c r="ROK14" s="810"/>
      <c r="ROL14" s="810"/>
      <c r="ROM14" s="810"/>
      <c r="RON14" s="810"/>
      <c r="ROO14" s="810"/>
      <c r="ROP14" s="810"/>
      <c r="ROQ14" s="810"/>
      <c r="ROR14" s="810"/>
      <c r="ROS14" s="810"/>
      <c r="ROT14" s="810"/>
      <c r="ROU14" s="810"/>
      <c r="ROV14" s="810"/>
      <c r="ROW14" s="810"/>
      <c r="ROX14" s="810"/>
      <c r="ROY14" s="810"/>
      <c r="ROZ14" s="810"/>
      <c r="RPA14" s="810"/>
      <c r="RPB14" s="810"/>
      <c r="RPC14" s="810"/>
      <c r="RPD14" s="810"/>
      <c r="RPE14" s="810"/>
      <c r="RPF14" s="810"/>
      <c r="RPG14" s="810"/>
      <c r="RPH14" s="810"/>
      <c r="RPI14" s="810"/>
      <c r="RPJ14" s="810"/>
      <c r="RPK14" s="810"/>
      <c r="RPL14" s="810"/>
      <c r="RPM14" s="810"/>
      <c r="RPN14" s="810"/>
      <c r="RPO14" s="810"/>
      <c r="RPP14" s="810"/>
      <c r="RPQ14" s="810"/>
      <c r="RPR14" s="810"/>
      <c r="RPS14" s="810"/>
      <c r="RPT14" s="810"/>
      <c r="RPU14" s="810"/>
      <c r="RPV14" s="810"/>
      <c r="RPW14" s="810"/>
      <c r="RPX14" s="810"/>
      <c r="RPY14" s="810"/>
      <c r="RPZ14" s="810"/>
      <c r="RQA14" s="810"/>
      <c r="RQB14" s="810"/>
      <c r="RQC14" s="810"/>
      <c r="RQD14" s="810"/>
      <c r="RQE14" s="810"/>
      <c r="RQF14" s="810"/>
      <c r="RQG14" s="810"/>
      <c r="RQH14" s="810"/>
      <c r="RQI14" s="810"/>
      <c r="RQJ14" s="810"/>
      <c r="RQK14" s="810"/>
      <c r="RQL14" s="810"/>
      <c r="RQM14" s="810"/>
      <c r="RQN14" s="810"/>
      <c r="RQO14" s="810"/>
      <c r="RQP14" s="810"/>
      <c r="RQQ14" s="810"/>
      <c r="RQR14" s="810"/>
      <c r="RQS14" s="810"/>
      <c r="RQT14" s="810"/>
      <c r="RQU14" s="810"/>
      <c r="RQV14" s="810"/>
      <c r="RQW14" s="810"/>
      <c r="RQX14" s="810"/>
      <c r="RQY14" s="810"/>
      <c r="RQZ14" s="810"/>
      <c r="RRA14" s="810"/>
      <c r="RRB14" s="810"/>
      <c r="RRC14" s="810"/>
      <c r="RRD14" s="810"/>
      <c r="RRE14" s="810"/>
      <c r="RRF14" s="810"/>
      <c r="RRG14" s="810"/>
      <c r="RRH14" s="810"/>
      <c r="RRI14" s="810"/>
      <c r="RRJ14" s="810"/>
      <c r="RRK14" s="810"/>
      <c r="RRL14" s="810"/>
      <c r="RRM14" s="810"/>
      <c r="RRN14" s="810"/>
      <c r="RRO14" s="810"/>
      <c r="RRP14" s="810"/>
      <c r="RRQ14" s="810"/>
      <c r="RRR14" s="810"/>
      <c r="RRS14" s="810"/>
      <c r="RRT14" s="810"/>
      <c r="RRU14" s="810"/>
      <c r="RRV14" s="810"/>
      <c r="RRW14" s="810"/>
      <c r="RRX14" s="810"/>
      <c r="RRY14" s="810"/>
      <c r="RRZ14" s="810"/>
      <c r="RSA14" s="810"/>
      <c r="RSB14" s="810"/>
      <c r="RSC14" s="810"/>
      <c r="RSD14" s="810"/>
      <c r="RSE14" s="810"/>
      <c r="RSF14" s="810"/>
      <c r="RSG14" s="810"/>
      <c r="RSH14" s="810"/>
      <c r="RSI14" s="810"/>
      <c r="RSJ14" s="810"/>
      <c r="RSK14" s="810"/>
      <c r="RSL14" s="810"/>
      <c r="RSM14" s="810"/>
      <c r="RSN14" s="810"/>
      <c r="RSO14" s="810"/>
      <c r="RSP14" s="810"/>
      <c r="RSQ14" s="810"/>
      <c r="RSR14" s="810"/>
      <c r="RSS14" s="810"/>
      <c r="RST14" s="810"/>
      <c r="RSU14" s="810"/>
      <c r="RSV14" s="810"/>
      <c r="RSW14" s="810"/>
      <c r="RSX14" s="810"/>
      <c r="RSY14" s="810"/>
      <c r="RSZ14" s="810"/>
      <c r="RTA14" s="810"/>
      <c r="RTB14" s="810"/>
      <c r="RTC14" s="810"/>
      <c r="RTD14" s="810"/>
      <c r="RTE14" s="810"/>
      <c r="RTF14" s="810"/>
      <c r="RTG14" s="810"/>
      <c r="RTH14" s="810"/>
      <c r="RTI14" s="810"/>
      <c r="RTJ14" s="810"/>
      <c r="RTK14" s="810"/>
      <c r="RTL14" s="810"/>
      <c r="RTM14" s="810"/>
      <c r="RTN14" s="810"/>
      <c r="RTO14" s="810"/>
      <c r="RTP14" s="810"/>
      <c r="RTQ14" s="810"/>
      <c r="RTR14" s="810"/>
      <c r="RTS14" s="810"/>
      <c r="RTT14" s="810"/>
      <c r="RTU14" s="810"/>
      <c r="RTV14" s="810"/>
      <c r="RTW14" s="810"/>
      <c r="RTX14" s="810"/>
      <c r="RTY14" s="810"/>
      <c r="RTZ14" s="810"/>
      <c r="RUA14" s="810"/>
      <c r="RUB14" s="810"/>
      <c r="RUC14" s="810"/>
      <c r="RUD14" s="810"/>
      <c r="RUE14" s="810"/>
      <c r="RUF14" s="810"/>
      <c r="RUG14" s="810"/>
      <c r="RUH14" s="810"/>
      <c r="RUI14" s="810"/>
      <c r="RUJ14" s="810"/>
      <c r="RUK14" s="810"/>
      <c r="RUL14" s="810"/>
      <c r="RUM14" s="810"/>
      <c r="RUN14" s="810"/>
      <c r="RUO14" s="810"/>
      <c r="RUP14" s="810"/>
      <c r="RUQ14" s="810"/>
      <c r="RUR14" s="810"/>
      <c r="RUS14" s="810"/>
      <c r="RUT14" s="810"/>
      <c r="RUU14" s="810"/>
      <c r="RUV14" s="810"/>
      <c r="RUW14" s="810"/>
      <c r="RUX14" s="810"/>
      <c r="RUY14" s="810"/>
      <c r="RUZ14" s="810"/>
      <c r="RVA14" s="810"/>
      <c r="RVB14" s="810"/>
      <c r="RVC14" s="810"/>
      <c r="RVD14" s="810"/>
      <c r="RVE14" s="810"/>
      <c r="RVF14" s="810"/>
      <c r="RVG14" s="810"/>
      <c r="RVH14" s="810"/>
      <c r="RVI14" s="810"/>
      <c r="RVJ14" s="810"/>
      <c r="RVK14" s="810"/>
      <c r="RVL14" s="810"/>
      <c r="RVM14" s="810"/>
      <c r="RVN14" s="810"/>
      <c r="RVO14" s="810"/>
      <c r="RVP14" s="810"/>
      <c r="RVQ14" s="810"/>
      <c r="RVR14" s="810"/>
      <c r="RVS14" s="810"/>
      <c r="RVT14" s="810"/>
      <c r="RVU14" s="810"/>
      <c r="RVV14" s="810"/>
      <c r="RVW14" s="810"/>
      <c r="RVX14" s="810"/>
      <c r="RVY14" s="810"/>
      <c r="RVZ14" s="810"/>
      <c r="RWA14" s="810"/>
      <c r="RWB14" s="810"/>
      <c r="RWC14" s="810"/>
      <c r="RWD14" s="810"/>
      <c r="RWE14" s="810"/>
      <c r="RWF14" s="810"/>
      <c r="RWG14" s="810"/>
      <c r="RWH14" s="810"/>
      <c r="RWI14" s="810"/>
      <c r="RWJ14" s="810"/>
      <c r="RWK14" s="810"/>
      <c r="RWL14" s="810"/>
      <c r="RWM14" s="810"/>
      <c r="RWN14" s="810"/>
      <c r="RWO14" s="810"/>
      <c r="RWP14" s="810"/>
      <c r="RWQ14" s="810"/>
      <c r="RWR14" s="810"/>
      <c r="RWS14" s="810"/>
      <c r="RWT14" s="810"/>
      <c r="RWU14" s="810"/>
      <c r="RWV14" s="810"/>
      <c r="RWW14" s="810"/>
      <c r="RWX14" s="810"/>
      <c r="RWY14" s="810"/>
      <c r="RWZ14" s="810"/>
      <c r="RXA14" s="810"/>
      <c r="RXB14" s="810"/>
      <c r="RXC14" s="810"/>
      <c r="RXD14" s="810"/>
      <c r="RXE14" s="810"/>
      <c r="RXF14" s="810"/>
      <c r="RXG14" s="810"/>
      <c r="RXH14" s="810"/>
      <c r="RXI14" s="810"/>
      <c r="RXJ14" s="810"/>
      <c r="RXK14" s="810"/>
      <c r="RXL14" s="810"/>
      <c r="RXM14" s="810"/>
      <c r="RXN14" s="810"/>
      <c r="RXO14" s="810"/>
      <c r="RXP14" s="810"/>
      <c r="RXQ14" s="810"/>
      <c r="RXR14" s="810"/>
      <c r="RXS14" s="810"/>
      <c r="RXT14" s="810"/>
      <c r="RXU14" s="810"/>
      <c r="RXV14" s="810"/>
      <c r="RXW14" s="810"/>
      <c r="RXX14" s="810"/>
      <c r="RXY14" s="810"/>
      <c r="RXZ14" s="810"/>
      <c r="RYA14" s="810"/>
      <c r="RYB14" s="810"/>
      <c r="RYC14" s="810"/>
      <c r="RYD14" s="810"/>
      <c r="RYE14" s="810"/>
      <c r="RYF14" s="810"/>
      <c r="RYG14" s="810"/>
      <c r="RYH14" s="810"/>
      <c r="RYI14" s="810"/>
      <c r="RYJ14" s="810"/>
      <c r="RYK14" s="810"/>
      <c r="RYL14" s="810"/>
      <c r="RYM14" s="810"/>
      <c r="RYN14" s="810"/>
      <c r="RYO14" s="810"/>
      <c r="RYP14" s="810"/>
      <c r="RYQ14" s="810"/>
      <c r="RYR14" s="810"/>
      <c r="RYS14" s="810"/>
      <c r="RYT14" s="810"/>
      <c r="RYU14" s="810"/>
      <c r="RYV14" s="810"/>
      <c r="RYW14" s="810"/>
      <c r="RYX14" s="810"/>
      <c r="RYY14" s="810"/>
      <c r="RYZ14" s="810"/>
      <c r="RZA14" s="810"/>
      <c r="RZB14" s="810"/>
      <c r="RZC14" s="810"/>
      <c r="RZD14" s="810"/>
      <c r="RZE14" s="810"/>
      <c r="RZF14" s="810"/>
      <c r="RZG14" s="810"/>
      <c r="RZH14" s="810"/>
      <c r="RZI14" s="810"/>
      <c r="RZJ14" s="810"/>
      <c r="RZK14" s="810"/>
      <c r="RZL14" s="810"/>
      <c r="RZM14" s="810"/>
      <c r="RZN14" s="810"/>
      <c r="RZO14" s="810"/>
      <c r="RZP14" s="810"/>
      <c r="RZQ14" s="810"/>
      <c r="RZR14" s="810"/>
      <c r="RZS14" s="810"/>
      <c r="RZT14" s="810"/>
      <c r="RZU14" s="810"/>
      <c r="RZV14" s="810"/>
      <c r="RZW14" s="810"/>
      <c r="RZX14" s="810"/>
      <c r="RZY14" s="810"/>
      <c r="RZZ14" s="810"/>
      <c r="SAA14" s="810"/>
      <c r="SAB14" s="810"/>
      <c r="SAC14" s="810"/>
      <c r="SAD14" s="810"/>
      <c r="SAE14" s="810"/>
      <c r="SAF14" s="810"/>
      <c r="SAG14" s="810"/>
      <c r="SAH14" s="810"/>
      <c r="SAI14" s="810"/>
      <c r="SAJ14" s="810"/>
      <c r="SAK14" s="810"/>
      <c r="SAL14" s="810"/>
      <c r="SAM14" s="810"/>
      <c r="SAN14" s="810"/>
      <c r="SAO14" s="810"/>
      <c r="SAP14" s="810"/>
      <c r="SAQ14" s="810"/>
      <c r="SAR14" s="810"/>
      <c r="SAS14" s="810"/>
      <c r="SAT14" s="810"/>
      <c r="SAU14" s="810"/>
      <c r="SAV14" s="810"/>
      <c r="SAW14" s="810"/>
      <c r="SAX14" s="810"/>
      <c r="SAY14" s="810"/>
      <c r="SAZ14" s="810"/>
      <c r="SBA14" s="810"/>
      <c r="SBB14" s="810"/>
      <c r="SBC14" s="810"/>
      <c r="SBD14" s="810"/>
      <c r="SBE14" s="810"/>
      <c r="SBF14" s="810"/>
      <c r="SBG14" s="810"/>
      <c r="SBH14" s="810"/>
      <c r="SBI14" s="810"/>
      <c r="SBJ14" s="810"/>
      <c r="SBK14" s="810"/>
      <c r="SBL14" s="810"/>
      <c r="SBM14" s="810"/>
      <c r="SBN14" s="810"/>
      <c r="SBO14" s="810"/>
      <c r="SBP14" s="810"/>
      <c r="SBQ14" s="810"/>
      <c r="SBR14" s="810"/>
      <c r="SBS14" s="810"/>
      <c r="SBT14" s="810"/>
      <c r="SBU14" s="810"/>
      <c r="SBV14" s="810"/>
      <c r="SBW14" s="810"/>
      <c r="SBX14" s="810"/>
      <c r="SBY14" s="810"/>
      <c r="SBZ14" s="810"/>
      <c r="SCA14" s="810"/>
      <c r="SCB14" s="810"/>
      <c r="SCC14" s="810"/>
      <c r="SCD14" s="810"/>
      <c r="SCE14" s="810"/>
      <c r="SCF14" s="810"/>
      <c r="SCG14" s="810"/>
      <c r="SCH14" s="810"/>
      <c r="SCI14" s="810"/>
      <c r="SCJ14" s="810"/>
      <c r="SCK14" s="810"/>
      <c r="SCL14" s="810"/>
      <c r="SCM14" s="810"/>
      <c r="SCN14" s="810"/>
      <c r="SCO14" s="810"/>
      <c r="SCP14" s="810"/>
      <c r="SCQ14" s="810"/>
      <c r="SCR14" s="810"/>
      <c r="SCS14" s="810"/>
      <c r="SCT14" s="810"/>
      <c r="SCU14" s="810"/>
      <c r="SCV14" s="810"/>
      <c r="SCW14" s="810"/>
      <c r="SCX14" s="810"/>
      <c r="SCY14" s="810"/>
      <c r="SCZ14" s="810"/>
      <c r="SDA14" s="810"/>
      <c r="SDB14" s="810"/>
      <c r="SDC14" s="810"/>
      <c r="SDD14" s="810"/>
      <c r="SDE14" s="810"/>
      <c r="SDF14" s="810"/>
      <c r="SDG14" s="810"/>
      <c r="SDH14" s="810"/>
      <c r="SDI14" s="810"/>
      <c r="SDJ14" s="810"/>
      <c r="SDK14" s="810"/>
      <c r="SDL14" s="810"/>
      <c r="SDM14" s="810"/>
      <c r="SDN14" s="810"/>
      <c r="SDO14" s="810"/>
      <c r="SDP14" s="810"/>
      <c r="SDQ14" s="810"/>
      <c r="SDR14" s="810"/>
      <c r="SDS14" s="810"/>
      <c r="SDT14" s="810"/>
      <c r="SDU14" s="810"/>
      <c r="SDV14" s="810"/>
      <c r="SDW14" s="810"/>
      <c r="SDX14" s="810"/>
      <c r="SDY14" s="810"/>
      <c r="SDZ14" s="810"/>
      <c r="SEA14" s="810"/>
      <c r="SEB14" s="810"/>
      <c r="SEC14" s="810"/>
      <c r="SED14" s="810"/>
      <c r="SEE14" s="810"/>
      <c r="SEF14" s="810"/>
      <c r="SEG14" s="810"/>
      <c r="SEH14" s="810"/>
      <c r="SEI14" s="810"/>
      <c r="SEJ14" s="810"/>
      <c r="SEK14" s="810"/>
      <c r="SEL14" s="810"/>
      <c r="SEM14" s="810"/>
      <c r="SEN14" s="810"/>
      <c r="SEO14" s="810"/>
      <c r="SEP14" s="810"/>
      <c r="SEQ14" s="810"/>
      <c r="SER14" s="810"/>
      <c r="SES14" s="810"/>
      <c r="SET14" s="810"/>
      <c r="SEU14" s="810"/>
      <c r="SEV14" s="810"/>
      <c r="SEW14" s="810"/>
      <c r="SEX14" s="810"/>
      <c r="SEY14" s="810"/>
      <c r="SEZ14" s="810"/>
      <c r="SFA14" s="810"/>
      <c r="SFB14" s="810"/>
      <c r="SFC14" s="810"/>
      <c r="SFD14" s="810"/>
      <c r="SFE14" s="810"/>
      <c r="SFF14" s="810"/>
      <c r="SFG14" s="810"/>
      <c r="SFH14" s="810"/>
      <c r="SFI14" s="810"/>
      <c r="SFJ14" s="810"/>
      <c r="SFK14" s="810"/>
      <c r="SFL14" s="810"/>
      <c r="SFM14" s="810"/>
      <c r="SFN14" s="810"/>
      <c r="SFO14" s="810"/>
      <c r="SFP14" s="810"/>
      <c r="SFQ14" s="810"/>
      <c r="SFR14" s="810"/>
      <c r="SFS14" s="810"/>
      <c r="SFT14" s="810"/>
      <c r="SFU14" s="810"/>
      <c r="SFV14" s="810"/>
      <c r="SFW14" s="810"/>
      <c r="SFX14" s="810"/>
      <c r="SFY14" s="810"/>
      <c r="SFZ14" s="810"/>
      <c r="SGA14" s="810"/>
      <c r="SGB14" s="810"/>
      <c r="SGC14" s="810"/>
      <c r="SGD14" s="810"/>
      <c r="SGE14" s="810"/>
      <c r="SGF14" s="810"/>
      <c r="SGG14" s="810"/>
      <c r="SGH14" s="810"/>
      <c r="SGI14" s="810"/>
      <c r="SGJ14" s="810"/>
      <c r="SGK14" s="810"/>
      <c r="SGL14" s="810"/>
      <c r="SGM14" s="810"/>
      <c r="SGN14" s="810"/>
      <c r="SGO14" s="810"/>
      <c r="SGP14" s="810"/>
      <c r="SGQ14" s="810"/>
      <c r="SGR14" s="810"/>
      <c r="SGS14" s="810"/>
      <c r="SGT14" s="810"/>
      <c r="SGU14" s="810"/>
      <c r="SGV14" s="810"/>
      <c r="SGW14" s="810"/>
      <c r="SGX14" s="810"/>
      <c r="SGY14" s="810"/>
      <c r="SGZ14" s="810"/>
      <c r="SHA14" s="810"/>
      <c r="SHB14" s="810"/>
      <c r="SHC14" s="810"/>
      <c r="SHD14" s="810"/>
      <c r="SHE14" s="810"/>
      <c r="SHF14" s="810"/>
      <c r="SHG14" s="810"/>
      <c r="SHH14" s="810"/>
      <c r="SHI14" s="810"/>
      <c r="SHJ14" s="810"/>
      <c r="SHK14" s="810"/>
      <c r="SHL14" s="810"/>
      <c r="SHM14" s="810"/>
      <c r="SHN14" s="810"/>
      <c r="SHO14" s="810"/>
      <c r="SHP14" s="810"/>
      <c r="SHQ14" s="810"/>
      <c r="SHR14" s="810"/>
      <c r="SHS14" s="810"/>
      <c r="SHT14" s="810"/>
      <c r="SHU14" s="810"/>
      <c r="SHV14" s="810"/>
      <c r="SHW14" s="810"/>
      <c r="SHX14" s="810"/>
      <c r="SHY14" s="810"/>
      <c r="SHZ14" s="810"/>
      <c r="SIA14" s="810"/>
      <c r="SIB14" s="810"/>
      <c r="SIC14" s="810"/>
      <c r="SID14" s="810"/>
      <c r="SIE14" s="810"/>
      <c r="SIF14" s="810"/>
      <c r="SIG14" s="810"/>
      <c r="SIH14" s="810"/>
      <c r="SII14" s="810"/>
      <c r="SIJ14" s="810"/>
      <c r="SIK14" s="810"/>
      <c r="SIL14" s="810"/>
      <c r="SIM14" s="810"/>
      <c r="SIN14" s="810"/>
      <c r="SIO14" s="810"/>
      <c r="SIP14" s="810"/>
      <c r="SIQ14" s="810"/>
      <c r="SIR14" s="810"/>
      <c r="SIS14" s="810"/>
      <c r="SIT14" s="810"/>
      <c r="SIU14" s="810"/>
      <c r="SIV14" s="810"/>
      <c r="SIW14" s="810"/>
      <c r="SIX14" s="810"/>
      <c r="SIY14" s="810"/>
      <c r="SIZ14" s="810"/>
      <c r="SJA14" s="810"/>
      <c r="SJB14" s="810"/>
      <c r="SJC14" s="810"/>
      <c r="SJD14" s="810"/>
      <c r="SJE14" s="810"/>
      <c r="SJF14" s="810"/>
      <c r="SJG14" s="810"/>
      <c r="SJH14" s="810"/>
      <c r="SJI14" s="810"/>
      <c r="SJJ14" s="810"/>
      <c r="SJK14" s="810"/>
      <c r="SJL14" s="810"/>
      <c r="SJM14" s="810"/>
      <c r="SJN14" s="810"/>
      <c r="SJO14" s="810"/>
      <c r="SJP14" s="810"/>
      <c r="SJQ14" s="810"/>
      <c r="SJR14" s="810"/>
      <c r="SJS14" s="810"/>
      <c r="SJT14" s="810"/>
      <c r="SJU14" s="810"/>
      <c r="SJV14" s="810"/>
      <c r="SJW14" s="810"/>
      <c r="SJX14" s="810"/>
      <c r="SJY14" s="810"/>
      <c r="SJZ14" s="810"/>
      <c r="SKA14" s="810"/>
      <c r="SKB14" s="810"/>
      <c r="SKC14" s="810"/>
      <c r="SKD14" s="810"/>
      <c r="SKE14" s="810"/>
      <c r="SKF14" s="810"/>
      <c r="SKG14" s="810"/>
      <c r="SKH14" s="810"/>
      <c r="SKI14" s="810"/>
      <c r="SKJ14" s="810"/>
      <c r="SKK14" s="810"/>
      <c r="SKL14" s="810"/>
      <c r="SKM14" s="810"/>
      <c r="SKN14" s="810"/>
      <c r="SKO14" s="810"/>
      <c r="SKP14" s="810"/>
      <c r="SKQ14" s="810"/>
      <c r="SKR14" s="810"/>
      <c r="SKS14" s="810"/>
      <c r="SKT14" s="810"/>
      <c r="SKU14" s="810"/>
      <c r="SKV14" s="810"/>
      <c r="SKW14" s="810"/>
      <c r="SKX14" s="810"/>
      <c r="SKY14" s="810"/>
      <c r="SKZ14" s="810"/>
      <c r="SLA14" s="810"/>
      <c r="SLB14" s="810"/>
      <c r="SLC14" s="810"/>
      <c r="SLD14" s="810"/>
      <c r="SLE14" s="810"/>
      <c r="SLF14" s="810"/>
      <c r="SLG14" s="810"/>
      <c r="SLH14" s="810"/>
      <c r="SLI14" s="810"/>
      <c r="SLJ14" s="810"/>
      <c r="SLK14" s="810"/>
      <c r="SLL14" s="810"/>
      <c r="SLM14" s="810"/>
      <c r="SLN14" s="810"/>
      <c r="SLO14" s="810"/>
      <c r="SLP14" s="810"/>
      <c r="SLQ14" s="810"/>
      <c r="SLR14" s="810"/>
      <c r="SLS14" s="810"/>
      <c r="SLT14" s="810"/>
      <c r="SLU14" s="810"/>
      <c r="SLV14" s="810"/>
      <c r="SLW14" s="810"/>
      <c r="SLX14" s="810"/>
      <c r="SLY14" s="810"/>
      <c r="SLZ14" s="810"/>
      <c r="SMA14" s="810"/>
      <c r="SMB14" s="810"/>
      <c r="SMC14" s="810"/>
      <c r="SMD14" s="810"/>
      <c r="SME14" s="810"/>
      <c r="SMF14" s="810"/>
      <c r="SMG14" s="810"/>
      <c r="SMH14" s="810"/>
      <c r="SMI14" s="810"/>
      <c r="SMJ14" s="810"/>
      <c r="SMK14" s="810"/>
      <c r="SML14" s="810"/>
      <c r="SMM14" s="810"/>
      <c r="SMN14" s="810"/>
      <c r="SMO14" s="810"/>
      <c r="SMP14" s="810"/>
      <c r="SMQ14" s="810"/>
      <c r="SMR14" s="810"/>
      <c r="SMS14" s="810"/>
      <c r="SMT14" s="810"/>
      <c r="SMU14" s="810"/>
      <c r="SMV14" s="810"/>
      <c r="SMW14" s="810"/>
      <c r="SMX14" s="810"/>
      <c r="SMY14" s="810"/>
      <c r="SMZ14" s="810"/>
      <c r="SNA14" s="810"/>
      <c r="SNB14" s="810"/>
      <c r="SNC14" s="810"/>
      <c r="SND14" s="810"/>
      <c r="SNE14" s="810"/>
      <c r="SNF14" s="810"/>
      <c r="SNG14" s="810"/>
      <c r="SNH14" s="810"/>
      <c r="SNI14" s="810"/>
      <c r="SNJ14" s="810"/>
      <c r="SNK14" s="810"/>
      <c r="SNL14" s="810"/>
      <c r="SNM14" s="810"/>
      <c r="SNN14" s="810"/>
      <c r="SNO14" s="810"/>
      <c r="SNP14" s="810"/>
      <c r="SNQ14" s="810"/>
      <c r="SNR14" s="810"/>
      <c r="SNS14" s="810"/>
      <c r="SNT14" s="810"/>
      <c r="SNU14" s="810"/>
      <c r="SNV14" s="810"/>
      <c r="SNW14" s="810"/>
      <c r="SNX14" s="810"/>
      <c r="SNY14" s="810"/>
      <c r="SNZ14" s="810"/>
      <c r="SOA14" s="810"/>
      <c r="SOB14" s="810"/>
      <c r="SOC14" s="810"/>
      <c r="SOD14" s="810"/>
      <c r="SOE14" s="810"/>
      <c r="SOF14" s="810"/>
      <c r="SOG14" s="810"/>
      <c r="SOH14" s="810"/>
      <c r="SOI14" s="810"/>
      <c r="SOJ14" s="810"/>
      <c r="SOK14" s="810"/>
      <c r="SOL14" s="810"/>
      <c r="SOM14" s="810"/>
      <c r="SON14" s="810"/>
      <c r="SOO14" s="810"/>
      <c r="SOP14" s="810"/>
      <c r="SOQ14" s="810"/>
      <c r="SOR14" s="810"/>
      <c r="SOS14" s="810"/>
      <c r="SOT14" s="810"/>
      <c r="SOU14" s="810"/>
      <c r="SOV14" s="810"/>
      <c r="SOW14" s="810"/>
      <c r="SOX14" s="810"/>
      <c r="SOY14" s="810"/>
      <c r="SOZ14" s="810"/>
      <c r="SPA14" s="810"/>
      <c r="SPB14" s="810"/>
      <c r="SPC14" s="810"/>
      <c r="SPD14" s="810"/>
      <c r="SPE14" s="810"/>
      <c r="SPF14" s="810"/>
      <c r="SPG14" s="810"/>
      <c r="SPH14" s="810"/>
      <c r="SPI14" s="810"/>
      <c r="SPJ14" s="810"/>
      <c r="SPK14" s="810"/>
      <c r="SPL14" s="810"/>
      <c r="SPM14" s="810"/>
      <c r="SPN14" s="810"/>
      <c r="SPO14" s="810"/>
      <c r="SPP14" s="810"/>
      <c r="SPQ14" s="810"/>
      <c r="SPR14" s="810"/>
      <c r="SPS14" s="810"/>
      <c r="SPT14" s="810"/>
      <c r="SPU14" s="810"/>
      <c r="SPV14" s="810"/>
      <c r="SPW14" s="810"/>
      <c r="SPX14" s="810"/>
      <c r="SPY14" s="810"/>
      <c r="SPZ14" s="810"/>
      <c r="SQA14" s="810"/>
      <c r="SQB14" s="810"/>
      <c r="SQC14" s="810"/>
      <c r="SQD14" s="810"/>
      <c r="SQE14" s="810"/>
      <c r="SQF14" s="810"/>
      <c r="SQG14" s="810"/>
      <c r="SQH14" s="810"/>
      <c r="SQI14" s="810"/>
      <c r="SQJ14" s="810"/>
      <c r="SQK14" s="810"/>
      <c r="SQL14" s="810"/>
      <c r="SQM14" s="810"/>
      <c r="SQN14" s="810"/>
      <c r="SQO14" s="810"/>
      <c r="SQP14" s="810"/>
      <c r="SQQ14" s="810"/>
      <c r="SQR14" s="810"/>
      <c r="SQS14" s="810"/>
      <c r="SQT14" s="810"/>
      <c r="SQU14" s="810"/>
      <c r="SQV14" s="810"/>
      <c r="SQW14" s="810"/>
      <c r="SQX14" s="810"/>
      <c r="SQY14" s="810"/>
      <c r="SQZ14" s="810"/>
      <c r="SRA14" s="810"/>
      <c r="SRB14" s="810"/>
      <c r="SRC14" s="810"/>
      <c r="SRD14" s="810"/>
      <c r="SRE14" s="810"/>
      <c r="SRF14" s="810"/>
      <c r="SRG14" s="810"/>
      <c r="SRH14" s="810"/>
      <c r="SRI14" s="810"/>
      <c r="SRJ14" s="810"/>
      <c r="SRK14" s="810"/>
      <c r="SRL14" s="810"/>
      <c r="SRM14" s="810"/>
      <c r="SRN14" s="810"/>
      <c r="SRO14" s="810"/>
      <c r="SRP14" s="810"/>
      <c r="SRQ14" s="810"/>
      <c r="SRR14" s="810"/>
      <c r="SRS14" s="810"/>
      <c r="SRT14" s="810"/>
      <c r="SRU14" s="810"/>
      <c r="SRV14" s="810"/>
      <c r="SRW14" s="810"/>
      <c r="SRX14" s="810"/>
      <c r="SRY14" s="810"/>
      <c r="SRZ14" s="810"/>
      <c r="SSA14" s="810"/>
      <c r="SSB14" s="810"/>
      <c r="SSC14" s="810"/>
      <c r="SSD14" s="810"/>
      <c r="SSE14" s="810"/>
      <c r="SSF14" s="810"/>
      <c r="SSG14" s="810"/>
      <c r="SSH14" s="810"/>
      <c r="SSI14" s="810"/>
      <c r="SSJ14" s="810"/>
      <c r="SSK14" s="810"/>
      <c r="SSL14" s="810"/>
      <c r="SSM14" s="810"/>
      <c r="SSN14" s="810"/>
      <c r="SSO14" s="810"/>
      <c r="SSP14" s="810"/>
      <c r="SSQ14" s="810"/>
      <c r="SSR14" s="810"/>
      <c r="SSS14" s="810"/>
      <c r="SST14" s="810"/>
      <c r="SSU14" s="810"/>
      <c r="SSV14" s="810"/>
      <c r="SSW14" s="810"/>
      <c r="SSX14" s="810"/>
      <c r="SSY14" s="810"/>
      <c r="SSZ14" s="810"/>
      <c r="STA14" s="810"/>
      <c r="STB14" s="810"/>
      <c r="STC14" s="810"/>
      <c r="STD14" s="810"/>
      <c r="STE14" s="810"/>
      <c r="STF14" s="810"/>
      <c r="STG14" s="810"/>
      <c r="STH14" s="810"/>
      <c r="STI14" s="810"/>
      <c r="STJ14" s="810"/>
      <c r="STK14" s="810"/>
      <c r="STL14" s="810"/>
      <c r="STM14" s="810"/>
      <c r="STN14" s="810"/>
      <c r="STO14" s="810"/>
      <c r="STP14" s="810"/>
      <c r="STQ14" s="810"/>
      <c r="STR14" s="810"/>
      <c r="STS14" s="810"/>
      <c r="STT14" s="810"/>
      <c r="STU14" s="810"/>
      <c r="STV14" s="810"/>
      <c r="STW14" s="810"/>
      <c r="STX14" s="810"/>
      <c r="STY14" s="810"/>
      <c r="STZ14" s="810"/>
      <c r="SUA14" s="810"/>
      <c r="SUB14" s="810"/>
      <c r="SUC14" s="810"/>
      <c r="SUD14" s="810"/>
      <c r="SUE14" s="810"/>
      <c r="SUF14" s="810"/>
      <c r="SUG14" s="810"/>
      <c r="SUH14" s="810"/>
      <c r="SUI14" s="810"/>
      <c r="SUJ14" s="810"/>
      <c r="SUK14" s="810"/>
      <c r="SUL14" s="810"/>
      <c r="SUM14" s="810"/>
      <c r="SUN14" s="810"/>
      <c r="SUO14" s="810"/>
      <c r="SUP14" s="810"/>
      <c r="SUQ14" s="810"/>
      <c r="SUR14" s="810"/>
      <c r="SUS14" s="810"/>
      <c r="SUT14" s="810"/>
      <c r="SUU14" s="810"/>
      <c r="SUV14" s="810"/>
      <c r="SUW14" s="810"/>
      <c r="SUX14" s="810"/>
      <c r="SUY14" s="810"/>
      <c r="SUZ14" s="810"/>
      <c r="SVA14" s="810"/>
      <c r="SVB14" s="810"/>
      <c r="SVC14" s="810"/>
      <c r="SVD14" s="810"/>
      <c r="SVE14" s="810"/>
      <c r="SVF14" s="810"/>
      <c r="SVG14" s="810"/>
      <c r="SVH14" s="810"/>
      <c r="SVI14" s="810"/>
      <c r="SVJ14" s="810"/>
      <c r="SVK14" s="810"/>
      <c r="SVL14" s="810"/>
      <c r="SVM14" s="810"/>
      <c r="SVN14" s="810"/>
      <c r="SVO14" s="810"/>
      <c r="SVP14" s="810"/>
      <c r="SVQ14" s="810"/>
      <c r="SVR14" s="810"/>
      <c r="SVS14" s="810"/>
      <c r="SVT14" s="810"/>
      <c r="SVU14" s="810"/>
      <c r="SVV14" s="810"/>
      <c r="SVW14" s="810"/>
      <c r="SVX14" s="810"/>
      <c r="SVY14" s="810"/>
      <c r="SVZ14" s="810"/>
      <c r="SWA14" s="810"/>
      <c r="SWB14" s="810"/>
      <c r="SWC14" s="810"/>
      <c r="SWD14" s="810"/>
      <c r="SWE14" s="810"/>
      <c r="SWF14" s="810"/>
      <c r="SWG14" s="810"/>
      <c r="SWH14" s="810"/>
      <c r="SWI14" s="810"/>
      <c r="SWJ14" s="810"/>
      <c r="SWK14" s="810"/>
      <c r="SWL14" s="810"/>
      <c r="SWM14" s="810"/>
      <c r="SWN14" s="810"/>
      <c r="SWO14" s="810"/>
      <c r="SWP14" s="810"/>
      <c r="SWQ14" s="810"/>
      <c r="SWR14" s="810"/>
      <c r="SWS14" s="810"/>
      <c r="SWT14" s="810"/>
      <c r="SWU14" s="810"/>
      <c r="SWV14" s="810"/>
      <c r="SWW14" s="810"/>
      <c r="SWX14" s="810"/>
      <c r="SWY14" s="810"/>
      <c r="SWZ14" s="810"/>
      <c r="SXA14" s="810"/>
      <c r="SXB14" s="810"/>
      <c r="SXC14" s="810"/>
      <c r="SXD14" s="810"/>
      <c r="SXE14" s="810"/>
      <c r="SXF14" s="810"/>
      <c r="SXG14" s="810"/>
      <c r="SXH14" s="810"/>
      <c r="SXI14" s="810"/>
      <c r="SXJ14" s="810"/>
      <c r="SXK14" s="810"/>
      <c r="SXL14" s="810"/>
      <c r="SXM14" s="810"/>
      <c r="SXN14" s="810"/>
      <c r="SXO14" s="810"/>
      <c r="SXP14" s="810"/>
      <c r="SXQ14" s="810"/>
      <c r="SXR14" s="810"/>
      <c r="SXS14" s="810"/>
      <c r="SXT14" s="810"/>
      <c r="SXU14" s="810"/>
      <c r="SXV14" s="810"/>
      <c r="SXW14" s="810"/>
      <c r="SXX14" s="810"/>
      <c r="SXY14" s="810"/>
      <c r="SXZ14" s="810"/>
      <c r="SYA14" s="810"/>
      <c r="SYB14" s="810"/>
      <c r="SYC14" s="810"/>
      <c r="SYD14" s="810"/>
      <c r="SYE14" s="810"/>
      <c r="SYF14" s="810"/>
      <c r="SYG14" s="810"/>
      <c r="SYH14" s="810"/>
      <c r="SYI14" s="810"/>
      <c r="SYJ14" s="810"/>
      <c r="SYK14" s="810"/>
      <c r="SYL14" s="810"/>
      <c r="SYM14" s="810"/>
      <c r="SYN14" s="810"/>
      <c r="SYO14" s="810"/>
      <c r="SYP14" s="810"/>
      <c r="SYQ14" s="810"/>
      <c r="SYR14" s="810"/>
      <c r="SYS14" s="810"/>
      <c r="SYT14" s="810"/>
      <c r="SYU14" s="810"/>
      <c r="SYV14" s="810"/>
      <c r="SYW14" s="810"/>
      <c r="SYX14" s="810"/>
      <c r="SYY14" s="810"/>
      <c r="SYZ14" s="810"/>
      <c r="SZA14" s="810"/>
      <c r="SZB14" s="810"/>
      <c r="SZC14" s="810"/>
      <c r="SZD14" s="810"/>
      <c r="SZE14" s="810"/>
      <c r="SZF14" s="810"/>
      <c r="SZG14" s="810"/>
      <c r="SZH14" s="810"/>
      <c r="SZI14" s="810"/>
      <c r="SZJ14" s="810"/>
      <c r="SZK14" s="810"/>
      <c r="SZL14" s="810"/>
      <c r="SZM14" s="810"/>
      <c r="SZN14" s="810"/>
      <c r="SZO14" s="810"/>
      <c r="SZP14" s="810"/>
      <c r="SZQ14" s="810"/>
      <c r="SZR14" s="810"/>
      <c r="SZS14" s="810"/>
      <c r="SZT14" s="810"/>
      <c r="SZU14" s="810"/>
      <c r="SZV14" s="810"/>
      <c r="SZW14" s="810"/>
      <c r="SZX14" s="810"/>
      <c r="SZY14" s="810"/>
      <c r="SZZ14" s="810"/>
      <c r="TAA14" s="810"/>
      <c r="TAB14" s="810"/>
      <c r="TAC14" s="810"/>
      <c r="TAD14" s="810"/>
      <c r="TAE14" s="810"/>
      <c r="TAF14" s="810"/>
      <c r="TAG14" s="810"/>
      <c r="TAH14" s="810"/>
      <c r="TAI14" s="810"/>
      <c r="TAJ14" s="810"/>
      <c r="TAK14" s="810"/>
      <c r="TAL14" s="810"/>
      <c r="TAM14" s="810"/>
      <c r="TAN14" s="810"/>
      <c r="TAO14" s="810"/>
      <c r="TAP14" s="810"/>
      <c r="TAQ14" s="810"/>
      <c r="TAR14" s="810"/>
      <c r="TAS14" s="810"/>
      <c r="TAT14" s="810"/>
      <c r="TAU14" s="810"/>
      <c r="TAV14" s="810"/>
      <c r="TAW14" s="810"/>
      <c r="TAX14" s="810"/>
      <c r="TAY14" s="810"/>
      <c r="TAZ14" s="810"/>
      <c r="TBA14" s="810"/>
      <c r="TBB14" s="810"/>
      <c r="TBC14" s="810"/>
      <c r="TBD14" s="810"/>
      <c r="TBE14" s="810"/>
      <c r="TBF14" s="810"/>
      <c r="TBG14" s="810"/>
      <c r="TBH14" s="810"/>
      <c r="TBI14" s="810"/>
      <c r="TBJ14" s="810"/>
      <c r="TBK14" s="810"/>
      <c r="TBL14" s="810"/>
      <c r="TBM14" s="810"/>
      <c r="TBN14" s="810"/>
      <c r="TBO14" s="810"/>
      <c r="TBP14" s="810"/>
      <c r="TBQ14" s="810"/>
      <c r="TBR14" s="810"/>
      <c r="TBS14" s="810"/>
      <c r="TBT14" s="810"/>
      <c r="TBU14" s="810"/>
      <c r="TBV14" s="810"/>
      <c r="TBW14" s="810"/>
      <c r="TBX14" s="810"/>
      <c r="TBY14" s="810"/>
      <c r="TBZ14" s="810"/>
      <c r="TCA14" s="810"/>
      <c r="TCB14" s="810"/>
      <c r="TCC14" s="810"/>
      <c r="TCD14" s="810"/>
      <c r="TCE14" s="810"/>
      <c r="TCF14" s="810"/>
      <c r="TCG14" s="810"/>
      <c r="TCH14" s="810"/>
      <c r="TCI14" s="810"/>
      <c r="TCJ14" s="810"/>
      <c r="TCK14" s="810"/>
      <c r="TCL14" s="810"/>
      <c r="TCM14" s="810"/>
      <c r="TCN14" s="810"/>
      <c r="TCO14" s="810"/>
      <c r="TCP14" s="810"/>
      <c r="TCQ14" s="810"/>
      <c r="TCR14" s="810"/>
      <c r="TCS14" s="810"/>
      <c r="TCT14" s="810"/>
      <c r="TCU14" s="810"/>
      <c r="TCV14" s="810"/>
      <c r="TCW14" s="810"/>
      <c r="TCX14" s="810"/>
      <c r="TCY14" s="810"/>
      <c r="TCZ14" s="810"/>
      <c r="TDA14" s="810"/>
      <c r="TDB14" s="810"/>
      <c r="TDC14" s="810"/>
      <c r="TDD14" s="810"/>
      <c r="TDE14" s="810"/>
      <c r="TDF14" s="810"/>
      <c r="TDG14" s="810"/>
      <c r="TDH14" s="810"/>
      <c r="TDI14" s="810"/>
      <c r="TDJ14" s="810"/>
      <c r="TDK14" s="810"/>
      <c r="TDL14" s="810"/>
      <c r="TDM14" s="810"/>
      <c r="TDN14" s="810"/>
      <c r="TDO14" s="810"/>
      <c r="TDP14" s="810"/>
      <c r="TDQ14" s="810"/>
      <c r="TDR14" s="810"/>
      <c r="TDS14" s="810"/>
      <c r="TDT14" s="810"/>
      <c r="TDU14" s="810"/>
      <c r="TDV14" s="810"/>
      <c r="TDW14" s="810"/>
      <c r="TDX14" s="810"/>
      <c r="TDY14" s="810"/>
      <c r="TDZ14" s="810"/>
      <c r="TEA14" s="810"/>
      <c r="TEB14" s="810"/>
      <c r="TEC14" s="810"/>
      <c r="TED14" s="810"/>
      <c r="TEE14" s="810"/>
      <c r="TEF14" s="810"/>
      <c r="TEG14" s="810"/>
      <c r="TEH14" s="810"/>
      <c r="TEI14" s="810"/>
      <c r="TEJ14" s="810"/>
      <c r="TEK14" s="810"/>
      <c r="TEL14" s="810"/>
      <c r="TEM14" s="810"/>
      <c r="TEN14" s="810"/>
      <c r="TEO14" s="810"/>
      <c r="TEP14" s="810"/>
      <c r="TEQ14" s="810"/>
      <c r="TER14" s="810"/>
      <c r="TES14" s="810"/>
      <c r="TET14" s="810"/>
      <c r="TEU14" s="810"/>
      <c r="TEV14" s="810"/>
      <c r="TEW14" s="810"/>
      <c r="TEX14" s="810"/>
      <c r="TEY14" s="810"/>
      <c r="TEZ14" s="810"/>
      <c r="TFA14" s="810"/>
      <c r="TFB14" s="810"/>
      <c r="TFC14" s="810"/>
      <c r="TFD14" s="810"/>
      <c r="TFE14" s="810"/>
      <c r="TFF14" s="810"/>
      <c r="TFG14" s="810"/>
      <c r="TFH14" s="810"/>
      <c r="TFI14" s="810"/>
      <c r="TFJ14" s="810"/>
      <c r="TFK14" s="810"/>
      <c r="TFL14" s="810"/>
      <c r="TFM14" s="810"/>
      <c r="TFN14" s="810"/>
      <c r="TFO14" s="810"/>
      <c r="TFP14" s="810"/>
      <c r="TFQ14" s="810"/>
      <c r="TFR14" s="810"/>
      <c r="TFS14" s="810"/>
      <c r="TFT14" s="810"/>
      <c r="TFU14" s="810"/>
      <c r="TFV14" s="810"/>
      <c r="TFW14" s="810"/>
      <c r="TFX14" s="810"/>
      <c r="TFY14" s="810"/>
      <c r="TFZ14" s="810"/>
      <c r="TGA14" s="810"/>
      <c r="TGB14" s="810"/>
      <c r="TGC14" s="810"/>
      <c r="TGD14" s="810"/>
      <c r="TGE14" s="810"/>
      <c r="TGF14" s="810"/>
      <c r="TGG14" s="810"/>
      <c r="TGH14" s="810"/>
      <c r="TGI14" s="810"/>
      <c r="TGJ14" s="810"/>
      <c r="TGK14" s="810"/>
      <c r="TGL14" s="810"/>
      <c r="TGM14" s="810"/>
      <c r="TGN14" s="810"/>
      <c r="TGO14" s="810"/>
      <c r="TGP14" s="810"/>
      <c r="TGQ14" s="810"/>
      <c r="TGR14" s="810"/>
      <c r="TGS14" s="810"/>
      <c r="TGT14" s="810"/>
      <c r="TGU14" s="810"/>
      <c r="TGV14" s="810"/>
      <c r="TGW14" s="810"/>
      <c r="TGX14" s="810"/>
      <c r="TGY14" s="810"/>
      <c r="TGZ14" s="810"/>
      <c r="THA14" s="810"/>
      <c r="THB14" s="810"/>
      <c r="THC14" s="810"/>
      <c r="THD14" s="810"/>
      <c r="THE14" s="810"/>
      <c r="THF14" s="810"/>
      <c r="THG14" s="810"/>
      <c r="THH14" s="810"/>
      <c r="THI14" s="810"/>
      <c r="THJ14" s="810"/>
      <c r="THK14" s="810"/>
      <c r="THL14" s="810"/>
      <c r="THM14" s="810"/>
      <c r="THN14" s="810"/>
      <c r="THO14" s="810"/>
      <c r="THP14" s="810"/>
      <c r="THQ14" s="810"/>
      <c r="THR14" s="810"/>
      <c r="THS14" s="810"/>
      <c r="THT14" s="810"/>
      <c r="THU14" s="810"/>
      <c r="THV14" s="810"/>
      <c r="THW14" s="810"/>
      <c r="THX14" s="810"/>
      <c r="THY14" s="810"/>
      <c r="THZ14" s="810"/>
      <c r="TIA14" s="810"/>
      <c r="TIB14" s="810"/>
      <c r="TIC14" s="810"/>
      <c r="TID14" s="810"/>
      <c r="TIE14" s="810"/>
      <c r="TIF14" s="810"/>
      <c r="TIG14" s="810"/>
      <c r="TIH14" s="810"/>
      <c r="TII14" s="810"/>
      <c r="TIJ14" s="810"/>
      <c r="TIK14" s="810"/>
      <c r="TIL14" s="810"/>
      <c r="TIM14" s="810"/>
      <c r="TIN14" s="810"/>
      <c r="TIO14" s="810"/>
      <c r="TIP14" s="810"/>
      <c r="TIQ14" s="810"/>
      <c r="TIR14" s="810"/>
      <c r="TIS14" s="810"/>
      <c r="TIT14" s="810"/>
      <c r="TIU14" s="810"/>
      <c r="TIV14" s="810"/>
      <c r="TIW14" s="810"/>
      <c r="TIX14" s="810"/>
      <c r="TIY14" s="810"/>
      <c r="TIZ14" s="810"/>
      <c r="TJA14" s="810"/>
      <c r="TJB14" s="810"/>
      <c r="TJC14" s="810"/>
      <c r="TJD14" s="810"/>
      <c r="TJE14" s="810"/>
      <c r="TJF14" s="810"/>
      <c r="TJG14" s="810"/>
      <c r="TJH14" s="810"/>
      <c r="TJI14" s="810"/>
      <c r="TJJ14" s="810"/>
      <c r="TJK14" s="810"/>
      <c r="TJL14" s="810"/>
      <c r="TJM14" s="810"/>
      <c r="TJN14" s="810"/>
      <c r="TJO14" s="810"/>
      <c r="TJP14" s="810"/>
      <c r="TJQ14" s="810"/>
      <c r="TJR14" s="810"/>
      <c r="TJS14" s="810"/>
      <c r="TJT14" s="810"/>
      <c r="TJU14" s="810"/>
      <c r="TJV14" s="810"/>
      <c r="TJW14" s="810"/>
      <c r="TJX14" s="810"/>
      <c r="TJY14" s="810"/>
      <c r="TJZ14" s="810"/>
      <c r="TKA14" s="810"/>
      <c r="TKB14" s="810"/>
      <c r="TKC14" s="810"/>
      <c r="TKD14" s="810"/>
      <c r="TKE14" s="810"/>
      <c r="TKF14" s="810"/>
      <c r="TKG14" s="810"/>
      <c r="TKH14" s="810"/>
      <c r="TKI14" s="810"/>
      <c r="TKJ14" s="810"/>
      <c r="TKK14" s="810"/>
      <c r="TKL14" s="810"/>
      <c r="TKM14" s="810"/>
      <c r="TKN14" s="810"/>
      <c r="TKO14" s="810"/>
      <c r="TKP14" s="810"/>
      <c r="TKQ14" s="810"/>
      <c r="TKR14" s="810"/>
      <c r="TKS14" s="810"/>
      <c r="TKT14" s="810"/>
      <c r="TKU14" s="810"/>
      <c r="TKV14" s="810"/>
      <c r="TKW14" s="810"/>
      <c r="TKX14" s="810"/>
      <c r="TKY14" s="810"/>
      <c r="TKZ14" s="810"/>
      <c r="TLA14" s="810"/>
      <c r="TLB14" s="810"/>
      <c r="TLC14" s="810"/>
      <c r="TLD14" s="810"/>
      <c r="TLE14" s="810"/>
      <c r="TLF14" s="810"/>
      <c r="TLG14" s="810"/>
      <c r="TLH14" s="810"/>
      <c r="TLI14" s="810"/>
      <c r="TLJ14" s="810"/>
      <c r="TLK14" s="810"/>
      <c r="TLL14" s="810"/>
      <c r="TLM14" s="810"/>
      <c r="TLN14" s="810"/>
      <c r="TLO14" s="810"/>
      <c r="TLP14" s="810"/>
      <c r="TLQ14" s="810"/>
      <c r="TLR14" s="810"/>
      <c r="TLS14" s="810"/>
      <c r="TLT14" s="810"/>
      <c r="TLU14" s="810"/>
      <c r="TLV14" s="810"/>
      <c r="TLW14" s="810"/>
      <c r="TLX14" s="810"/>
      <c r="TLY14" s="810"/>
      <c r="TLZ14" s="810"/>
      <c r="TMA14" s="810"/>
      <c r="TMB14" s="810"/>
      <c r="TMC14" s="810"/>
      <c r="TMD14" s="810"/>
      <c r="TME14" s="810"/>
      <c r="TMF14" s="810"/>
      <c r="TMG14" s="810"/>
      <c r="TMH14" s="810"/>
      <c r="TMI14" s="810"/>
      <c r="TMJ14" s="810"/>
      <c r="TMK14" s="810"/>
      <c r="TML14" s="810"/>
      <c r="TMM14" s="810"/>
      <c r="TMN14" s="810"/>
      <c r="TMO14" s="810"/>
      <c r="TMP14" s="810"/>
      <c r="TMQ14" s="810"/>
      <c r="TMR14" s="810"/>
      <c r="TMS14" s="810"/>
      <c r="TMT14" s="810"/>
      <c r="TMU14" s="810"/>
      <c r="TMV14" s="810"/>
      <c r="TMW14" s="810"/>
      <c r="TMX14" s="810"/>
      <c r="TMY14" s="810"/>
      <c r="TMZ14" s="810"/>
      <c r="TNA14" s="810"/>
      <c r="TNB14" s="810"/>
      <c r="TNC14" s="810"/>
      <c r="TND14" s="810"/>
      <c r="TNE14" s="810"/>
      <c r="TNF14" s="810"/>
      <c r="TNG14" s="810"/>
      <c r="TNH14" s="810"/>
      <c r="TNI14" s="810"/>
      <c r="TNJ14" s="810"/>
      <c r="TNK14" s="810"/>
      <c r="TNL14" s="810"/>
      <c r="TNM14" s="810"/>
      <c r="TNN14" s="810"/>
      <c r="TNO14" s="810"/>
      <c r="TNP14" s="810"/>
      <c r="TNQ14" s="810"/>
      <c r="TNR14" s="810"/>
      <c r="TNS14" s="810"/>
      <c r="TNT14" s="810"/>
      <c r="TNU14" s="810"/>
      <c r="TNV14" s="810"/>
      <c r="TNW14" s="810"/>
      <c r="TNX14" s="810"/>
      <c r="TNY14" s="810"/>
      <c r="TNZ14" s="810"/>
      <c r="TOA14" s="810"/>
      <c r="TOB14" s="810"/>
      <c r="TOC14" s="810"/>
      <c r="TOD14" s="810"/>
      <c r="TOE14" s="810"/>
      <c r="TOF14" s="810"/>
      <c r="TOG14" s="810"/>
      <c r="TOH14" s="810"/>
      <c r="TOI14" s="810"/>
      <c r="TOJ14" s="810"/>
      <c r="TOK14" s="810"/>
      <c r="TOL14" s="810"/>
      <c r="TOM14" s="810"/>
      <c r="TON14" s="810"/>
      <c r="TOO14" s="810"/>
      <c r="TOP14" s="810"/>
      <c r="TOQ14" s="810"/>
      <c r="TOR14" s="810"/>
      <c r="TOS14" s="810"/>
      <c r="TOT14" s="810"/>
      <c r="TOU14" s="810"/>
      <c r="TOV14" s="810"/>
      <c r="TOW14" s="810"/>
      <c r="TOX14" s="810"/>
      <c r="TOY14" s="810"/>
      <c r="TOZ14" s="810"/>
      <c r="TPA14" s="810"/>
      <c r="TPB14" s="810"/>
      <c r="TPC14" s="810"/>
      <c r="TPD14" s="810"/>
      <c r="TPE14" s="810"/>
      <c r="TPF14" s="810"/>
      <c r="TPG14" s="810"/>
      <c r="TPH14" s="810"/>
      <c r="TPI14" s="810"/>
      <c r="TPJ14" s="810"/>
      <c r="TPK14" s="810"/>
      <c r="TPL14" s="810"/>
      <c r="TPM14" s="810"/>
      <c r="TPN14" s="810"/>
      <c r="TPO14" s="810"/>
      <c r="TPP14" s="810"/>
      <c r="TPQ14" s="810"/>
      <c r="TPR14" s="810"/>
      <c r="TPS14" s="810"/>
      <c r="TPT14" s="810"/>
      <c r="TPU14" s="810"/>
      <c r="TPV14" s="810"/>
      <c r="TPW14" s="810"/>
      <c r="TPX14" s="810"/>
      <c r="TPY14" s="810"/>
      <c r="TPZ14" s="810"/>
      <c r="TQA14" s="810"/>
      <c r="TQB14" s="810"/>
      <c r="TQC14" s="810"/>
      <c r="TQD14" s="810"/>
      <c r="TQE14" s="810"/>
      <c r="TQF14" s="810"/>
      <c r="TQG14" s="810"/>
      <c r="TQH14" s="810"/>
      <c r="TQI14" s="810"/>
      <c r="TQJ14" s="810"/>
      <c r="TQK14" s="810"/>
      <c r="TQL14" s="810"/>
      <c r="TQM14" s="810"/>
      <c r="TQN14" s="810"/>
      <c r="TQO14" s="810"/>
      <c r="TQP14" s="810"/>
      <c r="TQQ14" s="810"/>
      <c r="TQR14" s="810"/>
      <c r="TQS14" s="810"/>
      <c r="TQT14" s="810"/>
      <c r="TQU14" s="810"/>
      <c r="TQV14" s="810"/>
      <c r="TQW14" s="810"/>
      <c r="TQX14" s="810"/>
      <c r="TQY14" s="810"/>
      <c r="TQZ14" s="810"/>
      <c r="TRA14" s="810"/>
      <c r="TRB14" s="810"/>
      <c r="TRC14" s="810"/>
      <c r="TRD14" s="810"/>
      <c r="TRE14" s="810"/>
      <c r="TRF14" s="810"/>
      <c r="TRG14" s="810"/>
      <c r="TRH14" s="810"/>
      <c r="TRI14" s="810"/>
      <c r="TRJ14" s="810"/>
      <c r="TRK14" s="810"/>
      <c r="TRL14" s="810"/>
      <c r="TRM14" s="810"/>
      <c r="TRN14" s="810"/>
      <c r="TRO14" s="810"/>
      <c r="TRP14" s="810"/>
      <c r="TRQ14" s="810"/>
      <c r="TRR14" s="810"/>
      <c r="TRS14" s="810"/>
      <c r="TRT14" s="810"/>
      <c r="TRU14" s="810"/>
      <c r="TRV14" s="810"/>
      <c r="TRW14" s="810"/>
      <c r="TRX14" s="810"/>
      <c r="TRY14" s="810"/>
      <c r="TRZ14" s="810"/>
      <c r="TSA14" s="810"/>
      <c r="TSB14" s="810"/>
      <c r="TSC14" s="810"/>
      <c r="TSD14" s="810"/>
      <c r="TSE14" s="810"/>
      <c r="TSF14" s="810"/>
      <c r="TSG14" s="810"/>
      <c r="TSH14" s="810"/>
      <c r="TSI14" s="810"/>
      <c r="TSJ14" s="810"/>
      <c r="TSK14" s="810"/>
      <c r="TSL14" s="810"/>
      <c r="TSM14" s="810"/>
      <c r="TSN14" s="810"/>
      <c r="TSO14" s="810"/>
      <c r="TSP14" s="810"/>
      <c r="TSQ14" s="810"/>
      <c r="TSR14" s="810"/>
      <c r="TSS14" s="810"/>
      <c r="TST14" s="810"/>
      <c r="TSU14" s="810"/>
      <c r="TSV14" s="810"/>
      <c r="TSW14" s="810"/>
      <c r="TSX14" s="810"/>
      <c r="TSY14" s="810"/>
      <c r="TSZ14" s="810"/>
      <c r="TTA14" s="810"/>
      <c r="TTB14" s="810"/>
      <c r="TTC14" s="810"/>
      <c r="TTD14" s="810"/>
      <c r="TTE14" s="810"/>
      <c r="TTF14" s="810"/>
      <c r="TTG14" s="810"/>
      <c r="TTH14" s="810"/>
      <c r="TTI14" s="810"/>
      <c r="TTJ14" s="810"/>
      <c r="TTK14" s="810"/>
      <c r="TTL14" s="810"/>
      <c r="TTM14" s="810"/>
      <c r="TTN14" s="810"/>
      <c r="TTO14" s="810"/>
      <c r="TTP14" s="810"/>
      <c r="TTQ14" s="810"/>
      <c r="TTR14" s="810"/>
      <c r="TTS14" s="810"/>
      <c r="TTT14" s="810"/>
      <c r="TTU14" s="810"/>
      <c r="TTV14" s="810"/>
      <c r="TTW14" s="810"/>
      <c r="TTX14" s="810"/>
      <c r="TTY14" s="810"/>
      <c r="TTZ14" s="810"/>
      <c r="TUA14" s="810"/>
      <c r="TUB14" s="810"/>
      <c r="TUC14" s="810"/>
      <c r="TUD14" s="810"/>
      <c r="TUE14" s="810"/>
      <c r="TUF14" s="810"/>
      <c r="TUG14" s="810"/>
      <c r="TUH14" s="810"/>
      <c r="TUI14" s="810"/>
      <c r="TUJ14" s="810"/>
      <c r="TUK14" s="810"/>
      <c r="TUL14" s="810"/>
      <c r="TUM14" s="810"/>
      <c r="TUN14" s="810"/>
      <c r="TUO14" s="810"/>
      <c r="TUP14" s="810"/>
      <c r="TUQ14" s="810"/>
      <c r="TUR14" s="810"/>
      <c r="TUS14" s="810"/>
      <c r="TUT14" s="810"/>
      <c r="TUU14" s="810"/>
      <c r="TUV14" s="810"/>
      <c r="TUW14" s="810"/>
      <c r="TUX14" s="810"/>
      <c r="TUY14" s="810"/>
      <c r="TUZ14" s="810"/>
      <c r="TVA14" s="810"/>
      <c r="TVB14" s="810"/>
      <c r="TVC14" s="810"/>
      <c r="TVD14" s="810"/>
      <c r="TVE14" s="810"/>
      <c r="TVF14" s="810"/>
      <c r="TVG14" s="810"/>
      <c r="TVH14" s="810"/>
      <c r="TVI14" s="810"/>
      <c r="TVJ14" s="810"/>
      <c r="TVK14" s="810"/>
      <c r="TVL14" s="810"/>
      <c r="TVM14" s="810"/>
      <c r="TVN14" s="810"/>
      <c r="TVO14" s="810"/>
      <c r="TVP14" s="810"/>
      <c r="TVQ14" s="810"/>
      <c r="TVR14" s="810"/>
      <c r="TVS14" s="810"/>
      <c r="TVT14" s="810"/>
      <c r="TVU14" s="810"/>
      <c r="TVV14" s="810"/>
      <c r="TVW14" s="810"/>
      <c r="TVX14" s="810"/>
      <c r="TVY14" s="810"/>
      <c r="TVZ14" s="810"/>
      <c r="TWA14" s="810"/>
      <c r="TWB14" s="810"/>
      <c r="TWC14" s="810"/>
      <c r="TWD14" s="810"/>
      <c r="TWE14" s="810"/>
      <c r="TWF14" s="810"/>
      <c r="TWG14" s="810"/>
      <c r="TWH14" s="810"/>
      <c r="TWI14" s="810"/>
      <c r="TWJ14" s="810"/>
      <c r="TWK14" s="810"/>
      <c r="TWL14" s="810"/>
      <c r="TWM14" s="810"/>
      <c r="TWN14" s="810"/>
      <c r="TWO14" s="810"/>
      <c r="TWP14" s="810"/>
      <c r="TWQ14" s="810"/>
      <c r="TWR14" s="810"/>
      <c r="TWS14" s="810"/>
      <c r="TWT14" s="810"/>
      <c r="TWU14" s="810"/>
      <c r="TWV14" s="810"/>
      <c r="TWW14" s="810"/>
      <c r="TWX14" s="810"/>
      <c r="TWY14" s="810"/>
      <c r="TWZ14" s="810"/>
      <c r="TXA14" s="810"/>
      <c r="TXB14" s="810"/>
      <c r="TXC14" s="810"/>
      <c r="TXD14" s="810"/>
      <c r="TXE14" s="810"/>
      <c r="TXF14" s="810"/>
      <c r="TXG14" s="810"/>
      <c r="TXH14" s="810"/>
      <c r="TXI14" s="810"/>
      <c r="TXJ14" s="810"/>
      <c r="TXK14" s="810"/>
      <c r="TXL14" s="810"/>
      <c r="TXM14" s="810"/>
      <c r="TXN14" s="810"/>
      <c r="TXO14" s="810"/>
      <c r="TXP14" s="810"/>
      <c r="TXQ14" s="810"/>
      <c r="TXR14" s="810"/>
      <c r="TXS14" s="810"/>
      <c r="TXT14" s="810"/>
      <c r="TXU14" s="810"/>
      <c r="TXV14" s="810"/>
      <c r="TXW14" s="810"/>
      <c r="TXX14" s="810"/>
      <c r="TXY14" s="810"/>
      <c r="TXZ14" s="810"/>
      <c r="TYA14" s="810"/>
      <c r="TYB14" s="810"/>
      <c r="TYC14" s="810"/>
      <c r="TYD14" s="810"/>
      <c r="TYE14" s="810"/>
      <c r="TYF14" s="810"/>
      <c r="TYG14" s="810"/>
      <c r="TYH14" s="810"/>
      <c r="TYI14" s="810"/>
      <c r="TYJ14" s="810"/>
      <c r="TYK14" s="810"/>
      <c r="TYL14" s="810"/>
      <c r="TYM14" s="810"/>
      <c r="TYN14" s="810"/>
      <c r="TYO14" s="810"/>
      <c r="TYP14" s="810"/>
      <c r="TYQ14" s="810"/>
      <c r="TYR14" s="810"/>
      <c r="TYS14" s="810"/>
      <c r="TYT14" s="810"/>
      <c r="TYU14" s="810"/>
      <c r="TYV14" s="810"/>
      <c r="TYW14" s="810"/>
      <c r="TYX14" s="810"/>
      <c r="TYY14" s="810"/>
      <c r="TYZ14" s="810"/>
      <c r="TZA14" s="810"/>
      <c r="TZB14" s="810"/>
      <c r="TZC14" s="810"/>
      <c r="TZD14" s="810"/>
      <c r="TZE14" s="810"/>
      <c r="TZF14" s="810"/>
      <c r="TZG14" s="810"/>
      <c r="TZH14" s="810"/>
      <c r="TZI14" s="810"/>
      <c r="TZJ14" s="810"/>
      <c r="TZK14" s="810"/>
      <c r="TZL14" s="810"/>
      <c r="TZM14" s="810"/>
      <c r="TZN14" s="810"/>
      <c r="TZO14" s="810"/>
      <c r="TZP14" s="810"/>
      <c r="TZQ14" s="810"/>
      <c r="TZR14" s="810"/>
      <c r="TZS14" s="810"/>
      <c r="TZT14" s="810"/>
      <c r="TZU14" s="810"/>
      <c r="TZV14" s="810"/>
      <c r="TZW14" s="810"/>
      <c r="TZX14" s="810"/>
      <c r="TZY14" s="810"/>
      <c r="TZZ14" s="810"/>
      <c r="UAA14" s="810"/>
      <c r="UAB14" s="810"/>
      <c r="UAC14" s="810"/>
      <c r="UAD14" s="810"/>
      <c r="UAE14" s="810"/>
      <c r="UAF14" s="810"/>
      <c r="UAG14" s="810"/>
      <c r="UAH14" s="810"/>
      <c r="UAI14" s="810"/>
      <c r="UAJ14" s="810"/>
      <c r="UAK14" s="810"/>
      <c r="UAL14" s="810"/>
      <c r="UAM14" s="810"/>
      <c r="UAN14" s="810"/>
      <c r="UAO14" s="810"/>
      <c r="UAP14" s="810"/>
      <c r="UAQ14" s="810"/>
      <c r="UAR14" s="810"/>
      <c r="UAS14" s="810"/>
      <c r="UAT14" s="810"/>
      <c r="UAU14" s="810"/>
      <c r="UAV14" s="810"/>
      <c r="UAW14" s="810"/>
      <c r="UAX14" s="810"/>
      <c r="UAY14" s="810"/>
      <c r="UAZ14" s="810"/>
      <c r="UBA14" s="810"/>
      <c r="UBB14" s="810"/>
      <c r="UBC14" s="810"/>
      <c r="UBD14" s="810"/>
      <c r="UBE14" s="810"/>
      <c r="UBF14" s="810"/>
      <c r="UBG14" s="810"/>
      <c r="UBH14" s="810"/>
      <c r="UBI14" s="810"/>
      <c r="UBJ14" s="810"/>
      <c r="UBK14" s="810"/>
      <c r="UBL14" s="810"/>
      <c r="UBM14" s="810"/>
      <c r="UBN14" s="810"/>
      <c r="UBO14" s="810"/>
      <c r="UBP14" s="810"/>
      <c r="UBQ14" s="810"/>
      <c r="UBR14" s="810"/>
      <c r="UBS14" s="810"/>
      <c r="UBT14" s="810"/>
      <c r="UBU14" s="810"/>
      <c r="UBV14" s="810"/>
      <c r="UBW14" s="810"/>
      <c r="UBX14" s="810"/>
      <c r="UBY14" s="810"/>
      <c r="UBZ14" s="810"/>
      <c r="UCA14" s="810"/>
      <c r="UCB14" s="810"/>
      <c r="UCC14" s="810"/>
      <c r="UCD14" s="810"/>
      <c r="UCE14" s="810"/>
      <c r="UCF14" s="810"/>
      <c r="UCG14" s="810"/>
      <c r="UCH14" s="810"/>
      <c r="UCI14" s="810"/>
      <c r="UCJ14" s="810"/>
      <c r="UCK14" s="810"/>
      <c r="UCL14" s="810"/>
      <c r="UCM14" s="810"/>
      <c r="UCN14" s="810"/>
      <c r="UCO14" s="810"/>
      <c r="UCP14" s="810"/>
      <c r="UCQ14" s="810"/>
      <c r="UCR14" s="810"/>
      <c r="UCS14" s="810"/>
      <c r="UCT14" s="810"/>
      <c r="UCU14" s="810"/>
      <c r="UCV14" s="810"/>
      <c r="UCW14" s="810"/>
      <c r="UCX14" s="810"/>
      <c r="UCY14" s="810"/>
      <c r="UCZ14" s="810"/>
      <c r="UDA14" s="810"/>
      <c r="UDB14" s="810"/>
      <c r="UDC14" s="810"/>
      <c r="UDD14" s="810"/>
      <c r="UDE14" s="810"/>
      <c r="UDF14" s="810"/>
      <c r="UDG14" s="810"/>
      <c r="UDH14" s="810"/>
      <c r="UDI14" s="810"/>
      <c r="UDJ14" s="810"/>
      <c r="UDK14" s="810"/>
      <c r="UDL14" s="810"/>
      <c r="UDM14" s="810"/>
      <c r="UDN14" s="810"/>
      <c r="UDO14" s="810"/>
      <c r="UDP14" s="810"/>
      <c r="UDQ14" s="810"/>
      <c r="UDR14" s="810"/>
      <c r="UDS14" s="810"/>
      <c r="UDT14" s="810"/>
      <c r="UDU14" s="810"/>
      <c r="UDV14" s="810"/>
      <c r="UDW14" s="810"/>
      <c r="UDX14" s="810"/>
      <c r="UDY14" s="810"/>
      <c r="UDZ14" s="810"/>
      <c r="UEA14" s="810"/>
      <c r="UEB14" s="810"/>
      <c r="UEC14" s="810"/>
      <c r="UED14" s="810"/>
      <c r="UEE14" s="810"/>
      <c r="UEF14" s="810"/>
      <c r="UEG14" s="810"/>
      <c r="UEH14" s="810"/>
      <c r="UEI14" s="810"/>
      <c r="UEJ14" s="810"/>
      <c r="UEK14" s="810"/>
      <c r="UEL14" s="810"/>
      <c r="UEM14" s="810"/>
      <c r="UEN14" s="810"/>
      <c r="UEO14" s="810"/>
      <c r="UEP14" s="810"/>
      <c r="UEQ14" s="810"/>
      <c r="UER14" s="810"/>
      <c r="UES14" s="810"/>
      <c r="UET14" s="810"/>
      <c r="UEU14" s="810"/>
      <c r="UEV14" s="810"/>
      <c r="UEW14" s="810"/>
      <c r="UEX14" s="810"/>
      <c r="UEY14" s="810"/>
      <c r="UEZ14" s="810"/>
      <c r="UFA14" s="810"/>
      <c r="UFB14" s="810"/>
      <c r="UFC14" s="810"/>
      <c r="UFD14" s="810"/>
      <c r="UFE14" s="810"/>
      <c r="UFF14" s="810"/>
      <c r="UFG14" s="810"/>
      <c r="UFH14" s="810"/>
      <c r="UFI14" s="810"/>
      <c r="UFJ14" s="810"/>
      <c r="UFK14" s="810"/>
      <c r="UFL14" s="810"/>
      <c r="UFM14" s="810"/>
      <c r="UFN14" s="810"/>
      <c r="UFO14" s="810"/>
      <c r="UFP14" s="810"/>
      <c r="UFQ14" s="810"/>
      <c r="UFR14" s="810"/>
      <c r="UFS14" s="810"/>
      <c r="UFT14" s="810"/>
      <c r="UFU14" s="810"/>
      <c r="UFV14" s="810"/>
      <c r="UFW14" s="810"/>
      <c r="UFX14" s="810"/>
      <c r="UFY14" s="810"/>
      <c r="UFZ14" s="810"/>
      <c r="UGA14" s="810"/>
      <c r="UGB14" s="810"/>
      <c r="UGC14" s="810"/>
      <c r="UGD14" s="810"/>
      <c r="UGE14" s="810"/>
      <c r="UGF14" s="810"/>
      <c r="UGG14" s="810"/>
      <c r="UGH14" s="810"/>
      <c r="UGI14" s="810"/>
      <c r="UGJ14" s="810"/>
      <c r="UGK14" s="810"/>
      <c r="UGL14" s="810"/>
      <c r="UGM14" s="810"/>
      <c r="UGN14" s="810"/>
      <c r="UGO14" s="810"/>
      <c r="UGP14" s="810"/>
      <c r="UGQ14" s="810"/>
      <c r="UGR14" s="810"/>
      <c r="UGS14" s="810"/>
      <c r="UGT14" s="810"/>
      <c r="UGU14" s="810"/>
      <c r="UGV14" s="810"/>
      <c r="UGW14" s="810"/>
      <c r="UGX14" s="810"/>
      <c r="UGY14" s="810"/>
      <c r="UGZ14" s="810"/>
      <c r="UHA14" s="810"/>
      <c r="UHB14" s="810"/>
      <c r="UHC14" s="810"/>
      <c r="UHD14" s="810"/>
      <c r="UHE14" s="810"/>
      <c r="UHF14" s="810"/>
      <c r="UHG14" s="810"/>
      <c r="UHH14" s="810"/>
      <c r="UHI14" s="810"/>
      <c r="UHJ14" s="810"/>
      <c r="UHK14" s="810"/>
      <c r="UHL14" s="810"/>
      <c r="UHM14" s="810"/>
      <c r="UHN14" s="810"/>
      <c r="UHO14" s="810"/>
      <c r="UHP14" s="810"/>
      <c r="UHQ14" s="810"/>
      <c r="UHR14" s="810"/>
      <c r="UHS14" s="810"/>
      <c r="UHT14" s="810"/>
      <c r="UHU14" s="810"/>
      <c r="UHV14" s="810"/>
      <c r="UHW14" s="810"/>
      <c r="UHX14" s="810"/>
      <c r="UHY14" s="810"/>
      <c r="UHZ14" s="810"/>
      <c r="UIA14" s="810"/>
      <c r="UIB14" s="810"/>
      <c r="UIC14" s="810"/>
      <c r="UID14" s="810"/>
      <c r="UIE14" s="810"/>
      <c r="UIF14" s="810"/>
      <c r="UIG14" s="810"/>
      <c r="UIH14" s="810"/>
      <c r="UII14" s="810"/>
      <c r="UIJ14" s="810"/>
      <c r="UIK14" s="810"/>
      <c r="UIL14" s="810"/>
      <c r="UIM14" s="810"/>
      <c r="UIN14" s="810"/>
      <c r="UIO14" s="810"/>
      <c r="UIP14" s="810"/>
      <c r="UIQ14" s="810"/>
      <c r="UIR14" s="810"/>
      <c r="UIS14" s="810"/>
      <c r="UIT14" s="810"/>
      <c r="UIU14" s="810"/>
      <c r="UIV14" s="810"/>
      <c r="UIW14" s="810"/>
      <c r="UIX14" s="810"/>
      <c r="UIY14" s="810"/>
      <c r="UIZ14" s="810"/>
      <c r="UJA14" s="810"/>
      <c r="UJB14" s="810"/>
      <c r="UJC14" s="810"/>
      <c r="UJD14" s="810"/>
      <c r="UJE14" s="810"/>
      <c r="UJF14" s="810"/>
      <c r="UJG14" s="810"/>
      <c r="UJH14" s="810"/>
      <c r="UJI14" s="810"/>
      <c r="UJJ14" s="810"/>
      <c r="UJK14" s="810"/>
      <c r="UJL14" s="810"/>
      <c r="UJM14" s="810"/>
      <c r="UJN14" s="810"/>
      <c r="UJO14" s="810"/>
      <c r="UJP14" s="810"/>
      <c r="UJQ14" s="810"/>
      <c r="UJR14" s="810"/>
      <c r="UJS14" s="810"/>
      <c r="UJT14" s="810"/>
      <c r="UJU14" s="810"/>
      <c r="UJV14" s="810"/>
      <c r="UJW14" s="810"/>
      <c r="UJX14" s="810"/>
      <c r="UJY14" s="810"/>
      <c r="UJZ14" s="810"/>
      <c r="UKA14" s="810"/>
      <c r="UKB14" s="810"/>
      <c r="UKC14" s="810"/>
      <c r="UKD14" s="810"/>
      <c r="UKE14" s="810"/>
      <c r="UKF14" s="810"/>
      <c r="UKG14" s="810"/>
      <c r="UKH14" s="810"/>
      <c r="UKI14" s="810"/>
      <c r="UKJ14" s="810"/>
      <c r="UKK14" s="810"/>
      <c r="UKL14" s="810"/>
      <c r="UKM14" s="810"/>
      <c r="UKN14" s="810"/>
      <c r="UKO14" s="810"/>
      <c r="UKP14" s="810"/>
      <c r="UKQ14" s="810"/>
      <c r="UKR14" s="810"/>
      <c r="UKS14" s="810"/>
      <c r="UKT14" s="810"/>
      <c r="UKU14" s="810"/>
      <c r="UKV14" s="810"/>
      <c r="UKW14" s="810"/>
      <c r="UKX14" s="810"/>
      <c r="UKY14" s="810"/>
      <c r="UKZ14" s="810"/>
      <c r="ULA14" s="810"/>
      <c r="ULB14" s="810"/>
      <c r="ULC14" s="810"/>
      <c r="ULD14" s="810"/>
      <c r="ULE14" s="810"/>
      <c r="ULF14" s="810"/>
      <c r="ULG14" s="810"/>
      <c r="ULH14" s="810"/>
      <c r="ULI14" s="810"/>
      <c r="ULJ14" s="810"/>
      <c r="ULK14" s="810"/>
      <c r="ULL14" s="810"/>
      <c r="ULM14" s="810"/>
      <c r="ULN14" s="810"/>
      <c r="ULO14" s="810"/>
      <c r="ULP14" s="810"/>
      <c r="ULQ14" s="810"/>
      <c r="ULR14" s="810"/>
      <c r="ULS14" s="810"/>
      <c r="ULT14" s="810"/>
      <c r="ULU14" s="810"/>
      <c r="ULV14" s="810"/>
      <c r="ULW14" s="810"/>
      <c r="ULX14" s="810"/>
      <c r="ULY14" s="810"/>
      <c r="ULZ14" s="810"/>
      <c r="UMA14" s="810"/>
      <c r="UMB14" s="810"/>
      <c r="UMC14" s="810"/>
      <c r="UMD14" s="810"/>
      <c r="UME14" s="810"/>
      <c r="UMF14" s="810"/>
      <c r="UMG14" s="810"/>
      <c r="UMH14" s="810"/>
      <c r="UMI14" s="810"/>
      <c r="UMJ14" s="810"/>
      <c r="UMK14" s="810"/>
      <c r="UML14" s="810"/>
      <c r="UMM14" s="810"/>
      <c r="UMN14" s="810"/>
      <c r="UMO14" s="810"/>
      <c r="UMP14" s="810"/>
      <c r="UMQ14" s="810"/>
      <c r="UMR14" s="810"/>
      <c r="UMS14" s="810"/>
      <c r="UMT14" s="810"/>
      <c r="UMU14" s="810"/>
      <c r="UMV14" s="810"/>
      <c r="UMW14" s="810"/>
      <c r="UMX14" s="810"/>
      <c r="UMY14" s="810"/>
      <c r="UMZ14" s="810"/>
      <c r="UNA14" s="810"/>
      <c r="UNB14" s="810"/>
      <c r="UNC14" s="810"/>
      <c r="UND14" s="810"/>
      <c r="UNE14" s="810"/>
      <c r="UNF14" s="810"/>
      <c r="UNG14" s="810"/>
      <c r="UNH14" s="810"/>
      <c r="UNI14" s="810"/>
      <c r="UNJ14" s="810"/>
      <c r="UNK14" s="810"/>
      <c r="UNL14" s="810"/>
      <c r="UNM14" s="810"/>
      <c r="UNN14" s="810"/>
      <c r="UNO14" s="810"/>
      <c r="UNP14" s="810"/>
      <c r="UNQ14" s="810"/>
      <c r="UNR14" s="810"/>
      <c r="UNS14" s="810"/>
      <c r="UNT14" s="810"/>
      <c r="UNU14" s="810"/>
      <c r="UNV14" s="810"/>
      <c r="UNW14" s="810"/>
      <c r="UNX14" s="810"/>
      <c r="UNY14" s="810"/>
      <c r="UNZ14" s="810"/>
      <c r="UOA14" s="810"/>
      <c r="UOB14" s="810"/>
      <c r="UOC14" s="810"/>
      <c r="UOD14" s="810"/>
      <c r="UOE14" s="810"/>
      <c r="UOF14" s="810"/>
      <c r="UOG14" s="810"/>
      <c r="UOH14" s="810"/>
      <c r="UOI14" s="810"/>
      <c r="UOJ14" s="810"/>
      <c r="UOK14" s="810"/>
      <c r="UOL14" s="810"/>
      <c r="UOM14" s="810"/>
      <c r="UON14" s="810"/>
      <c r="UOO14" s="810"/>
      <c r="UOP14" s="810"/>
      <c r="UOQ14" s="810"/>
      <c r="UOR14" s="810"/>
      <c r="UOS14" s="810"/>
      <c r="UOT14" s="810"/>
      <c r="UOU14" s="810"/>
      <c r="UOV14" s="810"/>
      <c r="UOW14" s="810"/>
      <c r="UOX14" s="810"/>
      <c r="UOY14" s="810"/>
      <c r="UOZ14" s="810"/>
      <c r="UPA14" s="810"/>
      <c r="UPB14" s="810"/>
      <c r="UPC14" s="810"/>
      <c r="UPD14" s="810"/>
      <c r="UPE14" s="810"/>
      <c r="UPF14" s="810"/>
      <c r="UPG14" s="810"/>
      <c r="UPH14" s="810"/>
      <c r="UPI14" s="810"/>
      <c r="UPJ14" s="810"/>
      <c r="UPK14" s="810"/>
      <c r="UPL14" s="810"/>
      <c r="UPM14" s="810"/>
      <c r="UPN14" s="810"/>
      <c r="UPO14" s="810"/>
      <c r="UPP14" s="810"/>
      <c r="UPQ14" s="810"/>
      <c r="UPR14" s="810"/>
      <c r="UPS14" s="810"/>
      <c r="UPT14" s="810"/>
      <c r="UPU14" s="810"/>
      <c r="UPV14" s="810"/>
      <c r="UPW14" s="810"/>
      <c r="UPX14" s="810"/>
      <c r="UPY14" s="810"/>
      <c r="UPZ14" s="810"/>
      <c r="UQA14" s="810"/>
      <c r="UQB14" s="810"/>
      <c r="UQC14" s="810"/>
      <c r="UQD14" s="810"/>
      <c r="UQE14" s="810"/>
      <c r="UQF14" s="810"/>
      <c r="UQG14" s="810"/>
      <c r="UQH14" s="810"/>
      <c r="UQI14" s="810"/>
      <c r="UQJ14" s="810"/>
      <c r="UQK14" s="810"/>
      <c r="UQL14" s="810"/>
      <c r="UQM14" s="810"/>
      <c r="UQN14" s="810"/>
      <c r="UQO14" s="810"/>
      <c r="UQP14" s="810"/>
      <c r="UQQ14" s="810"/>
      <c r="UQR14" s="810"/>
      <c r="UQS14" s="810"/>
      <c r="UQT14" s="810"/>
      <c r="UQU14" s="810"/>
      <c r="UQV14" s="810"/>
      <c r="UQW14" s="810"/>
      <c r="UQX14" s="810"/>
      <c r="UQY14" s="810"/>
      <c r="UQZ14" s="810"/>
      <c r="URA14" s="810"/>
      <c r="URB14" s="810"/>
      <c r="URC14" s="810"/>
      <c r="URD14" s="810"/>
      <c r="URE14" s="810"/>
      <c r="URF14" s="810"/>
      <c r="URG14" s="810"/>
      <c r="URH14" s="810"/>
      <c r="URI14" s="810"/>
      <c r="URJ14" s="810"/>
      <c r="URK14" s="810"/>
      <c r="URL14" s="810"/>
      <c r="URM14" s="810"/>
      <c r="URN14" s="810"/>
      <c r="URO14" s="810"/>
      <c r="URP14" s="810"/>
      <c r="URQ14" s="810"/>
      <c r="URR14" s="810"/>
      <c r="URS14" s="810"/>
      <c r="URT14" s="810"/>
      <c r="URU14" s="810"/>
      <c r="URV14" s="810"/>
      <c r="URW14" s="810"/>
      <c r="URX14" s="810"/>
      <c r="URY14" s="810"/>
      <c r="URZ14" s="810"/>
      <c r="USA14" s="810"/>
      <c r="USB14" s="810"/>
      <c r="USC14" s="810"/>
      <c r="USD14" s="810"/>
      <c r="USE14" s="810"/>
      <c r="USF14" s="810"/>
      <c r="USG14" s="810"/>
      <c r="USH14" s="810"/>
      <c r="USI14" s="810"/>
      <c r="USJ14" s="810"/>
      <c r="USK14" s="810"/>
      <c r="USL14" s="810"/>
      <c r="USM14" s="810"/>
      <c r="USN14" s="810"/>
      <c r="USO14" s="810"/>
      <c r="USP14" s="810"/>
      <c r="USQ14" s="810"/>
      <c r="USR14" s="810"/>
      <c r="USS14" s="810"/>
      <c r="UST14" s="810"/>
      <c r="USU14" s="810"/>
      <c r="USV14" s="810"/>
      <c r="USW14" s="810"/>
      <c r="USX14" s="810"/>
      <c r="USY14" s="810"/>
      <c r="USZ14" s="810"/>
      <c r="UTA14" s="810"/>
      <c r="UTB14" s="810"/>
      <c r="UTC14" s="810"/>
      <c r="UTD14" s="810"/>
      <c r="UTE14" s="810"/>
      <c r="UTF14" s="810"/>
      <c r="UTG14" s="810"/>
      <c r="UTH14" s="810"/>
      <c r="UTI14" s="810"/>
      <c r="UTJ14" s="810"/>
      <c r="UTK14" s="810"/>
      <c r="UTL14" s="810"/>
      <c r="UTM14" s="810"/>
      <c r="UTN14" s="810"/>
      <c r="UTO14" s="810"/>
      <c r="UTP14" s="810"/>
      <c r="UTQ14" s="810"/>
      <c r="UTR14" s="810"/>
      <c r="UTS14" s="810"/>
      <c r="UTT14" s="810"/>
      <c r="UTU14" s="810"/>
      <c r="UTV14" s="810"/>
      <c r="UTW14" s="810"/>
      <c r="UTX14" s="810"/>
      <c r="UTY14" s="810"/>
      <c r="UTZ14" s="810"/>
      <c r="UUA14" s="810"/>
      <c r="UUB14" s="810"/>
      <c r="UUC14" s="810"/>
      <c r="UUD14" s="810"/>
      <c r="UUE14" s="810"/>
      <c r="UUF14" s="810"/>
      <c r="UUG14" s="810"/>
      <c r="UUH14" s="810"/>
      <c r="UUI14" s="810"/>
      <c r="UUJ14" s="810"/>
      <c r="UUK14" s="810"/>
      <c r="UUL14" s="810"/>
      <c r="UUM14" s="810"/>
      <c r="UUN14" s="810"/>
      <c r="UUO14" s="810"/>
      <c r="UUP14" s="810"/>
      <c r="UUQ14" s="810"/>
      <c r="UUR14" s="810"/>
      <c r="UUS14" s="810"/>
      <c r="UUT14" s="810"/>
      <c r="UUU14" s="810"/>
      <c r="UUV14" s="810"/>
      <c r="UUW14" s="810"/>
      <c r="UUX14" s="810"/>
      <c r="UUY14" s="810"/>
      <c r="UUZ14" s="810"/>
      <c r="UVA14" s="810"/>
      <c r="UVB14" s="810"/>
      <c r="UVC14" s="810"/>
      <c r="UVD14" s="810"/>
      <c r="UVE14" s="810"/>
      <c r="UVF14" s="810"/>
      <c r="UVG14" s="810"/>
      <c r="UVH14" s="810"/>
      <c r="UVI14" s="810"/>
      <c r="UVJ14" s="810"/>
      <c r="UVK14" s="810"/>
      <c r="UVL14" s="810"/>
      <c r="UVM14" s="810"/>
      <c r="UVN14" s="810"/>
      <c r="UVO14" s="810"/>
      <c r="UVP14" s="810"/>
      <c r="UVQ14" s="810"/>
      <c r="UVR14" s="810"/>
      <c r="UVS14" s="810"/>
      <c r="UVT14" s="810"/>
      <c r="UVU14" s="810"/>
      <c r="UVV14" s="810"/>
      <c r="UVW14" s="810"/>
      <c r="UVX14" s="810"/>
      <c r="UVY14" s="810"/>
      <c r="UVZ14" s="810"/>
      <c r="UWA14" s="810"/>
      <c r="UWB14" s="810"/>
      <c r="UWC14" s="810"/>
      <c r="UWD14" s="810"/>
      <c r="UWE14" s="810"/>
      <c r="UWF14" s="810"/>
      <c r="UWG14" s="810"/>
      <c r="UWH14" s="810"/>
      <c r="UWI14" s="810"/>
      <c r="UWJ14" s="810"/>
      <c r="UWK14" s="810"/>
      <c r="UWL14" s="810"/>
      <c r="UWM14" s="810"/>
      <c r="UWN14" s="810"/>
      <c r="UWO14" s="810"/>
      <c r="UWP14" s="810"/>
      <c r="UWQ14" s="810"/>
      <c r="UWR14" s="810"/>
      <c r="UWS14" s="810"/>
      <c r="UWT14" s="810"/>
      <c r="UWU14" s="810"/>
      <c r="UWV14" s="810"/>
      <c r="UWW14" s="810"/>
      <c r="UWX14" s="810"/>
      <c r="UWY14" s="810"/>
      <c r="UWZ14" s="810"/>
      <c r="UXA14" s="810"/>
      <c r="UXB14" s="810"/>
      <c r="UXC14" s="810"/>
      <c r="UXD14" s="810"/>
      <c r="UXE14" s="810"/>
      <c r="UXF14" s="810"/>
      <c r="UXG14" s="810"/>
      <c r="UXH14" s="810"/>
      <c r="UXI14" s="810"/>
      <c r="UXJ14" s="810"/>
      <c r="UXK14" s="810"/>
      <c r="UXL14" s="810"/>
      <c r="UXM14" s="810"/>
      <c r="UXN14" s="810"/>
      <c r="UXO14" s="810"/>
      <c r="UXP14" s="810"/>
      <c r="UXQ14" s="810"/>
      <c r="UXR14" s="810"/>
      <c r="UXS14" s="810"/>
      <c r="UXT14" s="810"/>
      <c r="UXU14" s="810"/>
      <c r="UXV14" s="810"/>
      <c r="UXW14" s="810"/>
      <c r="UXX14" s="810"/>
      <c r="UXY14" s="810"/>
      <c r="UXZ14" s="810"/>
      <c r="UYA14" s="810"/>
      <c r="UYB14" s="810"/>
      <c r="UYC14" s="810"/>
      <c r="UYD14" s="810"/>
      <c r="UYE14" s="810"/>
      <c r="UYF14" s="810"/>
      <c r="UYG14" s="810"/>
      <c r="UYH14" s="810"/>
      <c r="UYI14" s="810"/>
      <c r="UYJ14" s="810"/>
      <c r="UYK14" s="810"/>
      <c r="UYL14" s="810"/>
      <c r="UYM14" s="810"/>
      <c r="UYN14" s="810"/>
      <c r="UYO14" s="810"/>
      <c r="UYP14" s="810"/>
      <c r="UYQ14" s="810"/>
      <c r="UYR14" s="810"/>
      <c r="UYS14" s="810"/>
      <c r="UYT14" s="810"/>
      <c r="UYU14" s="810"/>
      <c r="UYV14" s="810"/>
      <c r="UYW14" s="810"/>
      <c r="UYX14" s="810"/>
      <c r="UYY14" s="810"/>
      <c r="UYZ14" s="810"/>
      <c r="UZA14" s="810"/>
      <c r="UZB14" s="810"/>
      <c r="UZC14" s="810"/>
      <c r="UZD14" s="810"/>
      <c r="UZE14" s="810"/>
      <c r="UZF14" s="810"/>
      <c r="UZG14" s="810"/>
      <c r="UZH14" s="810"/>
      <c r="UZI14" s="810"/>
      <c r="UZJ14" s="810"/>
      <c r="UZK14" s="810"/>
      <c r="UZL14" s="810"/>
      <c r="UZM14" s="810"/>
      <c r="UZN14" s="810"/>
      <c r="UZO14" s="810"/>
      <c r="UZP14" s="810"/>
      <c r="UZQ14" s="810"/>
      <c r="UZR14" s="810"/>
      <c r="UZS14" s="810"/>
      <c r="UZT14" s="810"/>
      <c r="UZU14" s="810"/>
      <c r="UZV14" s="810"/>
      <c r="UZW14" s="810"/>
      <c r="UZX14" s="810"/>
      <c r="UZY14" s="810"/>
      <c r="UZZ14" s="810"/>
      <c r="VAA14" s="810"/>
      <c r="VAB14" s="810"/>
      <c r="VAC14" s="810"/>
      <c r="VAD14" s="810"/>
      <c r="VAE14" s="810"/>
      <c r="VAF14" s="810"/>
      <c r="VAG14" s="810"/>
      <c r="VAH14" s="810"/>
      <c r="VAI14" s="810"/>
      <c r="VAJ14" s="810"/>
      <c r="VAK14" s="810"/>
      <c r="VAL14" s="810"/>
      <c r="VAM14" s="810"/>
      <c r="VAN14" s="810"/>
      <c r="VAO14" s="810"/>
      <c r="VAP14" s="810"/>
      <c r="VAQ14" s="810"/>
      <c r="VAR14" s="810"/>
      <c r="VAS14" s="810"/>
      <c r="VAT14" s="810"/>
      <c r="VAU14" s="810"/>
      <c r="VAV14" s="810"/>
      <c r="VAW14" s="810"/>
      <c r="VAX14" s="810"/>
      <c r="VAY14" s="810"/>
      <c r="VAZ14" s="810"/>
      <c r="VBA14" s="810"/>
      <c r="VBB14" s="810"/>
      <c r="VBC14" s="810"/>
      <c r="VBD14" s="810"/>
      <c r="VBE14" s="810"/>
      <c r="VBF14" s="810"/>
      <c r="VBG14" s="810"/>
      <c r="VBH14" s="810"/>
      <c r="VBI14" s="810"/>
      <c r="VBJ14" s="810"/>
      <c r="VBK14" s="810"/>
      <c r="VBL14" s="810"/>
      <c r="VBM14" s="810"/>
      <c r="VBN14" s="810"/>
      <c r="VBO14" s="810"/>
      <c r="VBP14" s="810"/>
      <c r="VBQ14" s="810"/>
      <c r="VBR14" s="810"/>
      <c r="VBS14" s="810"/>
      <c r="VBT14" s="810"/>
      <c r="VBU14" s="810"/>
      <c r="VBV14" s="810"/>
      <c r="VBW14" s="810"/>
      <c r="VBX14" s="810"/>
      <c r="VBY14" s="810"/>
      <c r="VBZ14" s="810"/>
      <c r="VCA14" s="810"/>
      <c r="VCB14" s="810"/>
      <c r="VCC14" s="810"/>
      <c r="VCD14" s="810"/>
      <c r="VCE14" s="810"/>
      <c r="VCF14" s="810"/>
      <c r="VCG14" s="810"/>
      <c r="VCH14" s="810"/>
      <c r="VCI14" s="810"/>
      <c r="VCJ14" s="810"/>
      <c r="VCK14" s="810"/>
      <c r="VCL14" s="810"/>
      <c r="VCM14" s="810"/>
      <c r="VCN14" s="810"/>
      <c r="VCO14" s="810"/>
      <c r="VCP14" s="810"/>
      <c r="VCQ14" s="810"/>
      <c r="VCR14" s="810"/>
      <c r="VCS14" s="810"/>
      <c r="VCT14" s="810"/>
      <c r="VCU14" s="810"/>
      <c r="VCV14" s="810"/>
      <c r="VCW14" s="810"/>
      <c r="VCX14" s="810"/>
      <c r="VCY14" s="810"/>
      <c r="VCZ14" s="810"/>
      <c r="VDA14" s="810"/>
      <c r="VDB14" s="810"/>
      <c r="VDC14" s="810"/>
      <c r="VDD14" s="810"/>
      <c r="VDE14" s="810"/>
      <c r="VDF14" s="810"/>
      <c r="VDG14" s="810"/>
      <c r="VDH14" s="810"/>
      <c r="VDI14" s="810"/>
      <c r="VDJ14" s="810"/>
      <c r="VDK14" s="810"/>
      <c r="VDL14" s="810"/>
      <c r="VDM14" s="810"/>
      <c r="VDN14" s="810"/>
      <c r="VDO14" s="810"/>
      <c r="VDP14" s="810"/>
      <c r="VDQ14" s="810"/>
      <c r="VDR14" s="810"/>
      <c r="VDS14" s="810"/>
      <c r="VDT14" s="810"/>
      <c r="VDU14" s="810"/>
      <c r="VDV14" s="810"/>
      <c r="VDW14" s="810"/>
      <c r="VDX14" s="810"/>
      <c r="VDY14" s="810"/>
      <c r="VDZ14" s="810"/>
      <c r="VEA14" s="810"/>
      <c r="VEB14" s="810"/>
      <c r="VEC14" s="810"/>
      <c r="VED14" s="810"/>
      <c r="VEE14" s="810"/>
      <c r="VEF14" s="810"/>
      <c r="VEG14" s="810"/>
      <c r="VEH14" s="810"/>
      <c r="VEI14" s="810"/>
      <c r="VEJ14" s="810"/>
      <c r="VEK14" s="810"/>
      <c r="VEL14" s="810"/>
      <c r="VEM14" s="810"/>
      <c r="VEN14" s="810"/>
      <c r="VEO14" s="810"/>
      <c r="VEP14" s="810"/>
      <c r="VEQ14" s="810"/>
      <c r="VER14" s="810"/>
      <c r="VES14" s="810"/>
      <c r="VET14" s="810"/>
      <c r="VEU14" s="810"/>
      <c r="VEV14" s="810"/>
      <c r="VEW14" s="810"/>
      <c r="VEX14" s="810"/>
      <c r="VEY14" s="810"/>
      <c r="VEZ14" s="810"/>
      <c r="VFA14" s="810"/>
      <c r="VFB14" s="810"/>
      <c r="VFC14" s="810"/>
      <c r="VFD14" s="810"/>
      <c r="VFE14" s="810"/>
      <c r="VFF14" s="810"/>
      <c r="VFG14" s="810"/>
      <c r="VFH14" s="810"/>
      <c r="VFI14" s="810"/>
      <c r="VFJ14" s="810"/>
      <c r="VFK14" s="810"/>
      <c r="VFL14" s="810"/>
      <c r="VFM14" s="810"/>
      <c r="VFN14" s="810"/>
      <c r="VFO14" s="810"/>
      <c r="VFP14" s="810"/>
      <c r="VFQ14" s="810"/>
      <c r="VFR14" s="810"/>
      <c r="VFS14" s="810"/>
      <c r="VFT14" s="810"/>
      <c r="VFU14" s="810"/>
      <c r="VFV14" s="810"/>
      <c r="VFW14" s="810"/>
      <c r="VFX14" s="810"/>
      <c r="VFY14" s="810"/>
      <c r="VFZ14" s="810"/>
      <c r="VGA14" s="810"/>
      <c r="VGB14" s="810"/>
      <c r="VGC14" s="810"/>
      <c r="VGD14" s="810"/>
      <c r="VGE14" s="810"/>
      <c r="VGF14" s="810"/>
      <c r="VGG14" s="810"/>
      <c r="VGH14" s="810"/>
      <c r="VGI14" s="810"/>
      <c r="VGJ14" s="810"/>
      <c r="VGK14" s="810"/>
      <c r="VGL14" s="810"/>
      <c r="VGM14" s="810"/>
      <c r="VGN14" s="810"/>
      <c r="VGO14" s="810"/>
      <c r="VGP14" s="810"/>
      <c r="VGQ14" s="810"/>
      <c r="VGR14" s="810"/>
      <c r="VGS14" s="810"/>
      <c r="VGT14" s="810"/>
      <c r="VGU14" s="810"/>
      <c r="VGV14" s="810"/>
      <c r="VGW14" s="810"/>
      <c r="VGX14" s="810"/>
      <c r="VGY14" s="810"/>
      <c r="VGZ14" s="810"/>
      <c r="VHA14" s="810"/>
      <c r="VHB14" s="810"/>
      <c r="VHC14" s="810"/>
      <c r="VHD14" s="810"/>
      <c r="VHE14" s="810"/>
      <c r="VHF14" s="810"/>
      <c r="VHG14" s="810"/>
      <c r="VHH14" s="810"/>
      <c r="VHI14" s="810"/>
      <c r="VHJ14" s="810"/>
      <c r="VHK14" s="810"/>
      <c r="VHL14" s="810"/>
      <c r="VHM14" s="810"/>
      <c r="VHN14" s="810"/>
      <c r="VHO14" s="810"/>
      <c r="VHP14" s="810"/>
      <c r="VHQ14" s="810"/>
      <c r="VHR14" s="810"/>
      <c r="VHS14" s="810"/>
      <c r="VHT14" s="810"/>
      <c r="VHU14" s="810"/>
      <c r="VHV14" s="810"/>
      <c r="VHW14" s="810"/>
      <c r="VHX14" s="810"/>
      <c r="VHY14" s="810"/>
      <c r="VHZ14" s="810"/>
      <c r="VIA14" s="810"/>
      <c r="VIB14" s="810"/>
      <c r="VIC14" s="810"/>
      <c r="VID14" s="810"/>
      <c r="VIE14" s="810"/>
      <c r="VIF14" s="810"/>
      <c r="VIG14" s="810"/>
      <c r="VIH14" s="810"/>
      <c r="VII14" s="810"/>
      <c r="VIJ14" s="810"/>
      <c r="VIK14" s="810"/>
      <c r="VIL14" s="810"/>
      <c r="VIM14" s="810"/>
      <c r="VIN14" s="810"/>
      <c r="VIO14" s="810"/>
      <c r="VIP14" s="810"/>
      <c r="VIQ14" s="810"/>
      <c r="VIR14" s="810"/>
      <c r="VIS14" s="810"/>
      <c r="VIT14" s="810"/>
      <c r="VIU14" s="810"/>
      <c r="VIV14" s="810"/>
      <c r="VIW14" s="810"/>
      <c r="VIX14" s="810"/>
      <c r="VIY14" s="810"/>
      <c r="VIZ14" s="810"/>
      <c r="VJA14" s="810"/>
      <c r="VJB14" s="810"/>
      <c r="VJC14" s="810"/>
      <c r="VJD14" s="810"/>
      <c r="VJE14" s="810"/>
      <c r="VJF14" s="810"/>
      <c r="VJG14" s="810"/>
      <c r="VJH14" s="810"/>
      <c r="VJI14" s="810"/>
      <c r="VJJ14" s="810"/>
      <c r="VJK14" s="810"/>
      <c r="VJL14" s="810"/>
      <c r="VJM14" s="810"/>
      <c r="VJN14" s="810"/>
      <c r="VJO14" s="810"/>
      <c r="VJP14" s="810"/>
      <c r="VJQ14" s="810"/>
      <c r="VJR14" s="810"/>
      <c r="VJS14" s="810"/>
      <c r="VJT14" s="810"/>
      <c r="VJU14" s="810"/>
      <c r="VJV14" s="810"/>
      <c r="VJW14" s="810"/>
      <c r="VJX14" s="810"/>
      <c r="VJY14" s="810"/>
      <c r="VJZ14" s="810"/>
      <c r="VKA14" s="810"/>
      <c r="VKB14" s="810"/>
      <c r="VKC14" s="810"/>
      <c r="VKD14" s="810"/>
      <c r="VKE14" s="810"/>
      <c r="VKF14" s="810"/>
      <c r="VKG14" s="810"/>
      <c r="VKH14" s="810"/>
      <c r="VKI14" s="810"/>
      <c r="VKJ14" s="810"/>
      <c r="VKK14" s="810"/>
      <c r="VKL14" s="810"/>
      <c r="VKM14" s="810"/>
      <c r="VKN14" s="810"/>
      <c r="VKO14" s="810"/>
      <c r="VKP14" s="810"/>
      <c r="VKQ14" s="810"/>
      <c r="VKR14" s="810"/>
      <c r="VKS14" s="810"/>
      <c r="VKT14" s="810"/>
      <c r="VKU14" s="810"/>
      <c r="VKV14" s="810"/>
      <c r="VKW14" s="810"/>
      <c r="VKX14" s="810"/>
      <c r="VKY14" s="810"/>
      <c r="VKZ14" s="810"/>
      <c r="VLA14" s="810"/>
      <c r="VLB14" s="810"/>
      <c r="VLC14" s="810"/>
      <c r="VLD14" s="810"/>
      <c r="VLE14" s="810"/>
      <c r="VLF14" s="810"/>
      <c r="VLG14" s="810"/>
      <c r="VLH14" s="810"/>
      <c r="VLI14" s="810"/>
      <c r="VLJ14" s="810"/>
      <c r="VLK14" s="810"/>
      <c r="VLL14" s="810"/>
      <c r="VLM14" s="810"/>
      <c r="VLN14" s="810"/>
      <c r="VLO14" s="810"/>
      <c r="VLP14" s="810"/>
      <c r="VLQ14" s="810"/>
      <c r="VLR14" s="810"/>
      <c r="VLS14" s="810"/>
      <c r="VLT14" s="810"/>
      <c r="VLU14" s="810"/>
      <c r="VLV14" s="810"/>
      <c r="VLW14" s="810"/>
      <c r="VLX14" s="810"/>
      <c r="VLY14" s="810"/>
      <c r="VLZ14" s="810"/>
      <c r="VMA14" s="810"/>
      <c r="VMB14" s="810"/>
      <c r="VMC14" s="810"/>
      <c r="VMD14" s="810"/>
      <c r="VME14" s="810"/>
      <c r="VMF14" s="810"/>
      <c r="VMG14" s="810"/>
      <c r="VMH14" s="810"/>
      <c r="VMI14" s="810"/>
      <c r="VMJ14" s="810"/>
      <c r="VMK14" s="810"/>
      <c r="VML14" s="810"/>
      <c r="VMM14" s="810"/>
      <c r="VMN14" s="810"/>
      <c r="VMO14" s="810"/>
      <c r="VMP14" s="810"/>
      <c r="VMQ14" s="810"/>
      <c r="VMR14" s="810"/>
      <c r="VMS14" s="810"/>
      <c r="VMT14" s="810"/>
      <c r="VMU14" s="810"/>
      <c r="VMV14" s="810"/>
      <c r="VMW14" s="810"/>
      <c r="VMX14" s="810"/>
      <c r="VMY14" s="810"/>
      <c r="VMZ14" s="810"/>
      <c r="VNA14" s="810"/>
      <c r="VNB14" s="810"/>
      <c r="VNC14" s="810"/>
      <c r="VND14" s="810"/>
      <c r="VNE14" s="810"/>
      <c r="VNF14" s="810"/>
      <c r="VNG14" s="810"/>
      <c r="VNH14" s="810"/>
      <c r="VNI14" s="810"/>
      <c r="VNJ14" s="810"/>
      <c r="VNK14" s="810"/>
      <c r="VNL14" s="810"/>
      <c r="VNM14" s="810"/>
      <c r="VNN14" s="810"/>
      <c r="VNO14" s="810"/>
      <c r="VNP14" s="810"/>
      <c r="VNQ14" s="810"/>
      <c r="VNR14" s="810"/>
      <c r="VNS14" s="810"/>
      <c r="VNT14" s="810"/>
      <c r="VNU14" s="810"/>
      <c r="VNV14" s="810"/>
      <c r="VNW14" s="810"/>
      <c r="VNX14" s="810"/>
      <c r="VNY14" s="810"/>
      <c r="VNZ14" s="810"/>
      <c r="VOA14" s="810"/>
      <c r="VOB14" s="810"/>
      <c r="VOC14" s="810"/>
      <c r="VOD14" s="810"/>
      <c r="VOE14" s="810"/>
      <c r="VOF14" s="810"/>
      <c r="VOG14" s="810"/>
      <c r="VOH14" s="810"/>
      <c r="VOI14" s="810"/>
      <c r="VOJ14" s="810"/>
      <c r="VOK14" s="810"/>
      <c r="VOL14" s="810"/>
      <c r="VOM14" s="810"/>
      <c r="VON14" s="810"/>
      <c r="VOO14" s="810"/>
      <c r="VOP14" s="810"/>
      <c r="VOQ14" s="810"/>
      <c r="VOR14" s="810"/>
      <c r="VOS14" s="810"/>
      <c r="VOT14" s="810"/>
      <c r="VOU14" s="810"/>
      <c r="VOV14" s="810"/>
      <c r="VOW14" s="810"/>
      <c r="VOX14" s="810"/>
      <c r="VOY14" s="810"/>
      <c r="VOZ14" s="810"/>
      <c r="VPA14" s="810"/>
      <c r="VPB14" s="810"/>
      <c r="VPC14" s="810"/>
      <c r="VPD14" s="810"/>
      <c r="VPE14" s="810"/>
      <c r="VPF14" s="810"/>
      <c r="VPG14" s="810"/>
      <c r="VPH14" s="810"/>
      <c r="VPI14" s="810"/>
      <c r="VPJ14" s="810"/>
      <c r="VPK14" s="810"/>
      <c r="VPL14" s="810"/>
      <c r="VPM14" s="810"/>
      <c r="VPN14" s="810"/>
      <c r="VPO14" s="810"/>
      <c r="VPP14" s="810"/>
      <c r="VPQ14" s="810"/>
      <c r="VPR14" s="810"/>
      <c r="VPS14" s="810"/>
      <c r="VPT14" s="810"/>
      <c r="VPU14" s="810"/>
      <c r="VPV14" s="810"/>
      <c r="VPW14" s="810"/>
      <c r="VPX14" s="810"/>
      <c r="VPY14" s="810"/>
      <c r="VPZ14" s="810"/>
      <c r="VQA14" s="810"/>
      <c r="VQB14" s="810"/>
      <c r="VQC14" s="810"/>
      <c r="VQD14" s="810"/>
      <c r="VQE14" s="810"/>
      <c r="VQF14" s="810"/>
      <c r="VQG14" s="810"/>
      <c r="VQH14" s="810"/>
      <c r="VQI14" s="810"/>
      <c r="VQJ14" s="810"/>
      <c r="VQK14" s="810"/>
      <c r="VQL14" s="810"/>
      <c r="VQM14" s="810"/>
      <c r="VQN14" s="810"/>
      <c r="VQO14" s="810"/>
      <c r="VQP14" s="810"/>
      <c r="VQQ14" s="810"/>
      <c r="VQR14" s="810"/>
      <c r="VQS14" s="810"/>
      <c r="VQT14" s="810"/>
      <c r="VQU14" s="810"/>
      <c r="VQV14" s="810"/>
      <c r="VQW14" s="810"/>
      <c r="VQX14" s="810"/>
      <c r="VQY14" s="810"/>
      <c r="VQZ14" s="810"/>
      <c r="VRA14" s="810"/>
      <c r="VRB14" s="810"/>
      <c r="VRC14" s="810"/>
      <c r="VRD14" s="810"/>
      <c r="VRE14" s="810"/>
      <c r="VRF14" s="810"/>
      <c r="VRG14" s="810"/>
      <c r="VRH14" s="810"/>
      <c r="VRI14" s="810"/>
      <c r="VRJ14" s="810"/>
      <c r="VRK14" s="810"/>
      <c r="VRL14" s="810"/>
      <c r="VRM14" s="810"/>
      <c r="VRN14" s="810"/>
      <c r="VRO14" s="810"/>
      <c r="VRP14" s="810"/>
      <c r="VRQ14" s="810"/>
      <c r="VRR14" s="810"/>
      <c r="VRS14" s="810"/>
      <c r="VRT14" s="810"/>
      <c r="VRU14" s="810"/>
      <c r="VRV14" s="810"/>
      <c r="VRW14" s="810"/>
      <c r="VRX14" s="810"/>
      <c r="VRY14" s="810"/>
      <c r="VRZ14" s="810"/>
      <c r="VSA14" s="810"/>
      <c r="VSB14" s="810"/>
      <c r="VSC14" s="810"/>
      <c r="VSD14" s="810"/>
      <c r="VSE14" s="810"/>
      <c r="VSF14" s="810"/>
      <c r="VSG14" s="810"/>
      <c r="VSH14" s="810"/>
      <c r="VSI14" s="810"/>
      <c r="VSJ14" s="810"/>
      <c r="VSK14" s="810"/>
      <c r="VSL14" s="810"/>
      <c r="VSM14" s="810"/>
      <c r="VSN14" s="810"/>
      <c r="VSO14" s="810"/>
      <c r="VSP14" s="810"/>
      <c r="VSQ14" s="810"/>
      <c r="VSR14" s="810"/>
      <c r="VSS14" s="810"/>
      <c r="VST14" s="810"/>
      <c r="VSU14" s="810"/>
      <c r="VSV14" s="810"/>
      <c r="VSW14" s="810"/>
      <c r="VSX14" s="810"/>
      <c r="VSY14" s="810"/>
      <c r="VSZ14" s="810"/>
      <c r="VTA14" s="810"/>
      <c r="VTB14" s="810"/>
      <c r="VTC14" s="810"/>
      <c r="VTD14" s="810"/>
      <c r="VTE14" s="810"/>
      <c r="VTF14" s="810"/>
      <c r="VTG14" s="810"/>
      <c r="VTH14" s="810"/>
      <c r="VTI14" s="810"/>
      <c r="VTJ14" s="810"/>
      <c r="VTK14" s="810"/>
      <c r="VTL14" s="810"/>
      <c r="VTM14" s="810"/>
      <c r="VTN14" s="810"/>
      <c r="VTO14" s="810"/>
      <c r="VTP14" s="810"/>
      <c r="VTQ14" s="810"/>
      <c r="VTR14" s="810"/>
      <c r="VTS14" s="810"/>
      <c r="VTT14" s="810"/>
      <c r="VTU14" s="810"/>
      <c r="VTV14" s="810"/>
      <c r="VTW14" s="810"/>
      <c r="VTX14" s="810"/>
      <c r="VTY14" s="810"/>
      <c r="VTZ14" s="810"/>
      <c r="VUA14" s="810"/>
      <c r="VUB14" s="810"/>
      <c r="VUC14" s="810"/>
      <c r="VUD14" s="810"/>
      <c r="VUE14" s="810"/>
      <c r="VUF14" s="810"/>
      <c r="VUG14" s="810"/>
      <c r="VUH14" s="810"/>
      <c r="VUI14" s="810"/>
      <c r="VUJ14" s="810"/>
      <c r="VUK14" s="810"/>
      <c r="VUL14" s="810"/>
      <c r="VUM14" s="810"/>
      <c r="VUN14" s="810"/>
      <c r="VUO14" s="810"/>
      <c r="VUP14" s="810"/>
      <c r="VUQ14" s="810"/>
      <c r="VUR14" s="810"/>
      <c r="VUS14" s="810"/>
      <c r="VUT14" s="810"/>
      <c r="VUU14" s="810"/>
      <c r="VUV14" s="810"/>
      <c r="VUW14" s="810"/>
      <c r="VUX14" s="810"/>
      <c r="VUY14" s="810"/>
      <c r="VUZ14" s="810"/>
      <c r="VVA14" s="810"/>
      <c r="VVB14" s="810"/>
      <c r="VVC14" s="810"/>
      <c r="VVD14" s="810"/>
      <c r="VVE14" s="810"/>
      <c r="VVF14" s="810"/>
      <c r="VVG14" s="810"/>
      <c r="VVH14" s="810"/>
      <c r="VVI14" s="810"/>
      <c r="VVJ14" s="810"/>
      <c r="VVK14" s="810"/>
      <c r="VVL14" s="810"/>
      <c r="VVM14" s="810"/>
      <c r="VVN14" s="810"/>
      <c r="VVO14" s="810"/>
      <c r="VVP14" s="810"/>
      <c r="VVQ14" s="810"/>
      <c r="VVR14" s="810"/>
      <c r="VVS14" s="810"/>
      <c r="VVT14" s="810"/>
      <c r="VVU14" s="810"/>
      <c r="VVV14" s="810"/>
      <c r="VVW14" s="810"/>
      <c r="VVX14" s="810"/>
      <c r="VVY14" s="810"/>
      <c r="VVZ14" s="810"/>
      <c r="VWA14" s="810"/>
      <c r="VWB14" s="810"/>
      <c r="VWC14" s="810"/>
      <c r="VWD14" s="810"/>
      <c r="VWE14" s="810"/>
      <c r="VWF14" s="810"/>
      <c r="VWG14" s="810"/>
      <c r="VWH14" s="810"/>
      <c r="VWI14" s="810"/>
      <c r="VWJ14" s="810"/>
      <c r="VWK14" s="810"/>
      <c r="VWL14" s="810"/>
      <c r="VWM14" s="810"/>
      <c r="VWN14" s="810"/>
      <c r="VWO14" s="810"/>
      <c r="VWP14" s="810"/>
      <c r="VWQ14" s="810"/>
      <c r="VWR14" s="810"/>
      <c r="VWS14" s="810"/>
      <c r="VWT14" s="810"/>
      <c r="VWU14" s="810"/>
      <c r="VWV14" s="810"/>
      <c r="VWW14" s="810"/>
      <c r="VWX14" s="810"/>
      <c r="VWY14" s="810"/>
      <c r="VWZ14" s="810"/>
      <c r="VXA14" s="810"/>
      <c r="VXB14" s="810"/>
      <c r="VXC14" s="810"/>
      <c r="VXD14" s="810"/>
      <c r="VXE14" s="810"/>
      <c r="VXF14" s="810"/>
      <c r="VXG14" s="810"/>
      <c r="VXH14" s="810"/>
      <c r="VXI14" s="810"/>
      <c r="VXJ14" s="810"/>
      <c r="VXK14" s="810"/>
      <c r="VXL14" s="810"/>
      <c r="VXM14" s="810"/>
      <c r="VXN14" s="810"/>
      <c r="VXO14" s="810"/>
      <c r="VXP14" s="810"/>
      <c r="VXQ14" s="810"/>
      <c r="VXR14" s="810"/>
      <c r="VXS14" s="810"/>
      <c r="VXT14" s="810"/>
      <c r="VXU14" s="810"/>
      <c r="VXV14" s="810"/>
      <c r="VXW14" s="810"/>
      <c r="VXX14" s="810"/>
      <c r="VXY14" s="810"/>
      <c r="VXZ14" s="810"/>
      <c r="VYA14" s="810"/>
      <c r="VYB14" s="810"/>
      <c r="VYC14" s="810"/>
      <c r="VYD14" s="810"/>
      <c r="VYE14" s="810"/>
      <c r="VYF14" s="810"/>
      <c r="VYG14" s="810"/>
      <c r="VYH14" s="810"/>
      <c r="VYI14" s="810"/>
      <c r="VYJ14" s="810"/>
      <c r="VYK14" s="810"/>
      <c r="VYL14" s="810"/>
      <c r="VYM14" s="810"/>
      <c r="VYN14" s="810"/>
      <c r="VYO14" s="810"/>
      <c r="VYP14" s="810"/>
      <c r="VYQ14" s="810"/>
      <c r="VYR14" s="810"/>
      <c r="VYS14" s="810"/>
      <c r="VYT14" s="810"/>
      <c r="VYU14" s="810"/>
      <c r="VYV14" s="810"/>
      <c r="VYW14" s="810"/>
      <c r="VYX14" s="810"/>
      <c r="VYY14" s="810"/>
      <c r="VYZ14" s="810"/>
      <c r="VZA14" s="810"/>
      <c r="VZB14" s="810"/>
      <c r="VZC14" s="810"/>
      <c r="VZD14" s="810"/>
      <c r="VZE14" s="810"/>
      <c r="VZF14" s="810"/>
      <c r="VZG14" s="810"/>
      <c r="VZH14" s="810"/>
      <c r="VZI14" s="810"/>
      <c r="VZJ14" s="810"/>
      <c r="VZK14" s="810"/>
      <c r="VZL14" s="810"/>
      <c r="VZM14" s="810"/>
      <c r="VZN14" s="810"/>
      <c r="VZO14" s="810"/>
      <c r="VZP14" s="810"/>
      <c r="VZQ14" s="810"/>
      <c r="VZR14" s="810"/>
      <c r="VZS14" s="810"/>
      <c r="VZT14" s="810"/>
      <c r="VZU14" s="810"/>
      <c r="VZV14" s="810"/>
      <c r="VZW14" s="810"/>
      <c r="VZX14" s="810"/>
      <c r="VZY14" s="810"/>
      <c r="VZZ14" s="810"/>
      <c r="WAA14" s="810"/>
      <c r="WAB14" s="810"/>
      <c r="WAC14" s="810"/>
      <c r="WAD14" s="810"/>
      <c r="WAE14" s="810"/>
      <c r="WAF14" s="810"/>
      <c r="WAG14" s="810"/>
      <c r="WAH14" s="810"/>
      <c r="WAI14" s="810"/>
      <c r="WAJ14" s="810"/>
      <c r="WAK14" s="810"/>
      <c r="WAL14" s="810"/>
      <c r="WAM14" s="810"/>
      <c r="WAN14" s="810"/>
      <c r="WAO14" s="810"/>
      <c r="WAP14" s="810"/>
      <c r="WAQ14" s="810"/>
      <c r="WAR14" s="810"/>
      <c r="WAS14" s="810"/>
      <c r="WAT14" s="810"/>
      <c r="WAU14" s="810"/>
      <c r="WAV14" s="810"/>
      <c r="WAW14" s="810"/>
      <c r="WAX14" s="810"/>
      <c r="WAY14" s="810"/>
      <c r="WAZ14" s="810"/>
      <c r="WBA14" s="810"/>
      <c r="WBB14" s="810"/>
      <c r="WBC14" s="810"/>
      <c r="WBD14" s="810"/>
      <c r="WBE14" s="810"/>
      <c r="WBF14" s="810"/>
      <c r="WBG14" s="810"/>
      <c r="WBH14" s="810"/>
      <c r="WBI14" s="810"/>
      <c r="WBJ14" s="810"/>
      <c r="WBK14" s="810"/>
      <c r="WBL14" s="810"/>
      <c r="WBM14" s="810"/>
      <c r="WBN14" s="810"/>
      <c r="WBO14" s="810"/>
      <c r="WBP14" s="810"/>
      <c r="WBQ14" s="810"/>
      <c r="WBR14" s="810"/>
      <c r="WBS14" s="810"/>
      <c r="WBT14" s="810"/>
      <c r="WBU14" s="810"/>
      <c r="WBV14" s="810"/>
      <c r="WBW14" s="810"/>
      <c r="WBX14" s="810"/>
      <c r="WBY14" s="810"/>
      <c r="WBZ14" s="810"/>
      <c r="WCA14" s="810"/>
      <c r="WCB14" s="810"/>
      <c r="WCC14" s="810"/>
      <c r="WCD14" s="810"/>
      <c r="WCE14" s="810"/>
      <c r="WCF14" s="810"/>
      <c r="WCG14" s="810"/>
      <c r="WCH14" s="810"/>
      <c r="WCI14" s="810"/>
      <c r="WCJ14" s="810"/>
      <c r="WCK14" s="810"/>
      <c r="WCL14" s="810"/>
      <c r="WCM14" s="810"/>
      <c r="WCN14" s="810"/>
      <c r="WCO14" s="810"/>
      <c r="WCP14" s="810"/>
      <c r="WCQ14" s="810"/>
      <c r="WCR14" s="810"/>
      <c r="WCS14" s="810"/>
      <c r="WCT14" s="810"/>
      <c r="WCU14" s="810"/>
      <c r="WCV14" s="810"/>
      <c r="WCW14" s="810"/>
      <c r="WCX14" s="810"/>
      <c r="WCY14" s="810"/>
      <c r="WCZ14" s="810"/>
      <c r="WDA14" s="810"/>
      <c r="WDB14" s="810"/>
      <c r="WDC14" s="810"/>
      <c r="WDD14" s="810"/>
      <c r="WDE14" s="810"/>
      <c r="WDF14" s="810"/>
      <c r="WDG14" s="810"/>
      <c r="WDH14" s="810"/>
      <c r="WDI14" s="810"/>
      <c r="WDJ14" s="810"/>
      <c r="WDK14" s="810"/>
      <c r="WDL14" s="810"/>
      <c r="WDM14" s="810"/>
      <c r="WDN14" s="810"/>
      <c r="WDO14" s="810"/>
      <c r="WDP14" s="810"/>
      <c r="WDQ14" s="810"/>
      <c r="WDR14" s="810"/>
      <c r="WDS14" s="810"/>
      <c r="WDT14" s="810"/>
      <c r="WDU14" s="810"/>
      <c r="WDV14" s="810"/>
      <c r="WDW14" s="810"/>
      <c r="WDX14" s="810"/>
      <c r="WDY14" s="810"/>
      <c r="WDZ14" s="810"/>
      <c r="WEA14" s="810"/>
      <c r="WEB14" s="810"/>
      <c r="WEC14" s="810"/>
      <c r="WED14" s="810"/>
      <c r="WEE14" s="810"/>
      <c r="WEF14" s="810"/>
      <c r="WEG14" s="810"/>
      <c r="WEH14" s="810"/>
      <c r="WEI14" s="810"/>
      <c r="WEJ14" s="810"/>
      <c r="WEK14" s="810"/>
      <c r="WEL14" s="810"/>
      <c r="WEM14" s="810"/>
      <c r="WEN14" s="810"/>
      <c r="WEO14" s="810"/>
      <c r="WEP14" s="810"/>
      <c r="WEQ14" s="810"/>
      <c r="WER14" s="810"/>
      <c r="WES14" s="810"/>
      <c r="WET14" s="810"/>
      <c r="WEU14" s="810"/>
      <c r="WEV14" s="810"/>
      <c r="WEW14" s="810"/>
      <c r="WEX14" s="810"/>
      <c r="WEY14" s="810"/>
      <c r="WEZ14" s="810"/>
      <c r="WFA14" s="810"/>
      <c r="WFB14" s="810"/>
      <c r="WFC14" s="810"/>
      <c r="WFD14" s="810"/>
      <c r="WFE14" s="810"/>
      <c r="WFF14" s="810"/>
      <c r="WFG14" s="810"/>
      <c r="WFH14" s="810"/>
      <c r="WFI14" s="810"/>
      <c r="WFJ14" s="810"/>
      <c r="WFK14" s="810"/>
      <c r="WFL14" s="810"/>
      <c r="WFM14" s="810"/>
      <c r="WFN14" s="810"/>
      <c r="WFO14" s="810"/>
      <c r="WFP14" s="810"/>
      <c r="WFQ14" s="810"/>
      <c r="WFR14" s="810"/>
      <c r="WFS14" s="810"/>
      <c r="WFT14" s="810"/>
      <c r="WFU14" s="810"/>
      <c r="WFV14" s="810"/>
      <c r="WFW14" s="810"/>
      <c r="WFX14" s="810"/>
      <c r="WFY14" s="810"/>
      <c r="WFZ14" s="810"/>
      <c r="WGA14" s="810"/>
      <c r="WGB14" s="810"/>
      <c r="WGC14" s="810"/>
      <c r="WGD14" s="810"/>
      <c r="WGE14" s="810"/>
      <c r="WGF14" s="810"/>
      <c r="WGG14" s="810"/>
      <c r="WGH14" s="810"/>
      <c r="WGI14" s="810"/>
      <c r="WGJ14" s="810"/>
      <c r="WGK14" s="810"/>
      <c r="WGL14" s="810"/>
      <c r="WGM14" s="810"/>
      <c r="WGN14" s="810"/>
      <c r="WGO14" s="810"/>
      <c r="WGP14" s="810"/>
      <c r="WGQ14" s="810"/>
      <c r="WGR14" s="810"/>
      <c r="WGS14" s="810"/>
      <c r="WGT14" s="810"/>
      <c r="WGU14" s="810"/>
      <c r="WGV14" s="810"/>
      <c r="WGW14" s="810"/>
      <c r="WGX14" s="810"/>
      <c r="WGY14" s="810"/>
      <c r="WGZ14" s="810"/>
      <c r="WHA14" s="810"/>
      <c r="WHB14" s="810"/>
      <c r="WHC14" s="810"/>
      <c r="WHD14" s="810"/>
      <c r="WHE14" s="810"/>
      <c r="WHF14" s="810"/>
      <c r="WHG14" s="810"/>
      <c r="WHH14" s="810"/>
      <c r="WHI14" s="810"/>
      <c r="WHJ14" s="810"/>
      <c r="WHK14" s="810"/>
      <c r="WHL14" s="810"/>
      <c r="WHM14" s="810"/>
      <c r="WHN14" s="810"/>
      <c r="WHO14" s="810"/>
      <c r="WHP14" s="810"/>
      <c r="WHQ14" s="810"/>
      <c r="WHR14" s="810"/>
      <c r="WHS14" s="810"/>
      <c r="WHT14" s="810"/>
      <c r="WHU14" s="810"/>
      <c r="WHV14" s="810"/>
      <c r="WHW14" s="810"/>
      <c r="WHX14" s="810"/>
      <c r="WHY14" s="810"/>
      <c r="WHZ14" s="810"/>
      <c r="WIA14" s="810"/>
      <c r="WIB14" s="810"/>
      <c r="WIC14" s="810"/>
      <c r="WID14" s="810"/>
      <c r="WIE14" s="810"/>
      <c r="WIF14" s="810"/>
      <c r="WIG14" s="810"/>
      <c r="WIH14" s="810"/>
      <c r="WII14" s="810"/>
      <c r="WIJ14" s="810"/>
      <c r="WIK14" s="810"/>
      <c r="WIL14" s="810"/>
      <c r="WIM14" s="810"/>
      <c r="WIN14" s="810"/>
      <c r="WIO14" s="810"/>
      <c r="WIP14" s="810"/>
      <c r="WIQ14" s="810"/>
      <c r="WIR14" s="810"/>
      <c r="WIS14" s="810"/>
      <c r="WIT14" s="810"/>
      <c r="WIU14" s="810"/>
      <c r="WIV14" s="810"/>
      <c r="WIW14" s="810"/>
      <c r="WIX14" s="810"/>
      <c r="WIY14" s="810"/>
      <c r="WIZ14" s="810"/>
      <c r="WJA14" s="810"/>
      <c r="WJB14" s="810"/>
      <c r="WJC14" s="810"/>
      <c r="WJD14" s="810"/>
      <c r="WJE14" s="810"/>
      <c r="WJF14" s="810"/>
      <c r="WJG14" s="810"/>
      <c r="WJH14" s="810"/>
      <c r="WJI14" s="810"/>
      <c r="WJJ14" s="810"/>
      <c r="WJK14" s="810"/>
      <c r="WJL14" s="810"/>
      <c r="WJM14" s="810"/>
      <c r="WJN14" s="810"/>
      <c r="WJO14" s="810"/>
      <c r="WJP14" s="810"/>
      <c r="WJQ14" s="810"/>
      <c r="WJR14" s="810"/>
      <c r="WJS14" s="810"/>
      <c r="WJT14" s="810"/>
      <c r="WJU14" s="810"/>
      <c r="WJV14" s="810"/>
      <c r="WJW14" s="810"/>
      <c r="WJX14" s="810"/>
      <c r="WJY14" s="810"/>
      <c r="WJZ14" s="810"/>
      <c r="WKA14" s="810"/>
      <c r="WKB14" s="810"/>
      <c r="WKC14" s="810"/>
      <c r="WKD14" s="810"/>
      <c r="WKE14" s="810"/>
      <c r="WKF14" s="810"/>
      <c r="WKG14" s="810"/>
      <c r="WKH14" s="810"/>
      <c r="WKI14" s="810"/>
      <c r="WKJ14" s="810"/>
      <c r="WKK14" s="810"/>
      <c r="WKL14" s="810"/>
      <c r="WKM14" s="810"/>
      <c r="WKN14" s="810"/>
      <c r="WKO14" s="810"/>
      <c r="WKP14" s="810"/>
      <c r="WKQ14" s="810"/>
      <c r="WKR14" s="810"/>
      <c r="WKS14" s="810"/>
      <c r="WKT14" s="810"/>
      <c r="WKU14" s="810"/>
      <c r="WKV14" s="810"/>
      <c r="WKW14" s="810"/>
      <c r="WKX14" s="810"/>
      <c r="WKY14" s="810"/>
      <c r="WKZ14" s="810"/>
      <c r="WLA14" s="810"/>
      <c r="WLB14" s="810"/>
      <c r="WLC14" s="810"/>
      <c r="WLD14" s="810"/>
      <c r="WLE14" s="810"/>
      <c r="WLF14" s="810"/>
      <c r="WLG14" s="810"/>
      <c r="WLH14" s="810"/>
      <c r="WLI14" s="810"/>
      <c r="WLJ14" s="810"/>
      <c r="WLK14" s="810"/>
      <c r="WLL14" s="810"/>
      <c r="WLM14" s="810"/>
      <c r="WLN14" s="810"/>
      <c r="WLO14" s="810"/>
      <c r="WLP14" s="810"/>
      <c r="WLQ14" s="810"/>
      <c r="WLR14" s="810"/>
      <c r="WLS14" s="810"/>
      <c r="WLT14" s="810"/>
      <c r="WLU14" s="810"/>
      <c r="WLV14" s="810"/>
      <c r="WLW14" s="810"/>
      <c r="WLX14" s="810"/>
      <c r="WLY14" s="810"/>
      <c r="WLZ14" s="810"/>
      <c r="WMA14" s="810"/>
      <c r="WMB14" s="810"/>
      <c r="WMC14" s="810"/>
      <c r="WMD14" s="810"/>
      <c r="WME14" s="810"/>
      <c r="WMF14" s="810"/>
      <c r="WMG14" s="810"/>
      <c r="WMH14" s="810"/>
      <c r="WMI14" s="810"/>
      <c r="WMJ14" s="810"/>
      <c r="WMK14" s="810"/>
      <c r="WML14" s="810"/>
      <c r="WMM14" s="810"/>
      <c r="WMN14" s="810"/>
      <c r="WMO14" s="810"/>
      <c r="WMP14" s="810"/>
      <c r="WMQ14" s="810"/>
      <c r="WMR14" s="810"/>
      <c r="WMS14" s="810"/>
      <c r="WMT14" s="810"/>
      <c r="WMU14" s="810"/>
      <c r="WMV14" s="810"/>
      <c r="WMW14" s="810"/>
      <c r="WMX14" s="810"/>
      <c r="WMY14" s="810"/>
      <c r="WMZ14" s="810"/>
      <c r="WNA14" s="810"/>
      <c r="WNB14" s="810"/>
      <c r="WNC14" s="810"/>
      <c r="WND14" s="810"/>
      <c r="WNE14" s="810"/>
      <c r="WNF14" s="810"/>
      <c r="WNG14" s="810"/>
      <c r="WNH14" s="810"/>
      <c r="WNI14" s="810"/>
      <c r="WNJ14" s="810"/>
      <c r="WNK14" s="810"/>
      <c r="WNL14" s="810"/>
      <c r="WNM14" s="810"/>
      <c r="WNN14" s="810"/>
      <c r="WNO14" s="810"/>
      <c r="WNP14" s="810"/>
      <c r="WNQ14" s="810"/>
      <c r="WNR14" s="810"/>
      <c r="WNS14" s="810"/>
      <c r="WNT14" s="810"/>
      <c r="WNU14" s="810"/>
      <c r="WNV14" s="810"/>
      <c r="WNW14" s="810"/>
      <c r="WNX14" s="810"/>
      <c r="WNY14" s="810"/>
      <c r="WNZ14" s="810"/>
      <c r="WOA14" s="810"/>
      <c r="WOB14" s="810"/>
      <c r="WOC14" s="810"/>
      <c r="WOD14" s="810"/>
      <c r="WOE14" s="810"/>
      <c r="WOF14" s="810"/>
      <c r="WOG14" s="810"/>
      <c r="WOH14" s="810"/>
      <c r="WOI14" s="810"/>
      <c r="WOJ14" s="810"/>
      <c r="WOK14" s="810"/>
      <c r="WOL14" s="810"/>
      <c r="WOM14" s="810"/>
      <c r="WON14" s="810"/>
      <c r="WOO14" s="810"/>
      <c r="WOP14" s="810"/>
      <c r="WOQ14" s="810"/>
      <c r="WOR14" s="810"/>
      <c r="WOS14" s="810"/>
      <c r="WOT14" s="810"/>
      <c r="WOU14" s="810"/>
      <c r="WOV14" s="810"/>
      <c r="WOW14" s="810"/>
      <c r="WOX14" s="810"/>
      <c r="WOY14" s="810"/>
      <c r="WOZ14" s="810"/>
      <c r="WPA14" s="810"/>
      <c r="WPB14" s="810"/>
      <c r="WPC14" s="810"/>
      <c r="WPD14" s="810"/>
      <c r="WPE14" s="810"/>
      <c r="WPF14" s="810"/>
      <c r="WPG14" s="810"/>
      <c r="WPH14" s="810"/>
      <c r="WPI14" s="810"/>
      <c r="WPJ14" s="810"/>
      <c r="WPK14" s="810"/>
      <c r="WPL14" s="810"/>
      <c r="WPM14" s="810"/>
      <c r="WPN14" s="810"/>
      <c r="WPO14" s="810"/>
      <c r="WPP14" s="810"/>
      <c r="WPQ14" s="810"/>
      <c r="WPR14" s="810"/>
      <c r="WPS14" s="810"/>
      <c r="WPT14" s="810"/>
      <c r="WPU14" s="810"/>
      <c r="WPV14" s="810"/>
      <c r="WPW14" s="810"/>
      <c r="WPX14" s="810"/>
      <c r="WPY14" s="810"/>
      <c r="WPZ14" s="810"/>
      <c r="WQA14" s="810"/>
      <c r="WQB14" s="810"/>
      <c r="WQC14" s="810"/>
      <c r="WQD14" s="810"/>
      <c r="WQE14" s="810"/>
      <c r="WQF14" s="810"/>
      <c r="WQG14" s="810"/>
      <c r="WQH14" s="810"/>
      <c r="WQI14" s="810"/>
      <c r="WQJ14" s="810"/>
      <c r="WQK14" s="810"/>
      <c r="WQL14" s="810"/>
      <c r="WQM14" s="810"/>
      <c r="WQN14" s="810"/>
      <c r="WQO14" s="810"/>
      <c r="WQP14" s="810"/>
      <c r="WQQ14" s="810"/>
      <c r="WQR14" s="810"/>
      <c r="WQS14" s="810"/>
      <c r="WQT14" s="810"/>
      <c r="WQU14" s="810"/>
      <c r="WQV14" s="810"/>
      <c r="WQW14" s="810"/>
      <c r="WQX14" s="810"/>
      <c r="WQY14" s="810"/>
      <c r="WQZ14" s="810"/>
      <c r="WRA14" s="810"/>
      <c r="WRB14" s="810"/>
      <c r="WRC14" s="810"/>
      <c r="WRD14" s="810"/>
      <c r="WRE14" s="810"/>
      <c r="WRF14" s="810"/>
      <c r="WRG14" s="810"/>
      <c r="WRH14" s="810"/>
      <c r="WRI14" s="810"/>
      <c r="WRJ14" s="810"/>
      <c r="WRK14" s="810"/>
      <c r="WRL14" s="810"/>
      <c r="WRM14" s="810"/>
      <c r="WRN14" s="810"/>
      <c r="WRO14" s="810"/>
      <c r="WRP14" s="810"/>
      <c r="WRQ14" s="810"/>
      <c r="WRR14" s="810"/>
      <c r="WRS14" s="810"/>
      <c r="WRT14" s="810"/>
      <c r="WRU14" s="810"/>
      <c r="WRV14" s="810"/>
      <c r="WRW14" s="810"/>
      <c r="WRX14" s="810"/>
      <c r="WRY14" s="810"/>
      <c r="WRZ14" s="810"/>
      <c r="WSA14" s="810"/>
      <c r="WSB14" s="810"/>
      <c r="WSC14" s="810"/>
      <c r="WSD14" s="810"/>
      <c r="WSE14" s="810"/>
      <c r="WSF14" s="810"/>
      <c r="WSG14" s="810"/>
      <c r="WSH14" s="810"/>
      <c r="WSI14" s="810"/>
      <c r="WSJ14" s="810"/>
      <c r="WSK14" s="810"/>
      <c r="WSL14" s="810"/>
      <c r="WSM14" s="810"/>
      <c r="WSN14" s="810"/>
      <c r="WSO14" s="810"/>
      <c r="WSP14" s="810"/>
      <c r="WSQ14" s="810"/>
      <c r="WSR14" s="810"/>
      <c r="WSS14" s="810"/>
      <c r="WST14" s="810"/>
      <c r="WSU14" s="810"/>
      <c r="WSV14" s="810"/>
      <c r="WSW14" s="810"/>
      <c r="WSX14" s="810"/>
      <c r="WSY14" s="810"/>
      <c r="WSZ14" s="810"/>
      <c r="WTA14" s="810"/>
      <c r="WTB14" s="810"/>
      <c r="WTC14" s="810"/>
      <c r="WTD14" s="810"/>
      <c r="WTE14" s="810"/>
      <c r="WTF14" s="810"/>
      <c r="WTG14" s="810"/>
      <c r="WTH14" s="810"/>
      <c r="WTI14" s="810"/>
      <c r="WTJ14" s="810"/>
      <c r="WTK14" s="810"/>
      <c r="WTL14" s="810"/>
      <c r="WTM14" s="810"/>
      <c r="WTN14" s="810"/>
      <c r="WTO14" s="810"/>
      <c r="WTP14" s="810"/>
      <c r="WTQ14" s="810"/>
      <c r="WTR14" s="810"/>
      <c r="WTS14" s="810"/>
      <c r="WTT14" s="810"/>
      <c r="WTU14" s="810"/>
      <c r="WTV14" s="810"/>
      <c r="WTW14" s="810"/>
      <c r="WTX14" s="810"/>
      <c r="WTY14" s="810"/>
      <c r="WTZ14" s="810"/>
      <c r="WUA14" s="810"/>
      <c r="WUB14" s="810"/>
      <c r="WUC14" s="810"/>
      <c r="WUD14" s="810"/>
      <c r="WUE14" s="810"/>
      <c r="WUF14" s="810"/>
      <c r="WUG14" s="810"/>
      <c r="WUH14" s="810"/>
      <c r="WUI14" s="810"/>
      <c r="WUJ14" s="810"/>
      <c r="WUK14" s="810"/>
      <c r="WUL14" s="810"/>
      <c r="WUM14" s="810"/>
      <c r="WUN14" s="810"/>
      <c r="WUO14" s="810"/>
      <c r="WUP14" s="810"/>
      <c r="WUQ14" s="810"/>
      <c r="WUR14" s="810"/>
      <c r="WUS14" s="810"/>
      <c r="WUT14" s="810"/>
      <c r="WUU14" s="810"/>
      <c r="WUV14" s="810"/>
      <c r="WUW14" s="810"/>
      <c r="WUX14" s="810"/>
      <c r="WUY14" s="810"/>
      <c r="WUZ14" s="810"/>
      <c r="WVA14" s="810"/>
      <c r="WVB14" s="810"/>
      <c r="WVC14" s="810"/>
      <c r="WVD14" s="810"/>
      <c r="WVE14" s="810"/>
      <c r="WVF14" s="810"/>
      <c r="WVG14" s="810"/>
      <c r="WVH14" s="810"/>
      <c r="WVI14" s="810"/>
      <c r="WVJ14" s="810"/>
      <c r="WVK14" s="810"/>
      <c r="WVL14" s="810"/>
      <c r="WVM14" s="810"/>
      <c r="WVN14" s="810"/>
      <c r="WVO14" s="810"/>
      <c r="WVP14" s="810"/>
      <c r="WVQ14" s="810"/>
      <c r="WVR14" s="810"/>
      <c r="WVS14" s="810"/>
      <c r="WVT14" s="810"/>
      <c r="WVU14" s="810"/>
      <c r="WVV14" s="810"/>
      <c r="WVW14" s="810"/>
      <c r="WVX14" s="810"/>
      <c r="WVY14" s="810"/>
      <c r="WVZ14" s="810"/>
      <c r="WWA14" s="810"/>
      <c r="WWB14" s="810"/>
      <c r="WWC14" s="810"/>
      <c r="WWD14" s="810"/>
      <c r="WWE14" s="810"/>
      <c r="WWF14" s="810"/>
      <c r="WWG14" s="810"/>
      <c r="WWH14" s="810"/>
      <c r="WWI14" s="810"/>
      <c r="WWJ14" s="810"/>
      <c r="WWK14" s="810"/>
      <c r="WWL14" s="810"/>
      <c r="WWM14" s="810"/>
      <c r="WWN14" s="810"/>
      <c r="WWO14" s="810"/>
      <c r="WWP14" s="810"/>
      <c r="WWQ14" s="810"/>
      <c r="WWR14" s="810"/>
      <c r="WWS14" s="810"/>
      <c r="WWT14" s="810"/>
      <c r="WWU14" s="810"/>
      <c r="WWV14" s="810"/>
      <c r="WWW14" s="810"/>
      <c r="WWX14" s="810"/>
      <c r="WWY14" s="810"/>
      <c r="WWZ14" s="810"/>
      <c r="WXA14" s="810"/>
      <c r="WXB14" s="810"/>
      <c r="WXC14" s="810"/>
      <c r="WXD14" s="810"/>
      <c r="WXE14" s="810"/>
      <c r="WXF14" s="810"/>
      <c r="WXG14" s="810"/>
      <c r="WXH14" s="810"/>
      <c r="WXI14" s="810"/>
      <c r="WXJ14" s="810"/>
      <c r="WXK14" s="810"/>
      <c r="WXL14" s="810"/>
      <c r="WXM14" s="810"/>
      <c r="WXN14" s="810"/>
      <c r="WXO14" s="810"/>
      <c r="WXP14" s="810"/>
      <c r="WXQ14" s="810"/>
      <c r="WXR14" s="810"/>
      <c r="WXS14" s="810"/>
      <c r="WXT14" s="810"/>
      <c r="WXU14" s="810"/>
      <c r="WXV14" s="810"/>
      <c r="WXW14" s="810"/>
      <c r="WXX14" s="810"/>
      <c r="WXY14" s="810"/>
      <c r="WXZ14" s="810"/>
      <c r="WYA14" s="810"/>
      <c r="WYB14" s="810"/>
      <c r="WYC14" s="810"/>
      <c r="WYD14" s="810"/>
      <c r="WYE14" s="810"/>
      <c r="WYF14" s="810"/>
      <c r="WYG14" s="810"/>
      <c r="WYH14" s="810"/>
      <c r="WYI14" s="810"/>
      <c r="WYJ14" s="810"/>
      <c r="WYK14" s="810"/>
      <c r="WYL14" s="810"/>
      <c r="WYM14" s="810"/>
      <c r="WYN14" s="810"/>
      <c r="WYO14" s="810"/>
      <c r="WYP14" s="810"/>
      <c r="WYQ14" s="810"/>
      <c r="WYR14" s="810"/>
      <c r="WYS14" s="810"/>
      <c r="WYT14" s="810"/>
      <c r="WYU14" s="810"/>
      <c r="WYV14" s="810"/>
      <c r="WYW14" s="810"/>
      <c r="WYX14" s="810"/>
      <c r="WYY14" s="810"/>
      <c r="WYZ14" s="810"/>
      <c r="WZA14" s="810"/>
      <c r="WZB14" s="810"/>
      <c r="WZC14" s="810"/>
      <c r="WZD14" s="810"/>
      <c r="WZE14" s="810"/>
      <c r="WZF14" s="810"/>
      <c r="WZG14" s="810"/>
      <c r="WZH14" s="810"/>
      <c r="WZI14" s="810"/>
      <c r="WZJ14" s="810"/>
      <c r="WZK14" s="810"/>
      <c r="WZL14" s="810"/>
      <c r="WZM14" s="810"/>
      <c r="WZN14" s="810"/>
      <c r="WZO14" s="810"/>
      <c r="WZP14" s="810"/>
      <c r="WZQ14" s="810"/>
      <c r="WZR14" s="810"/>
      <c r="WZS14" s="810"/>
      <c r="WZT14" s="810"/>
      <c r="WZU14" s="810"/>
      <c r="WZV14" s="810"/>
      <c r="WZW14" s="810"/>
      <c r="WZX14" s="810"/>
      <c r="WZY14" s="810"/>
      <c r="WZZ14" s="810"/>
      <c r="XAA14" s="810"/>
      <c r="XAB14" s="810"/>
      <c r="XAC14" s="810"/>
      <c r="XAD14" s="810"/>
      <c r="XAE14" s="810"/>
      <c r="XAF14" s="810"/>
      <c r="XAG14" s="810"/>
      <c r="XAH14" s="810"/>
      <c r="XAI14" s="810"/>
      <c r="XAJ14" s="810"/>
      <c r="XAK14" s="810"/>
      <c r="XAL14" s="810"/>
      <c r="XAM14" s="810"/>
      <c r="XAN14" s="810"/>
      <c r="XAO14" s="810"/>
      <c r="XAP14" s="810"/>
      <c r="XAQ14" s="810"/>
      <c r="XAR14" s="810"/>
      <c r="XAS14" s="810"/>
      <c r="XAT14" s="810"/>
      <c r="XAU14" s="810"/>
      <c r="XAV14" s="810"/>
      <c r="XAW14" s="810"/>
      <c r="XAX14" s="810"/>
      <c r="XAY14" s="810"/>
      <c r="XAZ14" s="810"/>
      <c r="XBA14" s="810"/>
      <c r="XBB14" s="810"/>
      <c r="XBC14" s="810"/>
      <c r="XBD14" s="810"/>
      <c r="XBE14" s="810"/>
      <c r="XBF14" s="810"/>
      <c r="XBG14" s="810"/>
      <c r="XBH14" s="810"/>
      <c r="XBI14" s="810"/>
      <c r="XBJ14" s="810"/>
      <c r="XBK14" s="810"/>
      <c r="XBL14" s="810"/>
      <c r="XBM14" s="810"/>
      <c r="XBN14" s="810"/>
      <c r="XBO14" s="810"/>
      <c r="XBP14" s="810"/>
      <c r="XBQ14" s="810"/>
      <c r="XBR14" s="810"/>
      <c r="XBS14" s="810"/>
      <c r="XBT14" s="810"/>
      <c r="XBU14" s="810"/>
      <c r="XBV14" s="810"/>
      <c r="XBW14" s="810"/>
      <c r="XBX14" s="810"/>
      <c r="XBY14" s="810"/>
      <c r="XBZ14" s="810"/>
      <c r="XCA14" s="810"/>
      <c r="XCB14" s="810"/>
      <c r="XCC14" s="810"/>
      <c r="XCD14" s="810"/>
      <c r="XCE14" s="810"/>
      <c r="XCF14" s="810"/>
      <c r="XCG14" s="810"/>
      <c r="XCH14" s="810"/>
      <c r="XCI14" s="810"/>
      <c r="XCJ14" s="810"/>
      <c r="XCK14" s="810"/>
      <c r="XCL14" s="810"/>
      <c r="XCM14" s="810"/>
      <c r="XCN14" s="810"/>
      <c r="XCO14" s="810"/>
      <c r="XCP14" s="810"/>
      <c r="XCQ14" s="810"/>
      <c r="XCR14" s="810"/>
      <c r="XCS14" s="810"/>
      <c r="XCT14" s="810"/>
      <c r="XCU14" s="810"/>
      <c r="XCV14" s="810"/>
      <c r="XCW14" s="810"/>
      <c r="XCX14" s="810"/>
      <c r="XCY14" s="810"/>
      <c r="XCZ14" s="810"/>
      <c r="XDA14" s="810"/>
      <c r="XDB14" s="810"/>
      <c r="XDC14" s="810"/>
      <c r="XDD14" s="810"/>
      <c r="XDE14" s="810"/>
      <c r="XDF14" s="810"/>
      <c r="XDG14" s="810"/>
      <c r="XDH14" s="810"/>
      <c r="XDI14" s="810"/>
      <c r="XDJ14" s="810"/>
      <c r="XDK14" s="810"/>
      <c r="XDL14" s="810"/>
      <c r="XDM14" s="810"/>
      <c r="XDN14" s="810"/>
      <c r="XDO14" s="810"/>
      <c r="XDP14" s="810"/>
      <c r="XDQ14" s="810"/>
      <c r="XDR14" s="810"/>
      <c r="XDS14" s="810"/>
      <c r="XDT14" s="810"/>
      <c r="XDU14" s="810"/>
      <c r="XDV14" s="810"/>
      <c r="XDW14" s="810"/>
      <c r="XDX14" s="810"/>
      <c r="XDY14" s="810"/>
      <c r="XDZ14" s="810"/>
      <c r="XEA14" s="810"/>
      <c r="XEB14" s="810"/>
      <c r="XEC14" s="810"/>
      <c r="XED14" s="810"/>
      <c r="XEE14" s="810"/>
      <c r="XEF14" s="810"/>
      <c r="XEG14" s="810"/>
      <c r="XEH14" s="810"/>
      <c r="XEI14" s="810"/>
      <c r="XEJ14" s="810"/>
      <c r="XEK14" s="810"/>
      <c r="XEL14" s="810"/>
    </row>
    <row r="15" spans="1:16366" s="812" customFormat="1" x14ac:dyDescent="0.25">
      <c r="A15" s="813"/>
      <c r="B15" s="813"/>
      <c r="C15" s="813"/>
      <c r="D15" s="813"/>
      <c r="E15" s="907"/>
      <c r="F15" s="907"/>
      <c r="G15" s="907"/>
      <c r="H15" s="907"/>
      <c r="I15" s="908"/>
      <c r="J15" s="909"/>
      <c r="K15" s="910"/>
      <c r="L15" s="813"/>
      <c r="M15" s="813"/>
      <c r="N15" s="814">
        <v>637479.70000000007</v>
      </c>
      <c r="O15" s="814"/>
      <c r="P15" s="815"/>
      <c r="Q15" s="815"/>
      <c r="R15" s="815"/>
      <c r="S15" s="816"/>
      <c r="T15" s="817"/>
      <c r="U15" s="815"/>
      <c r="V15" s="817"/>
      <c r="W15" s="818"/>
      <c r="X15" s="817"/>
      <c r="Y15" s="815"/>
      <c r="Z15" s="815"/>
      <c r="AA15" s="815"/>
      <c r="AB15" s="815"/>
      <c r="AC15" s="816"/>
      <c r="AD15" s="815"/>
      <c r="AE15" s="816"/>
      <c r="AF15" s="815"/>
      <c r="AG15" s="816"/>
      <c r="AH15" s="912"/>
      <c r="AI15" s="911"/>
      <c r="AJ15" s="911"/>
      <c r="AK15" s="911"/>
      <c r="AL15" s="911"/>
      <c r="AM15" s="911"/>
      <c r="AN15" s="1078"/>
      <c r="AO15" s="815"/>
      <c r="AY15" s="810"/>
      <c r="AZ15" s="810"/>
      <c r="BA15" s="810"/>
      <c r="BB15" s="810"/>
      <c r="BC15" s="810"/>
      <c r="BD15" s="810"/>
      <c r="BE15" s="810"/>
      <c r="BF15" s="810"/>
      <c r="BG15" s="810"/>
      <c r="BH15" s="810"/>
      <c r="BI15" s="810"/>
      <c r="BJ15" s="810"/>
      <c r="BK15" s="810"/>
      <c r="BL15" s="810"/>
      <c r="BM15" s="810"/>
      <c r="BN15" s="810"/>
      <c r="BO15" s="810"/>
      <c r="BP15" s="810"/>
      <c r="BQ15" s="810"/>
      <c r="BR15" s="810"/>
      <c r="BS15" s="810"/>
      <c r="BT15" s="810"/>
      <c r="BU15" s="810"/>
      <c r="BV15" s="810"/>
      <c r="BW15" s="810"/>
      <c r="BX15" s="810"/>
      <c r="BY15" s="810"/>
      <c r="BZ15" s="810"/>
      <c r="CA15" s="810"/>
      <c r="CB15" s="810"/>
      <c r="CC15" s="810"/>
      <c r="CD15" s="810"/>
      <c r="CE15" s="810"/>
      <c r="CF15" s="810"/>
      <c r="CG15" s="810"/>
      <c r="CH15" s="810"/>
      <c r="CI15" s="810"/>
      <c r="CJ15" s="810"/>
      <c r="CK15" s="810"/>
      <c r="CL15" s="810"/>
      <c r="CM15" s="810"/>
      <c r="CN15" s="810"/>
      <c r="CO15" s="810"/>
      <c r="CP15" s="810"/>
      <c r="CQ15" s="810"/>
      <c r="CR15" s="810"/>
      <c r="CS15" s="810"/>
      <c r="CT15" s="810"/>
      <c r="CU15" s="810"/>
      <c r="CV15" s="810"/>
      <c r="CW15" s="810"/>
      <c r="CX15" s="810"/>
      <c r="CY15" s="810"/>
      <c r="CZ15" s="810"/>
      <c r="DA15" s="810"/>
      <c r="DB15" s="810"/>
      <c r="DC15" s="810"/>
      <c r="DD15" s="810"/>
      <c r="DE15" s="810"/>
      <c r="DF15" s="810"/>
      <c r="DG15" s="810"/>
      <c r="DH15" s="810"/>
      <c r="DI15" s="810"/>
      <c r="DJ15" s="810"/>
      <c r="DK15" s="810"/>
      <c r="DL15" s="810"/>
      <c r="DM15" s="810"/>
      <c r="DN15" s="810"/>
      <c r="DO15" s="810"/>
      <c r="DP15" s="810"/>
      <c r="DQ15" s="810"/>
      <c r="DR15" s="810"/>
      <c r="DS15" s="810"/>
      <c r="DT15" s="810"/>
      <c r="DU15" s="810"/>
      <c r="DV15" s="810"/>
      <c r="DW15" s="810"/>
      <c r="DX15" s="810"/>
      <c r="DY15" s="810"/>
      <c r="DZ15" s="810"/>
      <c r="EA15" s="810"/>
      <c r="EB15" s="810"/>
      <c r="EC15" s="810"/>
      <c r="ED15" s="810"/>
      <c r="EE15" s="810"/>
      <c r="EF15" s="810"/>
      <c r="EG15" s="810"/>
      <c r="EH15" s="810"/>
      <c r="EI15" s="810"/>
      <c r="EJ15" s="810"/>
      <c r="EK15" s="810"/>
      <c r="EL15" s="810"/>
      <c r="EM15" s="810"/>
      <c r="EN15" s="810"/>
      <c r="EO15" s="810"/>
      <c r="EP15" s="810"/>
      <c r="EQ15" s="810"/>
      <c r="ER15" s="810"/>
      <c r="ES15" s="810"/>
      <c r="ET15" s="810"/>
      <c r="EU15" s="810"/>
      <c r="EV15" s="810"/>
      <c r="EW15" s="810"/>
      <c r="EX15" s="810"/>
      <c r="EY15" s="810"/>
      <c r="EZ15" s="810"/>
      <c r="FA15" s="810"/>
      <c r="FB15" s="810"/>
      <c r="FC15" s="810"/>
      <c r="FD15" s="810"/>
      <c r="FE15" s="810"/>
      <c r="FF15" s="810"/>
      <c r="FG15" s="810"/>
      <c r="FH15" s="810"/>
      <c r="FI15" s="810"/>
      <c r="FJ15" s="810"/>
      <c r="FK15" s="810"/>
      <c r="FL15" s="810"/>
      <c r="FM15" s="810"/>
      <c r="FN15" s="810"/>
      <c r="FO15" s="810"/>
      <c r="FP15" s="810"/>
      <c r="FQ15" s="810"/>
      <c r="FR15" s="810"/>
      <c r="FS15" s="810"/>
      <c r="FT15" s="810"/>
      <c r="FU15" s="810"/>
      <c r="FV15" s="810"/>
      <c r="FW15" s="810"/>
      <c r="FX15" s="810"/>
      <c r="FY15" s="810"/>
      <c r="FZ15" s="810"/>
      <c r="GA15" s="810"/>
      <c r="GB15" s="810"/>
      <c r="GC15" s="810"/>
      <c r="GD15" s="810"/>
      <c r="GE15" s="810"/>
      <c r="GF15" s="810"/>
      <c r="GG15" s="810"/>
      <c r="GH15" s="810"/>
      <c r="GI15" s="810"/>
      <c r="GJ15" s="810"/>
      <c r="GK15" s="810"/>
      <c r="GL15" s="810"/>
      <c r="GM15" s="810"/>
      <c r="GN15" s="810"/>
      <c r="GO15" s="810"/>
      <c r="GP15" s="810"/>
      <c r="GQ15" s="810"/>
      <c r="GR15" s="810"/>
      <c r="GS15" s="810"/>
      <c r="GT15" s="810"/>
      <c r="GU15" s="810"/>
      <c r="GV15" s="810"/>
      <c r="GW15" s="810"/>
      <c r="GX15" s="810"/>
      <c r="GY15" s="810"/>
      <c r="GZ15" s="810"/>
      <c r="HA15" s="810"/>
      <c r="HB15" s="810"/>
      <c r="HC15" s="810"/>
      <c r="HD15" s="810"/>
      <c r="HE15" s="810"/>
      <c r="HF15" s="810"/>
      <c r="HG15" s="810"/>
      <c r="HH15" s="810"/>
      <c r="HI15" s="810"/>
      <c r="HJ15" s="810"/>
      <c r="HK15" s="810"/>
      <c r="HL15" s="810"/>
      <c r="HM15" s="810"/>
      <c r="HN15" s="810"/>
      <c r="HO15" s="810"/>
      <c r="HP15" s="810"/>
      <c r="HQ15" s="810"/>
      <c r="HR15" s="810"/>
      <c r="HS15" s="810"/>
      <c r="HT15" s="810"/>
      <c r="HU15" s="810"/>
      <c r="HV15" s="810"/>
      <c r="HW15" s="810"/>
      <c r="HX15" s="810"/>
      <c r="HY15" s="810"/>
      <c r="HZ15" s="810"/>
      <c r="IA15" s="810"/>
      <c r="IB15" s="810"/>
      <c r="IC15" s="810"/>
      <c r="ID15" s="810"/>
      <c r="IE15" s="810"/>
      <c r="IF15" s="810"/>
      <c r="IG15" s="810"/>
      <c r="IH15" s="810"/>
      <c r="II15" s="810"/>
      <c r="IJ15" s="810"/>
      <c r="IK15" s="810"/>
      <c r="IL15" s="810"/>
      <c r="IM15" s="810"/>
      <c r="IN15" s="810"/>
      <c r="IO15" s="810"/>
      <c r="IP15" s="810"/>
      <c r="IQ15" s="810"/>
      <c r="IR15" s="810"/>
      <c r="IS15" s="810"/>
      <c r="IT15" s="810"/>
      <c r="IU15" s="810"/>
      <c r="IV15" s="810"/>
      <c r="IW15" s="810"/>
      <c r="IX15" s="810"/>
      <c r="IY15" s="810"/>
      <c r="IZ15" s="810"/>
      <c r="JA15" s="810"/>
      <c r="JB15" s="810"/>
      <c r="JC15" s="810"/>
      <c r="JD15" s="810"/>
      <c r="JE15" s="810"/>
      <c r="JF15" s="810"/>
      <c r="JG15" s="810"/>
      <c r="JH15" s="810"/>
      <c r="JI15" s="810"/>
      <c r="JJ15" s="810"/>
      <c r="JK15" s="810"/>
      <c r="JL15" s="810"/>
      <c r="JM15" s="810"/>
      <c r="JN15" s="810"/>
      <c r="JO15" s="810"/>
      <c r="JP15" s="810"/>
      <c r="JQ15" s="810"/>
      <c r="JR15" s="810"/>
      <c r="JS15" s="810"/>
      <c r="JT15" s="810"/>
      <c r="JU15" s="810"/>
      <c r="JV15" s="810"/>
      <c r="JW15" s="810"/>
      <c r="JX15" s="810"/>
      <c r="JY15" s="810"/>
      <c r="JZ15" s="810"/>
      <c r="KA15" s="810"/>
      <c r="KB15" s="810"/>
      <c r="KC15" s="810"/>
      <c r="KD15" s="810"/>
      <c r="KE15" s="810"/>
      <c r="KF15" s="810"/>
      <c r="KG15" s="810"/>
      <c r="KH15" s="810"/>
      <c r="KI15" s="810"/>
      <c r="KJ15" s="810"/>
      <c r="KK15" s="810"/>
      <c r="KL15" s="810"/>
      <c r="KM15" s="810"/>
      <c r="KN15" s="810"/>
      <c r="KO15" s="810"/>
      <c r="KP15" s="810"/>
      <c r="KQ15" s="810"/>
      <c r="KR15" s="810"/>
      <c r="KS15" s="810"/>
      <c r="KT15" s="810"/>
      <c r="KU15" s="810"/>
      <c r="KV15" s="810"/>
      <c r="KW15" s="810"/>
      <c r="KX15" s="810"/>
      <c r="KY15" s="810"/>
      <c r="KZ15" s="810"/>
      <c r="LA15" s="810"/>
      <c r="LB15" s="810"/>
      <c r="LC15" s="810"/>
      <c r="LD15" s="810"/>
      <c r="LE15" s="810"/>
      <c r="LF15" s="810"/>
      <c r="LG15" s="810"/>
      <c r="LH15" s="810"/>
      <c r="LI15" s="810"/>
      <c r="LJ15" s="810"/>
      <c r="LK15" s="810"/>
      <c r="LL15" s="810"/>
      <c r="LM15" s="810"/>
      <c r="LN15" s="810"/>
      <c r="LO15" s="810"/>
      <c r="LP15" s="810"/>
      <c r="LQ15" s="810"/>
      <c r="LR15" s="810"/>
      <c r="LS15" s="810"/>
      <c r="LT15" s="810"/>
      <c r="LU15" s="810"/>
      <c r="LV15" s="810"/>
      <c r="LW15" s="810"/>
      <c r="LX15" s="810"/>
      <c r="LY15" s="810"/>
      <c r="LZ15" s="810"/>
      <c r="MA15" s="810"/>
      <c r="MB15" s="810"/>
      <c r="MC15" s="810"/>
      <c r="MD15" s="810"/>
      <c r="ME15" s="810"/>
      <c r="MF15" s="810"/>
      <c r="MG15" s="810"/>
      <c r="MH15" s="810"/>
      <c r="MI15" s="810"/>
      <c r="MJ15" s="810"/>
      <c r="MK15" s="810"/>
      <c r="ML15" s="810"/>
      <c r="MM15" s="810"/>
      <c r="MN15" s="810"/>
      <c r="MO15" s="810"/>
      <c r="MP15" s="810"/>
      <c r="MQ15" s="810"/>
      <c r="MR15" s="810"/>
      <c r="MS15" s="810"/>
      <c r="MT15" s="810"/>
      <c r="MU15" s="810"/>
      <c r="MV15" s="810"/>
      <c r="MW15" s="810"/>
      <c r="MX15" s="810"/>
      <c r="MY15" s="810"/>
      <c r="MZ15" s="810"/>
      <c r="NA15" s="810"/>
      <c r="NB15" s="810"/>
      <c r="NC15" s="810"/>
      <c r="ND15" s="810"/>
      <c r="NE15" s="810"/>
      <c r="NF15" s="810"/>
      <c r="NG15" s="810"/>
      <c r="NH15" s="810"/>
      <c r="NI15" s="810"/>
      <c r="NJ15" s="810"/>
      <c r="NK15" s="810"/>
      <c r="NL15" s="810"/>
      <c r="NM15" s="810"/>
      <c r="NN15" s="810"/>
      <c r="NO15" s="810"/>
      <c r="NP15" s="810"/>
      <c r="NQ15" s="810"/>
      <c r="NR15" s="810"/>
      <c r="NS15" s="810"/>
      <c r="NT15" s="810"/>
      <c r="NU15" s="810"/>
      <c r="NV15" s="810"/>
      <c r="NW15" s="810"/>
      <c r="NX15" s="810"/>
      <c r="NY15" s="810"/>
      <c r="NZ15" s="810"/>
      <c r="OA15" s="810"/>
      <c r="OB15" s="810"/>
      <c r="OC15" s="810"/>
      <c r="OD15" s="810"/>
      <c r="OE15" s="810"/>
      <c r="OF15" s="810"/>
      <c r="OG15" s="810"/>
      <c r="OH15" s="810"/>
      <c r="OI15" s="810"/>
      <c r="OJ15" s="810"/>
      <c r="OK15" s="810"/>
      <c r="OL15" s="810"/>
      <c r="OM15" s="810"/>
      <c r="ON15" s="810"/>
      <c r="OO15" s="810"/>
      <c r="OP15" s="810"/>
      <c r="OQ15" s="810"/>
      <c r="OR15" s="810"/>
      <c r="OS15" s="810"/>
      <c r="OT15" s="810"/>
      <c r="OU15" s="810"/>
      <c r="OV15" s="810"/>
      <c r="OW15" s="810"/>
      <c r="OX15" s="810"/>
      <c r="OY15" s="810"/>
      <c r="OZ15" s="810"/>
      <c r="PA15" s="810"/>
      <c r="PB15" s="810"/>
      <c r="PC15" s="810"/>
      <c r="PD15" s="810"/>
      <c r="PE15" s="810"/>
      <c r="PF15" s="810"/>
      <c r="PG15" s="810"/>
      <c r="PH15" s="810"/>
      <c r="PI15" s="810"/>
      <c r="PJ15" s="810"/>
      <c r="PK15" s="810"/>
      <c r="PL15" s="810"/>
      <c r="PM15" s="810"/>
      <c r="PN15" s="810"/>
      <c r="PO15" s="810"/>
      <c r="PP15" s="810"/>
      <c r="PQ15" s="810"/>
      <c r="PR15" s="810"/>
      <c r="PS15" s="810"/>
      <c r="PT15" s="810"/>
      <c r="PU15" s="810"/>
      <c r="PV15" s="810"/>
      <c r="PW15" s="810"/>
      <c r="PX15" s="810"/>
      <c r="PY15" s="810"/>
      <c r="PZ15" s="810"/>
      <c r="QA15" s="810"/>
      <c r="QB15" s="810"/>
      <c r="QC15" s="810"/>
      <c r="QD15" s="810"/>
      <c r="QE15" s="810"/>
      <c r="QF15" s="810"/>
      <c r="QG15" s="810"/>
      <c r="QH15" s="810"/>
      <c r="QI15" s="810"/>
      <c r="QJ15" s="810"/>
      <c r="QK15" s="810"/>
      <c r="QL15" s="810"/>
      <c r="QM15" s="810"/>
      <c r="QN15" s="810"/>
      <c r="QO15" s="810"/>
      <c r="QP15" s="810"/>
      <c r="QQ15" s="810"/>
      <c r="QR15" s="810"/>
      <c r="QS15" s="810"/>
      <c r="QT15" s="810"/>
      <c r="QU15" s="810"/>
      <c r="QV15" s="810"/>
      <c r="QW15" s="810"/>
      <c r="QX15" s="810"/>
      <c r="QY15" s="810"/>
      <c r="QZ15" s="810"/>
      <c r="RA15" s="810"/>
      <c r="RB15" s="810"/>
      <c r="RC15" s="810"/>
      <c r="RD15" s="810"/>
      <c r="RE15" s="810"/>
      <c r="RF15" s="810"/>
      <c r="RG15" s="810"/>
      <c r="RH15" s="810"/>
      <c r="RI15" s="810"/>
      <c r="RJ15" s="810"/>
      <c r="RK15" s="810"/>
      <c r="RL15" s="810"/>
      <c r="RM15" s="810"/>
      <c r="RN15" s="810"/>
      <c r="RO15" s="810"/>
      <c r="RP15" s="810"/>
      <c r="RQ15" s="810"/>
      <c r="RR15" s="810"/>
      <c r="RS15" s="810"/>
      <c r="RT15" s="810"/>
      <c r="RU15" s="810"/>
      <c r="RV15" s="810"/>
      <c r="RW15" s="810"/>
      <c r="RX15" s="810"/>
      <c r="RY15" s="810"/>
      <c r="RZ15" s="810"/>
      <c r="SA15" s="810"/>
      <c r="SB15" s="810"/>
      <c r="SC15" s="810"/>
      <c r="SD15" s="810"/>
      <c r="SE15" s="810"/>
      <c r="SF15" s="810"/>
      <c r="SG15" s="810"/>
      <c r="SH15" s="810"/>
      <c r="SI15" s="810"/>
      <c r="SJ15" s="810"/>
      <c r="SK15" s="810"/>
      <c r="SL15" s="810"/>
      <c r="SM15" s="810"/>
      <c r="SN15" s="810"/>
      <c r="SO15" s="810"/>
      <c r="SP15" s="810"/>
      <c r="SQ15" s="810"/>
      <c r="SR15" s="810"/>
      <c r="SS15" s="810"/>
      <c r="ST15" s="810"/>
      <c r="SU15" s="810"/>
      <c r="SV15" s="810"/>
      <c r="SW15" s="810"/>
      <c r="SX15" s="810"/>
      <c r="SY15" s="810"/>
      <c r="SZ15" s="810"/>
      <c r="TA15" s="810"/>
      <c r="TB15" s="810"/>
      <c r="TC15" s="810"/>
      <c r="TD15" s="810"/>
      <c r="TE15" s="810"/>
      <c r="TF15" s="810"/>
      <c r="TG15" s="810"/>
      <c r="TH15" s="810"/>
      <c r="TI15" s="810"/>
      <c r="TJ15" s="810"/>
      <c r="TK15" s="810"/>
      <c r="TL15" s="810"/>
      <c r="TM15" s="810"/>
      <c r="TN15" s="810"/>
      <c r="TO15" s="810"/>
      <c r="TP15" s="810"/>
      <c r="TQ15" s="810"/>
      <c r="TR15" s="810"/>
      <c r="TS15" s="810"/>
      <c r="TT15" s="810"/>
      <c r="TU15" s="810"/>
      <c r="TV15" s="810"/>
      <c r="TW15" s="810"/>
      <c r="TX15" s="810"/>
      <c r="TY15" s="810"/>
      <c r="TZ15" s="810"/>
      <c r="UA15" s="810"/>
      <c r="UB15" s="810"/>
      <c r="UC15" s="810"/>
      <c r="UD15" s="810"/>
      <c r="UE15" s="810"/>
      <c r="UF15" s="810"/>
      <c r="UG15" s="810"/>
      <c r="UH15" s="810"/>
      <c r="UI15" s="810"/>
      <c r="UJ15" s="810"/>
      <c r="UK15" s="810"/>
      <c r="UL15" s="810"/>
      <c r="UM15" s="810"/>
      <c r="UN15" s="810"/>
      <c r="UO15" s="810"/>
      <c r="UP15" s="810"/>
      <c r="UQ15" s="810"/>
      <c r="UR15" s="810"/>
      <c r="US15" s="810"/>
      <c r="UT15" s="810"/>
      <c r="UU15" s="810"/>
      <c r="UV15" s="810"/>
      <c r="UW15" s="810"/>
      <c r="UX15" s="810"/>
      <c r="UY15" s="810"/>
      <c r="UZ15" s="810"/>
      <c r="VA15" s="810"/>
      <c r="VB15" s="810"/>
      <c r="VC15" s="810"/>
      <c r="VD15" s="810"/>
      <c r="VE15" s="810"/>
      <c r="VF15" s="810"/>
      <c r="VG15" s="810"/>
      <c r="VH15" s="810"/>
      <c r="VI15" s="810"/>
      <c r="VJ15" s="810"/>
      <c r="VK15" s="810"/>
      <c r="VL15" s="810"/>
      <c r="VM15" s="810"/>
      <c r="VN15" s="810"/>
      <c r="VO15" s="810"/>
      <c r="VP15" s="810"/>
      <c r="VQ15" s="810"/>
      <c r="VR15" s="810"/>
      <c r="VS15" s="810"/>
      <c r="VT15" s="810"/>
      <c r="VU15" s="810"/>
      <c r="VV15" s="810"/>
      <c r="VW15" s="810"/>
      <c r="VX15" s="810"/>
      <c r="VY15" s="810"/>
      <c r="VZ15" s="810"/>
      <c r="WA15" s="810"/>
      <c r="WB15" s="810"/>
      <c r="WC15" s="810"/>
      <c r="WD15" s="810"/>
      <c r="WE15" s="810"/>
      <c r="WF15" s="810"/>
      <c r="WG15" s="810"/>
      <c r="WH15" s="810"/>
      <c r="WI15" s="810"/>
      <c r="WJ15" s="810"/>
      <c r="WK15" s="810"/>
      <c r="WL15" s="810"/>
      <c r="WM15" s="810"/>
      <c r="WN15" s="810"/>
      <c r="WO15" s="810"/>
      <c r="WP15" s="810"/>
      <c r="WQ15" s="810"/>
      <c r="WR15" s="810"/>
      <c r="WS15" s="810"/>
      <c r="WT15" s="810"/>
      <c r="WU15" s="810"/>
      <c r="WV15" s="810"/>
      <c r="WW15" s="810"/>
      <c r="WX15" s="810"/>
      <c r="WY15" s="810"/>
      <c r="WZ15" s="810"/>
      <c r="XA15" s="810"/>
      <c r="XB15" s="810"/>
      <c r="XC15" s="810"/>
      <c r="XD15" s="810"/>
      <c r="XE15" s="810"/>
      <c r="XF15" s="810"/>
      <c r="XG15" s="810"/>
      <c r="XH15" s="810"/>
      <c r="XI15" s="810"/>
      <c r="XJ15" s="810"/>
      <c r="XK15" s="810"/>
      <c r="XL15" s="810"/>
      <c r="XM15" s="810"/>
      <c r="XN15" s="810"/>
      <c r="XO15" s="810"/>
      <c r="XP15" s="810"/>
      <c r="XQ15" s="810"/>
      <c r="XR15" s="810"/>
      <c r="XS15" s="810"/>
      <c r="XT15" s="810"/>
      <c r="XU15" s="810"/>
      <c r="XV15" s="810"/>
      <c r="XW15" s="810"/>
      <c r="XX15" s="810"/>
      <c r="XY15" s="810"/>
      <c r="XZ15" s="810"/>
      <c r="YA15" s="810"/>
      <c r="YB15" s="810"/>
      <c r="YC15" s="810"/>
      <c r="YD15" s="810"/>
      <c r="YE15" s="810"/>
      <c r="YF15" s="810"/>
      <c r="YG15" s="810"/>
      <c r="YH15" s="810"/>
      <c r="YI15" s="810"/>
      <c r="YJ15" s="810"/>
      <c r="YK15" s="810"/>
      <c r="YL15" s="810"/>
      <c r="YM15" s="810"/>
      <c r="YN15" s="810"/>
      <c r="YO15" s="810"/>
      <c r="YP15" s="810"/>
      <c r="YQ15" s="810"/>
      <c r="YR15" s="810"/>
      <c r="YS15" s="810"/>
      <c r="YT15" s="810"/>
      <c r="YU15" s="810"/>
      <c r="YV15" s="810"/>
      <c r="YW15" s="810"/>
      <c r="YX15" s="810"/>
      <c r="YY15" s="810"/>
      <c r="YZ15" s="810"/>
      <c r="ZA15" s="810"/>
      <c r="ZB15" s="810"/>
      <c r="ZC15" s="810"/>
      <c r="ZD15" s="810"/>
      <c r="ZE15" s="810"/>
      <c r="ZF15" s="810"/>
      <c r="ZG15" s="810"/>
      <c r="ZH15" s="810"/>
      <c r="ZI15" s="810"/>
      <c r="ZJ15" s="810"/>
      <c r="ZK15" s="810"/>
      <c r="ZL15" s="810"/>
      <c r="ZM15" s="810"/>
      <c r="ZN15" s="810"/>
      <c r="ZO15" s="810"/>
      <c r="ZP15" s="810"/>
      <c r="ZQ15" s="810"/>
      <c r="ZR15" s="810"/>
      <c r="ZS15" s="810"/>
      <c r="ZT15" s="810"/>
      <c r="ZU15" s="810"/>
      <c r="ZV15" s="810"/>
      <c r="ZW15" s="810"/>
      <c r="ZX15" s="810"/>
      <c r="ZY15" s="810"/>
      <c r="ZZ15" s="810"/>
      <c r="AAA15" s="810"/>
      <c r="AAB15" s="810"/>
      <c r="AAC15" s="810"/>
      <c r="AAD15" s="810"/>
      <c r="AAE15" s="810"/>
      <c r="AAF15" s="810"/>
      <c r="AAG15" s="810"/>
      <c r="AAH15" s="810"/>
      <c r="AAI15" s="810"/>
      <c r="AAJ15" s="810"/>
      <c r="AAK15" s="810"/>
      <c r="AAL15" s="810"/>
      <c r="AAM15" s="810"/>
      <c r="AAN15" s="810"/>
      <c r="AAO15" s="810"/>
      <c r="AAP15" s="810"/>
      <c r="AAQ15" s="810"/>
      <c r="AAR15" s="810"/>
      <c r="AAS15" s="810"/>
      <c r="AAT15" s="810"/>
      <c r="AAU15" s="810"/>
      <c r="AAV15" s="810"/>
      <c r="AAW15" s="810"/>
      <c r="AAX15" s="810"/>
      <c r="AAY15" s="810"/>
      <c r="AAZ15" s="810"/>
      <c r="ABA15" s="810"/>
      <c r="ABB15" s="810"/>
      <c r="ABC15" s="810"/>
      <c r="ABD15" s="810"/>
      <c r="ABE15" s="810"/>
      <c r="ABF15" s="810"/>
      <c r="ABG15" s="810"/>
      <c r="ABH15" s="810"/>
      <c r="ABI15" s="810"/>
      <c r="ABJ15" s="810"/>
      <c r="ABK15" s="810"/>
      <c r="ABL15" s="810"/>
      <c r="ABM15" s="810"/>
      <c r="ABN15" s="810"/>
      <c r="ABO15" s="810"/>
      <c r="ABP15" s="810"/>
      <c r="ABQ15" s="810"/>
      <c r="ABR15" s="810"/>
      <c r="ABS15" s="810"/>
      <c r="ABT15" s="810"/>
      <c r="ABU15" s="810"/>
      <c r="ABV15" s="810"/>
      <c r="ABW15" s="810"/>
      <c r="ABX15" s="810"/>
      <c r="ABY15" s="810"/>
      <c r="ABZ15" s="810"/>
      <c r="ACA15" s="810"/>
      <c r="ACB15" s="810"/>
      <c r="ACC15" s="810"/>
      <c r="ACD15" s="810"/>
      <c r="ACE15" s="810"/>
      <c r="ACF15" s="810"/>
      <c r="ACG15" s="810"/>
      <c r="ACH15" s="810"/>
      <c r="ACI15" s="810"/>
      <c r="ACJ15" s="810"/>
      <c r="ACK15" s="810"/>
      <c r="ACL15" s="810"/>
      <c r="ACM15" s="810"/>
      <c r="ACN15" s="810"/>
      <c r="ACO15" s="810"/>
      <c r="ACP15" s="810"/>
      <c r="ACQ15" s="810"/>
      <c r="ACR15" s="810"/>
      <c r="ACS15" s="810"/>
      <c r="ACT15" s="810"/>
      <c r="ACU15" s="810"/>
      <c r="ACV15" s="810"/>
      <c r="ACW15" s="810"/>
      <c r="ACX15" s="810"/>
      <c r="ACY15" s="810"/>
      <c r="ACZ15" s="810"/>
      <c r="ADA15" s="810"/>
      <c r="ADB15" s="810"/>
      <c r="ADC15" s="810"/>
      <c r="ADD15" s="810"/>
      <c r="ADE15" s="810"/>
      <c r="ADF15" s="810"/>
      <c r="ADG15" s="810"/>
      <c r="ADH15" s="810"/>
      <c r="ADI15" s="810"/>
      <c r="ADJ15" s="810"/>
      <c r="ADK15" s="810"/>
      <c r="ADL15" s="810"/>
      <c r="ADM15" s="810"/>
      <c r="ADN15" s="810"/>
      <c r="ADO15" s="810"/>
      <c r="ADP15" s="810"/>
      <c r="ADQ15" s="810"/>
      <c r="ADR15" s="810"/>
      <c r="ADS15" s="810"/>
      <c r="ADT15" s="810"/>
      <c r="ADU15" s="810"/>
      <c r="ADV15" s="810"/>
      <c r="ADW15" s="810"/>
      <c r="ADX15" s="810"/>
      <c r="ADY15" s="810"/>
      <c r="ADZ15" s="810"/>
      <c r="AEA15" s="810"/>
      <c r="AEB15" s="810"/>
      <c r="AEC15" s="810"/>
      <c r="AED15" s="810"/>
      <c r="AEE15" s="810"/>
      <c r="AEF15" s="810"/>
      <c r="AEG15" s="810"/>
      <c r="AEH15" s="810"/>
      <c r="AEI15" s="810"/>
      <c r="AEJ15" s="810"/>
      <c r="AEK15" s="810"/>
      <c r="AEL15" s="810"/>
      <c r="AEM15" s="810"/>
      <c r="AEN15" s="810"/>
      <c r="AEO15" s="810"/>
      <c r="AEP15" s="810"/>
      <c r="AEQ15" s="810"/>
      <c r="AER15" s="810"/>
      <c r="AES15" s="810"/>
      <c r="AET15" s="810"/>
      <c r="AEU15" s="810"/>
      <c r="AEV15" s="810"/>
      <c r="AEW15" s="810"/>
      <c r="AEX15" s="810"/>
      <c r="AEY15" s="810"/>
      <c r="AEZ15" s="810"/>
      <c r="AFA15" s="810"/>
      <c r="AFB15" s="810"/>
      <c r="AFC15" s="810"/>
      <c r="AFD15" s="810"/>
      <c r="AFE15" s="810"/>
      <c r="AFF15" s="810"/>
      <c r="AFG15" s="810"/>
      <c r="AFH15" s="810"/>
      <c r="AFI15" s="810"/>
      <c r="AFJ15" s="810"/>
      <c r="AFK15" s="810"/>
      <c r="AFL15" s="810"/>
      <c r="AFM15" s="810"/>
      <c r="AFN15" s="810"/>
      <c r="AFO15" s="810"/>
      <c r="AFP15" s="810"/>
      <c r="AFQ15" s="810"/>
      <c r="AFR15" s="810"/>
      <c r="AFS15" s="810"/>
      <c r="AFT15" s="810"/>
      <c r="AFU15" s="810"/>
      <c r="AFV15" s="810"/>
      <c r="AFW15" s="810"/>
      <c r="AFX15" s="810"/>
      <c r="AFY15" s="810"/>
      <c r="AFZ15" s="810"/>
      <c r="AGA15" s="810"/>
      <c r="AGB15" s="810"/>
      <c r="AGC15" s="810"/>
      <c r="AGD15" s="810"/>
      <c r="AGE15" s="810"/>
      <c r="AGF15" s="810"/>
      <c r="AGG15" s="810"/>
      <c r="AGH15" s="810"/>
      <c r="AGI15" s="810"/>
      <c r="AGJ15" s="810"/>
      <c r="AGK15" s="810"/>
      <c r="AGL15" s="810"/>
      <c r="AGM15" s="810"/>
      <c r="AGN15" s="810"/>
      <c r="AGO15" s="810"/>
      <c r="AGP15" s="810"/>
      <c r="AGQ15" s="810"/>
      <c r="AGR15" s="810"/>
      <c r="AGS15" s="810"/>
      <c r="AGT15" s="810"/>
      <c r="AGU15" s="810"/>
      <c r="AGV15" s="810"/>
      <c r="AGW15" s="810"/>
      <c r="AGX15" s="810"/>
      <c r="AGY15" s="810"/>
      <c r="AGZ15" s="810"/>
      <c r="AHA15" s="810"/>
      <c r="AHB15" s="810"/>
      <c r="AHC15" s="810"/>
      <c r="AHD15" s="810"/>
      <c r="AHE15" s="810"/>
      <c r="AHF15" s="810"/>
      <c r="AHG15" s="810"/>
      <c r="AHH15" s="810"/>
      <c r="AHI15" s="810"/>
      <c r="AHJ15" s="810"/>
      <c r="AHK15" s="810"/>
      <c r="AHL15" s="810"/>
      <c r="AHM15" s="810"/>
      <c r="AHN15" s="810"/>
      <c r="AHO15" s="810"/>
      <c r="AHP15" s="810"/>
      <c r="AHQ15" s="810"/>
      <c r="AHR15" s="810"/>
      <c r="AHS15" s="810"/>
      <c r="AHT15" s="810"/>
      <c r="AHU15" s="810"/>
      <c r="AHV15" s="810"/>
      <c r="AHW15" s="810"/>
      <c r="AHX15" s="810"/>
      <c r="AHY15" s="810"/>
      <c r="AHZ15" s="810"/>
      <c r="AIA15" s="810"/>
      <c r="AIB15" s="810"/>
      <c r="AIC15" s="810"/>
      <c r="AID15" s="810"/>
      <c r="AIE15" s="810"/>
      <c r="AIF15" s="810"/>
      <c r="AIG15" s="810"/>
      <c r="AIH15" s="810"/>
      <c r="AII15" s="810"/>
      <c r="AIJ15" s="810"/>
      <c r="AIK15" s="810"/>
      <c r="AIL15" s="810"/>
      <c r="AIM15" s="810"/>
      <c r="AIN15" s="810"/>
      <c r="AIO15" s="810"/>
      <c r="AIP15" s="810"/>
      <c r="AIQ15" s="810"/>
      <c r="AIR15" s="810"/>
      <c r="AIS15" s="810"/>
      <c r="AIT15" s="810"/>
      <c r="AIU15" s="810"/>
      <c r="AIV15" s="810"/>
      <c r="AIW15" s="810"/>
      <c r="AIX15" s="810"/>
      <c r="AIY15" s="810"/>
      <c r="AIZ15" s="810"/>
      <c r="AJA15" s="810"/>
      <c r="AJB15" s="810"/>
      <c r="AJC15" s="810"/>
      <c r="AJD15" s="810"/>
      <c r="AJE15" s="810"/>
      <c r="AJF15" s="810"/>
      <c r="AJG15" s="810"/>
      <c r="AJH15" s="810"/>
      <c r="AJI15" s="810"/>
      <c r="AJJ15" s="810"/>
      <c r="AJK15" s="810"/>
      <c r="AJL15" s="810"/>
      <c r="AJM15" s="810"/>
      <c r="AJN15" s="810"/>
      <c r="AJO15" s="810"/>
      <c r="AJP15" s="810"/>
      <c r="AJQ15" s="810"/>
      <c r="AJR15" s="810"/>
      <c r="AJS15" s="810"/>
      <c r="AJT15" s="810"/>
      <c r="AJU15" s="810"/>
      <c r="AJV15" s="810"/>
      <c r="AJW15" s="810"/>
      <c r="AJX15" s="810"/>
      <c r="AJY15" s="810"/>
      <c r="AJZ15" s="810"/>
      <c r="AKA15" s="810"/>
      <c r="AKB15" s="810"/>
      <c r="AKC15" s="810"/>
      <c r="AKD15" s="810"/>
      <c r="AKE15" s="810"/>
      <c r="AKF15" s="810"/>
      <c r="AKG15" s="810"/>
      <c r="AKH15" s="810"/>
      <c r="AKI15" s="810"/>
      <c r="AKJ15" s="810"/>
      <c r="AKK15" s="810"/>
      <c r="AKL15" s="810"/>
      <c r="AKM15" s="810"/>
      <c r="AKN15" s="810"/>
      <c r="AKO15" s="810"/>
      <c r="AKP15" s="810"/>
      <c r="AKQ15" s="810"/>
      <c r="AKR15" s="810"/>
      <c r="AKS15" s="810"/>
      <c r="AKT15" s="810"/>
      <c r="AKU15" s="810"/>
      <c r="AKV15" s="810"/>
      <c r="AKW15" s="810"/>
      <c r="AKX15" s="810"/>
      <c r="AKY15" s="810"/>
      <c r="AKZ15" s="810"/>
      <c r="ALA15" s="810"/>
      <c r="ALB15" s="810"/>
      <c r="ALC15" s="810"/>
      <c r="ALD15" s="810"/>
      <c r="ALE15" s="810"/>
      <c r="ALF15" s="810"/>
      <c r="ALG15" s="810"/>
      <c r="ALH15" s="810"/>
      <c r="ALI15" s="810"/>
      <c r="ALJ15" s="810"/>
      <c r="ALK15" s="810"/>
      <c r="ALL15" s="810"/>
      <c r="ALM15" s="810"/>
      <c r="ALN15" s="810"/>
      <c r="ALO15" s="810"/>
      <c r="ALP15" s="810"/>
      <c r="ALQ15" s="810"/>
      <c r="ALR15" s="810"/>
      <c r="ALS15" s="810"/>
      <c r="ALT15" s="810"/>
      <c r="ALU15" s="810"/>
      <c r="ALV15" s="810"/>
      <c r="ALW15" s="810"/>
      <c r="ALX15" s="810"/>
      <c r="ALY15" s="810"/>
      <c r="ALZ15" s="810"/>
      <c r="AMA15" s="810"/>
      <c r="AMB15" s="810"/>
      <c r="AMC15" s="810"/>
      <c r="AMD15" s="810"/>
      <c r="AME15" s="810"/>
      <c r="AMF15" s="810"/>
      <c r="AMG15" s="810"/>
      <c r="AMH15" s="810"/>
      <c r="AMI15" s="810"/>
      <c r="AMJ15" s="810"/>
      <c r="AMK15" s="810"/>
      <c r="AML15" s="810"/>
      <c r="AMM15" s="810"/>
      <c r="AMN15" s="810"/>
      <c r="AMO15" s="810"/>
      <c r="AMP15" s="810"/>
      <c r="AMQ15" s="810"/>
      <c r="AMR15" s="810"/>
      <c r="AMS15" s="810"/>
      <c r="AMT15" s="810"/>
      <c r="AMU15" s="810"/>
      <c r="AMV15" s="810"/>
      <c r="AMW15" s="810"/>
      <c r="AMX15" s="810"/>
      <c r="AMY15" s="810"/>
      <c r="AMZ15" s="810"/>
      <c r="ANA15" s="810"/>
      <c r="ANB15" s="810"/>
      <c r="ANC15" s="810"/>
      <c r="AND15" s="810"/>
      <c r="ANE15" s="810"/>
      <c r="ANF15" s="810"/>
      <c r="ANG15" s="810"/>
      <c r="ANH15" s="810"/>
      <c r="ANI15" s="810"/>
      <c r="ANJ15" s="810"/>
      <c r="ANK15" s="810"/>
      <c r="ANL15" s="810"/>
      <c r="ANM15" s="810"/>
      <c r="ANN15" s="810"/>
      <c r="ANO15" s="810"/>
      <c r="ANP15" s="810"/>
      <c r="ANQ15" s="810"/>
      <c r="ANR15" s="810"/>
      <c r="ANS15" s="810"/>
      <c r="ANT15" s="810"/>
      <c r="ANU15" s="810"/>
      <c r="ANV15" s="810"/>
      <c r="ANW15" s="810"/>
      <c r="ANX15" s="810"/>
      <c r="ANY15" s="810"/>
      <c r="ANZ15" s="810"/>
      <c r="AOA15" s="810"/>
      <c r="AOB15" s="810"/>
      <c r="AOC15" s="810"/>
      <c r="AOD15" s="810"/>
      <c r="AOE15" s="810"/>
      <c r="AOF15" s="810"/>
      <c r="AOG15" s="810"/>
      <c r="AOH15" s="810"/>
      <c r="AOI15" s="810"/>
      <c r="AOJ15" s="810"/>
      <c r="AOK15" s="810"/>
      <c r="AOL15" s="810"/>
      <c r="AOM15" s="810"/>
      <c r="AON15" s="810"/>
      <c r="AOO15" s="810"/>
      <c r="AOP15" s="810"/>
      <c r="AOQ15" s="810"/>
      <c r="AOR15" s="810"/>
      <c r="AOS15" s="810"/>
      <c r="AOT15" s="810"/>
      <c r="AOU15" s="810"/>
      <c r="AOV15" s="810"/>
      <c r="AOW15" s="810"/>
      <c r="AOX15" s="810"/>
      <c r="AOY15" s="810"/>
      <c r="AOZ15" s="810"/>
      <c r="APA15" s="810"/>
      <c r="APB15" s="810"/>
      <c r="APC15" s="810"/>
      <c r="APD15" s="810"/>
      <c r="APE15" s="810"/>
      <c r="APF15" s="810"/>
      <c r="APG15" s="810"/>
      <c r="APH15" s="810"/>
      <c r="API15" s="810"/>
      <c r="APJ15" s="810"/>
      <c r="APK15" s="810"/>
      <c r="APL15" s="810"/>
      <c r="APM15" s="810"/>
      <c r="APN15" s="810"/>
      <c r="APO15" s="810"/>
      <c r="APP15" s="810"/>
      <c r="APQ15" s="810"/>
      <c r="APR15" s="810"/>
      <c r="APS15" s="810"/>
      <c r="APT15" s="810"/>
      <c r="APU15" s="810"/>
      <c r="APV15" s="810"/>
      <c r="APW15" s="810"/>
      <c r="APX15" s="810"/>
      <c r="APY15" s="810"/>
      <c r="APZ15" s="810"/>
      <c r="AQA15" s="810"/>
      <c r="AQB15" s="810"/>
      <c r="AQC15" s="810"/>
      <c r="AQD15" s="810"/>
      <c r="AQE15" s="810"/>
      <c r="AQF15" s="810"/>
      <c r="AQG15" s="810"/>
      <c r="AQH15" s="810"/>
      <c r="AQI15" s="810"/>
      <c r="AQJ15" s="810"/>
      <c r="AQK15" s="810"/>
      <c r="AQL15" s="810"/>
      <c r="AQM15" s="810"/>
      <c r="AQN15" s="810"/>
      <c r="AQO15" s="810"/>
      <c r="AQP15" s="810"/>
      <c r="AQQ15" s="810"/>
      <c r="AQR15" s="810"/>
      <c r="AQS15" s="810"/>
      <c r="AQT15" s="810"/>
      <c r="AQU15" s="810"/>
      <c r="AQV15" s="810"/>
      <c r="AQW15" s="810"/>
      <c r="AQX15" s="810"/>
      <c r="AQY15" s="810"/>
      <c r="AQZ15" s="810"/>
      <c r="ARA15" s="810"/>
      <c r="ARB15" s="810"/>
      <c r="ARC15" s="810"/>
      <c r="ARD15" s="810"/>
      <c r="ARE15" s="810"/>
      <c r="ARF15" s="810"/>
      <c r="ARG15" s="810"/>
      <c r="ARH15" s="810"/>
      <c r="ARI15" s="810"/>
      <c r="ARJ15" s="810"/>
      <c r="ARK15" s="810"/>
      <c r="ARL15" s="810"/>
      <c r="ARM15" s="810"/>
      <c r="ARN15" s="810"/>
      <c r="ARO15" s="810"/>
      <c r="ARP15" s="810"/>
      <c r="ARQ15" s="810"/>
      <c r="ARR15" s="810"/>
      <c r="ARS15" s="810"/>
      <c r="ART15" s="810"/>
      <c r="ARU15" s="810"/>
      <c r="ARV15" s="810"/>
      <c r="ARW15" s="810"/>
      <c r="ARX15" s="810"/>
      <c r="ARY15" s="810"/>
      <c r="ARZ15" s="810"/>
      <c r="ASA15" s="810"/>
      <c r="ASB15" s="810"/>
      <c r="ASC15" s="810"/>
      <c r="ASD15" s="810"/>
      <c r="ASE15" s="810"/>
      <c r="ASF15" s="810"/>
      <c r="ASG15" s="810"/>
      <c r="ASH15" s="810"/>
      <c r="ASI15" s="810"/>
      <c r="ASJ15" s="810"/>
      <c r="ASK15" s="810"/>
      <c r="ASL15" s="810"/>
      <c r="ASM15" s="810"/>
      <c r="ASN15" s="810"/>
      <c r="ASO15" s="810"/>
      <c r="ASP15" s="810"/>
      <c r="ASQ15" s="810"/>
      <c r="ASR15" s="810"/>
      <c r="ASS15" s="810"/>
      <c r="AST15" s="810"/>
      <c r="ASU15" s="810"/>
      <c r="ASV15" s="810"/>
      <c r="ASW15" s="810"/>
      <c r="ASX15" s="810"/>
      <c r="ASY15" s="810"/>
      <c r="ASZ15" s="810"/>
      <c r="ATA15" s="810"/>
      <c r="ATB15" s="810"/>
      <c r="ATC15" s="810"/>
      <c r="ATD15" s="810"/>
      <c r="ATE15" s="810"/>
      <c r="ATF15" s="810"/>
      <c r="ATG15" s="810"/>
      <c r="ATH15" s="810"/>
      <c r="ATI15" s="810"/>
      <c r="ATJ15" s="810"/>
      <c r="ATK15" s="810"/>
      <c r="ATL15" s="810"/>
      <c r="ATM15" s="810"/>
      <c r="ATN15" s="810"/>
      <c r="ATO15" s="810"/>
      <c r="ATP15" s="810"/>
      <c r="ATQ15" s="810"/>
      <c r="ATR15" s="810"/>
      <c r="ATS15" s="810"/>
      <c r="ATT15" s="810"/>
      <c r="ATU15" s="810"/>
      <c r="ATV15" s="810"/>
      <c r="ATW15" s="810"/>
      <c r="ATX15" s="810"/>
      <c r="ATY15" s="810"/>
      <c r="ATZ15" s="810"/>
      <c r="AUA15" s="810"/>
      <c r="AUB15" s="810"/>
      <c r="AUC15" s="810"/>
      <c r="AUD15" s="810"/>
      <c r="AUE15" s="810"/>
      <c r="AUF15" s="810"/>
      <c r="AUG15" s="810"/>
      <c r="AUH15" s="810"/>
      <c r="AUI15" s="810"/>
      <c r="AUJ15" s="810"/>
      <c r="AUK15" s="810"/>
      <c r="AUL15" s="810"/>
      <c r="AUM15" s="810"/>
      <c r="AUN15" s="810"/>
      <c r="AUO15" s="810"/>
      <c r="AUP15" s="810"/>
      <c r="AUQ15" s="810"/>
      <c r="AUR15" s="810"/>
      <c r="AUS15" s="810"/>
      <c r="AUT15" s="810"/>
      <c r="AUU15" s="810"/>
      <c r="AUV15" s="810"/>
      <c r="AUW15" s="810"/>
      <c r="AUX15" s="810"/>
      <c r="AUY15" s="810"/>
      <c r="AUZ15" s="810"/>
      <c r="AVA15" s="810"/>
      <c r="AVB15" s="810"/>
      <c r="AVC15" s="810"/>
      <c r="AVD15" s="810"/>
      <c r="AVE15" s="810"/>
      <c r="AVF15" s="810"/>
      <c r="AVG15" s="810"/>
      <c r="AVH15" s="810"/>
      <c r="AVI15" s="810"/>
      <c r="AVJ15" s="810"/>
      <c r="AVK15" s="810"/>
      <c r="AVL15" s="810"/>
      <c r="AVM15" s="810"/>
      <c r="AVN15" s="810"/>
      <c r="AVO15" s="810"/>
      <c r="AVP15" s="810"/>
      <c r="AVQ15" s="810"/>
      <c r="AVR15" s="810"/>
      <c r="AVS15" s="810"/>
      <c r="AVT15" s="810"/>
      <c r="AVU15" s="810"/>
      <c r="AVV15" s="810"/>
      <c r="AVW15" s="810"/>
      <c r="AVX15" s="810"/>
      <c r="AVY15" s="810"/>
      <c r="AVZ15" s="810"/>
      <c r="AWA15" s="810"/>
      <c r="AWB15" s="810"/>
      <c r="AWC15" s="810"/>
      <c r="AWD15" s="810"/>
      <c r="AWE15" s="810"/>
      <c r="AWF15" s="810"/>
      <c r="AWG15" s="810"/>
      <c r="AWH15" s="810"/>
      <c r="AWI15" s="810"/>
      <c r="AWJ15" s="810"/>
      <c r="AWK15" s="810"/>
      <c r="AWL15" s="810"/>
      <c r="AWM15" s="810"/>
      <c r="AWN15" s="810"/>
      <c r="AWO15" s="810"/>
      <c r="AWP15" s="810"/>
      <c r="AWQ15" s="810"/>
      <c r="AWR15" s="810"/>
      <c r="AWS15" s="810"/>
      <c r="AWT15" s="810"/>
      <c r="AWU15" s="810"/>
      <c r="AWV15" s="810"/>
      <c r="AWW15" s="810"/>
      <c r="AWX15" s="810"/>
      <c r="AWY15" s="810"/>
      <c r="AWZ15" s="810"/>
      <c r="AXA15" s="810"/>
      <c r="AXB15" s="810"/>
      <c r="AXC15" s="810"/>
      <c r="AXD15" s="810"/>
      <c r="AXE15" s="810"/>
      <c r="AXF15" s="810"/>
      <c r="AXG15" s="810"/>
      <c r="AXH15" s="810"/>
      <c r="AXI15" s="810"/>
      <c r="AXJ15" s="810"/>
      <c r="AXK15" s="810"/>
      <c r="AXL15" s="810"/>
      <c r="AXM15" s="810"/>
      <c r="AXN15" s="810"/>
      <c r="AXO15" s="810"/>
      <c r="AXP15" s="810"/>
      <c r="AXQ15" s="810"/>
      <c r="AXR15" s="810"/>
      <c r="AXS15" s="810"/>
      <c r="AXT15" s="810"/>
      <c r="AXU15" s="810"/>
      <c r="AXV15" s="810"/>
      <c r="AXW15" s="810"/>
      <c r="AXX15" s="810"/>
      <c r="AXY15" s="810"/>
      <c r="AXZ15" s="810"/>
      <c r="AYA15" s="810"/>
      <c r="AYB15" s="810"/>
      <c r="AYC15" s="810"/>
      <c r="AYD15" s="810"/>
      <c r="AYE15" s="810"/>
      <c r="AYF15" s="810"/>
      <c r="AYG15" s="810"/>
      <c r="AYH15" s="810"/>
      <c r="AYI15" s="810"/>
      <c r="AYJ15" s="810"/>
      <c r="AYK15" s="810"/>
      <c r="AYL15" s="810"/>
      <c r="AYM15" s="810"/>
      <c r="AYN15" s="810"/>
      <c r="AYO15" s="810"/>
      <c r="AYP15" s="810"/>
      <c r="AYQ15" s="810"/>
      <c r="AYR15" s="810"/>
      <c r="AYS15" s="810"/>
      <c r="AYT15" s="810"/>
      <c r="AYU15" s="810"/>
      <c r="AYV15" s="810"/>
      <c r="AYW15" s="810"/>
      <c r="AYX15" s="810"/>
      <c r="AYY15" s="810"/>
      <c r="AYZ15" s="810"/>
      <c r="AZA15" s="810"/>
      <c r="AZB15" s="810"/>
      <c r="AZC15" s="810"/>
      <c r="AZD15" s="810"/>
      <c r="AZE15" s="810"/>
      <c r="AZF15" s="810"/>
      <c r="AZG15" s="810"/>
      <c r="AZH15" s="810"/>
      <c r="AZI15" s="810"/>
      <c r="AZJ15" s="810"/>
      <c r="AZK15" s="810"/>
      <c r="AZL15" s="810"/>
      <c r="AZM15" s="810"/>
      <c r="AZN15" s="810"/>
      <c r="AZO15" s="810"/>
      <c r="AZP15" s="810"/>
      <c r="AZQ15" s="810"/>
      <c r="AZR15" s="810"/>
      <c r="AZS15" s="810"/>
      <c r="AZT15" s="810"/>
      <c r="AZU15" s="810"/>
      <c r="AZV15" s="810"/>
      <c r="AZW15" s="810"/>
      <c r="AZX15" s="810"/>
      <c r="AZY15" s="810"/>
      <c r="AZZ15" s="810"/>
      <c r="BAA15" s="810"/>
      <c r="BAB15" s="810"/>
      <c r="BAC15" s="810"/>
      <c r="BAD15" s="810"/>
      <c r="BAE15" s="810"/>
      <c r="BAF15" s="810"/>
      <c r="BAG15" s="810"/>
      <c r="BAH15" s="810"/>
      <c r="BAI15" s="810"/>
      <c r="BAJ15" s="810"/>
      <c r="BAK15" s="810"/>
      <c r="BAL15" s="810"/>
      <c r="BAM15" s="810"/>
      <c r="BAN15" s="810"/>
      <c r="BAO15" s="810"/>
      <c r="BAP15" s="810"/>
      <c r="BAQ15" s="810"/>
      <c r="BAR15" s="810"/>
      <c r="BAS15" s="810"/>
      <c r="BAT15" s="810"/>
      <c r="BAU15" s="810"/>
      <c r="BAV15" s="810"/>
      <c r="BAW15" s="810"/>
      <c r="BAX15" s="810"/>
      <c r="BAY15" s="810"/>
      <c r="BAZ15" s="810"/>
      <c r="BBA15" s="810"/>
      <c r="BBB15" s="810"/>
      <c r="BBC15" s="810"/>
      <c r="BBD15" s="810"/>
      <c r="BBE15" s="810"/>
      <c r="BBF15" s="810"/>
      <c r="BBG15" s="810"/>
      <c r="BBH15" s="810"/>
      <c r="BBI15" s="810"/>
      <c r="BBJ15" s="810"/>
      <c r="BBK15" s="810"/>
      <c r="BBL15" s="810"/>
      <c r="BBM15" s="810"/>
      <c r="BBN15" s="810"/>
      <c r="BBO15" s="810"/>
      <c r="BBP15" s="810"/>
      <c r="BBQ15" s="810"/>
      <c r="BBR15" s="810"/>
      <c r="BBS15" s="810"/>
      <c r="BBT15" s="810"/>
      <c r="BBU15" s="810"/>
      <c r="BBV15" s="810"/>
      <c r="BBW15" s="810"/>
      <c r="BBX15" s="810"/>
      <c r="BBY15" s="810"/>
      <c r="BBZ15" s="810"/>
      <c r="BCA15" s="810"/>
      <c r="BCB15" s="810"/>
      <c r="BCC15" s="810"/>
      <c r="BCD15" s="810"/>
      <c r="BCE15" s="810"/>
      <c r="BCF15" s="810"/>
      <c r="BCG15" s="810"/>
      <c r="BCH15" s="810"/>
      <c r="BCI15" s="810"/>
      <c r="BCJ15" s="810"/>
      <c r="BCK15" s="810"/>
      <c r="BCL15" s="810"/>
      <c r="BCM15" s="810"/>
      <c r="BCN15" s="810"/>
      <c r="BCO15" s="810"/>
      <c r="BCP15" s="810"/>
      <c r="BCQ15" s="810"/>
      <c r="BCR15" s="810"/>
      <c r="BCS15" s="810"/>
      <c r="BCT15" s="810"/>
      <c r="BCU15" s="810"/>
      <c r="BCV15" s="810"/>
      <c r="BCW15" s="810"/>
      <c r="BCX15" s="810"/>
      <c r="BCY15" s="810"/>
      <c r="BCZ15" s="810"/>
      <c r="BDA15" s="810"/>
      <c r="BDB15" s="810"/>
      <c r="BDC15" s="810"/>
      <c r="BDD15" s="810"/>
      <c r="BDE15" s="810"/>
      <c r="BDF15" s="810"/>
      <c r="BDG15" s="810"/>
      <c r="BDH15" s="810"/>
      <c r="BDI15" s="810"/>
      <c r="BDJ15" s="810"/>
      <c r="BDK15" s="810"/>
      <c r="BDL15" s="810"/>
      <c r="BDM15" s="810"/>
      <c r="BDN15" s="810"/>
      <c r="BDO15" s="810"/>
      <c r="BDP15" s="810"/>
      <c r="BDQ15" s="810"/>
      <c r="BDR15" s="810"/>
      <c r="BDS15" s="810"/>
      <c r="BDT15" s="810"/>
      <c r="BDU15" s="810"/>
      <c r="BDV15" s="810"/>
      <c r="BDW15" s="810"/>
      <c r="BDX15" s="810"/>
      <c r="BDY15" s="810"/>
      <c r="BDZ15" s="810"/>
      <c r="BEA15" s="810"/>
      <c r="BEB15" s="810"/>
      <c r="BEC15" s="810"/>
      <c r="BED15" s="810"/>
      <c r="BEE15" s="810"/>
      <c r="BEF15" s="810"/>
      <c r="BEG15" s="810"/>
      <c r="BEH15" s="810"/>
      <c r="BEI15" s="810"/>
      <c r="BEJ15" s="810"/>
      <c r="BEK15" s="810"/>
      <c r="BEL15" s="810"/>
      <c r="BEM15" s="810"/>
      <c r="BEN15" s="810"/>
      <c r="BEO15" s="810"/>
      <c r="BEP15" s="810"/>
      <c r="BEQ15" s="810"/>
      <c r="BER15" s="810"/>
      <c r="BES15" s="810"/>
      <c r="BET15" s="810"/>
      <c r="BEU15" s="810"/>
      <c r="BEV15" s="810"/>
      <c r="BEW15" s="810"/>
      <c r="BEX15" s="810"/>
      <c r="BEY15" s="810"/>
      <c r="BEZ15" s="810"/>
      <c r="BFA15" s="810"/>
      <c r="BFB15" s="810"/>
      <c r="BFC15" s="810"/>
      <c r="BFD15" s="810"/>
      <c r="BFE15" s="810"/>
      <c r="BFF15" s="810"/>
      <c r="BFG15" s="810"/>
      <c r="BFH15" s="810"/>
      <c r="BFI15" s="810"/>
      <c r="BFJ15" s="810"/>
      <c r="BFK15" s="810"/>
      <c r="BFL15" s="810"/>
      <c r="BFM15" s="810"/>
      <c r="BFN15" s="810"/>
      <c r="BFO15" s="810"/>
      <c r="BFP15" s="810"/>
      <c r="BFQ15" s="810"/>
      <c r="BFR15" s="810"/>
      <c r="BFS15" s="810"/>
      <c r="BFT15" s="810"/>
      <c r="BFU15" s="810"/>
      <c r="BFV15" s="810"/>
      <c r="BFW15" s="810"/>
      <c r="BFX15" s="810"/>
      <c r="BFY15" s="810"/>
      <c r="BFZ15" s="810"/>
      <c r="BGA15" s="810"/>
      <c r="BGB15" s="810"/>
      <c r="BGC15" s="810"/>
      <c r="BGD15" s="810"/>
      <c r="BGE15" s="810"/>
      <c r="BGF15" s="810"/>
      <c r="BGG15" s="810"/>
      <c r="BGH15" s="810"/>
      <c r="BGI15" s="810"/>
      <c r="BGJ15" s="810"/>
      <c r="BGK15" s="810"/>
      <c r="BGL15" s="810"/>
      <c r="BGM15" s="810"/>
      <c r="BGN15" s="810"/>
      <c r="BGO15" s="810"/>
      <c r="BGP15" s="810"/>
      <c r="BGQ15" s="810"/>
      <c r="BGR15" s="810"/>
      <c r="BGS15" s="810"/>
      <c r="BGT15" s="810"/>
      <c r="BGU15" s="810"/>
      <c r="BGV15" s="810"/>
      <c r="BGW15" s="810"/>
      <c r="BGX15" s="810"/>
      <c r="BGY15" s="810"/>
      <c r="BGZ15" s="810"/>
      <c r="BHA15" s="810"/>
      <c r="BHB15" s="810"/>
      <c r="BHC15" s="810"/>
      <c r="BHD15" s="810"/>
      <c r="BHE15" s="810"/>
      <c r="BHF15" s="810"/>
      <c r="BHG15" s="810"/>
      <c r="BHH15" s="810"/>
      <c r="BHI15" s="810"/>
      <c r="BHJ15" s="810"/>
      <c r="BHK15" s="810"/>
      <c r="BHL15" s="810"/>
      <c r="BHM15" s="810"/>
      <c r="BHN15" s="810"/>
      <c r="BHO15" s="810"/>
      <c r="BHP15" s="810"/>
      <c r="BHQ15" s="810"/>
      <c r="BHR15" s="810"/>
      <c r="BHS15" s="810"/>
      <c r="BHT15" s="810"/>
      <c r="BHU15" s="810"/>
      <c r="BHV15" s="810"/>
      <c r="BHW15" s="810"/>
      <c r="BHX15" s="810"/>
      <c r="BHY15" s="810"/>
      <c r="BHZ15" s="810"/>
      <c r="BIA15" s="810"/>
      <c r="BIB15" s="810"/>
      <c r="BIC15" s="810"/>
      <c r="BID15" s="810"/>
      <c r="BIE15" s="810"/>
      <c r="BIF15" s="810"/>
      <c r="BIG15" s="810"/>
      <c r="BIH15" s="810"/>
      <c r="BII15" s="810"/>
      <c r="BIJ15" s="810"/>
      <c r="BIK15" s="810"/>
      <c r="BIL15" s="810"/>
      <c r="BIM15" s="810"/>
      <c r="BIN15" s="810"/>
      <c r="BIO15" s="810"/>
      <c r="BIP15" s="810"/>
      <c r="BIQ15" s="810"/>
      <c r="BIR15" s="810"/>
      <c r="BIS15" s="810"/>
      <c r="BIT15" s="810"/>
      <c r="BIU15" s="810"/>
      <c r="BIV15" s="810"/>
      <c r="BIW15" s="810"/>
      <c r="BIX15" s="810"/>
      <c r="BIY15" s="810"/>
      <c r="BIZ15" s="810"/>
      <c r="BJA15" s="810"/>
      <c r="BJB15" s="810"/>
      <c r="BJC15" s="810"/>
      <c r="BJD15" s="810"/>
      <c r="BJE15" s="810"/>
      <c r="BJF15" s="810"/>
      <c r="BJG15" s="810"/>
      <c r="BJH15" s="810"/>
      <c r="BJI15" s="810"/>
      <c r="BJJ15" s="810"/>
      <c r="BJK15" s="810"/>
      <c r="BJL15" s="810"/>
      <c r="BJM15" s="810"/>
      <c r="BJN15" s="810"/>
      <c r="BJO15" s="810"/>
      <c r="BJP15" s="810"/>
      <c r="BJQ15" s="810"/>
      <c r="BJR15" s="810"/>
      <c r="BJS15" s="810"/>
      <c r="BJT15" s="810"/>
      <c r="BJU15" s="810"/>
      <c r="BJV15" s="810"/>
      <c r="BJW15" s="810"/>
      <c r="BJX15" s="810"/>
      <c r="BJY15" s="810"/>
      <c r="BJZ15" s="810"/>
      <c r="BKA15" s="810"/>
      <c r="BKB15" s="810"/>
      <c r="BKC15" s="810"/>
      <c r="BKD15" s="810"/>
      <c r="BKE15" s="810"/>
      <c r="BKF15" s="810"/>
      <c r="BKG15" s="810"/>
      <c r="BKH15" s="810"/>
      <c r="BKI15" s="810"/>
      <c r="BKJ15" s="810"/>
      <c r="BKK15" s="810"/>
      <c r="BKL15" s="810"/>
      <c r="BKM15" s="810"/>
      <c r="BKN15" s="810"/>
      <c r="BKO15" s="810"/>
      <c r="BKP15" s="810"/>
      <c r="BKQ15" s="810"/>
      <c r="BKR15" s="810"/>
      <c r="BKS15" s="810"/>
      <c r="BKT15" s="810"/>
      <c r="BKU15" s="810"/>
      <c r="BKV15" s="810"/>
      <c r="BKW15" s="810"/>
      <c r="BKX15" s="810"/>
      <c r="BKY15" s="810"/>
      <c r="BKZ15" s="810"/>
      <c r="BLA15" s="810"/>
      <c r="BLB15" s="810"/>
      <c r="BLC15" s="810"/>
      <c r="BLD15" s="810"/>
      <c r="BLE15" s="810"/>
      <c r="BLF15" s="810"/>
      <c r="BLG15" s="810"/>
      <c r="BLH15" s="810"/>
      <c r="BLI15" s="810"/>
      <c r="BLJ15" s="810"/>
      <c r="BLK15" s="810"/>
      <c r="BLL15" s="810"/>
      <c r="BLM15" s="810"/>
      <c r="BLN15" s="810"/>
      <c r="BLO15" s="810"/>
      <c r="BLP15" s="810"/>
      <c r="BLQ15" s="810"/>
      <c r="BLR15" s="810"/>
      <c r="BLS15" s="810"/>
      <c r="BLT15" s="810"/>
      <c r="BLU15" s="810"/>
      <c r="BLV15" s="810"/>
      <c r="BLW15" s="810"/>
      <c r="BLX15" s="810"/>
      <c r="BLY15" s="810"/>
      <c r="BLZ15" s="810"/>
      <c r="BMA15" s="810"/>
      <c r="BMB15" s="810"/>
      <c r="BMC15" s="810"/>
      <c r="BMD15" s="810"/>
      <c r="BME15" s="810"/>
      <c r="BMF15" s="810"/>
      <c r="BMG15" s="810"/>
      <c r="BMH15" s="810"/>
      <c r="BMI15" s="810"/>
      <c r="BMJ15" s="810"/>
      <c r="BMK15" s="810"/>
      <c r="BML15" s="810"/>
      <c r="BMM15" s="810"/>
      <c r="BMN15" s="810"/>
      <c r="BMO15" s="810"/>
      <c r="BMP15" s="810"/>
      <c r="BMQ15" s="810"/>
      <c r="BMR15" s="810"/>
      <c r="BMS15" s="810"/>
      <c r="BMT15" s="810"/>
      <c r="BMU15" s="810"/>
      <c r="BMV15" s="810"/>
      <c r="BMW15" s="810"/>
      <c r="BMX15" s="810"/>
      <c r="BMY15" s="810"/>
      <c r="BMZ15" s="810"/>
      <c r="BNA15" s="810"/>
      <c r="BNB15" s="810"/>
      <c r="BNC15" s="810"/>
      <c r="BND15" s="810"/>
      <c r="BNE15" s="810"/>
      <c r="BNF15" s="810"/>
      <c r="BNG15" s="810"/>
      <c r="BNH15" s="810"/>
      <c r="BNI15" s="810"/>
      <c r="BNJ15" s="810"/>
      <c r="BNK15" s="810"/>
      <c r="BNL15" s="810"/>
      <c r="BNM15" s="810"/>
      <c r="BNN15" s="810"/>
      <c r="BNO15" s="810"/>
      <c r="BNP15" s="810"/>
      <c r="BNQ15" s="810"/>
      <c r="BNR15" s="810"/>
      <c r="BNS15" s="810"/>
      <c r="BNT15" s="810"/>
      <c r="BNU15" s="810"/>
      <c r="BNV15" s="810"/>
      <c r="BNW15" s="810"/>
      <c r="BNX15" s="810"/>
      <c r="BNY15" s="810"/>
      <c r="BNZ15" s="810"/>
      <c r="BOA15" s="810"/>
      <c r="BOB15" s="810"/>
      <c r="BOC15" s="810"/>
      <c r="BOD15" s="810"/>
      <c r="BOE15" s="810"/>
      <c r="BOF15" s="810"/>
      <c r="BOG15" s="810"/>
      <c r="BOH15" s="810"/>
      <c r="BOI15" s="810"/>
      <c r="BOJ15" s="810"/>
      <c r="BOK15" s="810"/>
      <c r="BOL15" s="810"/>
      <c r="BOM15" s="810"/>
      <c r="BON15" s="810"/>
      <c r="BOO15" s="810"/>
      <c r="BOP15" s="810"/>
      <c r="BOQ15" s="810"/>
      <c r="BOR15" s="810"/>
      <c r="BOS15" s="810"/>
      <c r="BOT15" s="810"/>
      <c r="BOU15" s="810"/>
      <c r="BOV15" s="810"/>
      <c r="BOW15" s="810"/>
      <c r="BOX15" s="810"/>
      <c r="BOY15" s="810"/>
      <c r="BOZ15" s="810"/>
      <c r="BPA15" s="810"/>
      <c r="BPB15" s="810"/>
      <c r="BPC15" s="810"/>
      <c r="BPD15" s="810"/>
      <c r="BPE15" s="810"/>
      <c r="BPF15" s="810"/>
      <c r="BPG15" s="810"/>
      <c r="BPH15" s="810"/>
      <c r="BPI15" s="810"/>
      <c r="BPJ15" s="810"/>
      <c r="BPK15" s="810"/>
      <c r="BPL15" s="810"/>
      <c r="BPM15" s="810"/>
      <c r="BPN15" s="810"/>
      <c r="BPO15" s="810"/>
      <c r="BPP15" s="810"/>
      <c r="BPQ15" s="810"/>
      <c r="BPR15" s="810"/>
      <c r="BPS15" s="810"/>
      <c r="BPT15" s="810"/>
      <c r="BPU15" s="810"/>
      <c r="BPV15" s="810"/>
      <c r="BPW15" s="810"/>
      <c r="BPX15" s="810"/>
      <c r="BPY15" s="810"/>
      <c r="BPZ15" s="810"/>
      <c r="BQA15" s="810"/>
      <c r="BQB15" s="810"/>
      <c r="BQC15" s="810"/>
      <c r="BQD15" s="810"/>
      <c r="BQE15" s="810"/>
      <c r="BQF15" s="810"/>
      <c r="BQG15" s="810"/>
      <c r="BQH15" s="810"/>
      <c r="BQI15" s="810"/>
      <c r="BQJ15" s="810"/>
      <c r="BQK15" s="810"/>
      <c r="BQL15" s="810"/>
      <c r="BQM15" s="810"/>
      <c r="BQN15" s="810"/>
      <c r="BQO15" s="810"/>
      <c r="BQP15" s="810"/>
      <c r="BQQ15" s="810"/>
      <c r="BQR15" s="810"/>
      <c r="BQS15" s="810"/>
      <c r="BQT15" s="810"/>
      <c r="BQU15" s="810"/>
      <c r="BQV15" s="810"/>
      <c r="BQW15" s="810"/>
      <c r="BQX15" s="810"/>
      <c r="BQY15" s="810"/>
      <c r="BQZ15" s="810"/>
      <c r="BRA15" s="810"/>
      <c r="BRB15" s="810"/>
      <c r="BRC15" s="810"/>
      <c r="BRD15" s="810"/>
      <c r="BRE15" s="810"/>
      <c r="BRF15" s="810"/>
      <c r="BRG15" s="810"/>
      <c r="BRH15" s="810"/>
      <c r="BRI15" s="810"/>
      <c r="BRJ15" s="810"/>
      <c r="BRK15" s="810"/>
      <c r="BRL15" s="810"/>
      <c r="BRM15" s="810"/>
      <c r="BRN15" s="810"/>
      <c r="BRO15" s="810"/>
      <c r="BRP15" s="810"/>
      <c r="BRQ15" s="810"/>
      <c r="BRR15" s="810"/>
      <c r="BRS15" s="810"/>
      <c r="BRT15" s="810"/>
      <c r="BRU15" s="810"/>
      <c r="BRV15" s="810"/>
      <c r="BRW15" s="810"/>
      <c r="BRX15" s="810"/>
      <c r="BRY15" s="810"/>
      <c r="BRZ15" s="810"/>
      <c r="BSA15" s="810"/>
      <c r="BSB15" s="810"/>
      <c r="BSC15" s="810"/>
      <c r="BSD15" s="810"/>
      <c r="BSE15" s="810"/>
      <c r="BSF15" s="810"/>
      <c r="BSG15" s="810"/>
      <c r="BSH15" s="810"/>
      <c r="BSI15" s="810"/>
      <c r="BSJ15" s="810"/>
      <c r="BSK15" s="810"/>
      <c r="BSL15" s="810"/>
      <c r="BSM15" s="810"/>
      <c r="BSN15" s="810"/>
      <c r="BSO15" s="810"/>
      <c r="BSP15" s="810"/>
      <c r="BSQ15" s="810"/>
      <c r="BSR15" s="810"/>
      <c r="BSS15" s="810"/>
      <c r="BST15" s="810"/>
      <c r="BSU15" s="810"/>
      <c r="BSV15" s="810"/>
      <c r="BSW15" s="810"/>
      <c r="BSX15" s="810"/>
      <c r="BSY15" s="810"/>
      <c r="BSZ15" s="810"/>
      <c r="BTA15" s="810"/>
      <c r="BTB15" s="810"/>
      <c r="BTC15" s="810"/>
      <c r="BTD15" s="810"/>
      <c r="BTE15" s="810"/>
      <c r="BTF15" s="810"/>
      <c r="BTG15" s="810"/>
      <c r="BTH15" s="810"/>
      <c r="BTI15" s="810"/>
      <c r="BTJ15" s="810"/>
      <c r="BTK15" s="810"/>
      <c r="BTL15" s="810"/>
      <c r="BTM15" s="810"/>
      <c r="BTN15" s="810"/>
      <c r="BTO15" s="810"/>
      <c r="BTP15" s="810"/>
      <c r="BTQ15" s="810"/>
      <c r="BTR15" s="810"/>
      <c r="BTS15" s="810"/>
      <c r="BTT15" s="810"/>
      <c r="BTU15" s="810"/>
      <c r="BTV15" s="810"/>
      <c r="BTW15" s="810"/>
      <c r="BTX15" s="810"/>
      <c r="BTY15" s="810"/>
      <c r="BTZ15" s="810"/>
      <c r="BUA15" s="810"/>
      <c r="BUB15" s="810"/>
      <c r="BUC15" s="810"/>
      <c r="BUD15" s="810"/>
      <c r="BUE15" s="810"/>
      <c r="BUF15" s="810"/>
      <c r="BUG15" s="810"/>
      <c r="BUH15" s="810"/>
      <c r="BUI15" s="810"/>
      <c r="BUJ15" s="810"/>
      <c r="BUK15" s="810"/>
      <c r="BUL15" s="810"/>
      <c r="BUM15" s="810"/>
      <c r="BUN15" s="810"/>
      <c r="BUO15" s="810"/>
      <c r="BUP15" s="810"/>
      <c r="BUQ15" s="810"/>
      <c r="BUR15" s="810"/>
      <c r="BUS15" s="810"/>
      <c r="BUT15" s="810"/>
      <c r="BUU15" s="810"/>
      <c r="BUV15" s="810"/>
      <c r="BUW15" s="810"/>
      <c r="BUX15" s="810"/>
      <c r="BUY15" s="810"/>
      <c r="BUZ15" s="810"/>
      <c r="BVA15" s="810"/>
      <c r="BVB15" s="810"/>
      <c r="BVC15" s="810"/>
      <c r="BVD15" s="810"/>
      <c r="BVE15" s="810"/>
      <c r="BVF15" s="810"/>
      <c r="BVG15" s="810"/>
      <c r="BVH15" s="810"/>
      <c r="BVI15" s="810"/>
      <c r="BVJ15" s="810"/>
      <c r="BVK15" s="810"/>
      <c r="BVL15" s="810"/>
      <c r="BVM15" s="810"/>
      <c r="BVN15" s="810"/>
      <c r="BVO15" s="810"/>
      <c r="BVP15" s="810"/>
      <c r="BVQ15" s="810"/>
      <c r="BVR15" s="810"/>
      <c r="BVS15" s="810"/>
      <c r="BVT15" s="810"/>
      <c r="BVU15" s="810"/>
      <c r="BVV15" s="810"/>
      <c r="BVW15" s="810"/>
      <c r="BVX15" s="810"/>
      <c r="BVY15" s="810"/>
      <c r="BVZ15" s="810"/>
      <c r="BWA15" s="810"/>
      <c r="BWB15" s="810"/>
      <c r="BWC15" s="810"/>
      <c r="BWD15" s="810"/>
      <c r="BWE15" s="810"/>
      <c r="BWF15" s="810"/>
      <c r="BWG15" s="810"/>
      <c r="BWH15" s="810"/>
      <c r="BWI15" s="810"/>
      <c r="BWJ15" s="810"/>
      <c r="BWK15" s="810"/>
      <c r="BWL15" s="810"/>
      <c r="BWM15" s="810"/>
      <c r="BWN15" s="810"/>
      <c r="BWO15" s="810"/>
      <c r="BWP15" s="810"/>
      <c r="BWQ15" s="810"/>
      <c r="BWR15" s="810"/>
      <c r="BWS15" s="810"/>
      <c r="BWT15" s="810"/>
      <c r="BWU15" s="810"/>
      <c r="BWV15" s="810"/>
      <c r="BWW15" s="810"/>
      <c r="BWX15" s="810"/>
      <c r="BWY15" s="810"/>
      <c r="BWZ15" s="810"/>
      <c r="BXA15" s="810"/>
      <c r="BXB15" s="810"/>
      <c r="BXC15" s="810"/>
      <c r="BXD15" s="810"/>
      <c r="BXE15" s="810"/>
      <c r="BXF15" s="810"/>
      <c r="BXG15" s="810"/>
      <c r="BXH15" s="810"/>
      <c r="BXI15" s="810"/>
      <c r="BXJ15" s="810"/>
      <c r="BXK15" s="810"/>
      <c r="BXL15" s="810"/>
      <c r="BXM15" s="810"/>
      <c r="BXN15" s="810"/>
      <c r="BXO15" s="810"/>
      <c r="BXP15" s="810"/>
      <c r="BXQ15" s="810"/>
      <c r="BXR15" s="810"/>
      <c r="BXS15" s="810"/>
      <c r="BXT15" s="810"/>
      <c r="BXU15" s="810"/>
      <c r="BXV15" s="810"/>
      <c r="BXW15" s="810"/>
      <c r="BXX15" s="810"/>
      <c r="BXY15" s="810"/>
      <c r="BXZ15" s="810"/>
      <c r="BYA15" s="810"/>
      <c r="BYB15" s="810"/>
      <c r="BYC15" s="810"/>
      <c r="BYD15" s="810"/>
      <c r="BYE15" s="810"/>
      <c r="BYF15" s="810"/>
      <c r="BYG15" s="810"/>
      <c r="BYH15" s="810"/>
      <c r="BYI15" s="810"/>
      <c r="BYJ15" s="810"/>
      <c r="BYK15" s="810"/>
      <c r="BYL15" s="810"/>
      <c r="BYM15" s="810"/>
      <c r="BYN15" s="810"/>
      <c r="BYO15" s="810"/>
      <c r="BYP15" s="810"/>
      <c r="BYQ15" s="810"/>
      <c r="BYR15" s="810"/>
      <c r="BYS15" s="810"/>
      <c r="BYT15" s="810"/>
      <c r="BYU15" s="810"/>
      <c r="BYV15" s="810"/>
      <c r="BYW15" s="810"/>
      <c r="BYX15" s="810"/>
      <c r="BYY15" s="810"/>
      <c r="BYZ15" s="810"/>
      <c r="BZA15" s="810"/>
      <c r="BZB15" s="810"/>
      <c r="BZC15" s="810"/>
      <c r="BZD15" s="810"/>
      <c r="BZE15" s="810"/>
      <c r="BZF15" s="810"/>
      <c r="BZG15" s="810"/>
      <c r="BZH15" s="810"/>
      <c r="BZI15" s="810"/>
      <c r="BZJ15" s="810"/>
      <c r="BZK15" s="810"/>
      <c r="BZL15" s="810"/>
      <c r="BZM15" s="810"/>
      <c r="BZN15" s="810"/>
      <c r="BZO15" s="810"/>
      <c r="BZP15" s="810"/>
      <c r="BZQ15" s="810"/>
      <c r="BZR15" s="810"/>
      <c r="BZS15" s="810"/>
      <c r="BZT15" s="810"/>
      <c r="BZU15" s="810"/>
      <c r="BZV15" s="810"/>
      <c r="BZW15" s="810"/>
      <c r="BZX15" s="810"/>
      <c r="BZY15" s="810"/>
      <c r="BZZ15" s="810"/>
      <c r="CAA15" s="810"/>
      <c r="CAB15" s="810"/>
      <c r="CAC15" s="810"/>
      <c r="CAD15" s="810"/>
      <c r="CAE15" s="810"/>
      <c r="CAF15" s="810"/>
      <c r="CAG15" s="810"/>
      <c r="CAH15" s="810"/>
      <c r="CAI15" s="810"/>
      <c r="CAJ15" s="810"/>
      <c r="CAK15" s="810"/>
      <c r="CAL15" s="810"/>
      <c r="CAM15" s="810"/>
      <c r="CAN15" s="810"/>
      <c r="CAO15" s="810"/>
      <c r="CAP15" s="810"/>
      <c r="CAQ15" s="810"/>
      <c r="CAR15" s="810"/>
      <c r="CAS15" s="810"/>
      <c r="CAT15" s="810"/>
      <c r="CAU15" s="810"/>
      <c r="CAV15" s="810"/>
      <c r="CAW15" s="810"/>
      <c r="CAX15" s="810"/>
      <c r="CAY15" s="810"/>
      <c r="CAZ15" s="810"/>
      <c r="CBA15" s="810"/>
      <c r="CBB15" s="810"/>
      <c r="CBC15" s="810"/>
      <c r="CBD15" s="810"/>
      <c r="CBE15" s="810"/>
      <c r="CBF15" s="810"/>
      <c r="CBG15" s="810"/>
      <c r="CBH15" s="810"/>
      <c r="CBI15" s="810"/>
      <c r="CBJ15" s="810"/>
      <c r="CBK15" s="810"/>
      <c r="CBL15" s="810"/>
      <c r="CBM15" s="810"/>
      <c r="CBN15" s="810"/>
      <c r="CBO15" s="810"/>
      <c r="CBP15" s="810"/>
      <c r="CBQ15" s="810"/>
      <c r="CBR15" s="810"/>
      <c r="CBS15" s="810"/>
      <c r="CBT15" s="810"/>
      <c r="CBU15" s="810"/>
      <c r="CBV15" s="810"/>
      <c r="CBW15" s="810"/>
      <c r="CBX15" s="810"/>
      <c r="CBY15" s="810"/>
      <c r="CBZ15" s="810"/>
      <c r="CCA15" s="810"/>
      <c r="CCB15" s="810"/>
      <c r="CCC15" s="810"/>
      <c r="CCD15" s="810"/>
      <c r="CCE15" s="810"/>
      <c r="CCF15" s="810"/>
      <c r="CCG15" s="810"/>
      <c r="CCH15" s="810"/>
      <c r="CCI15" s="810"/>
      <c r="CCJ15" s="810"/>
      <c r="CCK15" s="810"/>
      <c r="CCL15" s="810"/>
      <c r="CCM15" s="810"/>
      <c r="CCN15" s="810"/>
      <c r="CCO15" s="810"/>
      <c r="CCP15" s="810"/>
      <c r="CCQ15" s="810"/>
      <c r="CCR15" s="810"/>
      <c r="CCS15" s="810"/>
      <c r="CCT15" s="810"/>
      <c r="CCU15" s="810"/>
      <c r="CCV15" s="810"/>
      <c r="CCW15" s="810"/>
      <c r="CCX15" s="810"/>
      <c r="CCY15" s="810"/>
      <c r="CCZ15" s="810"/>
      <c r="CDA15" s="810"/>
      <c r="CDB15" s="810"/>
      <c r="CDC15" s="810"/>
      <c r="CDD15" s="810"/>
      <c r="CDE15" s="810"/>
      <c r="CDF15" s="810"/>
      <c r="CDG15" s="810"/>
      <c r="CDH15" s="810"/>
      <c r="CDI15" s="810"/>
      <c r="CDJ15" s="810"/>
      <c r="CDK15" s="810"/>
      <c r="CDL15" s="810"/>
      <c r="CDM15" s="810"/>
      <c r="CDN15" s="810"/>
      <c r="CDO15" s="810"/>
      <c r="CDP15" s="810"/>
      <c r="CDQ15" s="810"/>
      <c r="CDR15" s="810"/>
      <c r="CDS15" s="810"/>
      <c r="CDT15" s="810"/>
      <c r="CDU15" s="810"/>
      <c r="CDV15" s="810"/>
      <c r="CDW15" s="810"/>
      <c r="CDX15" s="810"/>
      <c r="CDY15" s="810"/>
      <c r="CDZ15" s="810"/>
      <c r="CEA15" s="810"/>
      <c r="CEB15" s="810"/>
      <c r="CEC15" s="810"/>
      <c r="CED15" s="810"/>
      <c r="CEE15" s="810"/>
      <c r="CEF15" s="810"/>
      <c r="CEG15" s="810"/>
      <c r="CEH15" s="810"/>
      <c r="CEI15" s="810"/>
      <c r="CEJ15" s="810"/>
      <c r="CEK15" s="810"/>
      <c r="CEL15" s="810"/>
      <c r="CEM15" s="810"/>
      <c r="CEN15" s="810"/>
      <c r="CEO15" s="810"/>
      <c r="CEP15" s="810"/>
      <c r="CEQ15" s="810"/>
      <c r="CER15" s="810"/>
      <c r="CES15" s="810"/>
      <c r="CET15" s="810"/>
      <c r="CEU15" s="810"/>
      <c r="CEV15" s="810"/>
      <c r="CEW15" s="810"/>
      <c r="CEX15" s="810"/>
      <c r="CEY15" s="810"/>
      <c r="CEZ15" s="810"/>
      <c r="CFA15" s="810"/>
      <c r="CFB15" s="810"/>
      <c r="CFC15" s="810"/>
      <c r="CFD15" s="810"/>
      <c r="CFE15" s="810"/>
      <c r="CFF15" s="810"/>
      <c r="CFG15" s="810"/>
      <c r="CFH15" s="810"/>
      <c r="CFI15" s="810"/>
      <c r="CFJ15" s="810"/>
      <c r="CFK15" s="810"/>
      <c r="CFL15" s="810"/>
      <c r="CFM15" s="810"/>
      <c r="CFN15" s="810"/>
      <c r="CFO15" s="810"/>
      <c r="CFP15" s="810"/>
      <c r="CFQ15" s="810"/>
      <c r="CFR15" s="810"/>
      <c r="CFS15" s="810"/>
      <c r="CFT15" s="810"/>
      <c r="CFU15" s="810"/>
      <c r="CFV15" s="810"/>
      <c r="CFW15" s="810"/>
      <c r="CFX15" s="810"/>
      <c r="CFY15" s="810"/>
      <c r="CFZ15" s="810"/>
      <c r="CGA15" s="810"/>
      <c r="CGB15" s="810"/>
      <c r="CGC15" s="810"/>
      <c r="CGD15" s="810"/>
      <c r="CGE15" s="810"/>
      <c r="CGF15" s="810"/>
      <c r="CGG15" s="810"/>
      <c r="CGH15" s="810"/>
      <c r="CGI15" s="810"/>
      <c r="CGJ15" s="810"/>
      <c r="CGK15" s="810"/>
      <c r="CGL15" s="810"/>
      <c r="CGM15" s="810"/>
      <c r="CGN15" s="810"/>
      <c r="CGO15" s="810"/>
      <c r="CGP15" s="810"/>
      <c r="CGQ15" s="810"/>
      <c r="CGR15" s="810"/>
      <c r="CGS15" s="810"/>
      <c r="CGT15" s="810"/>
      <c r="CGU15" s="810"/>
      <c r="CGV15" s="810"/>
      <c r="CGW15" s="810"/>
      <c r="CGX15" s="810"/>
      <c r="CGY15" s="810"/>
      <c r="CGZ15" s="810"/>
      <c r="CHA15" s="810"/>
      <c r="CHB15" s="810"/>
      <c r="CHC15" s="810"/>
      <c r="CHD15" s="810"/>
      <c r="CHE15" s="810"/>
      <c r="CHF15" s="810"/>
      <c r="CHG15" s="810"/>
      <c r="CHH15" s="810"/>
      <c r="CHI15" s="810"/>
      <c r="CHJ15" s="810"/>
      <c r="CHK15" s="810"/>
      <c r="CHL15" s="810"/>
      <c r="CHM15" s="810"/>
      <c r="CHN15" s="810"/>
      <c r="CHO15" s="810"/>
      <c r="CHP15" s="810"/>
      <c r="CHQ15" s="810"/>
      <c r="CHR15" s="810"/>
      <c r="CHS15" s="810"/>
      <c r="CHT15" s="810"/>
      <c r="CHU15" s="810"/>
      <c r="CHV15" s="810"/>
      <c r="CHW15" s="810"/>
      <c r="CHX15" s="810"/>
      <c r="CHY15" s="810"/>
      <c r="CHZ15" s="810"/>
      <c r="CIA15" s="810"/>
      <c r="CIB15" s="810"/>
      <c r="CIC15" s="810"/>
      <c r="CID15" s="810"/>
      <c r="CIE15" s="810"/>
      <c r="CIF15" s="810"/>
      <c r="CIG15" s="810"/>
      <c r="CIH15" s="810"/>
      <c r="CII15" s="810"/>
      <c r="CIJ15" s="810"/>
      <c r="CIK15" s="810"/>
      <c r="CIL15" s="810"/>
      <c r="CIM15" s="810"/>
      <c r="CIN15" s="810"/>
      <c r="CIO15" s="810"/>
      <c r="CIP15" s="810"/>
      <c r="CIQ15" s="810"/>
      <c r="CIR15" s="810"/>
      <c r="CIS15" s="810"/>
      <c r="CIT15" s="810"/>
      <c r="CIU15" s="810"/>
      <c r="CIV15" s="810"/>
      <c r="CIW15" s="810"/>
      <c r="CIX15" s="810"/>
      <c r="CIY15" s="810"/>
      <c r="CIZ15" s="810"/>
      <c r="CJA15" s="810"/>
      <c r="CJB15" s="810"/>
      <c r="CJC15" s="810"/>
      <c r="CJD15" s="810"/>
      <c r="CJE15" s="810"/>
      <c r="CJF15" s="810"/>
      <c r="CJG15" s="810"/>
      <c r="CJH15" s="810"/>
      <c r="CJI15" s="810"/>
      <c r="CJJ15" s="810"/>
      <c r="CJK15" s="810"/>
      <c r="CJL15" s="810"/>
      <c r="CJM15" s="810"/>
      <c r="CJN15" s="810"/>
      <c r="CJO15" s="810"/>
      <c r="CJP15" s="810"/>
      <c r="CJQ15" s="810"/>
      <c r="CJR15" s="810"/>
      <c r="CJS15" s="810"/>
      <c r="CJT15" s="810"/>
      <c r="CJU15" s="810"/>
      <c r="CJV15" s="810"/>
      <c r="CJW15" s="810"/>
      <c r="CJX15" s="810"/>
      <c r="CJY15" s="810"/>
      <c r="CJZ15" s="810"/>
      <c r="CKA15" s="810"/>
      <c r="CKB15" s="810"/>
      <c r="CKC15" s="810"/>
      <c r="CKD15" s="810"/>
      <c r="CKE15" s="810"/>
      <c r="CKF15" s="810"/>
      <c r="CKG15" s="810"/>
      <c r="CKH15" s="810"/>
      <c r="CKI15" s="810"/>
      <c r="CKJ15" s="810"/>
      <c r="CKK15" s="810"/>
      <c r="CKL15" s="810"/>
      <c r="CKM15" s="810"/>
      <c r="CKN15" s="810"/>
      <c r="CKO15" s="810"/>
      <c r="CKP15" s="810"/>
      <c r="CKQ15" s="810"/>
      <c r="CKR15" s="810"/>
      <c r="CKS15" s="810"/>
      <c r="CKT15" s="810"/>
      <c r="CKU15" s="810"/>
      <c r="CKV15" s="810"/>
      <c r="CKW15" s="810"/>
      <c r="CKX15" s="810"/>
      <c r="CKY15" s="810"/>
      <c r="CKZ15" s="810"/>
      <c r="CLA15" s="810"/>
      <c r="CLB15" s="810"/>
      <c r="CLC15" s="810"/>
      <c r="CLD15" s="810"/>
      <c r="CLE15" s="810"/>
      <c r="CLF15" s="810"/>
      <c r="CLG15" s="810"/>
      <c r="CLH15" s="810"/>
      <c r="CLI15" s="810"/>
      <c r="CLJ15" s="810"/>
      <c r="CLK15" s="810"/>
      <c r="CLL15" s="810"/>
      <c r="CLM15" s="810"/>
      <c r="CLN15" s="810"/>
      <c r="CLO15" s="810"/>
      <c r="CLP15" s="810"/>
      <c r="CLQ15" s="810"/>
      <c r="CLR15" s="810"/>
      <c r="CLS15" s="810"/>
      <c r="CLT15" s="810"/>
      <c r="CLU15" s="810"/>
      <c r="CLV15" s="810"/>
      <c r="CLW15" s="810"/>
      <c r="CLX15" s="810"/>
      <c r="CLY15" s="810"/>
      <c r="CLZ15" s="810"/>
      <c r="CMA15" s="810"/>
      <c r="CMB15" s="810"/>
      <c r="CMC15" s="810"/>
      <c r="CMD15" s="810"/>
      <c r="CME15" s="810"/>
      <c r="CMF15" s="810"/>
      <c r="CMG15" s="810"/>
      <c r="CMH15" s="810"/>
      <c r="CMI15" s="810"/>
      <c r="CMJ15" s="810"/>
      <c r="CMK15" s="810"/>
      <c r="CML15" s="810"/>
      <c r="CMM15" s="810"/>
      <c r="CMN15" s="810"/>
      <c r="CMO15" s="810"/>
      <c r="CMP15" s="810"/>
      <c r="CMQ15" s="810"/>
      <c r="CMR15" s="810"/>
      <c r="CMS15" s="810"/>
      <c r="CMT15" s="810"/>
      <c r="CMU15" s="810"/>
      <c r="CMV15" s="810"/>
      <c r="CMW15" s="810"/>
      <c r="CMX15" s="810"/>
      <c r="CMY15" s="810"/>
      <c r="CMZ15" s="810"/>
      <c r="CNA15" s="810"/>
      <c r="CNB15" s="810"/>
      <c r="CNC15" s="810"/>
      <c r="CND15" s="810"/>
      <c r="CNE15" s="810"/>
      <c r="CNF15" s="810"/>
      <c r="CNG15" s="810"/>
      <c r="CNH15" s="810"/>
      <c r="CNI15" s="810"/>
      <c r="CNJ15" s="810"/>
      <c r="CNK15" s="810"/>
      <c r="CNL15" s="810"/>
      <c r="CNM15" s="810"/>
      <c r="CNN15" s="810"/>
      <c r="CNO15" s="810"/>
      <c r="CNP15" s="810"/>
      <c r="CNQ15" s="810"/>
      <c r="CNR15" s="810"/>
      <c r="CNS15" s="810"/>
      <c r="CNT15" s="810"/>
      <c r="CNU15" s="810"/>
      <c r="CNV15" s="810"/>
      <c r="CNW15" s="810"/>
      <c r="CNX15" s="810"/>
      <c r="CNY15" s="810"/>
      <c r="CNZ15" s="810"/>
      <c r="COA15" s="810"/>
      <c r="COB15" s="810"/>
      <c r="COC15" s="810"/>
      <c r="COD15" s="810"/>
      <c r="COE15" s="810"/>
      <c r="COF15" s="810"/>
      <c r="COG15" s="810"/>
      <c r="COH15" s="810"/>
      <c r="COI15" s="810"/>
      <c r="COJ15" s="810"/>
      <c r="COK15" s="810"/>
      <c r="COL15" s="810"/>
      <c r="COM15" s="810"/>
      <c r="CON15" s="810"/>
      <c r="COO15" s="810"/>
      <c r="COP15" s="810"/>
      <c r="COQ15" s="810"/>
      <c r="COR15" s="810"/>
      <c r="COS15" s="810"/>
      <c r="COT15" s="810"/>
      <c r="COU15" s="810"/>
      <c r="COV15" s="810"/>
      <c r="COW15" s="810"/>
      <c r="COX15" s="810"/>
      <c r="COY15" s="810"/>
      <c r="COZ15" s="810"/>
      <c r="CPA15" s="810"/>
      <c r="CPB15" s="810"/>
      <c r="CPC15" s="810"/>
      <c r="CPD15" s="810"/>
      <c r="CPE15" s="810"/>
      <c r="CPF15" s="810"/>
      <c r="CPG15" s="810"/>
      <c r="CPH15" s="810"/>
      <c r="CPI15" s="810"/>
      <c r="CPJ15" s="810"/>
      <c r="CPK15" s="810"/>
      <c r="CPL15" s="810"/>
      <c r="CPM15" s="810"/>
      <c r="CPN15" s="810"/>
      <c r="CPO15" s="810"/>
      <c r="CPP15" s="810"/>
      <c r="CPQ15" s="810"/>
      <c r="CPR15" s="810"/>
      <c r="CPS15" s="810"/>
      <c r="CPT15" s="810"/>
      <c r="CPU15" s="810"/>
      <c r="CPV15" s="810"/>
      <c r="CPW15" s="810"/>
      <c r="CPX15" s="810"/>
      <c r="CPY15" s="810"/>
      <c r="CPZ15" s="810"/>
      <c r="CQA15" s="810"/>
      <c r="CQB15" s="810"/>
      <c r="CQC15" s="810"/>
      <c r="CQD15" s="810"/>
      <c r="CQE15" s="810"/>
      <c r="CQF15" s="810"/>
      <c r="CQG15" s="810"/>
      <c r="CQH15" s="810"/>
      <c r="CQI15" s="810"/>
      <c r="CQJ15" s="810"/>
      <c r="CQK15" s="810"/>
      <c r="CQL15" s="810"/>
      <c r="CQM15" s="810"/>
      <c r="CQN15" s="810"/>
      <c r="CQO15" s="810"/>
      <c r="CQP15" s="810"/>
      <c r="CQQ15" s="810"/>
      <c r="CQR15" s="810"/>
      <c r="CQS15" s="810"/>
      <c r="CQT15" s="810"/>
      <c r="CQU15" s="810"/>
      <c r="CQV15" s="810"/>
      <c r="CQW15" s="810"/>
      <c r="CQX15" s="810"/>
      <c r="CQY15" s="810"/>
      <c r="CQZ15" s="810"/>
      <c r="CRA15" s="810"/>
      <c r="CRB15" s="810"/>
      <c r="CRC15" s="810"/>
      <c r="CRD15" s="810"/>
      <c r="CRE15" s="810"/>
      <c r="CRF15" s="810"/>
      <c r="CRG15" s="810"/>
      <c r="CRH15" s="810"/>
      <c r="CRI15" s="810"/>
      <c r="CRJ15" s="810"/>
      <c r="CRK15" s="810"/>
      <c r="CRL15" s="810"/>
      <c r="CRM15" s="810"/>
      <c r="CRN15" s="810"/>
      <c r="CRO15" s="810"/>
      <c r="CRP15" s="810"/>
      <c r="CRQ15" s="810"/>
      <c r="CRR15" s="810"/>
      <c r="CRS15" s="810"/>
      <c r="CRT15" s="810"/>
      <c r="CRU15" s="810"/>
      <c r="CRV15" s="810"/>
      <c r="CRW15" s="810"/>
      <c r="CRX15" s="810"/>
      <c r="CRY15" s="810"/>
      <c r="CRZ15" s="810"/>
      <c r="CSA15" s="810"/>
      <c r="CSB15" s="810"/>
      <c r="CSC15" s="810"/>
      <c r="CSD15" s="810"/>
      <c r="CSE15" s="810"/>
      <c r="CSF15" s="810"/>
      <c r="CSG15" s="810"/>
      <c r="CSH15" s="810"/>
      <c r="CSI15" s="810"/>
      <c r="CSJ15" s="810"/>
      <c r="CSK15" s="810"/>
      <c r="CSL15" s="810"/>
      <c r="CSM15" s="810"/>
      <c r="CSN15" s="810"/>
      <c r="CSO15" s="810"/>
      <c r="CSP15" s="810"/>
      <c r="CSQ15" s="810"/>
      <c r="CSR15" s="810"/>
      <c r="CSS15" s="810"/>
      <c r="CST15" s="810"/>
      <c r="CSU15" s="810"/>
      <c r="CSV15" s="810"/>
      <c r="CSW15" s="810"/>
      <c r="CSX15" s="810"/>
      <c r="CSY15" s="810"/>
      <c r="CSZ15" s="810"/>
      <c r="CTA15" s="810"/>
      <c r="CTB15" s="810"/>
      <c r="CTC15" s="810"/>
      <c r="CTD15" s="810"/>
      <c r="CTE15" s="810"/>
      <c r="CTF15" s="810"/>
      <c r="CTG15" s="810"/>
      <c r="CTH15" s="810"/>
      <c r="CTI15" s="810"/>
      <c r="CTJ15" s="810"/>
      <c r="CTK15" s="810"/>
      <c r="CTL15" s="810"/>
      <c r="CTM15" s="810"/>
      <c r="CTN15" s="810"/>
      <c r="CTO15" s="810"/>
      <c r="CTP15" s="810"/>
      <c r="CTQ15" s="810"/>
      <c r="CTR15" s="810"/>
      <c r="CTS15" s="810"/>
      <c r="CTT15" s="810"/>
      <c r="CTU15" s="810"/>
      <c r="CTV15" s="810"/>
      <c r="CTW15" s="810"/>
      <c r="CTX15" s="810"/>
      <c r="CTY15" s="810"/>
      <c r="CTZ15" s="810"/>
      <c r="CUA15" s="810"/>
      <c r="CUB15" s="810"/>
      <c r="CUC15" s="810"/>
      <c r="CUD15" s="810"/>
      <c r="CUE15" s="810"/>
      <c r="CUF15" s="810"/>
      <c r="CUG15" s="810"/>
      <c r="CUH15" s="810"/>
      <c r="CUI15" s="810"/>
      <c r="CUJ15" s="810"/>
      <c r="CUK15" s="810"/>
      <c r="CUL15" s="810"/>
      <c r="CUM15" s="810"/>
      <c r="CUN15" s="810"/>
      <c r="CUO15" s="810"/>
      <c r="CUP15" s="810"/>
      <c r="CUQ15" s="810"/>
      <c r="CUR15" s="810"/>
      <c r="CUS15" s="810"/>
      <c r="CUT15" s="810"/>
      <c r="CUU15" s="810"/>
      <c r="CUV15" s="810"/>
      <c r="CUW15" s="810"/>
      <c r="CUX15" s="810"/>
      <c r="CUY15" s="810"/>
      <c r="CUZ15" s="810"/>
      <c r="CVA15" s="810"/>
      <c r="CVB15" s="810"/>
      <c r="CVC15" s="810"/>
      <c r="CVD15" s="810"/>
      <c r="CVE15" s="810"/>
      <c r="CVF15" s="810"/>
      <c r="CVG15" s="810"/>
      <c r="CVH15" s="810"/>
      <c r="CVI15" s="810"/>
      <c r="CVJ15" s="810"/>
      <c r="CVK15" s="810"/>
      <c r="CVL15" s="810"/>
      <c r="CVM15" s="810"/>
      <c r="CVN15" s="810"/>
      <c r="CVO15" s="810"/>
      <c r="CVP15" s="810"/>
      <c r="CVQ15" s="810"/>
      <c r="CVR15" s="810"/>
      <c r="CVS15" s="810"/>
      <c r="CVT15" s="810"/>
      <c r="CVU15" s="810"/>
      <c r="CVV15" s="810"/>
      <c r="CVW15" s="810"/>
      <c r="CVX15" s="810"/>
      <c r="CVY15" s="810"/>
      <c r="CVZ15" s="810"/>
      <c r="CWA15" s="810"/>
      <c r="CWB15" s="810"/>
      <c r="CWC15" s="810"/>
      <c r="CWD15" s="810"/>
      <c r="CWE15" s="810"/>
      <c r="CWF15" s="810"/>
      <c r="CWG15" s="810"/>
      <c r="CWH15" s="810"/>
      <c r="CWI15" s="810"/>
      <c r="CWJ15" s="810"/>
      <c r="CWK15" s="810"/>
      <c r="CWL15" s="810"/>
      <c r="CWM15" s="810"/>
      <c r="CWN15" s="810"/>
      <c r="CWO15" s="810"/>
      <c r="CWP15" s="810"/>
      <c r="CWQ15" s="810"/>
      <c r="CWR15" s="810"/>
      <c r="CWS15" s="810"/>
      <c r="CWT15" s="810"/>
      <c r="CWU15" s="810"/>
      <c r="CWV15" s="810"/>
      <c r="CWW15" s="810"/>
      <c r="CWX15" s="810"/>
      <c r="CWY15" s="810"/>
      <c r="CWZ15" s="810"/>
      <c r="CXA15" s="810"/>
      <c r="CXB15" s="810"/>
      <c r="CXC15" s="810"/>
      <c r="CXD15" s="810"/>
      <c r="CXE15" s="810"/>
      <c r="CXF15" s="810"/>
      <c r="CXG15" s="810"/>
      <c r="CXH15" s="810"/>
      <c r="CXI15" s="810"/>
      <c r="CXJ15" s="810"/>
      <c r="CXK15" s="810"/>
      <c r="CXL15" s="810"/>
      <c r="CXM15" s="810"/>
      <c r="CXN15" s="810"/>
      <c r="CXO15" s="810"/>
      <c r="CXP15" s="810"/>
      <c r="CXQ15" s="810"/>
      <c r="CXR15" s="810"/>
      <c r="CXS15" s="810"/>
      <c r="CXT15" s="810"/>
      <c r="CXU15" s="810"/>
      <c r="CXV15" s="810"/>
      <c r="CXW15" s="810"/>
      <c r="CXX15" s="810"/>
      <c r="CXY15" s="810"/>
      <c r="CXZ15" s="810"/>
      <c r="CYA15" s="810"/>
      <c r="CYB15" s="810"/>
      <c r="CYC15" s="810"/>
      <c r="CYD15" s="810"/>
      <c r="CYE15" s="810"/>
      <c r="CYF15" s="810"/>
      <c r="CYG15" s="810"/>
      <c r="CYH15" s="810"/>
      <c r="CYI15" s="810"/>
      <c r="CYJ15" s="810"/>
      <c r="CYK15" s="810"/>
      <c r="CYL15" s="810"/>
      <c r="CYM15" s="810"/>
      <c r="CYN15" s="810"/>
      <c r="CYO15" s="810"/>
      <c r="CYP15" s="810"/>
      <c r="CYQ15" s="810"/>
      <c r="CYR15" s="810"/>
      <c r="CYS15" s="810"/>
      <c r="CYT15" s="810"/>
      <c r="CYU15" s="810"/>
      <c r="CYV15" s="810"/>
      <c r="CYW15" s="810"/>
      <c r="CYX15" s="810"/>
      <c r="CYY15" s="810"/>
      <c r="CYZ15" s="810"/>
      <c r="CZA15" s="810"/>
      <c r="CZB15" s="810"/>
      <c r="CZC15" s="810"/>
      <c r="CZD15" s="810"/>
      <c r="CZE15" s="810"/>
      <c r="CZF15" s="810"/>
      <c r="CZG15" s="810"/>
      <c r="CZH15" s="810"/>
      <c r="CZI15" s="810"/>
      <c r="CZJ15" s="810"/>
      <c r="CZK15" s="810"/>
      <c r="CZL15" s="810"/>
      <c r="CZM15" s="810"/>
      <c r="CZN15" s="810"/>
      <c r="CZO15" s="810"/>
      <c r="CZP15" s="810"/>
      <c r="CZQ15" s="810"/>
      <c r="CZR15" s="810"/>
      <c r="CZS15" s="810"/>
      <c r="CZT15" s="810"/>
      <c r="CZU15" s="810"/>
      <c r="CZV15" s="810"/>
      <c r="CZW15" s="810"/>
      <c r="CZX15" s="810"/>
      <c r="CZY15" s="810"/>
      <c r="CZZ15" s="810"/>
      <c r="DAA15" s="810"/>
      <c r="DAB15" s="810"/>
      <c r="DAC15" s="810"/>
      <c r="DAD15" s="810"/>
      <c r="DAE15" s="810"/>
      <c r="DAF15" s="810"/>
      <c r="DAG15" s="810"/>
      <c r="DAH15" s="810"/>
      <c r="DAI15" s="810"/>
      <c r="DAJ15" s="810"/>
      <c r="DAK15" s="810"/>
      <c r="DAL15" s="810"/>
      <c r="DAM15" s="810"/>
      <c r="DAN15" s="810"/>
      <c r="DAO15" s="810"/>
      <c r="DAP15" s="810"/>
      <c r="DAQ15" s="810"/>
      <c r="DAR15" s="810"/>
      <c r="DAS15" s="810"/>
      <c r="DAT15" s="810"/>
      <c r="DAU15" s="810"/>
      <c r="DAV15" s="810"/>
      <c r="DAW15" s="810"/>
      <c r="DAX15" s="810"/>
      <c r="DAY15" s="810"/>
      <c r="DAZ15" s="810"/>
      <c r="DBA15" s="810"/>
      <c r="DBB15" s="810"/>
      <c r="DBC15" s="810"/>
      <c r="DBD15" s="810"/>
      <c r="DBE15" s="810"/>
      <c r="DBF15" s="810"/>
      <c r="DBG15" s="810"/>
      <c r="DBH15" s="810"/>
      <c r="DBI15" s="810"/>
      <c r="DBJ15" s="810"/>
      <c r="DBK15" s="810"/>
      <c r="DBL15" s="810"/>
      <c r="DBM15" s="810"/>
      <c r="DBN15" s="810"/>
      <c r="DBO15" s="810"/>
      <c r="DBP15" s="810"/>
      <c r="DBQ15" s="810"/>
      <c r="DBR15" s="810"/>
      <c r="DBS15" s="810"/>
      <c r="DBT15" s="810"/>
      <c r="DBU15" s="810"/>
      <c r="DBV15" s="810"/>
      <c r="DBW15" s="810"/>
      <c r="DBX15" s="810"/>
      <c r="DBY15" s="810"/>
      <c r="DBZ15" s="810"/>
      <c r="DCA15" s="810"/>
      <c r="DCB15" s="810"/>
      <c r="DCC15" s="810"/>
      <c r="DCD15" s="810"/>
      <c r="DCE15" s="810"/>
      <c r="DCF15" s="810"/>
      <c r="DCG15" s="810"/>
      <c r="DCH15" s="810"/>
      <c r="DCI15" s="810"/>
      <c r="DCJ15" s="810"/>
      <c r="DCK15" s="810"/>
      <c r="DCL15" s="810"/>
      <c r="DCM15" s="810"/>
      <c r="DCN15" s="810"/>
      <c r="DCO15" s="810"/>
      <c r="DCP15" s="810"/>
      <c r="DCQ15" s="810"/>
      <c r="DCR15" s="810"/>
      <c r="DCS15" s="810"/>
      <c r="DCT15" s="810"/>
      <c r="DCU15" s="810"/>
      <c r="DCV15" s="810"/>
      <c r="DCW15" s="810"/>
      <c r="DCX15" s="810"/>
      <c r="DCY15" s="810"/>
      <c r="DCZ15" s="810"/>
      <c r="DDA15" s="810"/>
      <c r="DDB15" s="810"/>
      <c r="DDC15" s="810"/>
      <c r="DDD15" s="810"/>
      <c r="DDE15" s="810"/>
      <c r="DDF15" s="810"/>
      <c r="DDG15" s="810"/>
      <c r="DDH15" s="810"/>
      <c r="DDI15" s="810"/>
      <c r="DDJ15" s="810"/>
      <c r="DDK15" s="810"/>
      <c r="DDL15" s="810"/>
      <c r="DDM15" s="810"/>
      <c r="DDN15" s="810"/>
      <c r="DDO15" s="810"/>
      <c r="DDP15" s="810"/>
      <c r="DDQ15" s="810"/>
      <c r="DDR15" s="810"/>
      <c r="DDS15" s="810"/>
      <c r="DDT15" s="810"/>
      <c r="DDU15" s="810"/>
      <c r="DDV15" s="810"/>
      <c r="DDW15" s="810"/>
      <c r="DDX15" s="810"/>
      <c r="DDY15" s="810"/>
      <c r="DDZ15" s="810"/>
      <c r="DEA15" s="810"/>
      <c r="DEB15" s="810"/>
      <c r="DEC15" s="810"/>
      <c r="DED15" s="810"/>
      <c r="DEE15" s="810"/>
      <c r="DEF15" s="810"/>
      <c r="DEG15" s="810"/>
      <c r="DEH15" s="810"/>
      <c r="DEI15" s="810"/>
      <c r="DEJ15" s="810"/>
      <c r="DEK15" s="810"/>
      <c r="DEL15" s="810"/>
      <c r="DEM15" s="810"/>
      <c r="DEN15" s="810"/>
      <c r="DEO15" s="810"/>
      <c r="DEP15" s="810"/>
      <c r="DEQ15" s="810"/>
      <c r="DER15" s="810"/>
      <c r="DES15" s="810"/>
      <c r="DET15" s="810"/>
      <c r="DEU15" s="810"/>
      <c r="DEV15" s="810"/>
      <c r="DEW15" s="810"/>
      <c r="DEX15" s="810"/>
      <c r="DEY15" s="810"/>
      <c r="DEZ15" s="810"/>
      <c r="DFA15" s="810"/>
      <c r="DFB15" s="810"/>
      <c r="DFC15" s="810"/>
      <c r="DFD15" s="810"/>
      <c r="DFE15" s="810"/>
      <c r="DFF15" s="810"/>
      <c r="DFG15" s="810"/>
      <c r="DFH15" s="810"/>
      <c r="DFI15" s="810"/>
      <c r="DFJ15" s="810"/>
      <c r="DFK15" s="810"/>
      <c r="DFL15" s="810"/>
      <c r="DFM15" s="810"/>
      <c r="DFN15" s="810"/>
      <c r="DFO15" s="810"/>
      <c r="DFP15" s="810"/>
      <c r="DFQ15" s="810"/>
      <c r="DFR15" s="810"/>
      <c r="DFS15" s="810"/>
      <c r="DFT15" s="810"/>
      <c r="DFU15" s="810"/>
      <c r="DFV15" s="810"/>
      <c r="DFW15" s="810"/>
      <c r="DFX15" s="810"/>
      <c r="DFY15" s="810"/>
      <c r="DFZ15" s="810"/>
      <c r="DGA15" s="810"/>
      <c r="DGB15" s="810"/>
      <c r="DGC15" s="810"/>
      <c r="DGD15" s="810"/>
      <c r="DGE15" s="810"/>
      <c r="DGF15" s="810"/>
      <c r="DGG15" s="810"/>
      <c r="DGH15" s="810"/>
      <c r="DGI15" s="810"/>
      <c r="DGJ15" s="810"/>
      <c r="DGK15" s="810"/>
      <c r="DGL15" s="810"/>
      <c r="DGM15" s="810"/>
      <c r="DGN15" s="810"/>
      <c r="DGO15" s="810"/>
      <c r="DGP15" s="810"/>
      <c r="DGQ15" s="810"/>
      <c r="DGR15" s="810"/>
      <c r="DGS15" s="810"/>
      <c r="DGT15" s="810"/>
      <c r="DGU15" s="810"/>
      <c r="DGV15" s="810"/>
      <c r="DGW15" s="810"/>
      <c r="DGX15" s="810"/>
      <c r="DGY15" s="810"/>
      <c r="DGZ15" s="810"/>
      <c r="DHA15" s="810"/>
      <c r="DHB15" s="810"/>
      <c r="DHC15" s="810"/>
      <c r="DHD15" s="810"/>
      <c r="DHE15" s="810"/>
      <c r="DHF15" s="810"/>
      <c r="DHG15" s="810"/>
      <c r="DHH15" s="810"/>
      <c r="DHI15" s="810"/>
      <c r="DHJ15" s="810"/>
      <c r="DHK15" s="810"/>
      <c r="DHL15" s="810"/>
      <c r="DHM15" s="810"/>
      <c r="DHN15" s="810"/>
      <c r="DHO15" s="810"/>
      <c r="DHP15" s="810"/>
      <c r="DHQ15" s="810"/>
      <c r="DHR15" s="810"/>
      <c r="DHS15" s="810"/>
      <c r="DHT15" s="810"/>
      <c r="DHU15" s="810"/>
      <c r="DHV15" s="810"/>
      <c r="DHW15" s="810"/>
      <c r="DHX15" s="810"/>
      <c r="DHY15" s="810"/>
      <c r="DHZ15" s="810"/>
      <c r="DIA15" s="810"/>
      <c r="DIB15" s="810"/>
      <c r="DIC15" s="810"/>
      <c r="DID15" s="810"/>
      <c r="DIE15" s="810"/>
      <c r="DIF15" s="810"/>
      <c r="DIG15" s="810"/>
      <c r="DIH15" s="810"/>
      <c r="DII15" s="810"/>
      <c r="DIJ15" s="810"/>
      <c r="DIK15" s="810"/>
      <c r="DIL15" s="810"/>
      <c r="DIM15" s="810"/>
      <c r="DIN15" s="810"/>
      <c r="DIO15" s="810"/>
      <c r="DIP15" s="810"/>
      <c r="DIQ15" s="810"/>
      <c r="DIR15" s="810"/>
      <c r="DIS15" s="810"/>
      <c r="DIT15" s="810"/>
      <c r="DIU15" s="810"/>
      <c r="DIV15" s="810"/>
      <c r="DIW15" s="810"/>
      <c r="DIX15" s="810"/>
      <c r="DIY15" s="810"/>
      <c r="DIZ15" s="810"/>
      <c r="DJA15" s="810"/>
      <c r="DJB15" s="810"/>
      <c r="DJC15" s="810"/>
      <c r="DJD15" s="810"/>
      <c r="DJE15" s="810"/>
      <c r="DJF15" s="810"/>
      <c r="DJG15" s="810"/>
      <c r="DJH15" s="810"/>
      <c r="DJI15" s="810"/>
      <c r="DJJ15" s="810"/>
      <c r="DJK15" s="810"/>
      <c r="DJL15" s="810"/>
      <c r="DJM15" s="810"/>
      <c r="DJN15" s="810"/>
      <c r="DJO15" s="810"/>
      <c r="DJP15" s="810"/>
      <c r="DJQ15" s="810"/>
      <c r="DJR15" s="810"/>
      <c r="DJS15" s="810"/>
      <c r="DJT15" s="810"/>
      <c r="DJU15" s="810"/>
      <c r="DJV15" s="810"/>
      <c r="DJW15" s="810"/>
      <c r="DJX15" s="810"/>
      <c r="DJY15" s="810"/>
      <c r="DJZ15" s="810"/>
      <c r="DKA15" s="810"/>
      <c r="DKB15" s="810"/>
      <c r="DKC15" s="810"/>
      <c r="DKD15" s="810"/>
      <c r="DKE15" s="810"/>
      <c r="DKF15" s="810"/>
      <c r="DKG15" s="810"/>
      <c r="DKH15" s="810"/>
      <c r="DKI15" s="810"/>
      <c r="DKJ15" s="810"/>
      <c r="DKK15" s="810"/>
      <c r="DKL15" s="810"/>
      <c r="DKM15" s="810"/>
      <c r="DKN15" s="810"/>
      <c r="DKO15" s="810"/>
      <c r="DKP15" s="810"/>
      <c r="DKQ15" s="810"/>
      <c r="DKR15" s="810"/>
      <c r="DKS15" s="810"/>
      <c r="DKT15" s="810"/>
      <c r="DKU15" s="810"/>
      <c r="DKV15" s="810"/>
      <c r="DKW15" s="810"/>
      <c r="DKX15" s="810"/>
      <c r="DKY15" s="810"/>
      <c r="DKZ15" s="810"/>
      <c r="DLA15" s="810"/>
      <c r="DLB15" s="810"/>
      <c r="DLC15" s="810"/>
      <c r="DLD15" s="810"/>
      <c r="DLE15" s="810"/>
      <c r="DLF15" s="810"/>
      <c r="DLG15" s="810"/>
      <c r="DLH15" s="810"/>
      <c r="DLI15" s="810"/>
      <c r="DLJ15" s="810"/>
      <c r="DLK15" s="810"/>
      <c r="DLL15" s="810"/>
      <c r="DLM15" s="810"/>
      <c r="DLN15" s="810"/>
      <c r="DLO15" s="810"/>
      <c r="DLP15" s="810"/>
      <c r="DLQ15" s="810"/>
      <c r="DLR15" s="810"/>
      <c r="DLS15" s="810"/>
      <c r="DLT15" s="810"/>
      <c r="DLU15" s="810"/>
      <c r="DLV15" s="810"/>
      <c r="DLW15" s="810"/>
      <c r="DLX15" s="810"/>
      <c r="DLY15" s="810"/>
      <c r="DLZ15" s="810"/>
      <c r="DMA15" s="810"/>
      <c r="DMB15" s="810"/>
      <c r="DMC15" s="810"/>
      <c r="DMD15" s="810"/>
      <c r="DME15" s="810"/>
      <c r="DMF15" s="810"/>
      <c r="DMG15" s="810"/>
      <c r="DMH15" s="810"/>
      <c r="DMI15" s="810"/>
      <c r="DMJ15" s="810"/>
      <c r="DMK15" s="810"/>
      <c r="DML15" s="810"/>
      <c r="DMM15" s="810"/>
      <c r="DMN15" s="810"/>
      <c r="DMO15" s="810"/>
      <c r="DMP15" s="810"/>
      <c r="DMQ15" s="810"/>
      <c r="DMR15" s="810"/>
      <c r="DMS15" s="810"/>
      <c r="DMT15" s="810"/>
      <c r="DMU15" s="810"/>
      <c r="DMV15" s="810"/>
      <c r="DMW15" s="810"/>
      <c r="DMX15" s="810"/>
      <c r="DMY15" s="810"/>
      <c r="DMZ15" s="810"/>
      <c r="DNA15" s="810"/>
      <c r="DNB15" s="810"/>
      <c r="DNC15" s="810"/>
      <c r="DND15" s="810"/>
      <c r="DNE15" s="810"/>
      <c r="DNF15" s="810"/>
      <c r="DNG15" s="810"/>
      <c r="DNH15" s="810"/>
      <c r="DNI15" s="810"/>
      <c r="DNJ15" s="810"/>
      <c r="DNK15" s="810"/>
      <c r="DNL15" s="810"/>
      <c r="DNM15" s="810"/>
      <c r="DNN15" s="810"/>
      <c r="DNO15" s="810"/>
      <c r="DNP15" s="810"/>
      <c r="DNQ15" s="810"/>
      <c r="DNR15" s="810"/>
      <c r="DNS15" s="810"/>
      <c r="DNT15" s="810"/>
      <c r="DNU15" s="810"/>
      <c r="DNV15" s="810"/>
      <c r="DNW15" s="810"/>
      <c r="DNX15" s="810"/>
      <c r="DNY15" s="810"/>
      <c r="DNZ15" s="810"/>
      <c r="DOA15" s="810"/>
      <c r="DOB15" s="810"/>
      <c r="DOC15" s="810"/>
      <c r="DOD15" s="810"/>
      <c r="DOE15" s="810"/>
      <c r="DOF15" s="810"/>
      <c r="DOG15" s="810"/>
      <c r="DOH15" s="810"/>
      <c r="DOI15" s="810"/>
      <c r="DOJ15" s="810"/>
      <c r="DOK15" s="810"/>
      <c r="DOL15" s="810"/>
      <c r="DOM15" s="810"/>
      <c r="DON15" s="810"/>
      <c r="DOO15" s="810"/>
      <c r="DOP15" s="810"/>
      <c r="DOQ15" s="810"/>
      <c r="DOR15" s="810"/>
      <c r="DOS15" s="810"/>
      <c r="DOT15" s="810"/>
      <c r="DOU15" s="810"/>
      <c r="DOV15" s="810"/>
      <c r="DOW15" s="810"/>
      <c r="DOX15" s="810"/>
      <c r="DOY15" s="810"/>
      <c r="DOZ15" s="810"/>
      <c r="DPA15" s="810"/>
      <c r="DPB15" s="810"/>
      <c r="DPC15" s="810"/>
      <c r="DPD15" s="810"/>
      <c r="DPE15" s="810"/>
      <c r="DPF15" s="810"/>
      <c r="DPG15" s="810"/>
      <c r="DPH15" s="810"/>
      <c r="DPI15" s="810"/>
      <c r="DPJ15" s="810"/>
      <c r="DPK15" s="810"/>
      <c r="DPL15" s="810"/>
      <c r="DPM15" s="810"/>
      <c r="DPN15" s="810"/>
      <c r="DPO15" s="810"/>
      <c r="DPP15" s="810"/>
      <c r="DPQ15" s="810"/>
      <c r="DPR15" s="810"/>
      <c r="DPS15" s="810"/>
      <c r="DPT15" s="810"/>
      <c r="DPU15" s="810"/>
      <c r="DPV15" s="810"/>
      <c r="DPW15" s="810"/>
      <c r="DPX15" s="810"/>
      <c r="DPY15" s="810"/>
      <c r="DPZ15" s="810"/>
      <c r="DQA15" s="810"/>
      <c r="DQB15" s="810"/>
      <c r="DQC15" s="810"/>
      <c r="DQD15" s="810"/>
      <c r="DQE15" s="810"/>
      <c r="DQF15" s="810"/>
      <c r="DQG15" s="810"/>
      <c r="DQH15" s="810"/>
      <c r="DQI15" s="810"/>
      <c r="DQJ15" s="810"/>
      <c r="DQK15" s="810"/>
      <c r="DQL15" s="810"/>
      <c r="DQM15" s="810"/>
      <c r="DQN15" s="810"/>
      <c r="DQO15" s="810"/>
      <c r="DQP15" s="810"/>
      <c r="DQQ15" s="810"/>
      <c r="DQR15" s="810"/>
      <c r="DQS15" s="810"/>
      <c r="DQT15" s="810"/>
      <c r="DQU15" s="810"/>
      <c r="DQV15" s="810"/>
      <c r="DQW15" s="810"/>
      <c r="DQX15" s="810"/>
      <c r="DQY15" s="810"/>
      <c r="DQZ15" s="810"/>
      <c r="DRA15" s="810"/>
      <c r="DRB15" s="810"/>
      <c r="DRC15" s="810"/>
      <c r="DRD15" s="810"/>
      <c r="DRE15" s="810"/>
      <c r="DRF15" s="810"/>
      <c r="DRG15" s="810"/>
      <c r="DRH15" s="810"/>
      <c r="DRI15" s="810"/>
      <c r="DRJ15" s="810"/>
      <c r="DRK15" s="810"/>
      <c r="DRL15" s="810"/>
      <c r="DRM15" s="810"/>
      <c r="DRN15" s="810"/>
      <c r="DRO15" s="810"/>
      <c r="DRP15" s="810"/>
      <c r="DRQ15" s="810"/>
      <c r="DRR15" s="810"/>
      <c r="DRS15" s="810"/>
      <c r="DRT15" s="810"/>
      <c r="DRU15" s="810"/>
      <c r="DRV15" s="810"/>
      <c r="DRW15" s="810"/>
      <c r="DRX15" s="810"/>
      <c r="DRY15" s="810"/>
      <c r="DRZ15" s="810"/>
      <c r="DSA15" s="810"/>
      <c r="DSB15" s="810"/>
      <c r="DSC15" s="810"/>
      <c r="DSD15" s="810"/>
      <c r="DSE15" s="810"/>
      <c r="DSF15" s="810"/>
      <c r="DSG15" s="810"/>
      <c r="DSH15" s="810"/>
      <c r="DSI15" s="810"/>
      <c r="DSJ15" s="810"/>
      <c r="DSK15" s="810"/>
      <c r="DSL15" s="810"/>
      <c r="DSM15" s="810"/>
      <c r="DSN15" s="810"/>
      <c r="DSO15" s="810"/>
      <c r="DSP15" s="810"/>
      <c r="DSQ15" s="810"/>
      <c r="DSR15" s="810"/>
      <c r="DSS15" s="810"/>
      <c r="DST15" s="810"/>
      <c r="DSU15" s="810"/>
      <c r="DSV15" s="810"/>
      <c r="DSW15" s="810"/>
      <c r="DSX15" s="810"/>
      <c r="DSY15" s="810"/>
      <c r="DSZ15" s="810"/>
      <c r="DTA15" s="810"/>
      <c r="DTB15" s="810"/>
      <c r="DTC15" s="810"/>
      <c r="DTD15" s="810"/>
      <c r="DTE15" s="810"/>
      <c r="DTF15" s="810"/>
      <c r="DTG15" s="810"/>
      <c r="DTH15" s="810"/>
      <c r="DTI15" s="810"/>
      <c r="DTJ15" s="810"/>
      <c r="DTK15" s="810"/>
      <c r="DTL15" s="810"/>
      <c r="DTM15" s="810"/>
      <c r="DTN15" s="810"/>
      <c r="DTO15" s="810"/>
      <c r="DTP15" s="810"/>
      <c r="DTQ15" s="810"/>
      <c r="DTR15" s="810"/>
      <c r="DTS15" s="810"/>
      <c r="DTT15" s="810"/>
      <c r="DTU15" s="810"/>
      <c r="DTV15" s="810"/>
      <c r="DTW15" s="810"/>
      <c r="DTX15" s="810"/>
      <c r="DTY15" s="810"/>
      <c r="DTZ15" s="810"/>
      <c r="DUA15" s="810"/>
      <c r="DUB15" s="810"/>
      <c r="DUC15" s="810"/>
      <c r="DUD15" s="810"/>
      <c r="DUE15" s="810"/>
      <c r="DUF15" s="810"/>
      <c r="DUG15" s="810"/>
      <c r="DUH15" s="810"/>
      <c r="DUI15" s="810"/>
      <c r="DUJ15" s="810"/>
      <c r="DUK15" s="810"/>
      <c r="DUL15" s="810"/>
      <c r="DUM15" s="810"/>
      <c r="DUN15" s="810"/>
      <c r="DUO15" s="810"/>
      <c r="DUP15" s="810"/>
      <c r="DUQ15" s="810"/>
      <c r="DUR15" s="810"/>
      <c r="DUS15" s="810"/>
      <c r="DUT15" s="810"/>
      <c r="DUU15" s="810"/>
      <c r="DUV15" s="810"/>
      <c r="DUW15" s="810"/>
      <c r="DUX15" s="810"/>
      <c r="DUY15" s="810"/>
      <c r="DUZ15" s="810"/>
      <c r="DVA15" s="810"/>
      <c r="DVB15" s="810"/>
      <c r="DVC15" s="810"/>
      <c r="DVD15" s="810"/>
      <c r="DVE15" s="810"/>
      <c r="DVF15" s="810"/>
      <c r="DVG15" s="810"/>
      <c r="DVH15" s="810"/>
      <c r="DVI15" s="810"/>
      <c r="DVJ15" s="810"/>
      <c r="DVK15" s="810"/>
      <c r="DVL15" s="810"/>
      <c r="DVM15" s="810"/>
      <c r="DVN15" s="810"/>
      <c r="DVO15" s="810"/>
      <c r="DVP15" s="810"/>
      <c r="DVQ15" s="810"/>
      <c r="DVR15" s="810"/>
      <c r="DVS15" s="810"/>
      <c r="DVT15" s="810"/>
      <c r="DVU15" s="810"/>
      <c r="DVV15" s="810"/>
      <c r="DVW15" s="810"/>
      <c r="DVX15" s="810"/>
      <c r="DVY15" s="810"/>
      <c r="DVZ15" s="810"/>
      <c r="DWA15" s="810"/>
      <c r="DWB15" s="810"/>
      <c r="DWC15" s="810"/>
      <c r="DWD15" s="810"/>
      <c r="DWE15" s="810"/>
      <c r="DWF15" s="810"/>
      <c r="DWG15" s="810"/>
      <c r="DWH15" s="810"/>
      <c r="DWI15" s="810"/>
      <c r="DWJ15" s="810"/>
      <c r="DWK15" s="810"/>
      <c r="DWL15" s="810"/>
      <c r="DWM15" s="810"/>
      <c r="DWN15" s="810"/>
      <c r="DWO15" s="810"/>
      <c r="DWP15" s="810"/>
      <c r="DWQ15" s="810"/>
      <c r="DWR15" s="810"/>
      <c r="DWS15" s="810"/>
      <c r="DWT15" s="810"/>
      <c r="DWU15" s="810"/>
      <c r="DWV15" s="810"/>
      <c r="DWW15" s="810"/>
      <c r="DWX15" s="810"/>
      <c r="DWY15" s="810"/>
      <c r="DWZ15" s="810"/>
      <c r="DXA15" s="810"/>
      <c r="DXB15" s="810"/>
      <c r="DXC15" s="810"/>
      <c r="DXD15" s="810"/>
      <c r="DXE15" s="810"/>
      <c r="DXF15" s="810"/>
      <c r="DXG15" s="810"/>
      <c r="DXH15" s="810"/>
      <c r="DXI15" s="810"/>
      <c r="DXJ15" s="810"/>
      <c r="DXK15" s="810"/>
      <c r="DXL15" s="810"/>
      <c r="DXM15" s="810"/>
      <c r="DXN15" s="810"/>
      <c r="DXO15" s="810"/>
      <c r="DXP15" s="810"/>
      <c r="DXQ15" s="810"/>
      <c r="DXR15" s="810"/>
      <c r="DXS15" s="810"/>
      <c r="DXT15" s="810"/>
      <c r="DXU15" s="810"/>
      <c r="DXV15" s="810"/>
      <c r="DXW15" s="810"/>
      <c r="DXX15" s="810"/>
      <c r="DXY15" s="810"/>
      <c r="DXZ15" s="810"/>
      <c r="DYA15" s="810"/>
      <c r="DYB15" s="810"/>
      <c r="DYC15" s="810"/>
      <c r="DYD15" s="810"/>
      <c r="DYE15" s="810"/>
      <c r="DYF15" s="810"/>
      <c r="DYG15" s="810"/>
      <c r="DYH15" s="810"/>
      <c r="DYI15" s="810"/>
      <c r="DYJ15" s="810"/>
      <c r="DYK15" s="810"/>
      <c r="DYL15" s="810"/>
      <c r="DYM15" s="810"/>
      <c r="DYN15" s="810"/>
      <c r="DYO15" s="810"/>
      <c r="DYP15" s="810"/>
      <c r="DYQ15" s="810"/>
      <c r="DYR15" s="810"/>
      <c r="DYS15" s="810"/>
      <c r="DYT15" s="810"/>
      <c r="DYU15" s="810"/>
      <c r="DYV15" s="810"/>
      <c r="DYW15" s="810"/>
      <c r="DYX15" s="810"/>
      <c r="DYY15" s="810"/>
      <c r="DYZ15" s="810"/>
      <c r="DZA15" s="810"/>
      <c r="DZB15" s="810"/>
      <c r="DZC15" s="810"/>
      <c r="DZD15" s="810"/>
      <c r="DZE15" s="810"/>
      <c r="DZF15" s="810"/>
      <c r="DZG15" s="810"/>
      <c r="DZH15" s="810"/>
      <c r="DZI15" s="810"/>
      <c r="DZJ15" s="810"/>
      <c r="DZK15" s="810"/>
      <c r="DZL15" s="810"/>
      <c r="DZM15" s="810"/>
      <c r="DZN15" s="810"/>
      <c r="DZO15" s="810"/>
      <c r="DZP15" s="810"/>
      <c r="DZQ15" s="810"/>
      <c r="DZR15" s="810"/>
      <c r="DZS15" s="810"/>
      <c r="DZT15" s="810"/>
      <c r="DZU15" s="810"/>
      <c r="DZV15" s="810"/>
      <c r="DZW15" s="810"/>
      <c r="DZX15" s="810"/>
      <c r="DZY15" s="810"/>
      <c r="DZZ15" s="810"/>
      <c r="EAA15" s="810"/>
      <c r="EAB15" s="810"/>
      <c r="EAC15" s="810"/>
      <c r="EAD15" s="810"/>
      <c r="EAE15" s="810"/>
      <c r="EAF15" s="810"/>
      <c r="EAG15" s="810"/>
      <c r="EAH15" s="810"/>
      <c r="EAI15" s="810"/>
      <c r="EAJ15" s="810"/>
      <c r="EAK15" s="810"/>
      <c r="EAL15" s="810"/>
      <c r="EAM15" s="810"/>
      <c r="EAN15" s="810"/>
      <c r="EAO15" s="810"/>
      <c r="EAP15" s="810"/>
      <c r="EAQ15" s="810"/>
      <c r="EAR15" s="810"/>
      <c r="EAS15" s="810"/>
      <c r="EAT15" s="810"/>
      <c r="EAU15" s="810"/>
      <c r="EAV15" s="810"/>
      <c r="EAW15" s="810"/>
      <c r="EAX15" s="810"/>
      <c r="EAY15" s="810"/>
      <c r="EAZ15" s="810"/>
      <c r="EBA15" s="810"/>
      <c r="EBB15" s="810"/>
      <c r="EBC15" s="810"/>
      <c r="EBD15" s="810"/>
      <c r="EBE15" s="810"/>
      <c r="EBF15" s="810"/>
      <c r="EBG15" s="810"/>
      <c r="EBH15" s="810"/>
      <c r="EBI15" s="810"/>
      <c r="EBJ15" s="810"/>
      <c r="EBK15" s="810"/>
      <c r="EBL15" s="810"/>
      <c r="EBM15" s="810"/>
      <c r="EBN15" s="810"/>
      <c r="EBO15" s="810"/>
      <c r="EBP15" s="810"/>
      <c r="EBQ15" s="810"/>
      <c r="EBR15" s="810"/>
      <c r="EBS15" s="810"/>
      <c r="EBT15" s="810"/>
      <c r="EBU15" s="810"/>
      <c r="EBV15" s="810"/>
      <c r="EBW15" s="810"/>
      <c r="EBX15" s="810"/>
      <c r="EBY15" s="810"/>
      <c r="EBZ15" s="810"/>
      <c r="ECA15" s="810"/>
      <c r="ECB15" s="810"/>
      <c r="ECC15" s="810"/>
      <c r="ECD15" s="810"/>
      <c r="ECE15" s="810"/>
      <c r="ECF15" s="810"/>
      <c r="ECG15" s="810"/>
      <c r="ECH15" s="810"/>
      <c r="ECI15" s="810"/>
      <c r="ECJ15" s="810"/>
      <c r="ECK15" s="810"/>
      <c r="ECL15" s="810"/>
      <c r="ECM15" s="810"/>
      <c r="ECN15" s="810"/>
      <c r="ECO15" s="810"/>
      <c r="ECP15" s="810"/>
      <c r="ECQ15" s="810"/>
      <c r="ECR15" s="810"/>
      <c r="ECS15" s="810"/>
      <c r="ECT15" s="810"/>
      <c r="ECU15" s="810"/>
      <c r="ECV15" s="810"/>
      <c r="ECW15" s="810"/>
      <c r="ECX15" s="810"/>
      <c r="ECY15" s="810"/>
      <c r="ECZ15" s="810"/>
      <c r="EDA15" s="810"/>
      <c r="EDB15" s="810"/>
      <c r="EDC15" s="810"/>
      <c r="EDD15" s="810"/>
      <c r="EDE15" s="810"/>
      <c r="EDF15" s="810"/>
      <c r="EDG15" s="810"/>
      <c r="EDH15" s="810"/>
      <c r="EDI15" s="810"/>
      <c r="EDJ15" s="810"/>
      <c r="EDK15" s="810"/>
      <c r="EDL15" s="810"/>
      <c r="EDM15" s="810"/>
      <c r="EDN15" s="810"/>
      <c r="EDO15" s="810"/>
      <c r="EDP15" s="810"/>
      <c r="EDQ15" s="810"/>
      <c r="EDR15" s="810"/>
      <c r="EDS15" s="810"/>
      <c r="EDT15" s="810"/>
      <c r="EDU15" s="810"/>
      <c r="EDV15" s="810"/>
      <c r="EDW15" s="810"/>
      <c r="EDX15" s="810"/>
      <c r="EDY15" s="810"/>
      <c r="EDZ15" s="810"/>
      <c r="EEA15" s="810"/>
      <c r="EEB15" s="810"/>
      <c r="EEC15" s="810"/>
      <c r="EED15" s="810"/>
      <c r="EEE15" s="810"/>
      <c r="EEF15" s="810"/>
      <c r="EEG15" s="810"/>
      <c r="EEH15" s="810"/>
      <c r="EEI15" s="810"/>
      <c r="EEJ15" s="810"/>
      <c r="EEK15" s="810"/>
      <c r="EEL15" s="810"/>
      <c r="EEM15" s="810"/>
      <c r="EEN15" s="810"/>
      <c r="EEO15" s="810"/>
      <c r="EEP15" s="810"/>
      <c r="EEQ15" s="810"/>
      <c r="EER15" s="810"/>
      <c r="EES15" s="810"/>
      <c r="EET15" s="810"/>
      <c r="EEU15" s="810"/>
      <c r="EEV15" s="810"/>
      <c r="EEW15" s="810"/>
      <c r="EEX15" s="810"/>
      <c r="EEY15" s="810"/>
      <c r="EEZ15" s="810"/>
      <c r="EFA15" s="810"/>
      <c r="EFB15" s="810"/>
      <c r="EFC15" s="810"/>
      <c r="EFD15" s="810"/>
      <c r="EFE15" s="810"/>
      <c r="EFF15" s="810"/>
      <c r="EFG15" s="810"/>
      <c r="EFH15" s="810"/>
      <c r="EFI15" s="810"/>
      <c r="EFJ15" s="810"/>
      <c r="EFK15" s="810"/>
      <c r="EFL15" s="810"/>
      <c r="EFM15" s="810"/>
      <c r="EFN15" s="810"/>
      <c r="EFO15" s="810"/>
      <c r="EFP15" s="810"/>
      <c r="EFQ15" s="810"/>
      <c r="EFR15" s="810"/>
      <c r="EFS15" s="810"/>
      <c r="EFT15" s="810"/>
      <c r="EFU15" s="810"/>
      <c r="EFV15" s="810"/>
      <c r="EFW15" s="810"/>
      <c r="EFX15" s="810"/>
      <c r="EFY15" s="810"/>
      <c r="EFZ15" s="810"/>
      <c r="EGA15" s="810"/>
      <c r="EGB15" s="810"/>
      <c r="EGC15" s="810"/>
      <c r="EGD15" s="810"/>
      <c r="EGE15" s="810"/>
      <c r="EGF15" s="810"/>
      <c r="EGG15" s="810"/>
      <c r="EGH15" s="810"/>
      <c r="EGI15" s="810"/>
      <c r="EGJ15" s="810"/>
      <c r="EGK15" s="810"/>
      <c r="EGL15" s="810"/>
      <c r="EGM15" s="810"/>
      <c r="EGN15" s="810"/>
      <c r="EGO15" s="810"/>
      <c r="EGP15" s="810"/>
      <c r="EGQ15" s="810"/>
      <c r="EGR15" s="810"/>
      <c r="EGS15" s="810"/>
      <c r="EGT15" s="810"/>
      <c r="EGU15" s="810"/>
      <c r="EGV15" s="810"/>
      <c r="EGW15" s="810"/>
      <c r="EGX15" s="810"/>
      <c r="EGY15" s="810"/>
      <c r="EGZ15" s="810"/>
      <c r="EHA15" s="810"/>
      <c r="EHB15" s="810"/>
      <c r="EHC15" s="810"/>
      <c r="EHD15" s="810"/>
      <c r="EHE15" s="810"/>
      <c r="EHF15" s="810"/>
      <c r="EHG15" s="810"/>
      <c r="EHH15" s="810"/>
      <c r="EHI15" s="810"/>
      <c r="EHJ15" s="810"/>
      <c r="EHK15" s="810"/>
      <c r="EHL15" s="810"/>
      <c r="EHM15" s="810"/>
      <c r="EHN15" s="810"/>
      <c r="EHO15" s="810"/>
      <c r="EHP15" s="810"/>
      <c r="EHQ15" s="810"/>
      <c r="EHR15" s="810"/>
      <c r="EHS15" s="810"/>
      <c r="EHT15" s="810"/>
      <c r="EHU15" s="810"/>
      <c r="EHV15" s="810"/>
      <c r="EHW15" s="810"/>
      <c r="EHX15" s="810"/>
      <c r="EHY15" s="810"/>
      <c r="EHZ15" s="810"/>
      <c r="EIA15" s="810"/>
      <c r="EIB15" s="810"/>
      <c r="EIC15" s="810"/>
      <c r="EID15" s="810"/>
      <c r="EIE15" s="810"/>
      <c r="EIF15" s="810"/>
      <c r="EIG15" s="810"/>
      <c r="EIH15" s="810"/>
      <c r="EII15" s="810"/>
      <c r="EIJ15" s="810"/>
      <c r="EIK15" s="810"/>
      <c r="EIL15" s="810"/>
      <c r="EIM15" s="810"/>
      <c r="EIN15" s="810"/>
      <c r="EIO15" s="810"/>
      <c r="EIP15" s="810"/>
      <c r="EIQ15" s="810"/>
      <c r="EIR15" s="810"/>
      <c r="EIS15" s="810"/>
      <c r="EIT15" s="810"/>
      <c r="EIU15" s="810"/>
      <c r="EIV15" s="810"/>
      <c r="EIW15" s="810"/>
      <c r="EIX15" s="810"/>
      <c r="EIY15" s="810"/>
      <c r="EIZ15" s="810"/>
      <c r="EJA15" s="810"/>
      <c r="EJB15" s="810"/>
      <c r="EJC15" s="810"/>
      <c r="EJD15" s="810"/>
      <c r="EJE15" s="810"/>
      <c r="EJF15" s="810"/>
      <c r="EJG15" s="810"/>
      <c r="EJH15" s="810"/>
      <c r="EJI15" s="810"/>
      <c r="EJJ15" s="810"/>
      <c r="EJK15" s="810"/>
      <c r="EJL15" s="810"/>
      <c r="EJM15" s="810"/>
      <c r="EJN15" s="810"/>
      <c r="EJO15" s="810"/>
      <c r="EJP15" s="810"/>
      <c r="EJQ15" s="810"/>
      <c r="EJR15" s="810"/>
      <c r="EJS15" s="810"/>
      <c r="EJT15" s="810"/>
      <c r="EJU15" s="810"/>
      <c r="EJV15" s="810"/>
      <c r="EJW15" s="810"/>
      <c r="EJX15" s="810"/>
      <c r="EJY15" s="810"/>
      <c r="EJZ15" s="810"/>
      <c r="EKA15" s="810"/>
      <c r="EKB15" s="810"/>
      <c r="EKC15" s="810"/>
      <c r="EKD15" s="810"/>
      <c r="EKE15" s="810"/>
      <c r="EKF15" s="810"/>
      <c r="EKG15" s="810"/>
      <c r="EKH15" s="810"/>
      <c r="EKI15" s="810"/>
      <c r="EKJ15" s="810"/>
      <c r="EKK15" s="810"/>
      <c r="EKL15" s="810"/>
      <c r="EKM15" s="810"/>
      <c r="EKN15" s="810"/>
      <c r="EKO15" s="810"/>
      <c r="EKP15" s="810"/>
      <c r="EKQ15" s="810"/>
      <c r="EKR15" s="810"/>
      <c r="EKS15" s="810"/>
      <c r="EKT15" s="810"/>
      <c r="EKU15" s="810"/>
      <c r="EKV15" s="810"/>
      <c r="EKW15" s="810"/>
      <c r="EKX15" s="810"/>
      <c r="EKY15" s="810"/>
      <c r="EKZ15" s="810"/>
      <c r="ELA15" s="810"/>
      <c r="ELB15" s="810"/>
      <c r="ELC15" s="810"/>
      <c r="ELD15" s="810"/>
      <c r="ELE15" s="810"/>
      <c r="ELF15" s="810"/>
      <c r="ELG15" s="810"/>
      <c r="ELH15" s="810"/>
      <c r="ELI15" s="810"/>
      <c r="ELJ15" s="810"/>
      <c r="ELK15" s="810"/>
      <c r="ELL15" s="810"/>
      <c r="ELM15" s="810"/>
      <c r="ELN15" s="810"/>
      <c r="ELO15" s="810"/>
      <c r="ELP15" s="810"/>
      <c r="ELQ15" s="810"/>
      <c r="ELR15" s="810"/>
      <c r="ELS15" s="810"/>
      <c r="ELT15" s="810"/>
      <c r="ELU15" s="810"/>
      <c r="ELV15" s="810"/>
      <c r="ELW15" s="810"/>
      <c r="ELX15" s="810"/>
      <c r="ELY15" s="810"/>
      <c r="ELZ15" s="810"/>
      <c r="EMA15" s="810"/>
      <c r="EMB15" s="810"/>
      <c r="EMC15" s="810"/>
      <c r="EMD15" s="810"/>
      <c r="EME15" s="810"/>
      <c r="EMF15" s="810"/>
      <c r="EMG15" s="810"/>
      <c r="EMH15" s="810"/>
      <c r="EMI15" s="810"/>
      <c r="EMJ15" s="810"/>
      <c r="EMK15" s="810"/>
      <c r="EML15" s="810"/>
      <c r="EMM15" s="810"/>
      <c r="EMN15" s="810"/>
      <c r="EMO15" s="810"/>
      <c r="EMP15" s="810"/>
      <c r="EMQ15" s="810"/>
      <c r="EMR15" s="810"/>
      <c r="EMS15" s="810"/>
      <c r="EMT15" s="810"/>
      <c r="EMU15" s="810"/>
      <c r="EMV15" s="810"/>
      <c r="EMW15" s="810"/>
      <c r="EMX15" s="810"/>
      <c r="EMY15" s="810"/>
      <c r="EMZ15" s="810"/>
      <c r="ENA15" s="810"/>
      <c r="ENB15" s="810"/>
      <c r="ENC15" s="810"/>
      <c r="END15" s="810"/>
      <c r="ENE15" s="810"/>
      <c r="ENF15" s="810"/>
      <c r="ENG15" s="810"/>
      <c r="ENH15" s="810"/>
      <c r="ENI15" s="810"/>
      <c r="ENJ15" s="810"/>
      <c r="ENK15" s="810"/>
      <c r="ENL15" s="810"/>
      <c r="ENM15" s="810"/>
      <c r="ENN15" s="810"/>
      <c r="ENO15" s="810"/>
      <c r="ENP15" s="810"/>
      <c r="ENQ15" s="810"/>
      <c r="ENR15" s="810"/>
      <c r="ENS15" s="810"/>
      <c r="ENT15" s="810"/>
      <c r="ENU15" s="810"/>
      <c r="ENV15" s="810"/>
      <c r="ENW15" s="810"/>
      <c r="ENX15" s="810"/>
      <c r="ENY15" s="810"/>
      <c r="ENZ15" s="810"/>
      <c r="EOA15" s="810"/>
      <c r="EOB15" s="810"/>
      <c r="EOC15" s="810"/>
      <c r="EOD15" s="810"/>
      <c r="EOE15" s="810"/>
      <c r="EOF15" s="810"/>
      <c r="EOG15" s="810"/>
      <c r="EOH15" s="810"/>
      <c r="EOI15" s="810"/>
      <c r="EOJ15" s="810"/>
      <c r="EOK15" s="810"/>
      <c r="EOL15" s="810"/>
      <c r="EOM15" s="810"/>
      <c r="EON15" s="810"/>
      <c r="EOO15" s="810"/>
      <c r="EOP15" s="810"/>
      <c r="EOQ15" s="810"/>
      <c r="EOR15" s="810"/>
      <c r="EOS15" s="810"/>
      <c r="EOT15" s="810"/>
      <c r="EOU15" s="810"/>
      <c r="EOV15" s="810"/>
      <c r="EOW15" s="810"/>
      <c r="EOX15" s="810"/>
      <c r="EOY15" s="810"/>
      <c r="EOZ15" s="810"/>
      <c r="EPA15" s="810"/>
      <c r="EPB15" s="810"/>
      <c r="EPC15" s="810"/>
      <c r="EPD15" s="810"/>
      <c r="EPE15" s="810"/>
      <c r="EPF15" s="810"/>
      <c r="EPG15" s="810"/>
      <c r="EPH15" s="810"/>
      <c r="EPI15" s="810"/>
      <c r="EPJ15" s="810"/>
      <c r="EPK15" s="810"/>
      <c r="EPL15" s="810"/>
      <c r="EPM15" s="810"/>
      <c r="EPN15" s="810"/>
      <c r="EPO15" s="810"/>
      <c r="EPP15" s="810"/>
      <c r="EPQ15" s="810"/>
      <c r="EPR15" s="810"/>
      <c r="EPS15" s="810"/>
      <c r="EPT15" s="810"/>
      <c r="EPU15" s="810"/>
      <c r="EPV15" s="810"/>
      <c r="EPW15" s="810"/>
      <c r="EPX15" s="810"/>
      <c r="EPY15" s="810"/>
      <c r="EPZ15" s="810"/>
      <c r="EQA15" s="810"/>
      <c r="EQB15" s="810"/>
      <c r="EQC15" s="810"/>
      <c r="EQD15" s="810"/>
      <c r="EQE15" s="810"/>
      <c r="EQF15" s="810"/>
      <c r="EQG15" s="810"/>
      <c r="EQH15" s="810"/>
      <c r="EQI15" s="810"/>
      <c r="EQJ15" s="810"/>
      <c r="EQK15" s="810"/>
      <c r="EQL15" s="810"/>
      <c r="EQM15" s="810"/>
      <c r="EQN15" s="810"/>
      <c r="EQO15" s="810"/>
      <c r="EQP15" s="810"/>
      <c r="EQQ15" s="810"/>
      <c r="EQR15" s="810"/>
      <c r="EQS15" s="810"/>
      <c r="EQT15" s="810"/>
      <c r="EQU15" s="810"/>
      <c r="EQV15" s="810"/>
      <c r="EQW15" s="810"/>
      <c r="EQX15" s="810"/>
      <c r="EQY15" s="810"/>
      <c r="EQZ15" s="810"/>
      <c r="ERA15" s="810"/>
      <c r="ERB15" s="810"/>
      <c r="ERC15" s="810"/>
      <c r="ERD15" s="810"/>
      <c r="ERE15" s="810"/>
      <c r="ERF15" s="810"/>
      <c r="ERG15" s="810"/>
      <c r="ERH15" s="810"/>
      <c r="ERI15" s="810"/>
      <c r="ERJ15" s="810"/>
      <c r="ERK15" s="810"/>
      <c r="ERL15" s="810"/>
      <c r="ERM15" s="810"/>
      <c r="ERN15" s="810"/>
      <c r="ERO15" s="810"/>
      <c r="ERP15" s="810"/>
      <c r="ERQ15" s="810"/>
      <c r="ERR15" s="810"/>
      <c r="ERS15" s="810"/>
      <c r="ERT15" s="810"/>
      <c r="ERU15" s="810"/>
      <c r="ERV15" s="810"/>
      <c r="ERW15" s="810"/>
      <c r="ERX15" s="810"/>
      <c r="ERY15" s="810"/>
      <c r="ERZ15" s="810"/>
      <c r="ESA15" s="810"/>
      <c r="ESB15" s="810"/>
      <c r="ESC15" s="810"/>
      <c r="ESD15" s="810"/>
      <c r="ESE15" s="810"/>
      <c r="ESF15" s="810"/>
      <c r="ESG15" s="810"/>
      <c r="ESH15" s="810"/>
      <c r="ESI15" s="810"/>
      <c r="ESJ15" s="810"/>
      <c r="ESK15" s="810"/>
      <c r="ESL15" s="810"/>
      <c r="ESM15" s="810"/>
      <c r="ESN15" s="810"/>
      <c r="ESO15" s="810"/>
      <c r="ESP15" s="810"/>
      <c r="ESQ15" s="810"/>
      <c r="ESR15" s="810"/>
      <c r="ESS15" s="810"/>
      <c r="EST15" s="810"/>
      <c r="ESU15" s="810"/>
      <c r="ESV15" s="810"/>
      <c r="ESW15" s="810"/>
      <c r="ESX15" s="810"/>
      <c r="ESY15" s="810"/>
      <c r="ESZ15" s="810"/>
      <c r="ETA15" s="810"/>
      <c r="ETB15" s="810"/>
      <c r="ETC15" s="810"/>
      <c r="ETD15" s="810"/>
      <c r="ETE15" s="810"/>
      <c r="ETF15" s="810"/>
      <c r="ETG15" s="810"/>
      <c r="ETH15" s="810"/>
      <c r="ETI15" s="810"/>
      <c r="ETJ15" s="810"/>
      <c r="ETK15" s="810"/>
      <c r="ETL15" s="810"/>
      <c r="ETM15" s="810"/>
      <c r="ETN15" s="810"/>
      <c r="ETO15" s="810"/>
      <c r="ETP15" s="810"/>
      <c r="ETQ15" s="810"/>
      <c r="ETR15" s="810"/>
      <c r="ETS15" s="810"/>
      <c r="ETT15" s="810"/>
      <c r="ETU15" s="810"/>
      <c r="ETV15" s="810"/>
      <c r="ETW15" s="810"/>
      <c r="ETX15" s="810"/>
      <c r="ETY15" s="810"/>
      <c r="ETZ15" s="810"/>
      <c r="EUA15" s="810"/>
      <c r="EUB15" s="810"/>
      <c r="EUC15" s="810"/>
      <c r="EUD15" s="810"/>
      <c r="EUE15" s="810"/>
      <c r="EUF15" s="810"/>
      <c r="EUG15" s="810"/>
      <c r="EUH15" s="810"/>
      <c r="EUI15" s="810"/>
      <c r="EUJ15" s="810"/>
      <c r="EUK15" s="810"/>
      <c r="EUL15" s="810"/>
      <c r="EUM15" s="810"/>
      <c r="EUN15" s="810"/>
      <c r="EUO15" s="810"/>
      <c r="EUP15" s="810"/>
      <c r="EUQ15" s="810"/>
      <c r="EUR15" s="810"/>
      <c r="EUS15" s="810"/>
      <c r="EUT15" s="810"/>
      <c r="EUU15" s="810"/>
      <c r="EUV15" s="810"/>
      <c r="EUW15" s="810"/>
      <c r="EUX15" s="810"/>
      <c r="EUY15" s="810"/>
      <c r="EUZ15" s="810"/>
      <c r="EVA15" s="810"/>
      <c r="EVB15" s="810"/>
      <c r="EVC15" s="810"/>
      <c r="EVD15" s="810"/>
      <c r="EVE15" s="810"/>
      <c r="EVF15" s="810"/>
      <c r="EVG15" s="810"/>
      <c r="EVH15" s="810"/>
      <c r="EVI15" s="810"/>
      <c r="EVJ15" s="810"/>
      <c r="EVK15" s="810"/>
      <c r="EVL15" s="810"/>
      <c r="EVM15" s="810"/>
      <c r="EVN15" s="810"/>
      <c r="EVO15" s="810"/>
      <c r="EVP15" s="810"/>
      <c r="EVQ15" s="810"/>
      <c r="EVR15" s="810"/>
      <c r="EVS15" s="810"/>
      <c r="EVT15" s="810"/>
      <c r="EVU15" s="810"/>
      <c r="EVV15" s="810"/>
      <c r="EVW15" s="810"/>
      <c r="EVX15" s="810"/>
      <c r="EVY15" s="810"/>
      <c r="EVZ15" s="810"/>
      <c r="EWA15" s="810"/>
      <c r="EWB15" s="810"/>
      <c r="EWC15" s="810"/>
      <c r="EWD15" s="810"/>
      <c r="EWE15" s="810"/>
      <c r="EWF15" s="810"/>
      <c r="EWG15" s="810"/>
      <c r="EWH15" s="810"/>
      <c r="EWI15" s="810"/>
      <c r="EWJ15" s="810"/>
      <c r="EWK15" s="810"/>
      <c r="EWL15" s="810"/>
      <c r="EWM15" s="810"/>
      <c r="EWN15" s="810"/>
      <c r="EWO15" s="810"/>
      <c r="EWP15" s="810"/>
      <c r="EWQ15" s="810"/>
      <c r="EWR15" s="810"/>
      <c r="EWS15" s="810"/>
      <c r="EWT15" s="810"/>
      <c r="EWU15" s="810"/>
      <c r="EWV15" s="810"/>
      <c r="EWW15" s="810"/>
      <c r="EWX15" s="810"/>
      <c r="EWY15" s="810"/>
      <c r="EWZ15" s="810"/>
      <c r="EXA15" s="810"/>
      <c r="EXB15" s="810"/>
      <c r="EXC15" s="810"/>
      <c r="EXD15" s="810"/>
      <c r="EXE15" s="810"/>
      <c r="EXF15" s="810"/>
      <c r="EXG15" s="810"/>
      <c r="EXH15" s="810"/>
      <c r="EXI15" s="810"/>
      <c r="EXJ15" s="810"/>
      <c r="EXK15" s="810"/>
      <c r="EXL15" s="810"/>
      <c r="EXM15" s="810"/>
      <c r="EXN15" s="810"/>
      <c r="EXO15" s="810"/>
      <c r="EXP15" s="810"/>
      <c r="EXQ15" s="810"/>
      <c r="EXR15" s="810"/>
      <c r="EXS15" s="810"/>
      <c r="EXT15" s="810"/>
      <c r="EXU15" s="810"/>
      <c r="EXV15" s="810"/>
      <c r="EXW15" s="810"/>
      <c r="EXX15" s="810"/>
      <c r="EXY15" s="810"/>
      <c r="EXZ15" s="810"/>
      <c r="EYA15" s="810"/>
      <c r="EYB15" s="810"/>
      <c r="EYC15" s="810"/>
      <c r="EYD15" s="810"/>
      <c r="EYE15" s="810"/>
      <c r="EYF15" s="810"/>
      <c r="EYG15" s="810"/>
      <c r="EYH15" s="810"/>
      <c r="EYI15" s="810"/>
      <c r="EYJ15" s="810"/>
      <c r="EYK15" s="810"/>
      <c r="EYL15" s="810"/>
      <c r="EYM15" s="810"/>
      <c r="EYN15" s="810"/>
      <c r="EYO15" s="810"/>
      <c r="EYP15" s="810"/>
      <c r="EYQ15" s="810"/>
      <c r="EYR15" s="810"/>
      <c r="EYS15" s="810"/>
      <c r="EYT15" s="810"/>
      <c r="EYU15" s="810"/>
      <c r="EYV15" s="810"/>
      <c r="EYW15" s="810"/>
      <c r="EYX15" s="810"/>
      <c r="EYY15" s="810"/>
      <c r="EYZ15" s="810"/>
      <c r="EZA15" s="810"/>
      <c r="EZB15" s="810"/>
      <c r="EZC15" s="810"/>
      <c r="EZD15" s="810"/>
      <c r="EZE15" s="810"/>
      <c r="EZF15" s="810"/>
      <c r="EZG15" s="810"/>
      <c r="EZH15" s="810"/>
      <c r="EZI15" s="810"/>
      <c r="EZJ15" s="810"/>
      <c r="EZK15" s="810"/>
      <c r="EZL15" s="810"/>
      <c r="EZM15" s="810"/>
      <c r="EZN15" s="810"/>
      <c r="EZO15" s="810"/>
      <c r="EZP15" s="810"/>
      <c r="EZQ15" s="810"/>
      <c r="EZR15" s="810"/>
      <c r="EZS15" s="810"/>
      <c r="EZT15" s="810"/>
      <c r="EZU15" s="810"/>
      <c r="EZV15" s="810"/>
      <c r="EZW15" s="810"/>
      <c r="EZX15" s="810"/>
      <c r="EZY15" s="810"/>
      <c r="EZZ15" s="810"/>
      <c r="FAA15" s="810"/>
      <c r="FAB15" s="810"/>
      <c r="FAC15" s="810"/>
      <c r="FAD15" s="810"/>
      <c r="FAE15" s="810"/>
      <c r="FAF15" s="810"/>
      <c r="FAG15" s="810"/>
      <c r="FAH15" s="810"/>
      <c r="FAI15" s="810"/>
      <c r="FAJ15" s="810"/>
      <c r="FAK15" s="810"/>
      <c r="FAL15" s="810"/>
      <c r="FAM15" s="810"/>
      <c r="FAN15" s="810"/>
      <c r="FAO15" s="810"/>
      <c r="FAP15" s="810"/>
      <c r="FAQ15" s="810"/>
      <c r="FAR15" s="810"/>
      <c r="FAS15" s="810"/>
      <c r="FAT15" s="810"/>
      <c r="FAU15" s="810"/>
      <c r="FAV15" s="810"/>
      <c r="FAW15" s="810"/>
      <c r="FAX15" s="810"/>
      <c r="FAY15" s="810"/>
      <c r="FAZ15" s="810"/>
      <c r="FBA15" s="810"/>
      <c r="FBB15" s="810"/>
      <c r="FBC15" s="810"/>
      <c r="FBD15" s="810"/>
      <c r="FBE15" s="810"/>
      <c r="FBF15" s="810"/>
      <c r="FBG15" s="810"/>
      <c r="FBH15" s="810"/>
      <c r="FBI15" s="810"/>
      <c r="FBJ15" s="810"/>
      <c r="FBK15" s="810"/>
      <c r="FBL15" s="810"/>
      <c r="FBM15" s="810"/>
      <c r="FBN15" s="810"/>
      <c r="FBO15" s="810"/>
      <c r="FBP15" s="810"/>
      <c r="FBQ15" s="810"/>
      <c r="FBR15" s="810"/>
      <c r="FBS15" s="810"/>
      <c r="FBT15" s="810"/>
      <c r="FBU15" s="810"/>
      <c r="FBV15" s="810"/>
      <c r="FBW15" s="810"/>
      <c r="FBX15" s="810"/>
      <c r="FBY15" s="810"/>
      <c r="FBZ15" s="810"/>
      <c r="FCA15" s="810"/>
      <c r="FCB15" s="810"/>
      <c r="FCC15" s="810"/>
      <c r="FCD15" s="810"/>
      <c r="FCE15" s="810"/>
      <c r="FCF15" s="810"/>
      <c r="FCG15" s="810"/>
      <c r="FCH15" s="810"/>
      <c r="FCI15" s="810"/>
      <c r="FCJ15" s="810"/>
      <c r="FCK15" s="810"/>
      <c r="FCL15" s="810"/>
      <c r="FCM15" s="810"/>
      <c r="FCN15" s="810"/>
      <c r="FCO15" s="810"/>
      <c r="FCP15" s="810"/>
      <c r="FCQ15" s="810"/>
      <c r="FCR15" s="810"/>
      <c r="FCS15" s="810"/>
      <c r="FCT15" s="810"/>
      <c r="FCU15" s="810"/>
      <c r="FCV15" s="810"/>
      <c r="FCW15" s="810"/>
      <c r="FCX15" s="810"/>
      <c r="FCY15" s="810"/>
      <c r="FCZ15" s="810"/>
      <c r="FDA15" s="810"/>
      <c r="FDB15" s="810"/>
      <c r="FDC15" s="810"/>
      <c r="FDD15" s="810"/>
      <c r="FDE15" s="810"/>
      <c r="FDF15" s="810"/>
      <c r="FDG15" s="810"/>
      <c r="FDH15" s="810"/>
      <c r="FDI15" s="810"/>
      <c r="FDJ15" s="810"/>
      <c r="FDK15" s="810"/>
      <c r="FDL15" s="810"/>
      <c r="FDM15" s="810"/>
      <c r="FDN15" s="810"/>
      <c r="FDO15" s="810"/>
      <c r="FDP15" s="810"/>
      <c r="FDQ15" s="810"/>
      <c r="FDR15" s="810"/>
      <c r="FDS15" s="810"/>
      <c r="FDT15" s="810"/>
      <c r="FDU15" s="810"/>
      <c r="FDV15" s="810"/>
      <c r="FDW15" s="810"/>
      <c r="FDX15" s="810"/>
      <c r="FDY15" s="810"/>
      <c r="FDZ15" s="810"/>
      <c r="FEA15" s="810"/>
      <c r="FEB15" s="810"/>
      <c r="FEC15" s="810"/>
      <c r="FED15" s="810"/>
      <c r="FEE15" s="810"/>
      <c r="FEF15" s="810"/>
      <c r="FEG15" s="810"/>
      <c r="FEH15" s="810"/>
      <c r="FEI15" s="810"/>
      <c r="FEJ15" s="810"/>
      <c r="FEK15" s="810"/>
      <c r="FEL15" s="810"/>
      <c r="FEM15" s="810"/>
      <c r="FEN15" s="810"/>
      <c r="FEO15" s="810"/>
      <c r="FEP15" s="810"/>
      <c r="FEQ15" s="810"/>
      <c r="FER15" s="810"/>
      <c r="FES15" s="810"/>
      <c r="FET15" s="810"/>
      <c r="FEU15" s="810"/>
      <c r="FEV15" s="810"/>
      <c r="FEW15" s="810"/>
      <c r="FEX15" s="810"/>
      <c r="FEY15" s="810"/>
      <c r="FEZ15" s="810"/>
      <c r="FFA15" s="810"/>
      <c r="FFB15" s="810"/>
      <c r="FFC15" s="810"/>
      <c r="FFD15" s="810"/>
      <c r="FFE15" s="810"/>
      <c r="FFF15" s="810"/>
      <c r="FFG15" s="810"/>
      <c r="FFH15" s="810"/>
      <c r="FFI15" s="810"/>
      <c r="FFJ15" s="810"/>
      <c r="FFK15" s="810"/>
      <c r="FFL15" s="810"/>
      <c r="FFM15" s="810"/>
      <c r="FFN15" s="810"/>
      <c r="FFO15" s="810"/>
      <c r="FFP15" s="810"/>
      <c r="FFQ15" s="810"/>
      <c r="FFR15" s="810"/>
      <c r="FFS15" s="810"/>
      <c r="FFT15" s="810"/>
      <c r="FFU15" s="810"/>
      <c r="FFV15" s="810"/>
      <c r="FFW15" s="810"/>
      <c r="FFX15" s="810"/>
      <c r="FFY15" s="810"/>
      <c r="FFZ15" s="810"/>
      <c r="FGA15" s="810"/>
      <c r="FGB15" s="810"/>
      <c r="FGC15" s="810"/>
      <c r="FGD15" s="810"/>
      <c r="FGE15" s="810"/>
      <c r="FGF15" s="810"/>
      <c r="FGG15" s="810"/>
      <c r="FGH15" s="810"/>
      <c r="FGI15" s="810"/>
      <c r="FGJ15" s="810"/>
      <c r="FGK15" s="810"/>
      <c r="FGL15" s="810"/>
      <c r="FGM15" s="810"/>
      <c r="FGN15" s="810"/>
      <c r="FGO15" s="810"/>
      <c r="FGP15" s="810"/>
      <c r="FGQ15" s="810"/>
      <c r="FGR15" s="810"/>
      <c r="FGS15" s="810"/>
      <c r="FGT15" s="810"/>
      <c r="FGU15" s="810"/>
      <c r="FGV15" s="810"/>
      <c r="FGW15" s="810"/>
      <c r="FGX15" s="810"/>
      <c r="FGY15" s="810"/>
      <c r="FGZ15" s="810"/>
      <c r="FHA15" s="810"/>
      <c r="FHB15" s="810"/>
      <c r="FHC15" s="810"/>
      <c r="FHD15" s="810"/>
      <c r="FHE15" s="810"/>
      <c r="FHF15" s="810"/>
      <c r="FHG15" s="810"/>
      <c r="FHH15" s="810"/>
      <c r="FHI15" s="810"/>
      <c r="FHJ15" s="810"/>
      <c r="FHK15" s="810"/>
      <c r="FHL15" s="810"/>
      <c r="FHM15" s="810"/>
      <c r="FHN15" s="810"/>
      <c r="FHO15" s="810"/>
      <c r="FHP15" s="810"/>
      <c r="FHQ15" s="810"/>
      <c r="FHR15" s="810"/>
      <c r="FHS15" s="810"/>
      <c r="FHT15" s="810"/>
      <c r="FHU15" s="810"/>
      <c r="FHV15" s="810"/>
      <c r="FHW15" s="810"/>
      <c r="FHX15" s="810"/>
      <c r="FHY15" s="810"/>
      <c r="FHZ15" s="810"/>
      <c r="FIA15" s="810"/>
      <c r="FIB15" s="810"/>
      <c r="FIC15" s="810"/>
      <c r="FID15" s="810"/>
      <c r="FIE15" s="810"/>
      <c r="FIF15" s="810"/>
      <c r="FIG15" s="810"/>
      <c r="FIH15" s="810"/>
      <c r="FII15" s="810"/>
      <c r="FIJ15" s="810"/>
      <c r="FIK15" s="810"/>
      <c r="FIL15" s="810"/>
      <c r="FIM15" s="810"/>
      <c r="FIN15" s="810"/>
      <c r="FIO15" s="810"/>
      <c r="FIP15" s="810"/>
      <c r="FIQ15" s="810"/>
      <c r="FIR15" s="810"/>
      <c r="FIS15" s="810"/>
      <c r="FIT15" s="810"/>
      <c r="FIU15" s="810"/>
      <c r="FIV15" s="810"/>
      <c r="FIW15" s="810"/>
      <c r="FIX15" s="810"/>
      <c r="FIY15" s="810"/>
      <c r="FIZ15" s="810"/>
      <c r="FJA15" s="810"/>
      <c r="FJB15" s="810"/>
      <c r="FJC15" s="810"/>
      <c r="FJD15" s="810"/>
      <c r="FJE15" s="810"/>
      <c r="FJF15" s="810"/>
      <c r="FJG15" s="810"/>
      <c r="FJH15" s="810"/>
      <c r="FJI15" s="810"/>
      <c r="FJJ15" s="810"/>
      <c r="FJK15" s="810"/>
      <c r="FJL15" s="810"/>
      <c r="FJM15" s="810"/>
      <c r="FJN15" s="810"/>
      <c r="FJO15" s="810"/>
      <c r="FJP15" s="810"/>
      <c r="FJQ15" s="810"/>
      <c r="FJR15" s="810"/>
      <c r="FJS15" s="810"/>
      <c r="FJT15" s="810"/>
      <c r="FJU15" s="810"/>
      <c r="FJV15" s="810"/>
      <c r="FJW15" s="810"/>
      <c r="FJX15" s="810"/>
      <c r="FJY15" s="810"/>
      <c r="FJZ15" s="810"/>
      <c r="FKA15" s="810"/>
      <c r="FKB15" s="810"/>
      <c r="FKC15" s="810"/>
      <c r="FKD15" s="810"/>
      <c r="FKE15" s="810"/>
      <c r="FKF15" s="810"/>
      <c r="FKG15" s="810"/>
      <c r="FKH15" s="810"/>
      <c r="FKI15" s="810"/>
      <c r="FKJ15" s="810"/>
      <c r="FKK15" s="810"/>
      <c r="FKL15" s="810"/>
      <c r="FKM15" s="810"/>
      <c r="FKN15" s="810"/>
      <c r="FKO15" s="810"/>
      <c r="FKP15" s="810"/>
      <c r="FKQ15" s="810"/>
      <c r="FKR15" s="810"/>
      <c r="FKS15" s="810"/>
      <c r="FKT15" s="810"/>
      <c r="FKU15" s="810"/>
      <c r="FKV15" s="810"/>
      <c r="FKW15" s="810"/>
      <c r="FKX15" s="810"/>
      <c r="FKY15" s="810"/>
      <c r="FKZ15" s="810"/>
      <c r="FLA15" s="810"/>
      <c r="FLB15" s="810"/>
      <c r="FLC15" s="810"/>
      <c r="FLD15" s="810"/>
      <c r="FLE15" s="810"/>
      <c r="FLF15" s="810"/>
      <c r="FLG15" s="810"/>
      <c r="FLH15" s="810"/>
      <c r="FLI15" s="810"/>
      <c r="FLJ15" s="810"/>
      <c r="FLK15" s="810"/>
      <c r="FLL15" s="810"/>
      <c r="FLM15" s="810"/>
      <c r="FLN15" s="810"/>
      <c r="FLO15" s="810"/>
      <c r="FLP15" s="810"/>
      <c r="FLQ15" s="810"/>
      <c r="FLR15" s="810"/>
      <c r="FLS15" s="810"/>
      <c r="FLT15" s="810"/>
      <c r="FLU15" s="810"/>
      <c r="FLV15" s="810"/>
      <c r="FLW15" s="810"/>
      <c r="FLX15" s="810"/>
      <c r="FLY15" s="810"/>
      <c r="FLZ15" s="810"/>
      <c r="FMA15" s="810"/>
      <c r="FMB15" s="810"/>
      <c r="FMC15" s="810"/>
      <c r="FMD15" s="810"/>
      <c r="FME15" s="810"/>
      <c r="FMF15" s="810"/>
      <c r="FMG15" s="810"/>
      <c r="FMH15" s="810"/>
      <c r="FMI15" s="810"/>
      <c r="FMJ15" s="810"/>
      <c r="FMK15" s="810"/>
      <c r="FML15" s="810"/>
      <c r="FMM15" s="810"/>
      <c r="FMN15" s="810"/>
      <c r="FMO15" s="810"/>
      <c r="FMP15" s="810"/>
      <c r="FMQ15" s="810"/>
      <c r="FMR15" s="810"/>
      <c r="FMS15" s="810"/>
      <c r="FMT15" s="810"/>
      <c r="FMU15" s="810"/>
      <c r="FMV15" s="810"/>
      <c r="FMW15" s="810"/>
      <c r="FMX15" s="810"/>
      <c r="FMY15" s="810"/>
      <c r="FMZ15" s="810"/>
      <c r="FNA15" s="810"/>
      <c r="FNB15" s="810"/>
      <c r="FNC15" s="810"/>
      <c r="FND15" s="810"/>
      <c r="FNE15" s="810"/>
      <c r="FNF15" s="810"/>
      <c r="FNG15" s="810"/>
      <c r="FNH15" s="810"/>
      <c r="FNI15" s="810"/>
      <c r="FNJ15" s="810"/>
      <c r="FNK15" s="810"/>
      <c r="FNL15" s="810"/>
      <c r="FNM15" s="810"/>
      <c r="FNN15" s="810"/>
      <c r="FNO15" s="810"/>
      <c r="FNP15" s="810"/>
      <c r="FNQ15" s="810"/>
      <c r="FNR15" s="810"/>
      <c r="FNS15" s="810"/>
      <c r="FNT15" s="810"/>
      <c r="FNU15" s="810"/>
      <c r="FNV15" s="810"/>
      <c r="FNW15" s="810"/>
      <c r="FNX15" s="810"/>
      <c r="FNY15" s="810"/>
      <c r="FNZ15" s="810"/>
      <c r="FOA15" s="810"/>
      <c r="FOB15" s="810"/>
      <c r="FOC15" s="810"/>
      <c r="FOD15" s="810"/>
      <c r="FOE15" s="810"/>
      <c r="FOF15" s="810"/>
      <c r="FOG15" s="810"/>
      <c r="FOH15" s="810"/>
      <c r="FOI15" s="810"/>
      <c r="FOJ15" s="810"/>
      <c r="FOK15" s="810"/>
      <c r="FOL15" s="810"/>
      <c r="FOM15" s="810"/>
      <c r="FON15" s="810"/>
      <c r="FOO15" s="810"/>
      <c r="FOP15" s="810"/>
      <c r="FOQ15" s="810"/>
      <c r="FOR15" s="810"/>
      <c r="FOS15" s="810"/>
      <c r="FOT15" s="810"/>
      <c r="FOU15" s="810"/>
      <c r="FOV15" s="810"/>
      <c r="FOW15" s="810"/>
      <c r="FOX15" s="810"/>
      <c r="FOY15" s="810"/>
      <c r="FOZ15" s="810"/>
      <c r="FPA15" s="810"/>
      <c r="FPB15" s="810"/>
      <c r="FPC15" s="810"/>
      <c r="FPD15" s="810"/>
      <c r="FPE15" s="810"/>
      <c r="FPF15" s="810"/>
      <c r="FPG15" s="810"/>
      <c r="FPH15" s="810"/>
      <c r="FPI15" s="810"/>
      <c r="FPJ15" s="810"/>
      <c r="FPK15" s="810"/>
      <c r="FPL15" s="810"/>
      <c r="FPM15" s="810"/>
      <c r="FPN15" s="810"/>
      <c r="FPO15" s="810"/>
      <c r="FPP15" s="810"/>
      <c r="FPQ15" s="810"/>
      <c r="FPR15" s="810"/>
      <c r="FPS15" s="810"/>
      <c r="FPT15" s="810"/>
      <c r="FPU15" s="810"/>
      <c r="FPV15" s="810"/>
      <c r="FPW15" s="810"/>
      <c r="FPX15" s="810"/>
      <c r="FPY15" s="810"/>
      <c r="FPZ15" s="810"/>
      <c r="FQA15" s="810"/>
      <c r="FQB15" s="810"/>
      <c r="FQC15" s="810"/>
      <c r="FQD15" s="810"/>
      <c r="FQE15" s="810"/>
      <c r="FQF15" s="810"/>
      <c r="FQG15" s="810"/>
      <c r="FQH15" s="810"/>
      <c r="FQI15" s="810"/>
      <c r="FQJ15" s="810"/>
      <c r="FQK15" s="810"/>
      <c r="FQL15" s="810"/>
      <c r="FQM15" s="810"/>
      <c r="FQN15" s="810"/>
      <c r="FQO15" s="810"/>
      <c r="FQP15" s="810"/>
      <c r="FQQ15" s="810"/>
      <c r="FQR15" s="810"/>
      <c r="FQS15" s="810"/>
      <c r="FQT15" s="810"/>
      <c r="FQU15" s="810"/>
      <c r="FQV15" s="810"/>
      <c r="FQW15" s="810"/>
      <c r="FQX15" s="810"/>
      <c r="FQY15" s="810"/>
      <c r="FQZ15" s="810"/>
      <c r="FRA15" s="810"/>
      <c r="FRB15" s="810"/>
      <c r="FRC15" s="810"/>
      <c r="FRD15" s="810"/>
      <c r="FRE15" s="810"/>
      <c r="FRF15" s="810"/>
      <c r="FRG15" s="810"/>
      <c r="FRH15" s="810"/>
      <c r="FRI15" s="810"/>
      <c r="FRJ15" s="810"/>
      <c r="FRK15" s="810"/>
      <c r="FRL15" s="810"/>
      <c r="FRM15" s="810"/>
      <c r="FRN15" s="810"/>
      <c r="FRO15" s="810"/>
      <c r="FRP15" s="810"/>
      <c r="FRQ15" s="810"/>
      <c r="FRR15" s="810"/>
      <c r="FRS15" s="810"/>
      <c r="FRT15" s="810"/>
      <c r="FRU15" s="810"/>
      <c r="FRV15" s="810"/>
      <c r="FRW15" s="810"/>
      <c r="FRX15" s="810"/>
      <c r="FRY15" s="810"/>
      <c r="FRZ15" s="810"/>
      <c r="FSA15" s="810"/>
      <c r="FSB15" s="810"/>
      <c r="FSC15" s="810"/>
      <c r="FSD15" s="810"/>
      <c r="FSE15" s="810"/>
      <c r="FSF15" s="810"/>
      <c r="FSG15" s="810"/>
      <c r="FSH15" s="810"/>
      <c r="FSI15" s="810"/>
      <c r="FSJ15" s="810"/>
      <c r="FSK15" s="810"/>
      <c r="FSL15" s="810"/>
      <c r="FSM15" s="810"/>
      <c r="FSN15" s="810"/>
      <c r="FSO15" s="810"/>
      <c r="FSP15" s="810"/>
      <c r="FSQ15" s="810"/>
      <c r="FSR15" s="810"/>
      <c r="FSS15" s="810"/>
      <c r="FST15" s="810"/>
      <c r="FSU15" s="810"/>
      <c r="FSV15" s="810"/>
      <c r="FSW15" s="810"/>
      <c r="FSX15" s="810"/>
      <c r="FSY15" s="810"/>
      <c r="FSZ15" s="810"/>
      <c r="FTA15" s="810"/>
      <c r="FTB15" s="810"/>
      <c r="FTC15" s="810"/>
      <c r="FTD15" s="810"/>
      <c r="FTE15" s="810"/>
      <c r="FTF15" s="810"/>
      <c r="FTG15" s="810"/>
      <c r="FTH15" s="810"/>
      <c r="FTI15" s="810"/>
      <c r="FTJ15" s="810"/>
      <c r="FTK15" s="810"/>
      <c r="FTL15" s="810"/>
      <c r="FTM15" s="810"/>
      <c r="FTN15" s="810"/>
      <c r="FTO15" s="810"/>
      <c r="FTP15" s="810"/>
      <c r="FTQ15" s="810"/>
      <c r="FTR15" s="810"/>
      <c r="FTS15" s="810"/>
      <c r="FTT15" s="810"/>
      <c r="FTU15" s="810"/>
      <c r="FTV15" s="810"/>
      <c r="FTW15" s="810"/>
      <c r="FTX15" s="810"/>
      <c r="FTY15" s="810"/>
      <c r="FTZ15" s="810"/>
      <c r="FUA15" s="810"/>
      <c r="FUB15" s="810"/>
      <c r="FUC15" s="810"/>
      <c r="FUD15" s="810"/>
      <c r="FUE15" s="810"/>
      <c r="FUF15" s="810"/>
      <c r="FUG15" s="810"/>
      <c r="FUH15" s="810"/>
      <c r="FUI15" s="810"/>
      <c r="FUJ15" s="810"/>
      <c r="FUK15" s="810"/>
      <c r="FUL15" s="810"/>
      <c r="FUM15" s="810"/>
      <c r="FUN15" s="810"/>
      <c r="FUO15" s="810"/>
      <c r="FUP15" s="810"/>
      <c r="FUQ15" s="810"/>
      <c r="FUR15" s="810"/>
      <c r="FUS15" s="810"/>
      <c r="FUT15" s="810"/>
      <c r="FUU15" s="810"/>
      <c r="FUV15" s="810"/>
      <c r="FUW15" s="810"/>
      <c r="FUX15" s="810"/>
      <c r="FUY15" s="810"/>
      <c r="FUZ15" s="810"/>
      <c r="FVA15" s="810"/>
      <c r="FVB15" s="810"/>
      <c r="FVC15" s="810"/>
      <c r="FVD15" s="810"/>
      <c r="FVE15" s="810"/>
      <c r="FVF15" s="810"/>
      <c r="FVG15" s="810"/>
      <c r="FVH15" s="810"/>
      <c r="FVI15" s="810"/>
      <c r="FVJ15" s="810"/>
      <c r="FVK15" s="810"/>
      <c r="FVL15" s="810"/>
      <c r="FVM15" s="810"/>
      <c r="FVN15" s="810"/>
      <c r="FVO15" s="810"/>
      <c r="FVP15" s="810"/>
      <c r="FVQ15" s="810"/>
      <c r="FVR15" s="810"/>
      <c r="FVS15" s="810"/>
      <c r="FVT15" s="810"/>
      <c r="FVU15" s="810"/>
      <c r="FVV15" s="810"/>
      <c r="FVW15" s="810"/>
      <c r="FVX15" s="810"/>
      <c r="FVY15" s="810"/>
      <c r="FVZ15" s="810"/>
      <c r="FWA15" s="810"/>
      <c r="FWB15" s="810"/>
      <c r="FWC15" s="810"/>
      <c r="FWD15" s="810"/>
      <c r="FWE15" s="810"/>
      <c r="FWF15" s="810"/>
      <c r="FWG15" s="810"/>
      <c r="FWH15" s="810"/>
      <c r="FWI15" s="810"/>
      <c r="FWJ15" s="810"/>
      <c r="FWK15" s="810"/>
      <c r="FWL15" s="810"/>
      <c r="FWM15" s="810"/>
      <c r="FWN15" s="810"/>
      <c r="FWO15" s="810"/>
      <c r="FWP15" s="810"/>
      <c r="FWQ15" s="810"/>
      <c r="FWR15" s="810"/>
      <c r="FWS15" s="810"/>
      <c r="FWT15" s="810"/>
      <c r="FWU15" s="810"/>
      <c r="FWV15" s="810"/>
      <c r="FWW15" s="810"/>
      <c r="FWX15" s="810"/>
      <c r="FWY15" s="810"/>
      <c r="FWZ15" s="810"/>
      <c r="FXA15" s="810"/>
      <c r="FXB15" s="810"/>
      <c r="FXC15" s="810"/>
      <c r="FXD15" s="810"/>
      <c r="FXE15" s="810"/>
      <c r="FXF15" s="810"/>
      <c r="FXG15" s="810"/>
      <c r="FXH15" s="810"/>
      <c r="FXI15" s="810"/>
      <c r="FXJ15" s="810"/>
      <c r="FXK15" s="810"/>
      <c r="FXL15" s="810"/>
      <c r="FXM15" s="810"/>
      <c r="FXN15" s="810"/>
      <c r="FXO15" s="810"/>
      <c r="FXP15" s="810"/>
      <c r="FXQ15" s="810"/>
      <c r="FXR15" s="810"/>
      <c r="FXS15" s="810"/>
      <c r="FXT15" s="810"/>
      <c r="FXU15" s="810"/>
      <c r="FXV15" s="810"/>
      <c r="FXW15" s="810"/>
      <c r="FXX15" s="810"/>
      <c r="FXY15" s="810"/>
      <c r="FXZ15" s="810"/>
      <c r="FYA15" s="810"/>
      <c r="FYB15" s="810"/>
      <c r="FYC15" s="810"/>
      <c r="FYD15" s="810"/>
      <c r="FYE15" s="810"/>
      <c r="FYF15" s="810"/>
      <c r="FYG15" s="810"/>
      <c r="FYH15" s="810"/>
      <c r="FYI15" s="810"/>
      <c r="FYJ15" s="810"/>
      <c r="FYK15" s="810"/>
      <c r="FYL15" s="810"/>
      <c r="FYM15" s="810"/>
      <c r="FYN15" s="810"/>
      <c r="FYO15" s="810"/>
      <c r="FYP15" s="810"/>
      <c r="FYQ15" s="810"/>
      <c r="FYR15" s="810"/>
      <c r="FYS15" s="810"/>
      <c r="FYT15" s="810"/>
      <c r="FYU15" s="810"/>
      <c r="FYV15" s="810"/>
      <c r="FYW15" s="810"/>
      <c r="FYX15" s="810"/>
      <c r="FYY15" s="810"/>
      <c r="FYZ15" s="810"/>
      <c r="FZA15" s="810"/>
      <c r="FZB15" s="810"/>
      <c r="FZC15" s="810"/>
      <c r="FZD15" s="810"/>
      <c r="FZE15" s="810"/>
      <c r="FZF15" s="810"/>
      <c r="FZG15" s="810"/>
      <c r="FZH15" s="810"/>
      <c r="FZI15" s="810"/>
      <c r="FZJ15" s="810"/>
      <c r="FZK15" s="810"/>
      <c r="FZL15" s="810"/>
      <c r="FZM15" s="810"/>
      <c r="FZN15" s="810"/>
      <c r="FZO15" s="810"/>
      <c r="FZP15" s="810"/>
      <c r="FZQ15" s="810"/>
      <c r="FZR15" s="810"/>
      <c r="FZS15" s="810"/>
      <c r="FZT15" s="810"/>
      <c r="FZU15" s="810"/>
      <c r="FZV15" s="810"/>
      <c r="FZW15" s="810"/>
      <c r="FZX15" s="810"/>
      <c r="FZY15" s="810"/>
      <c r="FZZ15" s="810"/>
      <c r="GAA15" s="810"/>
      <c r="GAB15" s="810"/>
      <c r="GAC15" s="810"/>
      <c r="GAD15" s="810"/>
      <c r="GAE15" s="810"/>
      <c r="GAF15" s="810"/>
      <c r="GAG15" s="810"/>
      <c r="GAH15" s="810"/>
      <c r="GAI15" s="810"/>
      <c r="GAJ15" s="810"/>
      <c r="GAK15" s="810"/>
      <c r="GAL15" s="810"/>
      <c r="GAM15" s="810"/>
      <c r="GAN15" s="810"/>
      <c r="GAO15" s="810"/>
      <c r="GAP15" s="810"/>
      <c r="GAQ15" s="810"/>
      <c r="GAR15" s="810"/>
      <c r="GAS15" s="810"/>
      <c r="GAT15" s="810"/>
      <c r="GAU15" s="810"/>
      <c r="GAV15" s="810"/>
      <c r="GAW15" s="810"/>
      <c r="GAX15" s="810"/>
      <c r="GAY15" s="810"/>
      <c r="GAZ15" s="810"/>
      <c r="GBA15" s="810"/>
      <c r="GBB15" s="810"/>
      <c r="GBC15" s="810"/>
      <c r="GBD15" s="810"/>
      <c r="GBE15" s="810"/>
      <c r="GBF15" s="810"/>
      <c r="GBG15" s="810"/>
      <c r="GBH15" s="810"/>
      <c r="GBI15" s="810"/>
      <c r="GBJ15" s="810"/>
      <c r="GBK15" s="810"/>
      <c r="GBL15" s="810"/>
      <c r="GBM15" s="810"/>
      <c r="GBN15" s="810"/>
      <c r="GBO15" s="810"/>
      <c r="GBP15" s="810"/>
      <c r="GBQ15" s="810"/>
      <c r="GBR15" s="810"/>
      <c r="GBS15" s="810"/>
      <c r="GBT15" s="810"/>
      <c r="GBU15" s="810"/>
      <c r="GBV15" s="810"/>
      <c r="GBW15" s="810"/>
      <c r="GBX15" s="810"/>
      <c r="GBY15" s="810"/>
      <c r="GBZ15" s="810"/>
      <c r="GCA15" s="810"/>
      <c r="GCB15" s="810"/>
      <c r="GCC15" s="810"/>
      <c r="GCD15" s="810"/>
      <c r="GCE15" s="810"/>
      <c r="GCF15" s="810"/>
      <c r="GCG15" s="810"/>
      <c r="GCH15" s="810"/>
      <c r="GCI15" s="810"/>
      <c r="GCJ15" s="810"/>
      <c r="GCK15" s="810"/>
      <c r="GCL15" s="810"/>
      <c r="GCM15" s="810"/>
      <c r="GCN15" s="810"/>
      <c r="GCO15" s="810"/>
      <c r="GCP15" s="810"/>
      <c r="GCQ15" s="810"/>
      <c r="GCR15" s="810"/>
      <c r="GCS15" s="810"/>
      <c r="GCT15" s="810"/>
      <c r="GCU15" s="810"/>
      <c r="GCV15" s="810"/>
      <c r="GCW15" s="810"/>
      <c r="GCX15" s="810"/>
      <c r="GCY15" s="810"/>
      <c r="GCZ15" s="810"/>
      <c r="GDA15" s="810"/>
      <c r="GDB15" s="810"/>
      <c r="GDC15" s="810"/>
      <c r="GDD15" s="810"/>
      <c r="GDE15" s="810"/>
      <c r="GDF15" s="810"/>
      <c r="GDG15" s="810"/>
      <c r="GDH15" s="810"/>
      <c r="GDI15" s="810"/>
      <c r="GDJ15" s="810"/>
      <c r="GDK15" s="810"/>
      <c r="GDL15" s="810"/>
      <c r="GDM15" s="810"/>
      <c r="GDN15" s="810"/>
      <c r="GDO15" s="810"/>
      <c r="GDP15" s="810"/>
      <c r="GDQ15" s="810"/>
      <c r="GDR15" s="810"/>
      <c r="GDS15" s="810"/>
      <c r="GDT15" s="810"/>
      <c r="GDU15" s="810"/>
      <c r="GDV15" s="810"/>
      <c r="GDW15" s="810"/>
      <c r="GDX15" s="810"/>
      <c r="GDY15" s="810"/>
      <c r="GDZ15" s="810"/>
      <c r="GEA15" s="810"/>
      <c r="GEB15" s="810"/>
      <c r="GEC15" s="810"/>
      <c r="GED15" s="810"/>
      <c r="GEE15" s="810"/>
      <c r="GEF15" s="810"/>
      <c r="GEG15" s="810"/>
      <c r="GEH15" s="810"/>
      <c r="GEI15" s="810"/>
      <c r="GEJ15" s="810"/>
      <c r="GEK15" s="810"/>
      <c r="GEL15" s="810"/>
      <c r="GEM15" s="810"/>
      <c r="GEN15" s="810"/>
      <c r="GEO15" s="810"/>
      <c r="GEP15" s="810"/>
      <c r="GEQ15" s="810"/>
      <c r="GER15" s="810"/>
      <c r="GES15" s="810"/>
      <c r="GET15" s="810"/>
      <c r="GEU15" s="810"/>
      <c r="GEV15" s="810"/>
      <c r="GEW15" s="810"/>
      <c r="GEX15" s="810"/>
      <c r="GEY15" s="810"/>
      <c r="GEZ15" s="810"/>
      <c r="GFA15" s="810"/>
      <c r="GFB15" s="810"/>
      <c r="GFC15" s="810"/>
      <c r="GFD15" s="810"/>
      <c r="GFE15" s="810"/>
      <c r="GFF15" s="810"/>
      <c r="GFG15" s="810"/>
      <c r="GFH15" s="810"/>
      <c r="GFI15" s="810"/>
      <c r="GFJ15" s="810"/>
      <c r="GFK15" s="810"/>
      <c r="GFL15" s="810"/>
      <c r="GFM15" s="810"/>
      <c r="GFN15" s="810"/>
      <c r="GFO15" s="810"/>
      <c r="GFP15" s="810"/>
      <c r="GFQ15" s="810"/>
      <c r="GFR15" s="810"/>
      <c r="GFS15" s="810"/>
      <c r="GFT15" s="810"/>
      <c r="GFU15" s="810"/>
      <c r="GFV15" s="810"/>
      <c r="GFW15" s="810"/>
      <c r="GFX15" s="810"/>
      <c r="GFY15" s="810"/>
      <c r="GFZ15" s="810"/>
      <c r="GGA15" s="810"/>
      <c r="GGB15" s="810"/>
      <c r="GGC15" s="810"/>
      <c r="GGD15" s="810"/>
      <c r="GGE15" s="810"/>
      <c r="GGF15" s="810"/>
      <c r="GGG15" s="810"/>
      <c r="GGH15" s="810"/>
      <c r="GGI15" s="810"/>
      <c r="GGJ15" s="810"/>
      <c r="GGK15" s="810"/>
      <c r="GGL15" s="810"/>
      <c r="GGM15" s="810"/>
      <c r="GGN15" s="810"/>
      <c r="GGO15" s="810"/>
      <c r="GGP15" s="810"/>
      <c r="GGQ15" s="810"/>
      <c r="GGR15" s="810"/>
      <c r="GGS15" s="810"/>
      <c r="GGT15" s="810"/>
      <c r="GGU15" s="810"/>
      <c r="GGV15" s="810"/>
      <c r="GGW15" s="810"/>
      <c r="GGX15" s="810"/>
      <c r="GGY15" s="810"/>
      <c r="GGZ15" s="810"/>
      <c r="GHA15" s="810"/>
      <c r="GHB15" s="810"/>
      <c r="GHC15" s="810"/>
      <c r="GHD15" s="810"/>
      <c r="GHE15" s="810"/>
      <c r="GHF15" s="810"/>
      <c r="GHG15" s="810"/>
      <c r="GHH15" s="810"/>
      <c r="GHI15" s="810"/>
      <c r="GHJ15" s="810"/>
      <c r="GHK15" s="810"/>
      <c r="GHL15" s="810"/>
      <c r="GHM15" s="810"/>
      <c r="GHN15" s="810"/>
      <c r="GHO15" s="810"/>
      <c r="GHP15" s="810"/>
      <c r="GHQ15" s="810"/>
      <c r="GHR15" s="810"/>
      <c r="GHS15" s="810"/>
      <c r="GHT15" s="810"/>
      <c r="GHU15" s="810"/>
      <c r="GHV15" s="810"/>
      <c r="GHW15" s="810"/>
      <c r="GHX15" s="810"/>
      <c r="GHY15" s="810"/>
      <c r="GHZ15" s="810"/>
      <c r="GIA15" s="810"/>
      <c r="GIB15" s="810"/>
      <c r="GIC15" s="810"/>
      <c r="GID15" s="810"/>
      <c r="GIE15" s="810"/>
      <c r="GIF15" s="810"/>
      <c r="GIG15" s="810"/>
      <c r="GIH15" s="810"/>
      <c r="GII15" s="810"/>
      <c r="GIJ15" s="810"/>
      <c r="GIK15" s="810"/>
      <c r="GIL15" s="810"/>
      <c r="GIM15" s="810"/>
      <c r="GIN15" s="810"/>
      <c r="GIO15" s="810"/>
      <c r="GIP15" s="810"/>
      <c r="GIQ15" s="810"/>
      <c r="GIR15" s="810"/>
      <c r="GIS15" s="810"/>
      <c r="GIT15" s="810"/>
      <c r="GIU15" s="810"/>
      <c r="GIV15" s="810"/>
      <c r="GIW15" s="810"/>
      <c r="GIX15" s="810"/>
      <c r="GIY15" s="810"/>
      <c r="GIZ15" s="810"/>
      <c r="GJA15" s="810"/>
      <c r="GJB15" s="810"/>
      <c r="GJC15" s="810"/>
      <c r="GJD15" s="810"/>
      <c r="GJE15" s="810"/>
      <c r="GJF15" s="810"/>
      <c r="GJG15" s="810"/>
      <c r="GJH15" s="810"/>
      <c r="GJI15" s="810"/>
      <c r="GJJ15" s="810"/>
      <c r="GJK15" s="810"/>
      <c r="GJL15" s="810"/>
      <c r="GJM15" s="810"/>
      <c r="GJN15" s="810"/>
      <c r="GJO15" s="810"/>
      <c r="GJP15" s="810"/>
      <c r="GJQ15" s="810"/>
      <c r="GJR15" s="810"/>
      <c r="GJS15" s="810"/>
      <c r="GJT15" s="810"/>
      <c r="GJU15" s="810"/>
      <c r="GJV15" s="810"/>
      <c r="GJW15" s="810"/>
      <c r="GJX15" s="810"/>
      <c r="GJY15" s="810"/>
      <c r="GJZ15" s="810"/>
      <c r="GKA15" s="810"/>
      <c r="GKB15" s="810"/>
      <c r="GKC15" s="810"/>
      <c r="GKD15" s="810"/>
      <c r="GKE15" s="810"/>
      <c r="GKF15" s="810"/>
      <c r="GKG15" s="810"/>
      <c r="GKH15" s="810"/>
      <c r="GKI15" s="810"/>
      <c r="GKJ15" s="810"/>
      <c r="GKK15" s="810"/>
      <c r="GKL15" s="810"/>
      <c r="GKM15" s="810"/>
      <c r="GKN15" s="810"/>
      <c r="GKO15" s="810"/>
      <c r="GKP15" s="810"/>
      <c r="GKQ15" s="810"/>
      <c r="GKR15" s="810"/>
      <c r="GKS15" s="810"/>
      <c r="GKT15" s="810"/>
      <c r="GKU15" s="810"/>
      <c r="GKV15" s="810"/>
      <c r="GKW15" s="810"/>
      <c r="GKX15" s="810"/>
      <c r="GKY15" s="810"/>
      <c r="GKZ15" s="810"/>
      <c r="GLA15" s="810"/>
      <c r="GLB15" s="810"/>
      <c r="GLC15" s="810"/>
      <c r="GLD15" s="810"/>
      <c r="GLE15" s="810"/>
      <c r="GLF15" s="810"/>
      <c r="GLG15" s="810"/>
      <c r="GLH15" s="810"/>
      <c r="GLI15" s="810"/>
      <c r="GLJ15" s="810"/>
      <c r="GLK15" s="810"/>
      <c r="GLL15" s="810"/>
      <c r="GLM15" s="810"/>
      <c r="GLN15" s="810"/>
      <c r="GLO15" s="810"/>
      <c r="GLP15" s="810"/>
      <c r="GLQ15" s="810"/>
      <c r="GLR15" s="810"/>
      <c r="GLS15" s="810"/>
      <c r="GLT15" s="810"/>
      <c r="GLU15" s="810"/>
      <c r="GLV15" s="810"/>
      <c r="GLW15" s="810"/>
      <c r="GLX15" s="810"/>
      <c r="GLY15" s="810"/>
      <c r="GLZ15" s="810"/>
      <c r="GMA15" s="810"/>
      <c r="GMB15" s="810"/>
      <c r="GMC15" s="810"/>
      <c r="GMD15" s="810"/>
      <c r="GME15" s="810"/>
      <c r="GMF15" s="810"/>
      <c r="GMG15" s="810"/>
      <c r="GMH15" s="810"/>
      <c r="GMI15" s="810"/>
      <c r="GMJ15" s="810"/>
      <c r="GMK15" s="810"/>
      <c r="GML15" s="810"/>
      <c r="GMM15" s="810"/>
      <c r="GMN15" s="810"/>
      <c r="GMO15" s="810"/>
      <c r="GMP15" s="810"/>
      <c r="GMQ15" s="810"/>
      <c r="GMR15" s="810"/>
      <c r="GMS15" s="810"/>
      <c r="GMT15" s="810"/>
      <c r="GMU15" s="810"/>
      <c r="GMV15" s="810"/>
      <c r="GMW15" s="810"/>
      <c r="GMX15" s="810"/>
      <c r="GMY15" s="810"/>
      <c r="GMZ15" s="810"/>
      <c r="GNA15" s="810"/>
      <c r="GNB15" s="810"/>
      <c r="GNC15" s="810"/>
      <c r="GND15" s="810"/>
      <c r="GNE15" s="810"/>
      <c r="GNF15" s="810"/>
      <c r="GNG15" s="810"/>
      <c r="GNH15" s="810"/>
      <c r="GNI15" s="810"/>
      <c r="GNJ15" s="810"/>
      <c r="GNK15" s="810"/>
      <c r="GNL15" s="810"/>
      <c r="GNM15" s="810"/>
      <c r="GNN15" s="810"/>
      <c r="GNO15" s="810"/>
      <c r="GNP15" s="810"/>
      <c r="GNQ15" s="810"/>
      <c r="GNR15" s="810"/>
      <c r="GNS15" s="810"/>
      <c r="GNT15" s="810"/>
      <c r="GNU15" s="810"/>
      <c r="GNV15" s="810"/>
      <c r="GNW15" s="810"/>
      <c r="GNX15" s="810"/>
      <c r="GNY15" s="810"/>
      <c r="GNZ15" s="810"/>
      <c r="GOA15" s="810"/>
      <c r="GOB15" s="810"/>
      <c r="GOC15" s="810"/>
      <c r="GOD15" s="810"/>
      <c r="GOE15" s="810"/>
      <c r="GOF15" s="810"/>
      <c r="GOG15" s="810"/>
      <c r="GOH15" s="810"/>
      <c r="GOI15" s="810"/>
      <c r="GOJ15" s="810"/>
      <c r="GOK15" s="810"/>
      <c r="GOL15" s="810"/>
      <c r="GOM15" s="810"/>
      <c r="GON15" s="810"/>
      <c r="GOO15" s="810"/>
      <c r="GOP15" s="810"/>
      <c r="GOQ15" s="810"/>
      <c r="GOR15" s="810"/>
      <c r="GOS15" s="810"/>
      <c r="GOT15" s="810"/>
      <c r="GOU15" s="810"/>
      <c r="GOV15" s="810"/>
      <c r="GOW15" s="810"/>
      <c r="GOX15" s="810"/>
      <c r="GOY15" s="810"/>
      <c r="GOZ15" s="810"/>
      <c r="GPA15" s="810"/>
      <c r="GPB15" s="810"/>
      <c r="GPC15" s="810"/>
      <c r="GPD15" s="810"/>
      <c r="GPE15" s="810"/>
      <c r="GPF15" s="810"/>
      <c r="GPG15" s="810"/>
      <c r="GPH15" s="810"/>
      <c r="GPI15" s="810"/>
      <c r="GPJ15" s="810"/>
      <c r="GPK15" s="810"/>
      <c r="GPL15" s="810"/>
      <c r="GPM15" s="810"/>
      <c r="GPN15" s="810"/>
      <c r="GPO15" s="810"/>
      <c r="GPP15" s="810"/>
      <c r="GPQ15" s="810"/>
      <c r="GPR15" s="810"/>
      <c r="GPS15" s="810"/>
      <c r="GPT15" s="810"/>
      <c r="GPU15" s="810"/>
      <c r="GPV15" s="810"/>
      <c r="GPW15" s="810"/>
      <c r="GPX15" s="810"/>
      <c r="GPY15" s="810"/>
      <c r="GPZ15" s="810"/>
      <c r="GQA15" s="810"/>
      <c r="GQB15" s="810"/>
      <c r="GQC15" s="810"/>
      <c r="GQD15" s="810"/>
      <c r="GQE15" s="810"/>
      <c r="GQF15" s="810"/>
      <c r="GQG15" s="810"/>
      <c r="GQH15" s="810"/>
      <c r="GQI15" s="810"/>
      <c r="GQJ15" s="810"/>
      <c r="GQK15" s="810"/>
      <c r="GQL15" s="810"/>
      <c r="GQM15" s="810"/>
      <c r="GQN15" s="810"/>
      <c r="GQO15" s="810"/>
      <c r="GQP15" s="810"/>
      <c r="GQQ15" s="810"/>
      <c r="GQR15" s="810"/>
      <c r="GQS15" s="810"/>
      <c r="GQT15" s="810"/>
      <c r="GQU15" s="810"/>
      <c r="GQV15" s="810"/>
      <c r="GQW15" s="810"/>
      <c r="GQX15" s="810"/>
      <c r="GQY15" s="810"/>
      <c r="GQZ15" s="810"/>
      <c r="GRA15" s="810"/>
      <c r="GRB15" s="810"/>
      <c r="GRC15" s="810"/>
      <c r="GRD15" s="810"/>
      <c r="GRE15" s="810"/>
      <c r="GRF15" s="810"/>
      <c r="GRG15" s="810"/>
      <c r="GRH15" s="810"/>
      <c r="GRI15" s="810"/>
      <c r="GRJ15" s="810"/>
      <c r="GRK15" s="810"/>
      <c r="GRL15" s="810"/>
      <c r="GRM15" s="810"/>
      <c r="GRN15" s="810"/>
      <c r="GRO15" s="810"/>
      <c r="GRP15" s="810"/>
      <c r="GRQ15" s="810"/>
      <c r="GRR15" s="810"/>
      <c r="GRS15" s="810"/>
      <c r="GRT15" s="810"/>
      <c r="GRU15" s="810"/>
      <c r="GRV15" s="810"/>
      <c r="GRW15" s="810"/>
      <c r="GRX15" s="810"/>
      <c r="GRY15" s="810"/>
      <c r="GRZ15" s="810"/>
      <c r="GSA15" s="810"/>
      <c r="GSB15" s="810"/>
      <c r="GSC15" s="810"/>
      <c r="GSD15" s="810"/>
      <c r="GSE15" s="810"/>
      <c r="GSF15" s="810"/>
      <c r="GSG15" s="810"/>
      <c r="GSH15" s="810"/>
      <c r="GSI15" s="810"/>
      <c r="GSJ15" s="810"/>
      <c r="GSK15" s="810"/>
      <c r="GSL15" s="810"/>
      <c r="GSM15" s="810"/>
      <c r="GSN15" s="810"/>
      <c r="GSO15" s="810"/>
      <c r="GSP15" s="810"/>
      <c r="GSQ15" s="810"/>
      <c r="GSR15" s="810"/>
      <c r="GSS15" s="810"/>
      <c r="GST15" s="810"/>
      <c r="GSU15" s="810"/>
      <c r="GSV15" s="810"/>
      <c r="GSW15" s="810"/>
      <c r="GSX15" s="810"/>
      <c r="GSY15" s="810"/>
      <c r="GSZ15" s="810"/>
      <c r="GTA15" s="810"/>
      <c r="GTB15" s="810"/>
      <c r="GTC15" s="810"/>
      <c r="GTD15" s="810"/>
      <c r="GTE15" s="810"/>
      <c r="GTF15" s="810"/>
      <c r="GTG15" s="810"/>
      <c r="GTH15" s="810"/>
      <c r="GTI15" s="810"/>
      <c r="GTJ15" s="810"/>
      <c r="GTK15" s="810"/>
      <c r="GTL15" s="810"/>
      <c r="GTM15" s="810"/>
      <c r="GTN15" s="810"/>
      <c r="GTO15" s="810"/>
      <c r="GTP15" s="810"/>
      <c r="GTQ15" s="810"/>
      <c r="GTR15" s="810"/>
      <c r="GTS15" s="810"/>
      <c r="GTT15" s="810"/>
      <c r="GTU15" s="810"/>
      <c r="GTV15" s="810"/>
      <c r="GTW15" s="810"/>
      <c r="GTX15" s="810"/>
      <c r="GTY15" s="810"/>
      <c r="GTZ15" s="810"/>
      <c r="GUA15" s="810"/>
      <c r="GUB15" s="810"/>
      <c r="GUC15" s="810"/>
      <c r="GUD15" s="810"/>
      <c r="GUE15" s="810"/>
      <c r="GUF15" s="810"/>
      <c r="GUG15" s="810"/>
      <c r="GUH15" s="810"/>
      <c r="GUI15" s="810"/>
      <c r="GUJ15" s="810"/>
      <c r="GUK15" s="810"/>
      <c r="GUL15" s="810"/>
      <c r="GUM15" s="810"/>
      <c r="GUN15" s="810"/>
      <c r="GUO15" s="810"/>
      <c r="GUP15" s="810"/>
      <c r="GUQ15" s="810"/>
      <c r="GUR15" s="810"/>
      <c r="GUS15" s="810"/>
      <c r="GUT15" s="810"/>
      <c r="GUU15" s="810"/>
      <c r="GUV15" s="810"/>
      <c r="GUW15" s="810"/>
      <c r="GUX15" s="810"/>
      <c r="GUY15" s="810"/>
      <c r="GUZ15" s="810"/>
      <c r="GVA15" s="810"/>
      <c r="GVB15" s="810"/>
      <c r="GVC15" s="810"/>
      <c r="GVD15" s="810"/>
      <c r="GVE15" s="810"/>
      <c r="GVF15" s="810"/>
      <c r="GVG15" s="810"/>
      <c r="GVH15" s="810"/>
      <c r="GVI15" s="810"/>
      <c r="GVJ15" s="810"/>
      <c r="GVK15" s="810"/>
      <c r="GVL15" s="810"/>
      <c r="GVM15" s="810"/>
      <c r="GVN15" s="810"/>
      <c r="GVO15" s="810"/>
      <c r="GVP15" s="810"/>
      <c r="GVQ15" s="810"/>
      <c r="GVR15" s="810"/>
      <c r="GVS15" s="810"/>
      <c r="GVT15" s="810"/>
      <c r="GVU15" s="810"/>
      <c r="GVV15" s="810"/>
      <c r="GVW15" s="810"/>
      <c r="GVX15" s="810"/>
      <c r="GVY15" s="810"/>
      <c r="GVZ15" s="810"/>
      <c r="GWA15" s="810"/>
      <c r="GWB15" s="810"/>
      <c r="GWC15" s="810"/>
      <c r="GWD15" s="810"/>
      <c r="GWE15" s="810"/>
      <c r="GWF15" s="810"/>
      <c r="GWG15" s="810"/>
      <c r="GWH15" s="810"/>
      <c r="GWI15" s="810"/>
      <c r="GWJ15" s="810"/>
      <c r="GWK15" s="810"/>
      <c r="GWL15" s="810"/>
      <c r="GWM15" s="810"/>
      <c r="GWN15" s="810"/>
      <c r="GWO15" s="810"/>
      <c r="GWP15" s="810"/>
      <c r="GWQ15" s="810"/>
      <c r="GWR15" s="810"/>
      <c r="GWS15" s="810"/>
      <c r="GWT15" s="810"/>
      <c r="GWU15" s="810"/>
      <c r="GWV15" s="810"/>
      <c r="GWW15" s="810"/>
      <c r="GWX15" s="810"/>
      <c r="GWY15" s="810"/>
      <c r="GWZ15" s="810"/>
      <c r="GXA15" s="810"/>
      <c r="GXB15" s="810"/>
      <c r="GXC15" s="810"/>
      <c r="GXD15" s="810"/>
      <c r="GXE15" s="810"/>
      <c r="GXF15" s="810"/>
      <c r="GXG15" s="810"/>
      <c r="GXH15" s="810"/>
      <c r="GXI15" s="810"/>
      <c r="GXJ15" s="810"/>
      <c r="GXK15" s="810"/>
      <c r="GXL15" s="810"/>
      <c r="GXM15" s="810"/>
      <c r="GXN15" s="810"/>
      <c r="GXO15" s="810"/>
      <c r="GXP15" s="810"/>
      <c r="GXQ15" s="810"/>
      <c r="GXR15" s="810"/>
      <c r="GXS15" s="810"/>
      <c r="GXT15" s="810"/>
      <c r="GXU15" s="810"/>
      <c r="GXV15" s="810"/>
      <c r="GXW15" s="810"/>
      <c r="GXX15" s="810"/>
      <c r="GXY15" s="810"/>
      <c r="GXZ15" s="810"/>
      <c r="GYA15" s="810"/>
      <c r="GYB15" s="810"/>
      <c r="GYC15" s="810"/>
      <c r="GYD15" s="810"/>
      <c r="GYE15" s="810"/>
      <c r="GYF15" s="810"/>
      <c r="GYG15" s="810"/>
      <c r="GYH15" s="810"/>
      <c r="GYI15" s="810"/>
      <c r="GYJ15" s="810"/>
      <c r="GYK15" s="810"/>
      <c r="GYL15" s="810"/>
      <c r="GYM15" s="810"/>
      <c r="GYN15" s="810"/>
      <c r="GYO15" s="810"/>
      <c r="GYP15" s="810"/>
      <c r="GYQ15" s="810"/>
      <c r="GYR15" s="810"/>
      <c r="GYS15" s="810"/>
      <c r="GYT15" s="810"/>
      <c r="GYU15" s="810"/>
      <c r="GYV15" s="810"/>
      <c r="GYW15" s="810"/>
      <c r="GYX15" s="810"/>
      <c r="GYY15" s="810"/>
      <c r="GYZ15" s="810"/>
      <c r="GZA15" s="810"/>
      <c r="GZB15" s="810"/>
      <c r="GZC15" s="810"/>
      <c r="GZD15" s="810"/>
      <c r="GZE15" s="810"/>
      <c r="GZF15" s="810"/>
      <c r="GZG15" s="810"/>
      <c r="GZH15" s="810"/>
      <c r="GZI15" s="810"/>
      <c r="GZJ15" s="810"/>
      <c r="GZK15" s="810"/>
      <c r="GZL15" s="810"/>
      <c r="GZM15" s="810"/>
      <c r="GZN15" s="810"/>
      <c r="GZO15" s="810"/>
      <c r="GZP15" s="810"/>
      <c r="GZQ15" s="810"/>
      <c r="GZR15" s="810"/>
      <c r="GZS15" s="810"/>
      <c r="GZT15" s="810"/>
      <c r="GZU15" s="810"/>
      <c r="GZV15" s="810"/>
      <c r="GZW15" s="810"/>
      <c r="GZX15" s="810"/>
      <c r="GZY15" s="810"/>
      <c r="GZZ15" s="810"/>
      <c r="HAA15" s="810"/>
      <c r="HAB15" s="810"/>
      <c r="HAC15" s="810"/>
      <c r="HAD15" s="810"/>
      <c r="HAE15" s="810"/>
      <c r="HAF15" s="810"/>
      <c r="HAG15" s="810"/>
      <c r="HAH15" s="810"/>
      <c r="HAI15" s="810"/>
      <c r="HAJ15" s="810"/>
      <c r="HAK15" s="810"/>
      <c r="HAL15" s="810"/>
      <c r="HAM15" s="810"/>
      <c r="HAN15" s="810"/>
      <c r="HAO15" s="810"/>
      <c r="HAP15" s="810"/>
      <c r="HAQ15" s="810"/>
      <c r="HAR15" s="810"/>
      <c r="HAS15" s="810"/>
      <c r="HAT15" s="810"/>
      <c r="HAU15" s="810"/>
      <c r="HAV15" s="810"/>
      <c r="HAW15" s="810"/>
      <c r="HAX15" s="810"/>
      <c r="HAY15" s="810"/>
      <c r="HAZ15" s="810"/>
      <c r="HBA15" s="810"/>
      <c r="HBB15" s="810"/>
      <c r="HBC15" s="810"/>
      <c r="HBD15" s="810"/>
      <c r="HBE15" s="810"/>
      <c r="HBF15" s="810"/>
      <c r="HBG15" s="810"/>
      <c r="HBH15" s="810"/>
      <c r="HBI15" s="810"/>
      <c r="HBJ15" s="810"/>
      <c r="HBK15" s="810"/>
      <c r="HBL15" s="810"/>
      <c r="HBM15" s="810"/>
      <c r="HBN15" s="810"/>
      <c r="HBO15" s="810"/>
      <c r="HBP15" s="810"/>
      <c r="HBQ15" s="810"/>
      <c r="HBR15" s="810"/>
      <c r="HBS15" s="810"/>
      <c r="HBT15" s="810"/>
      <c r="HBU15" s="810"/>
      <c r="HBV15" s="810"/>
      <c r="HBW15" s="810"/>
      <c r="HBX15" s="810"/>
      <c r="HBY15" s="810"/>
      <c r="HBZ15" s="810"/>
      <c r="HCA15" s="810"/>
      <c r="HCB15" s="810"/>
      <c r="HCC15" s="810"/>
      <c r="HCD15" s="810"/>
      <c r="HCE15" s="810"/>
      <c r="HCF15" s="810"/>
      <c r="HCG15" s="810"/>
      <c r="HCH15" s="810"/>
      <c r="HCI15" s="810"/>
      <c r="HCJ15" s="810"/>
      <c r="HCK15" s="810"/>
      <c r="HCL15" s="810"/>
      <c r="HCM15" s="810"/>
      <c r="HCN15" s="810"/>
      <c r="HCO15" s="810"/>
      <c r="HCP15" s="810"/>
      <c r="HCQ15" s="810"/>
      <c r="HCR15" s="810"/>
      <c r="HCS15" s="810"/>
      <c r="HCT15" s="810"/>
      <c r="HCU15" s="810"/>
      <c r="HCV15" s="810"/>
      <c r="HCW15" s="810"/>
      <c r="HCX15" s="810"/>
      <c r="HCY15" s="810"/>
      <c r="HCZ15" s="810"/>
      <c r="HDA15" s="810"/>
      <c r="HDB15" s="810"/>
      <c r="HDC15" s="810"/>
      <c r="HDD15" s="810"/>
      <c r="HDE15" s="810"/>
      <c r="HDF15" s="810"/>
      <c r="HDG15" s="810"/>
      <c r="HDH15" s="810"/>
      <c r="HDI15" s="810"/>
      <c r="HDJ15" s="810"/>
      <c r="HDK15" s="810"/>
      <c r="HDL15" s="810"/>
      <c r="HDM15" s="810"/>
      <c r="HDN15" s="810"/>
      <c r="HDO15" s="810"/>
      <c r="HDP15" s="810"/>
      <c r="HDQ15" s="810"/>
      <c r="HDR15" s="810"/>
      <c r="HDS15" s="810"/>
      <c r="HDT15" s="810"/>
      <c r="HDU15" s="810"/>
      <c r="HDV15" s="810"/>
      <c r="HDW15" s="810"/>
      <c r="HDX15" s="810"/>
      <c r="HDY15" s="810"/>
      <c r="HDZ15" s="810"/>
      <c r="HEA15" s="810"/>
      <c r="HEB15" s="810"/>
      <c r="HEC15" s="810"/>
      <c r="HED15" s="810"/>
      <c r="HEE15" s="810"/>
      <c r="HEF15" s="810"/>
      <c r="HEG15" s="810"/>
      <c r="HEH15" s="810"/>
      <c r="HEI15" s="810"/>
      <c r="HEJ15" s="810"/>
      <c r="HEK15" s="810"/>
      <c r="HEL15" s="810"/>
      <c r="HEM15" s="810"/>
      <c r="HEN15" s="810"/>
      <c r="HEO15" s="810"/>
      <c r="HEP15" s="810"/>
      <c r="HEQ15" s="810"/>
      <c r="HER15" s="810"/>
      <c r="HES15" s="810"/>
      <c r="HET15" s="810"/>
      <c r="HEU15" s="810"/>
      <c r="HEV15" s="810"/>
      <c r="HEW15" s="810"/>
      <c r="HEX15" s="810"/>
      <c r="HEY15" s="810"/>
      <c r="HEZ15" s="810"/>
      <c r="HFA15" s="810"/>
      <c r="HFB15" s="810"/>
      <c r="HFC15" s="810"/>
      <c r="HFD15" s="810"/>
      <c r="HFE15" s="810"/>
      <c r="HFF15" s="810"/>
      <c r="HFG15" s="810"/>
      <c r="HFH15" s="810"/>
      <c r="HFI15" s="810"/>
      <c r="HFJ15" s="810"/>
      <c r="HFK15" s="810"/>
      <c r="HFL15" s="810"/>
      <c r="HFM15" s="810"/>
      <c r="HFN15" s="810"/>
      <c r="HFO15" s="810"/>
      <c r="HFP15" s="810"/>
      <c r="HFQ15" s="810"/>
      <c r="HFR15" s="810"/>
      <c r="HFS15" s="810"/>
      <c r="HFT15" s="810"/>
      <c r="HFU15" s="810"/>
      <c r="HFV15" s="810"/>
      <c r="HFW15" s="810"/>
      <c r="HFX15" s="810"/>
      <c r="HFY15" s="810"/>
      <c r="HFZ15" s="810"/>
      <c r="HGA15" s="810"/>
      <c r="HGB15" s="810"/>
      <c r="HGC15" s="810"/>
      <c r="HGD15" s="810"/>
      <c r="HGE15" s="810"/>
      <c r="HGF15" s="810"/>
      <c r="HGG15" s="810"/>
      <c r="HGH15" s="810"/>
      <c r="HGI15" s="810"/>
      <c r="HGJ15" s="810"/>
      <c r="HGK15" s="810"/>
      <c r="HGL15" s="810"/>
      <c r="HGM15" s="810"/>
      <c r="HGN15" s="810"/>
      <c r="HGO15" s="810"/>
      <c r="HGP15" s="810"/>
      <c r="HGQ15" s="810"/>
      <c r="HGR15" s="810"/>
      <c r="HGS15" s="810"/>
      <c r="HGT15" s="810"/>
      <c r="HGU15" s="810"/>
      <c r="HGV15" s="810"/>
      <c r="HGW15" s="810"/>
      <c r="HGX15" s="810"/>
      <c r="HGY15" s="810"/>
      <c r="HGZ15" s="810"/>
      <c r="HHA15" s="810"/>
      <c r="HHB15" s="810"/>
      <c r="HHC15" s="810"/>
      <c r="HHD15" s="810"/>
      <c r="HHE15" s="810"/>
      <c r="HHF15" s="810"/>
      <c r="HHG15" s="810"/>
      <c r="HHH15" s="810"/>
      <c r="HHI15" s="810"/>
      <c r="HHJ15" s="810"/>
      <c r="HHK15" s="810"/>
      <c r="HHL15" s="810"/>
      <c r="HHM15" s="810"/>
      <c r="HHN15" s="810"/>
      <c r="HHO15" s="810"/>
      <c r="HHP15" s="810"/>
      <c r="HHQ15" s="810"/>
      <c r="HHR15" s="810"/>
      <c r="HHS15" s="810"/>
      <c r="HHT15" s="810"/>
      <c r="HHU15" s="810"/>
      <c r="HHV15" s="810"/>
      <c r="HHW15" s="810"/>
      <c r="HHX15" s="810"/>
      <c r="HHY15" s="810"/>
      <c r="HHZ15" s="810"/>
      <c r="HIA15" s="810"/>
      <c r="HIB15" s="810"/>
      <c r="HIC15" s="810"/>
      <c r="HID15" s="810"/>
      <c r="HIE15" s="810"/>
      <c r="HIF15" s="810"/>
      <c r="HIG15" s="810"/>
      <c r="HIH15" s="810"/>
      <c r="HII15" s="810"/>
      <c r="HIJ15" s="810"/>
      <c r="HIK15" s="810"/>
      <c r="HIL15" s="810"/>
      <c r="HIM15" s="810"/>
      <c r="HIN15" s="810"/>
      <c r="HIO15" s="810"/>
      <c r="HIP15" s="810"/>
      <c r="HIQ15" s="810"/>
      <c r="HIR15" s="810"/>
      <c r="HIS15" s="810"/>
      <c r="HIT15" s="810"/>
      <c r="HIU15" s="810"/>
      <c r="HIV15" s="810"/>
      <c r="HIW15" s="810"/>
      <c r="HIX15" s="810"/>
      <c r="HIY15" s="810"/>
      <c r="HIZ15" s="810"/>
      <c r="HJA15" s="810"/>
      <c r="HJB15" s="810"/>
      <c r="HJC15" s="810"/>
      <c r="HJD15" s="810"/>
      <c r="HJE15" s="810"/>
      <c r="HJF15" s="810"/>
      <c r="HJG15" s="810"/>
      <c r="HJH15" s="810"/>
      <c r="HJI15" s="810"/>
      <c r="HJJ15" s="810"/>
      <c r="HJK15" s="810"/>
      <c r="HJL15" s="810"/>
      <c r="HJM15" s="810"/>
      <c r="HJN15" s="810"/>
      <c r="HJO15" s="810"/>
      <c r="HJP15" s="810"/>
      <c r="HJQ15" s="810"/>
      <c r="HJR15" s="810"/>
      <c r="HJS15" s="810"/>
      <c r="HJT15" s="810"/>
      <c r="HJU15" s="810"/>
      <c r="HJV15" s="810"/>
      <c r="HJW15" s="810"/>
      <c r="HJX15" s="810"/>
      <c r="HJY15" s="810"/>
      <c r="HJZ15" s="810"/>
      <c r="HKA15" s="810"/>
      <c r="HKB15" s="810"/>
      <c r="HKC15" s="810"/>
      <c r="HKD15" s="810"/>
      <c r="HKE15" s="810"/>
      <c r="HKF15" s="810"/>
      <c r="HKG15" s="810"/>
      <c r="HKH15" s="810"/>
      <c r="HKI15" s="810"/>
      <c r="HKJ15" s="810"/>
      <c r="HKK15" s="810"/>
      <c r="HKL15" s="810"/>
      <c r="HKM15" s="810"/>
      <c r="HKN15" s="810"/>
      <c r="HKO15" s="810"/>
      <c r="HKP15" s="810"/>
      <c r="HKQ15" s="810"/>
      <c r="HKR15" s="810"/>
      <c r="HKS15" s="810"/>
      <c r="HKT15" s="810"/>
      <c r="HKU15" s="810"/>
      <c r="HKV15" s="810"/>
      <c r="HKW15" s="810"/>
      <c r="HKX15" s="810"/>
      <c r="HKY15" s="810"/>
      <c r="HKZ15" s="810"/>
      <c r="HLA15" s="810"/>
      <c r="HLB15" s="810"/>
      <c r="HLC15" s="810"/>
      <c r="HLD15" s="810"/>
      <c r="HLE15" s="810"/>
      <c r="HLF15" s="810"/>
      <c r="HLG15" s="810"/>
      <c r="HLH15" s="810"/>
      <c r="HLI15" s="810"/>
      <c r="HLJ15" s="810"/>
      <c r="HLK15" s="810"/>
      <c r="HLL15" s="810"/>
      <c r="HLM15" s="810"/>
      <c r="HLN15" s="810"/>
      <c r="HLO15" s="810"/>
      <c r="HLP15" s="810"/>
      <c r="HLQ15" s="810"/>
      <c r="HLR15" s="810"/>
      <c r="HLS15" s="810"/>
      <c r="HLT15" s="810"/>
      <c r="HLU15" s="810"/>
      <c r="HLV15" s="810"/>
      <c r="HLW15" s="810"/>
      <c r="HLX15" s="810"/>
      <c r="HLY15" s="810"/>
      <c r="HLZ15" s="810"/>
      <c r="HMA15" s="810"/>
      <c r="HMB15" s="810"/>
      <c r="HMC15" s="810"/>
      <c r="HMD15" s="810"/>
      <c r="HME15" s="810"/>
      <c r="HMF15" s="810"/>
      <c r="HMG15" s="810"/>
      <c r="HMH15" s="810"/>
      <c r="HMI15" s="810"/>
      <c r="HMJ15" s="810"/>
      <c r="HMK15" s="810"/>
      <c r="HML15" s="810"/>
      <c r="HMM15" s="810"/>
      <c r="HMN15" s="810"/>
      <c r="HMO15" s="810"/>
      <c r="HMP15" s="810"/>
      <c r="HMQ15" s="810"/>
      <c r="HMR15" s="810"/>
      <c r="HMS15" s="810"/>
      <c r="HMT15" s="810"/>
      <c r="HMU15" s="810"/>
      <c r="HMV15" s="810"/>
      <c r="HMW15" s="810"/>
      <c r="HMX15" s="810"/>
      <c r="HMY15" s="810"/>
      <c r="HMZ15" s="810"/>
      <c r="HNA15" s="810"/>
      <c r="HNB15" s="810"/>
      <c r="HNC15" s="810"/>
      <c r="HND15" s="810"/>
      <c r="HNE15" s="810"/>
      <c r="HNF15" s="810"/>
      <c r="HNG15" s="810"/>
      <c r="HNH15" s="810"/>
      <c r="HNI15" s="810"/>
      <c r="HNJ15" s="810"/>
      <c r="HNK15" s="810"/>
      <c r="HNL15" s="810"/>
      <c r="HNM15" s="810"/>
      <c r="HNN15" s="810"/>
      <c r="HNO15" s="810"/>
      <c r="HNP15" s="810"/>
      <c r="HNQ15" s="810"/>
      <c r="HNR15" s="810"/>
      <c r="HNS15" s="810"/>
      <c r="HNT15" s="810"/>
      <c r="HNU15" s="810"/>
      <c r="HNV15" s="810"/>
      <c r="HNW15" s="810"/>
      <c r="HNX15" s="810"/>
      <c r="HNY15" s="810"/>
      <c r="HNZ15" s="810"/>
      <c r="HOA15" s="810"/>
      <c r="HOB15" s="810"/>
      <c r="HOC15" s="810"/>
      <c r="HOD15" s="810"/>
      <c r="HOE15" s="810"/>
      <c r="HOF15" s="810"/>
      <c r="HOG15" s="810"/>
      <c r="HOH15" s="810"/>
      <c r="HOI15" s="810"/>
      <c r="HOJ15" s="810"/>
      <c r="HOK15" s="810"/>
      <c r="HOL15" s="810"/>
      <c r="HOM15" s="810"/>
      <c r="HON15" s="810"/>
      <c r="HOO15" s="810"/>
      <c r="HOP15" s="810"/>
      <c r="HOQ15" s="810"/>
      <c r="HOR15" s="810"/>
      <c r="HOS15" s="810"/>
      <c r="HOT15" s="810"/>
      <c r="HOU15" s="810"/>
      <c r="HOV15" s="810"/>
      <c r="HOW15" s="810"/>
      <c r="HOX15" s="810"/>
      <c r="HOY15" s="810"/>
      <c r="HOZ15" s="810"/>
      <c r="HPA15" s="810"/>
      <c r="HPB15" s="810"/>
      <c r="HPC15" s="810"/>
      <c r="HPD15" s="810"/>
      <c r="HPE15" s="810"/>
      <c r="HPF15" s="810"/>
      <c r="HPG15" s="810"/>
      <c r="HPH15" s="810"/>
      <c r="HPI15" s="810"/>
      <c r="HPJ15" s="810"/>
      <c r="HPK15" s="810"/>
      <c r="HPL15" s="810"/>
      <c r="HPM15" s="810"/>
      <c r="HPN15" s="810"/>
      <c r="HPO15" s="810"/>
      <c r="HPP15" s="810"/>
      <c r="HPQ15" s="810"/>
      <c r="HPR15" s="810"/>
      <c r="HPS15" s="810"/>
      <c r="HPT15" s="810"/>
      <c r="HPU15" s="810"/>
      <c r="HPV15" s="810"/>
      <c r="HPW15" s="810"/>
      <c r="HPX15" s="810"/>
      <c r="HPY15" s="810"/>
      <c r="HPZ15" s="810"/>
      <c r="HQA15" s="810"/>
      <c r="HQB15" s="810"/>
      <c r="HQC15" s="810"/>
      <c r="HQD15" s="810"/>
      <c r="HQE15" s="810"/>
      <c r="HQF15" s="810"/>
      <c r="HQG15" s="810"/>
      <c r="HQH15" s="810"/>
      <c r="HQI15" s="810"/>
      <c r="HQJ15" s="810"/>
      <c r="HQK15" s="810"/>
      <c r="HQL15" s="810"/>
      <c r="HQM15" s="810"/>
      <c r="HQN15" s="810"/>
      <c r="HQO15" s="810"/>
      <c r="HQP15" s="810"/>
      <c r="HQQ15" s="810"/>
      <c r="HQR15" s="810"/>
      <c r="HQS15" s="810"/>
      <c r="HQT15" s="810"/>
      <c r="HQU15" s="810"/>
      <c r="HQV15" s="810"/>
      <c r="HQW15" s="810"/>
      <c r="HQX15" s="810"/>
      <c r="HQY15" s="810"/>
      <c r="HQZ15" s="810"/>
      <c r="HRA15" s="810"/>
      <c r="HRB15" s="810"/>
      <c r="HRC15" s="810"/>
      <c r="HRD15" s="810"/>
      <c r="HRE15" s="810"/>
      <c r="HRF15" s="810"/>
      <c r="HRG15" s="810"/>
      <c r="HRH15" s="810"/>
      <c r="HRI15" s="810"/>
      <c r="HRJ15" s="810"/>
      <c r="HRK15" s="810"/>
      <c r="HRL15" s="810"/>
      <c r="HRM15" s="810"/>
      <c r="HRN15" s="810"/>
      <c r="HRO15" s="810"/>
      <c r="HRP15" s="810"/>
      <c r="HRQ15" s="810"/>
      <c r="HRR15" s="810"/>
      <c r="HRS15" s="810"/>
      <c r="HRT15" s="810"/>
      <c r="HRU15" s="810"/>
      <c r="HRV15" s="810"/>
      <c r="HRW15" s="810"/>
      <c r="HRX15" s="810"/>
      <c r="HRY15" s="810"/>
      <c r="HRZ15" s="810"/>
      <c r="HSA15" s="810"/>
      <c r="HSB15" s="810"/>
      <c r="HSC15" s="810"/>
      <c r="HSD15" s="810"/>
      <c r="HSE15" s="810"/>
      <c r="HSF15" s="810"/>
      <c r="HSG15" s="810"/>
      <c r="HSH15" s="810"/>
      <c r="HSI15" s="810"/>
      <c r="HSJ15" s="810"/>
      <c r="HSK15" s="810"/>
      <c r="HSL15" s="810"/>
      <c r="HSM15" s="810"/>
      <c r="HSN15" s="810"/>
      <c r="HSO15" s="810"/>
      <c r="HSP15" s="810"/>
      <c r="HSQ15" s="810"/>
      <c r="HSR15" s="810"/>
      <c r="HSS15" s="810"/>
      <c r="HST15" s="810"/>
      <c r="HSU15" s="810"/>
      <c r="HSV15" s="810"/>
      <c r="HSW15" s="810"/>
      <c r="HSX15" s="810"/>
      <c r="HSY15" s="810"/>
      <c r="HSZ15" s="810"/>
      <c r="HTA15" s="810"/>
      <c r="HTB15" s="810"/>
      <c r="HTC15" s="810"/>
      <c r="HTD15" s="810"/>
      <c r="HTE15" s="810"/>
      <c r="HTF15" s="810"/>
      <c r="HTG15" s="810"/>
      <c r="HTH15" s="810"/>
      <c r="HTI15" s="810"/>
      <c r="HTJ15" s="810"/>
      <c r="HTK15" s="810"/>
      <c r="HTL15" s="810"/>
      <c r="HTM15" s="810"/>
      <c r="HTN15" s="810"/>
      <c r="HTO15" s="810"/>
      <c r="HTP15" s="810"/>
      <c r="HTQ15" s="810"/>
      <c r="HTR15" s="810"/>
      <c r="HTS15" s="810"/>
      <c r="HTT15" s="810"/>
      <c r="HTU15" s="810"/>
      <c r="HTV15" s="810"/>
      <c r="HTW15" s="810"/>
      <c r="HTX15" s="810"/>
      <c r="HTY15" s="810"/>
      <c r="HTZ15" s="810"/>
      <c r="HUA15" s="810"/>
      <c r="HUB15" s="810"/>
      <c r="HUC15" s="810"/>
      <c r="HUD15" s="810"/>
      <c r="HUE15" s="810"/>
      <c r="HUF15" s="810"/>
      <c r="HUG15" s="810"/>
      <c r="HUH15" s="810"/>
      <c r="HUI15" s="810"/>
      <c r="HUJ15" s="810"/>
      <c r="HUK15" s="810"/>
      <c r="HUL15" s="810"/>
      <c r="HUM15" s="810"/>
      <c r="HUN15" s="810"/>
      <c r="HUO15" s="810"/>
      <c r="HUP15" s="810"/>
      <c r="HUQ15" s="810"/>
      <c r="HUR15" s="810"/>
      <c r="HUS15" s="810"/>
      <c r="HUT15" s="810"/>
      <c r="HUU15" s="810"/>
      <c r="HUV15" s="810"/>
      <c r="HUW15" s="810"/>
      <c r="HUX15" s="810"/>
      <c r="HUY15" s="810"/>
      <c r="HUZ15" s="810"/>
      <c r="HVA15" s="810"/>
      <c r="HVB15" s="810"/>
      <c r="HVC15" s="810"/>
      <c r="HVD15" s="810"/>
      <c r="HVE15" s="810"/>
      <c r="HVF15" s="810"/>
      <c r="HVG15" s="810"/>
      <c r="HVH15" s="810"/>
      <c r="HVI15" s="810"/>
      <c r="HVJ15" s="810"/>
      <c r="HVK15" s="810"/>
      <c r="HVL15" s="810"/>
      <c r="HVM15" s="810"/>
      <c r="HVN15" s="810"/>
      <c r="HVO15" s="810"/>
      <c r="HVP15" s="810"/>
      <c r="HVQ15" s="810"/>
      <c r="HVR15" s="810"/>
      <c r="HVS15" s="810"/>
      <c r="HVT15" s="810"/>
      <c r="HVU15" s="810"/>
      <c r="HVV15" s="810"/>
      <c r="HVW15" s="810"/>
      <c r="HVX15" s="810"/>
      <c r="HVY15" s="810"/>
      <c r="HVZ15" s="810"/>
      <c r="HWA15" s="810"/>
      <c r="HWB15" s="810"/>
      <c r="HWC15" s="810"/>
      <c r="HWD15" s="810"/>
      <c r="HWE15" s="810"/>
      <c r="HWF15" s="810"/>
      <c r="HWG15" s="810"/>
      <c r="HWH15" s="810"/>
      <c r="HWI15" s="810"/>
      <c r="HWJ15" s="810"/>
      <c r="HWK15" s="810"/>
      <c r="HWL15" s="810"/>
      <c r="HWM15" s="810"/>
      <c r="HWN15" s="810"/>
      <c r="HWO15" s="810"/>
      <c r="HWP15" s="810"/>
      <c r="HWQ15" s="810"/>
      <c r="HWR15" s="810"/>
      <c r="HWS15" s="810"/>
      <c r="HWT15" s="810"/>
      <c r="HWU15" s="810"/>
      <c r="HWV15" s="810"/>
      <c r="HWW15" s="810"/>
      <c r="HWX15" s="810"/>
      <c r="HWY15" s="810"/>
      <c r="HWZ15" s="810"/>
      <c r="HXA15" s="810"/>
      <c r="HXB15" s="810"/>
      <c r="HXC15" s="810"/>
      <c r="HXD15" s="810"/>
      <c r="HXE15" s="810"/>
      <c r="HXF15" s="810"/>
      <c r="HXG15" s="810"/>
      <c r="HXH15" s="810"/>
      <c r="HXI15" s="810"/>
      <c r="HXJ15" s="810"/>
      <c r="HXK15" s="810"/>
      <c r="HXL15" s="810"/>
      <c r="HXM15" s="810"/>
      <c r="HXN15" s="810"/>
      <c r="HXO15" s="810"/>
      <c r="HXP15" s="810"/>
      <c r="HXQ15" s="810"/>
      <c r="HXR15" s="810"/>
      <c r="HXS15" s="810"/>
      <c r="HXT15" s="810"/>
      <c r="HXU15" s="810"/>
      <c r="HXV15" s="810"/>
      <c r="HXW15" s="810"/>
      <c r="HXX15" s="810"/>
      <c r="HXY15" s="810"/>
      <c r="HXZ15" s="810"/>
      <c r="HYA15" s="810"/>
      <c r="HYB15" s="810"/>
      <c r="HYC15" s="810"/>
      <c r="HYD15" s="810"/>
      <c r="HYE15" s="810"/>
      <c r="HYF15" s="810"/>
      <c r="HYG15" s="810"/>
      <c r="HYH15" s="810"/>
      <c r="HYI15" s="810"/>
      <c r="HYJ15" s="810"/>
      <c r="HYK15" s="810"/>
      <c r="HYL15" s="810"/>
      <c r="HYM15" s="810"/>
      <c r="HYN15" s="810"/>
      <c r="HYO15" s="810"/>
      <c r="HYP15" s="810"/>
      <c r="HYQ15" s="810"/>
      <c r="HYR15" s="810"/>
      <c r="HYS15" s="810"/>
      <c r="HYT15" s="810"/>
      <c r="HYU15" s="810"/>
      <c r="HYV15" s="810"/>
      <c r="HYW15" s="810"/>
      <c r="HYX15" s="810"/>
      <c r="HYY15" s="810"/>
      <c r="HYZ15" s="810"/>
      <c r="HZA15" s="810"/>
      <c r="HZB15" s="810"/>
      <c r="HZC15" s="810"/>
      <c r="HZD15" s="810"/>
      <c r="HZE15" s="810"/>
      <c r="HZF15" s="810"/>
      <c r="HZG15" s="810"/>
      <c r="HZH15" s="810"/>
      <c r="HZI15" s="810"/>
      <c r="HZJ15" s="810"/>
      <c r="HZK15" s="810"/>
      <c r="HZL15" s="810"/>
      <c r="HZM15" s="810"/>
      <c r="HZN15" s="810"/>
      <c r="HZO15" s="810"/>
      <c r="HZP15" s="810"/>
      <c r="HZQ15" s="810"/>
      <c r="HZR15" s="810"/>
      <c r="HZS15" s="810"/>
      <c r="HZT15" s="810"/>
      <c r="HZU15" s="810"/>
      <c r="HZV15" s="810"/>
      <c r="HZW15" s="810"/>
      <c r="HZX15" s="810"/>
      <c r="HZY15" s="810"/>
      <c r="HZZ15" s="810"/>
      <c r="IAA15" s="810"/>
      <c r="IAB15" s="810"/>
      <c r="IAC15" s="810"/>
      <c r="IAD15" s="810"/>
      <c r="IAE15" s="810"/>
      <c r="IAF15" s="810"/>
      <c r="IAG15" s="810"/>
      <c r="IAH15" s="810"/>
      <c r="IAI15" s="810"/>
      <c r="IAJ15" s="810"/>
      <c r="IAK15" s="810"/>
      <c r="IAL15" s="810"/>
      <c r="IAM15" s="810"/>
      <c r="IAN15" s="810"/>
      <c r="IAO15" s="810"/>
      <c r="IAP15" s="810"/>
      <c r="IAQ15" s="810"/>
      <c r="IAR15" s="810"/>
      <c r="IAS15" s="810"/>
      <c r="IAT15" s="810"/>
      <c r="IAU15" s="810"/>
      <c r="IAV15" s="810"/>
      <c r="IAW15" s="810"/>
      <c r="IAX15" s="810"/>
      <c r="IAY15" s="810"/>
      <c r="IAZ15" s="810"/>
      <c r="IBA15" s="810"/>
      <c r="IBB15" s="810"/>
      <c r="IBC15" s="810"/>
      <c r="IBD15" s="810"/>
      <c r="IBE15" s="810"/>
      <c r="IBF15" s="810"/>
      <c r="IBG15" s="810"/>
      <c r="IBH15" s="810"/>
      <c r="IBI15" s="810"/>
      <c r="IBJ15" s="810"/>
      <c r="IBK15" s="810"/>
      <c r="IBL15" s="810"/>
      <c r="IBM15" s="810"/>
      <c r="IBN15" s="810"/>
      <c r="IBO15" s="810"/>
      <c r="IBP15" s="810"/>
      <c r="IBQ15" s="810"/>
      <c r="IBR15" s="810"/>
      <c r="IBS15" s="810"/>
      <c r="IBT15" s="810"/>
      <c r="IBU15" s="810"/>
      <c r="IBV15" s="810"/>
      <c r="IBW15" s="810"/>
      <c r="IBX15" s="810"/>
      <c r="IBY15" s="810"/>
      <c r="IBZ15" s="810"/>
      <c r="ICA15" s="810"/>
      <c r="ICB15" s="810"/>
      <c r="ICC15" s="810"/>
      <c r="ICD15" s="810"/>
      <c r="ICE15" s="810"/>
      <c r="ICF15" s="810"/>
      <c r="ICG15" s="810"/>
      <c r="ICH15" s="810"/>
      <c r="ICI15" s="810"/>
      <c r="ICJ15" s="810"/>
      <c r="ICK15" s="810"/>
      <c r="ICL15" s="810"/>
      <c r="ICM15" s="810"/>
      <c r="ICN15" s="810"/>
      <c r="ICO15" s="810"/>
      <c r="ICP15" s="810"/>
      <c r="ICQ15" s="810"/>
      <c r="ICR15" s="810"/>
      <c r="ICS15" s="810"/>
      <c r="ICT15" s="810"/>
      <c r="ICU15" s="810"/>
      <c r="ICV15" s="810"/>
      <c r="ICW15" s="810"/>
      <c r="ICX15" s="810"/>
      <c r="ICY15" s="810"/>
      <c r="ICZ15" s="810"/>
      <c r="IDA15" s="810"/>
      <c r="IDB15" s="810"/>
      <c r="IDC15" s="810"/>
      <c r="IDD15" s="810"/>
      <c r="IDE15" s="810"/>
      <c r="IDF15" s="810"/>
      <c r="IDG15" s="810"/>
      <c r="IDH15" s="810"/>
      <c r="IDI15" s="810"/>
      <c r="IDJ15" s="810"/>
      <c r="IDK15" s="810"/>
      <c r="IDL15" s="810"/>
      <c r="IDM15" s="810"/>
      <c r="IDN15" s="810"/>
      <c r="IDO15" s="810"/>
      <c r="IDP15" s="810"/>
      <c r="IDQ15" s="810"/>
      <c r="IDR15" s="810"/>
      <c r="IDS15" s="810"/>
      <c r="IDT15" s="810"/>
      <c r="IDU15" s="810"/>
      <c r="IDV15" s="810"/>
      <c r="IDW15" s="810"/>
      <c r="IDX15" s="810"/>
      <c r="IDY15" s="810"/>
      <c r="IDZ15" s="810"/>
      <c r="IEA15" s="810"/>
      <c r="IEB15" s="810"/>
      <c r="IEC15" s="810"/>
      <c r="IED15" s="810"/>
      <c r="IEE15" s="810"/>
      <c r="IEF15" s="810"/>
      <c r="IEG15" s="810"/>
      <c r="IEH15" s="810"/>
      <c r="IEI15" s="810"/>
      <c r="IEJ15" s="810"/>
      <c r="IEK15" s="810"/>
      <c r="IEL15" s="810"/>
      <c r="IEM15" s="810"/>
      <c r="IEN15" s="810"/>
      <c r="IEO15" s="810"/>
      <c r="IEP15" s="810"/>
      <c r="IEQ15" s="810"/>
      <c r="IER15" s="810"/>
      <c r="IES15" s="810"/>
      <c r="IET15" s="810"/>
      <c r="IEU15" s="810"/>
      <c r="IEV15" s="810"/>
      <c r="IEW15" s="810"/>
      <c r="IEX15" s="810"/>
      <c r="IEY15" s="810"/>
      <c r="IEZ15" s="810"/>
      <c r="IFA15" s="810"/>
      <c r="IFB15" s="810"/>
      <c r="IFC15" s="810"/>
      <c r="IFD15" s="810"/>
      <c r="IFE15" s="810"/>
      <c r="IFF15" s="810"/>
      <c r="IFG15" s="810"/>
      <c r="IFH15" s="810"/>
      <c r="IFI15" s="810"/>
      <c r="IFJ15" s="810"/>
      <c r="IFK15" s="810"/>
      <c r="IFL15" s="810"/>
      <c r="IFM15" s="810"/>
      <c r="IFN15" s="810"/>
      <c r="IFO15" s="810"/>
      <c r="IFP15" s="810"/>
      <c r="IFQ15" s="810"/>
      <c r="IFR15" s="810"/>
      <c r="IFS15" s="810"/>
      <c r="IFT15" s="810"/>
      <c r="IFU15" s="810"/>
      <c r="IFV15" s="810"/>
      <c r="IFW15" s="810"/>
      <c r="IFX15" s="810"/>
      <c r="IFY15" s="810"/>
      <c r="IFZ15" s="810"/>
      <c r="IGA15" s="810"/>
      <c r="IGB15" s="810"/>
      <c r="IGC15" s="810"/>
      <c r="IGD15" s="810"/>
      <c r="IGE15" s="810"/>
      <c r="IGF15" s="810"/>
      <c r="IGG15" s="810"/>
      <c r="IGH15" s="810"/>
      <c r="IGI15" s="810"/>
      <c r="IGJ15" s="810"/>
      <c r="IGK15" s="810"/>
      <c r="IGL15" s="810"/>
      <c r="IGM15" s="810"/>
      <c r="IGN15" s="810"/>
      <c r="IGO15" s="810"/>
      <c r="IGP15" s="810"/>
      <c r="IGQ15" s="810"/>
      <c r="IGR15" s="810"/>
      <c r="IGS15" s="810"/>
      <c r="IGT15" s="810"/>
      <c r="IGU15" s="810"/>
      <c r="IGV15" s="810"/>
      <c r="IGW15" s="810"/>
      <c r="IGX15" s="810"/>
      <c r="IGY15" s="810"/>
      <c r="IGZ15" s="810"/>
      <c r="IHA15" s="810"/>
      <c r="IHB15" s="810"/>
      <c r="IHC15" s="810"/>
      <c r="IHD15" s="810"/>
      <c r="IHE15" s="810"/>
      <c r="IHF15" s="810"/>
      <c r="IHG15" s="810"/>
      <c r="IHH15" s="810"/>
      <c r="IHI15" s="810"/>
      <c r="IHJ15" s="810"/>
      <c r="IHK15" s="810"/>
      <c r="IHL15" s="810"/>
      <c r="IHM15" s="810"/>
      <c r="IHN15" s="810"/>
      <c r="IHO15" s="810"/>
      <c r="IHP15" s="810"/>
      <c r="IHQ15" s="810"/>
      <c r="IHR15" s="810"/>
      <c r="IHS15" s="810"/>
      <c r="IHT15" s="810"/>
      <c r="IHU15" s="810"/>
      <c r="IHV15" s="810"/>
      <c r="IHW15" s="810"/>
      <c r="IHX15" s="810"/>
      <c r="IHY15" s="810"/>
      <c r="IHZ15" s="810"/>
      <c r="IIA15" s="810"/>
      <c r="IIB15" s="810"/>
      <c r="IIC15" s="810"/>
      <c r="IID15" s="810"/>
      <c r="IIE15" s="810"/>
      <c r="IIF15" s="810"/>
      <c r="IIG15" s="810"/>
      <c r="IIH15" s="810"/>
      <c r="III15" s="810"/>
      <c r="IIJ15" s="810"/>
      <c r="IIK15" s="810"/>
      <c r="IIL15" s="810"/>
      <c r="IIM15" s="810"/>
      <c r="IIN15" s="810"/>
      <c r="IIO15" s="810"/>
      <c r="IIP15" s="810"/>
      <c r="IIQ15" s="810"/>
      <c r="IIR15" s="810"/>
      <c r="IIS15" s="810"/>
      <c r="IIT15" s="810"/>
      <c r="IIU15" s="810"/>
      <c r="IIV15" s="810"/>
      <c r="IIW15" s="810"/>
      <c r="IIX15" s="810"/>
      <c r="IIY15" s="810"/>
      <c r="IIZ15" s="810"/>
      <c r="IJA15" s="810"/>
      <c r="IJB15" s="810"/>
      <c r="IJC15" s="810"/>
      <c r="IJD15" s="810"/>
      <c r="IJE15" s="810"/>
      <c r="IJF15" s="810"/>
      <c r="IJG15" s="810"/>
      <c r="IJH15" s="810"/>
      <c r="IJI15" s="810"/>
      <c r="IJJ15" s="810"/>
      <c r="IJK15" s="810"/>
      <c r="IJL15" s="810"/>
      <c r="IJM15" s="810"/>
      <c r="IJN15" s="810"/>
      <c r="IJO15" s="810"/>
      <c r="IJP15" s="810"/>
      <c r="IJQ15" s="810"/>
      <c r="IJR15" s="810"/>
      <c r="IJS15" s="810"/>
      <c r="IJT15" s="810"/>
      <c r="IJU15" s="810"/>
      <c r="IJV15" s="810"/>
      <c r="IJW15" s="810"/>
      <c r="IJX15" s="810"/>
      <c r="IJY15" s="810"/>
      <c r="IJZ15" s="810"/>
      <c r="IKA15" s="810"/>
      <c r="IKB15" s="810"/>
      <c r="IKC15" s="810"/>
      <c r="IKD15" s="810"/>
      <c r="IKE15" s="810"/>
      <c r="IKF15" s="810"/>
      <c r="IKG15" s="810"/>
      <c r="IKH15" s="810"/>
      <c r="IKI15" s="810"/>
      <c r="IKJ15" s="810"/>
      <c r="IKK15" s="810"/>
      <c r="IKL15" s="810"/>
      <c r="IKM15" s="810"/>
      <c r="IKN15" s="810"/>
      <c r="IKO15" s="810"/>
      <c r="IKP15" s="810"/>
      <c r="IKQ15" s="810"/>
      <c r="IKR15" s="810"/>
      <c r="IKS15" s="810"/>
      <c r="IKT15" s="810"/>
      <c r="IKU15" s="810"/>
      <c r="IKV15" s="810"/>
      <c r="IKW15" s="810"/>
      <c r="IKX15" s="810"/>
      <c r="IKY15" s="810"/>
      <c r="IKZ15" s="810"/>
      <c r="ILA15" s="810"/>
      <c r="ILB15" s="810"/>
      <c r="ILC15" s="810"/>
      <c r="ILD15" s="810"/>
      <c r="ILE15" s="810"/>
      <c r="ILF15" s="810"/>
      <c r="ILG15" s="810"/>
      <c r="ILH15" s="810"/>
      <c r="ILI15" s="810"/>
      <c r="ILJ15" s="810"/>
      <c r="ILK15" s="810"/>
      <c r="ILL15" s="810"/>
      <c r="ILM15" s="810"/>
      <c r="ILN15" s="810"/>
      <c r="ILO15" s="810"/>
      <c r="ILP15" s="810"/>
      <c r="ILQ15" s="810"/>
      <c r="ILR15" s="810"/>
      <c r="ILS15" s="810"/>
      <c r="ILT15" s="810"/>
      <c r="ILU15" s="810"/>
      <c r="ILV15" s="810"/>
      <c r="ILW15" s="810"/>
      <c r="ILX15" s="810"/>
      <c r="ILY15" s="810"/>
      <c r="ILZ15" s="810"/>
      <c r="IMA15" s="810"/>
      <c r="IMB15" s="810"/>
      <c r="IMC15" s="810"/>
      <c r="IMD15" s="810"/>
      <c r="IME15" s="810"/>
      <c r="IMF15" s="810"/>
      <c r="IMG15" s="810"/>
      <c r="IMH15" s="810"/>
      <c r="IMI15" s="810"/>
      <c r="IMJ15" s="810"/>
      <c r="IMK15" s="810"/>
      <c r="IML15" s="810"/>
      <c r="IMM15" s="810"/>
      <c r="IMN15" s="810"/>
      <c r="IMO15" s="810"/>
      <c r="IMP15" s="810"/>
      <c r="IMQ15" s="810"/>
      <c r="IMR15" s="810"/>
      <c r="IMS15" s="810"/>
      <c r="IMT15" s="810"/>
      <c r="IMU15" s="810"/>
      <c r="IMV15" s="810"/>
      <c r="IMW15" s="810"/>
      <c r="IMX15" s="810"/>
      <c r="IMY15" s="810"/>
      <c r="IMZ15" s="810"/>
      <c r="INA15" s="810"/>
      <c r="INB15" s="810"/>
      <c r="INC15" s="810"/>
      <c r="IND15" s="810"/>
      <c r="INE15" s="810"/>
      <c r="INF15" s="810"/>
      <c r="ING15" s="810"/>
      <c r="INH15" s="810"/>
      <c r="INI15" s="810"/>
      <c r="INJ15" s="810"/>
      <c r="INK15" s="810"/>
      <c r="INL15" s="810"/>
      <c r="INM15" s="810"/>
      <c r="INN15" s="810"/>
      <c r="INO15" s="810"/>
      <c r="INP15" s="810"/>
      <c r="INQ15" s="810"/>
      <c r="INR15" s="810"/>
      <c r="INS15" s="810"/>
      <c r="INT15" s="810"/>
      <c r="INU15" s="810"/>
      <c r="INV15" s="810"/>
      <c r="INW15" s="810"/>
      <c r="INX15" s="810"/>
      <c r="INY15" s="810"/>
      <c r="INZ15" s="810"/>
      <c r="IOA15" s="810"/>
      <c r="IOB15" s="810"/>
      <c r="IOC15" s="810"/>
      <c r="IOD15" s="810"/>
      <c r="IOE15" s="810"/>
      <c r="IOF15" s="810"/>
      <c r="IOG15" s="810"/>
      <c r="IOH15" s="810"/>
      <c r="IOI15" s="810"/>
      <c r="IOJ15" s="810"/>
      <c r="IOK15" s="810"/>
      <c r="IOL15" s="810"/>
      <c r="IOM15" s="810"/>
      <c r="ION15" s="810"/>
      <c r="IOO15" s="810"/>
      <c r="IOP15" s="810"/>
      <c r="IOQ15" s="810"/>
      <c r="IOR15" s="810"/>
      <c r="IOS15" s="810"/>
      <c r="IOT15" s="810"/>
      <c r="IOU15" s="810"/>
      <c r="IOV15" s="810"/>
      <c r="IOW15" s="810"/>
      <c r="IOX15" s="810"/>
      <c r="IOY15" s="810"/>
      <c r="IOZ15" s="810"/>
      <c r="IPA15" s="810"/>
      <c r="IPB15" s="810"/>
      <c r="IPC15" s="810"/>
      <c r="IPD15" s="810"/>
      <c r="IPE15" s="810"/>
      <c r="IPF15" s="810"/>
      <c r="IPG15" s="810"/>
      <c r="IPH15" s="810"/>
      <c r="IPI15" s="810"/>
      <c r="IPJ15" s="810"/>
      <c r="IPK15" s="810"/>
      <c r="IPL15" s="810"/>
      <c r="IPM15" s="810"/>
      <c r="IPN15" s="810"/>
      <c r="IPO15" s="810"/>
      <c r="IPP15" s="810"/>
      <c r="IPQ15" s="810"/>
      <c r="IPR15" s="810"/>
      <c r="IPS15" s="810"/>
      <c r="IPT15" s="810"/>
      <c r="IPU15" s="810"/>
      <c r="IPV15" s="810"/>
      <c r="IPW15" s="810"/>
      <c r="IPX15" s="810"/>
      <c r="IPY15" s="810"/>
      <c r="IPZ15" s="810"/>
      <c r="IQA15" s="810"/>
      <c r="IQB15" s="810"/>
      <c r="IQC15" s="810"/>
      <c r="IQD15" s="810"/>
      <c r="IQE15" s="810"/>
      <c r="IQF15" s="810"/>
      <c r="IQG15" s="810"/>
      <c r="IQH15" s="810"/>
      <c r="IQI15" s="810"/>
      <c r="IQJ15" s="810"/>
      <c r="IQK15" s="810"/>
      <c r="IQL15" s="810"/>
      <c r="IQM15" s="810"/>
      <c r="IQN15" s="810"/>
      <c r="IQO15" s="810"/>
      <c r="IQP15" s="810"/>
      <c r="IQQ15" s="810"/>
      <c r="IQR15" s="810"/>
      <c r="IQS15" s="810"/>
      <c r="IQT15" s="810"/>
      <c r="IQU15" s="810"/>
      <c r="IQV15" s="810"/>
      <c r="IQW15" s="810"/>
      <c r="IQX15" s="810"/>
      <c r="IQY15" s="810"/>
      <c r="IQZ15" s="810"/>
      <c r="IRA15" s="810"/>
      <c r="IRB15" s="810"/>
      <c r="IRC15" s="810"/>
      <c r="IRD15" s="810"/>
      <c r="IRE15" s="810"/>
      <c r="IRF15" s="810"/>
      <c r="IRG15" s="810"/>
      <c r="IRH15" s="810"/>
      <c r="IRI15" s="810"/>
      <c r="IRJ15" s="810"/>
      <c r="IRK15" s="810"/>
      <c r="IRL15" s="810"/>
      <c r="IRM15" s="810"/>
      <c r="IRN15" s="810"/>
      <c r="IRO15" s="810"/>
      <c r="IRP15" s="810"/>
      <c r="IRQ15" s="810"/>
      <c r="IRR15" s="810"/>
      <c r="IRS15" s="810"/>
      <c r="IRT15" s="810"/>
      <c r="IRU15" s="810"/>
      <c r="IRV15" s="810"/>
      <c r="IRW15" s="810"/>
      <c r="IRX15" s="810"/>
      <c r="IRY15" s="810"/>
      <c r="IRZ15" s="810"/>
      <c r="ISA15" s="810"/>
      <c r="ISB15" s="810"/>
      <c r="ISC15" s="810"/>
      <c r="ISD15" s="810"/>
      <c r="ISE15" s="810"/>
      <c r="ISF15" s="810"/>
      <c r="ISG15" s="810"/>
      <c r="ISH15" s="810"/>
      <c r="ISI15" s="810"/>
      <c r="ISJ15" s="810"/>
      <c r="ISK15" s="810"/>
      <c r="ISL15" s="810"/>
      <c r="ISM15" s="810"/>
      <c r="ISN15" s="810"/>
      <c r="ISO15" s="810"/>
      <c r="ISP15" s="810"/>
      <c r="ISQ15" s="810"/>
      <c r="ISR15" s="810"/>
      <c r="ISS15" s="810"/>
      <c r="IST15" s="810"/>
      <c r="ISU15" s="810"/>
      <c r="ISV15" s="810"/>
      <c r="ISW15" s="810"/>
      <c r="ISX15" s="810"/>
      <c r="ISY15" s="810"/>
      <c r="ISZ15" s="810"/>
      <c r="ITA15" s="810"/>
      <c r="ITB15" s="810"/>
      <c r="ITC15" s="810"/>
      <c r="ITD15" s="810"/>
      <c r="ITE15" s="810"/>
      <c r="ITF15" s="810"/>
      <c r="ITG15" s="810"/>
      <c r="ITH15" s="810"/>
      <c r="ITI15" s="810"/>
      <c r="ITJ15" s="810"/>
      <c r="ITK15" s="810"/>
      <c r="ITL15" s="810"/>
      <c r="ITM15" s="810"/>
      <c r="ITN15" s="810"/>
      <c r="ITO15" s="810"/>
      <c r="ITP15" s="810"/>
      <c r="ITQ15" s="810"/>
      <c r="ITR15" s="810"/>
      <c r="ITS15" s="810"/>
      <c r="ITT15" s="810"/>
      <c r="ITU15" s="810"/>
      <c r="ITV15" s="810"/>
      <c r="ITW15" s="810"/>
      <c r="ITX15" s="810"/>
      <c r="ITY15" s="810"/>
      <c r="ITZ15" s="810"/>
      <c r="IUA15" s="810"/>
      <c r="IUB15" s="810"/>
      <c r="IUC15" s="810"/>
      <c r="IUD15" s="810"/>
      <c r="IUE15" s="810"/>
      <c r="IUF15" s="810"/>
      <c r="IUG15" s="810"/>
      <c r="IUH15" s="810"/>
      <c r="IUI15" s="810"/>
      <c r="IUJ15" s="810"/>
      <c r="IUK15" s="810"/>
      <c r="IUL15" s="810"/>
      <c r="IUM15" s="810"/>
      <c r="IUN15" s="810"/>
      <c r="IUO15" s="810"/>
      <c r="IUP15" s="810"/>
      <c r="IUQ15" s="810"/>
      <c r="IUR15" s="810"/>
      <c r="IUS15" s="810"/>
      <c r="IUT15" s="810"/>
      <c r="IUU15" s="810"/>
      <c r="IUV15" s="810"/>
      <c r="IUW15" s="810"/>
      <c r="IUX15" s="810"/>
      <c r="IUY15" s="810"/>
      <c r="IUZ15" s="810"/>
      <c r="IVA15" s="810"/>
      <c r="IVB15" s="810"/>
      <c r="IVC15" s="810"/>
      <c r="IVD15" s="810"/>
      <c r="IVE15" s="810"/>
      <c r="IVF15" s="810"/>
      <c r="IVG15" s="810"/>
      <c r="IVH15" s="810"/>
      <c r="IVI15" s="810"/>
      <c r="IVJ15" s="810"/>
      <c r="IVK15" s="810"/>
      <c r="IVL15" s="810"/>
      <c r="IVM15" s="810"/>
      <c r="IVN15" s="810"/>
      <c r="IVO15" s="810"/>
      <c r="IVP15" s="810"/>
      <c r="IVQ15" s="810"/>
      <c r="IVR15" s="810"/>
      <c r="IVS15" s="810"/>
      <c r="IVT15" s="810"/>
      <c r="IVU15" s="810"/>
      <c r="IVV15" s="810"/>
      <c r="IVW15" s="810"/>
      <c r="IVX15" s="810"/>
      <c r="IVY15" s="810"/>
      <c r="IVZ15" s="810"/>
      <c r="IWA15" s="810"/>
      <c r="IWB15" s="810"/>
      <c r="IWC15" s="810"/>
      <c r="IWD15" s="810"/>
      <c r="IWE15" s="810"/>
      <c r="IWF15" s="810"/>
      <c r="IWG15" s="810"/>
      <c r="IWH15" s="810"/>
      <c r="IWI15" s="810"/>
      <c r="IWJ15" s="810"/>
      <c r="IWK15" s="810"/>
      <c r="IWL15" s="810"/>
      <c r="IWM15" s="810"/>
      <c r="IWN15" s="810"/>
      <c r="IWO15" s="810"/>
      <c r="IWP15" s="810"/>
      <c r="IWQ15" s="810"/>
      <c r="IWR15" s="810"/>
      <c r="IWS15" s="810"/>
      <c r="IWT15" s="810"/>
      <c r="IWU15" s="810"/>
      <c r="IWV15" s="810"/>
      <c r="IWW15" s="810"/>
      <c r="IWX15" s="810"/>
      <c r="IWY15" s="810"/>
      <c r="IWZ15" s="810"/>
      <c r="IXA15" s="810"/>
      <c r="IXB15" s="810"/>
      <c r="IXC15" s="810"/>
      <c r="IXD15" s="810"/>
      <c r="IXE15" s="810"/>
      <c r="IXF15" s="810"/>
      <c r="IXG15" s="810"/>
      <c r="IXH15" s="810"/>
      <c r="IXI15" s="810"/>
      <c r="IXJ15" s="810"/>
      <c r="IXK15" s="810"/>
      <c r="IXL15" s="810"/>
      <c r="IXM15" s="810"/>
      <c r="IXN15" s="810"/>
      <c r="IXO15" s="810"/>
      <c r="IXP15" s="810"/>
      <c r="IXQ15" s="810"/>
      <c r="IXR15" s="810"/>
      <c r="IXS15" s="810"/>
      <c r="IXT15" s="810"/>
      <c r="IXU15" s="810"/>
      <c r="IXV15" s="810"/>
      <c r="IXW15" s="810"/>
      <c r="IXX15" s="810"/>
      <c r="IXY15" s="810"/>
      <c r="IXZ15" s="810"/>
      <c r="IYA15" s="810"/>
      <c r="IYB15" s="810"/>
      <c r="IYC15" s="810"/>
      <c r="IYD15" s="810"/>
      <c r="IYE15" s="810"/>
      <c r="IYF15" s="810"/>
      <c r="IYG15" s="810"/>
      <c r="IYH15" s="810"/>
      <c r="IYI15" s="810"/>
      <c r="IYJ15" s="810"/>
      <c r="IYK15" s="810"/>
      <c r="IYL15" s="810"/>
      <c r="IYM15" s="810"/>
      <c r="IYN15" s="810"/>
      <c r="IYO15" s="810"/>
      <c r="IYP15" s="810"/>
      <c r="IYQ15" s="810"/>
      <c r="IYR15" s="810"/>
      <c r="IYS15" s="810"/>
      <c r="IYT15" s="810"/>
      <c r="IYU15" s="810"/>
      <c r="IYV15" s="810"/>
      <c r="IYW15" s="810"/>
      <c r="IYX15" s="810"/>
      <c r="IYY15" s="810"/>
      <c r="IYZ15" s="810"/>
      <c r="IZA15" s="810"/>
      <c r="IZB15" s="810"/>
      <c r="IZC15" s="810"/>
      <c r="IZD15" s="810"/>
      <c r="IZE15" s="810"/>
      <c r="IZF15" s="810"/>
      <c r="IZG15" s="810"/>
      <c r="IZH15" s="810"/>
      <c r="IZI15" s="810"/>
      <c r="IZJ15" s="810"/>
      <c r="IZK15" s="810"/>
      <c r="IZL15" s="810"/>
      <c r="IZM15" s="810"/>
      <c r="IZN15" s="810"/>
      <c r="IZO15" s="810"/>
      <c r="IZP15" s="810"/>
      <c r="IZQ15" s="810"/>
      <c r="IZR15" s="810"/>
      <c r="IZS15" s="810"/>
      <c r="IZT15" s="810"/>
      <c r="IZU15" s="810"/>
      <c r="IZV15" s="810"/>
      <c r="IZW15" s="810"/>
      <c r="IZX15" s="810"/>
      <c r="IZY15" s="810"/>
      <c r="IZZ15" s="810"/>
      <c r="JAA15" s="810"/>
      <c r="JAB15" s="810"/>
      <c r="JAC15" s="810"/>
      <c r="JAD15" s="810"/>
      <c r="JAE15" s="810"/>
      <c r="JAF15" s="810"/>
      <c r="JAG15" s="810"/>
      <c r="JAH15" s="810"/>
      <c r="JAI15" s="810"/>
      <c r="JAJ15" s="810"/>
      <c r="JAK15" s="810"/>
      <c r="JAL15" s="810"/>
      <c r="JAM15" s="810"/>
      <c r="JAN15" s="810"/>
      <c r="JAO15" s="810"/>
      <c r="JAP15" s="810"/>
      <c r="JAQ15" s="810"/>
      <c r="JAR15" s="810"/>
      <c r="JAS15" s="810"/>
      <c r="JAT15" s="810"/>
      <c r="JAU15" s="810"/>
      <c r="JAV15" s="810"/>
      <c r="JAW15" s="810"/>
      <c r="JAX15" s="810"/>
      <c r="JAY15" s="810"/>
      <c r="JAZ15" s="810"/>
      <c r="JBA15" s="810"/>
      <c r="JBB15" s="810"/>
      <c r="JBC15" s="810"/>
      <c r="JBD15" s="810"/>
      <c r="JBE15" s="810"/>
      <c r="JBF15" s="810"/>
      <c r="JBG15" s="810"/>
      <c r="JBH15" s="810"/>
      <c r="JBI15" s="810"/>
      <c r="JBJ15" s="810"/>
      <c r="JBK15" s="810"/>
      <c r="JBL15" s="810"/>
      <c r="JBM15" s="810"/>
      <c r="JBN15" s="810"/>
      <c r="JBO15" s="810"/>
      <c r="JBP15" s="810"/>
      <c r="JBQ15" s="810"/>
      <c r="JBR15" s="810"/>
      <c r="JBS15" s="810"/>
      <c r="JBT15" s="810"/>
      <c r="JBU15" s="810"/>
      <c r="JBV15" s="810"/>
      <c r="JBW15" s="810"/>
      <c r="JBX15" s="810"/>
      <c r="JBY15" s="810"/>
      <c r="JBZ15" s="810"/>
      <c r="JCA15" s="810"/>
      <c r="JCB15" s="810"/>
      <c r="JCC15" s="810"/>
      <c r="JCD15" s="810"/>
      <c r="JCE15" s="810"/>
      <c r="JCF15" s="810"/>
      <c r="JCG15" s="810"/>
      <c r="JCH15" s="810"/>
      <c r="JCI15" s="810"/>
      <c r="JCJ15" s="810"/>
      <c r="JCK15" s="810"/>
      <c r="JCL15" s="810"/>
      <c r="JCM15" s="810"/>
      <c r="JCN15" s="810"/>
      <c r="JCO15" s="810"/>
      <c r="JCP15" s="810"/>
      <c r="JCQ15" s="810"/>
      <c r="JCR15" s="810"/>
      <c r="JCS15" s="810"/>
      <c r="JCT15" s="810"/>
      <c r="JCU15" s="810"/>
      <c r="JCV15" s="810"/>
      <c r="JCW15" s="810"/>
      <c r="JCX15" s="810"/>
      <c r="JCY15" s="810"/>
      <c r="JCZ15" s="810"/>
      <c r="JDA15" s="810"/>
      <c r="JDB15" s="810"/>
      <c r="JDC15" s="810"/>
      <c r="JDD15" s="810"/>
      <c r="JDE15" s="810"/>
      <c r="JDF15" s="810"/>
      <c r="JDG15" s="810"/>
      <c r="JDH15" s="810"/>
      <c r="JDI15" s="810"/>
      <c r="JDJ15" s="810"/>
      <c r="JDK15" s="810"/>
      <c r="JDL15" s="810"/>
      <c r="JDM15" s="810"/>
      <c r="JDN15" s="810"/>
      <c r="JDO15" s="810"/>
      <c r="JDP15" s="810"/>
      <c r="JDQ15" s="810"/>
      <c r="JDR15" s="810"/>
      <c r="JDS15" s="810"/>
      <c r="JDT15" s="810"/>
      <c r="JDU15" s="810"/>
      <c r="JDV15" s="810"/>
      <c r="JDW15" s="810"/>
      <c r="JDX15" s="810"/>
      <c r="JDY15" s="810"/>
      <c r="JDZ15" s="810"/>
      <c r="JEA15" s="810"/>
      <c r="JEB15" s="810"/>
      <c r="JEC15" s="810"/>
      <c r="JED15" s="810"/>
      <c r="JEE15" s="810"/>
      <c r="JEF15" s="810"/>
      <c r="JEG15" s="810"/>
      <c r="JEH15" s="810"/>
      <c r="JEI15" s="810"/>
      <c r="JEJ15" s="810"/>
      <c r="JEK15" s="810"/>
      <c r="JEL15" s="810"/>
      <c r="JEM15" s="810"/>
      <c r="JEN15" s="810"/>
      <c r="JEO15" s="810"/>
      <c r="JEP15" s="810"/>
      <c r="JEQ15" s="810"/>
      <c r="JER15" s="810"/>
      <c r="JES15" s="810"/>
      <c r="JET15" s="810"/>
      <c r="JEU15" s="810"/>
      <c r="JEV15" s="810"/>
      <c r="JEW15" s="810"/>
      <c r="JEX15" s="810"/>
      <c r="JEY15" s="810"/>
      <c r="JEZ15" s="810"/>
      <c r="JFA15" s="810"/>
      <c r="JFB15" s="810"/>
      <c r="JFC15" s="810"/>
      <c r="JFD15" s="810"/>
      <c r="JFE15" s="810"/>
      <c r="JFF15" s="810"/>
      <c r="JFG15" s="810"/>
      <c r="JFH15" s="810"/>
      <c r="JFI15" s="810"/>
      <c r="JFJ15" s="810"/>
      <c r="JFK15" s="810"/>
      <c r="JFL15" s="810"/>
      <c r="JFM15" s="810"/>
      <c r="JFN15" s="810"/>
      <c r="JFO15" s="810"/>
      <c r="JFP15" s="810"/>
      <c r="JFQ15" s="810"/>
      <c r="JFR15" s="810"/>
      <c r="JFS15" s="810"/>
      <c r="JFT15" s="810"/>
      <c r="JFU15" s="810"/>
      <c r="JFV15" s="810"/>
      <c r="JFW15" s="810"/>
      <c r="JFX15" s="810"/>
      <c r="JFY15" s="810"/>
      <c r="JFZ15" s="810"/>
      <c r="JGA15" s="810"/>
      <c r="JGB15" s="810"/>
      <c r="JGC15" s="810"/>
      <c r="JGD15" s="810"/>
      <c r="JGE15" s="810"/>
      <c r="JGF15" s="810"/>
      <c r="JGG15" s="810"/>
      <c r="JGH15" s="810"/>
      <c r="JGI15" s="810"/>
      <c r="JGJ15" s="810"/>
      <c r="JGK15" s="810"/>
      <c r="JGL15" s="810"/>
      <c r="JGM15" s="810"/>
      <c r="JGN15" s="810"/>
      <c r="JGO15" s="810"/>
      <c r="JGP15" s="810"/>
      <c r="JGQ15" s="810"/>
      <c r="JGR15" s="810"/>
      <c r="JGS15" s="810"/>
      <c r="JGT15" s="810"/>
      <c r="JGU15" s="810"/>
      <c r="JGV15" s="810"/>
      <c r="JGW15" s="810"/>
      <c r="JGX15" s="810"/>
      <c r="JGY15" s="810"/>
      <c r="JGZ15" s="810"/>
      <c r="JHA15" s="810"/>
      <c r="JHB15" s="810"/>
      <c r="JHC15" s="810"/>
      <c r="JHD15" s="810"/>
      <c r="JHE15" s="810"/>
      <c r="JHF15" s="810"/>
      <c r="JHG15" s="810"/>
      <c r="JHH15" s="810"/>
      <c r="JHI15" s="810"/>
      <c r="JHJ15" s="810"/>
      <c r="JHK15" s="810"/>
      <c r="JHL15" s="810"/>
      <c r="JHM15" s="810"/>
      <c r="JHN15" s="810"/>
      <c r="JHO15" s="810"/>
      <c r="JHP15" s="810"/>
      <c r="JHQ15" s="810"/>
      <c r="JHR15" s="810"/>
      <c r="JHS15" s="810"/>
      <c r="JHT15" s="810"/>
      <c r="JHU15" s="810"/>
      <c r="JHV15" s="810"/>
      <c r="JHW15" s="810"/>
      <c r="JHX15" s="810"/>
      <c r="JHY15" s="810"/>
      <c r="JHZ15" s="810"/>
      <c r="JIA15" s="810"/>
      <c r="JIB15" s="810"/>
      <c r="JIC15" s="810"/>
      <c r="JID15" s="810"/>
      <c r="JIE15" s="810"/>
      <c r="JIF15" s="810"/>
      <c r="JIG15" s="810"/>
      <c r="JIH15" s="810"/>
      <c r="JII15" s="810"/>
      <c r="JIJ15" s="810"/>
      <c r="JIK15" s="810"/>
      <c r="JIL15" s="810"/>
      <c r="JIM15" s="810"/>
      <c r="JIN15" s="810"/>
      <c r="JIO15" s="810"/>
      <c r="JIP15" s="810"/>
      <c r="JIQ15" s="810"/>
      <c r="JIR15" s="810"/>
      <c r="JIS15" s="810"/>
      <c r="JIT15" s="810"/>
      <c r="JIU15" s="810"/>
      <c r="JIV15" s="810"/>
      <c r="JIW15" s="810"/>
      <c r="JIX15" s="810"/>
      <c r="JIY15" s="810"/>
      <c r="JIZ15" s="810"/>
      <c r="JJA15" s="810"/>
      <c r="JJB15" s="810"/>
      <c r="JJC15" s="810"/>
      <c r="JJD15" s="810"/>
      <c r="JJE15" s="810"/>
      <c r="JJF15" s="810"/>
      <c r="JJG15" s="810"/>
      <c r="JJH15" s="810"/>
      <c r="JJI15" s="810"/>
      <c r="JJJ15" s="810"/>
      <c r="JJK15" s="810"/>
      <c r="JJL15" s="810"/>
      <c r="JJM15" s="810"/>
      <c r="JJN15" s="810"/>
      <c r="JJO15" s="810"/>
      <c r="JJP15" s="810"/>
      <c r="JJQ15" s="810"/>
      <c r="JJR15" s="810"/>
      <c r="JJS15" s="810"/>
      <c r="JJT15" s="810"/>
      <c r="JJU15" s="810"/>
      <c r="JJV15" s="810"/>
      <c r="JJW15" s="810"/>
      <c r="JJX15" s="810"/>
      <c r="JJY15" s="810"/>
      <c r="JJZ15" s="810"/>
      <c r="JKA15" s="810"/>
      <c r="JKB15" s="810"/>
      <c r="JKC15" s="810"/>
      <c r="JKD15" s="810"/>
      <c r="JKE15" s="810"/>
      <c r="JKF15" s="810"/>
      <c r="JKG15" s="810"/>
      <c r="JKH15" s="810"/>
      <c r="JKI15" s="810"/>
      <c r="JKJ15" s="810"/>
      <c r="JKK15" s="810"/>
      <c r="JKL15" s="810"/>
      <c r="JKM15" s="810"/>
      <c r="JKN15" s="810"/>
      <c r="JKO15" s="810"/>
      <c r="JKP15" s="810"/>
      <c r="JKQ15" s="810"/>
      <c r="JKR15" s="810"/>
      <c r="JKS15" s="810"/>
      <c r="JKT15" s="810"/>
      <c r="JKU15" s="810"/>
      <c r="JKV15" s="810"/>
      <c r="JKW15" s="810"/>
      <c r="JKX15" s="810"/>
      <c r="JKY15" s="810"/>
      <c r="JKZ15" s="810"/>
      <c r="JLA15" s="810"/>
      <c r="JLB15" s="810"/>
      <c r="JLC15" s="810"/>
      <c r="JLD15" s="810"/>
      <c r="JLE15" s="810"/>
      <c r="JLF15" s="810"/>
      <c r="JLG15" s="810"/>
      <c r="JLH15" s="810"/>
      <c r="JLI15" s="810"/>
      <c r="JLJ15" s="810"/>
      <c r="JLK15" s="810"/>
      <c r="JLL15" s="810"/>
      <c r="JLM15" s="810"/>
      <c r="JLN15" s="810"/>
      <c r="JLO15" s="810"/>
      <c r="JLP15" s="810"/>
      <c r="JLQ15" s="810"/>
      <c r="JLR15" s="810"/>
      <c r="JLS15" s="810"/>
      <c r="JLT15" s="810"/>
      <c r="JLU15" s="810"/>
      <c r="JLV15" s="810"/>
      <c r="JLW15" s="810"/>
      <c r="JLX15" s="810"/>
      <c r="JLY15" s="810"/>
      <c r="JLZ15" s="810"/>
      <c r="JMA15" s="810"/>
      <c r="JMB15" s="810"/>
      <c r="JMC15" s="810"/>
      <c r="JMD15" s="810"/>
      <c r="JME15" s="810"/>
      <c r="JMF15" s="810"/>
      <c r="JMG15" s="810"/>
      <c r="JMH15" s="810"/>
      <c r="JMI15" s="810"/>
      <c r="JMJ15" s="810"/>
      <c r="JMK15" s="810"/>
      <c r="JML15" s="810"/>
      <c r="JMM15" s="810"/>
      <c r="JMN15" s="810"/>
      <c r="JMO15" s="810"/>
      <c r="JMP15" s="810"/>
      <c r="JMQ15" s="810"/>
      <c r="JMR15" s="810"/>
      <c r="JMS15" s="810"/>
      <c r="JMT15" s="810"/>
      <c r="JMU15" s="810"/>
      <c r="JMV15" s="810"/>
      <c r="JMW15" s="810"/>
      <c r="JMX15" s="810"/>
      <c r="JMY15" s="810"/>
      <c r="JMZ15" s="810"/>
      <c r="JNA15" s="810"/>
      <c r="JNB15" s="810"/>
      <c r="JNC15" s="810"/>
      <c r="JND15" s="810"/>
      <c r="JNE15" s="810"/>
      <c r="JNF15" s="810"/>
      <c r="JNG15" s="810"/>
      <c r="JNH15" s="810"/>
      <c r="JNI15" s="810"/>
      <c r="JNJ15" s="810"/>
      <c r="JNK15" s="810"/>
      <c r="JNL15" s="810"/>
      <c r="JNM15" s="810"/>
      <c r="JNN15" s="810"/>
      <c r="JNO15" s="810"/>
      <c r="JNP15" s="810"/>
      <c r="JNQ15" s="810"/>
      <c r="JNR15" s="810"/>
      <c r="JNS15" s="810"/>
      <c r="JNT15" s="810"/>
      <c r="JNU15" s="810"/>
      <c r="JNV15" s="810"/>
      <c r="JNW15" s="810"/>
      <c r="JNX15" s="810"/>
      <c r="JNY15" s="810"/>
      <c r="JNZ15" s="810"/>
      <c r="JOA15" s="810"/>
      <c r="JOB15" s="810"/>
      <c r="JOC15" s="810"/>
      <c r="JOD15" s="810"/>
      <c r="JOE15" s="810"/>
      <c r="JOF15" s="810"/>
      <c r="JOG15" s="810"/>
      <c r="JOH15" s="810"/>
      <c r="JOI15" s="810"/>
      <c r="JOJ15" s="810"/>
      <c r="JOK15" s="810"/>
      <c r="JOL15" s="810"/>
      <c r="JOM15" s="810"/>
      <c r="JON15" s="810"/>
      <c r="JOO15" s="810"/>
      <c r="JOP15" s="810"/>
      <c r="JOQ15" s="810"/>
      <c r="JOR15" s="810"/>
      <c r="JOS15" s="810"/>
      <c r="JOT15" s="810"/>
      <c r="JOU15" s="810"/>
      <c r="JOV15" s="810"/>
      <c r="JOW15" s="810"/>
      <c r="JOX15" s="810"/>
      <c r="JOY15" s="810"/>
      <c r="JOZ15" s="810"/>
      <c r="JPA15" s="810"/>
      <c r="JPB15" s="810"/>
      <c r="JPC15" s="810"/>
      <c r="JPD15" s="810"/>
      <c r="JPE15" s="810"/>
      <c r="JPF15" s="810"/>
      <c r="JPG15" s="810"/>
      <c r="JPH15" s="810"/>
      <c r="JPI15" s="810"/>
      <c r="JPJ15" s="810"/>
      <c r="JPK15" s="810"/>
      <c r="JPL15" s="810"/>
      <c r="JPM15" s="810"/>
      <c r="JPN15" s="810"/>
      <c r="JPO15" s="810"/>
      <c r="JPP15" s="810"/>
      <c r="JPQ15" s="810"/>
      <c r="JPR15" s="810"/>
      <c r="JPS15" s="810"/>
      <c r="JPT15" s="810"/>
      <c r="JPU15" s="810"/>
      <c r="JPV15" s="810"/>
      <c r="JPW15" s="810"/>
      <c r="JPX15" s="810"/>
      <c r="JPY15" s="810"/>
      <c r="JPZ15" s="810"/>
      <c r="JQA15" s="810"/>
      <c r="JQB15" s="810"/>
      <c r="JQC15" s="810"/>
      <c r="JQD15" s="810"/>
      <c r="JQE15" s="810"/>
      <c r="JQF15" s="810"/>
      <c r="JQG15" s="810"/>
      <c r="JQH15" s="810"/>
      <c r="JQI15" s="810"/>
      <c r="JQJ15" s="810"/>
      <c r="JQK15" s="810"/>
      <c r="JQL15" s="810"/>
      <c r="JQM15" s="810"/>
      <c r="JQN15" s="810"/>
      <c r="JQO15" s="810"/>
      <c r="JQP15" s="810"/>
      <c r="JQQ15" s="810"/>
      <c r="JQR15" s="810"/>
      <c r="JQS15" s="810"/>
      <c r="JQT15" s="810"/>
      <c r="JQU15" s="810"/>
      <c r="JQV15" s="810"/>
      <c r="JQW15" s="810"/>
      <c r="JQX15" s="810"/>
      <c r="JQY15" s="810"/>
      <c r="JQZ15" s="810"/>
      <c r="JRA15" s="810"/>
      <c r="JRB15" s="810"/>
      <c r="JRC15" s="810"/>
      <c r="JRD15" s="810"/>
      <c r="JRE15" s="810"/>
      <c r="JRF15" s="810"/>
      <c r="JRG15" s="810"/>
      <c r="JRH15" s="810"/>
      <c r="JRI15" s="810"/>
      <c r="JRJ15" s="810"/>
      <c r="JRK15" s="810"/>
      <c r="JRL15" s="810"/>
      <c r="JRM15" s="810"/>
      <c r="JRN15" s="810"/>
      <c r="JRO15" s="810"/>
      <c r="JRP15" s="810"/>
      <c r="JRQ15" s="810"/>
      <c r="JRR15" s="810"/>
      <c r="JRS15" s="810"/>
      <c r="JRT15" s="810"/>
      <c r="JRU15" s="810"/>
      <c r="JRV15" s="810"/>
      <c r="JRW15" s="810"/>
      <c r="JRX15" s="810"/>
      <c r="JRY15" s="810"/>
      <c r="JRZ15" s="810"/>
      <c r="JSA15" s="810"/>
      <c r="JSB15" s="810"/>
      <c r="JSC15" s="810"/>
      <c r="JSD15" s="810"/>
      <c r="JSE15" s="810"/>
      <c r="JSF15" s="810"/>
      <c r="JSG15" s="810"/>
      <c r="JSH15" s="810"/>
      <c r="JSI15" s="810"/>
      <c r="JSJ15" s="810"/>
      <c r="JSK15" s="810"/>
      <c r="JSL15" s="810"/>
      <c r="JSM15" s="810"/>
      <c r="JSN15" s="810"/>
      <c r="JSO15" s="810"/>
      <c r="JSP15" s="810"/>
      <c r="JSQ15" s="810"/>
      <c r="JSR15" s="810"/>
      <c r="JSS15" s="810"/>
      <c r="JST15" s="810"/>
      <c r="JSU15" s="810"/>
      <c r="JSV15" s="810"/>
      <c r="JSW15" s="810"/>
      <c r="JSX15" s="810"/>
      <c r="JSY15" s="810"/>
      <c r="JSZ15" s="810"/>
      <c r="JTA15" s="810"/>
      <c r="JTB15" s="810"/>
      <c r="JTC15" s="810"/>
      <c r="JTD15" s="810"/>
      <c r="JTE15" s="810"/>
      <c r="JTF15" s="810"/>
      <c r="JTG15" s="810"/>
      <c r="JTH15" s="810"/>
      <c r="JTI15" s="810"/>
      <c r="JTJ15" s="810"/>
      <c r="JTK15" s="810"/>
      <c r="JTL15" s="810"/>
      <c r="JTM15" s="810"/>
      <c r="JTN15" s="810"/>
      <c r="JTO15" s="810"/>
      <c r="JTP15" s="810"/>
      <c r="JTQ15" s="810"/>
      <c r="JTR15" s="810"/>
      <c r="JTS15" s="810"/>
      <c r="JTT15" s="810"/>
      <c r="JTU15" s="810"/>
      <c r="JTV15" s="810"/>
      <c r="JTW15" s="810"/>
      <c r="JTX15" s="810"/>
      <c r="JTY15" s="810"/>
      <c r="JTZ15" s="810"/>
      <c r="JUA15" s="810"/>
      <c r="JUB15" s="810"/>
      <c r="JUC15" s="810"/>
      <c r="JUD15" s="810"/>
      <c r="JUE15" s="810"/>
      <c r="JUF15" s="810"/>
      <c r="JUG15" s="810"/>
      <c r="JUH15" s="810"/>
      <c r="JUI15" s="810"/>
      <c r="JUJ15" s="810"/>
      <c r="JUK15" s="810"/>
      <c r="JUL15" s="810"/>
      <c r="JUM15" s="810"/>
      <c r="JUN15" s="810"/>
      <c r="JUO15" s="810"/>
      <c r="JUP15" s="810"/>
      <c r="JUQ15" s="810"/>
      <c r="JUR15" s="810"/>
      <c r="JUS15" s="810"/>
      <c r="JUT15" s="810"/>
      <c r="JUU15" s="810"/>
      <c r="JUV15" s="810"/>
      <c r="JUW15" s="810"/>
      <c r="JUX15" s="810"/>
      <c r="JUY15" s="810"/>
      <c r="JUZ15" s="810"/>
      <c r="JVA15" s="810"/>
      <c r="JVB15" s="810"/>
      <c r="JVC15" s="810"/>
      <c r="JVD15" s="810"/>
      <c r="JVE15" s="810"/>
      <c r="JVF15" s="810"/>
      <c r="JVG15" s="810"/>
      <c r="JVH15" s="810"/>
      <c r="JVI15" s="810"/>
      <c r="JVJ15" s="810"/>
      <c r="JVK15" s="810"/>
      <c r="JVL15" s="810"/>
      <c r="JVM15" s="810"/>
      <c r="JVN15" s="810"/>
      <c r="JVO15" s="810"/>
      <c r="JVP15" s="810"/>
      <c r="JVQ15" s="810"/>
      <c r="JVR15" s="810"/>
      <c r="JVS15" s="810"/>
      <c r="JVT15" s="810"/>
      <c r="JVU15" s="810"/>
      <c r="JVV15" s="810"/>
      <c r="JVW15" s="810"/>
      <c r="JVX15" s="810"/>
      <c r="JVY15" s="810"/>
      <c r="JVZ15" s="810"/>
      <c r="JWA15" s="810"/>
      <c r="JWB15" s="810"/>
      <c r="JWC15" s="810"/>
      <c r="JWD15" s="810"/>
      <c r="JWE15" s="810"/>
      <c r="JWF15" s="810"/>
      <c r="JWG15" s="810"/>
      <c r="JWH15" s="810"/>
      <c r="JWI15" s="810"/>
      <c r="JWJ15" s="810"/>
      <c r="JWK15" s="810"/>
      <c r="JWL15" s="810"/>
      <c r="JWM15" s="810"/>
      <c r="JWN15" s="810"/>
      <c r="JWO15" s="810"/>
      <c r="JWP15" s="810"/>
      <c r="JWQ15" s="810"/>
      <c r="JWR15" s="810"/>
      <c r="JWS15" s="810"/>
      <c r="JWT15" s="810"/>
      <c r="JWU15" s="810"/>
      <c r="JWV15" s="810"/>
      <c r="JWW15" s="810"/>
      <c r="JWX15" s="810"/>
      <c r="JWY15" s="810"/>
      <c r="JWZ15" s="810"/>
      <c r="JXA15" s="810"/>
      <c r="JXB15" s="810"/>
      <c r="JXC15" s="810"/>
      <c r="JXD15" s="810"/>
      <c r="JXE15" s="810"/>
      <c r="JXF15" s="810"/>
      <c r="JXG15" s="810"/>
      <c r="JXH15" s="810"/>
      <c r="JXI15" s="810"/>
      <c r="JXJ15" s="810"/>
      <c r="JXK15" s="810"/>
      <c r="JXL15" s="810"/>
      <c r="JXM15" s="810"/>
      <c r="JXN15" s="810"/>
      <c r="JXO15" s="810"/>
      <c r="JXP15" s="810"/>
      <c r="JXQ15" s="810"/>
      <c r="JXR15" s="810"/>
      <c r="JXS15" s="810"/>
      <c r="JXT15" s="810"/>
      <c r="JXU15" s="810"/>
      <c r="JXV15" s="810"/>
      <c r="JXW15" s="810"/>
      <c r="JXX15" s="810"/>
      <c r="JXY15" s="810"/>
      <c r="JXZ15" s="810"/>
      <c r="JYA15" s="810"/>
      <c r="JYB15" s="810"/>
      <c r="JYC15" s="810"/>
      <c r="JYD15" s="810"/>
      <c r="JYE15" s="810"/>
      <c r="JYF15" s="810"/>
      <c r="JYG15" s="810"/>
      <c r="JYH15" s="810"/>
      <c r="JYI15" s="810"/>
      <c r="JYJ15" s="810"/>
      <c r="JYK15" s="810"/>
      <c r="JYL15" s="810"/>
      <c r="JYM15" s="810"/>
      <c r="JYN15" s="810"/>
      <c r="JYO15" s="810"/>
      <c r="JYP15" s="810"/>
      <c r="JYQ15" s="810"/>
      <c r="JYR15" s="810"/>
      <c r="JYS15" s="810"/>
      <c r="JYT15" s="810"/>
      <c r="JYU15" s="810"/>
      <c r="JYV15" s="810"/>
      <c r="JYW15" s="810"/>
      <c r="JYX15" s="810"/>
      <c r="JYY15" s="810"/>
      <c r="JYZ15" s="810"/>
      <c r="JZA15" s="810"/>
      <c r="JZB15" s="810"/>
      <c r="JZC15" s="810"/>
      <c r="JZD15" s="810"/>
      <c r="JZE15" s="810"/>
      <c r="JZF15" s="810"/>
      <c r="JZG15" s="810"/>
      <c r="JZH15" s="810"/>
      <c r="JZI15" s="810"/>
      <c r="JZJ15" s="810"/>
      <c r="JZK15" s="810"/>
      <c r="JZL15" s="810"/>
      <c r="JZM15" s="810"/>
      <c r="JZN15" s="810"/>
      <c r="JZO15" s="810"/>
      <c r="JZP15" s="810"/>
      <c r="JZQ15" s="810"/>
      <c r="JZR15" s="810"/>
      <c r="JZS15" s="810"/>
      <c r="JZT15" s="810"/>
      <c r="JZU15" s="810"/>
      <c r="JZV15" s="810"/>
      <c r="JZW15" s="810"/>
      <c r="JZX15" s="810"/>
      <c r="JZY15" s="810"/>
      <c r="JZZ15" s="810"/>
      <c r="KAA15" s="810"/>
      <c r="KAB15" s="810"/>
      <c r="KAC15" s="810"/>
      <c r="KAD15" s="810"/>
      <c r="KAE15" s="810"/>
      <c r="KAF15" s="810"/>
      <c r="KAG15" s="810"/>
      <c r="KAH15" s="810"/>
      <c r="KAI15" s="810"/>
      <c r="KAJ15" s="810"/>
      <c r="KAK15" s="810"/>
      <c r="KAL15" s="810"/>
      <c r="KAM15" s="810"/>
      <c r="KAN15" s="810"/>
      <c r="KAO15" s="810"/>
      <c r="KAP15" s="810"/>
      <c r="KAQ15" s="810"/>
      <c r="KAR15" s="810"/>
      <c r="KAS15" s="810"/>
      <c r="KAT15" s="810"/>
      <c r="KAU15" s="810"/>
      <c r="KAV15" s="810"/>
      <c r="KAW15" s="810"/>
      <c r="KAX15" s="810"/>
      <c r="KAY15" s="810"/>
      <c r="KAZ15" s="810"/>
      <c r="KBA15" s="810"/>
      <c r="KBB15" s="810"/>
      <c r="KBC15" s="810"/>
      <c r="KBD15" s="810"/>
      <c r="KBE15" s="810"/>
      <c r="KBF15" s="810"/>
      <c r="KBG15" s="810"/>
      <c r="KBH15" s="810"/>
      <c r="KBI15" s="810"/>
      <c r="KBJ15" s="810"/>
      <c r="KBK15" s="810"/>
      <c r="KBL15" s="810"/>
      <c r="KBM15" s="810"/>
      <c r="KBN15" s="810"/>
      <c r="KBO15" s="810"/>
      <c r="KBP15" s="810"/>
      <c r="KBQ15" s="810"/>
      <c r="KBR15" s="810"/>
      <c r="KBS15" s="810"/>
      <c r="KBT15" s="810"/>
      <c r="KBU15" s="810"/>
      <c r="KBV15" s="810"/>
      <c r="KBW15" s="810"/>
      <c r="KBX15" s="810"/>
      <c r="KBY15" s="810"/>
      <c r="KBZ15" s="810"/>
      <c r="KCA15" s="810"/>
      <c r="KCB15" s="810"/>
      <c r="KCC15" s="810"/>
      <c r="KCD15" s="810"/>
      <c r="KCE15" s="810"/>
      <c r="KCF15" s="810"/>
      <c r="KCG15" s="810"/>
      <c r="KCH15" s="810"/>
      <c r="KCI15" s="810"/>
      <c r="KCJ15" s="810"/>
      <c r="KCK15" s="810"/>
      <c r="KCL15" s="810"/>
      <c r="KCM15" s="810"/>
      <c r="KCN15" s="810"/>
      <c r="KCO15" s="810"/>
      <c r="KCP15" s="810"/>
      <c r="KCQ15" s="810"/>
      <c r="KCR15" s="810"/>
      <c r="KCS15" s="810"/>
      <c r="KCT15" s="810"/>
      <c r="KCU15" s="810"/>
      <c r="KCV15" s="810"/>
      <c r="KCW15" s="810"/>
      <c r="KCX15" s="810"/>
      <c r="KCY15" s="810"/>
      <c r="KCZ15" s="810"/>
      <c r="KDA15" s="810"/>
      <c r="KDB15" s="810"/>
      <c r="KDC15" s="810"/>
      <c r="KDD15" s="810"/>
      <c r="KDE15" s="810"/>
      <c r="KDF15" s="810"/>
      <c r="KDG15" s="810"/>
      <c r="KDH15" s="810"/>
      <c r="KDI15" s="810"/>
      <c r="KDJ15" s="810"/>
      <c r="KDK15" s="810"/>
      <c r="KDL15" s="810"/>
      <c r="KDM15" s="810"/>
      <c r="KDN15" s="810"/>
      <c r="KDO15" s="810"/>
      <c r="KDP15" s="810"/>
      <c r="KDQ15" s="810"/>
      <c r="KDR15" s="810"/>
      <c r="KDS15" s="810"/>
      <c r="KDT15" s="810"/>
      <c r="KDU15" s="810"/>
      <c r="KDV15" s="810"/>
      <c r="KDW15" s="810"/>
      <c r="KDX15" s="810"/>
      <c r="KDY15" s="810"/>
      <c r="KDZ15" s="810"/>
      <c r="KEA15" s="810"/>
      <c r="KEB15" s="810"/>
      <c r="KEC15" s="810"/>
      <c r="KED15" s="810"/>
      <c r="KEE15" s="810"/>
      <c r="KEF15" s="810"/>
      <c r="KEG15" s="810"/>
      <c r="KEH15" s="810"/>
      <c r="KEI15" s="810"/>
      <c r="KEJ15" s="810"/>
      <c r="KEK15" s="810"/>
      <c r="KEL15" s="810"/>
      <c r="KEM15" s="810"/>
      <c r="KEN15" s="810"/>
      <c r="KEO15" s="810"/>
      <c r="KEP15" s="810"/>
      <c r="KEQ15" s="810"/>
      <c r="KER15" s="810"/>
      <c r="KES15" s="810"/>
      <c r="KET15" s="810"/>
      <c r="KEU15" s="810"/>
      <c r="KEV15" s="810"/>
      <c r="KEW15" s="810"/>
      <c r="KEX15" s="810"/>
      <c r="KEY15" s="810"/>
      <c r="KEZ15" s="810"/>
      <c r="KFA15" s="810"/>
      <c r="KFB15" s="810"/>
      <c r="KFC15" s="810"/>
      <c r="KFD15" s="810"/>
      <c r="KFE15" s="810"/>
      <c r="KFF15" s="810"/>
      <c r="KFG15" s="810"/>
      <c r="KFH15" s="810"/>
      <c r="KFI15" s="810"/>
      <c r="KFJ15" s="810"/>
      <c r="KFK15" s="810"/>
      <c r="KFL15" s="810"/>
      <c r="KFM15" s="810"/>
      <c r="KFN15" s="810"/>
      <c r="KFO15" s="810"/>
      <c r="KFP15" s="810"/>
      <c r="KFQ15" s="810"/>
      <c r="KFR15" s="810"/>
      <c r="KFS15" s="810"/>
      <c r="KFT15" s="810"/>
      <c r="KFU15" s="810"/>
      <c r="KFV15" s="810"/>
      <c r="KFW15" s="810"/>
      <c r="KFX15" s="810"/>
      <c r="KFY15" s="810"/>
      <c r="KFZ15" s="810"/>
      <c r="KGA15" s="810"/>
      <c r="KGB15" s="810"/>
      <c r="KGC15" s="810"/>
      <c r="KGD15" s="810"/>
      <c r="KGE15" s="810"/>
      <c r="KGF15" s="810"/>
      <c r="KGG15" s="810"/>
      <c r="KGH15" s="810"/>
      <c r="KGI15" s="810"/>
      <c r="KGJ15" s="810"/>
      <c r="KGK15" s="810"/>
      <c r="KGL15" s="810"/>
      <c r="KGM15" s="810"/>
      <c r="KGN15" s="810"/>
      <c r="KGO15" s="810"/>
      <c r="KGP15" s="810"/>
      <c r="KGQ15" s="810"/>
      <c r="KGR15" s="810"/>
      <c r="KGS15" s="810"/>
      <c r="KGT15" s="810"/>
      <c r="KGU15" s="810"/>
      <c r="KGV15" s="810"/>
      <c r="KGW15" s="810"/>
      <c r="KGX15" s="810"/>
      <c r="KGY15" s="810"/>
      <c r="KGZ15" s="810"/>
      <c r="KHA15" s="810"/>
      <c r="KHB15" s="810"/>
      <c r="KHC15" s="810"/>
      <c r="KHD15" s="810"/>
      <c r="KHE15" s="810"/>
      <c r="KHF15" s="810"/>
      <c r="KHG15" s="810"/>
      <c r="KHH15" s="810"/>
      <c r="KHI15" s="810"/>
      <c r="KHJ15" s="810"/>
      <c r="KHK15" s="810"/>
      <c r="KHL15" s="810"/>
      <c r="KHM15" s="810"/>
      <c r="KHN15" s="810"/>
      <c r="KHO15" s="810"/>
      <c r="KHP15" s="810"/>
      <c r="KHQ15" s="810"/>
      <c r="KHR15" s="810"/>
      <c r="KHS15" s="810"/>
      <c r="KHT15" s="810"/>
      <c r="KHU15" s="810"/>
      <c r="KHV15" s="810"/>
      <c r="KHW15" s="810"/>
      <c r="KHX15" s="810"/>
      <c r="KHY15" s="810"/>
      <c r="KHZ15" s="810"/>
      <c r="KIA15" s="810"/>
      <c r="KIB15" s="810"/>
      <c r="KIC15" s="810"/>
      <c r="KID15" s="810"/>
      <c r="KIE15" s="810"/>
      <c r="KIF15" s="810"/>
      <c r="KIG15" s="810"/>
      <c r="KIH15" s="810"/>
      <c r="KII15" s="810"/>
      <c r="KIJ15" s="810"/>
      <c r="KIK15" s="810"/>
      <c r="KIL15" s="810"/>
      <c r="KIM15" s="810"/>
      <c r="KIN15" s="810"/>
      <c r="KIO15" s="810"/>
      <c r="KIP15" s="810"/>
      <c r="KIQ15" s="810"/>
      <c r="KIR15" s="810"/>
      <c r="KIS15" s="810"/>
      <c r="KIT15" s="810"/>
      <c r="KIU15" s="810"/>
      <c r="KIV15" s="810"/>
      <c r="KIW15" s="810"/>
      <c r="KIX15" s="810"/>
      <c r="KIY15" s="810"/>
      <c r="KIZ15" s="810"/>
      <c r="KJA15" s="810"/>
      <c r="KJB15" s="810"/>
      <c r="KJC15" s="810"/>
      <c r="KJD15" s="810"/>
      <c r="KJE15" s="810"/>
      <c r="KJF15" s="810"/>
      <c r="KJG15" s="810"/>
      <c r="KJH15" s="810"/>
      <c r="KJI15" s="810"/>
      <c r="KJJ15" s="810"/>
      <c r="KJK15" s="810"/>
      <c r="KJL15" s="810"/>
      <c r="KJM15" s="810"/>
      <c r="KJN15" s="810"/>
      <c r="KJO15" s="810"/>
      <c r="KJP15" s="810"/>
      <c r="KJQ15" s="810"/>
      <c r="KJR15" s="810"/>
      <c r="KJS15" s="810"/>
      <c r="KJT15" s="810"/>
      <c r="KJU15" s="810"/>
      <c r="KJV15" s="810"/>
      <c r="KJW15" s="810"/>
      <c r="KJX15" s="810"/>
      <c r="KJY15" s="810"/>
      <c r="KJZ15" s="810"/>
      <c r="KKA15" s="810"/>
      <c r="KKB15" s="810"/>
      <c r="KKC15" s="810"/>
      <c r="KKD15" s="810"/>
      <c r="KKE15" s="810"/>
      <c r="KKF15" s="810"/>
      <c r="KKG15" s="810"/>
      <c r="KKH15" s="810"/>
      <c r="KKI15" s="810"/>
      <c r="KKJ15" s="810"/>
      <c r="KKK15" s="810"/>
      <c r="KKL15" s="810"/>
      <c r="KKM15" s="810"/>
      <c r="KKN15" s="810"/>
      <c r="KKO15" s="810"/>
      <c r="KKP15" s="810"/>
      <c r="KKQ15" s="810"/>
      <c r="KKR15" s="810"/>
      <c r="KKS15" s="810"/>
      <c r="KKT15" s="810"/>
      <c r="KKU15" s="810"/>
      <c r="KKV15" s="810"/>
      <c r="KKW15" s="810"/>
      <c r="KKX15" s="810"/>
      <c r="KKY15" s="810"/>
      <c r="KKZ15" s="810"/>
      <c r="KLA15" s="810"/>
      <c r="KLB15" s="810"/>
      <c r="KLC15" s="810"/>
      <c r="KLD15" s="810"/>
      <c r="KLE15" s="810"/>
      <c r="KLF15" s="810"/>
      <c r="KLG15" s="810"/>
      <c r="KLH15" s="810"/>
      <c r="KLI15" s="810"/>
      <c r="KLJ15" s="810"/>
      <c r="KLK15" s="810"/>
      <c r="KLL15" s="810"/>
      <c r="KLM15" s="810"/>
      <c r="KLN15" s="810"/>
      <c r="KLO15" s="810"/>
      <c r="KLP15" s="810"/>
      <c r="KLQ15" s="810"/>
      <c r="KLR15" s="810"/>
      <c r="KLS15" s="810"/>
      <c r="KLT15" s="810"/>
      <c r="KLU15" s="810"/>
      <c r="KLV15" s="810"/>
      <c r="KLW15" s="810"/>
      <c r="KLX15" s="810"/>
      <c r="KLY15" s="810"/>
      <c r="KLZ15" s="810"/>
      <c r="KMA15" s="810"/>
      <c r="KMB15" s="810"/>
      <c r="KMC15" s="810"/>
      <c r="KMD15" s="810"/>
      <c r="KME15" s="810"/>
      <c r="KMF15" s="810"/>
      <c r="KMG15" s="810"/>
      <c r="KMH15" s="810"/>
      <c r="KMI15" s="810"/>
      <c r="KMJ15" s="810"/>
      <c r="KMK15" s="810"/>
      <c r="KML15" s="810"/>
      <c r="KMM15" s="810"/>
      <c r="KMN15" s="810"/>
      <c r="KMO15" s="810"/>
      <c r="KMP15" s="810"/>
      <c r="KMQ15" s="810"/>
      <c r="KMR15" s="810"/>
      <c r="KMS15" s="810"/>
      <c r="KMT15" s="810"/>
      <c r="KMU15" s="810"/>
      <c r="KMV15" s="810"/>
      <c r="KMW15" s="810"/>
      <c r="KMX15" s="810"/>
      <c r="KMY15" s="810"/>
      <c r="KMZ15" s="810"/>
      <c r="KNA15" s="810"/>
      <c r="KNB15" s="810"/>
      <c r="KNC15" s="810"/>
      <c r="KND15" s="810"/>
      <c r="KNE15" s="810"/>
      <c r="KNF15" s="810"/>
      <c r="KNG15" s="810"/>
      <c r="KNH15" s="810"/>
      <c r="KNI15" s="810"/>
      <c r="KNJ15" s="810"/>
      <c r="KNK15" s="810"/>
      <c r="KNL15" s="810"/>
      <c r="KNM15" s="810"/>
      <c r="KNN15" s="810"/>
      <c r="KNO15" s="810"/>
      <c r="KNP15" s="810"/>
      <c r="KNQ15" s="810"/>
      <c r="KNR15" s="810"/>
      <c r="KNS15" s="810"/>
      <c r="KNT15" s="810"/>
      <c r="KNU15" s="810"/>
      <c r="KNV15" s="810"/>
      <c r="KNW15" s="810"/>
      <c r="KNX15" s="810"/>
      <c r="KNY15" s="810"/>
      <c r="KNZ15" s="810"/>
      <c r="KOA15" s="810"/>
      <c r="KOB15" s="810"/>
      <c r="KOC15" s="810"/>
      <c r="KOD15" s="810"/>
      <c r="KOE15" s="810"/>
      <c r="KOF15" s="810"/>
      <c r="KOG15" s="810"/>
      <c r="KOH15" s="810"/>
      <c r="KOI15" s="810"/>
      <c r="KOJ15" s="810"/>
      <c r="KOK15" s="810"/>
      <c r="KOL15" s="810"/>
      <c r="KOM15" s="810"/>
      <c r="KON15" s="810"/>
      <c r="KOO15" s="810"/>
      <c r="KOP15" s="810"/>
      <c r="KOQ15" s="810"/>
      <c r="KOR15" s="810"/>
      <c r="KOS15" s="810"/>
      <c r="KOT15" s="810"/>
      <c r="KOU15" s="810"/>
      <c r="KOV15" s="810"/>
      <c r="KOW15" s="810"/>
      <c r="KOX15" s="810"/>
      <c r="KOY15" s="810"/>
      <c r="KOZ15" s="810"/>
      <c r="KPA15" s="810"/>
      <c r="KPB15" s="810"/>
      <c r="KPC15" s="810"/>
      <c r="KPD15" s="810"/>
      <c r="KPE15" s="810"/>
      <c r="KPF15" s="810"/>
      <c r="KPG15" s="810"/>
      <c r="KPH15" s="810"/>
      <c r="KPI15" s="810"/>
      <c r="KPJ15" s="810"/>
      <c r="KPK15" s="810"/>
      <c r="KPL15" s="810"/>
      <c r="KPM15" s="810"/>
      <c r="KPN15" s="810"/>
      <c r="KPO15" s="810"/>
      <c r="KPP15" s="810"/>
      <c r="KPQ15" s="810"/>
      <c r="KPR15" s="810"/>
      <c r="KPS15" s="810"/>
      <c r="KPT15" s="810"/>
      <c r="KPU15" s="810"/>
      <c r="KPV15" s="810"/>
      <c r="KPW15" s="810"/>
      <c r="KPX15" s="810"/>
      <c r="KPY15" s="810"/>
      <c r="KPZ15" s="810"/>
      <c r="KQA15" s="810"/>
      <c r="KQB15" s="810"/>
      <c r="KQC15" s="810"/>
      <c r="KQD15" s="810"/>
      <c r="KQE15" s="810"/>
      <c r="KQF15" s="810"/>
      <c r="KQG15" s="810"/>
      <c r="KQH15" s="810"/>
      <c r="KQI15" s="810"/>
      <c r="KQJ15" s="810"/>
      <c r="KQK15" s="810"/>
      <c r="KQL15" s="810"/>
      <c r="KQM15" s="810"/>
      <c r="KQN15" s="810"/>
      <c r="KQO15" s="810"/>
      <c r="KQP15" s="810"/>
      <c r="KQQ15" s="810"/>
      <c r="KQR15" s="810"/>
      <c r="KQS15" s="810"/>
      <c r="KQT15" s="810"/>
      <c r="KQU15" s="810"/>
      <c r="KQV15" s="810"/>
      <c r="KQW15" s="810"/>
      <c r="KQX15" s="810"/>
      <c r="KQY15" s="810"/>
      <c r="KQZ15" s="810"/>
      <c r="KRA15" s="810"/>
      <c r="KRB15" s="810"/>
      <c r="KRC15" s="810"/>
      <c r="KRD15" s="810"/>
      <c r="KRE15" s="810"/>
      <c r="KRF15" s="810"/>
      <c r="KRG15" s="810"/>
      <c r="KRH15" s="810"/>
      <c r="KRI15" s="810"/>
      <c r="KRJ15" s="810"/>
      <c r="KRK15" s="810"/>
      <c r="KRL15" s="810"/>
      <c r="KRM15" s="810"/>
      <c r="KRN15" s="810"/>
      <c r="KRO15" s="810"/>
      <c r="KRP15" s="810"/>
      <c r="KRQ15" s="810"/>
      <c r="KRR15" s="810"/>
      <c r="KRS15" s="810"/>
      <c r="KRT15" s="810"/>
      <c r="KRU15" s="810"/>
      <c r="KRV15" s="810"/>
      <c r="KRW15" s="810"/>
      <c r="KRX15" s="810"/>
      <c r="KRY15" s="810"/>
      <c r="KRZ15" s="810"/>
      <c r="KSA15" s="810"/>
      <c r="KSB15" s="810"/>
      <c r="KSC15" s="810"/>
      <c r="KSD15" s="810"/>
      <c r="KSE15" s="810"/>
      <c r="KSF15" s="810"/>
      <c r="KSG15" s="810"/>
      <c r="KSH15" s="810"/>
      <c r="KSI15" s="810"/>
      <c r="KSJ15" s="810"/>
      <c r="KSK15" s="810"/>
      <c r="KSL15" s="810"/>
      <c r="KSM15" s="810"/>
      <c r="KSN15" s="810"/>
      <c r="KSO15" s="810"/>
      <c r="KSP15" s="810"/>
      <c r="KSQ15" s="810"/>
      <c r="KSR15" s="810"/>
      <c r="KSS15" s="810"/>
      <c r="KST15" s="810"/>
      <c r="KSU15" s="810"/>
      <c r="KSV15" s="810"/>
      <c r="KSW15" s="810"/>
      <c r="KSX15" s="810"/>
      <c r="KSY15" s="810"/>
      <c r="KSZ15" s="810"/>
      <c r="KTA15" s="810"/>
      <c r="KTB15" s="810"/>
      <c r="KTC15" s="810"/>
      <c r="KTD15" s="810"/>
      <c r="KTE15" s="810"/>
      <c r="KTF15" s="810"/>
      <c r="KTG15" s="810"/>
      <c r="KTH15" s="810"/>
      <c r="KTI15" s="810"/>
      <c r="KTJ15" s="810"/>
      <c r="KTK15" s="810"/>
      <c r="KTL15" s="810"/>
      <c r="KTM15" s="810"/>
      <c r="KTN15" s="810"/>
      <c r="KTO15" s="810"/>
      <c r="KTP15" s="810"/>
      <c r="KTQ15" s="810"/>
      <c r="KTR15" s="810"/>
      <c r="KTS15" s="810"/>
      <c r="KTT15" s="810"/>
      <c r="KTU15" s="810"/>
      <c r="KTV15" s="810"/>
      <c r="KTW15" s="810"/>
      <c r="KTX15" s="810"/>
      <c r="KTY15" s="810"/>
      <c r="KTZ15" s="810"/>
      <c r="KUA15" s="810"/>
      <c r="KUB15" s="810"/>
      <c r="KUC15" s="810"/>
      <c r="KUD15" s="810"/>
      <c r="KUE15" s="810"/>
      <c r="KUF15" s="810"/>
      <c r="KUG15" s="810"/>
      <c r="KUH15" s="810"/>
      <c r="KUI15" s="810"/>
      <c r="KUJ15" s="810"/>
      <c r="KUK15" s="810"/>
      <c r="KUL15" s="810"/>
      <c r="KUM15" s="810"/>
      <c r="KUN15" s="810"/>
      <c r="KUO15" s="810"/>
      <c r="KUP15" s="810"/>
      <c r="KUQ15" s="810"/>
      <c r="KUR15" s="810"/>
      <c r="KUS15" s="810"/>
      <c r="KUT15" s="810"/>
      <c r="KUU15" s="810"/>
      <c r="KUV15" s="810"/>
      <c r="KUW15" s="810"/>
      <c r="KUX15" s="810"/>
      <c r="KUY15" s="810"/>
      <c r="KUZ15" s="810"/>
      <c r="KVA15" s="810"/>
      <c r="KVB15" s="810"/>
      <c r="KVC15" s="810"/>
      <c r="KVD15" s="810"/>
      <c r="KVE15" s="810"/>
      <c r="KVF15" s="810"/>
      <c r="KVG15" s="810"/>
      <c r="KVH15" s="810"/>
      <c r="KVI15" s="810"/>
      <c r="KVJ15" s="810"/>
      <c r="KVK15" s="810"/>
      <c r="KVL15" s="810"/>
      <c r="KVM15" s="810"/>
      <c r="KVN15" s="810"/>
      <c r="KVO15" s="810"/>
      <c r="KVP15" s="810"/>
      <c r="KVQ15" s="810"/>
      <c r="KVR15" s="810"/>
      <c r="KVS15" s="810"/>
      <c r="KVT15" s="810"/>
      <c r="KVU15" s="810"/>
      <c r="KVV15" s="810"/>
      <c r="KVW15" s="810"/>
      <c r="KVX15" s="810"/>
      <c r="KVY15" s="810"/>
      <c r="KVZ15" s="810"/>
      <c r="KWA15" s="810"/>
      <c r="KWB15" s="810"/>
      <c r="KWC15" s="810"/>
      <c r="KWD15" s="810"/>
      <c r="KWE15" s="810"/>
      <c r="KWF15" s="810"/>
      <c r="KWG15" s="810"/>
      <c r="KWH15" s="810"/>
      <c r="KWI15" s="810"/>
      <c r="KWJ15" s="810"/>
      <c r="KWK15" s="810"/>
      <c r="KWL15" s="810"/>
      <c r="KWM15" s="810"/>
      <c r="KWN15" s="810"/>
      <c r="KWO15" s="810"/>
      <c r="KWP15" s="810"/>
      <c r="KWQ15" s="810"/>
      <c r="KWR15" s="810"/>
      <c r="KWS15" s="810"/>
      <c r="KWT15" s="810"/>
      <c r="KWU15" s="810"/>
      <c r="KWV15" s="810"/>
      <c r="KWW15" s="810"/>
      <c r="KWX15" s="810"/>
      <c r="KWY15" s="810"/>
      <c r="KWZ15" s="810"/>
      <c r="KXA15" s="810"/>
      <c r="KXB15" s="810"/>
      <c r="KXC15" s="810"/>
      <c r="KXD15" s="810"/>
      <c r="KXE15" s="810"/>
      <c r="KXF15" s="810"/>
      <c r="KXG15" s="810"/>
      <c r="KXH15" s="810"/>
      <c r="KXI15" s="810"/>
      <c r="KXJ15" s="810"/>
      <c r="KXK15" s="810"/>
      <c r="KXL15" s="810"/>
      <c r="KXM15" s="810"/>
      <c r="KXN15" s="810"/>
      <c r="KXO15" s="810"/>
      <c r="KXP15" s="810"/>
      <c r="KXQ15" s="810"/>
      <c r="KXR15" s="810"/>
      <c r="KXS15" s="810"/>
      <c r="KXT15" s="810"/>
      <c r="KXU15" s="810"/>
      <c r="KXV15" s="810"/>
      <c r="KXW15" s="810"/>
      <c r="KXX15" s="810"/>
      <c r="KXY15" s="810"/>
      <c r="KXZ15" s="810"/>
      <c r="KYA15" s="810"/>
      <c r="KYB15" s="810"/>
      <c r="KYC15" s="810"/>
      <c r="KYD15" s="810"/>
      <c r="KYE15" s="810"/>
      <c r="KYF15" s="810"/>
      <c r="KYG15" s="810"/>
      <c r="KYH15" s="810"/>
      <c r="KYI15" s="810"/>
      <c r="KYJ15" s="810"/>
      <c r="KYK15" s="810"/>
      <c r="KYL15" s="810"/>
      <c r="KYM15" s="810"/>
      <c r="KYN15" s="810"/>
      <c r="KYO15" s="810"/>
      <c r="KYP15" s="810"/>
      <c r="KYQ15" s="810"/>
      <c r="KYR15" s="810"/>
      <c r="KYS15" s="810"/>
      <c r="KYT15" s="810"/>
      <c r="KYU15" s="810"/>
      <c r="KYV15" s="810"/>
      <c r="KYW15" s="810"/>
      <c r="KYX15" s="810"/>
      <c r="KYY15" s="810"/>
      <c r="KYZ15" s="810"/>
      <c r="KZA15" s="810"/>
      <c r="KZB15" s="810"/>
      <c r="KZC15" s="810"/>
      <c r="KZD15" s="810"/>
      <c r="KZE15" s="810"/>
      <c r="KZF15" s="810"/>
      <c r="KZG15" s="810"/>
      <c r="KZH15" s="810"/>
      <c r="KZI15" s="810"/>
      <c r="KZJ15" s="810"/>
      <c r="KZK15" s="810"/>
      <c r="KZL15" s="810"/>
      <c r="KZM15" s="810"/>
      <c r="KZN15" s="810"/>
      <c r="KZO15" s="810"/>
      <c r="KZP15" s="810"/>
      <c r="KZQ15" s="810"/>
      <c r="KZR15" s="810"/>
      <c r="KZS15" s="810"/>
      <c r="KZT15" s="810"/>
      <c r="KZU15" s="810"/>
      <c r="KZV15" s="810"/>
      <c r="KZW15" s="810"/>
      <c r="KZX15" s="810"/>
      <c r="KZY15" s="810"/>
      <c r="KZZ15" s="810"/>
      <c r="LAA15" s="810"/>
      <c r="LAB15" s="810"/>
      <c r="LAC15" s="810"/>
      <c r="LAD15" s="810"/>
      <c r="LAE15" s="810"/>
      <c r="LAF15" s="810"/>
      <c r="LAG15" s="810"/>
      <c r="LAH15" s="810"/>
      <c r="LAI15" s="810"/>
      <c r="LAJ15" s="810"/>
      <c r="LAK15" s="810"/>
      <c r="LAL15" s="810"/>
      <c r="LAM15" s="810"/>
      <c r="LAN15" s="810"/>
      <c r="LAO15" s="810"/>
      <c r="LAP15" s="810"/>
      <c r="LAQ15" s="810"/>
      <c r="LAR15" s="810"/>
      <c r="LAS15" s="810"/>
      <c r="LAT15" s="810"/>
      <c r="LAU15" s="810"/>
      <c r="LAV15" s="810"/>
      <c r="LAW15" s="810"/>
      <c r="LAX15" s="810"/>
      <c r="LAY15" s="810"/>
      <c r="LAZ15" s="810"/>
      <c r="LBA15" s="810"/>
      <c r="LBB15" s="810"/>
      <c r="LBC15" s="810"/>
      <c r="LBD15" s="810"/>
      <c r="LBE15" s="810"/>
      <c r="LBF15" s="810"/>
      <c r="LBG15" s="810"/>
      <c r="LBH15" s="810"/>
      <c r="LBI15" s="810"/>
      <c r="LBJ15" s="810"/>
      <c r="LBK15" s="810"/>
      <c r="LBL15" s="810"/>
      <c r="LBM15" s="810"/>
      <c r="LBN15" s="810"/>
      <c r="LBO15" s="810"/>
      <c r="LBP15" s="810"/>
      <c r="LBQ15" s="810"/>
      <c r="LBR15" s="810"/>
      <c r="LBS15" s="810"/>
      <c r="LBT15" s="810"/>
      <c r="LBU15" s="810"/>
      <c r="LBV15" s="810"/>
      <c r="LBW15" s="810"/>
      <c r="LBX15" s="810"/>
      <c r="LBY15" s="810"/>
      <c r="LBZ15" s="810"/>
      <c r="LCA15" s="810"/>
      <c r="LCB15" s="810"/>
      <c r="LCC15" s="810"/>
      <c r="LCD15" s="810"/>
      <c r="LCE15" s="810"/>
      <c r="LCF15" s="810"/>
      <c r="LCG15" s="810"/>
      <c r="LCH15" s="810"/>
      <c r="LCI15" s="810"/>
      <c r="LCJ15" s="810"/>
      <c r="LCK15" s="810"/>
      <c r="LCL15" s="810"/>
      <c r="LCM15" s="810"/>
      <c r="LCN15" s="810"/>
      <c r="LCO15" s="810"/>
      <c r="LCP15" s="810"/>
      <c r="LCQ15" s="810"/>
      <c r="LCR15" s="810"/>
      <c r="LCS15" s="810"/>
      <c r="LCT15" s="810"/>
      <c r="LCU15" s="810"/>
      <c r="LCV15" s="810"/>
      <c r="LCW15" s="810"/>
      <c r="LCX15" s="810"/>
      <c r="LCY15" s="810"/>
      <c r="LCZ15" s="810"/>
      <c r="LDA15" s="810"/>
      <c r="LDB15" s="810"/>
      <c r="LDC15" s="810"/>
      <c r="LDD15" s="810"/>
      <c r="LDE15" s="810"/>
      <c r="LDF15" s="810"/>
      <c r="LDG15" s="810"/>
      <c r="LDH15" s="810"/>
      <c r="LDI15" s="810"/>
      <c r="LDJ15" s="810"/>
      <c r="LDK15" s="810"/>
      <c r="LDL15" s="810"/>
      <c r="LDM15" s="810"/>
      <c r="LDN15" s="810"/>
      <c r="LDO15" s="810"/>
      <c r="LDP15" s="810"/>
      <c r="LDQ15" s="810"/>
      <c r="LDR15" s="810"/>
      <c r="LDS15" s="810"/>
      <c r="LDT15" s="810"/>
      <c r="LDU15" s="810"/>
      <c r="LDV15" s="810"/>
      <c r="LDW15" s="810"/>
      <c r="LDX15" s="810"/>
      <c r="LDY15" s="810"/>
      <c r="LDZ15" s="810"/>
      <c r="LEA15" s="810"/>
      <c r="LEB15" s="810"/>
      <c r="LEC15" s="810"/>
      <c r="LED15" s="810"/>
      <c r="LEE15" s="810"/>
      <c r="LEF15" s="810"/>
      <c r="LEG15" s="810"/>
      <c r="LEH15" s="810"/>
      <c r="LEI15" s="810"/>
      <c r="LEJ15" s="810"/>
      <c r="LEK15" s="810"/>
      <c r="LEL15" s="810"/>
      <c r="LEM15" s="810"/>
      <c r="LEN15" s="810"/>
      <c r="LEO15" s="810"/>
      <c r="LEP15" s="810"/>
      <c r="LEQ15" s="810"/>
      <c r="LER15" s="810"/>
      <c r="LES15" s="810"/>
      <c r="LET15" s="810"/>
      <c r="LEU15" s="810"/>
      <c r="LEV15" s="810"/>
      <c r="LEW15" s="810"/>
      <c r="LEX15" s="810"/>
      <c r="LEY15" s="810"/>
      <c r="LEZ15" s="810"/>
      <c r="LFA15" s="810"/>
      <c r="LFB15" s="810"/>
      <c r="LFC15" s="810"/>
      <c r="LFD15" s="810"/>
      <c r="LFE15" s="810"/>
      <c r="LFF15" s="810"/>
      <c r="LFG15" s="810"/>
      <c r="LFH15" s="810"/>
      <c r="LFI15" s="810"/>
      <c r="LFJ15" s="810"/>
      <c r="LFK15" s="810"/>
      <c r="LFL15" s="810"/>
      <c r="LFM15" s="810"/>
      <c r="LFN15" s="810"/>
      <c r="LFO15" s="810"/>
      <c r="LFP15" s="810"/>
      <c r="LFQ15" s="810"/>
      <c r="LFR15" s="810"/>
      <c r="LFS15" s="810"/>
      <c r="LFT15" s="810"/>
      <c r="LFU15" s="810"/>
      <c r="LFV15" s="810"/>
      <c r="LFW15" s="810"/>
      <c r="LFX15" s="810"/>
      <c r="LFY15" s="810"/>
      <c r="LFZ15" s="810"/>
      <c r="LGA15" s="810"/>
      <c r="LGB15" s="810"/>
      <c r="LGC15" s="810"/>
      <c r="LGD15" s="810"/>
      <c r="LGE15" s="810"/>
      <c r="LGF15" s="810"/>
      <c r="LGG15" s="810"/>
      <c r="LGH15" s="810"/>
      <c r="LGI15" s="810"/>
      <c r="LGJ15" s="810"/>
      <c r="LGK15" s="810"/>
      <c r="LGL15" s="810"/>
      <c r="LGM15" s="810"/>
      <c r="LGN15" s="810"/>
      <c r="LGO15" s="810"/>
      <c r="LGP15" s="810"/>
      <c r="LGQ15" s="810"/>
      <c r="LGR15" s="810"/>
      <c r="LGS15" s="810"/>
      <c r="LGT15" s="810"/>
      <c r="LGU15" s="810"/>
      <c r="LGV15" s="810"/>
      <c r="LGW15" s="810"/>
      <c r="LGX15" s="810"/>
      <c r="LGY15" s="810"/>
      <c r="LGZ15" s="810"/>
      <c r="LHA15" s="810"/>
      <c r="LHB15" s="810"/>
      <c r="LHC15" s="810"/>
      <c r="LHD15" s="810"/>
      <c r="LHE15" s="810"/>
      <c r="LHF15" s="810"/>
      <c r="LHG15" s="810"/>
      <c r="LHH15" s="810"/>
      <c r="LHI15" s="810"/>
      <c r="LHJ15" s="810"/>
      <c r="LHK15" s="810"/>
      <c r="LHL15" s="810"/>
      <c r="LHM15" s="810"/>
      <c r="LHN15" s="810"/>
      <c r="LHO15" s="810"/>
      <c r="LHP15" s="810"/>
      <c r="LHQ15" s="810"/>
      <c r="LHR15" s="810"/>
      <c r="LHS15" s="810"/>
      <c r="LHT15" s="810"/>
      <c r="LHU15" s="810"/>
      <c r="LHV15" s="810"/>
      <c r="LHW15" s="810"/>
      <c r="LHX15" s="810"/>
      <c r="LHY15" s="810"/>
      <c r="LHZ15" s="810"/>
      <c r="LIA15" s="810"/>
      <c r="LIB15" s="810"/>
      <c r="LIC15" s="810"/>
      <c r="LID15" s="810"/>
      <c r="LIE15" s="810"/>
      <c r="LIF15" s="810"/>
      <c r="LIG15" s="810"/>
      <c r="LIH15" s="810"/>
      <c r="LII15" s="810"/>
      <c r="LIJ15" s="810"/>
      <c r="LIK15" s="810"/>
      <c r="LIL15" s="810"/>
      <c r="LIM15" s="810"/>
      <c r="LIN15" s="810"/>
      <c r="LIO15" s="810"/>
      <c r="LIP15" s="810"/>
      <c r="LIQ15" s="810"/>
      <c r="LIR15" s="810"/>
      <c r="LIS15" s="810"/>
      <c r="LIT15" s="810"/>
      <c r="LIU15" s="810"/>
      <c r="LIV15" s="810"/>
      <c r="LIW15" s="810"/>
      <c r="LIX15" s="810"/>
      <c r="LIY15" s="810"/>
      <c r="LIZ15" s="810"/>
      <c r="LJA15" s="810"/>
      <c r="LJB15" s="810"/>
      <c r="LJC15" s="810"/>
      <c r="LJD15" s="810"/>
      <c r="LJE15" s="810"/>
      <c r="LJF15" s="810"/>
      <c r="LJG15" s="810"/>
      <c r="LJH15" s="810"/>
      <c r="LJI15" s="810"/>
      <c r="LJJ15" s="810"/>
      <c r="LJK15" s="810"/>
      <c r="LJL15" s="810"/>
      <c r="LJM15" s="810"/>
      <c r="LJN15" s="810"/>
      <c r="LJO15" s="810"/>
      <c r="LJP15" s="810"/>
      <c r="LJQ15" s="810"/>
      <c r="LJR15" s="810"/>
      <c r="LJS15" s="810"/>
      <c r="LJT15" s="810"/>
      <c r="LJU15" s="810"/>
      <c r="LJV15" s="810"/>
      <c r="LJW15" s="810"/>
      <c r="LJX15" s="810"/>
      <c r="LJY15" s="810"/>
      <c r="LJZ15" s="810"/>
      <c r="LKA15" s="810"/>
      <c r="LKB15" s="810"/>
      <c r="LKC15" s="810"/>
      <c r="LKD15" s="810"/>
      <c r="LKE15" s="810"/>
      <c r="LKF15" s="810"/>
      <c r="LKG15" s="810"/>
      <c r="LKH15" s="810"/>
      <c r="LKI15" s="810"/>
      <c r="LKJ15" s="810"/>
      <c r="LKK15" s="810"/>
      <c r="LKL15" s="810"/>
      <c r="LKM15" s="810"/>
      <c r="LKN15" s="810"/>
      <c r="LKO15" s="810"/>
      <c r="LKP15" s="810"/>
      <c r="LKQ15" s="810"/>
      <c r="LKR15" s="810"/>
      <c r="LKS15" s="810"/>
      <c r="LKT15" s="810"/>
      <c r="LKU15" s="810"/>
      <c r="LKV15" s="810"/>
      <c r="LKW15" s="810"/>
      <c r="LKX15" s="810"/>
      <c r="LKY15" s="810"/>
      <c r="LKZ15" s="810"/>
      <c r="LLA15" s="810"/>
      <c r="LLB15" s="810"/>
      <c r="LLC15" s="810"/>
      <c r="LLD15" s="810"/>
      <c r="LLE15" s="810"/>
      <c r="LLF15" s="810"/>
      <c r="LLG15" s="810"/>
      <c r="LLH15" s="810"/>
      <c r="LLI15" s="810"/>
      <c r="LLJ15" s="810"/>
      <c r="LLK15" s="810"/>
      <c r="LLL15" s="810"/>
      <c r="LLM15" s="810"/>
      <c r="LLN15" s="810"/>
      <c r="LLO15" s="810"/>
      <c r="LLP15" s="810"/>
      <c r="LLQ15" s="810"/>
      <c r="LLR15" s="810"/>
      <c r="LLS15" s="810"/>
      <c r="LLT15" s="810"/>
      <c r="LLU15" s="810"/>
      <c r="LLV15" s="810"/>
      <c r="LLW15" s="810"/>
      <c r="LLX15" s="810"/>
      <c r="LLY15" s="810"/>
      <c r="LLZ15" s="810"/>
      <c r="LMA15" s="810"/>
      <c r="LMB15" s="810"/>
      <c r="LMC15" s="810"/>
      <c r="LMD15" s="810"/>
      <c r="LME15" s="810"/>
      <c r="LMF15" s="810"/>
      <c r="LMG15" s="810"/>
      <c r="LMH15" s="810"/>
      <c r="LMI15" s="810"/>
      <c r="LMJ15" s="810"/>
      <c r="LMK15" s="810"/>
      <c r="LML15" s="810"/>
      <c r="LMM15" s="810"/>
      <c r="LMN15" s="810"/>
      <c r="LMO15" s="810"/>
      <c r="LMP15" s="810"/>
      <c r="LMQ15" s="810"/>
      <c r="LMR15" s="810"/>
      <c r="LMS15" s="810"/>
      <c r="LMT15" s="810"/>
      <c r="LMU15" s="810"/>
      <c r="LMV15" s="810"/>
      <c r="LMW15" s="810"/>
      <c r="LMX15" s="810"/>
      <c r="LMY15" s="810"/>
      <c r="LMZ15" s="810"/>
      <c r="LNA15" s="810"/>
      <c r="LNB15" s="810"/>
      <c r="LNC15" s="810"/>
      <c r="LND15" s="810"/>
      <c r="LNE15" s="810"/>
      <c r="LNF15" s="810"/>
      <c r="LNG15" s="810"/>
      <c r="LNH15" s="810"/>
      <c r="LNI15" s="810"/>
      <c r="LNJ15" s="810"/>
      <c r="LNK15" s="810"/>
      <c r="LNL15" s="810"/>
      <c r="LNM15" s="810"/>
      <c r="LNN15" s="810"/>
      <c r="LNO15" s="810"/>
      <c r="LNP15" s="810"/>
      <c r="LNQ15" s="810"/>
      <c r="LNR15" s="810"/>
      <c r="LNS15" s="810"/>
      <c r="LNT15" s="810"/>
      <c r="LNU15" s="810"/>
      <c r="LNV15" s="810"/>
      <c r="LNW15" s="810"/>
      <c r="LNX15" s="810"/>
      <c r="LNY15" s="810"/>
      <c r="LNZ15" s="810"/>
      <c r="LOA15" s="810"/>
      <c r="LOB15" s="810"/>
      <c r="LOC15" s="810"/>
      <c r="LOD15" s="810"/>
      <c r="LOE15" s="810"/>
      <c r="LOF15" s="810"/>
      <c r="LOG15" s="810"/>
      <c r="LOH15" s="810"/>
      <c r="LOI15" s="810"/>
      <c r="LOJ15" s="810"/>
      <c r="LOK15" s="810"/>
      <c r="LOL15" s="810"/>
      <c r="LOM15" s="810"/>
      <c r="LON15" s="810"/>
      <c r="LOO15" s="810"/>
      <c r="LOP15" s="810"/>
      <c r="LOQ15" s="810"/>
      <c r="LOR15" s="810"/>
      <c r="LOS15" s="810"/>
      <c r="LOT15" s="810"/>
      <c r="LOU15" s="810"/>
      <c r="LOV15" s="810"/>
      <c r="LOW15" s="810"/>
      <c r="LOX15" s="810"/>
      <c r="LOY15" s="810"/>
      <c r="LOZ15" s="810"/>
      <c r="LPA15" s="810"/>
      <c r="LPB15" s="810"/>
      <c r="LPC15" s="810"/>
      <c r="LPD15" s="810"/>
      <c r="LPE15" s="810"/>
      <c r="LPF15" s="810"/>
      <c r="LPG15" s="810"/>
      <c r="LPH15" s="810"/>
      <c r="LPI15" s="810"/>
      <c r="LPJ15" s="810"/>
      <c r="LPK15" s="810"/>
      <c r="LPL15" s="810"/>
      <c r="LPM15" s="810"/>
      <c r="LPN15" s="810"/>
      <c r="LPO15" s="810"/>
      <c r="LPP15" s="810"/>
      <c r="LPQ15" s="810"/>
      <c r="LPR15" s="810"/>
      <c r="LPS15" s="810"/>
      <c r="LPT15" s="810"/>
      <c r="LPU15" s="810"/>
      <c r="LPV15" s="810"/>
      <c r="LPW15" s="810"/>
      <c r="LPX15" s="810"/>
      <c r="LPY15" s="810"/>
      <c r="LPZ15" s="810"/>
      <c r="LQA15" s="810"/>
      <c r="LQB15" s="810"/>
      <c r="LQC15" s="810"/>
      <c r="LQD15" s="810"/>
      <c r="LQE15" s="810"/>
      <c r="LQF15" s="810"/>
      <c r="LQG15" s="810"/>
      <c r="LQH15" s="810"/>
      <c r="LQI15" s="810"/>
      <c r="LQJ15" s="810"/>
      <c r="LQK15" s="810"/>
      <c r="LQL15" s="810"/>
      <c r="LQM15" s="810"/>
      <c r="LQN15" s="810"/>
      <c r="LQO15" s="810"/>
      <c r="LQP15" s="810"/>
      <c r="LQQ15" s="810"/>
      <c r="LQR15" s="810"/>
      <c r="LQS15" s="810"/>
      <c r="LQT15" s="810"/>
      <c r="LQU15" s="810"/>
      <c r="LQV15" s="810"/>
      <c r="LQW15" s="810"/>
      <c r="LQX15" s="810"/>
      <c r="LQY15" s="810"/>
      <c r="LQZ15" s="810"/>
      <c r="LRA15" s="810"/>
      <c r="LRB15" s="810"/>
      <c r="LRC15" s="810"/>
      <c r="LRD15" s="810"/>
      <c r="LRE15" s="810"/>
      <c r="LRF15" s="810"/>
      <c r="LRG15" s="810"/>
      <c r="LRH15" s="810"/>
      <c r="LRI15" s="810"/>
      <c r="LRJ15" s="810"/>
      <c r="LRK15" s="810"/>
      <c r="LRL15" s="810"/>
      <c r="LRM15" s="810"/>
      <c r="LRN15" s="810"/>
      <c r="LRO15" s="810"/>
      <c r="LRP15" s="810"/>
      <c r="LRQ15" s="810"/>
      <c r="LRR15" s="810"/>
      <c r="LRS15" s="810"/>
      <c r="LRT15" s="810"/>
      <c r="LRU15" s="810"/>
      <c r="LRV15" s="810"/>
      <c r="LRW15" s="810"/>
      <c r="LRX15" s="810"/>
      <c r="LRY15" s="810"/>
      <c r="LRZ15" s="810"/>
      <c r="LSA15" s="810"/>
      <c r="LSB15" s="810"/>
      <c r="LSC15" s="810"/>
      <c r="LSD15" s="810"/>
      <c r="LSE15" s="810"/>
      <c r="LSF15" s="810"/>
      <c r="LSG15" s="810"/>
      <c r="LSH15" s="810"/>
      <c r="LSI15" s="810"/>
      <c r="LSJ15" s="810"/>
      <c r="LSK15" s="810"/>
      <c r="LSL15" s="810"/>
      <c r="LSM15" s="810"/>
      <c r="LSN15" s="810"/>
      <c r="LSO15" s="810"/>
      <c r="LSP15" s="810"/>
      <c r="LSQ15" s="810"/>
      <c r="LSR15" s="810"/>
      <c r="LSS15" s="810"/>
      <c r="LST15" s="810"/>
      <c r="LSU15" s="810"/>
      <c r="LSV15" s="810"/>
      <c r="LSW15" s="810"/>
      <c r="LSX15" s="810"/>
      <c r="LSY15" s="810"/>
      <c r="LSZ15" s="810"/>
      <c r="LTA15" s="810"/>
      <c r="LTB15" s="810"/>
      <c r="LTC15" s="810"/>
      <c r="LTD15" s="810"/>
      <c r="LTE15" s="810"/>
      <c r="LTF15" s="810"/>
      <c r="LTG15" s="810"/>
      <c r="LTH15" s="810"/>
      <c r="LTI15" s="810"/>
      <c r="LTJ15" s="810"/>
      <c r="LTK15" s="810"/>
      <c r="LTL15" s="810"/>
      <c r="LTM15" s="810"/>
      <c r="LTN15" s="810"/>
      <c r="LTO15" s="810"/>
      <c r="LTP15" s="810"/>
      <c r="LTQ15" s="810"/>
      <c r="LTR15" s="810"/>
      <c r="LTS15" s="810"/>
      <c r="LTT15" s="810"/>
      <c r="LTU15" s="810"/>
      <c r="LTV15" s="810"/>
      <c r="LTW15" s="810"/>
      <c r="LTX15" s="810"/>
      <c r="LTY15" s="810"/>
      <c r="LTZ15" s="810"/>
      <c r="LUA15" s="810"/>
      <c r="LUB15" s="810"/>
      <c r="LUC15" s="810"/>
      <c r="LUD15" s="810"/>
      <c r="LUE15" s="810"/>
      <c r="LUF15" s="810"/>
      <c r="LUG15" s="810"/>
      <c r="LUH15" s="810"/>
      <c r="LUI15" s="810"/>
      <c r="LUJ15" s="810"/>
      <c r="LUK15" s="810"/>
      <c r="LUL15" s="810"/>
      <c r="LUM15" s="810"/>
      <c r="LUN15" s="810"/>
      <c r="LUO15" s="810"/>
      <c r="LUP15" s="810"/>
      <c r="LUQ15" s="810"/>
      <c r="LUR15" s="810"/>
      <c r="LUS15" s="810"/>
      <c r="LUT15" s="810"/>
      <c r="LUU15" s="810"/>
      <c r="LUV15" s="810"/>
      <c r="LUW15" s="810"/>
      <c r="LUX15" s="810"/>
      <c r="LUY15" s="810"/>
      <c r="LUZ15" s="810"/>
      <c r="LVA15" s="810"/>
      <c r="LVB15" s="810"/>
      <c r="LVC15" s="810"/>
      <c r="LVD15" s="810"/>
      <c r="LVE15" s="810"/>
      <c r="LVF15" s="810"/>
      <c r="LVG15" s="810"/>
      <c r="LVH15" s="810"/>
      <c r="LVI15" s="810"/>
      <c r="LVJ15" s="810"/>
      <c r="LVK15" s="810"/>
      <c r="LVL15" s="810"/>
      <c r="LVM15" s="810"/>
      <c r="LVN15" s="810"/>
      <c r="LVO15" s="810"/>
      <c r="LVP15" s="810"/>
      <c r="LVQ15" s="810"/>
      <c r="LVR15" s="810"/>
      <c r="LVS15" s="810"/>
      <c r="LVT15" s="810"/>
      <c r="LVU15" s="810"/>
      <c r="LVV15" s="810"/>
      <c r="LVW15" s="810"/>
      <c r="LVX15" s="810"/>
      <c r="LVY15" s="810"/>
      <c r="LVZ15" s="810"/>
      <c r="LWA15" s="810"/>
      <c r="LWB15" s="810"/>
      <c r="LWC15" s="810"/>
      <c r="LWD15" s="810"/>
      <c r="LWE15" s="810"/>
      <c r="LWF15" s="810"/>
      <c r="LWG15" s="810"/>
      <c r="LWH15" s="810"/>
      <c r="LWI15" s="810"/>
      <c r="LWJ15" s="810"/>
      <c r="LWK15" s="810"/>
      <c r="LWL15" s="810"/>
      <c r="LWM15" s="810"/>
      <c r="LWN15" s="810"/>
      <c r="LWO15" s="810"/>
      <c r="LWP15" s="810"/>
      <c r="LWQ15" s="810"/>
      <c r="LWR15" s="810"/>
      <c r="LWS15" s="810"/>
      <c r="LWT15" s="810"/>
      <c r="LWU15" s="810"/>
      <c r="LWV15" s="810"/>
      <c r="LWW15" s="810"/>
      <c r="LWX15" s="810"/>
      <c r="LWY15" s="810"/>
      <c r="LWZ15" s="810"/>
      <c r="LXA15" s="810"/>
      <c r="LXB15" s="810"/>
      <c r="LXC15" s="810"/>
      <c r="LXD15" s="810"/>
      <c r="LXE15" s="810"/>
      <c r="LXF15" s="810"/>
      <c r="LXG15" s="810"/>
      <c r="LXH15" s="810"/>
      <c r="LXI15" s="810"/>
      <c r="LXJ15" s="810"/>
      <c r="LXK15" s="810"/>
      <c r="LXL15" s="810"/>
      <c r="LXM15" s="810"/>
      <c r="LXN15" s="810"/>
      <c r="LXO15" s="810"/>
      <c r="LXP15" s="810"/>
      <c r="LXQ15" s="810"/>
      <c r="LXR15" s="810"/>
      <c r="LXS15" s="810"/>
      <c r="LXT15" s="810"/>
      <c r="LXU15" s="810"/>
      <c r="LXV15" s="810"/>
      <c r="LXW15" s="810"/>
      <c r="LXX15" s="810"/>
      <c r="LXY15" s="810"/>
      <c r="LXZ15" s="810"/>
      <c r="LYA15" s="810"/>
      <c r="LYB15" s="810"/>
      <c r="LYC15" s="810"/>
      <c r="LYD15" s="810"/>
      <c r="LYE15" s="810"/>
      <c r="LYF15" s="810"/>
      <c r="LYG15" s="810"/>
      <c r="LYH15" s="810"/>
      <c r="LYI15" s="810"/>
      <c r="LYJ15" s="810"/>
      <c r="LYK15" s="810"/>
      <c r="LYL15" s="810"/>
      <c r="LYM15" s="810"/>
      <c r="LYN15" s="810"/>
      <c r="LYO15" s="810"/>
      <c r="LYP15" s="810"/>
      <c r="LYQ15" s="810"/>
      <c r="LYR15" s="810"/>
      <c r="LYS15" s="810"/>
      <c r="LYT15" s="810"/>
      <c r="LYU15" s="810"/>
      <c r="LYV15" s="810"/>
      <c r="LYW15" s="810"/>
      <c r="LYX15" s="810"/>
      <c r="LYY15" s="810"/>
      <c r="LYZ15" s="810"/>
      <c r="LZA15" s="810"/>
      <c r="LZB15" s="810"/>
      <c r="LZC15" s="810"/>
      <c r="LZD15" s="810"/>
      <c r="LZE15" s="810"/>
      <c r="LZF15" s="810"/>
      <c r="LZG15" s="810"/>
      <c r="LZH15" s="810"/>
      <c r="LZI15" s="810"/>
      <c r="LZJ15" s="810"/>
      <c r="LZK15" s="810"/>
      <c r="LZL15" s="810"/>
      <c r="LZM15" s="810"/>
      <c r="LZN15" s="810"/>
      <c r="LZO15" s="810"/>
      <c r="LZP15" s="810"/>
      <c r="LZQ15" s="810"/>
      <c r="LZR15" s="810"/>
      <c r="LZS15" s="810"/>
      <c r="LZT15" s="810"/>
      <c r="LZU15" s="810"/>
      <c r="LZV15" s="810"/>
      <c r="LZW15" s="810"/>
      <c r="LZX15" s="810"/>
      <c r="LZY15" s="810"/>
      <c r="LZZ15" s="810"/>
      <c r="MAA15" s="810"/>
      <c r="MAB15" s="810"/>
      <c r="MAC15" s="810"/>
      <c r="MAD15" s="810"/>
      <c r="MAE15" s="810"/>
      <c r="MAF15" s="810"/>
      <c r="MAG15" s="810"/>
      <c r="MAH15" s="810"/>
      <c r="MAI15" s="810"/>
      <c r="MAJ15" s="810"/>
      <c r="MAK15" s="810"/>
      <c r="MAL15" s="810"/>
      <c r="MAM15" s="810"/>
      <c r="MAN15" s="810"/>
      <c r="MAO15" s="810"/>
      <c r="MAP15" s="810"/>
      <c r="MAQ15" s="810"/>
      <c r="MAR15" s="810"/>
      <c r="MAS15" s="810"/>
      <c r="MAT15" s="810"/>
      <c r="MAU15" s="810"/>
      <c r="MAV15" s="810"/>
      <c r="MAW15" s="810"/>
      <c r="MAX15" s="810"/>
      <c r="MAY15" s="810"/>
      <c r="MAZ15" s="810"/>
      <c r="MBA15" s="810"/>
      <c r="MBB15" s="810"/>
      <c r="MBC15" s="810"/>
      <c r="MBD15" s="810"/>
      <c r="MBE15" s="810"/>
      <c r="MBF15" s="810"/>
      <c r="MBG15" s="810"/>
      <c r="MBH15" s="810"/>
      <c r="MBI15" s="810"/>
      <c r="MBJ15" s="810"/>
      <c r="MBK15" s="810"/>
      <c r="MBL15" s="810"/>
      <c r="MBM15" s="810"/>
      <c r="MBN15" s="810"/>
      <c r="MBO15" s="810"/>
      <c r="MBP15" s="810"/>
      <c r="MBQ15" s="810"/>
      <c r="MBR15" s="810"/>
      <c r="MBS15" s="810"/>
      <c r="MBT15" s="810"/>
      <c r="MBU15" s="810"/>
      <c r="MBV15" s="810"/>
      <c r="MBW15" s="810"/>
      <c r="MBX15" s="810"/>
      <c r="MBY15" s="810"/>
      <c r="MBZ15" s="810"/>
      <c r="MCA15" s="810"/>
      <c r="MCB15" s="810"/>
      <c r="MCC15" s="810"/>
      <c r="MCD15" s="810"/>
      <c r="MCE15" s="810"/>
      <c r="MCF15" s="810"/>
      <c r="MCG15" s="810"/>
      <c r="MCH15" s="810"/>
      <c r="MCI15" s="810"/>
      <c r="MCJ15" s="810"/>
      <c r="MCK15" s="810"/>
      <c r="MCL15" s="810"/>
      <c r="MCM15" s="810"/>
      <c r="MCN15" s="810"/>
      <c r="MCO15" s="810"/>
      <c r="MCP15" s="810"/>
      <c r="MCQ15" s="810"/>
      <c r="MCR15" s="810"/>
      <c r="MCS15" s="810"/>
      <c r="MCT15" s="810"/>
      <c r="MCU15" s="810"/>
      <c r="MCV15" s="810"/>
      <c r="MCW15" s="810"/>
      <c r="MCX15" s="810"/>
      <c r="MCY15" s="810"/>
      <c r="MCZ15" s="810"/>
      <c r="MDA15" s="810"/>
      <c r="MDB15" s="810"/>
      <c r="MDC15" s="810"/>
      <c r="MDD15" s="810"/>
      <c r="MDE15" s="810"/>
      <c r="MDF15" s="810"/>
      <c r="MDG15" s="810"/>
      <c r="MDH15" s="810"/>
      <c r="MDI15" s="810"/>
      <c r="MDJ15" s="810"/>
      <c r="MDK15" s="810"/>
      <c r="MDL15" s="810"/>
      <c r="MDM15" s="810"/>
      <c r="MDN15" s="810"/>
      <c r="MDO15" s="810"/>
      <c r="MDP15" s="810"/>
      <c r="MDQ15" s="810"/>
      <c r="MDR15" s="810"/>
      <c r="MDS15" s="810"/>
      <c r="MDT15" s="810"/>
      <c r="MDU15" s="810"/>
      <c r="MDV15" s="810"/>
      <c r="MDW15" s="810"/>
      <c r="MDX15" s="810"/>
      <c r="MDY15" s="810"/>
      <c r="MDZ15" s="810"/>
      <c r="MEA15" s="810"/>
      <c r="MEB15" s="810"/>
      <c r="MEC15" s="810"/>
      <c r="MED15" s="810"/>
      <c r="MEE15" s="810"/>
      <c r="MEF15" s="810"/>
      <c r="MEG15" s="810"/>
      <c r="MEH15" s="810"/>
      <c r="MEI15" s="810"/>
      <c r="MEJ15" s="810"/>
      <c r="MEK15" s="810"/>
      <c r="MEL15" s="810"/>
      <c r="MEM15" s="810"/>
      <c r="MEN15" s="810"/>
      <c r="MEO15" s="810"/>
      <c r="MEP15" s="810"/>
      <c r="MEQ15" s="810"/>
      <c r="MER15" s="810"/>
      <c r="MES15" s="810"/>
      <c r="MET15" s="810"/>
      <c r="MEU15" s="810"/>
      <c r="MEV15" s="810"/>
      <c r="MEW15" s="810"/>
      <c r="MEX15" s="810"/>
      <c r="MEY15" s="810"/>
      <c r="MEZ15" s="810"/>
      <c r="MFA15" s="810"/>
      <c r="MFB15" s="810"/>
      <c r="MFC15" s="810"/>
      <c r="MFD15" s="810"/>
      <c r="MFE15" s="810"/>
      <c r="MFF15" s="810"/>
      <c r="MFG15" s="810"/>
      <c r="MFH15" s="810"/>
      <c r="MFI15" s="810"/>
      <c r="MFJ15" s="810"/>
      <c r="MFK15" s="810"/>
      <c r="MFL15" s="810"/>
      <c r="MFM15" s="810"/>
      <c r="MFN15" s="810"/>
      <c r="MFO15" s="810"/>
      <c r="MFP15" s="810"/>
      <c r="MFQ15" s="810"/>
      <c r="MFR15" s="810"/>
      <c r="MFS15" s="810"/>
      <c r="MFT15" s="810"/>
      <c r="MFU15" s="810"/>
      <c r="MFV15" s="810"/>
      <c r="MFW15" s="810"/>
      <c r="MFX15" s="810"/>
      <c r="MFY15" s="810"/>
      <c r="MFZ15" s="810"/>
      <c r="MGA15" s="810"/>
      <c r="MGB15" s="810"/>
      <c r="MGC15" s="810"/>
      <c r="MGD15" s="810"/>
      <c r="MGE15" s="810"/>
      <c r="MGF15" s="810"/>
      <c r="MGG15" s="810"/>
      <c r="MGH15" s="810"/>
      <c r="MGI15" s="810"/>
      <c r="MGJ15" s="810"/>
      <c r="MGK15" s="810"/>
      <c r="MGL15" s="810"/>
      <c r="MGM15" s="810"/>
      <c r="MGN15" s="810"/>
      <c r="MGO15" s="810"/>
      <c r="MGP15" s="810"/>
      <c r="MGQ15" s="810"/>
      <c r="MGR15" s="810"/>
      <c r="MGS15" s="810"/>
      <c r="MGT15" s="810"/>
      <c r="MGU15" s="810"/>
      <c r="MGV15" s="810"/>
      <c r="MGW15" s="810"/>
      <c r="MGX15" s="810"/>
      <c r="MGY15" s="810"/>
      <c r="MGZ15" s="810"/>
      <c r="MHA15" s="810"/>
      <c r="MHB15" s="810"/>
      <c r="MHC15" s="810"/>
      <c r="MHD15" s="810"/>
      <c r="MHE15" s="810"/>
      <c r="MHF15" s="810"/>
      <c r="MHG15" s="810"/>
      <c r="MHH15" s="810"/>
      <c r="MHI15" s="810"/>
      <c r="MHJ15" s="810"/>
      <c r="MHK15" s="810"/>
      <c r="MHL15" s="810"/>
      <c r="MHM15" s="810"/>
      <c r="MHN15" s="810"/>
      <c r="MHO15" s="810"/>
      <c r="MHP15" s="810"/>
      <c r="MHQ15" s="810"/>
      <c r="MHR15" s="810"/>
      <c r="MHS15" s="810"/>
      <c r="MHT15" s="810"/>
      <c r="MHU15" s="810"/>
      <c r="MHV15" s="810"/>
      <c r="MHW15" s="810"/>
      <c r="MHX15" s="810"/>
      <c r="MHY15" s="810"/>
      <c r="MHZ15" s="810"/>
      <c r="MIA15" s="810"/>
      <c r="MIB15" s="810"/>
      <c r="MIC15" s="810"/>
      <c r="MID15" s="810"/>
      <c r="MIE15" s="810"/>
      <c r="MIF15" s="810"/>
      <c r="MIG15" s="810"/>
      <c r="MIH15" s="810"/>
      <c r="MII15" s="810"/>
      <c r="MIJ15" s="810"/>
      <c r="MIK15" s="810"/>
      <c r="MIL15" s="810"/>
      <c r="MIM15" s="810"/>
      <c r="MIN15" s="810"/>
      <c r="MIO15" s="810"/>
      <c r="MIP15" s="810"/>
      <c r="MIQ15" s="810"/>
      <c r="MIR15" s="810"/>
      <c r="MIS15" s="810"/>
      <c r="MIT15" s="810"/>
      <c r="MIU15" s="810"/>
      <c r="MIV15" s="810"/>
      <c r="MIW15" s="810"/>
      <c r="MIX15" s="810"/>
      <c r="MIY15" s="810"/>
      <c r="MIZ15" s="810"/>
      <c r="MJA15" s="810"/>
      <c r="MJB15" s="810"/>
      <c r="MJC15" s="810"/>
      <c r="MJD15" s="810"/>
      <c r="MJE15" s="810"/>
      <c r="MJF15" s="810"/>
      <c r="MJG15" s="810"/>
      <c r="MJH15" s="810"/>
      <c r="MJI15" s="810"/>
      <c r="MJJ15" s="810"/>
      <c r="MJK15" s="810"/>
      <c r="MJL15" s="810"/>
      <c r="MJM15" s="810"/>
      <c r="MJN15" s="810"/>
      <c r="MJO15" s="810"/>
      <c r="MJP15" s="810"/>
      <c r="MJQ15" s="810"/>
      <c r="MJR15" s="810"/>
      <c r="MJS15" s="810"/>
      <c r="MJT15" s="810"/>
      <c r="MJU15" s="810"/>
      <c r="MJV15" s="810"/>
      <c r="MJW15" s="810"/>
      <c r="MJX15" s="810"/>
      <c r="MJY15" s="810"/>
      <c r="MJZ15" s="810"/>
      <c r="MKA15" s="810"/>
      <c r="MKB15" s="810"/>
      <c r="MKC15" s="810"/>
      <c r="MKD15" s="810"/>
      <c r="MKE15" s="810"/>
      <c r="MKF15" s="810"/>
      <c r="MKG15" s="810"/>
      <c r="MKH15" s="810"/>
      <c r="MKI15" s="810"/>
      <c r="MKJ15" s="810"/>
      <c r="MKK15" s="810"/>
      <c r="MKL15" s="810"/>
      <c r="MKM15" s="810"/>
      <c r="MKN15" s="810"/>
      <c r="MKO15" s="810"/>
      <c r="MKP15" s="810"/>
      <c r="MKQ15" s="810"/>
      <c r="MKR15" s="810"/>
      <c r="MKS15" s="810"/>
      <c r="MKT15" s="810"/>
      <c r="MKU15" s="810"/>
      <c r="MKV15" s="810"/>
      <c r="MKW15" s="810"/>
      <c r="MKX15" s="810"/>
      <c r="MKY15" s="810"/>
      <c r="MKZ15" s="810"/>
      <c r="MLA15" s="810"/>
      <c r="MLB15" s="810"/>
      <c r="MLC15" s="810"/>
      <c r="MLD15" s="810"/>
      <c r="MLE15" s="810"/>
      <c r="MLF15" s="810"/>
      <c r="MLG15" s="810"/>
      <c r="MLH15" s="810"/>
      <c r="MLI15" s="810"/>
      <c r="MLJ15" s="810"/>
      <c r="MLK15" s="810"/>
      <c r="MLL15" s="810"/>
      <c r="MLM15" s="810"/>
      <c r="MLN15" s="810"/>
      <c r="MLO15" s="810"/>
      <c r="MLP15" s="810"/>
      <c r="MLQ15" s="810"/>
      <c r="MLR15" s="810"/>
      <c r="MLS15" s="810"/>
      <c r="MLT15" s="810"/>
      <c r="MLU15" s="810"/>
      <c r="MLV15" s="810"/>
      <c r="MLW15" s="810"/>
      <c r="MLX15" s="810"/>
      <c r="MLY15" s="810"/>
      <c r="MLZ15" s="810"/>
      <c r="MMA15" s="810"/>
      <c r="MMB15" s="810"/>
      <c r="MMC15" s="810"/>
      <c r="MMD15" s="810"/>
      <c r="MME15" s="810"/>
      <c r="MMF15" s="810"/>
      <c r="MMG15" s="810"/>
      <c r="MMH15" s="810"/>
      <c r="MMI15" s="810"/>
      <c r="MMJ15" s="810"/>
      <c r="MMK15" s="810"/>
      <c r="MML15" s="810"/>
      <c r="MMM15" s="810"/>
      <c r="MMN15" s="810"/>
      <c r="MMO15" s="810"/>
      <c r="MMP15" s="810"/>
      <c r="MMQ15" s="810"/>
      <c r="MMR15" s="810"/>
      <c r="MMS15" s="810"/>
      <c r="MMT15" s="810"/>
      <c r="MMU15" s="810"/>
      <c r="MMV15" s="810"/>
      <c r="MMW15" s="810"/>
      <c r="MMX15" s="810"/>
      <c r="MMY15" s="810"/>
      <c r="MMZ15" s="810"/>
      <c r="MNA15" s="810"/>
      <c r="MNB15" s="810"/>
      <c r="MNC15" s="810"/>
      <c r="MND15" s="810"/>
      <c r="MNE15" s="810"/>
      <c r="MNF15" s="810"/>
      <c r="MNG15" s="810"/>
      <c r="MNH15" s="810"/>
      <c r="MNI15" s="810"/>
      <c r="MNJ15" s="810"/>
      <c r="MNK15" s="810"/>
      <c r="MNL15" s="810"/>
      <c r="MNM15" s="810"/>
      <c r="MNN15" s="810"/>
      <c r="MNO15" s="810"/>
      <c r="MNP15" s="810"/>
      <c r="MNQ15" s="810"/>
      <c r="MNR15" s="810"/>
      <c r="MNS15" s="810"/>
      <c r="MNT15" s="810"/>
      <c r="MNU15" s="810"/>
      <c r="MNV15" s="810"/>
      <c r="MNW15" s="810"/>
      <c r="MNX15" s="810"/>
      <c r="MNY15" s="810"/>
      <c r="MNZ15" s="810"/>
      <c r="MOA15" s="810"/>
      <c r="MOB15" s="810"/>
      <c r="MOC15" s="810"/>
      <c r="MOD15" s="810"/>
      <c r="MOE15" s="810"/>
      <c r="MOF15" s="810"/>
      <c r="MOG15" s="810"/>
      <c r="MOH15" s="810"/>
      <c r="MOI15" s="810"/>
      <c r="MOJ15" s="810"/>
      <c r="MOK15" s="810"/>
      <c r="MOL15" s="810"/>
      <c r="MOM15" s="810"/>
      <c r="MON15" s="810"/>
      <c r="MOO15" s="810"/>
      <c r="MOP15" s="810"/>
      <c r="MOQ15" s="810"/>
      <c r="MOR15" s="810"/>
      <c r="MOS15" s="810"/>
      <c r="MOT15" s="810"/>
      <c r="MOU15" s="810"/>
      <c r="MOV15" s="810"/>
      <c r="MOW15" s="810"/>
      <c r="MOX15" s="810"/>
      <c r="MOY15" s="810"/>
      <c r="MOZ15" s="810"/>
      <c r="MPA15" s="810"/>
      <c r="MPB15" s="810"/>
      <c r="MPC15" s="810"/>
      <c r="MPD15" s="810"/>
      <c r="MPE15" s="810"/>
      <c r="MPF15" s="810"/>
      <c r="MPG15" s="810"/>
      <c r="MPH15" s="810"/>
      <c r="MPI15" s="810"/>
      <c r="MPJ15" s="810"/>
      <c r="MPK15" s="810"/>
      <c r="MPL15" s="810"/>
      <c r="MPM15" s="810"/>
      <c r="MPN15" s="810"/>
      <c r="MPO15" s="810"/>
      <c r="MPP15" s="810"/>
      <c r="MPQ15" s="810"/>
      <c r="MPR15" s="810"/>
      <c r="MPS15" s="810"/>
      <c r="MPT15" s="810"/>
      <c r="MPU15" s="810"/>
      <c r="MPV15" s="810"/>
      <c r="MPW15" s="810"/>
      <c r="MPX15" s="810"/>
      <c r="MPY15" s="810"/>
      <c r="MPZ15" s="810"/>
      <c r="MQA15" s="810"/>
      <c r="MQB15" s="810"/>
      <c r="MQC15" s="810"/>
      <c r="MQD15" s="810"/>
      <c r="MQE15" s="810"/>
      <c r="MQF15" s="810"/>
      <c r="MQG15" s="810"/>
      <c r="MQH15" s="810"/>
      <c r="MQI15" s="810"/>
      <c r="MQJ15" s="810"/>
      <c r="MQK15" s="810"/>
      <c r="MQL15" s="810"/>
      <c r="MQM15" s="810"/>
      <c r="MQN15" s="810"/>
      <c r="MQO15" s="810"/>
      <c r="MQP15" s="810"/>
      <c r="MQQ15" s="810"/>
      <c r="MQR15" s="810"/>
      <c r="MQS15" s="810"/>
      <c r="MQT15" s="810"/>
      <c r="MQU15" s="810"/>
      <c r="MQV15" s="810"/>
      <c r="MQW15" s="810"/>
      <c r="MQX15" s="810"/>
      <c r="MQY15" s="810"/>
      <c r="MQZ15" s="810"/>
      <c r="MRA15" s="810"/>
      <c r="MRB15" s="810"/>
      <c r="MRC15" s="810"/>
      <c r="MRD15" s="810"/>
      <c r="MRE15" s="810"/>
      <c r="MRF15" s="810"/>
      <c r="MRG15" s="810"/>
      <c r="MRH15" s="810"/>
      <c r="MRI15" s="810"/>
      <c r="MRJ15" s="810"/>
      <c r="MRK15" s="810"/>
      <c r="MRL15" s="810"/>
      <c r="MRM15" s="810"/>
      <c r="MRN15" s="810"/>
      <c r="MRO15" s="810"/>
      <c r="MRP15" s="810"/>
      <c r="MRQ15" s="810"/>
      <c r="MRR15" s="810"/>
      <c r="MRS15" s="810"/>
      <c r="MRT15" s="810"/>
      <c r="MRU15" s="810"/>
      <c r="MRV15" s="810"/>
      <c r="MRW15" s="810"/>
      <c r="MRX15" s="810"/>
      <c r="MRY15" s="810"/>
      <c r="MRZ15" s="810"/>
      <c r="MSA15" s="810"/>
      <c r="MSB15" s="810"/>
      <c r="MSC15" s="810"/>
      <c r="MSD15" s="810"/>
      <c r="MSE15" s="810"/>
      <c r="MSF15" s="810"/>
      <c r="MSG15" s="810"/>
      <c r="MSH15" s="810"/>
      <c r="MSI15" s="810"/>
      <c r="MSJ15" s="810"/>
      <c r="MSK15" s="810"/>
      <c r="MSL15" s="810"/>
      <c r="MSM15" s="810"/>
      <c r="MSN15" s="810"/>
      <c r="MSO15" s="810"/>
      <c r="MSP15" s="810"/>
      <c r="MSQ15" s="810"/>
      <c r="MSR15" s="810"/>
      <c r="MSS15" s="810"/>
      <c r="MST15" s="810"/>
      <c r="MSU15" s="810"/>
      <c r="MSV15" s="810"/>
      <c r="MSW15" s="810"/>
      <c r="MSX15" s="810"/>
      <c r="MSY15" s="810"/>
      <c r="MSZ15" s="810"/>
      <c r="MTA15" s="810"/>
      <c r="MTB15" s="810"/>
      <c r="MTC15" s="810"/>
      <c r="MTD15" s="810"/>
      <c r="MTE15" s="810"/>
      <c r="MTF15" s="810"/>
      <c r="MTG15" s="810"/>
      <c r="MTH15" s="810"/>
      <c r="MTI15" s="810"/>
      <c r="MTJ15" s="810"/>
      <c r="MTK15" s="810"/>
      <c r="MTL15" s="810"/>
      <c r="MTM15" s="810"/>
      <c r="MTN15" s="810"/>
      <c r="MTO15" s="810"/>
      <c r="MTP15" s="810"/>
      <c r="MTQ15" s="810"/>
      <c r="MTR15" s="810"/>
      <c r="MTS15" s="810"/>
      <c r="MTT15" s="810"/>
      <c r="MTU15" s="810"/>
      <c r="MTV15" s="810"/>
      <c r="MTW15" s="810"/>
      <c r="MTX15" s="810"/>
      <c r="MTY15" s="810"/>
      <c r="MTZ15" s="810"/>
      <c r="MUA15" s="810"/>
      <c r="MUB15" s="810"/>
      <c r="MUC15" s="810"/>
      <c r="MUD15" s="810"/>
      <c r="MUE15" s="810"/>
      <c r="MUF15" s="810"/>
      <c r="MUG15" s="810"/>
      <c r="MUH15" s="810"/>
      <c r="MUI15" s="810"/>
      <c r="MUJ15" s="810"/>
      <c r="MUK15" s="810"/>
      <c r="MUL15" s="810"/>
      <c r="MUM15" s="810"/>
      <c r="MUN15" s="810"/>
      <c r="MUO15" s="810"/>
      <c r="MUP15" s="810"/>
      <c r="MUQ15" s="810"/>
      <c r="MUR15" s="810"/>
      <c r="MUS15" s="810"/>
      <c r="MUT15" s="810"/>
      <c r="MUU15" s="810"/>
      <c r="MUV15" s="810"/>
      <c r="MUW15" s="810"/>
      <c r="MUX15" s="810"/>
      <c r="MUY15" s="810"/>
      <c r="MUZ15" s="810"/>
      <c r="MVA15" s="810"/>
      <c r="MVB15" s="810"/>
      <c r="MVC15" s="810"/>
      <c r="MVD15" s="810"/>
      <c r="MVE15" s="810"/>
      <c r="MVF15" s="810"/>
      <c r="MVG15" s="810"/>
      <c r="MVH15" s="810"/>
      <c r="MVI15" s="810"/>
      <c r="MVJ15" s="810"/>
      <c r="MVK15" s="810"/>
      <c r="MVL15" s="810"/>
      <c r="MVM15" s="810"/>
      <c r="MVN15" s="810"/>
      <c r="MVO15" s="810"/>
      <c r="MVP15" s="810"/>
      <c r="MVQ15" s="810"/>
      <c r="MVR15" s="810"/>
      <c r="MVS15" s="810"/>
      <c r="MVT15" s="810"/>
      <c r="MVU15" s="810"/>
      <c r="MVV15" s="810"/>
      <c r="MVW15" s="810"/>
      <c r="MVX15" s="810"/>
      <c r="MVY15" s="810"/>
      <c r="MVZ15" s="810"/>
      <c r="MWA15" s="810"/>
      <c r="MWB15" s="810"/>
      <c r="MWC15" s="810"/>
      <c r="MWD15" s="810"/>
      <c r="MWE15" s="810"/>
      <c r="MWF15" s="810"/>
      <c r="MWG15" s="810"/>
      <c r="MWH15" s="810"/>
      <c r="MWI15" s="810"/>
      <c r="MWJ15" s="810"/>
      <c r="MWK15" s="810"/>
      <c r="MWL15" s="810"/>
      <c r="MWM15" s="810"/>
      <c r="MWN15" s="810"/>
      <c r="MWO15" s="810"/>
      <c r="MWP15" s="810"/>
      <c r="MWQ15" s="810"/>
      <c r="MWR15" s="810"/>
      <c r="MWS15" s="810"/>
      <c r="MWT15" s="810"/>
      <c r="MWU15" s="810"/>
      <c r="MWV15" s="810"/>
      <c r="MWW15" s="810"/>
      <c r="MWX15" s="810"/>
      <c r="MWY15" s="810"/>
      <c r="MWZ15" s="810"/>
      <c r="MXA15" s="810"/>
      <c r="MXB15" s="810"/>
      <c r="MXC15" s="810"/>
      <c r="MXD15" s="810"/>
      <c r="MXE15" s="810"/>
      <c r="MXF15" s="810"/>
      <c r="MXG15" s="810"/>
      <c r="MXH15" s="810"/>
      <c r="MXI15" s="810"/>
      <c r="MXJ15" s="810"/>
      <c r="MXK15" s="810"/>
      <c r="MXL15" s="810"/>
      <c r="MXM15" s="810"/>
      <c r="MXN15" s="810"/>
      <c r="MXO15" s="810"/>
      <c r="MXP15" s="810"/>
      <c r="MXQ15" s="810"/>
      <c r="MXR15" s="810"/>
      <c r="MXS15" s="810"/>
      <c r="MXT15" s="810"/>
      <c r="MXU15" s="810"/>
      <c r="MXV15" s="810"/>
      <c r="MXW15" s="810"/>
      <c r="MXX15" s="810"/>
      <c r="MXY15" s="810"/>
      <c r="MXZ15" s="810"/>
      <c r="MYA15" s="810"/>
      <c r="MYB15" s="810"/>
      <c r="MYC15" s="810"/>
      <c r="MYD15" s="810"/>
      <c r="MYE15" s="810"/>
      <c r="MYF15" s="810"/>
      <c r="MYG15" s="810"/>
      <c r="MYH15" s="810"/>
      <c r="MYI15" s="810"/>
      <c r="MYJ15" s="810"/>
      <c r="MYK15" s="810"/>
      <c r="MYL15" s="810"/>
      <c r="MYM15" s="810"/>
      <c r="MYN15" s="810"/>
      <c r="MYO15" s="810"/>
      <c r="MYP15" s="810"/>
      <c r="MYQ15" s="810"/>
      <c r="MYR15" s="810"/>
      <c r="MYS15" s="810"/>
      <c r="MYT15" s="810"/>
      <c r="MYU15" s="810"/>
      <c r="MYV15" s="810"/>
      <c r="MYW15" s="810"/>
      <c r="MYX15" s="810"/>
      <c r="MYY15" s="810"/>
      <c r="MYZ15" s="810"/>
      <c r="MZA15" s="810"/>
      <c r="MZB15" s="810"/>
      <c r="MZC15" s="810"/>
      <c r="MZD15" s="810"/>
      <c r="MZE15" s="810"/>
      <c r="MZF15" s="810"/>
      <c r="MZG15" s="810"/>
      <c r="MZH15" s="810"/>
      <c r="MZI15" s="810"/>
      <c r="MZJ15" s="810"/>
      <c r="MZK15" s="810"/>
      <c r="MZL15" s="810"/>
      <c r="MZM15" s="810"/>
      <c r="MZN15" s="810"/>
      <c r="MZO15" s="810"/>
      <c r="MZP15" s="810"/>
      <c r="MZQ15" s="810"/>
      <c r="MZR15" s="810"/>
      <c r="MZS15" s="810"/>
      <c r="MZT15" s="810"/>
      <c r="MZU15" s="810"/>
      <c r="MZV15" s="810"/>
      <c r="MZW15" s="810"/>
      <c r="MZX15" s="810"/>
      <c r="MZY15" s="810"/>
      <c r="MZZ15" s="810"/>
      <c r="NAA15" s="810"/>
      <c r="NAB15" s="810"/>
      <c r="NAC15" s="810"/>
      <c r="NAD15" s="810"/>
      <c r="NAE15" s="810"/>
      <c r="NAF15" s="810"/>
      <c r="NAG15" s="810"/>
      <c r="NAH15" s="810"/>
      <c r="NAI15" s="810"/>
      <c r="NAJ15" s="810"/>
      <c r="NAK15" s="810"/>
      <c r="NAL15" s="810"/>
      <c r="NAM15" s="810"/>
      <c r="NAN15" s="810"/>
      <c r="NAO15" s="810"/>
      <c r="NAP15" s="810"/>
      <c r="NAQ15" s="810"/>
      <c r="NAR15" s="810"/>
      <c r="NAS15" s="810"/>
      <c r="NAT15" s="810"/>
      <c r="NAU15" s="810"/>
      <c r="NAV15" s="810"/>
      <c r="NAW15" s="810"/>
      <c r="NAX15" s="810"/>
      <c r="NAY15" s="810"/>
      <c r="NAZ15" s="810"/>
      <c r="NBA15" s="810"/>
      <c r="NBB15" s="810"/>
      <c r="NBC15" s="810"/>
      <c r="NBD15" s="810"/>
      <c r="NBE15" s="810"/>
      <c r="NBF15" s="810"/>
      <c r="NBG15" s="810"/>
      <c r="NBH15" s="810"/>
      <c r="NBI15" s="810"/>
      <c r="NBJ15" s="810"/>
      <c r="NBK15" s="810"/>
      <c r="NBL15" s="810"/>
      <c r="NBM15" s="810"/>
      <c r="NBN15" s="810"/>
      <c r="NBO15" s="810"/>
      <c r="NBP15" s="810"/>
      <c r="NBQ15" s="810"/>
      <c r="NBR15" s="810"/>
      <c r="NBS15" s="810"/>
      <c r="NBT15" s="810"/>
      <c r="NBU15" s="810"/>
      <c r="NBV15" s="810"/>
      <c r="NBW15" s="810"/>
      <c r="NBX15" s="810"/>
      <c r="NBY15" s="810"/>
      <c r="NBZ15" s="810"/>
      <c r="NCA15" s="810"/>
      <c r="NCB15" s="810"/>
      <c r="NCC15" s="810"/>
      <c r="NCD15" s="810"/>
      <c r="NCE15" s="810"/>
      <c r="NCF15" s="810"/>
      <c r="NCG15" s="810"/>
      <c r="NCH15" s="810"/>
      <c r="NCI15" s="810"/>
      <c r="NCJ15" s="810"/>
      <c r="NCK15" s="810"/>
      <c r="NCL15" s="810"/>
      <c r="NCM15" s="810"/>
      <c r="NCN15" s="810"/>
      <c r="NCO15" s="810"/>
      <c r="NCP15" s="810"/>
      <c r="NCQ15" s="810"/>
      <c r="NCR15" s="810"/>
      <c r="NCS15" s="810"/>
      <c r="NCT15" s="810"/>
      <c r="NCU15" s="810"/>
      <c r="NCV15" s="810"/>
      <c r="NCW15" s="810"/>
      <c r="NCX15" s="810"/>
      <c r="NCY15" s="810"/>
      <c r="NCZ15" s="810"/>
      <c r="NDA15" s="810"/>
      <c r="NDB15" s="810"/>
      <c r="NDC15" s="810"/>
      <c r="NDD15" s="810"/>
      <c r="NDE15" s="810"/>
      <c r="NDF15" s="810"/>
      <c r="NDG15" s="810"/>
      <c r="NDH15" s="810"/>
      <c r="NDI15" s="810"/>
      <c r="NDJ15" s="810"/>
      <c r="NDK15" s="810"/>
      <c r="NDL15" s="810"/>
      <c r="NDM15" s="810"/>
      <c r="NDN15" s="810"/>
      <c r="NDO15" s="810"/>
      <c r="NDP15" s="810"/>
      <c r="NDQ15" s="810"/>
      <c r="NDR15" s="810"/>
      <c r="NDS15" s="810"/>
      <c r="NDT15" s="810"/>
      <c r="NDU15" s="810"/>
      <c r="NDV15" s="810"/>
      <c r="NDW15" s="810"/>
      <c r="NDX15" s="810"/>
      <c r="NDY15" s="810"/>
      <c r="NDZ15" s="810"/>
      <c r="NEA15" s="810"/>
      <c r="NEB15" s="810"/>
      <c r="NEC15" s="810"/>
      <c r="NED15" s="810"/>
      <c r="NEE15" s="810"/>
      <c r="NEF15" s="810"/>
      <c r="NEG15" s="810"/>
      <c r="NEH15" s="810"/>
      <c r="NEI15" s="810"/>
      <c r="NEJ15" s="810"/>
      <c r="NEK15" s="810"/>
      <c r="NEL15" s="810"/>
      <c r="NEM15" s="810"/>
      <c r="NEN15" s="810"/>
      <c r="NEO15" s="810"/>
      <c r="NEP15" s="810"/>
      <c r="NEQ15" s="810"/>
      <c r="NER15" s="810"/>
      <c r="NES15" s="810"/>
      <c r="NET15" s="810"/>
      <c r="NEU15" s="810"/>
      <c r="NEV15" s="810"/>
      <c r="NEW15" s="810"/>
      <c r="NEX15" s="810"/>
      <c r="NEY15" s="810"/>
      <c r="NEZ15" s="810"/>
      <c r="NFA15" s="810"/>
      <c r="NFB15" s="810"/>
      <c r="NFC15" s="810"/>
      <c r="NFD15" s="810"/>
      <c r="NFE15" s="810"/>
      <c r="NFF15" s="810"/>
      <c r="NFG15" s="810"/>
      <c r="NFH15" s="810"/>
      <c r="NFI15" s="810"/>
      <c r="NFJ15" s="810"/>
      <c r="NFK15" s="810"/>
      <c r="NFL15" s="810"/>
      <c r="NFM15" s="810"/>
      <c r="NFN15" s="810"/>
      <c r="NFO15" s="810"/>
      <c r="NFP15" s="810"/>
      <c r="NFQ15" s="810"/>
      <c r="NFR15" s="810"/>
      <c r="NFS15" s="810"/>
      <c r="NFT15" s="810"/>
      <c r="NFU15" s="810"/>
      <c r="NFV15" s="810"/>
      <c r="NFW15" s="810"/>
      <c r="NFX15" s="810"/>
      <c r="NFY15" s="810"/>
      <c r="NFZ15" s="810"/>
      <c r="NGA15" s="810"/>
      <c r="NGB15" s="810"/>
      <c r="NGC15" s="810"/>
      <c r="NGD15" s="810"/>
      <c r="NGE15" s="810"/>
      <c r="NGF15" s="810"/>
      <c r="NGG15" s="810"/>
      <c r="NGH15" s="810"/>
      <c r="NGI15" s="810"/>
      <c r="NGJ15" s="810"/>
      <c r="NGK15" s="810"/>
      <c r="NGL15" s="810"/>
      <c r="NGM15" s="810"/>
      <c r="NGN15" s="810"/>
      <c r="NGO15" s="810"/>
      <c r="NGP15" s="810"/>
      <c r="NGQ15" s="810"/>
      <c r="NGR15" s="810"/>
      <c r="NGS15" s="810"/>
      <c r="NGT15" s="810"/>
      <c r="NGU15" s="810"/>
      <c r="NGV15" s="810"/>
      <c r="NGW15" s="810"/>
      <c r="NGX15" s="810"/>
      <c r="NGY15" s="810"/>
      <c r="NGZ15" s="810"/>
      <c r="NHA15" s="810"/>
      <c r="NHB15" s="810"/>
      <c r="NHC15" s="810"/>
      <c r="NHD15" s="810"/>
      <c r="NHE15" s="810"/>
      <c r="NHF15" s="810"/>
      <c r="NHG15" s="810"/>
      <c r="NHH15" s="810"/>
      <c r="NHI15" s="810"/>
      <c r="NHJ15" s="810"/>
      <c r="NHK15" s="810"/>
      <c r="NHL15" s="810"/>
      <c r="NHM15" s="810"/>
      <c r="NHN15" s="810"/>
      <c r="NHO15" s="810"/>
      <c r="NHP15" s="810"/>
      <c r="NHQ15" s="810"/>
      <c r="NHR15" s="810"/>
      <c r="NHS15" s="810"/>
      <c r="NHT15" s="810"/>
      <c r="NHU15" s="810"/>
      <c r="NHV15" s="810"/>
      <c r="NHW15" s="810"/>
      <c r="NHX15" s="810"/>
      <c r="NHY15" s="810"/>
      <c r="NHZ15" s="810"/>
      <c r="NIA15" s="810"/>
      <c r="NIB15" s="810"/>
      <c r="NIC15" s="810"/>
      <c r="NID15" s="810"/>
      <c r="NIE15" s="810"/>
      <c r="NIF15" s="810"/>
      <c r="NIG15" s="810"/>
      <c r="NIH15" s="810"/>
      <c r="NII15" s="810"/>
      <c r="NIJ15" s="810"/>
      <c r="NIK15" s="810"/>
      <c r="NIL15" s="810"/>
      <c r="NIM15" s="810"/>
      <c r="NIN15" s="810"/>
      <c r="NIO15" s="810"/>
      <c r="NIP15" s="810"/>
      <c r="NIQ15" s="810"/>
      <c r="NIR15" s="810"/>
      <c r="NIS15" s="810"/>
      <c r="NIT15" s="810"/>
      <c r="NIU15" s="810"/>
      <c r="NIV15" s="810"/>
      <c r="NIW15" s="810"/>
      <c r="NIX15" s="810"/>
      <c r="NIY15" s="810"/>
      <c r="NIZ15" s="810"/>
      <c r="NJA15" s="810"/>
      <c r="NJB15" s="810"/>
      <c r="NJC15" s="810"/>
      <c r="NJD15" s="810"/>
      <c r="NJE15" s="810"/>
      <c r="NJF15" s="810"/>
      <c r="NJG15" s="810"/>
      <c r="NJH15" s="810"/>
      <c r="NJI15" s="810"/>
      <c r="NJJ15" s="810"/>
      <c r="NJK15" s="810"/>
      <c r="NJL15" s="810"/>
      <c r="NJM15" s="810"/>
      <c r="NJN15" s="810"/>
      <c r="NJO15" s="810"/>
      <c r="NJP15" s="810"/>
      <c r="NJQ15" s="810"/>
      <c r="NJR15" s="810"/>
      <c r="NJS15" s="810"/>
      <c r="NJT15" s="810"/>
      <c r="NJU15" s="810"/>
      <c r="NJV15" s="810"/>
      <c r="NJW15" s="810"/>
      <c r="NJX15" s="810"/>
      <c r="NJY15" s="810"/>
      <c r="NJZ15" s="810"/>
      <c r="NKA15" s="810"/>
      <c r="NKB15" s="810"/>
      <c r="NKC15" s="810"/>
      <c r="NKD15" s="810"/>
      <c r="NKE15" s="810"/>
      <c r="NKF15" s="810"/>
      <c r="NKG15" s="810"/>
      <c r="NKH15" s="810"/>
      <c r="NKI15" s="810"/>
      <c r="NKJ15" s="810"/>
      <c r="NKK15" s="810"/>
      <c r="NKL15" s="810"/>
      <c r="NKM15" s="810"/>
      <c r="NKN15" s="810"/>
      <c r="NKO15" s="810"/>
      <c r="NKP15" s="810"/>
      <c r="NKQ15" s="810"/>
      <c r="NKR15" s="810"/>
      <c r="NKS15" s="810"/>
      <c r="NKT15" s="810"/>
      <c r="NKU15" s="810"/>
      <c r="NKV15" s="810"/>
      <c r="NKW15" s="810"/>
      <c r="NKX15" s="810"/>
      <c r="NKY15" s="810"/>
      <c r="NKZ15" s="810"/>
      <c r="NLA15" s="810"/>
      <c r="NLB15" s="810"/>
      <c r="NLC15" s="810"/>
      <c r="NLD15" s="810"/>
      <c r="NLE15" s="810"/>
      <c r="NLF15" s="810"/>
      <c r="NLG15" s="810"/>
      <c r="NLH15" s="810"/>
      <c r="NLI15" s="810"/>
      <c r="NLJ15" s="810"/>
      <c r="NLK15" s="810"/>
      <c r="NLL15" s="810"/>
      <c r="NLM15" s="810"/>
      <c r="NLN15" s="810"/>
      <c r="NLO15" s="810"/>
      <c r="NLP15" s="810"/>
      <c r="NLQ15" s="810"/>
      <c r="NLR15" s="810"/>
      <c r="NLS15" s="810"/>
      <c r="NLT15" s="810"/>
      <c r="NLU15" s="810"/>
      <c r="NLV15" s="810"/>
      <c r="NLW15" s="810"/>
      <c r="NLX15" s="810"/>
      <c r="NLY15" s="810"/>
      <c r="NLZ15" s="810"/>
      <c r="NMA15" s="810"/>
      <c r="NMB15" s="810"/>
      <c r="NMC15" s="810"/>
      <c r="NMD15" s="810"/>
      <c r="NME15" s="810"/>
      <c r="NMF15" s="810"/>
      <c r="NMG15" s="810"/>
      <c r="NMH15" s="810"/>
      <c r="NMI15" s="810"/>
      <c r="NMJ15" s="810"/>
      <c r="NMK15" s="810"/>
      <c r="NML15" s="810"/>
      <c r="NMM15" s="810"/>
      <c r="NMN15" s="810"/>
      <c r="NMO15" s="810"/>
      <c r="NMP15" s="810"/>
      <c r="NMQ15" s="810"/>
      <c r="NMR15" s="810"/>
      <c r="NMS15" s="810"/>
      <c r="NMT15" s="810"/>
      <c r="NMU15" s="810"/>
      <c r="NMV15" s="810"/>
      <c r="NMW15" s="810"/>
      <c r="NMX15" s="810"/>
      <c r="NMY15" s="810"/>
      <c r="NMZ15" s="810"/>
      <c r="NNA15" s="810"/>
      <c r="NNB15" s="810"/>
      <c r="NNC15" s="810"/>
      <c r="NND15" s="810"/>
      <c r="NNE15" s="810"/>
      <c r="NNF15" s="810"/>
      <c r="NNG15" s="810"/>
      <c r="NNH15" s="810"/>
      <c r="NNI15" s="810"/>
      <c r="NNJ15" s="810"/>
      <c r="NNK15" s="810"/>
      <c r="NNL15" s="810"/>
      <c r="NNM15" s="810"/>
      <c r="NNN15" s="810"/>
      <c r="NNO15" s="810"/>
      <c r="NNP15" s="810"/>
      <c r="NNQ15" s="810"/>
      <c r="NNR15" s="810"/>
      <c r="NNS15" s="810"/>
      <c r="NNT15" s="810"/>
      <c r="NNU15" s="810"/>
      <c r="NNV15" s="810"/>
      <c r="NNW15" s="810"/>
      <c r="NNX15" s="810"/>
      <c r="NNY15" s="810"/>
      <c r="NNZ15" s="810"/>
      <c r="NOA15" s="810"/>
      <c r="NOB15" s="810"/>
      <c r="NOC15" s="810"/>
      <c r="NOD15" s="810"/>
      <c r="NOE15" s="810"/>
      <c r="NOF15" s="810"/>
      <c r="NOG15" s="810"/>
      <c r="NOH15" s="810"/>
      <c r="NOI15" s="810"/>
      <c r="NOJ15" s="810"/>
      <c r="NOK15" s="810"/>
      <c r="NOL15" s="810"/>
      <c r="NOM15" s="810"/>
      <c r="NON15" s="810"/>
      <c r="NOO15" s="810"/>
      <c r="NOP15" s="810"/>
      <c r="NOQ15" s="810"/>
      <c r="NOR15" s="810"/>
      <c r="NOS15" s="810"/>
      <c r="NOT15" s="810"/>
      <c r="NOU15" s="810"/>
      <c r="NOV15" s="810"/>
      <c r="NOW15" s="810"/>
      <c r="NOX15" s="810"/>
      <c r="NOY15" s="810"/>
      <c r="NOZ15" s="810"/>
      <c r="NPA15" s="810"/>
      <c r="NPB15" s="810"/>
      <c r="NPC15" s="810"/>
      <c r="NPD15" s="810"/>
      <c r="NPE15" s="810"/>
      <c r="NPF15" s="810"/>
      <c r="NPG15" s="810"/>
      <c r="NPH15" s="810"/>
      <c r="NPI15" s="810"/>
      <c r="NPJ15" s="810"/>
      <c r="NPK15" s="810"/>
      <c r="NPL15" s="810"/>
      <c r="NPM15" s="810"/>
      <c r="NPN15" s="810"/>
      <c r="NPO15" s="810"/>
      <c r="NPP15" s="810"/>
      <c r="NPQ15" s="810"/>
      <c r="NPR15" s="810"/>
      <c r="NPS15" s="810"/>
      <c r="NPT15" s="810"/>
      <c r="NPU15" s="810"/>
      <c r="NPV15" s="810"/>
      <c r="NPW15" s="810"/>
      <c r="NPX15" s="810"/>
      <c r="NPY15" s="810"/>
      <c r="NPZ15" s="810"/>
      <c r="NQA15" s="810"/>
      <c r="NQB15" s="810"/>
      <c r="NQC15" s="810"/>
      <c r="NQD15" s="810"/>
      <c r="NQE15" s="810"/>
      <c r="NQF15" s="810"/>
      <c r="NQG15" s="810"/>
      <c r="NQH15" s="810"/>
      <c r="NQI15" s="810"/>
      <c r="NQJ15" s="810"/>
      <c r="NQK15" s="810"/>
      <c r="NQL15" s="810"/>
      <c r="NQM15" s="810"/>
      <c r="NQN15" s="810"/>
      <c r="NQO15" s="810"/>
      <c r="NQP15" s="810"/>
      <c r="NQQ15" s="810"/>
      <c r="NQR15" s="810"/>
      <c r="NQS15" s="810"/>
      <c r="NQT15" s="810"/>
      <c r="NQU15" s="810"/>
      <c r="NQV15" s="810"/>
      <c r="NQW15" s="810"/>
      <c r="NQX15" s="810"/>
      <c r="NQY15" s="810"/>
      <c r="NQZ15" s="810"/>
      <c r="NRA15" s="810"/>
      <c r="NRB15" s="810"/>
      <c r="NRC15" s="810"/>
      <c r="NRD15" s="810"/>
      <c r="NRE15" s="810"/>
      <c r="NRF15" s="810"/>
      <c r="NRG15" s="810"/>
      <c r="NRH15" s="810"/>
      <c r="NRI15" s="810"/>
      <c r="NRJ15" s="810"/>
      <c r="NRK15" s="810"/>
      <c r="NRL15" s="810"/>
      <c r="NRM15" s="810"/>
      <c r="NRN15" s="810"/>
      <c r="NRO15" s="810"/>
      <c r="NRP15" s="810"/>
      <c r="NRQ15" s="810"/>
      <c r="NRR15" s="810"/>
      <c r="NRS15" s="810"/>
      <c r="NRT15" s="810"/>
      <c r="NRU15" s="810"/>
      <c r="NRV15" s="810"/>
      <c r="NRW15" s="810"/>
      <c r="NRX15" s="810"/>
      <c r="NRY15" s="810"/>
      <c r="NRZ15" s="810"/>
      <c r="NSA15" s="810"/>
      <c r="NSB15" s="810"/>
      <c r="NSC15" s="810"/>
      <c r="NSD15" s="810"/>
      <c r="NSE15" s="810"/>
      <c r="NSF15" s="810"/>
      <c r="NSG15" s="810"/>
      <c r="NSH15" s="810"/>
      <c r="NSI15" s="810"/>
      <c r="NSJ15" s="810"/>
      <c r="NSK15" s="810"/>
      <c r="NSL15" s="810"/>
      <c r="NSM15" s="810"/>
      <c r="NSN15" s="810"/>
      <c r="NSO15" s="810"/>
      <c r="NSP15" s="810"/>
      <c r="NSQ15" s="810"/>
      <c r="NSR15" s="810"/>
      <c r="NSS15" s="810"/>
      <c r="NST15" s="810"/>
      <c r="NSU15" s="810"/>
      <c r="NSV15" s="810"/>
      <c r="NSW15" s="810"/>
      <c r="NSX15" s="810"/>
      <c r="NSY15" s="810"/>
      <c r="NSZ15" s="810"/>
      <c r="NTA15" s="810"/>
      <c r="NTB15" s="810"/>
      <c r="NTC15" s="810"/>
      <c r="NTD15" s="810"/>
      <c r="NTE15" s="810"/>
      <c r="NTF15" s="810"/>
      <c r="NTG15" s="810"/>
      <c r="NTH15" s="810"/>
      <c r="NTI15" s="810"/>
      <c r="NTJ15" s="810"/>
      <c r="NTK15" s="810"/>
      <c r="NTL15" s="810"/>
      <c r="NTM15" s="810"/>
      <c r="NTN15" s="810"/>
      <c r="NTO15" s="810"/>
      <c r="NTP15" s="810"/>
      <c r="NTQ15" s="810"/>
      <c r="NTR15" s="810"/>
      <c r="NTS15" s="810"/>
      <c r="NTT15" s="810"/>
      <c r="NTU15" s="810"/>
      <c r="NTV15" s="810"/>
      <c r="NTW15" s="810"/>
      <c r="NTX15" s="810"/>
      <c r="NTY15" s="810"/>
      <c r="NTZ15" s="810"/>
      <c r="NUA15" s="810"/>
      <c r="NUB15" s="810"/>
      <c r="NUC15" s="810"/>
      <c r="NUD15" s="810"/>
      <c r="NUE15" s="810"/>
      <c r="NUF15" s="810"/>
      <c r="NUG15" s="810"/>
      <c r="NUH15" s="810"/>
      <c r="NUI15" s="810"/>
      <c r="NUJ15" s="810"/>
      <c r="NUK15" s="810"/>
      <c r="NUL15" s="810"/>
      <c r="NUM15" s="810"/>
      <c r="NUN15" s="810"/>
      <c r="NUO15" s="810"/>
      <c r="NUP15" s="810"/>
      <c r="NUQ15" s="810"/>
      <c r="NUR15" s="810"/>
      <c r="NUS15" s="810"/>
      <c r="NUT15" s="810"/>
      <c r="NUU15" s="810"/>
      <c r="NUV15" s="810"/>
      <c r="NUW15" s="810"/>
      <c r="NUX15" s="810"/>
      <c r="NUY15" s="810"/>
      <c r="NUZ15" s="810"/>
      <c r="NVA15" s="810"/>
      <c r="NVB15" s="810"/>
      <c r="NVC15" s="810"/>
      <c r="NVD15" s="810"/>
      <c r="NVE15" s="810"/>
      <c r="NVF15" s="810"/>
      <c r="NVG15" s="810"/>
      <c r="NVH15" s="810"/>
      <c r="NVI15" s="810"/>
      <c r="NVJ15" s="810"/>
      <c r="NVK15" s="810"/>
      <c r="NVL15" s="810"/>
      <c r="NVM15" s="810"/>
      <c r="NVN15" s="810"/>
      <c r="NVO15" s="810"/>
      <c r="NVP15" s="810"/>
      <c r="NVQ15" s="810"/>
      <c r="NVR15" s="810"/>
      <c r="NVS15" s="810"/>
      <c r="NVT15" s="810"/>
      <c r="NVU15" s="810"/>
      <c r="NVV15" s="810"/>
      <c r="NVW15" s="810"/>
      <c r="NVX15" s="810"/>
      <c r="NVY15" s="810"/>
      <c r="NVZ15" s="810"/>
      <c r="NWA15" s="810"/>
      <c r="NWB15" s="810"/>
      <c r="NWC15" s="810"/>
      <c r="NWD15" s="810"/>
      <c r="NWE15" s="810"/>
      <c r="NWF15" s="810"/>
      <c r="NWG15" s="810"/>
      <c r="NWH15" s="810"/>
      <c r="NWI15" s="810"/>
      <c r="NWJ15" s="810"/>
      <c r="NWK15" s="810"/>
      <c r="NWL15" s="810"/>
      <c r="NWM15" s="810"/>
      <c r="NWN15" s="810"/>
      <c r="NWO15" s="810"/>
      <c r="NWP15" s="810"/>
      <c r="NWQ15" s="810"/>
      <c r="NWR15" s="810"/>
      <c r="NWS15" s="810"/>
      <c r="NWT15" s="810"/>
      <c r="NWU15" s="810"/>
      <c r="NWV15" s="810"/>
      <c r="NWW15" s="810"/>
      <c r="NWX15" s="810"/>
      <c r="NWY15" s="810"/>
      <c r="NWZ15" s="810"/>
      <c r="NXA15" s="810"/>
      <c r="NXB15" s="810"/>
      <c r="NXC15" s="810"/>
      <c r="NXD15" s="810"/>
      <c r="NXE15" s="810"/>
      <c r="NXF15" s="810"/>
      <c r="NXG15" s="810"/>
      <c r="NXH15" s="810"/>
      <c r="NXI15" s="810"/>
      <c r="NXJ15" s="810"/>
      <c r="NXK15" s="810"/>
      <c r="NXL15" s="810"/>
      <c r="NXM15" s="810"/>
      <c r="NXN15" s="810"/>
      <c r="NXO15" s="810"/>
      <c r="NXP15" s="810"/>
      <c r="NXQ15" s="810"/>
      <c r="NXR15" s="810"/>
      <c r="NXS15" s="810"/>
      <c r="NXT15" s="810"/>
      <c r="NXU15" s="810"/>
      <c r="NXV15" s="810"/>
      <c r="NXW15" s="810"/>
      <c r="NXX15" s="810"/>
      <c r="NXY15" s="810"/>
      <c r="NXZ15" s="810"/>
      <c r="NYA15" s="810"/>
      <c r="NYB15" s="810"/>
      <c r="NYC15" s="810"/>
      <c r="NYD15" s="810"/>
      <c r="NYE15" s="810"/>
      <c r="NYF15" s="810"/>
      <c r="NYG15" s="810"/>
      <c r="NYH15" s="810"/>
      <c r="NYI15" s="810"/>
      <c r="NYJ15" s="810"/>
      <c r="NYK15" s="810"/>
      <c r="NYL15" s="810"/>
      <c r="NYM15" s="810"/>
      <c r="NYN15" s="810"/>
      <c r="NYO15" s="810"/>
      <c r="NYP15" s="810"/>
      <c r="NYQ15" s="810"/>
      <c r="NYR15" s="810"/>
      <c r="NYS15" s="810"/>
      <c r="NYT15" s="810"/>
      <c r="NYU15" s="810"/>
      <c r="NYV15" s="810"/>
      <c r="NYW15" s="810"/>
      <c r="NYX15" s="810"/>
      <c r="NYY15" s="810"/>
      <c r="NYZ15" s="810"/>
      <c r="NZA15" s="810"/>
      <c r="NZB15" s="810"/>
      <c r="NZC15" s="810"/>
      <c r="NZD15" s="810"/>
      <c r="NZE15" s="810"/>
      <c r="NZF15" s="810"/>
      <c r="NZG15" s="810"/>
      <c r="NZH15" s="810"/>
      <c r="NZI15" s="810"/>
      <c r="NZJ15" s="810"/>
      <c r="NZK15" s="810"/>
      <c r="NZL15" s="810"/>
      <c r="NZM15" s="810"/>
      <c r="NZN15" s="810"/>
      <c r="NZO15" s="810"/>
      <c r="NZP15" s="810"/>
      <c r="NZQ15" s="810"/>
      <c r="NZR15" s="810"/>
      <c r="NZS15" s="810"/>
      <c r="NZT15" s="810"/>
      <c r="NZU15" s="810"/>
      <c r="NZV15" s="810"/>
      <c r="NZW15" s="810"/>
      <c r="NZX15" s="810"/>
      <c r="NZY15" s="810"/>
      <c r="NZZ15" s="810"/>
      <c r="OAA15" s="810"/>
      <c r="OAB15" s="810"/>
      <c r="OAC15" s="810"/>
      <c r="OAD15" s="810"/>
      <c r="OAE15" s="810"/>
      <c r="OAF15" s="810"/>
      <c r="OAG15" s="810"/>
      <c r="OAH15" s="810"/>
      <c r="OAI15" s="810"/>
      <c r="OAJ15" s="810"/>
      <c r="OAK15" s="810"/>
      <c r="OAL15" s="810"/>
      <c r="OAM15" s="810"/>
      <c r="OAN15" s="810"/>
      <c r="OAO15" s="810"/>
      <c r="OAP15" s="810"/>
      <c r="OAQ15" s="810"/>
      <c r="OAR15" s="810"/>
      <c r="OAS15" s="810"/>
      <c r="OAT15" s="810"/>
      <c r="OAU15" s="810"/>
      <c r="OAV15" s="810"/>
      <c r="OAW15" s="810"/>
      <c r="OAX15" s="810"/>
      <c r="OAY15" s="810"/>
      <c r="OAZ15" s="810"/>
      <c r="OBA15" s="810"/>
      <c r="OBB15" s="810"/>
      <c r="OBC15" s="810"/>
      <c r="OBD15" s="810"/>
      <c r="OBE15" s="810"/>
      <c r="OBF15" s="810"/>
      <c r="OBG15" s="810"/>
      <c r="OBH15" s="810"/>
      <c r="OBI15" s="810"/>
      <c r="OBJ15" s="810"/>
      <c r="OBK15" s="810"/>
      <c r="OBL15" s="810"/>
      <c r="OBM15" s="810"/>
      <c r="OBN15" s="810"/>
      <c r="OBO15" s="810"/>
      <c r="OBP15" s="810"/>
      <c r="OBQ15" s="810"/>
      <c r="OBR15" s="810"/>
      <c r="OBS15" s="810"/>
      <c r="OBT15" s="810"/>
      <c r="OBU15" s="810"/>
      <c r="OBV15" s="810"/>
      <c r="OBW15" s="810"/>
      <c r="OBX15" s="810"/>
      <c r="OBY15" s="810"/>
      <c r="OBZ15" s="810"/>
      <c r="OCA15" s="810"/>
      <c r="OCB15" s="810"/>
      <c r="OCC15" s="810"/>
      <c r="OCD15" s="810"/>
      <c r="OCE15" s="810"/>
      <c r="OCF15" s="810"/>
      <c r="OCG15" s="810"/>
      <c r="OCH15" s="810"/>
      <c r="OCI15" s="810"/>
      <c r="OCJ15" s="810"/>
      <c r="OCK15" s="810"/>
      <c r="OCL15" s="810"/>
      <c r="OCM15" s="810"/>
      <c r="OCN15" s="810"/>
      <c r="OCO15" s="810"/>
      <c r="OCP15" s="810"/>
      <c r="OCQ15" s="810"/>
      <c r="OCR15" s="810"/>
      <c r="OCS15" s="810"/>
      <c r="OCT15" s="810"/>
      <c r="OCU15" s="810"/>
      <c r="OCV15" s="810"/>
      <c r="OCW15" s="810"/>
      <c r="OCX15" s="810"/>
      <c r="OCY15" s="810"/>
      <c r="OCZ15" s="810"/>
      <c r="ODA15" s="810"/>
      <c r="ODB15" s="810"/>
      <c r="ODC15" s="810"/>
      <c r="ODD15" s="810"/>
      <c r="ODE15" s="810"/>
      <c r="ODF15" s="810"/>
      <c r="ODG15" s="810"/>
      <c r="ODH15" s="810"/>
      <c r="ODI15" s="810"/>
      <c r="ODJ15" s="810"/>
      <c r="ODK15" s="810"/>
      <c r="ODL15" s="810"/>
      <c r="ODM15" s="810"/>
      <c r="ODN15" s="810"/>
      <c r="ODO15" s="810"/>
      <c r="ODP15" s="810"/>
      <c r="ODQ15" s="810"/>
      <c r="ODR15" s="810"/>
      <c r="ODS15" s="810"/>
      <c r="ODT15" s="810"/>
      <c r="ODU15" s="810"/>
      <c r="ODV15" s="810"/>
      <c r="ODW15" s="810"/>
      <c r="ODX15" s="810"/>
      <c r="ODY15" s="810"/>
      <c r="ODZ15" s="810"/>
      <c r="OEA15" s="810"/>
      <c r="OEB15" s="810"/>
      <c r="OEC15" s="810"/>
      <c r="OED15" s="810"/>
      <c r="OEE15" s="810"/>
      <c r="OEF15" s="810"/>
      <c r="OEG15" s="810"/>
      <c r="OEH15" s="810"/>
      <c r="OEI15" s="810"/>
      <c r="OEJ15" s="810"/>
      <c r="OEK15" s="810"/>
      <c r="OEL15" s="810"/>
      <c r="OEM15" s="810"/>
      <c r="OEN15" s="810"/>
      <c r="OEO15" s="810"/>
      <c r="OEP15" s="810"/>
      <c r="OEQ15" s="810"/>
      <c r="OER15" s="810"/>
      <c r="OES15" s="810"/>
      <c r="OET15" s="810"/>
      <c r="OEU15" s="810"/>
      <c r="OEV15" s="810"/>
      <c r="OEW15" s="810"/>
      <c r="OEX15" s="810"/>
      <c r="OEY15" s="810"/>
      <c r="OEZ15" s="810"/>
      <c r="OFA15" s="810"/>
      <c r="OFB15" s="810"/>
      <c r="OFC15" s="810"/>
      <c r="OFD15" s="810"/>
      <c r="OFE15" s="810"/>
      <c r="OFF15" s="810"/>
      <c r="OFG15" s="810"/>
      <c r="OFH15" s="810"/>
      <c r="OFI15" s="810"/>
      <c r="OFJ15" s="810"/>
      <c r="OFK15" s="810"/>
      <c r="OFL15" s="810"/>
      <c r="OFM15" s="810"/>
      <c r="OFN15" s="810"/>
      <c r="OFO15" s="810"/>
      <c r="OFP15" s="810"/>
      <c r="OFQ15" s="810"/>
      <c r="OFR15" s="810"/>
      <c r="OFS15" s="810"/>
      <c r="OFT15" s="810"/>
      <c r="OFU15" s="810"/>
      <c r="OFV15" s="810"/>
      <c r="OFW15" s="810"/>
      <c r="OFX15" s="810"/>
      <c r="OFY15" s="810"/>
      <c r="OFZ15" s="810"/>
      <c r="OGA15" s="810"/>
      <c r="OGB15" s="810"/>
      <c r="OGC15" s="810"/>
      <c r="OGD15" s="810"/>
      <c r="OGE15" s="810"/>
      <c r="OGF15" s="810"/>
      <c r="OGG15" s="810"/>
      <c r="OGH15" s="810"/>
      <c r="OGI15" s="810"/>
      <c r="OGJ15" s="810"/>
      <c r="OGK15" s="810"/>
      <c r="OGL15" s="810"/>
      <c r="OGM15" s="810"/>
      <c r="OGN15" s="810"/>
      <c r="OGO15" s="810"/>
      <c r="OGP15" s="810"/>
      <c r="OGQ15" s="810"/>
      <c r="OGR15" s="810"/>
      <c r="OGS15" s="810"/>
      <c r="OGT15" s="810"/>
      <c r="OGU15" s="810"/>
      <c r="OGV15" s="810"/>
      <c r="OGW15" s="810"/>
      <c r="OGX15" s="810"/>
      <c r="OGY15" s="810"/>
      <c r="OGZ15" s="810"/>
      <c r="OHA15" s="810"/>
      <c r="OHB15" s="810"/>
      <c r="OHC15" s="810"/>
      <c r="OHD15" s="810"/>
      <c r="OHE15" s="810"/>
      <c r="OHF15" s="810"/>
      <c r="OHG15" s="810"/>
      <c r="OHH15" s="810"/>
      <c r="OHI15" s="810"/>
      <c r="OHJ15" s="810"/>
      <c r="OHK15" s="810"/>
      <c r="OHL15" s="810"/>
      <c r="OHM15" s="810"/>
      <c r="OHN15" s="810"/>
      <c r="OHO15" s="810"/>
      <c r="OHP15" s="810"/>
      <c r="OHQ15" s="810"/>
      <c r="OHR15" s="810"/>
      <c r="OHS15" s="810"/>
      <c r="OHT15" s="810"/>
      <c r="OHU15" s="810"/>
      <c r="OHV15" s="810"/>
      <c r="OHW15" s="810"/>
      <c r="OHX15" s="810"/>
      <c r="OHY15" s="810"/>
      <c r="OHZ15" s="810"/>
      <c r="OIA15" s="810"/>
      <c r="OIB15" s="810"/>
      <c r="OIC15" s="810"/>
      <c r="OID15" s="810"/>
      <c r="OIE15" s="810"/>
      <c r="OIF15" s="810"/>
      <c r="OIG15" s="810"/>
      <c r="OIH15" s="810"/>
      <c r="OII15" s="810"/>
      <c r="OIJ15" s="810"/>
      <c r="OIK15" s="810"/>
      <c r="OIL15" s="810"/>
      <c r="OIM15" s="810"/>
      <c r="OIN15" s="810"/>
      <c r="OIO15" s="810"/>
      <c r="OIP15" s="810"/>
      <c r="OIQ15" s="810"/>
      <c r="OIR15" s="810"/>
      <c r="OIS15" s="810"/>
      <c r="OIT15" s="810"/>
      <c r="OIU15" s="810"/>
      <c r="OIV15" s="810"/>
      <c r="OIW15" s="810"/>
      <c r="OIX15" s="810"/>
      <c r="OIY15" s="810"/>
      <c r="OIZ15" s="810"/>
      <c r="OJA15" s="810"/>
      <c r="OJB15" s="810"/>
      <c r="OJC15" s="810"/>
      <c r="OJD15" s="810"/>
      <c r="OJE15" s="810"/>
      <c r="OJF15" s="810"/>
      <c r="OJG15" s="810"/>
      <c r="OJH15" s="810"/>
      <c r="OJI15" s="810"/>
      <c r="OJJ15" s="810"/>
      <c r="OJK15" s="810"/>
      <c r="OJL15" s="810"/>
      <c r="OJM15" s="810"/>
      <c r="OJN15" s="810"/>
      <c r="OJO15" s="810"/>
      <c r="OJP15" s="810"/>
      <c r="OJQ15" s="810"/>
      <c r="OJR15" s="810"/>
      <c r="OJS15" s="810"/>
      <c r="OJT15" s="810"/>
      <c r="OJU15" s="810"/>
      <c r="OJV15" s="810"/>
      <c r="OJW15" s="810"/>
      <c r="OJX15" s="810"/>
      <c r="OJY15" s="810"/>
      <c r="OJZ15" s="810"/>
      <c r="OKA15" s="810"/>
      <c r="OKB15" s="810"/>
      <c r="OKC15" s="810"/>
      <c r="OKD15" s="810"/>
      <c r="OKE15" s="810"/>
      <c r="OKF15" s="810"/>
      <c r="OKG15" s="810"/>
      <c r="OKH15" s="810"/>
      <c r="OKI15" s="810"/>
      <c r="OKJ15" s="810"/>
      <c r="OKK15" s="810"/>
      <c r="OKL15" s="810"/>
      <c r="OKM15" s="810"/>
      <c r="OKN15" s="810"/>
      <c r="OKO15" s="810"/>
      <c r="OKP15" s="810"/>
      <c r="OKQ15" s="810"/>
      <c r="OKR15" s="810"/>
      <c r="OKS15" s="810"/>
      <c r="OKT15" s="810"/>
      <c r="OKU15" s="810"/>
      <c r="OKV15" s="810"/>
      <c r="OKW15" s="810"/>
      <c r="OKX15" s="810"/>
      <c r="OKY15" s="810"/>
      <c r="OKZ15" s="810"/>
      <c r="OLA15" s="810"/>
      <c r="OLB15" s="810"/>
      <c r="OLC15" s="810"/>
      <c r="OLD15" s="810"/>
      <c r="OLE15" s="810"/>
      <c r="OLF15" s="810"/>
      <c r="OLG15" s="810"/>
      <c r="OLH15" s="810"/>
      <c r="OLI15" s="810"/>
      <c r="OLJ15" s="810"/>
      <c r="OLK15" s="810"/>
      <c r="OLL15" s="810"/>
      <c r="OLM15" s="810"/>
      <c r="OLN15" s="810"/>
      <c r="OLO15" s="810"/>
      <c r="OLP15" s="810"/>
      <c r="OLQ15" s="810"/>
      <c r="OLR15" s="810"/>
      <c r="OLS15" s="810"/>
      <c r="OLT15" s="810"/>
      <c r="OLU15" s="810"/>
      <c r="OLV15" s="810"/>
      <c r="OLW15" s="810"/>
      <c r="OLX15" s="810"/>
      <c r="OLY15" s="810"/>
      <c r="OLZ15" s="810"/>
      <c r="OMA15" s="810"/>
      <c r="OMB15" s="810"/>
      <c r="OMC15" s="810"/>
      <c r="OMD15" s="810"/>
      <c r="OME15" s="810"/>
      <c r="OMF15" s="810"/>
      <c r="OMG15" s="810"/>
      <c r="OMH15" s="810"/>
      <c r="OMI15" s="810"/>
      <c r="OMJ15" s="810"/>
      <c r="OMK15" s="810"/>
      <c r="OML15" s="810"/>
      <c r="OMM15" s="810"/>
      <c r="OMN15" s="810"/>
      <c r="OMO15" s="810"/>
      <c r="OMP15" s="810"/>
      <c r="OMQ15" s="810"/>
      <c r="OMR15" s="810"/>
      <c r="OMS15" s="810"/>
      <c r="OMT15" s="810"/>
      <c r="OMU15" s="810"/>
      <c r="OMV15" s="810"/>
      <c r="OMW15" s="810"/>
      <c r="OMX15" s="810"/>
      <c r="OMY15" s="810"/>
      <c r="OMZ15" s="810"/>
      <c r="ONA15" s="810"/>
      <c r="ONB15" s="810"/>
      <c r="ONC15" s="810"/>
      <c r="OND15" s="810"/>
      <c r="ONE15" s="810"/>
      <c r="ONF15" s="810"/>
      <c r="ONG15" s="810"/>
      <c r="ONH15" s="810"/>
      <c r="ONI15" s="810"/>
      <c r="ONJ15" s="810"/>
      <c r="ONK15" s="810"/>
      <c r="ONL15" s="810"/>
      <c r="ONM15" s="810"/>
      <c r="ONN15" s="810"/>
      <c r="ONO15" s="810"/>
      <c r="ONP15" s="810"/>
      <c r="ONQ15" s="810"/>
      <c r="ONR15" s="810"/>
      <c r="ONS15" s="810"/>
      <c r="ONT15" s="810"/>
      <c r="ONU15" s="810"/>
      <c r="ONV15" s="810"/>
      <c r="ONW15" s="810"/>
      <c r="ONX15" s="810"/>
      <c r="ONY15" s="810"/>
      <c r="ONZ15" s="810"/>
      <c r="OOA15" s="810"/>
      <c r="OOB15" s="810"/>
      <c r="OOC15" s="810"/>
      <c r="OOD15" s="810"/>
      <c r="OOE15" s="810"/>
      <c r="OOF15" s="810"/>
      <c r="OOG15" s="810"/>
      <c r="OOH15" s="810"/>
      <c r="OOI15" s="810"/>
      <c r="OOJ15" s="810"/>
      <c r="OOK15" s="810"/>
      <c r="OOL15" s="810"/>
      <c r="OOM15" s="810"/>
      <c r="OON15" s="810"/>
      <c r="OOO15" s="810"/>
      <c r="OOP15" s="810"/>
      <c r="OOQ15" s="810"/>
      <c r="OOR15" s="810"/>
      <c r="OOS15" s="810"/>
      <c r="OOT15" s="810"/>
      <c r="OOU15" s="810"/>
      <c r="OOV15" s="810"/>
      <c r="OOW15" s="810"/>
      <c r="OOX15" s="810"/>
      <c r="OOY15" s="810"/>
      <c r="OOZ15" s="810"/>
      <c r="OPA15" s="810"/>
      <c r="OPB15" s="810"/>
      <c r="OPC15" s="810"/>
      <c r="OPD15" s="810"/>
      <c r="OPE15" s="810"/>
      <c r="OPF15" s="810"/>
      <c r="OPG15" s="810"/>
      <c r="OPH15" s="810"/>
      <c r="OPI15" s="810"/>
      <c r="OPJ15" s="810"/>
      <c r="OPK15" s="810"/>
      <c r="OPL15" s="810"/>
      <c r="OPM15" s="810"/>
      <c r="OPN15" s="810"/>
      <c r="OPO15" s="810"/>
      <c r="OPP15" s="810"/>
      <c r="OPQ15" s="810"/>
      <c r="OPR15" s="810"/>
      <c r="OPS15" s="810"/>
      <c r="OPT15" s="810"/>
      <c r="OPU15" s="810"/>
      <c r="OPV15" s="810"/>
      <c r="OPW15" s="810"/>
      <c r="OPX15" s="810"/>
      <c r="OPY15" s="810"/>
      <c r="OPZ15" s="810"/>
      <c r="OQA15" s="810"/>
      <c r="OQB15" s="810"/>
      <c r="OQC15" s="810"/>
      <c r="OQD15" s="810"/>
      <c r="OQE15" s="810"/>
      <c r="OQF15" s="810"/>
      <c r="OQG15" s="810"/>
      <c r="OQH15" s="810"/>
      <c r="OQI15" s="810"/>
      <c r="OQJ15" s="810"/>
      <c r="OQK15" s="810"/>
      <c r="OQL15" s="810"/>
      <c r="OQM15" s="810"/>
      <c r="OQN15" s="810"/>
      <c r="OQO15" s="810"/>
      <c r="OQP15" s="810"/>
      <c r="OQQ15" s="810"/>
      <c r="OQR15" s="810"/>
      <c r="OQS15" s="810"/>
      <c r="OQT15" s="810"/>
      <c r="OQU15" s="810"/>
      <c r="OQV15" s="810"/>
      <c r="OQW15" s="810"/>
      <c r="OQX15" s="810"/>
      <c r="OQY15" s="810"/>
      <c r="OQZ15" s="810"/>
      <c r="ORA15" s="810"/>
      <c r="ORB15" s="810"/>
      <c r="ORC15" s="810"/>
      <c r="ORD15" s="810"/>
      <c r="ORE15" s="810"/>
      <c r="ORF15" s="810"/>
      <c r="ORG15" s="810"/>
      <c r="ORH15" s="810"/>
      <c r="ORI15" s="810"/>
      <c r="ORJ15" s="810"/>
      <c r="ORK15" s="810"/>
      <c r="ORL15" s="810"/>
      <c r="ORM15" s="810"/>
      <c r="ORN15" s="810"/>
      <c r="ORO15" s="810"/>
      <c r="ORP15" s="810"/>
      <c r="ORQ15" s="810"/>
      <c r="ORR15" s="810"/>
      <c r="ORS15" s="810"/>
      <c r="ORT15" s="810"/>
      <c r="ORU15" s="810"/>
      <c r="ORV15" s="810"/>
      <c r="ORW15" s="810"/>
      <c r="ORX15" s="810"/>
      <c r="ORY15" s="810"/>
      <c r="ORZ15" s="810"/>
      <c r="OSA15" s="810"/>
      <c r="OSB15" s="810"/>
      <c r="OSC15" s="810"/>
      <c r="OSD15" s="810"/>
      <c r="OSE15" s="810"/>
      <c r="OSF15" s="810"/>
      <c r="OSG15" s="810"/>
      <c r="OSH15" s="810"/>
      <c r="OSI15" s="810"/>
      <c r="OSJ15" s="810"/>
      <c r="OSK15" s="810"/>
      <c r="OSL15" s="810"/>
      <c r="OSM15" s="810"/>
      <c r="OSN15" s="810"/>
      <c r="OSO15" s="810"/>
      <c r="OSP15" s="810"/>
      <c r="OSQ15" s="810"/>
      <c r="OSR15" s="810"/>
      <c r="OSS15" s="810"/>
      <c r="OST15" s="810"/>
      <c r="OSU15" s="810"/>
      <c r="OSV15" s="810"/>
      <c r="OSW15" s="810"/>
      <c r="OSX15" s="810"/>
      <c r="OSY15" s="810"/>
      <c r="OSZ15" s="810"/>
      <c r="OTA15" s="810"/>
      <c r="OTB15" s="810"/>
      <c r="OTC15" s="810"/>
      <c r="OTD15" s="810"/>
      <c r="OTE15" s="810"/>
      <c r="OTF15" s="810"/>
      <c r="OTG15" s="810"/>
      <c r="OTH15" s="810"/>
      <c r="OTI15" s="810"/>
      <c r="OTJ15" s="810"/>
      <c r="OTK15" s="810"/>
      <c r="OTL15" s="810"/>
      <c r="OTM15" s="810"/>
      <c r="OTN15" s="810"/>
      <c r="OTO15" s="810"/>
      <c r="OTP15" s="810"/>
      <c r="OTQ15" s="810"/>
      <c r="OTR15" s="810"/>
      <c r="OTS15" s="810"/>
      <c r="OTT15" s="810"/>
      <c r="OTU15" s="810"/>
      <c r="OTV15" s="810"/>
      <c r="OTW15" s="810"/>
      <c r="OTX15" s="810"/>
      <c r="OTY15" s="810"/>
      <c r="OTZ15" s="810"/>
      <c r="OUA15" s="810"/>
      <c r="OUB15" s="810"/>
      <c r="OUC15" s="810"/>
      <c r="OUD15" s="810"/>
      <c r="OUE15" s="810"/>
      <c r="OUF15" s="810"/>
      <c r="OUG15" s="810"/>
      <c r="OUH15" s="810"/>
      <c r="OUI15" s="810"/>
      <c r="OUJ15" s="810"/>
      <c r="OUK15" s="810"/>
      <c r="OUL15" s="810"/>
      <c r="OUM15" s="810"/>
      <c r="OUN15" s="810"/>
      <c r="OUO15" s="810"/>
      <c r="OUP15" s="810"/>
      <c r="OUQ15" s="810"/>
      <c r="OUR15" s="810"/>
      <c r="OUS15" s="810"/>
      <c r="OUT15" s="810"/>
      <c r="OUU15" s="810"/>
      <c r="OUV15" s="810"/>
      <c r="OUW15" s="810"/>
      <c r="OUX15" s="810"/>
      <c r="OUY15" s="810"/>
      <c r="OUZ15" s="810"/>
      <c r="OVA15" s="810"/>
      <c r="OVB15" s="810"/>
      <c r="OVC15" s="810"/>
      <c r="OVD15" s="810"/>
      <c r="OVE15" s="810"/>
      <c r="OVF15" s="810"/>
      <c r="OVG15" s="810"/>
      <c r="OVH15" s="810"/>
      <c r="OVI15" s="810"/>
      <c r="OVJ15" s="810"/>
      <c r="OVK15" s="810"/>
      <c r="OVL15" s="810"/>
      <c r="OVM15" s="810"/>
      <c r="OVN15" s="810"/>
      <c r="OVO15" s="810"/>
      <c r="OVP15" s="810"/>
      <c r="OVQ15" s="810"/>
      <c r="OVR15" s="810"/>
      <c r="OVS15" s="810"/>
      <c r="OVT15" s="810"/>
      <c r="OVU15" s="810"/>
      <c r="OVV15" s="810"/>
      <c r="OVW15" s="810"/>
      <c r="OVX15" s="810"/>
      <c r="OVY15" s="810"/>
      <c r="OVZ15" s="810"/>
      <c r="OWA15" s="810"/>
      <c r="OWB15" s="810"/>
      <c r="OWC15" s="810"/>
      <c r="OWD15" s="810"/>
      <c r="OWE15" s="810"/>
      <c r="OWF15" s="810"/>
      <c r="OWG15" s="810"/>
      <c r="OWH15" s="810"/>
      <c r="OWI15" s="810"/>
      <c r="OWJ15" s="810"/>
      <c r="OWK15" s="810"/>
      <c r="OWL15" s="810"/>
      <c r="OWM15" s="810"/>
      <c r="OWN15" s="810"/>
      <c r="OWO15" s="810"/>
      <c r="OWP15" s="810"/>
      <c r="OWQ15" s="810"/>
      <c r="OWR15" s="810"/>
      <c r="OWS15" s="810"/>
      <c r="OWT15" s="810"/>
      <c r="OWU15" s="810"/>
      <c r="OWV15" s="810"/>
      <c r="OWW15" s="810"/>
      <c r="OWX15" s="810"/>
      <c r="OWY15" s="810"/>
      <c r="OWZ15" s="810"/>
      <c r="OXA15" s="810"/>
      <c r="OXB15" s="810"/>
      <c r="OXC15" s="810"/>
      <c r="OXD15" s="810"/>
      <c r="OXE15" s="810"/>
      <c r="OXF15" s="810"/>
      <c r="OXG15" s="810"/>
      <c r="OXH15" s="810"/>
      <c r="OXI15" s="810"/>
      <c r="OXJ15" s="810"/>
      <c r="OXK15" s="810"/>
      <c r="OXL15" s="810"/>
      <c r="OXM15" s="810"/>
      <c r="OXN15" s="810"/>
      <c r="OXO15" s="810"/>
      <c r="OXP15" s="810"/>
      <c r="OXQ15" s="810"/>
      <c r="OXR15" s="810"/>
      <c r="OXS15" s="810"/>
      <c r="OXT15" s="810"/>
      <c r="OXU15" s="810"/>
      <c r="OXV15" s="810"/>
      <c r="OXW15" s="810"/>
      <c r="OXX15" s="810"/>
      <c r="OXY15" s="810"/>
      <c r="OXZ15" s="810"/>
      <c r="OYA15" s="810"/>
      <c r="OYB15" s="810"/>
      <c r="OYC15" s="810"/>
      <c r="OYD15" s="810"/>
      <c r="OYE15" s="810"/>
      <c r="OYF15" s="810"/>
      <c r="OYG15" s="810"/>
      <c r="OYH15" s="810"/>
      <c r="OYI15" s="810"/>
      <c r="OYJ15" s="810"/>
      <c r="OYK15" s="810"/>
      <c r="OYL15" s="810"/>
      <c r="OYM15" s="810"/>
      <c r="OYN15" s="810"/>
      <c r="OYO15" s="810"/>
      <c r="OYP15" s="810"/>
      <c r="OYQ15" s="810"/>
      <c r="OYR15" s="810"/>
      <c r="OYS15" s="810"/>
      <c r="OYT15" s="810"/>
      <c r="OYU15" s="810"/>
      <c r="OYV15" s="810"/>
      <c r="OYW15" s="810"/>
      <c r="OYX15" s="810"/>
      <c r="OYY15" s="810"/>
      <c r="OYZ15" s="810"/>
      <c r="OZA15" s="810"/>
      <c r="OZB15" s="810"/>
      <c r="OZC15" s="810"/>
      <c r="OZD15" s="810"/>
      <c r="OZE15" s="810"/>
      <c r="OZF15" s="810"/>
      <c r="OZG15" s="810"/>
      <c r="OZH15" s="810"/>
      <c r="OZI15" s="810"/>
      <c r="OZJ15" s="810"/>
      <c r="OZK15" s="810"/>
      <c r="OZL15" s="810"/>
      <c r="OZM15" s="810"/>
      <c r="OZN15" s="810"/>
      <c r="OZO15" s="810"/>
      <c r="OZP15" s="810"/>
      <c r="OZQ15" s="810"/>
      <c r="OZR15" s="810"/>
      <c r="OZS15" s="810"/>
      <c r="OZT15" s="810"/>
      <c r="OZU15" s="810"/>
      <c r="OZV15" s="810"/>
      <c r="OZW15" s="810"/>
      <c r="OZX15" s="810"/>
      <c r="OZY15" s="810"/>
      <c r="OZZ15" s="810"/>
      <c r="PAA15" s="810"/>
      <c r="PAB15" s="810"/>
      <c r="PAC15" s="810"/>
      <c r="PAD15" s="810"/>
      <c r="PAE15" s="810"/>
      <c r="PAF15" s="810"/>
      <c r="PAG15" s="810"/>
      <c r="PAH15" s="810"/>
      <c r="PAI15" s="810"/>
      <c r="PAJ15" s="810"/>
      <c r="PAK15" s="810"/>
      <c r="PAL15" s="810"/>
      <c r="PAM15" s="810"/>
      <c r="PAN15" s="810"/>
      <c r="PAO15" s="810"/>
      <c r="PAP15" s="810"/>
      <c r="PAQ15" s="810"/>
      <c r="PAR15" s="810"/>
      <c r="PAS15" s="810"/>
      <c r="PAT15" s="810"/>
      <c r="PAU15" s="810"/>
      <c r="PAV15" s="810"/>
      <c r="PAW15" s="810"/>
      <c r="PAX15" s="810"/>
      <c r="PAY15" s="810"/>
      <c r="PAZ15" s="810"/>
      <c r="PBA15" s="810"/>
      <c r="PBB15" s="810"/>
      <c r="PBC15" s="810"/>
      <c r="PBD15" s="810"/>
      <c r="PBE15" s="810"/>
      <c r="PBF15" s="810"/>
      <c r="PBG15" s="810"/>
      <c r="PBH15" s="810"/>
      <c r="PBI15" s="810"/>
      <c r="PBJ15" s="810"/>
      <c r="PBK15" s="810"/>
      <c r="PBL15" s="810"/>
      <c r="PBM15" s="810"/>
      <c r="PBN15" s="810"/>
      <c r="PBO15" s="810"/>
      <c r="PBP15" s="810"/>
      <c r="PBQ15" s="810"/>
      <c r="PBR15" s="810"/>
      <c r="PBS15" s="810"/>
      <c r="PBT15" s="810"/>
      <c r="PBU15" s="810"/>
      <c r="PBV15" s="810"/>
      <c r="PBW15" s="810"/>
      <c r="PBX15" s="810"/>
      <c r="PBY15" s="810"/>
      <c r="PBZ15" s="810"/>
      <c r="PCA15" s="810"/>
      <c r="PCB15" s="810"/>
      <c r="PCC15" s="810"/>
      <c r="PCD15" s="810"/>
      <c r="PCE15" s="810"/>
      <c r="PCF15" s="810"/>
      <c r="PCG15" s="810"/>
      <c r="PCH15" s="810"/>
      <c r="PCI15" s="810"/>
      <c r="PCJ15" s="810"/>
      <c r="PCK15" s="810"/>
      <c r="PCL15" s="810"/>
      <c r="PCM15" s="810"/>
      <c r="PCN15" s="810"/>
      <c r="PCO15" s="810"/>
      <c r="PCP15" s="810"/>
      <c r="PCQ15" s="810"/>
      <c r="PCR15" s="810"/>
      <c r="PCS15" s="810"/>
      <c r="PCT15" s="810"/>
      <c r="PCU15" s="810"/>
      <c r="PCV15" s="810"/>
      <c r="PCW15" s="810"/>
      <c r="PCX15" s="810"/>
      <c r="PCY15" s="810"/>
      <c r="PCZ15" s="810"/>
      <c r="PDA15" s="810"/>
      <c r="PDB15" s="810"/>
      <c r="PDC15" s="810"/>
      <c r="PDD15" s="810"/>
      <c r="PDE15" s="810"/>
      <c r="PDF15" s="810"/>
      <c r="PDG15" s="810"/>
      <c r="PDH15" s="810"/>
      <c r="PDI15" s="810"/>
      <c r="PDJ15" s="810"/>
      <c r="PDK15" s="810"/>
      <c r="PDL15" s="810"/>
      <c r="PDM15" s="810"/>
      <c r="PDN15" s="810"/>
      <c r="PDO15" s="810"/>
      <c r="PDP15" s="810"/>
      <c r="PDQ15" s="810"/>
      <c r="PDR15" s="810"/>
      <c r="PDS15" s="810"/>
      <c r="PDT15" s="810"/>
      <c r="PDU15" s="810"/>
      <c r="PDV15" s="810"/>
      <c r="PDW15" s="810"/>
      <c r="PDX15" s="810"/>
      <c r="PDY15" s="810"/>
      <c r="PDZ15" s="810"/>
      <c r="PEA15" s="810"/>
      <c r="PEB15" s="810"/>
      <c r="PEC15" s="810"/>
      <c r="PED15" s="810"/>
      <c r="PEE15" s="810"/>
      <c r="PEF15" s="810"/>
      <c r="PEG15" s="810"/>
      <c r="PEH15" s="810"/>
      <c r="PEI15" s="810"/>
      <c r="PEJ15" s="810"/>
      <c r="PEK15" s="810"/>
      <c r="PEL15" s="810"/>
      <c r="PEM15" s="810"/>
      <c r="PEN15" s="810"/>
      <c r="PEO15" s="810"/>
      <c r="PEP15" s="810"/>
      <c r="PEQ15" s="810"/>
      <c r="PER15" s="810"/>
      <c r="PES15" s="810"/>
      <c r="PET15" s="810"/>
      <c r="PEU15" s="810"/>
      <c r="PEV15" s="810"/>
      <c r="PEW15" s="810"/>
      <c r="PEX15" s="810"/>
      <c r="PEY15" s="810"/>
      <c r="PEZ15" s="810"/>
      <c r="PFA15" s="810"/>
      <c r="PFB15" s="810"/>
      <c r="PFC15" s="810"/>
      <c r="PFD15" s="810"/>
      <c r="PFE15" s="810"/>
      <c r="PFF15" s="810"/>
      <c r="PFG15" s="810"/>
      <c r="PFH15" s="810"/>
      <c r="PFI15" s="810"/>
      <c r="PFJ15" s="810"/>
      <c r="PFK15" s="810"/>
      <c r="PFL15" s="810"/>
      <c r="PFM15" s="810"/>
      <c r="PFN15" s="810"/>
      <c r="PFO15" s="810"/>
      <c r="PFP15" s="810"/>
      <c r="PFQ15" s="810"/>
      <c r="PFR15" s="810"/>
      <c r="PFS15" s="810"/>
      <c r="PFT15" s="810"/>
      <c r="PFU15" s="810"/>
      <c r="PFV15" s="810"/>
      <c r="PFW15" s="810"/>
      <c r="PFX15" s="810"/>
      <c r="PFY15" s="810"/>
      <c r="PFZ15" s="810"/>
      <c r="PGA15" s="810"/>
      <c r="PGB15" s="810"/>
      <c r="PGC15" s="810"/>
      <c r="PGD15" s="810"/>
      <c r="PGE15" s="810"/>
      <c r="PGF15" s="810"/>
      <c r="PGG15" s="810"/>
      <c r="PGH15" s="810"/>
      <c r="PGI15" s="810"/>
      <c r="PGJ15" s="810"/>
      <c r="PGK15" s="810"/>
      <c r="PGL15" s="810"/>
      <c r="PGM15" s="810"/>
      <c r="PGN15" s="810"/>
      <c r="PGO15" s="810"/>
      <c r="PGP15" s="810"/>
      <c r="PGQ15" s="810"/>
      <c r="PGR15" s="810"/>
      <c r="PGS15" s="810"/>
      <c r="PGT15" s="810"/>
      <c r="PGU15" s="810"/>
      <c r="PGV15" s="810"/>
      <c r="PGW15" s="810"/>
      <c r="PGX15" s="810"/>
      <c r="PGY15" s="810"/>
      <c r="PGZ15" s="810"/>
      <c r="PHA15" s="810"/>
      <c r="PHB15" s="810"/>
      <c r="PHC15" s="810"/>
      <c r="PHD15" s="810"/>
      <c r="PHE15" s="810"/>
      <c r="PHF15" s="810"/>
      <c r="PHG15" s="810"/>
      <c r="PHH15" s="810"/>
      <c r="PHI15" s="810"/>
      <c r="PHJ15" s="810"/>
      <c r="PHK15" s="810"/>
      <c r="PHL15" s="810"/>
      <c r="PHM15" s="810"/>
      <c r="PHN15" s="810"/>
      <c r="PHO15" s="810"/>
      <c r="PHP15" s="810"/>
      <c r="PHQ15" s="810"/>
      <c r="PHR15" s="810"/>
      <c r="PHS15" s="810"/>
      <c r="PHT15" s="810"/>
      <c r="PHU15" s="810"/>
      <c r="PHV15" s="810"/>
      <c r="PHW15" s="810"/>
      <c r="PHX15" s="810"/>
      <c r="PHY15" s="810"/>
      <c r="PHZ15" s="810"/>
      <c r="PIA15" s="810"/>
      <c r="PIB15" s="810"/>
      <c r="PIC15" s="810"/>
      <c r="PID15" s="810"/>
      <c r="PIE15" s="810"/>
      <c r="PIF15" s="810"/>
      <c r="PIG15" s="810"/>
      <c r="PIH15" s="810"/>
      <c r="PII15" s="810"/>
      <c r="PIJ15" s="810"/>
      <c r="PIK15" s="810"/>
      <c r="PIL15" s="810"/>
      <c r="PIM15" s="810"/>
      <c r="PIN15" s="810"/>
      <c r="PIO15" s="810"/>
      <c r="PIP15" s="810"/>
      <c r="PIQ15" s="810"/>
      <c r="PIR15" s="810"/>
      <c r="PIS15" s="810"/>
      <c r="PIT15" s="810"/>
      <c r="PIU15" s="810"/>
      <c r="PIV15" s="810"/>
      <c r="PIW15" s="810"/>
      <c r="PIX15" s="810"/>
      <c r="PIY15" s="810"/>
      <c r="PIZ15" s="810"/>
      <c r="PJA15" s="810"/>
      <c r="PJB15" s="810"/>
      <c r="PJC15" s="810"/>
      <c r="PJD15" s="810"/>
      <c r="PJE15" s="810"/>
      <c r="PJF15" s="810"/>
      <c r="PJG15" s="810"/>
      <c r="PJH15" s="810"/>
      <c r="PJI15" s="810"/>
      <c r="PJJ15" s="810"/>
      <c r="PJK15" s="810"/>
      <c r="PJL15" s="810"/>
      <c r="PJM15" s="810"/>
      <c r="PJN15" s="810"/>
      <c r="PJO15" s="810"/>
      <c r="PJP15" s="810"/>
      <c r="PJQ15" s="810"/>
      <c r="PJR15" s="810"/>
      <c r="PJS15" s="810"/>
      <c r="PJT15" s="810"/>
      <c r="PJU15" s="810"/>
      <c r="PJV15" s="810"/>
      <c r="PJW15" s="810"/>
      <c r="PJX15" s="810"/>
      <c r="PJY15" s="810"/>
      <c r="PJZ15" s="810"/>
      <c r="PKA15" s="810"/>
      <c r="PKB15" s="810"/>
      <c r="PKC15" s="810"/>
      <c r="PKD15" s="810"/>
      <c r="PKE15" s="810"/>
      <c r="PKF15" s="810"/>
      <c r="PKG15" s="810"/>
      <c r="PKH15" s="810"/>
      <c r="PKI15" s="810"/>
      <c r="PKJ15" s="810"/>
      <c r="PKK15" s="810"/>
      <c r="PKL15" s="810"/>
      <c r="PKM15" s="810"/>
      <c r="PKN15" s="810"/>
      <c r="PKO15" s="810"/>
      <c r="PKP15" s="810"/>
      <c r="PKQ15" s="810"/>
      <c r="PKR15" s="810"/>
      <c r="PKS15" s="810"/>
      <c r="PKT15" s="810"/>
      <c r="PKU15" s="810"/>
      <c r="PKV15" s="810"/>
      <c r="PKW15" s="810"/>
      <c r="PKX15" s="810"/>
      <c r="PKY15" s="810"/>
      <c r="PKZ15" s="810"/>
      <c r="PLA15" s="810"/>
      <c r="PLB15" s="810"/>
      <c r="PLC15" s="810"/>
      <c r="PLD15" s="810"/>
      <c r="PLE15" s="810"/>
      <c r="PLF15" s="810"/>
      <c r="PLG15" s="810"/>
      <c r="PLH15" s="810"/>
      <c r="PLI15" s="810"/>
      <c r="PLJ15" s="810"/>
      <c r="PLK15" s="810"/>
      <c r="PLL15" s="810"/>
      <c r="PLM15" s="810"/>
      <c r="PLN15" s="810"/>
      <c r="PLO15" s="810"/>
      <c r="PLP15" s="810"/>
      <c r="PLQ15" s="810"/>
      <c r="PLR15" s="810"/>
      <c r="PLS15" s="810"/>
      <c r="PLT15" s="810"/>
      <c r="PLU15" s="810"/>
      <c r="PLV15" s="810"/>
      <c r="PLW15" s="810"/>
      <c r="PLX15" s="810"/>
      <c r="PLY15" s="810"/>
      <c r="PLZ15" s="810"/>
      <c r="PMA15" s="810"/>
      <c r="PMB15" s="810"/>
      <c r="PMC15" s="810"/>
      <c r="PMD15" s="810"/>
      <c r="PME15" s="810"/>
      <c r="PMF15" s="810"/>
      <c r="PMG15" s="810"/>
      <c r="PMH15" s="810"/>
      <c r="PMI15" s="810"/>
      <c r="PMJ15" s="810"/>
      <c r="PMK15" s="810"/>
      <c r="PML15" s="810"/>
      <c r="PMM15" s="810"/>
      <c r="PMN15" s="810"/>
      <c r="PMO15" s="810"/>
      <c r="PMP15" s="810"/>
      <c r="PMQ15" s="810"/>
      <c r="PMR15" s="810"/>
      <c r="PMS15" s="810"/>
      <c r="PMT15" s="810"/>
      <c r="PMU15" s="810"/>
      <c r="PMV15" s="810"/>
      <c r="PMW15" s="810"/>
      <c r="PMX15" s="810"/>
      <c r="PMY15" s="810"/>
      <c r="PMZ15" s="810"/>
      <c r="PNA15" s="810"/>
      <c r="PNB15" s="810"/>
      <c r="PNC15" s="810"/>
      <c r="PND15" s="810"/>
      <c r="PNE15" s="810"/>
      <c r="PNF15" s="810"/>
      <c r="PNG15" s="810"/>
      <c r="PNH15" s="810"/>
      <c r="PNI15" s="810"/>
      <c r="PNJ15" s="810"/>
      <c r="PNK15" s="810"/>
      <c r="PNL15" s="810"/>
      <c r="PNM15" s="810"/>
      <c r="PNN15" s="810"/>
      <c r="PNO15" s="810"/>
      <c r="PNP15" s="810"/>
      <c r="PNQ15" s="810"/>
      <c r="PNR15" s="810"/>
      <c r="PNS15" s="810"/>
      <c r="PNT15" s="810"/>
      <c r="PNU15" s="810"/>
      <c r="PNV15" s="810"/>
      <c r="PNW15" s="810"/>
      <c r="PNX15" s="810"/>
      <c r="PNY15" s="810"/>
      <c r="PNZ15" s="810"/>
      <c r="POA15" s="810"/>
      <c r="POB15" s="810"/>
      <c r="POC15" s="810"/>
      <c r="POD15" s="810"/>
      <c r="POE15" s="810"/>
      <c r="POF15" s="810"/>
      <c r="POG15" s="810"/>
      <c r="POH15" s="810"/>
      <c r="POI15" s="810"/>
      <c r="POJ15" s="810"/>
      <c r="POK15" s="810"/>
      <c r="POL15" s="810"/>
      <c r="POM15" s="810"/>
      <c r="PON15" s="810"/>
      <c r="POO15" s="810"/>
      <c r="POP15" s="810"/>
      <c r="POQ15" s="810"/>
      <c r="POR15" s="810"/>
      <c r="POS15" s="810"/>
      <c r="POT15" s="810"/>
      <c r="POU15" s="810"/>
      <c r="POV15" s="810"/>
      <c r="POW15" s="810"/>
      <c r="POX15" s="810"/>
      <c r="POY15" s="810"/>
      <c r="POZ15" s="810"/>
      <c r="PPA15" s="810"/>
      <c r="PPB15" s="810"/>
      <c r="PPC15" s="810"/>
      <c r="PPD15" s="810"/>
      <c r="PPE15" s="810"/>
      <c r="PPF15" s="810"/>
      <c r="PPG15" s="810"/>
      <c r="PPH15" s="810"/>
      <c r="PPI15" s="810"/>
      <c r="PPJ15" s="810"/>
      <c r="PPK15" s="810"/>
      <c r="PPL15" s="810"/>
      <c r="PPM15" s="810"/>
      <c r="PPN15" s="810"/>
      <c r="PPO15" s="810"/>
      <c r="PPP15" s="810"/>
      <c r="PPQ15" s="810"/>
      <c r="PPR15" s="810"/>
      <c r="PPS15" s="810"/>
      <c r="PPT15" s="810"/>
      <c r="PPU15" s="810"/>
      <c r="PPV15" s="810"/>
      <c r="PPW15" s="810"/>
      <c r="PPX15" s="810"/>
      <c r="PPY15" s="810"/>
      <c r="PPZ15" s="810"/>
      <c r="PQA15" s="810"/>
      <c r="PQB15" s="810"/>
      <c r="PQC15" s="810"/>
      <c r="PQD15" s="810"/>
      <c r="PQE15" s="810"/>
      <c r="PQF15" s="810"/>
      <c r="PQG15" s="810"/>
      <c r="PQH15" s="810"/>
      <c r="PQI15" s="810"/>
      <c r="PQJ15" s="810"/>
      <c r="PQK15" s="810"/>
      <c r="PQL15" s="810"/>
      <c r="PQM15" s="810"/>
      <c r="PQN15" s="810"/>
      <c r="PQO15" s="810"/>
      <c r="PQP15" s="810"/>
      <c r="PQQ15" s="810"/>
      <c r="PQR15" s="810"/>
      <c r="PQS15" s="810"/>
      <c r="PQT15" s="810"/>
      <c r="PQU15" s="810"/>
      <c r="PQV15" s="810"/>
      <c r="PQW15" s="810"/>
      <c r="PQX15" s="810"/>
      <c r="PQY15" s="810"/>
      <c r="PQZ15" s="810"/>
      <c r="PRA15" s="810"/>
      <c r="PRB15" s="810"/>
      <c r="PRC15" s="810"/>
      <c r="PRD15" s="810"/>
      <c r="PRE15" s="810"/>
      <c r="PRF15" s="810"/>
      <c r="PRG15" s="810"/>
      <c r="PRH15" s="810"/>
      <c r="PRI15" s="810"/>
      <c r="PRJ15" s="810"/>
      <c r="PRK15" s="810"/>
      <c r="PRL15" s="810"/>
      <c r="PRM15" s="810"/>
      <c r="PRN15" s="810"/>
      <c r="PRO15" s="810"/>
      <c r="PRP15" s="810"/>
      <c r="PRQ15" s="810"/>
      <c r="PRR15" s="810"/>
      <c r="PRS15" s="810"/>
      <c r="PRT15" s="810"/>
      <c r="PRU15" s="810"/>
      <c r="PRV15" s="810"/>
      <c r="PRW15" s="810"/>
      <c r="PRX15" s="810"/>
      <c r="PRY15" s="810"/>
      <c r="PRZ15" s="810"/>
      <c r="PSA15" s="810"/>
      <c r="PSB15" s="810"/>
      <c r="PSC15" s="810"/>
      <c r="PSD15" s="810"/>
      <c r="PSE15" s="810"/>
      <c r="PSF15" s="810"/>
      <c r="PSG15" s="810"/>
      <c r="PSH15" s="810"/>
      <c r="PSI15" s="810"/>
      <c r="PSJ15" s="810"/>
      <c r="PSK15" s="810"/>
      <c r="PSL15" s="810"/>
      <c r="PSM15" s="810"/>
      <c r="PSN15" s="810"/>
      <c r="PSO15" s="810"/>
      <c r="PSP15" s="810"/>
      <c r="PSQ15" s="810"/>
      <c r="PSR15" s="810"/>
      <c r="PSS15" s="810"/>
      <c r="PST15" s="810"/>
      <c r="PSU15" s="810"/>
      <c r="PSV15" s="810"/>
      <c r="PSW15" s="810"/>
      <c r="PSX15" s="810"/>
      <c r="PSY15" s="810"/>
      <c r="PSZ15" s="810"/>
      <c r="PTA15" s="810"/>
      <c r="PTB15" s="810"/>
      <c r="PTC15" s="810"/>
      <c r="PTD15" s="810"/>
      <c r="PTE15" s="810"/>
      <c r="PTF15" s="810"/>
      <c r="PTG15" s="810"/>
      <c r="PTH15" s="810"/>
      <c r="PTI15" s="810"/>
      <c r="PTJ15" s="810"/>
      <c r="PTK15" s="810"/>
      <c r="PTL15" s="810"/>
      <c r="PTM15" s="810"/>
      <c r="PTN15" s="810"/>
      <c r="PTO15" s="810"/>
      <c r="PTP15" s="810"/>
      <c r="PTQ15" s="810"/>
      <c r="PTR15" s="810"/>
      <c r="PTS15" s="810"/>
      <c r="PTT15" s="810"/>
      <c r="PTU15" s="810"/>
      <c r="PTV15" s="810"/>
      <c r="PTW15" s="810"/>
      <c r="PTX15" s="810"/>
      <c r="PTY15" s="810"/>
      <c r="PTZ15" s="810"/>
      <c r="PUA15" s="810"/>
      <c r="PUB15" s="810"/>
      <c r="PUC15" s="810"/>
      <c r="PUD15" s="810"/>
      <c r="PUE15" s="810"/>
      <c r="PUF15" s="810"/>
      <c r="PUG15" s="810"/>
      <c r="PUH15" s="810"/>
      <c r="PUI15" s="810"/>
      <c r="PUJ15" s="810"/>
      <c r="PUK15" s="810"/>
      <c r="PUL15" s="810"/>
      <c r="PUM15" s="810"/>
      <c r="PUN15" s="810"/>
      <c r="PUO15" s="810"/>
      <c r="PUP15" s="810"/>
      <c r="PUQ15" s="810"/>
      <c r="PUR15" s="810"/>
      <c r="PUS15" s="810"/>
      <c r="PUT15" s="810"/>
      <c r="PUU15" s="810"/>
      <c r="PUV15" s="810"/>
      <c r="PUW15" s="810"/>
      <c r="PUX15" s="810"/>
      <c r="PUY15" s="810"/>
      <c r="PUZ15" s="810"/>
      <c r="PVA15" s="810"/>
      <c r="PVB15" s="810"/>
      <c r="PVC15" s="810"/>
      <c r="PVD15" s="810"/>
      <c r="PVE15" s="810"/>
      <c r="PVF15" s="810"/>
      <c r="PVG15" s="810"/>
      <c r="PVH15" s="810"/>
      <c r="PVI15" s="810"/>
      <c r="PVJ15" s="810"/>
      <c r="PVK15" s="810"/>
      <c r="PVL15" s="810"/>
      <c r="PVM15" s="810"/>
      <c r="PVN15" s="810"/>
      <c r="PVO15" s="810"/>
      <c r="PVP15" s="810"/>
      <c r="PVQ15" s="810"/>
      <c r="PVR15" s="810"/>
      <c r="PVS15" s="810"/>
      <c r="PVT15" s="810"/>
      <c r="PVU15" s="810"/>
      <c r="PVV15" s="810"/>
      <c r="PVW15" s="810"/>
      <c r="PVX15" s="810"/>
      <c r="PVY15" s="810"/>
      <c r="PVZ15" s="810"/>
      <c r="PWA15" s="810"/>
      <c r="PWB15" s="810"/>
      <c r="PWC15" s="810"/>
      <c r="PWD15" s="810"/>
      <c r="PWE15" s="810"/>
      <c r="PWF15" s="810"/>
      <c r="PWG15" s="810"/>
      <c r="PWH15" s="810"/>
      <c r="PWI15" s="810"/>
      <c r="PWJ15" s="810"/>
      <c r="PWK15" s="810"/>
      <c r="PWL15" s="810"/>
      <c r="PWM15" s="810"/>
      <c r="PWN15" s="810"/>
      <c r="PWO15" s="810"/>
      <c r="PWP15" s="810"/>
      <c r="PWQ15" s="810"/>
      <c r="PWR15" s="810"/>
      <c r="PWS15" s="810"/>
      <c r="PWT15" s="810"/>
      <c r="PWU15" s="810"/>
      <c r="PWV15" s="810"/>
      <c r="PWW15" s="810"/>
      <c r="PWX15" s="810"/>
      <c r="PWY15" s="810"/>
      <c r="PWZ15" s="810"/>
      <c r="PXA15" s="810"/>
      <c r="PXB15" s="810"/>
      <c r="PXC15" s="810"/>
      <c r="PXD15" s="810"/>
      <c r="PXE15" s="810"/>
      <c r="PXF15" s="810"/>
      <c r="PXG15" s="810"/>
      <c r="PXH15" s="810"/>
      <c r="PXI15" s="810"/>
      <c r="PXJ15" s="810"/>
      <c r="PXK15" s="810"/>
      <c r="PXL15" s="810"/>
      <c r="PXM15" s="810"/>
      <c r="PXN15" s="810"/>
      <c r="PXO15" s="810"/>
      <c r="PXP15" s="810"/>
      <c r="PXQ15" s="810"/>
      <c r="PXR15" s="810"/>
      <c r="PXS15" s="810"/>
      <c r="PXT15" s="810"/>
      <c r="PXU15" s="810"/>
      <c r="PXV15" s="810"/>
      <c r="PXW15" s="810"/>
      <c r="PXX15" s="810"/>
      <c r="PXY15" s="810"/>
      <c r="PXZ15" s="810"/>
      <c r="PYA15" s="810"/>
      <c r="PYB15" s="810"/>
      <c r="PYC15" s="810"/>
      <c r="PYD15" s="810"/>
      <c r="PYE15" s="810"/>
      <c r="PYF15" s="810"/>
      <c r="PYG15" s="810"/>
      <c r="PYH15" s="810"/>
      <c r="PYI15" s="810"/>
      <c r="PYJ15" s="810"/>
      <c r="PYK15" s="810"/>
      <c r="PYL15" s="810"/>
      <c r="PYM15" s="810"/>
      <c r="PYN15" s="810"/>
      <c r="PYO15" s="810"/>
      <c r="PYP15" s="810"/>
      <c r="PYQ15" s="810"/>
      <c r="PYR15" s="810"/>
      <c r="PYS15" s="810"/>
      <c r="PYT15" s="810"/>
      <c r="PYU15" s="810"/>
      <c r="PYV15" s="810"/>
      <c r="PYW15" s="810"/>
      <c r="PYX15" s="810"/>
      <c r="PYY15" s="810"/>
      <c r="PYZ15" s="810"/>
      <c r="PZA15" s="810"/>
      <c r="PZB15" s="810"/>
      <c r="PZC15" s="810"/>
      <c r="PZD15" s="810"/>
      <c r="PZE15" s="810"/>
      <c r="PZF15" s="810"/>
      <c r="PZG15" s="810"/>
      <c r="PZH15" s="810"/>
      <c r="PZI15" s="810"/>
      <c r="PZJ15" s="810"/>
      <c r="PZK15" s="810"/>
      <c r="PZL15" s="810"/>
      <c r="PZM15" s="810"/>
      <c r="PZN15" s="810"/>
      <c r="PZO15" s="810"/>
      <c r="PZP15" s="810"/>
      <c r="PZQ15" s="810"/>
      <c r="PZR15" s="810"/>
      <c r="PZS15" s="810"/>
      <c r="PZT15" s="810"/>
      <c r="PZU15" s="810"/>
      <c r="PZV15" s="810"/>
      <c r="PZW15" s="810"/>
      <c r="PZX15" s="810"/>
      <c r="PZY15" s="810"/>
      <c r="PZZ15" s="810"/>
      <c r="QAA15" s="810"/>
      <c r="QAB15" s="810"/>
      <c r="QAC15" s="810"/>
      <c r="QAD15" s="810"/>
      <c r="QAE15" s="810"/>
      <c r="QAF15" s="810"/>
      <c r="QAG15" s="810"/>
      <c r="QAH15" s="810"/>
      <c r="QAI15" s="810"/>
      <c r="QAJ15" s="810"/>
      <c r="QAK15" s="810"/>
      <c r="QAL15" s="810"/>
      <c r="QAM15" s="810"/>
      <c r="QAN15" s="810"/>
      <c r="QAO15" s="810"/>
      <c r="QAP15" s="810"/>
      <c r="QAQ15" s="810"/>
      <c r="QAR15" s="810"/>
      <c r="QAS15" s="810"/>
      <c r="QAT15" s="810"/>
      <c r="QAU15" s="810"/>
      <c r="QAV15" s="810"/>
      <c r="QAW15" s="810"/>
      <c r="QAX15" s="810"/>
      <c r="QAY15" s="810"/>
      <c r="QAZ15" s="810"/>
      <c r="QBA15" s="810"/>
      <c r="QBB15" s="810"/>
      <c r="QBC15" s="810"/>
      <c r="QBD15" s="810"/>
      <c r="QBE15" s="810"/>
      <c r="QBF15" s="810"/>
      <c r="QBG15" s="810"/>
      <c r="QBH15" s="810"/>
      <c r="QBI15" s="810"/>
      <c r="QBJ15" s="810"/>
      <c r="QBK15" s="810"/>
      <c r="QBL15" s="810"/>
      <c r="QBM15" s="810"/>
      <c r="QBN15" s="810"/>
      <c r="QBO15" s="810"/>
      <c r="QBP15" s="810"/>
      <c r="QBQ15" s="810"/>
      <c r="QBR15" s="810"/>
      <c r="QBS15" s="810"/>
      <c r="QBT15" s="810"/>
      <c r="QBU15" s="810"/>
      <c r="QBV15" s="810"/>
      <c r="QBW15" s="810"/>
      <c r="QBX15" s="810"/>
      <c r="QBY15" s="810"/>
      <c r="QBZ15" s="810"/>
      <c r="QCA15" s="810"/>
      <c r="QCB15" s="810"/>
      <c r="QCC15" s="810"/>
      <c r="QCD15" s="810"/>
      <c r="QCE15" s="810"/>
      <c r="QCF15" s="810"/>
      <c r="QCG15" s="810"/>
      <c r="QCH15" s="810"/>
      <c r="QCI15" s="810"/>
      <c r="QCJ15" s="810"/>
      <c r="QCK15" s="810"/>
      <c r="QCL15" s="810"/>
      <c r="QCM15" s="810"/>
      <c r="QCN15" s="810"/>
      <c r="QCO15" s="810"/>
      <c r="QCP15" s="810"/>
      <c r="QCQ15" s="810"/>
      <c r="QCR15" s="810"/>
      <c r="QCS15" s="810"/>
      <c r="QCT15" s="810"/>
      <c r="QCU15" s="810"/>
      <c r="QCV15" s="810"/>
      <c r="QCW15" s="810"/>
      <c r="QCX15" s="810"/>
      <c r="QCY15" s="810"/>
      <c r="QCZ15" s="810"/>
      <c r="QDA15" s="810"/>
      <c r="QDB15" s="810"/>
      <c r="QDC15" s="810"/>
      <c r="QDD15" s="810"/>
      <c r="QDE15" s="810"/>
      <c r="QDF15" s="810"/>
      <c r="QDG15" s="810"/>
      <c r="QDH15" s="810"/>
      <c r="QDI15" s="810"/>
      <c r="QDJ15" s="810"/>
      <c r="QDK15" s="810"/>
      <c r="QDL15" s="810"/>
      <c r="QDM15" s="810"/>
      <c r="QDN15" s="810"/>
      <c r="QDO15" s="810"/>
      <c r="QDP15" s="810"/>
      <c r="QDQ15" s="810"/>
      <c r="QDR15" s="810"/>
      <c r="QDS15" s="810"/>
      <c r="QDT15" s="810"/>
      <c r="QDU15" s="810"/>
      <c r="QDV15" s="810"/>
      <c r="QDW15" s="810"/>
      <c r="QDX15" s="810"/>
      <c r="QDY15" s="810"/>
      <c r="QDZ15" s="810"/>
      <c r="QEA15" s="810"/>
      <c r="QEB15" s="810"/>
      <c r="QEC15" s="810"/>
      <c r="QED15" s="810"/>
      <c r="QEE15" s="810"/>
      <c r="QEF15" s="810"/>
      <c r="QEG15" s="810"/>
      <c r="QEH15" s="810"/>
      <c r="QEI15" s="810"/>
      <c r="QEJ15" s="810"/>
      <c r="QEK15" s="810"/>
      <c r="QEL15" s="810"/>
      <c r="QEM15" s="810"/>
      <c r="QEN15" s="810"/>
      <c r="QEO15" s="810"/>
      <c r="QEP15" s="810"/>
      <c r="QEQ15" s="810"/>
      <c r="QER15" s="810"/>
      <c r="QES15" s="810"/>
      <c r="QET15" s="810"/>
      <c r="QEU15" s="810"/>
      <c r="QEV15" s="810"/>
      <c r="QEW15" s="810"/>
      <c r="QEX15" s="810"/>
      <c r="QEY15" s="810"/>
      <c r="QEZ15" s="810"/>
      <c r="QFA15" s="810"/>
      <c r="QFB15" s="810"/>
      <c r="QFC15" s="810"/>
      <c r="QFD15" s="810"/>
      <c r="QFE15" s="810"/>
      <c r="QFF15" s="810"/>
      <c r="QFG15" s="810"/>
      <c r="QFH15" s="810"/>
      <c r="QFI15" s="810"/>
      <c r="QFJ15" s="810"/>
      <c r="QFK15" s="810"/>
      <c r="QFL15" s="810"/>
      <c r="QFM15" s="810"/>
      <c r="QFN15" s="810"/>
      <c r="QFO15" s="810"/>
      <c r="QFP15" s="810"/>
      <c r="QFQ15" s="810"/>
      <c r="QFR15" s="810"/>
      <c r="QFS15" s="810"/>
      <c r="QFT15" s="810"/>
      <c r="QFU15" s="810"/>
      <c r="QFV15" s="810"/>
      <c r="QFW15" s="810"/>
      <c r="QFX15" s="810"/>
      <c r="QFY15" s="810"/>
      <c r="QFZ15" s="810"/>
      <c r="QGA15" s="810"/>
      <c r="QGB15" s="810"/>
      <c r="QGC15" s="810"/>
      <c r="QGD15" s="810"/>
      <c r="QGE15" s="810"/>
      <c r="QGF15" s="810"/>
      <c r="QGG15" s="810"/>
      <c r="QGH15" s="810"/>
      <c r="QGI15" s="810"/>
      <c r="QGJ15" s="810"/>
      <c r="QGK15" s="810"/>
      <c r="QGL15" s="810"/>
      <c r="QGM15" s="810"/>
      <c r="QGN15" s="810"/>
      <c r="QGO15" s="810"/>
      <c r="QGP15" s="810"/>
      <c r="QGQ15" s="810"/>
      <c r="QGR15" s="810"/>
      <c r="QGS15" s="810"/>
      <c r="QGT15" s="810"/>
      <c r="QGU15" s="810"/>
      <c r="QGV15" s="810"/>
      <c r="QGW15" s="810"/>
      <c r="QGX15" s="810"/>
      <c r="QGY15" s="810"/>
      <c r="QGZ15" s="810"/>
      <c r="QHA15" s="810"/>
      <c r="QHB15" s="810"/>
      <c r="QHC15" s="810"/>
      <c r="QHD15" s="810"/>
      <c r="QHE15" s="810"/>
      <c r="QHF15" s="810"/>
      <c r="QHG15" s="810"/>
      <c r="QHH15" s="810"/>
      <c r="QHI15" s="810"/>
      <c r="QHJ15" s="810"/>
      <c r="QHK15" s="810"/>
      <c r="QHL15" s="810"/>
      <c r="QHM15" s="810"/>
      <c r="QHN15" s="810"/>
      <c r="QHO15" s="810"/>
      <c r="QHP15" s="810"/>
      <c r="QHQ15" s="810"/>
      <c r="QHR15" s="810"/>
      <c r="QHS15" s="810"/>
      <c r="QHT15" s="810"/>
      <c r="QHU15" s="810"/>
      <c r="QHV15" s="810"/>
      <c r="QHW15" s="810"/>
      <c r="QHX15" s="810"/>
      <c r="QHY15" s="810"/>
      <c r="QHZ15" s="810"/>
      <c r="QIA15" s="810"/>
      <c r="QIB15" s="810"/>
      <c r="QIC15" s="810"/>
      <c r="QID15" s="810"/>
      <c r="QIE15" s="810"/>
      <c r="QIF15" s="810"/>
      <c r="QIG15" s="810"/>
      <c r="QIH15" s="810"/>
      <c r="QII15" s="810"/>
      <c r="QIJ15" s="810"/>
      <c r="QIK15" s="810"/>
      <c r="QIL15" s="810"/>
      <c r="QIM15" s="810"/>
      <c r="QIN15" s="810"/>
      <c r="QIO15" s="810"/>
      <c r="QIP15" s="810"/>
      <c r="QIQ15" s="810"/>
      <c r="QIR15" s="810"/>
      <c r="QIS15" s="810"/>
      <c r="QIT15" s="810"/>
      <c r="QIU15" s="810"/>
      <c r="QIV15" s="810"/>
      <c r="QIW15" s="810"/>
      <c r="QIX15" s="810"/>
      <c r="QIY15" s="810"/>
      <c r="QIZ15" s="810"/>
      <c r="QJA15" s="810"/>
      <c r="QJB15" s="810"/>
      <c r="QJC15" s="810"/>
      <c r="QJD15" s="810"/>
      <c r="QJE15" s="810"/>
      <c r="QJF15" s="810"/>
      <c r="QJG15" s="810"/>
      <c r="QJH15" s="810"/>
      <c r="QJI15" s="810"/>
      <c r="QJJ15" s="810"/>
      <c r="QJK15" s="810"/>
      <c r="QJL15" s="810"/>
      <c r="QJM15" s="810"/>
      <c r="QJN15" s="810"/>
      <c r="QJO15" s="810"/>
      <c r="QJP15" s="810"/>
      <c r="QJQ15" s="810"/>
      <c r="QJR15" s="810"/>
      <c r="QJS15" s="810"/>
      <c r="QJT15" s="810"/>
      <c r="QJU15" s="810"/>
      <c r="QJV15" s="810"/>
      <c r="QJW15" s="810"/>
      <c r="QJX15" s="810"/>
      <c r="QJY15" s="810"/>
      <c r="QJZ15" s="810"/>
      <c r="QKA15" s="810"/>
      <c r="QKB15" s="810"/>
      <c r="QKC15" s="810"/>
      <c r="QKD15" s="810"/>
      <c r="QKE15" s="810"/>
      <c r="QKF15" s="810"/>
      <c r="QKG15" s="810"/>
      <c r="QKH15" s="810"/>
      <c r="QKI15" s="810"/>
      <c r="QKJ15" s="810"/>
      <c r="QKK15" s="810"/>
      <c r="QKL15" s="810"/>
      <c r="QKM15" s="810"/>
      <c r="QKN15" s="810"/>
      <c r="QKO15" s="810"/>
      <c r="QKP15" s="810"/>
      <c r="QKQ15" s="810"/>
      <c r="QKR15" s="810"/>
      <c r="QKS15" s="810"/>
      <c r="QKT15" s="810"/>
      <c r="QKU15" s="810"/>
      <c r="QKV15" s="810"/>
      <c r="QKW15" s="810"/>
      <c r="QKX15" s="810"/>
      <c r="QKY15" s="810"/>
      <c r="QKZ15" s="810"/>
      <c r="QLA15" s="810"/>
      <c r="QLB15" s="810"/>
      <c r="QLC15" s="810"/>
      <c r="QLD15" s="810"/>
      <c r="QLE15" s="810"/>
      <c r="QLF15" s="810"/>
      <c r="QLG15" s="810"/>
      <c r="QLH15" s="810"/>
      <c r="QLI15" s="810"/>
      <c r="QLJ15" s="810"/>
      <c r="QLK15" s="810"/>
      <c r="QLL15" s="810"/>
      <c r="QLM15" s="810"/>
      <c r="QLN15" s="810"/>
      <c r="QLO15" s="810"/>
      <c r="QLP15" s="810"/>
      <c r="QLQ15" s="810"/>
      <c r="QLR15" s="810"/>
      <c r="QLS15" s="810"/>
      <c r="QLT15" s="810"/>
      <c r="QLU15" s="810"/>
      <c r="QLV15" s="810"/>
      <c r="QLW15" s="810"/>
      <c r="QLX15" s="810"/>
      <c r="QLY15" s="810"/>
      <c r="QLZ15" s="810"/>
      <c r="QMA15" s="810"/>
      <c r="QMB15" s="810"/>
      <c r="QMC15" s="810"/>
      <c r="QMD15" s="810"/>
      <c r="QME15" s="810"/>
      <c r="QMF15" s="810"/>
      <c r="QMG15" s="810"/>
      <c r="QMH15" s="810"/>
      <c r="QMI15" s="810"/>
      <c r="QMJ15" s="810"/>
      <c r="QMK15" s="810"/>
      <c r="QML15" s="810"/>
      <c r="QMM15" s="810"/>
      <c r="QMN15" s="810"/>
      <c r="QMO15" s="810"/>
      <c r="QMP15" s="810"/>
      <c r="QMQ15" s="810"/>
      <c r="QMR15" s="810"/>
      <c r="QMS15" s="810"/>
      <c r="QMT15" s="810"/>
      <c r="QMU15" s="810"/>
      <c r="QMV15" s="810"/>
      <c r="QMW15" s="810"/>
      <c r="QMX15" s="810"/>
      <c r="QMY15" s="810"/>
      <c r="QMZ15" s="810"/>
      <c r="QNA15" s="810"/>
      <c r="QNB15" s="810"/>
      <c r="QNC15" s="810"/>
      <c r="QND15" s="810"/>
      <c r="QNE15" s="810"/>
      <c r="QNF15" s="810"/>
      <c r="QNG15" s="810"/>
      <c r="QNH15" s="810"/>
      <c r="QNI15" s="810"/>
      <c r="QNJ15" s="810"/>
      <c r="QNK15" s="810"/>
      <c r="QNL15" s="810"/>
      <c r="QNM15" s="810"/>
      <c r="QNN15" s="810"/>
      <c r="QNO15" s="810"/>
      <c r="QNP15" s="810"/>
      <c r="QNQ15" s="810"/>
      <c r="QNR15" s="810"/>
      <c r="QNS15" s="810"/>
      <c r="QNT15" s="810"/>
      <c r="QNU15" s="810"/>
      <c r="QNV15" s="810"/>
      <c r="QNW15" s="810"/>
      <c r="QNX15" s="810"/>
      <c r="QNY15" s="810"/>
      <c r="QNZ15" s="810"/>
      <c r="QOA15" s="810"/>
      <c r="QOB15" s="810"/>
      <c r="QOC15" s="810"/>
      <c r="QOD15" s="810"/>
      <c r="QOE15" s="810"/>
      <c r="QOF15" s="810"/>
      <c r="QOG15" s="810"/>
      <c r="QOH15" s="810"/>
      <c r="QOI15" s="810"/>
      <c r="QOJ15" s="810"/>
      <c r="QOK15" s="810"/>
      <c r="QOL15" s="810"/>
      <c r="QOM15" s="810"/>
      <c r="QON15" s="810"/>
      <c r="QOO15" s="810"/>
      <c r="QOP15" s="810"/>
      <c r="QOQ15" s="810"/>
      <c r="QOR15" s="810"/>
      <c r="QOS15" s="810"/>
      <c r="QOT15" s="810"/>
      <c r="QOU15" s="810"/>
      <c r="QOV15" s="810"/>
      <c r="QOW15" s="810"/>
      <c r="QOX15" s="810"/>
      <c r="QOY15" s="810"/>
      <c r="QOZ15" s="810"/>
      <c r="QPA15" s="810"/>
      <c r="QPB15" s="810"/>
      <c r="QPC15" s="810"/>
      <c r="QPD15" s="810"/>
      <c r="QPE15" s="810"/>
      <c r="QPF15" s="810"/>
      <c r="QPG15" s="810"/>
      <c r="QPH15" s="810"/>
      <c r="QPI15" s="810"/>
      <c r="QPJ15" s="810"/>
      <c r="QPK15" s="810"/>
      <c r="QPL15" s="810"/>
      <c r="QPM15" s="810"/>
      <c r="QPN15" s="810"/>
      <c r="QPO15" s="810"/>
      <c r="QPP15" s="810"/>
      <c r="QPQ15" s="810"/>
      <c r="QPR15" s="810"/>
      <c r="QPS15" s="810"/>
      <c r="QPT15" s="810"/>
      <c r="QPU15" s="810"/>
      <c r="QPV15" s="810"/>
      <c r="QPW15" s="810"/>
      <c r="QPX15" s="810"/>
      <c r="QPY15" s="810"/>
      <c r="QPZ15" s="810"/>
      <c r="QQA15" s="810"/>
      <c r="QQB15" s="810"/>
      <c r="QQC15" s="810"/>
      <c r="QQD15" s="810"/>
      <c r="QQE15" s="810"/>
      <c r="QQF15" s="810"/>
      <c r="QQG15" s="810"/>
      <c r="QQH15" s="810"/>
      <c r="QQI15" s="810"/>
      <c r="QQJ15" s="810"/>
      <c r="QQK15" s="810"/>
      <c r="QQL15" s="810"/>
      <c r="QQM15" s="810"/>
      <c r="QQN15" s="810"/>
      <c r="QQO15" s="810"/>
      <c r="QQP15" s="810"/>
      <c r="QQQ15" s="810"/>
      <c r="QQR15" s="810"/>
      <c r="QQS15" s="810"/>
      <c r="QQT15" s="810"/>
      <c r="QQU15" s="810"/>
      <c r="QQV15" s="810"/>
      <c r="QQW15" s="810"/>
      <c r="QQX15" s="810"/>
      <c r="QQY15" s="810"/>
      <c r="QQZ15" s="810"/>
      <c r="QRA15" s="810"/>
      <c r="QRB15" s="810"/>
      <c r="QRC15" s="810"/>
      <c r="QRD15" s="810"/>
      <c r="QRE15" s="810"/>
      <c r="QRF15" s="810"/>
      <c r="QRG15" s="810"/>
      <c r="QRH15" s="810"/>
      <c r="QRI15" s="810"/>
      <c r="QRJ15" s="810"/>
      <c r="QRK15" s="810"/>
      <c r="QRL15" s="810"/>
      <c r="QRM15" s="810"/>
      <c r="QRN15" s="810"/>
      <c r="QRO15" s="810"/>
      <c r="QRP15" s="810"/>
      <c r="QRQ15" s="810"/>
      <c r="QRR15" s="810"/>
      <c r="QRS15" s="810"/>
      <c r="QRT15" s="810"/>
      <c r="QRU15" s="810"/>
      <c r="QRV15" s="810"/>
      <c r="QRW15" s="810"/>
      <c r="QRX15" s="810"/>
      <c r="QRY15" s="810"/>
      <c r="QRZ15" s="810"/>
      <c r="QSA15" s="810"/>
      <c r="QSB15" s="810"/>
      <c r="QSC15" s="810"/>
      <c r="QSD15" s="810"/>
      <c r="QSE15" s="810"/>
      <c r="QSF15" s="810"/>
      <c r="QSG15" s="810"/>
      <c r="QSH15" s="810"/>
      <c r="QSI15" s="810"/>
      <c r="QSJ15" s="810"/>
      <c r="QSK15" s="810"/>
      <c r="QSL15" s="810"/>
      <c r="QSM15" s="810"/>
      <c r="QSN15" s="810"/>
      <c r="QSO15" s="810"/>
      <c r="QSP15" s="810"/>
      <c r="QSQ15" s="810"/>
      <c r="QSR15" s="810"/>
      <c r="QSS15" s="810"/>
      <c r="QST15" s="810"/>
      <c r="QSU15" s="810"/>
      <c r="QSV15" s="810"/>
      <c r="QSW15" s="810"/>
      <c r="QSX15" s="810"/>
      <c r="QSY15" s="810"/>
      <c r="QSZ15" s="810"/>
      <c r="QTA15" s="810"/>
      <c r="QTB15" s="810"/>
      <c r="QTC15" s="810"/>
      <c r="QTD15" s="810"/>
      <c r="QTE15" s="810"/>
      <c r="QTF15" s="810"/>
      <c r="QTG15" s="810"/>
      <c r="QTH15" s="810"/>
      <c r="QTI15" s="810"/>
      <c r="QTJ15" s="810"/>
      <c r="QTK15" s="810"/>
      <c r="QTL15" s="810"/>
      <c r="QTM15" s="810"/>
      <c r="QTN15" s="810"/>
      <c r="QTO15" s="810"/>
      <c r="QTP15" s="810"/>
      <c r="QTQ15" s="810"/>
      <c r="QTR15" s="810"/>
      <c r="QTS15" s="810"/>
      <c r="QTT15" s="810"/>
      <c r="QTU15" s="810"/>
      <c r="QTV15" s="810"/>
      <c r="QTW15" s="810"/>
      <c r="QTX15" s="810"/>
      <c r="QTY15" s="810"/>
      <c r="QTZ15" s="810"/>
      <c r="QUA15" s="810"/>
      <c r="QUB15" s="810"/>
      <c r="QUC15" s="810"/>
      <c r="QUD15" s="810"/>
      <c r="QUE15" s="810"/>
      <c r="QUF15" s="810"/>
      <c r="QUG15" s="810"/>
      <c r="QUH15" s="810"/>
      <c r="QUI15" s="810"/>
      <c r="QUJ15" s="810"/>
      <c r="QUK15" s="810"/>
      <c r="QUL15" s="810"/>
      <c r="QUM15" s="810"/>
      <c r="QUN15" s="810"/>
      <c r="QUO15" s="810"/>
      <c r="QUP15" s="810"/>
      <c r="QUQ15" s="810"/>
      <c r="QUR15" s="810"/>
      <c r="QUS15" s="810"/>
      <c r="QUT15" s="810"/>
      <c r="QUU15" s="810"/>
      <c r="QUV15" s="810"/>
      <c r="QUW15" s="810"/>
      <c r="QUX15" s="810"/>
      <c r="QUY15" s="810"/>
      <c r="QUZ15" s="810"/>
      <c r="QVA15" s="810"/>
      <c r="QVB15" s="810"/>
      <c r="QVC15" s="810"/>
      <c r="QVD15" s="810"/>
      <c r="QVE15" s="810"/>
      <c r="QVF15" s="810"/>
      <c r="QVG15" s="810"/>
      <c r="QVH15" s="810"/>
      <c r="QVI15" s="810"/>
      <c r="QVJ15" s="810"/>
      <c r="QVK15" s="810"/>
      <c r="QVL15" s="810"/>
      <c r="QVM15" s="810"/>
      <c r="QVN15" s="810"/>
      <c r="QVO15" s="810"/>
      <c r="QVP15" s="810"/>
      <c r="QVQ15" s="810"/>
      <c r="QVR15" s="810"/>
      <c r="QVS15" s="810"/>
      <c r="QVT15" s="810"/>
      <c r="QVU15" s="810"/>
      <c r="QVV15" s="810"/>
      <c r="QVW15" s="810"/>
      <c r="QVX15" s="810"/>
      <c r="QVY15" s="810"/>
      <c r="QVZ15" s="810"/>
      <c r="QWA15" s="810"/>
      <c r="QWB15" s="810"/>
      <c r="QWC15" s="810"/>
      <c r="QWD15" s="810"/>
      <c r="QWE15" s="810"/>
      <c r="QWF15" s="810"/>
      <c r="QWG15" s="810"/>
      <c r="QWH15" s="810"/>
      <c r="QWI15" s="810"/>
      <c r="QWJ15" s="810"/>
      <c r="QWK15" s="810"/>
      <c r="QWL15" s="810"/>
      <c r="QWM15" s="810"/>
      <c r="QWN15" s="810"/>
      <c r="QWO15" s="810"/>
      <c r="QWP15" s="810"/>
      <c r="QWQ15" s="810"/>
      <c r="QWR15" s="810"/>
      <c r="QWS15" s="810"/>
      <c r="QWT15" s="810"/>
      <c r="QWU15" s="810"/>
      <c r="QWV15" s="810"/>
      <c r="QWW15" s="810"/>
      <c r="QWX15" s="810"/>
      <c r="QWY15" s="810"/>
      <c r="QWZ15" s="810"/>
      <c r="QXA15" s="810"/>
      <c r="QXB15" s="810"/>
      <c r="QXC15" s="810"/>
      <c r="QXD15" s="810"/>
      <c r="QXE15" s="810"/>
      <c r="QXF15" s="810"/>
      <c r="QXG15" s="810"/>
      <c r="QXH15" s="810"/>
      <c r="QXI15" s="810"/>
      <c r="QXJ15" s="810"/>
      <c r="QXK15" s="810"/>
      <c r="QXL15" s="810"/>
      <c r="QXM15" s="810"/>
      <c r="QXN15" s="810"/>
      <c r="QXO15" s="810"/>
      <c r="QXP15" s="810"/>
      <c r="QXQ15" s="810"/>
      <c r="QXR15" s="810"/>
      <c r="QXS15" s="810"/>
      <c r="QXT15" s="810"/>
      <c r="QXU15" s="810"/>
      <c r="QXV15" s="810"/>
      <c r="QXW15" s="810"/>
      <c r="QXX15" s="810"/>
      <c r="QXY15" s="810"/>
      <c r="QXZ15" s="810"/>
      <c r="QYA15" s="810"/>
      <c r="QYB15" s="810"/>
      <c r="QYC15" s="810"/>
      <c r="QYD15" s="810"/>
      <c r="QYE15" s="810"/>
      <c r="QYF15" s="810"/>
      <c r="QYG15" s="810"/>
      <c r="QYH15" s="810"/>
      <c r="QYI15" s="810"/>
      <c r="QYJ15" s="810"/>
      <c r="QYK15" s="810"/>
      <c r="QYL15" s="810"/>
      <c r="QYM15" s="810"/>
      <c r="QYN15" s="810"/>
      <c r="QYO15" s="810"/>
      <c r="QYP15" s="810"/>
      <c r="QYQ15" s="810"/>
      <c r="QYR15" s="810"/>
      <c r="QYS15" s="810"/>
      <c r="QYT15" s="810"/>
      <c r="QYU15" s="810"/>
      <c r="QYV15" s="810"/>
      <c r="QYW15" s="810"/>
      <c r="QYX15" s="810"/>
      <c r="QYY15" s="810"/>
      <c r="QYZ15" s="810"/>
      <c r="QZA15" s="810"/>
      <c r="QZB15" s="810"/>
      <c r="QZC15" s="810"/>
      <c r="QZD15" s="810"/>
      <c r="QZE15" s="810"/>
      <c r="QZF15" s="810"/>
      <c r="QZG15" s="810"/>
      <c r="QZH15" s="810"/>
      <c r="QZI15" s="810"/>
      <c r="QZJ15" s="810"/>
      <c r="QZK15" s="810"/>
      <c r="QZL15" s="810"/>
      <c r="QZM15" s="810"/>
      <c r="QZN15" s="810"/>
      <c r="QZO15" s="810"/>
      <c r="QZP15" s="810"/>
      <c r="QZQ15" s="810"/>
      <c r="QZR15" s="810"/>
      <c r="QZS15" s="810"/>
      <c r="QZT15" s="810"/>
      <c r="QZU15" s="810"/>
      <c r="QZV15" s="810"/>
      <c r="QZW15" s="810"/>
      <c r="QZX15" s="810"/>
      <c r="QZY15" s="810"/>
      <c r="QZZ15" s="810"/>
      <c r="RAA15" s="810"/>
      <c r="RAB15" s="810"/>
      <c r="RAC15" s="810"/>
      <c r="RAD15" s="810"/>
      <c r="RAE15" s="810"/>
      <c r="RAF15" s="810"/>
      <c r="RAG15" s="810"/>
      <c r="RAH15" s="810"/>
      <c r="RAI15" s="810"/>
      <c r="RAJ15" s="810"/>
      <c r="RAK15" s="810"/>
      <c r="RAL15" s="810"/>
      <c r="RAM15" s="810"/>
      <c r="RAN15" s="810"/>
      <c r="RAO15" s="810"/>
      <c r="RAP15" s="810"/>
      <c r="RAQ15" s="810"/>
      <c r="RAR15" s="810"/>
      <c r="RAS15" s="810"/>
      <c r="RAT15" s="810"/>
      <c r="RAU15" s="810"/>
      <c r="RAV15" s="810"/>
      <c r="RAW15" s="810"/>
      <c r="RAX15" s="810"/>
      <c r="RAY15" s="810"/>
      <c r="RAZ15" s="810"/>
      <c r="RBA15" s="810"/>
      <c r="RBB15" s="810"/>
      <c r="RBC15" s="810"/>
      <c r="RBD15" s="810"/>
      <c r="RBE15" s="810"/>
      <c r="RBF15" s="810"/>
      <c r="RBG15" s="810"/>
      <c r="RBH15" s="810"/>
      <c r="RBI15" s="810"/>
      <c r="RBJ15" s="810"/>
      <c r="RBK15" s="810"/>
      <c r="RBL15" s="810"/>
      <c r="RBM15" s="810"/>
      <c r="RBN15" s="810"/>
      <c r="RBO15" s="810"/>
      <c r="RBP15" s="810"/>
      <c r="RBQ15" s="810"/>
      <c r="RBR15" s="810"/>
      <c r="RBS15" s="810"/>
      <c r="RBT15" s="810"/>
      <c r="RBU15" s="810"/>
      <c r="RBV15" s="810"/>
      <c r="RBW15" s="810"/>
      <c r="RBX15" s="810"/>
      <c r="RBY15" s="810"/>
      <c r="RBZ15" s="810"/>
      <c r="RCA15" s="810"/>
      <c r="RCB15" s="810"/>
      <c r="RCC15" s="810"/>
      <c r="RCD15" s="810"/>
      <c r="RCE15" s="810"/>
      <c r="RCF15" s="810"/>
      <c r="RCG15" s="810"/>
      <c r="RCH15" s="810"/>
      <c r="RCI15" s="810"/>
      <c r="RCJ15" s="810"/>
      <c r="RCK15" s="810"/>
      <c r="RCL15" s="810"/>
      <c r="RCM15" s="810"/>
      <c r="RCN15" s="810"/>
      <c r="RCO15" s="810"/>
      <c r="RCP15" s="810"/>
      <c r="RCQ15" s="810"/>
      <c r="RCR15" s="810"/>
      <c r="RCS15" s="810"/>
      <c r="RCT15" s="810"/>
      <c r="RCU15" s="810"/>
      <c r="RCV15" s="810"/>
      <c r="RCW15" s="810"/>
      <c r="RCX15" s="810"/>
      <c r="RCY15" s="810"/>
      <c r="RCZ15" s="810"/>
      <c r="RDA15" s="810"/>
      <c r="RDB15" s="810"/>
      <c r="RDC15" s="810"/>
      <c r="RDD15" s="810"/>
      <c r="RDE15" s="810"/>
      <c r="RDF15" s="810"/>
      <c r="RDG15" s="810"/>
      <c r="RDH15" s="810"/>
      <c r="RDI15" s="810"/>
      <c r="RDJ15" s="810"/>
      <c r="RDK15" s="810"/>
      <c r="RDL15" s="810"/>
      <c r="RDM15" s="810"/>
      <c r="RDN15" s="810"/>
      <c r="RDO15" s="810"/>
      <c r="RDP15" s="810"/>
      <c r="RDQ15" s="810"/>
      <c r="RDR15" s="810"/>
      <c r="RDS15" s="810"/>
      <c r="RDT15" s="810"/>
      <c r="RDU15" s="810"/>
      <c r="RDV15" s="810"/>
      <c r="RDW15" s="810"/>
      <c r="RDX15" s="810"/>
      <c r="RDY15" s="810"/>
      <c r="RDZ15" s="810"/>
      <c r="REA15" s="810"/>
      <c r="REB15" s="810"/>
      <c r="REC15" s="810"/>
      <c r="RED15" s="810"/>
      <c r="REE15" s="810"/>
      <c r="REF15" s="810"/>
      <c r="REG15" s="810"/>
      <c r="REH15" s="810"/>
      <c r="REI15" s="810"/>
      <c r="REJ15" s="810"/>
      <c r="REK15" s="810"/>
      <c r="REL15" s="810"/>
      <c r="REM15" s="810"/>
      <c r="REN15" s="810"/>
      <c r="REO15" s="810"/>
      <c r="REP15" s="810"/>
      <c r="REQ15" s="810"/>
      <c r="RER15" s="810"/>
      <c r="RES15" s="810"/>
      <c r="RET15" s="810"/>
      <c r="REU15" s="810"/>
      <c r="REV15" s="810"/>
      <c r="REW15" s="810"/>
      <c r="REX15" s="810"/>
      <c r="REY15" s="810"/>
      <c r="REZ15" s="810"/>
      <c r="RFA15" s="810"/>
      <c r="RFB15" s="810"/>
      <c r="RFC15" s="810"/>
      <c r="RFD15" s="810"/>
      <c r="RFE15" s="810"/>
      <c r="RFF15" s="810"/>
      <c r="RFG15" s="810"/>
      <c r="RFH15" s="810"/>
      <c r="RFI15" s="810"/>
      <c r="RFJ15" s="810"/>
      <c r="RFK15" s="810"/>
      <c r="RFL15" s="810"/>
      <c r="RFM15" s="810"/>
      <c r="RFN15" s="810"/>
      <c r="RFO15" s="810"/>
      <c r="RFP15" s="810"/>
      <c r="RFQ15" s="810"/>
      <c r="RFR15" s="810"/>
      <c r="RFS15" s="810"/>
      <c r="RFT15" s="810"/>
      <c r="RFU15" s="810"/>
      <c r="RFV15" s="810"/>
      <c r="RFW15" s="810"/>
      <c r="RFX15" s="810"/>
      <c r="RFY15" s="810"/>
      <c r="RFZ15" s="810"/>
      <c r="RGA15" s="810"/>
      <c r="RGB15" s="810"/>
      <c r="RGC15" s="810"/>
      <c r="RGD15" s="810"/>
      <c r="RGE15" s="810"/>
      <c r="RGF15" s="810"/>
      <c r="RGG15" s="810"/>
      <c r="RGH15" s="810"/>
      <c r="RGI15" s="810"/>
      <c r="RGJ15" s="810"/>
      <c r="RGK15" s="810"/>
      <c r="RGL15" s="810"/>
      <c r="RGM15" s="810"/>
      <c r="RGN15" s="810"/>
      <c r="RGO15" s="810"/>
      <c r="RGP15" s="810"/>
      <c r="RGQ15" s="810"/>
      <c r="RGR15" s="810"/>
      <c r="RGS15" s="810"/>
      <c r="RGT15" s="810"/>
      <c r="RGU15" s="810"/>
      <c r="RGV15" s="810"/>
      <c r="RGW15" s="810"/>
      <c r="RGX15" s="810"/>
      <c r="RGY15" s="810"/>
      <c r="RGZ15" s="810"/>
      <c r="RHA15" s="810"/>
      <c r="RHB15" s="810"/>
      <c r="RHC15" s="810"/>
      <c r="RHD15" s="810"/>
      <c r="RHE15" s="810"/>
      <c r="RHF15" s="810"/>
      <c r="RHG15" s="810"/>
      <c r="RHH15" s="810"/>
      <c r="RHI15" s="810"/>
      <c r="RHJ15" s="810"/>
      <c r="RHK15" s="810"/>
      <c r="RHL15" s="810"/>
      <c r="RHM15" s="810"/>
      <c r="RHN15" s="810"/>
      <c r="RHO15" s="810"/>
      <c r="RHP15" s="810"/>
      <c r="RHQ15" s="810"/>
      <c r="RHR15" s="810"/>
      <c r="RHS15" s="810"/>
      <c r="RHT15" s="810"/>
      <c r="RHU15" s="810"/>
      <c r="RHV15" s="810"/>
      <c r="RHW15" s="810"/>
      <c r="RHX15" s="810"/>
      <c r="RHY15" s="810"/>
      <c r="RHZ15" s="810"/>
      <c r="RIA15" s="810"/>
      <c r="RIB15" s="810"/>
      <c r="RIC15" s="810"/>
      <c r="RID15" s="810"/>
      <c r="RIE15" s="810"/>
      <c r="RIF15" s="810"/>
      <c r="RIG15" s="810"/>
      <c r="RIH15" s="810"/>
      <c r="RII15" s="810"/>
      <c r="RIJ15" s="810"/>
      <c r="RIK15" s="810"/>
      <c r="RIL15" s="810"/>
      <c r="RIM15" s="810"/>
      <c r="RIN15" s="810"/>
      <c r="RIO15" s="810"/>
      <c r="RIP15" s="810"/>
      <c r="RIQ15" s="810"/>
      <c r="RIR15" s="810"/>
      <c r="RIS15" s="810"/>
      <c r="RIT15" s="810"/>
      <c r="RIU15" s="810"/>
      <c r="RIV15" s="810"/>
      <c r="RIW15" s="810"/>
      <c r="RIX15" s="810"/>
      <c r="RIY15" s="810"/>
      <c r="RIZ15" s="810"/>
      <c r="RJA15" s="810"/>
      <c r="RJB15" s="810"/>
      <c r="RJC15" s="810"/>
      <c r="RJD15" s="810"/>
      <c r="RJE15" s="810"/>
      <c r="RJF15" s="810"/>
      <c r="RJG15" s="810"/>
      <c r="RJH15" s="810"/>
      <c r="RJI15" s="810"/>
      <c r="RJJ15" s="810"/>
      <c r="RJK15" s="810"/>
      <c r="RJL15" s="810"/>
      <c r="RJM15" s="810"/>
      <c r="RJN15" s="810"/>
      <c r="RJO15" s="810"/>
      <c r="RJP15" s="810"/>
      <c r="RJQ15" s="810"/>
      <c r="RJR15" s="810"/>
      <c r="RJS15" s="810"/>
      <c r="RJT15" s="810"/>
      <c r="RJU15" s="810"/>
      <c r="RJV15" s="810"/>
      <c r="RJW15" s="810"/>
      <c r="RJX15" s="810"/>
      <c r="RJY15" s="810"/>
      <c r="RJZ15" s="810"/>
      <c r="RKA15" s="810"/>
      <c r="RKB15" s="810"/>
      <c r="RKC15" s="810"/>
      <c r="RKD15" s="810"/>
      <c r="RKE15" s="810"/>
      <c r="RKF15" s="810"/>
      <c r="RKG15" s="810"/>
      <c r="RKH15" s="810"/>
      <c r="RKI15" s="810"/>
      <c r="RKJ15" s="810"/>
      <c r="RKK15" s="810"/>
      <c r="RKL15" s="810"/>
      <c r="RKM15" s="810"/>
      <c r="RKN15" s="810"/>
      <c r="RKO15" s="810"/>
      <c r="RKP15" s="810"/>
      <c r="RKQ15" s="810"/>
      <c r="RKR15" s="810"/>
      <c r="RKS15" s="810"/>
      <c r="RKT15" s="810"/>
      <c r="RKU15" s="810"/>
      <c r="RKV15" s="810"/>
      <c r="RKW15" s="810"/>
      <c r="RKX15" s="810"/>
      <c r="RKY15" s="810"/>
      <c r="RKZ15" s="810"/>
      <c r="RLA15" s="810"/>
      <c r="RLB15" s="810"/>
      <c r="RLC15" s="810"/>
      <c r="RLD15" s="810"/>
      <c r="RLE15" s="810"/>
      <c r="RLF15" s="810"/>
      <c r="RLG15" s="810"/>
      <c r="RLH15" s="810"/>
      <c r="RLI15" s="810"/>
      <c r="RLJ15" s="810"/>
      <c r="RLK15" s="810"/>
      <c r="RLL15" s="810"/>
      <c r="RLM15" s="810"/>
      <c r="RLN15" s="810"/>
      <c r="RLO15" s="810"/>
      <c r="RLP15" s="810"/>
      <c r="RLQ15" s="810"/>
      <c r="RLR15" s="810"/>
      <c r="RLS15" s="810"/>
      <c r="RLT15" s="810"/>
      <c r="RLU15" s="810"/>
      <c r="RLV15" s="810"/>
      <c r="RLW15" s="810"/>
      <c r="RLX15" s="810"/>
      <c r="RLY15" s="810"/>
      <c r="RLZ15" s="810"/>
      <c r="RMA15" s="810"/>
      <c r="RMB15" s="810"/>
      <c r="RMC15" s="810"/>
      <c r="RMD15" s="810"/>
      <c r="RME15" s="810"/>
      <c r="RMF15" s="810"/>
      <c r="RMG15" s="810"/>
      <c r="RMH15" s="810"/>
      <c r="RMI15" s="810"/>
      <c r="RMJ15" s="810"/>
      <c r="RMK15" s="810"/>
      <c r="RML15" s="810"/>
      <c r="RMM15" s="810"/>
      <c r="RMN15" s="810"/>
      <c r="RMO15" s="810"/>
      <c r="RMP15" s="810"/>
      <c r="RMQ15" s="810"/>
      <c r="RMR15" s="810"/>
      <c r="RMS15" s="810"/>
      <c r="RMT15" s="810"/>
      <c r="RMU15" s="810"/>
      <c r="RMV15" s="810"/>
      <c r="RMW15" s="810"/>
      <c r="RMX15" s="810"/>
      <c r="RMY15" s="810"/>
      <c r="RMZ15" s="810"/>
      <c r="RNA15" s="810"/>
      <c r="RNB15" s="810"/>
      <c r="RNC15" s="810"/>
      <c r="RND15" s="810"/>
      <c r="RNE15" s="810"/>
      <c r="RNF15" s="810"/>
      <c r="RNG15" s="810"/>
      <c r="RNH15" s="810"/>
      <c r="RNI15" s="810"/>
      <c r="RNJ15" s="810"/>
      <c r="RNK15" s="810"/>
      <c r="RNL15" s="810"/>
      <c r="RNM15" s="810"/>
      <c r="RNN15" s="810"/>
      <c r="RNO15" s="810"/>
      <c r="RNP15" s="810"/>
      <c r="RNQ15" s="810"/>
      <c r="RNR15" s="810"/>
      <c r="RNS15" s="810"/>
      <c r="RNT15" s="810"/>
      <c r="RNU15" s="810"/>
      <c r="RNV15" s="810"/>
      <c r="RNW15" s="810"/>
      <c r="RNX15" s="810"/>
      <c r="RNY15" s="810"/>
      <c r="RNZ15" s="810"/>
      <c r="ROA15" s="810"/>
      <c r="ROB15" s="810"/>
      <c r="ROC15" s="810"/>
      <c r="ROD15" s="810"/>
      <c r="ROE15" s="810"/>
      <c r="ROF15" s="810"/>
      <c r="ROG15" s="810"/>
      <c r="ROH15" s="810"/>
      <c r="ROI15" s="810"/>
      <c r="ROJ15" s="810"/>
      <c r="ROK15" s="810"/>
      <c r="ROL15" s="810"/>
      <c r="ROM15" s="810"/>
      <c r="RON15" s="810"/>
      <c r="ROO15" s="810"/>
      <c r="ROP15" s="810"/>
      <c r="ROQ15" s="810"/>
      <c r="ROR15" s="810"/>
      <c r="ROS15" s="810"/>
      <c r="ROT15" s="810"/>
      <c r="ROU15" s="810"/>
      <c r="ROV15" s="810"/>
      <c r="ROW15" s="810"/>
      <c r="ROX15" s="810"/>
      <c r="ROY15" s="810"/>
      <c r="ROZ15" s="810"/>
      <c r="RPA15" s="810"/>
      <c r="RPB15" s="810"/>
      <c r="RPC15" s="810"/>
      <c r="RPD15" s="810"/>
      <c r="RPE15" s="810"/>
      <c r="RPF15" s="810"/>
      <c r="RPG15" s="810"/>
      <c r="RPH15" s="810"/>
      <c r="RPI15" s="810"/>
      <c r="RPJ15" s="810"/>
      <c r="RPK15" s="810"/>
      <c r="RPL15" s="810"/>
      <c r="RPM15" s="810"/>
      <c r="RPN15" s="810"/>
      <c r="RPO15" s="810"/>
      <c r="RPP15" s="810"/>
      <c r="RPQ15" s="810"/>
      <c r="RPR15" s="810"/>
      <c r="RPS15" s="810"/>
      <c r="RPT15" s="810"/>
      <c r="RPU15" s="810"/>
      <c r="RPV15" s="810"/>
      <c r="RPW15" s="810"/>
      <c r="RPX15" s="810"/>
      <c r="RPY15" s="810"/>
      <c r="RPZ15" s="810"/>
      <c r="RQA15" s="810"/>
      <c r="RQB15" s="810"/>
      <c r="RQC15" s="810"/>
      <c r="RQD15" s="810"/>
      <c r="RQE15" s="810"/>
      <c r="RQF15" s="810"/>
      <c r="RQG15" s="810"/>
      <c r="RQH15" s="810"/>
      <c r="RQI15" s="810"/>
      <c r="RQJ15" s="810"/>
      <c r="RQK15" s="810"/>
      <c r="RQL15" s="810"/>
      <c r="RQM15" s="810"/>
      <c r="RQN15" s="810"/>
      <c r="RQO15" s="810"/>
      <c r="RQP15" s="810"/>
      <c r="RQQ15" s="810"/>
      <c r="RQR15" s="810"/>
      <c r="RQS15" s="810"/>
      <c r="RQT15" s="810"/>
      <c r="RQU15" s="810"/>
      <c r="RQV15" s="810"/>
      <c r="RQW15" s="810"/>
      <c r="RQX15" s="810"/>
      <c r="RQY15" s="810"/>
      <c r="RQZ15" s="810"/>
      <c r="RRA15" s="810"/>
      <c r="RRB15" s="810"/>
      <c r="RRC15" s="810"/>
      <c r="RRD15" s="810"/>
      <c r="RRE15" s="810"/>
      <c r="RRF15" s="810"/>
      <c r="RRG15" s="810"/>
      <c r="RRH15" s="810"/>
      <c r="RRI15" s="810"/>
      <c r="RRJ15" s="810"/>
      <c r="RRK15" s="810"/>
      <c r="RRL15" s="810"/>
      <c r="RRM15" s="810"/>
      <c r="RRN15" s="810"/>
      <c r="RRO15" s="810"/>
      <c r="RRP15" s="810"/>
      <c r="RRQ15" s="810"/>
      <c r="RRR15" s="810"/>
      <c r="RRS15" s="810"/>
      <c r="RRT15" s="810"/>
      <c r="RRU15" s="810"/>
      <c r="RRV15" s="810"/>
      <c r="RRW15" s="810"/>
      <c r="RRX15" s="810"/>
      <c r="RRY15" s="810"/>
      <c r="RRZ15" s="810"/>
      <c r="RSA15" s="810"/>
      <c r="RSB15" s="810"/>
      <c r="RSC15" s="810"/>
      <c r="RSD15" s="810"/>
      <c r="RSE15" s="810"/>
      <c r="RSF15" s="810"/>
      <c r="RSG15" s="810"/>
      <c r="RSH15" s="810"/>
      <c r="RSI15" s="810"/>
      <c r="RSJ15" s="810"/>
      <c r="RSK15" s="810"/>
      <c r="RSL15" s="810"/>
      <c r="RSM15" s="810"/>
      <c r="RSN15" s="810"/>
      <c r="RSO15" s="810"/>
      <c r="RSP15" s="810"/>
      <c r="RSQ15" s="810"/>
      <c r="RSR15" s="810"/>
      <c r="RSS15" s="810"/>
      <c r="RST15" s="810"/>
      <c r="RSU15" s="810"/>
      <c r="RSV15" s="810"/>
      <c r="RSW15" s="810"/>
      <c r="RSX15" s="810"/>
      <c r="RSY15" s="810"/>
      <c r="RSZ15" s="810"/>
      <c r="RTA15" s="810"/>
      <c r="RTB15" s="810"/>
      <c r="RTC15" s="810"/>
      <c r="RTD15" s="810"/>
      <c r="RTE15" s="810"/>
      <c r="RTF15" s="810"/>
      <c r="RTG15" s="810"/>
      <c r="RTH15" s="810"/>
      <c r="RTI15" s="810"/>
      <c r="RTJ15" s="810"/>
      <c r="RTK15" s="810"/>
      <c r="RTL15" s="810"/>
      <c r="RTM15" s="810"/>
      <c r="RTN15" s="810"/>
      <c r="RTO15" s="810"/>
      <c r="RTP15" s="810"/>
      <c r="RTQ15" s="810"/>
      <c r="RTR15" s="810"/>
      <c r="RTS15" s="810"/>
      <c r="RTT15" s="810"/>
      <c r="RTU15" s="810"/>
      <c r="RTV15" s="810"/>
      <c r="RTW15" s="810"/>
      <c r="RTX15" s="810"/>
      <c r="RTY15" s="810"/>
      <c r="RTZ15" s="810"/>
      <c r="RUA15" s="810"/>
      <c r="RUB15" s="810"/>
      <c r="RUC15" s="810"/>
      <c r="RUD15" s="810"/>
      <c r="RUE15" s="810"/>
      <c r="RUF15" s="810"/>
      <c r="RUG15" s="810"/>
      <c r="RUH15" s="810"/>
      <c r="RUI15" s="810"/>
      <c r="RUJ15" s="810"/>
      <c r="RUK15" s="810"/>
      <c r="RUL15" s="810"/>
      <c r="RUM15" s="810"/>
      <c r="RUN15" s="810"/>
      <c r="RUO15" s="810"/>
      <c r="RUP15" s="810"/>
      <c r="RUQ15" s="810"/>
      <c r="RUR15" s="810"/>
      <c r="RUS15" s="810"/>
      <c r="RUT15" s="810"/>
      <c r="RUU15" s="810"/>
      <c r="RUV15" s="810"/>
      <c r="RUW15" s="810"/>
      <c r="RUX15" s="810"/>
      <c r="RUY15" s="810"/>
      <c r="RUZ15" s="810"/>
      <c r="RVA15" s="810"/>
      <c r="RVB15" s="810"/>
      <c r="RVC15" s="810"/>
      <c r="RVD15" s="810"/>
      <c r="RVE15" s="810"/>
      <c r="RVF15" s="810"/>
      <c r="RVG15" s="810"/>
      <c r="RVH15" s="810"/>
      <c r="RVI15" s="810"/>
      <c r="RVJ15" s="810"/>
      <c r="RVK15" s="810"/>
      <c r="RVL15" s="810"/>
      <c r="RVM15" s="810"/>
      <c r="RVN15" s="810"/>
      <c r="RVO15" s="810"/>
      <c r="RVP15" s="810"/>
      <c r="RVQ15" s="810"/>
      <c r="RVR15" s="810"/>
      <c r="RVS15" s="810"/>
      <c r="RVT15" s="810"/>
      <c r="RVU15" s="810"/>
      <c r="RVV15" s="810"/>
      <c r="RVW15" s="810"/>
      <c r="RVX15" s="810"/>
      <c r="RVY15" s="810"/>
      <c r="RVZ15" s="810"/>
      <c r="RWA15" s="810"/>
      <c r="RWB15" s="810"/>
      <c r="RWC15" s="810"/>
      <c r="RWD15" s="810"/>
      <c r="RWE15" s="810"/>
      <c r="RWF15" s="810"/>
      <c r="RWG15" s="810"/>
      <c r="RWH15" s="810"/>
      <c r="RWI15" s="810"/>
      <c r="RWJ15" s="810"/>
      <c r="RWK15" s="810"/>
      <c r="RWL15" s="810"/>
      <c r="RWM15" s="810"/>
      <c r="RWN15" s="810"/>
      <c r="RWO15" s="810"/>
      <c r="RWP15" s="810"/>
      <c r="RWQ15" s="810"/>
      <c r="RWR15" s="810"/>
      <c r="RWS15" s="810"/>
      <c r="RWT15" s="810"/>
      <c r="RWU15" s="810"/>
      <c r="RWV15" s="810"/>
      <c r="RWW15" s="810"/>
      <c r="RWX15" s="810"/>
      <c r="RWY15" s="810"/>
      <c r="RWZ15" s="810"/>
      <c r="RXA15" s="810"/>
      <c r="RXB15" s="810"/>
      <c r="RXC15" s="810"/>
      <c r="RXD15" s="810"/>
      <c r="RXE15" s="810"/>
      <c r="RXF15" s="810"/>
      <c r="RXG15" s="810"/>
      <c r="RXH15" s="810"/>
      <c r="RXI15" s="810"/>
      <c r="RXJ15" s="810"/>
      <c r="RXK15" s="810"/>
      <c r="RXL15" s="810"/>
      <c r="RXM15" s="810"/>
      <c r="RXN15" s="810"/>
      <c r="RXO15" s="810"/>
      <c r="RXP15" s="810"/>
      <c r="RXQ15" s="810"/>
      <c r="RXR15" s="810"/>
      <c r="RXS15" s="810"/>
      <c r="RXT15" s="810"/>
      <c r="RXU15" s="810"/>
      <c r="RXV15" s="810"/>
      <c r="RXW15" s="810"/>
      <c r="RXX15" s="810"/>
      <c r="RXY15" s="810"/>
      <c r="RXZ15" s="810"/>
      <c r="RYA15" s="810"/>
      <c r="RYB15" s="810"/>
      <c r="RYC15" s="810"/>
      <c r="RYD15" s="810"/>
      <c r="RYE15" s="810"/>
      <c r="RYF15" s="810"/>
      <c r="RYG15" s="810"/>
      <c r="RYH15" s="810"/>
      <c r="RYI15" s="810"/>
      <c r="RYJ15" s="810"/>
      <c r="RYK15" s="810"/>
      <c r="RYL15" s="810"/>
      <c r="RYM15" s="810"/>
      <c r="RYN15" s="810"/>
      <c r="RYO15" s="810"/>
      <c r="RYP15" s="810"/>
      <c r="RYQ15" s="810"/>
      <c r="RYR15" s="810"/>
      <c r="RYS15" s="810"/>
      <c r="RYT15" s="810"/>
      <c r="RYU15" s="810"/>
      <c r="RYV15" s="810"/>
      <c r="RYW15" s="810"/>
      <c r="RYX15" s="810"/>
      <c r="RYY15" s="810"/>
      <c r="RYZ15" s="810"/>
      <c r="RZA15" s="810"/>
      <c r="RZB15" s="810"/>
      <c r="RZC15" s="810"/>
      <c r="RZD15" s="810"/>
      <c r="RZE15" s="810"/>
      <c r="RZF15" s="810"/>
      <c r="RZG15" s="810"/>
      <c r="RZH15" s="810"/>
      <c r="RZI15" s="810"/>
      <c r="RZJ15" s="810"/>
      <c r="RZK15" s="810"/>
      <c r="RZL15" s="810"/>
      <c r="RZM15" s="810"/>
      <c r="RZN15" s="810"/>
      <c r="RZO15" s="810"/>
      <c r="RZP15" s="810"/>
      <c r="RZQ15" s="810"/>
      <c r="RZR15" s="810"/>
      <c r="RZS15" s="810"/>
      <c r="RZT15" s="810"/>
      <c r="RZU15" s="810"/>
      <c r="RZV15" s="810"/>
      <c r="RZW15" s="810"/>
      <c r="RZX15" s="810"/>
      <c r="RZY15" s="810"/>
      <c r="RZZ15" s="810"/>
      <c r="SAA15" s="810"/>
      <c r="SAB15" s="810"/>
      <c r="SAC15" s="810"/>
      <c r="SAD15" s="810"/>
      <c r="SAE15" s="810"/>
      <c r="SAF15" s="810"/>
      <c r="SAG15" s="810"/>
      <c r="SAH15" s="810"/>
      <c r="SAI15" s="810"/>
      <c r="SAJ15" s="810"/>
      <c r="SAK15" s="810"/>
      <c r="SAL15" s="810"/>
      <c r="SAM15" s="810"/>
      <c r="SAN15" s="810"/>
      <c r="SAO15" s="810"/>
      <c r="SAP15" s="810"/>
      <c r="SAQ15" s="810"/>
      <c r="SAR15" s="810"/>
      <c r="SAS15" s="810"/>
      <c r="SAT15" s="810"/>
      <c r="SAU15" s="810"/>
      <c r="SAV15" s="810"/>
      <c r="SAW15" s="810"/>
      <c r="SAX15" s="810"/>
      <c r="SAY15" s="810"/>
      <c r="SAZ15" s="810"/>
      <c r="SBA15" s="810"/>
      <c r="SBB15" s="810"/>
      <c r="SBC15" s="810"/>
      <c r="SBD15" s="810"/>
      <c r="SBE15" s="810"/>
      <c r="SBF15" s="810"/>
      <c r="SBG15" s="810"/>
      <c r="SBH15" s="810"/>
      <c r="SBI15" s="810"/>
      <c r="SBJ15" s="810"/>
      <c r="SBK15" s="810"/>
      <c r="SBL15" s="810"/>
      <c r="SBM15" s="810"/>
      <c r="SBN15" s="810"/>
      <c r="SBO15" s="810"/>
      <c r="SBP15" s="810"/>
      <c r="SBQ15" s="810"/>
      <c r="SBR15" s="810"/>
      <c r="SBS15" s="810"/>
      <c r="SBT15" s="810"/>
      <c r="SBU15" s="810"/>
      <c r="SBV15" s="810"/>
      <c r="SBW15" s="810"/>
      <c r="SBX15" s="810"/>
      <c r="SBY15" s="810"/>
      <c r="SBZ15" s="810"/>
      <c r="SCA15" s="810"/>
      <c r="SCB15" s="810"/>
      <c r="SCC15" s="810"/>
      <c r="SCD15" s="810"/>
      <c r="SCE15" s="810"/>
      <c r="SCF15" s="810"/>
      <c r="SCG15" s="810"/>
      <c r="SCH15" s="810"/>
      <c r="SCI15" s="810"/>
      <c r="SCJ15" s="810"/>
      <c r="SCK15" s="810"/>
      <c r="SCL15" s="810"/>
      <c r="SCM15" s="810"/>
      <c r="SCN15" s="810"/>
      <c r="SCO15" s="810"/>
      <c r="SCP15" s="810"/>
      <c r="SCQ15" s="810"/>
      <c r="SCR15" s="810"/>
      <c r="SCS15" s="810"/>
      <c r="SCT15" s="810"/>
      <c r="SCU15" s="810"/>
      <c r="SCV15" s="810"/>
      <c r="SCW15" s="810"/>
      <c r="SCX15" s="810"/>
      <c r="SCY15" s="810"/>
      <c r="SCZ15" s="810"/>
      <c r="SDA15" s="810"/>
      <c r="SDB15" s="810"/>
      <c r="SDC15" s="810"/>
      <c r="SDD15" s="810"/>
      <c r="SDE15" s="810"/>
      <c r="SDF15" s="810"/>
      <c r="SDG15" s="810"/>
      <c r="SDH15" s="810"/>
      <c r="SDI15" s="810"/>
      <c r="SDJ15" s="810"/>
      <c r="SDK15" s="810"/>
      <c r="SDL15" s="810"/>
      <c r="SDM15" s="810"/>
      <c r="SDN15" s="810"/>
      <c r="SDO15" s="810"/>
      <c r="SDP15" s="810"/>
      <c r="SDQ15" s="810"/>
      <c r="SDR15" s="810"/>
      <c r="SDS15" s="810"/>
      <c r="SDT15" s="810"/>
      <c r="SDU15" s="810"/>
      <c r="SDV15" s="810"/>
      <c r="SDW15" s="810"/>
      <c r="SDX15" s="810"/>
      <c r="SDY15" s="810"/>
      <c r="SDZ15" s="810"/>
      <c r="SEA15" s="810"/>
      <c r="SEB15" s="810"/>
      <c r="SEC15" s="810"/>
      <c r="SED15" s="810"/>
      <c r="SEE15" s="810"/>
      <c r="SEF15" s="810"/>
      <c r="SEG15" s="810"/>
      <c r="SEH15" s="810"/>
      <c r="SEI15" s="810"/>
      <c r="SEJ15" s="810"/>
      <c r="SEK15" s="810"/>
      <c r="SEL15" s="810"/>
      <c r="SEM15" s="810"/>
      <c r="SEN15" s="810"/>
      <c r="SEO15" s="810"/>
      <c r="SEP15" s="810"/>
      <c r="SEQ15" s="810"/>
      <c r="SER15" s="810"/>
      <c r="SES15" s="810"/>
      <c r="SET15" s="810"/>
      <c r="SEU15" s="810"/>
      <c r="SEV15" s="810"/>
      <c r="SEW15" s="810"/>
      <c r="SEX15" s="810"/>
      <c r="SEY15" s="810"/>
      <c r="SEZ15" s="810"/>
      <c r="SFA15" s="810"/>
      <c r="SFB15" s="810"/>
      <c r="SFC15" s="810"/>
      <c r="SFD15" s="810"/>
      <c r="SFE15" s="810"/>
      <c r="SFF15" s="810"/>
      <c r="SFG15" s="810"/>
      <c r="SFH15" s="810"/>
      <c r="SFI15" s="810"/>
      <c r="SFJ15" s="810"/>
      <c r="SFK15" s="810"/>
      <c r="SFL15" s="810"/>
      <c r="SFM15" s="810"/>
      <c r="SFN15" s="810"/>
      <c r="SFO15" s="810"/>
      <c r="SFP15" s="810"/>
      <c r="SFQ15" s="810"/>
      <c r="SFR15" s="810"/>
      <c r="SFS15" s="810"/>
      <c r="SFT15" s="810"/>
      <c r="SFU15" s="810"/>
      <c r="SFV15" s="810"/>
      <c r="SFW15" s="810"/>
      <c r="SFX15" s="810"/>
      <c r="SFY15" s="810"/>
      <c r="SFZ15" s="810"/>
      <c r="SGA15" s="810"/>
      <c r="SGB15" s="810"/>
      <c r="SGC15" s="810"/>
      <c r="SGD15" s="810"/>
      <c r="SGE15" s="810"/>
      <c r="SGF15" s="810"/>
      <c r="SGG15" s="810"/>
      <c r="SGH15" s="810"/>
      <c r="SGI15" s="810"/>
      <c r="SGJ15" s="810"/>
      <c r="SGK15" s="810"/>
      <c r="SGL15" s="810"/>
      <c r="SGM15" s="810"/>
      <c r="SGN15" s="810"/>
      <c r="SGO15" s="810"/>
      <c r="SGP15" s="810"/>
      <c r="SGQ15" s="810"/>
      <c r="SGR15" s="810"/>
      <c r="SGS15" s="810"/>
      <c r="SGT15" s="810"/>
      <c r="SGU15" s="810"/>
      <c r="SGV15" s="810"/>
      <c r="SGW15" s="810"/>
      <c r="SGX15" s="810"/>
      <c r="SGY15" s="810"/>
      <c r="SGZ15" s="810"/>
      <c r="SHA15" s="810"/>
      <c r="SHB15" s="810"/>
      <c r="SHC15" s="810"/>
      <c r="SHD15" s="810"/>
      <c r="SHE15" s="810"/>
      <c r="SHF15" s="810"/>
      <c r="SHG15" s="810"/>
      <c r="SHH15" s="810"/>
      <c r="SHI15" s="810"/>
      <c r="SHJ15" s="810"/>
      <c r="SHK15" s="810"/>
      <c r="SHL15" s="810"/>
      <c r="SHM15" s="810"/>
      <c r="SHN15" s="810"/>
      <c r="SHO15" s="810"/>
      <c r="SHP15" s="810"/>
      <c r="SHQ15" s="810"/>
      <c r="SHR15" s="810"/>
      <c r="SHS15" s="810"/>
      <c r="SHT15" s="810"/>
      <c r="SHU15" s="810"/>
      <c r="SHV15" s="810"/>
      <c r="SHW15" s="810"/>
      <c r="SHX15" s="810"/>
      <c r="SHY15" s="810"/>
      <c r="SHZ15" s="810"/>
      <c r="SIA15" s="810"/>
      <c r="SIB15" s="810"/>
      <c r="SIC15" s="810"/>
      <c r="SID15" s="810"/>
      <c r="SIE15" s="810"/>
      <c r="SIF15" s="810"/>
      <c r="SIG15" s="810"/>
      <c r="SIH15" s="810"/>
      <c r="SII15" s="810"/>
      <c r="SIJ15" s="810"/>
      <c r="SIK15" s="810"/>
      <c r="SIL15" s="810"/>
      <c r="SIM15" s="810"/>
      <c r="SIN15" s="810"/>
      <c r="SIO15" s="810"/>
      <c r="SIP15" s="810"/>
      <c r="SIQ15" s="810"/>
      <c r="SIR15" s="810"/>
      <c r="SIS15" s="810"/>
      <c r="SIT15" s="810"/>
      <c r="SIU15" s="810"/>
      <c r="SIV15" s="810"/>
      <c r="SIW15" s="810"/>
      <c r="SIX15" s="810"/>
      <c r="SIY15" s="810"/>
      <c r="SIZ15" s="810"/>
      <c r="SJA15" s="810"/>
      <c r="SJB15" s="810"/>
      <c r="SJC15" s="810"/>
      <c r="SJD15" s="810"/>
      <c r="SJE15" s="810"/>
      <c r="SJF15" s="810"/>
      <c r="SJG15" s="810"/>
      <c r="SJH15" s="810"/>
      <c r="SJI15" s="810"/>
      <c r="SJJ15" s="810"/>
      <c r="SJK15" s="810"/>
      <c r="SJL15" s="810"/>
      <c r="SJM15" s="810"/>
      <c r="SJN15" s="810"/>
      <c r="SJO15" s="810"/>
      <c r="SJP15" s="810"/>
      <c r="SJQ15" s="810"/>
      <c r="SJR15" s="810"/>
      <c r="SJS15" s="810"/>
      <c r="SJT15" s="810"/>
      <c r="SJU15" s="810"/>
      <c r="SJV15" s="810"/>
      <c r="SJW15" s="810"/>
      <c r="SJX15" s="810"/>
      <c r="SJY15" s="810"/>
      <c r="SJZ15" s="810"/>
      <c r="SKA15" s="810"/>
      <c r="SKB15" s="810"/>
      <c r="SKC15" s="810"/>
      <c r="SKD15" s="810"/>
      <c r="SKE15" s="810"/>
      <c r="SKF15" s="810"/>
      <c r="SKG15" s="810"/>
      <c r="SKH15" s="810"/>
      <c r="SKI15" s="810"/>
      <c r="SKJ15" s="810"/>
      <c r="SKK15" s="810"/>
      <c r="SKL15" s="810"/>
      <c r="SKM15" s="810"/>
      <c r="SKN15" s="810"/>
      <c r="SKO15" s="810"/>
      <c r="SKP15" s="810"/>
      <c r="SKQ15" s="810"/>
      <c r="SKR15" s="810"/>
      <c r="SKS15" s="810"/>
      <c r="SKT15" s="810"/>
      <c r="SKU15" s="810"/>
      <c r="SKV15" s="810"/>
      <c r="SKW15" s="810"/>
      <c r="SKX15" s="810"/>
      <c r="SKY15" s="810"/>
      <c r="SKZ15" s="810"/>
      <c r="SLA15" s="810"/>
      <c r="SLB15" s="810"/>
      <c r="SLC15" s="810"/>
      <c r="SLD15" s="810"/>
      <c r="SLE15" s="810"/>
      <c r="SLF15" s="810"/>
      <c r="SLG15" s="810"/>
      <c r="SLH15" s="810"/>
      <c r="SLI15" s="810"/>
      <c r="SLJ15" s="810"/>
      <c r="SLK15" s="810"/>
      <c r="SLL15" s="810"/>
      <c r="SLM15" s="810"/>
      <c r="SLN15" s="810"/>
      <c r="SLO15" s="810"/>
      <c r="SLP15" s="810"/>
      <c r="SLQ15" s="810"/>
      <c r="SLR15" s="810"/>
      <c r="SLS15" s="810"/>
      <c r="SLT15" s="810"/>
      <c r="SLU15" s="810"/>
      <c r="SLV15" s="810"/>
      <c r="SLW15" s="810"/>
      <c r="SLX15" s="810"/>
      <c r="SLY15" s="810"/>
      <c r="SLZ15" s="810"/>
      <c r="SMA15" s="810"/>
      <c r="SMB15" s="810"/>
      <c r="SMC15" s="810"/>
      <c r="SMD15" s="810"/>
      <c r="SME15" s="810"/>
      <c r="SMF15" s="810"/>
      <c r="SMG15" s="810"/>
      <c r="SMH15" s="810"/>
      <c r="SMI15" s="810"/>
      <c r="SMJ15" s="810"/>
      <c r="SMK15" s="810"/>
      <c r="SML15" s="810"/>
      <c r="SMM15" s="810"/>
      <c r="SMN15" s="810"/>
      <c r="SMO15" s="810"/>
      <c r="SMP15" s="810"/>
      <c r="SMQ15" s="810"/>
      <c r="SMR15" s="810"/>
      <c r="SMS15" s="810"/>
      <c r="SMT15" s="810"/>
      <c r="SMU15" s="810"/>
      <c r="SMV15" s="810"/>
      <c r="SMW15" s="810"/>
      <c r="SMX15" s="810"/>
      <c r="SMY15" s="810"/>
      <c r="SMZ15" s="810"/>
      <c r="SNA15" s="810"/>
      <c r="SNB15" s="810"/>
      <c r="SNC15" s="810"/>
      <c r="SND15" s="810"/>
      <c r="SNE15" s="810"/>
      <c r="SNF15" s="810"/>
      <c r="SNG15" s="810"/>
      <c r="SNH15" s="810"/>
      <c r="SNI15" s="810"/>
      <c r="SNJ15" s="810"/>
      <c r="SNK15" s="810"/>
      <c r="SNL15" s="810"/>
      <c r="SNM15" s="810"/>
      <c r="SNN15" s="810"/>
      <c r="SNO15" s="810"/>
      <c r="SNP15" s="810"/>
      <c r="SNQ15" s="810"/>
      <c r="SNR15" s="810"/>
      <c r="SNS15" s="810"/>
      <c r="SNT15" s="810"/>
      <c r="SNU15" s="810"/>
      <c r="SNV15" s="810"/>
      <c r="SNW15" s="810"/>
      <c r="SNX15" s="810"/>
      <c r="SNY15" s="810"/>
      <c r="SNZ15" s="810"/>
      <c r="SOA15" s="810"/>
      <c r="SOB15" s="810"/>
      <c r="SOC15" s="810"/>
      <c r="SOD15" s="810"/>
      <c r="SOE15" s="810"/>
      <c r="SOF15" s="810"/>
      <c r="SOG15" s="810"/>
      <c r="SOH15" s="810"/>
      <c r="SOI15" s="810"/>
      <c r="SOJ15" s="810"/>
      <c r="SOK15" s="810"/>
      <c r="SOL15" s="810"/>
      <c r="SOM15" s="810"/>
      <c r="SON15" s="810"/>
      <c r="SOO15" s="810"/>
      <c r="SOP15" s="810"/>
      <c r="SOQ15" s="810"/>
      <c r="SOR15" s="810"/>
      <c r="SOS15" s="810"/>
      <c r="SOT15" s="810"/>
      <c r="SOU15" s="810"/>
      <c r="SOV15" s="810"/>
      <c r="SOW15" s="810"/>
      <c r="SOX15" s="810"/>
      <c r="SOY15" s="810"/>
      <c r="SOZ15" s="810"/>
      <c r="SPA15" s="810"/>
      <c r="SPB15" s="810"/>
      <c r="SPC15" s="810"/>
      <c r="SPD15" s="810"/>
      <c r="SPE15" s="810"/>
      <c r="SPF15" s="810"/>
      <c r="SPG15" s="810"/>
      <c r="SPH15" s="810"/>
      <c r="SPI15" s="810"/>
      <c r="SPJ15" s="810"/>
      <c r="SPK15" s="810"/>
      <c r="SPL15" s="810"/>
      <c r="SPM15" s="810"/>
      <c r="SPN15" s="810"/>
      <c r="SPO15" s="810"/>
      <c r="SPP15" s="810"/>
      <c r="SPQ15" s="810"/>
      <c r="SPR15" s="810"/>
      <c r="SPS15" s="810"/>
      <c r="SPT15" s="810"/>
      <c r="SPU15" s="810"/>
      <c r="SPV15" s="810"/>
      <c r="SPW15" s="810"/>
      <c r="SPX15" s="810"/>
      <c r="SPY15" s="810"/>
      <c r="SPZ15" s="810"/>
      <c r="SQA15" s="810"/>
      <c r="SQB15" s="810"/>
      <c r="SQC15" s="810"/>
      <c r="SQD15" s="810"/>
      <c r="SQE15" s="810"/>
      <c r="SQF15" s="810"/>
      <c r="SQG15" s="810"/>
      <c r="SQH15" s="810"/>
      <c r="SQI15" s="810"/>
      <c r="SQJ15" s="810"/>
      <c r="SQK15" s="810"/>
      <c r="SQL15" s="810"/>
      <c r="SQM15" s="810"/>
      <c r="SQN15" s="810"/>
      <c r="SQO15" s="810"/>
      <c r="SQP15" s="810"/>
      <c r="SQQ15" s="810"/>
      <c r="SQR15" s="810"/>
      <c r="SQS15" s="810"/>
      <c r="SQT15" s="810"/>
      <c r="SQU15" s="810"/>
      <c r="SQV15" s="810"/>
      <c r="SQW15" s="810"/>
      <c r="SQX15" s="810"/>
      <c r="SQY15" s="810"/>
      <c r="SQZ15" s="810"/>
      <c r="SRA15" s="810"/>
      <c r="SRB15" s="810"/>
      <c r="SRC15" s="810"/>
      <c r="SRD15" s="810"/>
      <c r="SRE15" s="810"/>
      <c r="SRF15" s="810"/>
      <c r="SRG15" s="810"/>
      <c r="SRH15" s="810"/>
      <c r="SRI15" s="810"/>
      <c r="SRJ15" s="810"/>
      <c r="SRK15" s="810"/>
      <c r="SRL15" s="810"/>
      <c r="SRM15" s="810"/>
      <c r="SRN15" s="810"/>
      <c r="SRO15" s="810"/>
      <c r="SRP15" s="810"/>
      <c r="SRQ15" s="810"/>
      <c r="SRR15" s="810"/>
      <c r="SRS15" s="810"/>
      <c r="SRT15" s="810"/>
      <c r="SRU15" s="810"/>
      <c r="SRV15" s="810"/>
      <c r="SRW15" s="810"/>
      <c r="SRX15" s="810"/>
      <c r="SRY15" s="810"/>
      <c r="SRZ15" s="810"/>
      <c r="SSA15" s="810"/>
      <c r="SSB15" s="810"/>
      <c r="SSC15" s="810"/>
      <c r="SSD15" s="810"/>
      <c r="SSE15" s="810"/>
      <c r="SSF15" s="810"/>
      <c r="SSG15" s="810"/>
      <c r="SSH15" s="810"/>
      <c r="SSI15" s="810"/>
      <c r="SSJ15" s="810"/>
      <c r="SSK15" s="810"/>
      <c r="SSL15" s="810"/>
      <c r="SSM15" s="810"/>
      <c r="SSN15" s="810"/>
      <c r="SSO15" s="810"/>
      <c r="SSP15" s="810"/>
      <c r="SSQ15" s="810"/>
      <c r="SSR15" s="810"/>
      <c r="SSS15" s="810"/>
      <c r="SST15" s="810"/>
      <c r="SSU15" s="810"/>
      <c r="SSV15" s="810"/>
      <c r="SSW15" s="810"/>
      <c r="SSX15" s="810"/>
      <c r="SSY15" s="810"/>
      <c r="SSZ15" s="810"/>
      <c r="STA15" s="810"/>
      <c r="STB15" s="810"/>
      <c r="STC15" s="810"/>
      <c r="STD15" s="810"/>
      <c r="STE15" s="810"/>
      <c r="STF15" s="810"/>
      <c r="STG15" s="810"/>
      <c r="STH15" s="810"/>
      <c r="STI15" s="810"/>
      <c r="STJ15" s="810"/>
      <c r="STK15" s="810"/>
      <c r="STL15" s="810"/>
      <c r="STM15" s="810"/>
      <c r="STN15" s="810"/>
      <c r="STO15" s="810"/>
      <c r="STP15" s="810"/>
      <c r="STQ15" s="810"/>
      <c r="STR15" s="810"/>
      <c r="STS15" s="810"/>
      <c r="STT15" s="810"/>
      <c r="STU15" s="810"/>
      <c r="STV15" s="810"/>
      <c r="STW15" s="810"/>
      <c r="STX15" s="810"/>
      <c r="STY15" s="810"/>
      <c r="STZ15" s="810"/>
      <c r="SUA15" s="810"/>
      <c r="SUB15" s="810"/>
      <c r="SUC15" s="810"/>
      <c r="SUD15" s="810"/>
      <c r="SUE15" s="810"/>
      <c r="SUF15" s="810"/>
      <c r="SUG15" s="810"/>
      <c r="SUH15" s="810"/>
      <c r="SUI15" s="810"/>
      <c r="SUJ15" s="810"/>
      <c r="SUK15" s="810"/>
      <c r="SUL15" s="810"/>
      <c r="SUM15" s="810"/>
      <c r="SUN15" s="810"/>
      <c r="SUO15" s="810"/>
      <c r="SUP15" s="810"/>
      <c r="SUQ15" s="810"/>
      <c r="SUR15" s="810"/>
      <c r="SUS15" s="810"/>
      <c r="SUT15" s="810"/>
      <c r="SUU15" s="810"/>
      <c r="SUV15" s="810"/>
      <c r="SUW15" s="810"/>
      <c r="SUX15" s="810"/>
      <c r="SUY15" s="810"/>
      <c r="SUZ15" s="810"/>
      <c r="SVA15" s="810"/>
      <c r="SVB15" s="810"/>
      <c r="SVC15" s="810"/>
      <c r="SVD15" s="810"/>
      <c r="SVE15" s="810"/>
      <c r="SVF15" s="810"/>
      <c r="SVG15" s="810"/>
      <c r="SVH15" s="810"/>
      <c r="SVI15" s="810"/>
      <c r="SVJ15" s="810"/>
      <c r="SVK15" s="810"/>
      <c r="SVL15" s="810"/>
      <c r="SVM15" s="810"/>
      <c r="SVN15" s="810"/>
      <c r="SVO15" s="810"/>
      <c r="SVP15" s="810"/>
      <c r="SVQ15" s="810"/>
      <c r="SVR15" s="810"/>
      <c r="SVS15" s="810"/>
      <c r="SVT15" s="810"/>
      <c r="SVU15" s="810"/>
      <c r="SVV15" s="810"/>
      <c r="SVW15" s="810"/>
      <c r="SVX15" s="810"/>
      <c r="SVY15" s="810"/>
      <c r="SVZ15" s="810"/>
      <c r="SWA15" s="810"/>
      <c r="SWB15" s="810"/>
      <c r="SWC15" s="810"/>
      <c r="SWD15" s="810"/>
      <c r="SWE15" s="810"/>
      <c r="SWF15" s="810"/>
      <c r="SWG15" s="810"/>
      <c r="SWH15" s="810"/>
      <c r="SWI15" s="810"/>
      <c r="SWJ15" s="810"/>
      <c r="SWK15" s="810"/>
      <c r="SWL15" s="810"/>
      <c r="SWM15" s="810"/>
      <c r="SWN15" s="810"/>
      <c r="SWO15" s="810"/>
      <c r="SWP15" s="810"/>
      <c r="SWQ15" s="810"/>
      <c r="SWR15" s="810"/>
      <c r="SWS15" s="810"/>
      <c r="SWT15" s="810"/>
      <c r="SWU15" s="810"/>
      <c r="SWV15" s="810"/>
      <c r="SWW15" s="810"/>
      <c r="SWX15" s="810"/>
      <c r="SWY15" s="810"/>
      <c r="SWZ15" s="810"/>
      <c r="SXA15" s="810"/>
      <c r="SXB15" s="810"/>
      <c r="SXC15" s="810"/>
      <c r="SXD15" s="810"/>
      <c r="SXE15" s="810"/>
      <c r="SXF15" s="810"/>
      <c r="SXG15" s="810"/>
      <c r="SXH15" s="810"/>
      <c r="SXI15" s="810"/>
      <c r="SXJ15" s="810"/>
      <c r="SXK15" s="810"/>
      <c r="SXL15" s="810"/>
      <c r="SXM15" s="810"/>
      <c r="SXN15" s="810"/>
      <c r="SXO15" s="810"/>
      <c r="SXP15" s="810"/>
      <c r="SXQ15" s="810"/>
      <c r="SXR15" s="810"/>
      <c r="SXS15" s="810"/>
      <c r="SXT15" s="810"/>
      <c r="SXU15" s="810"/>
      <c r="SXV15" s="810"/>
      <c r="SXW15" s="810"/>
      <c r="SXX15" s="810"/>
      <c r="SXY15" s="810"/>
      <c r="SXZ15" s="810"/>
      <c r="SYA15" s="810"/>
      <c r="SYB15" s="810"/>
      <c r="SYC15" s="810"/>
      <c r="SYD15" s="810"/>
      <c r="SYE15" s="810"/>
      <c r="SYF15" s="810"/>
      <c r="SYG15" s="810"/>
      <c r="SYH15" s="810"/>
      <c r="SYI15" s="810"/>
      <c r="SYJ15" s="810"/>
      <c r="SYK15" s="810"/>
      <c r="SYL15" s="810"/>
      <c r="SYM15" s="810"/>
      <c r="SYN15" s="810"/>
      <c r="SYO15" s="810"/>
      <c r="SYP15" s="810"/>
      <c r="SYQ15" s="810"/>
      <c r="SYR15" s="810"/>
      <c r="SYS15" s="810"/>
      <c r="SYT15" s="810"/>
      <c r="SYU15" s="810"/>
      <c r="SYV15" s="810"/>
      <c r="SYW15" s="810"/>
      <c r="SYX15" s="810"/>
      <c r="SYY15" s="810"/>
      <c r="SYZ15" s="810"/>
      <c r="SZA15" s="810"/>
      <c r="SZB15" s="810"/>
      <c r="SZC15" s="810"/>
      <c r="SZD15" s="810"/>
      <c r="SZE15" s="810"/>
      <c r="SZF15" s="810"/>
      <c r="SZG15" s="810"/>
      <c r="SZH15" s="810"/>
      <c r="SZI15" s="810"/>
      <c r="SZJ15" s="810"/>
      <c r="SZK15" s="810"/>
      <c r="SZL15" s="810"/>
      <c r="SZM15" s="810"/>
      <c r="SZN15" s="810"/>
      <c r="SZO15" s="810"/>
      <c r="SZP15" s="810"/>
      <c r="SZQ15" s="810"/>
      <c r="SZR15" s="810"/>
      <c r="SZS15" s="810"/>
      <c r="SZT15" s="810"/>
      <c r="SZU15" s="810"/>
      <c r="SZV15" s="810"/>
      <c r="SZW15" s="810"/>
      <c r="SZX15" s="810"/>
      <c r="SZY15" s="810"/>
      <c r="SZZ15" s="810"/>
      <c r="TAA15" s="810"/>
      <c r="TAB15" s="810"/>
      <c r="TAC15" s="810"/>
      <c r="TAD15" s="810"/>
      <c r="TAE15" s="810"/>
      <c r="TAF15" s="810"/>
      <c r="TAG15" s="810"/>
      <c r="TAH15" s="810"/>
      <c r="TAI15" s="810"/>
      <c r="TAJ15" s="810"/>
      <c r="TAK15" s="810"/>
      <c r="TAL15" s="810"/>
      <c r="TAM15" s="810"/>
      <c r="TAN15" s="810"/>
      <c r="TAO15" s="810"/>
      <c r="TAP15" s="810"/>
      <c r="TAQ15" s="810"/>
      <c r="TAR15" s="810"/>
      <c r="TAS15" s="810"/>
      <c r="TAT15" s="810"/>
      <c r="TAU15" s="810"/>
      <c r="TAV15" s="810"/>
      <c r="TAW15" s="810"/>
      <c r="TAX15" s="810"/>
      <c r="TAY15" s="810"/>
      <c r="TAZ15" s="810"/>
      <c r="TBA15" s="810"/>
      <c r="TBB15" s="810"/>
      <c r="TBC15" s="810"/>
      <c r="TBD15" s="810"/>
      <c r="TBE15" s="810"/>
      <c r="TBF15" s="810"/>
      <c r="TBG15" s="810"/>
      <c r="TBH15" s="810"/>
      <c r="TBI15" s="810"/>
      <c r="TBJ15" s="810"/>
      <c r="TBK15" s="810"/>
      <c r="TBL15" s="810"/>
      <c r="TBM15" s="810"/>
      <c r="TBN15" s="810"/>
      <c r="TBO15" s="810"/>
      <c r="TBP15" s="810"/>
      <c r="TBQ15" s="810"/>
      <c r="TBR15" s="810"/>
      <c r="TBS15" s="810"/>
      <c r="TBT15" s="810"/>
      <c r="TBU15" s="810"/>
      <c r="TBV15" s="810"/>
      <c r="TBW15" s="810"/>
      <c r="TBX15" s="810"/>
      <c r="TBY15" s="810"/>
      <c r="TBZ15" s="810"/>
      <c r="TCA15" s="810"/>
      <c r="TCB15" s="810"/>
      <c r="TCC15" s="810"/>
      <c r="TCD15" s="810"/>
      <c r="TCE15" s="810"/>
      <c r="TCF15" s="810"/>
      <c r="TCG15" s="810"/>
      <c r="TCH15" s="810"/>
      <c r="TCI15" s="810"/>
      <c r="TCJ15" s="810"/>
      <c r="TCK15" s="810"/>
      <c r="TCL15" s="810"/>
      <c r="TCM15" s="810"/>
      <c r="TCN15" s="810"/>
      <c r="TCO15" s="810"/>
      <c r="TCP15" s="810"/>
      <c r="TCQ15" s="810"/>
      <c r="TCR15" s="810"/>
      <c r="TCS15" s="810"/>
      <c r="TCT15" s="810"/>
      <c r="TCU15" s="810"/>
      <c r="TCV15" s="810"/>
      <c r="TCW15" s="810"/>
      <c r="TCX15" s="810"/>
      <c r="TCY15" s="810"/>
      <c r="TCZ15" s="810"/>
      <c r="TDA15" s="810"/>
      <c r="TDB15" s="810"/>
      <c r="TDC15" s="810"/>
      <c r="TDD15" s="810"/>
      <c r="TDE15" s="810"/>
      <c r="TDF15" s="810"/>
      <c r="TDG15" s="810"/>
      <c r="TDH15" s="810"/>
      <c r="TDI15" s="810"/>
      <c r="TDJ15" s="810"/>
      <c r="TDK15" s="810"/>
      <c r="TDL15" s="810"/>
      <c r="TDM15" s="810"/>
      <c r="TDN15" s="810"/>
      <c r="TDO15" s="810"/>
      <c r="TDP15" s="810"/>
      <c r="TDQ15" s="810"/>
      <c r="TDR15" s="810"/>
      <c r="TDS15" s="810"/>
      <c r="TDT15" s="810"/>
      <c r="TDU15" s="810"/>
      <c r="TDV15" s="810"/>
      <c r="TDW15" s="810"/>
      <c r="TDX15" s="810"/>
      <c r="TDY15" s="810"/>
      <c r="TDZ15" s="810"/>
      <c r="TEA15" s="810"/>
      <c r="TEB15" s="810"/>
      <c r="TEC15" s="810"/>
      <c r="TED15" s="810"/>
      <c r="TEE15" s="810"/>
      <c r="TEF15" s="810"/>
      <c r="TEG15" s="810"/>
      <c r="TEH15" s="810"/>
      <c r="TEI15" s="810"/>
      <c r="TEJ15" s="810"/>
      <c r="TEK15" s="810"/>
      <c r="TEL15" s="810"/>
      <c r="TEM15" s="810"/>
      <c r="TEN15" s="810"/>
      <c r="TEO15" s="810"/>
      <c r="TEP15" s="810"/>
      <c r="TEQ15" s="810"/>
      <c r="TER15" s="810"/>
      <c r="TES15" s="810"/>
      <c r="TET15" s="810"/>
      <c r="TEU15" s="810"/>
      <c r="TEV15" s="810"/>
      <c r="TEW15" s="810"/>
      <c r="TEX15" s="810"/>
      <c r="TEY15" s="810"/>
      <c r="TEZ15" s="810"/>
      <c r="TFA15" s="810"/>
      <c r="TFB15" s="810"/>
      <c r="TFC15" s="810"/>
      <c r="TFD15" s="810"/>
      <c r="TFE15" s="810"/>
      <c r="TFF15" s="810"/>
      <c r="TFG15" s="810"/>
      <c r="TFH15" s="810"/>
      <c r="TFI15" s="810"/>
      <c r="TFJ15" s="810"/>
      <c r="TFK15" s="810"/>
      <c r="TFL15" s="810"/>
      <c r="TFM15" s="810"/>
      <c r="TFN15" s="810"/>
      <c r="TFO15" s="810"/>
      <c r="TFP15" s="810"/>
      <c r="TFQ15" s="810"/>
      <c r="TFR15" s="810"/>
      <c r="TFS15" s="810"/>
      <c r="TFT15" s="810"/>
      <c r="TFU15" s="810"/>
      <c r="TFV15" s="810"/>
      <c r="TFW15" s="810"/>
      <c r="TFX15" s="810"/>
      <c r="TFY15" s="810"/>
      <c r="TFZ15" s="810"/>
      <c r="TGA15" s="810"/>
      <c r="TGB15" s="810"/>
      <c r="TGC15" s="810"/>
      <c r="TGD15" s="810"/>
      <c r="TGE15" s="810"/>
      <c r="TGF15" s="810"/>
      <c r="TGG15" s="810"/>
      <c r="TGH15" s="810"/>
      <c r="TGI15" s="810"/>
      <c r="TGJ15" s="810"/>
      <c r="TGK15" s="810"/>
      <c r="TGL15" s="810"/>
      <c r="TGM15" s="810"/>
      <c r="TGN15" s="810"/>
      <c r="TGO15" s="810"/>
      <c r="TGP15" s="810"/>
      <c r="TGQ15" s="810"/>
      <c r="TGR15" s="810"/>
      <c r="TGS15" s="810"/>
      <c r="TGT15" s="810"/>
      <c r="TGU15" s="810"/>
      <c r="TGV15" s="810"/>
      <c r="TGW15" s="810"/>
      <c r="TGX15" s="810"/>
      <c r="TGY15" s="810"/>
      <c r="TGZ15" s="810"/>
      <c r="THA15" s="810"/>
      <c r="THB15" s="810"/>
      <c r="THC15" s="810"/>
      <c r="THD15" s="810"/>
      <c r="THE15" s="810"/>
      <c r="THF15" s="810"/>
      <c r="THG15" s="810"/>
      <c r="THH15" s="810"/>
      <c r="THI15" s="810"/>
      <c r="THJ15" s="810"/>
      <c r="THK15" s="810"/>
      <c r="THL15" s="810"/>
      <c r="THM15" s="810"/>
      <c r="THN15" s="810"/>
      <c r="THO15" s="810"/>
      <c r="THP15" s="810"/>
      <c r="THQ15" s="810"/>
      <c r="THR15" s="810"/>
      <c r="THS15" s="810"/>
      <c r="THT15" s="810"/>
      <c r="THU15" s="810"/>
      <c r="THV15" s="810"/>
      <c r="THW15" s="810"/>
      <c r="THX15" s="810"/>
      <c r="THY15" s="810"/>
      <c r="THZ15" s="810"/>
      <c r="TIA15" s="810"/>
      <c r="TIB15" s="810"/>
      <c r="TIC15" s="810"/>
      <c r="TID15" s="810"/>
      <c r="TIE15" s="810"/>
      <c r="TIF15" s="810"/>
      <c r="TIG15" s="810"/>
      <c r="TIH15" s="810"/>
      <c r="TII15" s="810"/>
      <c r="TIJ15" s="810"/>
      <c r="TIK15" s="810"/>
      <c r="TIL15" s="810"/>
      <c r="TIM15" s="810"/>
      <c r="TIN15" s="810"/>
      <c r="TIO15" s="810"/>
      <c r="TIP15" s="810"/>
      <c r="TIQ15" s="810"/>
      <c r="TIR15" s="810"/>
      <c r="TIS15" s="810"/>
      <c r="TIT15" s="810"/>
      <c r="TIU15" s="810"/>
      <c r="TIV15" s="810"/>
      <c r="TIW15" s="810"/>
      <c r="TIX15" s="810"/>
      <c r="TIY15" s="810"/>
      <c r="TIZ15" s="810"/>
      <c r="TJA15" s="810"/>
      <c r="TJB15" s="810"/>
      <c r="TJC15" s="810"/>
      <c r="TJD15" s="810"/>
      <c r="TJE15" s="810"/>
      <c r="TJF15" s="810"/>
      <c r="TJG15" s="810"/>
      <c r="TJH15" s="810"/>
      <c r="TJI15" s="810"/>
      <c r="TJJ15" s="810"/>
      <c r="TJK15" s="810"/>
      <c r="TJL15" s="810"/>
      <c r="TJM15" s="810"/>
      <c r="TJN15" s="810"/>
      <c r="TJO15" s="810"/>
      <c r="TJP15" s="810"/>
      <c r="TJQ15" s="810"/>
      <c r="TJR15" s="810"/>
      <c r="TJS15" s="810"/>
      <c r="TJT15" s="810"/>
      <c r="TJU15" s="810"/>
      <c r="TJV15" s="810"/>
      <c r="TJW15" s="810"/>
      <c r="TJX15" s="810"/>
      <c r="TJY15" s="810"/>
      <c r="TJZ15" s="810"/>
      <c r="TKA15" s="810"/>
      <c r="TKB15" s="810"/>
      <c r="TKC15" s="810"/>
      <c r="TKD15" s="810"/>
      <c r="TKE15" s="810"/>
      <c r="TKF15" s="810"/>
      <c r="TKG15" s="810"/>
      <c r="TKH15" s="810"/>
      <c r="TKI15" s="810"/>
      <c r="TKJ15" s="810"/>
      <c r="TKK15" s="810"/>
      <c r="TKL15" s="810"/>
      <c r="TKM15" s="810"/>
      <c r="TKN15" s="810"/>
      <c r="TKO15" s="810"/>
      <c r="TKP15" s="810"/>
      <c r="TKQ15" s="810"/>
      <c r="TKR15" s="810"/>
      <c r="TKS15" s="810"/>
      <c r="TKT15" s="810"/>
      <c r="TKU15" s="810"/>
      <c r="TKV15" s="810"/>
      <c r="TKW15" s="810"/>
      <c r="TKX15" s="810"/>
      <c r="TKY15" s="810"/>
      <c r="TKZ15" s="810"/>
      <c r="TLA15" s="810"/>
      <c r="TLB15" s="810"/>
      <c r="TLC15" s="810"/>
      <c r="TLD15" s="810"/>
      <c r="TLE15" s="810"/>
      <c r="TLF15" s="810"/>
      <c r="TLG15" s="810"/>
      <c r="TLH15" s="810"/>
      <c r="TLI15" s="810"/>
      <c r="TLJ15" s="810"/>
      <c r="TLK15" s="810"/>
      <c r="TLL15" s="810"/>
      <c r="TLM15" s="810"/>
      <c r="TLN15" s="810"/>
      <c r="TLO15" s="810"/>
      <c r="TLP15" s="810"/>
      <c r="TLQ15" s="810"/>
      <c r="TLR15" s="810"/>
      <c r="TLS15" s="810"/>
      <c r="TLT15" s="810"/>
      <c r="TLU15" s="810"/>
      <c r="TLV15" s="810"/>
      <c r="TLW15" s="810"/>
      <c r="TLX15" s="810"/>
      <c r="TLY15" s="810"/>
      <c r="TLZ15" s="810"/>
      <c r="TMA15" s="810"/>
      <c r="TMB15" s="810"/>
      <c r="TMC15" s="810"/>
      <c r="TMD15" s="810"/>
      <c r="TME15" s="810"/>
      <c r="TMF15" s="810"/>
      <c r="TMG15" s="810"/>
      <c r="TMH15" s="810"/>
      <c r="TMI15" s="810"/>
      <c r="TMJ15" s="810"/>
      <c r="TMK15" s="810"/>
      <c r="TML15" s="810"/>
      <c r="TMM15" s="810"/>
      <c r="TMN15" s="810"/>
      <c r="TMO15" s="810"/>
      <c r="TMP15" s="810"/>
      <c r="TMQ15" s="810"/>
      <c r="TMR15" s="810"/>
      <c r="TMS15" s="810"/>
      <c r="TMT15" s="810"/>
      <c r="TMU15" s="810"/>
      <c r="TMV15" s="810"/>
      <c r="TMW15" s="810"/>
      <c r="TMX15" s="810"/>
      <c r="TMY15" s="810"/>
      <c r="TMZ15" s="810"/>
      <c r="TNA15" s="810"/>
      <c r="TNB15" s="810"/>
      <c r="TNC15" s="810"/>
      <c r="TND15" s="810"/>
      <c r="TNE15" s="810"/>
      <c r="TNF15" s="810"/>
      <c r="TNG15" s="810"/>
      <c r="TNH15" s="810"/>
      <c r="TNI15" s="810"/>
      <c r="TNJ15" s="810"/>
      <c r="TNK15" s="810"/>
      <c r="TNL15" s="810"/>
      <c r="TNM15" s="810"/>
      <c r="TNN15" s="810"/>
      <c r="TNO15" s="810"/>
      <c r="TNP15" s="810"/>
      <c r="TNQ15" s="810"/>
      <c r="TNR15" s="810"/>
      <c r="TNS15" s="810"/>
      <c r="TNT15" s="810"/>
      <c r="TNU15" s="810"/>
      <c r="TNV15" s="810"/>
      <c r="TNW15" s="810"/>
      <c r="TNX15" s="810"/>
      <c r="TNY15" s="810"/>
      <c r="TNZ15" s="810"/>
      <c r="TOA15" s="810"/>
      <c r="TOB15" s="810"/>
      <c r="TOC15" s="810"/>
      <c r="TOD15" s="810"/>
      <c r="TOE15" s="810"/>
      <c r="TOF15" s="810"/>
      <c r="TOG15" s="810"/>
      <c r="TOH15" s="810"/>
      <c r="TOI15" s="810"/>
      <c r="TOJ15" s="810"/>
      <c r="TOK15" s="810"/>
      <c r="TOL15" s="810"/>
      <c r="TOM15" s="810"/>
      <c r="TON15" s="810"/>
      <c r="TOO15" s="810"/>
      <c r="TOP15" s="810"/>
      <c r="TOQ15" s="810"/>
      <c r="TOR15" s="810"/>
      <c r="TOS15" s="810"/>
      <c r="TOT15" s="810"/>
      <c r="TOU15" s="810"/>
      <c r="TOV15" s="810"/>
      <c r="TOW15" s="810"/>
      <c r="TOX15" s="810"/>
      <c r="TOY15" s="810"/>
      <c r="TOZ15" s="810"/>
      <c r="TPA15" s="810"/>
      <c r="TPB15" s="810"/>
      <c r="TPC15" s="810"/>
      <c r="TPD15" s="810"/>
      <c r="TPE15" s="810"/>
      <c r="TPF15" s="810"/>
      <c r="TPG15" s="810"/>
      <c r="TPH15" s="810"/>
      <c r="TPI15" s="810"/>
      <c r="TPJ15" s="810"/>
      <c r="TPK15" s="810"/>
      <c r="TPL15" s="810"/>
      <c r="TPM15" s="810"/>
      <c r="TPN15" s="810"/>
      <c r="TPO15" s="810"/>
      <c r="TPP15" s="810"/>
      <c r="TPQ15" s="810"/>
      <c r="TPR15" s="810"/>
      <c r="TPS15" s="810"/>
      <c r="TPT15" s="810"/>
      <c r="TPU15" s="810"/>
      <c r="TPV15" s="810"/>
      <c r="TPW15" s="810"/>
      <c r="TPX15" s="810"/>
      <c r="TPY15" s="810"/>
      <c r="TPZ15" s="810"/>
      <c r="TQA15" s="810"/>
      <c r="TQB15" s="810"/>
      <c r="TQC15" s="810"/>
      <c r="TQD15" s="810"/>
      <c r="TQE15" s="810"/>
      <c r="TQF15" s="810"/>
      <c r="TQG15" s="810"/>
      <c r="TQH15" s="810"/>
      <c r="TQI15" s="810"/>
      <c r="TQJ15" s="810"/>
      <c r="TQK15" s="810"/>
      <c r="TQL15" s="810"/>
      <c r="TQM15" s="810"/>
      <c r="TQN15" s="810"/>
      <c r="TQO15" s="810"/>
      <c r="TQP15" s="810"/>
      <c r="TQQ15" s="810"/>
      <c r="TQR15" s="810"/>
      <c r="TQS15" s="810"/>
      <c r="TQT15" s="810"/>
      <c r="TQU15" s="810"/>
      <c r="TQV15" s="810"/>
      <c r="TQW15" s="810"/>
      <c r="TQX15" s="810"/>
      <c r="TQY15" s="810"/>
      <c r="TQZ15" s="810"/>
      <c r="TRA15" s="810"/>
      <c r="TRB15" s="810"/>
      <c r="TRC15" s="810"/>
      <c r="TRD15" s="810"/>
      <c r="TRE15" s="810"/>
      <c r="TRF15" s="810"/>
      <c r="TRG15" s="810"/>
      <c r="TRH15" s="810"/>
      <c r="TRI15" s="810"/>
      <c r="TRJ15" s="810"/>
      <c r="TRK15" s="810"/>
      <c r="TRL15" s="810"/>
      <c r="TRM15" s="810"/>
      <c r="TRN15" s="810"/>
      <c r="TRO15" s="810"/>
      <c r="TRP15" s="810"/>
      <c r="TRQ15" s="810"/>
      <c r="TRR15" s="810"/>
      <c r="TRS15" s="810"/>
      <c r="TRT15" s="810"/>
      <c r="TRU15" s="810"/>
      <c r="TRV15" s="810"/>
      <c r="TRW15" s="810"/>
      <c r="TRX15" s="810"/>
      <c r="TRY15" s="810"/>
      <c r="TRZ15" s="810"/>
      <c r="TSA15" s="810"/>
      <c r="TSB15" s="810"/>
      <c r="TSC15" s="810"/>
      <c r="TSD15" s="810"/>
      <c r="TSE15" s="810"/>
      <c r="TSF15" s="810"/>
      <c r="TSG15" s="810"/>
      <c r="TSH15" s="810"/>
      <c r="TSI15" s="810"/>
      <c r="TSJ15" s="810"/>
      <c r="TSK15" s="810"/>
      <c r="TSL15" s="810"/>
      <c r="TSM15" s="810"/>
      <c r="TSN15" s="810"/>
      <c r="TSO15" s="810"/>
      <c r="TSP15" s="810"/>
      <c r="TSQ15" s="810"/>
      <c r="TSR15" s="810"/>
      <c r="TSS15" s="810"/>
      <c r="TST15" s="810"/>
      <c r="TSU15" s="810"/>
      <c r="TSV15" s="810"/>
      <c r="TSW15" s="810"/>
      <c r="TSX15" s="810"/>
      <c r="TSY15" s="810"/>
      <c r="TSZ15" s="810"/>
      <c r="TTA15" s="810"/>
      <c r="TTB15" s="810"/>
      <c r="TTC15" s="810"/>
      <c r="TTD15" s="810"/>
      <c r="TTE15" s="810"/>
      <c r="TTF15" s="810"/>
      <c r="TTG15" s="810"/>
      <c r="TTH15" s="810"/>
      <c r="TTI15" s="810"/>
      <c r="TTJ15" s="810"/>
      <c r="TTK15" s="810"/>
      <c r="TTL15" s="810"/>
      <c r="TTM15" s="810"/>
      <c r="TTN15" s="810"/>
      <c r="TTO15" s="810"/>
      <c r="TTP15" s="810"/>
      <c r="TTQ15" s="810"/>
      <c r="TTR15" s="810"/>
      <c r="TTS15" s="810"/>
      <c r="TTT15" s="810"/>
      <c r="TTU15" s="810"/>
      <c r="TTV15" s="810"/>
      <c r="TTW15" s="810"/>
      <c r="TTX15" s="810"/>
      <c r="TTY15" s="810"/>
      <c r="TTZ15" s="810"/>
      <c r="TUA15" s="810"/>
      <c r="TUB15" s="810"/>
      <c r="TUC15" s="810"/>
      <c r="TUD15" s="810"/>
      <c r="TUE15" s="810"/>
      <c r="TUF15" s="810"/>
      <c r="TUG15" s="810"/>
      <c r="TUH15" s="810"/>
      <c r="TUI15" s="810"/>
      <c r="TUJ15" s="810"/>
      <c r="TUK15" s="810"/>
      <c r="TUL15" s="810"/>
      <c r="TUM15" s="810"/>
      <c r="TUN15" s="810"/>
      <c r="TUO15" s="810"/>
      <c r="TUP15" s="810"/>
      <c r="TUQ15" s="810"/>
      <c r="TUR15" s="810"/>
      <c r="TUS15" s="810"/>
      <c r="TUT15" s="810"/>
      <c r="TUU15" s="810"/>
      <c r="TUV15" s="810"/>
      <c r="TUW15" s="810"/>
      <c r="TUX15" s="810"/>
      <c r="TUY15" s="810"/>
      <c r="TUZ15" s="810"/>
      <c r="TVA15" s="810"/>
      <c r="TVB15" s="810"/>
      <c r="TVC15" s="810"/>
      <c r="TVD15" s="810"/>
      <c r="TVE15" s="810"/>
      <c r="TVF15" s="810"/>
      <c r="TVG15" s="810"/>
      <c r="TVH15" s="810"/>
      <c r="TVI15" s="810"/>
      <c r="TVJ15" s="810"/>
      <c r="TVK15" s="810"/>
      <c r="TVL15" s="810"/>
      <c r="TVM15" s="810"/>
      <c r="TVN15" s="810"/>
      <c r="TVO15" s="810"/>
      <c r="TVP15" s="810"/>
      <c r="TVQ15" s="810"/>
      <c r="TVR15" s="810"/>
      <c r="TVS15" s="810"/>
      <c r="TVT15" s="810"/>
      <c r="TVU15" s="810"/>
      <c r="TVV15" s="810"/>
      <c r="TVW15" s="810"/>
      <c r="TVX15" s="810"/>
      <c r="TVY15" s="810"/>
      <c r="TVZ15" s="810"/>
      <c r="TWA15" s="810"/>
      <c r="TWB15" s="810"/>
      <c r="TWC15" s="810"/>
      <c r="TWD15" s="810"/>
      <c r="TWE15" s="810"/>
      <c r="TWF15" s="810"/>
      <c r="TWG15" s="810"/>
      <c r="TWH15" s="810"/>
      <c r="TWI15" s="810"/>
      <c r="TWJ15" s="810"/>
      <c r="TWK15" s="810"/>
      <c r="TWL15" s="810"/>
      <c r="TWM15" s="810"/>
      <c r="TWN15" s="810"/>
      <c r="TWO15" s="810"/>
      <c r="TWP15" s="810"/>
      <c r="TWQ15" s="810"/>
      <c r="TWR15" s="810"/>
      <c r="TWS15" s="810"/>
      <c r="TWT15" s="810"/>
      <c r="TWU15" s="810"/>
      <c r="TWV15" s="810"/>
      <c r="TWW15" s="810"/>
      <c r="TWX15" s="810"/>
      <c r="TWY15" s="810"/>
      <c r="TWZ15" s="810"/>
      <c r="TXA15" s="810"/>
      <c r="TXB15" s="810"/>
      <c r="TXC15" s="810"/>
      <c r="TXD15" s="810"/>
      <c r="TXE15" s="810"/>
      <c r="TXF15" s="810"/>
      <c r="TXG15" s="810"/>
      <c r="TXH15" s="810"/>
      <c r="TXI15" s="810"/>
      <c r="TXJ15" s="810"/>
      <c r="TXK15" s="810"/>
      <c r="TXL15" s="810"/>
      <c r="TXM15" s="810"/>
      <c r="TXN15" s="810"/>
      <c r="TXO15" s="810"/>
      <c r="TXP15" s="810"/>
      <c r="TXQ15" s="810"/>
      <c r="TXR15" s="810"/>
      <c r="TXS15" s="810"/>
      <c r="TXT15" s="810"/>
      <c r="TXU15" s="810"/>
      <c r="TXV15" s="810"/>
      <c r="TXW15" s="810"/>
      <c r="TXX15" s="810"/>
      <c r="TXY15" s="810"/>
      <c r="TXZ15" s="810"/>
      <c r="TYA15" s="810"/>
      <c r="TYB15" s="810"/>
      <c r="TYC15" s="810"/>
      <c r="TYD15" s="810"/>
      <c r="TYE15" s="810"/>
      <c r="TYF15" s="810"/>
      <c r="TYG15" s="810"/>
      <c r="TYH15" s="810"/>
      <c r="TYI15" s="810"/>
      <c r="TYJ15" s="810"/>
      <c r="TYK15" s="810"/>
      <c r="TYL15" s="810"/>
      <c r="TYM15" s="810"/>
      <c r="TYN15" s="810"/>
      <c r="TYO15" s="810"/>
      <c r="TYP15" s="810"/>
      <c r="TYQ15" s="810"/>
      <c r="TYR15" s="810"/>
      <c r="TYS15" s="810"/>
      <c r="TYT15" s="810"/>
      <c r="TYU15" s="810"/>
      <c r="TYV15" s="810"/>
      <c r="TYW15" s="810"/>
      <c r="TYX15" s="810"/>
      <c r="TYY15" s="810"/>
      <c r="TYZ15" s="810"/>
      <c r="TZA15" s="810"/>
      <c r="TZB15" s="810"/>
      <c r="TZC15" s="810"/>
      <c r="TZD15" s="810"/>
      <c r="TZE15" s="810"/>
      <c r="TZF15" s="810"/>
      <c r="TZG15" s="810"/>
      <c r="TZH15" s="810"/>
      <c r="TZI15" s="810"/>
      <c r="TZJ15" s="810"/>
      <c r="TZK15" s="810"/>
      <c r="TZL15" s="810"/>
      <c r="TZM15" s="810"/>
      <c r="TZN15" s="810"/>
      <c r="TZO15" s="810"/>
      <c r="TZP15" s="810"/>
      <c r="TZQ15" s="810"/>
      <c r="TZR15" s="810"/>
      <c r="TZS15" s="810"/>
      <c r="TZT15" s="810"/>
      <c r="TZU15" s="810"/>
      <c r="TZV15" s="810"/>
      <c r="TZW15" s="810"/>
      <c r="TZX15" s="810"/>
      <c r="TZY15" s="810"/>
      <c r="TZZ15" s="810"/>
      <c r="UAA15" s="810"/>
      <c r="UAB15" s="810"/>
      <c r="UAC15" s="810"/>
      <c r="UAD15" s="810"/>
      <c r="UAE15" s="810"/>
      <c r="UAF15" s="810"/>
      <c r="UAG15" s="810"/>
      <c r="UAH15" s="810"/>
      <c r="UAI15" s="810"/>
      <c r="UAJ15" s="810"/>
      <c r="UAK15" s="810"/>
      <c r="UAL15" s="810"/>
      <c r="UAM15" s="810"/>
      <c r="UAN15" s="810"/>
      <c r="UAO15" s="810"/>
      <c r="UAP15" s="810"/>
      <c r="UAQ15" s="810"/>
      <c r="UAR15" s="810"/>
      <c r="UAS15" s="810"/>
      <c r="UAT15" s="810"/>
      <c r="UAU15" s="810"/>
      <c r="UAV15" s="810"/>
      <c r="UAW15" s="810"/>
      <c r="UAX15" s="810"/>
      <c r="UAY15" s="810"/>
      <c r="UAZ15" s="810"/>
      <c r="UBA15" s="810"/>
      <c r="UBB15" s="810"/>
      <c r="UBC15" s="810"/>
      <c r="UBD15" s="810"/>
      <c r="UBE15" s="810"/>
      <c r="UBF15" s="810"/>
      <c r="UBG15" s="810"/>
      <c r="UBH15" s="810"/>
      <c r="UBI15" s="810"/>
      <c r="UBJ15" s="810"/>
      <c r="UBK15" s="810"/>
      <c r="UBL15" s="810"/>
      <c r="UBM15" s="810"/>
      <c r="UBN15" s="810"/>
      <c r="UBO15" s="810"/>
      <c r="UBP15" s="810"/>
      <c r="UBQ15" s="810"/>
      <c r="UBR15" s="810"/>
      <c r="UBS15" s="810"/>
      <c r="UBT15" s="810"/>
      <c r="UBU15" s="810"/>
      <c r="UBV15" s="810"/>
      <c r="UBW15" s="810"/>
      <c r="UBX15" s="810"/>
      <c r="UBY15" s="810"/>
      <c r="UBZ15" s="810"/>
      <c r="UCA15" s="810"/>
      <c r="UCB15" s="810"/>
      <c r="UCC15" s="810"/>
      <c r="UCD15" s="810"/>
      <c r="UCE15" s="810"/>
      <c r="UCF15" s="810"/>
      <c r="UCG15" s="810"/>
      <c r="UCH15" s="810"/>
      <c r="UCI15" s="810"/>
      <c r="UCJ15" s="810"/>
      <c r="UCK15" s="810"/>
      <c r="UCL15" s="810"/>
      <c r="UCM15" s="810"/>
      <c r="UCN15" s="810"/>
      <c r="UCO15" s="810"/>
      <c r="UCP15" s="810"/>
      <c r="UCQ15" s="810"/>
      <c r="UCR15" s="810"/>
      <c r="UCS15" s="810"/>
      <c r="UCT15" s="810"/>
      <c r="UCU15" s="810"/>
      <c r="UCV15" s="810"/>
      <c r="UCW15" s="810"/>
      <c r="UCX15" s="810"/>
      <c r="UCY15" s="810"/>
      <c r="UCZ15" s="810"/>
      <c r="UDA15" s="810"/>
      <c r="UDB15" s="810"/>
      <c r="UDC15" s="810"/>
      <c r="UDD15" s="810"/>
      <c r="UDE15" s="810"/>
      <c r="UDF15" s="810"/>
      <c r="UDG15" s="810"/>
      <c r="UDH15" s="810"/>
      <c r="UDI15" s="810"/>
      <c r="UDJ15" s="810"/>
      <c r="UDK15" s="810"/>
      <c r="UDL15" s="810"/>
      <c r="UDM15" s="810"/>
      <c r="UDN15" s="810"/>
      <c r="UDO15" s="810"/>
      <c r="UDP15" s="810"/>
      <c r="UDQ15" s="810"/>
      <c r="UDR15" s="810"/>
      <c r="UDS15" s="810"/>
      <c r="UDT15" s="810"/>
      <c r="UDU15" s="810"/>
      <c r="UDV15" s="810"/>
      <c r="UDW15" s="810"/>
      <c r="UDX15" s="810"/>
      <c r="UDY15" s="810"/>
      <c r="UDZ15" s="810"/>
      <c r="UEA15" s="810"/>
      <c r="UEB15" s="810"/>
      <c r="UEC15" s="810"/>
      <c r="UED15" s="810"/>
      <c r="UEE15" s="810"/>
      <c r="UEF15" s="810"/>
      <c r="UEG15" s="810"/>
      <c r="UEH15" s="810"/>
      <c r="UEI15" s="810"/>
      <c r="UEJ15" s="810"/>
      <c r="UEK15" s="810"/>
      <c r="UEL15" s="810"/>
      <c r="UEM15" s="810"/>
      <c r="UEN15" s="810"/>
      <c r="UEO15" s="810"/>
      <c r="UEP15" s="810"/>
      <c r="UEQ15" s="810"/>
      <c r="UER15" s="810"/>
      <c r="UES15" s="810"/>
      <c r="UET15" s="810"/>
      <c r="UEU15" s="810"/>
      <c r="UEV15" s="810"/>
      <c r="UEW15" s="810"/>
      <c r="UEX15" s="810"/>
      <c r="UEY15" s="810"/>
      <c r="UEZ15" s="810"/>
      <c r="UFA15" s="810"/>
      <c r="UFB15" s="810"/>
      <c r="UFC15" s="810"/>
      <c r="UFD15" s="810"/>
      <c r="UFE15" s="810"/>
      <c r="UFF15" s="810"/>
      <c r="UFG15" s="810"/>
      <c r="UFH15" s="810"/>
      <c r="UFI15" s="810"/>
      <c r="UFJ15" s="810"/>
      <c r="UFK15" s="810"/>
      <c r="UFL15" s="810"/>
      <c r="UFM15" s="810"/>
      <c r="UFN15" s="810"/>
      <c r="UFO15" s="810"/>
      <c r="UFP15" s="810"/>
      <c r="UFQ15" s="810"/>
      <c r="UFR15" s="810"/>
      <c r="UFS15" s="810"/>
      <c r="UFT15" s="810"/>
      <c r="UFU15" s="810"/>
      <c r="UFV15" s="810"/>
      <c r="UFW15" s="810"/>
      <c r="UFX15" s="810"/>
      <c r="UFY15" s="810"/>
      <c r="UFZ15" s="810"/>
      <c r="UGA15" s="810"/>
      <c r="UGB15" s="810"/>
      <c r="UGC15" s="810"/>
      <c r="UGD15" s="810"/>
      <c r="UGE15" s="810"/>
      <c r="UGF15" s="810"/>
      <c r="UGG15" s="810"/>
      <c r="UGH15" s="810"/>
      <c r="UGI15" s="810"/>
      <c r="UGJ15" s="810"/>
      <c r="UGK15" s="810"/>
      <c r="UGL15" s="810"/>
      <c r="UGM15" s="810"/>
      <c r="UGN15" s="810"/>
      <c r="UGO15" s="810"/>
      <c r="UGP15" s="810"/>
      <c r="UGQ15" s="810"/>
      <c r="UGR15" s="810"/>
      <c r="UGS15" s="810"/>
      <c r="UGT15" s="810"/>
      <c r="UGU15" s="810"/>
      <c r="UGV15" s="810"/>
      <c r="UGW15" s="810"/>
      <c r="UGX15" s="810"/>
      <c r="UGY15" s="810"/>
      <c r="UGZ15" s="810"/>
      <c r="UHA15" s="810"/>
      <c r="UHB15" s="810"/>
      <c r="UHC15" s="810"/>
      <c r="UHD15" s="810"/>
      <c r="UHE15" s="810"/>
      <c r="UHF15" s="810"/>
      <c r="UHG15" s="810"/>
      <c r="UHH15" s="810"/>
      <c r="UHI15" s="810"/>
      <c r="UHJ15" s="810"/>
      <c r="UHK15" s="810"/>
      <c r="UHL15" s="810"/>
      <c r="UHM15" s="810"/>
      <c r="UHN15" s="810"/>
      <c r="UHO15" s="810"/>
      <c r="UHP15" s="810"/>
      <c r="UHQ15" s="810"/>
      <c r="UHR15" s="810"/>
      <c r="UHS15" s="810"/>
      <c r="UHT15" s="810"/>
      <c r="UHU15" s="810"/>
      <c r="UHV15" s="810"/>
      <c r="UHW15" s="810"/>
      <c r="UHX15" s="810"/>
      <c r="UHY15" s="810"/>
      <c r="UHZ15" s="810"/>
      <c r="UIA15" s="810"/>
      <c r="UIB15" s="810"/>
      <c r="UIC15" s="810"/>
      <c r="UID15" s="810"/>
      <c r="UIE15" s="810"/>
      <c r="UIF15" s="810"/>
      <c r="UIG15" s="810"/>
      <c r="UIH15" s="810"/>
      <c r="UII15" s="810"/>
      <c r="UIJ15" s="810"/>
      <c r="UIK15" s="810"/>
      <c r="UIL15" s="810"/>
      <c r="UIM15" s="810"/>
      <c r="UIN15" s="810"/>
      <c r="UIO15" s="810"/>
      <c r="UIP15" s="810"/>
      <c r="UIQ15" s="810"/>
      <c r="UIR15" s="810"/>
      <c r="UIS15" s="810"/>
      <c r="UIT15" s="810"/>
      <c r="UIU15" s="810"/>
      <c r="UIV15" s="810"/>
      <c r="UIW15" s="810"/>
      <c r="UIX15" s="810"/>
      <c r="UIY15" s="810"/>
      <c r="UIZ15" s="810"/>
      <c r="UJA15" s="810"/>
      <c r="UJB15" s="810"/>
      <c r="UJC15" s="810"/>
      <c r="UJD15" s="810"/>
      <c r="UJE15" s="810"/>
      <c r="UJF15" s="810"/>
      <c r="UJG15" s="810"/>
      <c r="UJH15" s="810"/>
      <c r="UJI15" s="810"/>
      <c r="UJJ15" s="810"/>
      <c r="UJK15" s="810"/>
      <c r="UJL15" s="810"/>
      <c r="UJM15" s="810"/>
      <c r="UJN15" s="810"/>
      <c r="UJO15" s="810"/>
      <c r="UJP15" s="810"/>
      <c r="UJQ15" s="810"/>
      <c r="UJR15" s="810"/>
      <c r="UJS15" s="810"/>
      <c r="UJT15" s="810"/>
      <c r="UJU15" s="810"/>
      <c r="UJV15" s="810"/>
      <c r="UJW15" s="810"/>
      <c r="UJX15" s="810"/>
      <c r="UJY15" s="810"/>
      <c r="UJZ15" s="810"/>
      <c r="UKA15" s="810"/>
      <c r="UKB15" s="810"/>
      <c r="UKC15" s="810"/>
      <c r="UKD15" s="810"/>
      <c r="UKE15" s="810"/>
      <c r="UKF15" s="810"/>
      <c r="UKG15" s="810"/>
      <c r="UKH15" s="810"/>
      <c r="UKI15" s="810"/>
      <c r="UKJ15" s="810"/>
      <c r="UKK15" s="810"/>
      <c r="UKL15" s="810"/>
      <c r="UKM15" s="810"/>
      <c r="UKN15" s="810"/>
      <c r="UKO15" s="810"/>
      <c r="UKP15" s="810"/>
      <c r="UKQ15" s="810"/>
      <c r="UKR15" s="810"/>
      <c r="UKS15" s="810"/>
      <c r="UKT15" s="810"/>
      <c r="UKU15" s="810"/>
      <c r="UKV15" s="810"/>
      <c r="UKW15" s="810"/>
      <c r="UKX15" s="810"/>
      <c r="UKY15" s="810"/>
      <c r="UKZ15" s="810"/>
      <c r="ULA15" s="810"/>
      <c r="ULB15" s="810"/>
      <c r="ULC15" s="810"/>
      <c r="ULD15" s="810"/>
      <c r="ULE15" s="810"/>
      <c r="ULF15" s="810"/>
      <c r="ULG15" s="810"/>
      <c r="ULH15" s="810"/>
      <c r="ULI15" s="810"/>
      <c r="ULJ15" s="810"/>
      <c r="ULK15" s="810"/>
      <c r="ULL15" s="810"/>
      <c r="ULM15" s="810"/>
      <c r="ULN15" s="810"/>
      <c r="ULO15" s="810"/>
      <c r="ULP15" s="810"/>
      <c r="ULQ15" s="810"/>
      <c r="ULR15" s="810"/>
      <c r="ULS15" s="810"/>
      <c r="ULT15" s="810"/>
      <c r="ULU15" s="810"/>
      <c r="ULV15" s="810"/>
      <c r="ULW15" s="810"/>
      <c r="ULX15" s="810"/>
      <c r="ULY15" s="810"/>
      <c r="ULZ15" s="810"/>
      <c r="UMA15" s="810"/>
      <c r="UMB15" s="810"/>
      <c r="UMC15" s="810"/>
      <c r="UMD15" s="810"/>
      <c r="UME15" s="810"/>
      <c r="UMF15" s="810"/>
      <c r="UMG15" s="810"/>
      <c r="UMH15" s="810"/>
      <c r="UMI15" s="810"/>
      <c r="UMJ15" s="810"/>
      <c r="UMK15" s="810"/>
      <c r="UML15" s="810"/>
      <c r="UMM15" s="810"/>
      <c r="UMN15" s="810"/>
      <c r="UMO15" s="810"/>
      <c r="UMP15" s="810"/>
      <c r="UMQ15" s="810"/>
      <c r="UMR15" s="810"/>
      <c r="UMS15" s="810"/>
      <c r="UMT15" s="810"/>
      <c r="UMU15" s="810"/>
      <c r="UMV15" s="810"/>
      <c r="UMW15" s="810"/>
      <c r="UMX15" s="810"/>
      <c r="UMY15" s="810"/>
      <c r="UMZ15" s="810"/>
      <c r="UNA15" s="810"/>
      <c r="UNB15" s="810"/>
      <c r="UNC15" s="810"/>
      <c r="UND15" s="810"/>
      <c r="UNE15" s="810"/>
      <c r="UNF15" s="810"/>
      <c r="UNG15" s="810"/>
      <c r="UNH15" s="810"/>
      <c r="UNI15" s="810"/>
      <c r="UNJ15" s="810"/>
      <c r="UNK15" s="810"/>
      <c r="UNL15" s="810"/>
      <c r="UNM15" s="810"/>
      <c r="UNN15" s="810"/>
      <c r="UNO15" s="810"/>
      <c r="UNP15" s="810"/>
      <c r="UNQ15" s="810"/>
      <c r="UNR15" s="810"/>
      <c r="UNS15" s="810"/>
      <c r="UNT15" s="810"/>
      <c r="UNU15" s="810"/>
      <c r="UNV15" s="810"/>
      <c r="UNW15" s="810"/>
      <c r="UNX15" s="810"/>
      <c r="UNY15" s="810"/>
      <c r="UNZ15" s="810"/>
      <c r="UOA15" s="810"/>
      <c r="UOB15" s="810"/>
      <c r="UOC15" s="810"/>
      <c r="UOD15" s="810"/>
      <c r="UOE15" s="810"/>
      <c r="UOF15" s="810"/>
      <c r="UOG15" s="810"/>
      <c r="UOH15" s="810"/>
      <c r="UOI15" s="810"/>
      <c r="UOJ15" s="810"/>
      <c r="UOK15" s="810"/>
      <c r="UOL15" s="810"/>
      <c r="UOM15" s="810"/>
      <c r="UON15" s="810"/>
      <c r="UOO15" s="810"/>
      <c r="UOP15" s="810"/>
      <c r="UOQ15" s="810"/>
      <c r="UOR15" s="810"/>
      <c r="UOS15" s="810"/>
      <c r="UOT15" s="810"/>
      <c r="UOU15" s="810"/>
      <c r="UOV15" s="810"/>
      <c r="UOW15" s="810"/>
      <c r="UOX15" s="810"/>
      <c r="UOY15" s="810"/>
      <c r="UOZ15" s="810"/>
      <c r="UPA15" s="810"/>
      <c r="UPB15" s="810"/>
      <c r="UPC15" s="810"/>
      <c r="UPD15" s="810"/>
      <c r="UPE15" s="810"/>
      <c r="UPF15" s="810"/>
      <c r="UPG15" s="810"/>
      <c r="UPH15" s="810"/>
      <c r="UPI15" s="810"/>
      <c r="UPJ15" s="810"/>
      <c r="UPK15" s="810"/>
      <c r="UPL15" s="810"/>
      <c r="UPM15" s="810"/>
      <c r="UPN15" s="810"/>
      <c r="UPO15" s="810"/>
      <c r="UPP15" s="810"/>
      <c r="UPQ15" s="810"/>
      <c r="UPR15" s="810"/>
      <c r="UPS15" s="810"/>
      <c r="UPT15" s="810"/>
      <c r="UPU15" s="810"/>
      <c r="UPV15" s="810"/>
      <c r="UPW15" s="810"/>
      <c r="UPX15" s="810"/>
      <c r="UPY15" s="810"/>
      <c r="UPZ15" s="810"/>
      <c r="UQA15" s="810"/>
      <c r="UQB15" s="810"/>
      <c r="UQC15" s="810"/>
      <c r="UQD15" s="810"/>
      <c r="UQE15" s="810"/>
      <c r="UQF15" s="810"/>
      <c r="UQG15" s="810"/>
      <c r="UQH15" s="810"/>
      <c r="UQI15" s="810"/>
      <c r="UQJ15" s="810"/>
      <c r="UQK15" s="810"/>
      <c r="UQL15" s="810"/>
      <c r="UQM15" s="810"/>
      <c r="UQN15" s="810"/>
      <c r="UQO15" s="810"/>
      <c r="UQP15" s="810"/>
      <c r="UQQ15" s="810"/>
      <c r="UQR15" s="810"/>
      <c r="UQS15" s="810"/>
      <c r="UQT15" s="810"/>
      <c r="UQU15" s="810"/>
      <c r="UQV15" s="810"/>
      <c r="UQW15" s="810"/>
      <c r="UQX15" s="810"/>
      <c r="UQY15" s="810"/>
      <c r="UQZ15" s="810"/>
      <c r="URA15" s="810"/>
      <c r="URB15" s="810"/>
      <c r="URC15" s="810"/>
      <c r="URD15" s="810"/>
      <c r="URE15" s="810"/>
      <c r="URF15" s="810"/>
      <c r="URG15" s="810"/>
      <c r="URH15" s="810"/>
      <c r="URI15" s="810"/>
      <c r="URJ15" s="810"/>
      <c r="URK15" s="810"/>
      <c r="URL15" s="810"/>
      <c r="URM15" s="810"/>
      <c r="URN15" s="810"/>
      <c r="URO15" s="810"/>
      <c r="URP15" s="810"/>
      <c r="URQ15" s="810"/>
      <c r="URR15" s="810"/>
      <c r="URS15" s="810"/>
      <c r="URT15" s="810"/>
      <c r="URU15" s="810"/>
      <c r="URV15" s="810"/>
      <c r="URW15" s="810"/>
      <c r="URX15" s="810"/>
      <c r="URY15" s="810"/>
      <c r="URZ15" s="810"/>
      <c r="USA15" s="810"/>
      <c r="USB15" s="810"/>
      <c r="USC15" s="810"/>
      <c r="USD15" s="810"/>
      <c r="USE15" s="810"/>
      <c r="USF15" s="810"/>
      <c r="USG15" s="810"/>
      <c r="USH15" s="810"/>
      <c r="USI15" s="810"/>
      <c r="USJ15" s="810"/>
      <c r="USK15" s="810"/>
      <c r="USL15" s="810"/>
      <c r="USM15" s="810"/>
      <c r="USN15" s="810"/>
      <c r="USO15" s="810"/>
      <c r="USP15" s="810"/>
      <c r="USQ15" s="810"/>
      <c r="USR15" s="810"/>
      <c r="USS15" s="810"/>
      <c r="UST15" s="810"/>
      <c r="USU15" s="810"/>
      <c r="USV15" s="810"/>
      <c r="USW15" s="810"/>
      <c r="USX15" s="810"/>
      <c r="USY15" s="810"/>
      <c r="USZ15" s="810"/>
      <c r="UTA15" s="810"/>
      <c r="UTB15" s="810"/>
      <c r="UTC15" s="810"/>
      <c r="UTD15" s="810"/>
      <c r="UTE15" s="810"/>
      <c r="UTF15" s="810"/>
      <c r="UTG15" s="810"/>
      <c r="UTH15" s="810"/>
      <c r="UTI15" s="810"/>
      <c r="UTJ15" s="810"/>
      <c r="UTK15" s="810"/>
      <c r="UTL15" s="810"/>
      <c r="UTM15" s="810"/>
      <c r="UTN15" s="810"/>
      <c r="UTO15" s="810"/>
      <c r="UTP15" s="810"/>
      <c r="UTQ15" s="810"/>
      <c r="UTR15" s="810"/>
      <c r="UTS15" s="810"/>
      <c r="UTT15" s="810"/>
      <c r="UTU15" s="810"/>
      <c r="UTV15" s="810"/>
      <c r="UTW15" s="810"/>
      <c r="UTX15" s="810"/>
      <c r="UTY15" s="810"/>
      <c r="UTZ15" s="810"/>
      <c r="UUA15" s="810"/>
      <c r="UUB15" s="810"/>
      <c r="UUC15" s="810"/>
      <c r="UUD15" s="810"/>
      <c r="UUE15" s="810"/>
      <c r="UUF15" s="810"/>
      <c r="UUG15" s="810"/>
      <c r="UUH15" s="810"/>
      <c r="UUI15" s="810"/>
      <c r="UUJ15" s="810"/>
      <c r="UUK15" s="810"/>
      <c r="UUL15" s="810"/>
      <c r="UUM15" s="810"/>
      <c r="UUN15" s="810"/>
      <c r="UUO15" s="810"/>
      <c r="UUP15" s="810"/>
      <c r="UUQ15" s="810"/>
      <c r="UUR15" s="810"/>
      <c r="UUS15" s="810"/>
      <c r="UUT15" s="810"/>
      <c r="UUU15" s="810"/>
      <c r="UUV15" s="810"/>
      <c r="UUW15" s="810"/>
      <c r="UUX15" s="810"/>
      <c r="UUY15" s="810"/>
      <c r="UUZ15" s="810"/>
      <c r="UVA15" s="810"/>
      <c r="UVB15" s="810"/>
      <c r="UVC15" s="810"/>
      <c r="UVD15" s="810"/>
      <c r="UVE15" s="810"/>
      <c r="UVF15" s="810"/>
      <c r="UVG15" s="810"/>
      <c r="UVH15" s="810"/>
      <c r="UVI15" s="810"/>
      <c r="UVJ15" s="810"/>
      <c r="UVK15" s="810"/>
      <c r="UVL15" s="810"/>
      <c r="UVM15" s="810"/>
      <c r="UVN15" s="810"/>
      <c r="UVO15" s="810"/>
      <c r="UVP15" s="810"/>
      <c r="UVQ15" s="810"/>
      <c r="UVR15" s="810"/>
      <c r="UVS15" s="810"/>
      <c r="UVT15" s="810"/>
      <c r="UVU15" s="810"/>
      <c r="UVV15" s="810"/>
      <c r="UVW15" s="810"/>
      <c r="UVX15" s="810"/>
      <c r="UVY15" s="810"/>
      <c r="UVZ15" s="810"/>
      <c r="UWA15" s="810"/>
      <c r="UWB15" s="810"/>
      <c r="UWC15" s="810"/>
      <c r="UWD15" s="810"/>
      <c r="UWE15" s="810"/>
      <c r="UWF15" s="810"/>
      <c r="UWG15" s="810"/>
      <c r="UWH15" s="810"/>
      <c r="UWI15" s="810"/>
      <c r="UWJ15" s="810"/>
      <c r="UWK15" s="810"/>
      <c r="UWL15" s="810"/>
      <c r="UWM15" s="810"/>
      <c r="UWN15" s="810"/>
      <c r="UWO15" s="810"/>
      <c r="UWP15" s="810"/>
      <c r="UWQ15" s="810"/>
      <c r="UWR15" s="810"/>
      <c r="UWS15" s="810"/>
      <c r="UWT15" s="810"/>
      <c r="UWU15" s="810"/>
      <c r="UWV15" s="810"/>
      <c r="UWW15" s="810"/>
      <c r="UWX15" s="810"/>
      <c r="UWY15" s="810"/>
      <c r="UWZ15" s="810"/>
      <c r="UXA15" s="810"/>
      <c r="UXB15" s="810"/>
      <c r="UXC15" s="810"/>
      <c r="UXD15" s="810"/>
      <c r="UXE15" s="810"/>
      <c r="UXF15" s="810"/>
      <c r="UXG15" s="810"/>
      <c r="UXH15" s="810"/>
      <c r="UXI15" s="810"/>
      <c r="UXJ15" s="810"/>
      <c r="UXK15" s="810"/>
      <c r="UXL15" s="810"/>
      <c r="UXM15" s="810"/>
      <c r="UXN15" s="810"/>
      <c r="UXO15" s="810"/>
      <c r="UXP15" s="810"/>
      <c r="UXQ15" s="810"/>
      <c r="UXR15" s="810"/>
      <c r="UXS15" s="810"/>
      <c r="UXT15" s="810"/>
      <c r="UXU15" s="810"/>
      <c r="UXV15" s="810"/>
      <c r="UXW15" s="810"/>
      <c r="UXX15" s="810"/>
      <c r="UXY15" s="810"/>
      <c r="UXZ15" s="810"/>
      <c r="UYA15" s="810"/>
      <c r="UYB15" s="810"/>
      <c r="UYC15" s="810"/>
      <c r="UYD15" s="810"/>
      <c r="UYE15" s="810"/>
      <c r="UYF15" s="810"/>
      <c r="UYG15" s="810"/>
      <c r="UYH15" s="810"/>
      <c r="UYI15" s="810"/>
      <c r="UYJ15" s="810"/>
      <c r="UYK15" s="810"/>
      <c r="UYL15" s="810"/>
      <c r="UYM15" s="810"/>
      <c r="UYN15" s="810"/>
      <c r="UYO15" s="810"/>
      <c r="UYP15" s="810"/>
      <c r="UYQ15" s="810"/>
      <c r="UYR15" s="810"/>
      <c r="UYS15" s="810"/>
      <c r="UYT15" s="810"/>
      <c r="UYU15" s="810"/>
      <c r="UYV15" s="810"/>
      <c r="UYW15" s="810"/>
      <c r="UYX15" s="810"/>
      <c r="UYY15" s="810"/>
      <c r="UYZ15" s="810"/>
      <c r="UZA15" s="810"/>
      <c r="UZB15" s="810"/>
      <c r="UZC15" s="810"/>
      <c r="UZD15" s="810"/>
      <c r="UZE15" s="810"/>
      <c r="UZF15" s="810"/>
      <c r="UZG15" s="810"/>
      <c r="UZH15" s="810"/>
      <c r="UZI15" s="810"/>
      <c r="UZJ15" s="810"/>
      <c r="UZK15" s="810"/>
      <c r="UZL15" s="810"/>
      <c r="UZM15" s="810"/>
      <c r="UZN15" s="810"/>
      <c r="UZO15" s="810"/>
      <c r="UZP15" s="810"/>
      <c r="UZQ15" s="810"/>
      <c r="UZR15" s="810"/>
      <c r="UZS15" s="810"/>
      <c r="UZT15" s="810"/>
      <c r="UZU15" s="810"/>
      <c r="UZV15" s="810"/>
      <c r="UZW15" s="810"/>
      <c r="UZX15" s="810"/>
      <c r="UZY15" s="810"/>
      <c r="UZZ15" s="810"/>
      <c r="VAA15" s="810"/>
      <c r="VAB15" s="810"/>
      <c r="VAC15" s="810"/>
      <c r="VAD15" s="810"/>
      <c r="VAE15" s="810"/>
      <c r="VAF15" s="810"/>
      <c r="VAG15" s="810"/>
      <c r="VAH15" s="810"/>
      <c r="VAI15" s="810"/>
      <c r="VAJ15" s="810"/>
      <c r="VAK15" s="810"/>
      <c r="VAL15" s="810"/>
      <c r="VAM15" s="810"/>
      <c r="VAN15" s="810"/>
      <c r="VAO15" s="810"/>
      <c r="VAP15" s="810"/>
      <c r="VAQ15" s="810"/>
      <c r="VAR15" s="810"/>
      <c r="VAS15" s="810"/>
      <c r="VAT15" s="810"/>
      <c r="VAU15" s="810"/>
      <c r="VAV15" s="810"/>
      <c r="VAW15" s="810"/>
      <c r="VAX15" s="810"/>
      <c r="VAY15" s="810"/>
      <c r="VAZ15" s="810"/>
      <c r="VBA15" s="810"/>
      <c r="VBB15" s="810"/>
      <c r="VBC15" s="810"/>
      <c r="VBD15" s="810"/>
      <c r="VBE15" s="810"/>
      <c r="VBF15" s="810"/>
      <c r="VBG15" s="810"/>
      <c r="VBH15" s="810"/>
      <c r="VBI15" s="810"/>
      <c r="VBJ15" s="810"/>
      <c r="VBK15" s="810"/>
      <c r="VBL15" s="810"/>
      <c r="VBM15" s="810"/>
      <c r="VBN15" s="810"/>
      <c r="VBO15" s="810"/>
      <c r="VBP15" s="810"/>
      <c r="VBQ15" s="810"/>
      <c r="VBR15" s="810"/>
      <c r="VBS15" s="810"/>
      <c r="VBT15" s="810"/>
      <c r="VBU15" s="810"/>
      <c r="VBV15" s="810"/>
      <c r="VBW15" s="810"/>
      <c r="VBX15" s="810"/>
      <c r="VBY15" s="810"/>
      <c r="VBZ15" s="810"/>
      <c r="VCA15" s="810"/>
      <c r="VCB15" s="810"/>
      <c r="VCC15" s="810"/>
      <c r="VCD15" s="810"/>
      <c r="VCE15" s="810"/>
      <c r="VCF15" s="810"/>
      <c r="VCG15" s="810"/>
      <c r="VCH15" s="810"/>
      <c r="VCI15" s="810"/>
      <c r="VCJ15" s="810"/>
      <c r="VCK15" s="810"/>
      <c r="VCL15" s="810"/>
      <c r="VCM15" s="810"/>
      <c r="VCN15" s="810"/>
      <c r="VCO15" s="810"/>
      <c r="VCP15" s="810"/>
      <c r="VCQ15" s="810"/>
      <c r="VCR15" s="810"/>
      <c r="VCS15" s="810"/>
      <c r="VCT15" s="810"/>
      <c r="VCU15" s="810"/>
      <c r="VCV15" s="810"/>
      <c r="VCW15" s="810"/>
      <c r="VCX15" s="810"/>
      <c r="VCY15" s="810"/>
      <c r="VCZ15" s="810"/>
      <c r="VDA15" s="810"/>
      <c r="VDB15" s="810"/>
      <c r="VDC15" s="810"/>
      <c r="VDD15" s="810"/>
      <c r="VDE15" s="810"/>
      <c r="VDF15" s="810"/>
      <c r="VDG15" s="810"/>
      <c r="VDH15" s="810"/>
      <c r="VDI15" s="810"/>
      <c r="VDJ15" s="810"/>
      <c r="VDK15" s="810"/>
      <c r="VDL15" s="810"/>
      <c r="VDM15" s="810"/>
      <c r="VDN15" s="810"/>
      <c r="VDO15" s="810"/>
      <c r="VDP15" s="810"/>
      <c r="VDQ15" s="810"/>
      <c r="VDR15" s="810"/>
      <c r="VDS15" s="810"/>
      <c r="VDT15" s="810"/>
      <c r="VDU15" s="810"/>
      <c r="VDV15" s="810"/>
      <c r="VDW15" s="810"/>
      <c r="VDX15" s="810"/>
      <c r="VDY15" s="810"/>
      <c r="VDZ15" s="810"/>
      <c r="VEA15" s="810"/>
      <c r="VEB15" s="810"/>
      <c r="VEC15" s="810"/>
      <c r="VED15" s="810"/>
      <c r="VEE15" s="810"/>
      <c r="VEF15" s="810"/>
      <c r="VEG15" s="810"/>
      <c r="VEH15" s="810"/>
      <c r="VEI15" s="810"/>
      <c r="VEJ15" s="810"/>
      <c r="VEK15" s="810"/>
      <c r="VEL15" s="810"/>
      <c r="VEM15" s="810"/>
      <c r="VEN15" s="810"/>
      <c r="VEO15" s="810"/>
      <c r="VEP15" s="810"/>
      <c r="VEQ15" s="810"/>
      <c r="VER15" s="810"/>
      <c r="VES15" s="810"/>
      <c r="VET15" s="810"/>
      <c r="VEU15" s="810"/>
      <c r="VEV15" s="810"/>
      <c r="VEW15" s="810"/>
      <c r="VEX15" s="810"/>
      <c r="VEY15" s="810"/>
      <c r="VEZ15" s="810"/>
      <c r="VFA15" s="810"/>
      <c r="VFB15" s="810"/>
      <c r="VFC15" s="810"/>
      <c r="VFD15" s="810"/>
      <c r="VFE15" s="810"/>
      <c r="VFF15" s="810"/>
      <c r="VFG15" s="810"/>
      <c r="VFH15" s="810"/>
      <c r="VFI15" s="810"/>
      <c r="VFJ15" s="810"/>
      <c r="VFK15" s="810"/>
      <c r="VFL15" s="810"/>
      <c r="VFM15" s="810"/>
      <c r="VFN15" s="810"/>
      <c r="VFO15" s="810"/>
      <c r="VFP15" s="810"/>
      <c r="VFQ15" s="810"/>
      <c r="VFR15" s="810"/>
      <c r="VFS15" s="810"/>
      <c r="VFT15" s="810"/>
      <c r="VFU15" s="810"/>
      <c r="VFV15" s="810"/>
      <c r="VFW15" s="810"/>
      <c r="VFX15" s="810"/>
      <c r="VFY15" s="810"/>
      <c r="VFZ15" s="810"/>
      <c r="VGA15" s="810"/>
      <c r="VGB15" s="810"/>
      <c r="VGC15" s="810"/>
      <c r="VGD15" s="810"/>
      <c r="VGE15" s="810"/>
      <c r="VGF15" s="810"/>
      <c r="VGG15" s="810"/>
      <c r="VGH15" s="810"/>
      <c r="VGI15" s="810"/>
      <c r="VGJ15" s="810"/>
      <c r="VGK15" s="810"/>
      <c r="VGL15" s="810"/>
      <c r="VGM15" s="810"/>
      <c r="VGN15" s="810"/>
      <c r="VGO15" s="810"/>
      <c r="VGP15" s="810"/>
      <c r="VGQ15" s="810"/>
      <c r="VGR15" s="810"/>
      <c r="VGS15" s="810"/>
      <c r="VGT15" s="810"/>
      <c r="VGU15" s="810"/>
      <c r="VGV15" s="810"/>
      <c r="VGW15" s="810"/>
      <c r="VGX15" s="810"/>
      <c r="VGY15" s="810"/>
      <c r="VGZ15" s="810"/>
      <c r="VHA15" s="810"/>
      <c r="VHB15" s="810"/>
      <c r="VHC15" s="810"/>
      <c r="VHD15" s="810"/>
      <c r="VHE15" s="810"/>
      <c r="VHF15" s="810"/>
      <c r="VHG15" s="810"/>
      <c r="VHH15" s="810"/>
      <c r="VHI15" s="810"/>
      <c r="VHJ15" s="810"/>
      <c r="VHK15" s="810"/>
      <c r="VHL15" s="810"/>
      <c r="VHM15" s="810"/>
      <c r="VHN15" s="810"/>
      <c r="VHO15" s="810"/>
      <c r="VHP15" s="810"/>
      <c r="VHQ15" s="810"/>
      <c r="VHR15" s="810"/>
      <c r="VHS15" s="810"/>
      <c r="VHT15" s="810"/>
      <c r="VHU15" s="810"/>
      <c r="VHV15" s="810"/>
      <c r="VHW15" s="810"/>
      <c r="VHX15" s="810"/>
      <c r="VHY15" s="810"/>
      <c r="VHZ15" s="810"/>
      <c r="VIA15" s="810"/>
      <c r="VIB15" s="810"/>
      <c r="VIC15" s="810"/>
      <c r="VID15" s="810"/>
      <c r="VIE15" s="810"/>
      <c r="VIF15" s="810"/>
      <c r="VIG15" s="810"/>
      <c r="VIH15" s="810"/>
      <c r="VII15" s="810"/>
      <c r="VIJ15" s="810"/>
      <c r="VIK15" s="810"/>
      <c r="VIL15" s="810"/>
      <c r="VIM15" s="810"/>
      <c r="VIN15" s="810"/>
      <c r="VIO15" s="810"/>
      <c r="VIP15" s="810"/>
      <c r="VIQ15" s="810"/>
      <c r="VIR15" s="810"/>
      <c r="VIS15" s="810"/>
      <c r="VIT15" s="810"/>
      <c r="VIU15" s="810"/>
      <c r="VIV15" s="810"/>
      <c r="VIW15" s="810"/>
      <c r="VIX15" s="810"/>
      <c r="VIY15" s="810"/>
      <c r="VIZ15" s="810"/>
      <c r="VJA15" s="810"/>
      <c r="VJB15" s="810"/>
      <c r="VJC15" s="810"/>
      <c r="VJD15" s="810"/>
      <c r="VJE15" s="810"/>
      <c r="VJF15" s="810"/>
      <c r="VJG15" s="810"/>
      <c r="VJH15" s="810"/>
      <c r="VJI15" s="810"/>
      <c r="VJJ15" s="810"/>
      <c r="VJK15" s="810"/>
      <c r="VJL15" s="810"/>
      <c r="VJM15" s="810"/>
      <c r="VJN15" s="810"/>
      <c r="VJO15" s="810"/>
      <c r="VJP15" s="810"/>
      <c r="VJQ15" s="810"/>
      <c r="VJR15" s="810"/>
      <c r="VJS15" s="810"/>
      <c r="VJT15" s="810"/>
      <c r="VJU15" s="810"/>
      <c r="VJV15" s="810"/>
      <c r="VJW15" s="810"/>
      <c r="VJX15" s="810"/>
      <c r="VJY15" s="810"/>
      <c r="VJZ15" s="810"/>
      <c r="VKA15" s="810"/>
      <c r="VKB15" s="810"/>
      <c r="VKC15" s="810"/>
      <c r="VKD15" s="810"/>
      <c r="VKE15" s="810"/>
      <c r="VKF15" s="810"/>
      <c r="VKG15" s="810"/>
      <c r="VKH15" s="810"/>
      <c r="VKI15" s="810"/>
      <c r="VKJ15" s="810"/>
      <c r="VKK15" s="810"/>
      <c r="VKL15" s="810"/>
      <c r="VKM15" s="810"/>
      <c r="VKN15" s="810"/>
      <c r="VKO15" s="810"/>
      <c r="VKP15" s="810"/>
      <c r="VKQ15" s="810"/>
      <c r="VKR15" s="810"/>
      <c r="VKS15" s="810"/>
      <c r="VKT15" s="810"/>
      <c r="VKU15" s="810"/>
      <c r="VKV15" s="810"/>
      <c r="VKW15" s="810"/>
      <c r="VKX15" s="810"/>
      <c r="VKY15" s="810"/>
      <c r="VKZ15" s="810"/>
      <c r="VLA15" s="810"/>
      <c r="VLB15" s="810"/>
      <c r="VLC15" s="810"/>
      <c r="VLD15" s="810"/>
      <c r="VLE15" s="810"/>
      <c r="VLF15" s="810"/>
      <c r="VLG15" s="810"/>
      <c r="VLH15" s="810"/>
      <c r="VLI15" s="810"/>
      <c r="VLJ15" s="810"/>
      <c r="VLK15" s="810"/>
      <c r="VLL15" s="810"/>
      <c r="VLM15" s="810"/>
      <c r="VLN15" s="810"/>
      <c r="VLO15" s="810"/>
      <c r="VLP15" s="810"/>
      <c r="VLQ15" s="810"/>
      <c r="VLR15" s="810"/>
      <c r="VLS15" s="810"/>
      <c r="VLT15" s="810"/>
      <c r="VLU15" s="810"/>
      <c r="VLV15" s="810"/>
      <c r="VLW15" s="810"/>
      <c r="VLX15" s="810"/>
      <c r="VLY15" s="810"/>
      <c r="VLZ15" s="810"/>
      <c r="VMA15" s="810"/>
      <c r="VMB15" s="810"/>
      <c r="VMC15" s="810"/>
      <c r="VMD15" s="810"/>
      <c r="VME15" s="810"/>
      <c r="VMF15" s="810"/>
      <c r="VMG15" s="810"/>
      <c r="VMH15" s="810"/>
      <c r="VMI15" s="810"/>
      <c r="VMJ15" s="810"/>
      <c r="VMK15" s="810"/>
      <c r="VML15" s="810"/>
      <c r="VMM15" s="810"/>
      <c r="VMN15" s="810"/>
      <c r="VMO15" s="810"/>
      <c r="VMP15" s="810"/>
      <c r="VMQ15" s="810"/>
      <c r="VMR15" s="810"/>
      <c r="VMS15" s="810"/>
      <c r="VMT15" s="810"/>
      <c r="VMU15" s="810"/>
      <c r="VMV15" s="810"/>
      <c r="VMW15" s="810"/>
      <c r="VMX15" s="810"/>
      <c r="VMY15" s="810"/>
      <c r="VMZ15" s="810"/>
      <c r="VNA15" s="810"/>
      <c r="VNB15" s="810"/>
      <c r="VNC15" s="810"/>
      <c r="VND15" s="810"/>
      <c r="VNE15" s="810"/>
      <c r="VNF15" s="810"/>
      <c r="VNG15" s="810"/>
      <c r="VNH15" s="810"/>
      <c r="VNI15" s="810"/>
      <c r="VNJ15" s="810"/>
      <c r="VNK15" s="810"/>
      <c r="VNL15" s="810"/>
      <c r="VNM15" s="810"/>
      <c r="VNN15" s="810"/>
      <c r="VNO15" s="810"/>
      <c r="VNP15" s="810"/>
      <c r="VNQ15" s="810"/>
      <c r="VNR15" s="810"/>
      <c r="VNS15" s="810"/>
      <c r="VNT15" s="810"/>
      <c r="VNU15" s="810"/>
      <c r="VNV15" s="810"/>
      <c r="VNW15" s="810"/>
      <c r="VNX15" s="810"/>
      <c r="VNY15" s="810"/>
      <c r="VNZ15" s="810"/>
      <c r="VOA15" s="810"/>
      <c r="VOB15" s="810"/>
      <c r="VOC15" s="810"/>
      <c r="VOD15" s="810"/>
      <c r="VOE15" s="810"/>
      <c r="VOF15" s="810"/>
      <c r="VOG15" s="810"/>
      <c r="VOH15" s="810"/>
      <c r="VOI15" s="810"/>
      <c r="VOJ15" s="810"/>
      <c r="VOK15" s="810"/>
      <c r="VOL15" s="810"/>
      <c r="VOM15" s="810"/>
      <c r="VON15" s="810"/>
      <c r="VOO15" s="810"/>
      <c r="VOP15" s="810"/>
      <c r="VOQ15" s="810"/>
      <c r="VOR15" s="810"/>
      <c r="VOS15" s="810"/>
      <c r="VOT15" s="810"/>
      <c r="VOU15" s="810"/>
      <c r="VOV15" s="810"/>
      <c r="VOW15" s="810"/>
      <c r="VOX15" s="810"/>
      <c r="VOY15" s="810"/>
      <c r="VOZ15" s="810"/>
      <c r="VPA15" s="810"/>
      <c r="VPB15" s="810"/>
      <c r="VPC15" s="810"/>
      <c r="VPD15" s="810"/>
      <c r="VPE15" s="810"/>
      <c r="VPF15" s="810"/>
      <c r="VPG15" s="810"/>
      <c r="VPH15" s="810"/>
      <c r="VPI15" s="810"/>
      <c r="VPJ15" s="810"/>
      <c r="VPK15" s="810"/>
      <c r="VPL15" s="810"/>
      <c r="VPM15" s="810"/>
      <c r="VPN15" s="810"/>
      <c r="VPO15" s="810"/>
      <c r="VPP15" s="810"/>
      <c r="VPQ15" s="810"/>
      <c r="VPR15" s="810"/>
      <c r="VPS15" s="810"/>
      <c r="VPT15" s="810"/>
      <c r="VPU15" s="810"/>
      <c r="VPV15" s="810"/>
      <c r="VPW15" s="810"/>
      <c r="VPX15" s="810"/>
      <c r="VPY15" s="810"/>
      <c r="VPZ15" s="810"/>
      <c r="VQA15" s="810"/>
      <c r="VQB15" s="810"/>
      <c r="VQC15" s="810"/>
      <c r="VQD15" s="810"/>
      <c r="VQE15" s="810"/>
      <c r="VQF15" s="810"/>
      <c r="VQG15" s="810"/>
      <c r="VQH15" s="810"/>
      <c r="VQI15" s="810"/>
      <c r="VQJ15" s="810"/>
      <c r="VQK15" s="810"/>
      <c r="VQL15" s="810"/>
      <c r="VQM15" s="810"/>
      <c r="VQN15" s="810"/>
      <c r="VQO15" s="810"/>
      <c r="VQP15" s="810"/>
      <c r="VQQ15" s="810"/>
      <c r="VQR15" s="810"/>
      <c r="VQS15" s="810"/>
      <c r="VQT15" s="810"/>
      <c r="VQU15" s="810"/>
      <c r="VQV15" s="810"/>
      <c r="VQW15" s="810"/>
      <c r="VQX15" s="810"/>
      <c r="VQY15" s="810"/>
      <c r="VQZ15" s="810"/>
      <c r="VRA15" s="810"/>
      <c r="VRB15" s="810"/>
      <c r="VRC15" s="810"/>
      <c r="VRD15" s="810"/>
      <c r="VRE15" s="810"/>
      <c r="VRF15" s="810"/>
      <c r="VRG15" s="810"/>
      <c r="VRH15" s="810"/>
      <c r="VRI15" s="810"/>
      <c r="VRJ15" s="810"/>
      <c r="VRK15" s="810"/>
      <c r="VRL15" s="810"/>
      <c r="VRM15" s="810"/>
      <c r="VRN15" s="810"/>
      <c r="VRO15" s="810"/>
      <c r="VRP15" s="810"/>
      <c r="VRQ15" s="810"/>
      <c r="VRR15" s="810"/>
      <c r="VRS15" s="810"/>
      <c r="VRT15" s="810"/>
      <c r="VRU15" s="810"/>
      <c r="VRV15" s="810"/>
      <c r="VRW15" s="810"/>
      <c r="VRX15" s="810"/>
      <c r="VRY15" s="810"/>
      <c r="VRZ15" s="810"/>
      <c r="VSA15" s="810"/>
      <c r="VSB15" s="810"/>
      <c r="VSC15" s="810"/>
      <c r="VSD15" s="810"/>
      <c r="VSE15" s="810"/>
      <c r="VSF15" s="810"/>
      <c r="VSG15" s="810"/>
      <c r="VSH15" s="810"/>
      <c r="VSI15" s="810"/>
      <c r="VSJ15" s="810"/>
      <c r="VSK15" s="810"/>
      <c r="VSL15" s="810"/>
      <c r="VSM15" s="810"/>
      <c r="VSN15" s="810"/>
      <c r="VSO15" s="810"/>
      <c r="VSP15" s="810"/>
      <c r="VSQ15" s="810"/>
      <c r="VSR15" s="810"/>
      <c r="VSS15" s="810"/>
      <c r="VST15" s="810"/>
      <c r="VSU15" s="810"/>
      <c r="VSV15" s="810"/>
      <c r="VSW15" s="810"/>
      <c r="VSX15" s="810"/>
      <c r="VSY15" s="810"/>
      <c r="VSZ15" s="810"/>
      <c r="VTA15" s="810"/>
      <c r="VTB15" s="810"/>
      <c r="VTC15" s="810"/>
      <c r="VTD15" s="810"/>
      <c r="VTE15" s="810"/>
      <c r="VTF15" s="810"/>
      <c r="VTG15" s="810"/>
      <c r="VTH15" s="810"/>
      <c r="VTI15" s="810"/>
      <c r="VTJ15" s="810"/>
      <c r="VTK15" s="810"/>
      <c r="VTL15" s="810"/>
      <c r="VTM15" s="810"/>
      <c r="VTN15" s="810"/>
      <c r="VTO15" s="810"/>
      <c r="VTP15" s="810"/>
      <c r="VTQ15" s="810"/>
      <c r="VTR15" s="810"/>
      <c r="VTS15" s="810"/>
      <c r="VTT15" s="810"/>
      <c r="VTU15" s="810"/>
      <c r="VTV15" s="810"/>
      <c r="VTW15" s="810"/>
      <c r="VTX15" s="810"/>
      <c r="VTY15" s="810"/>
      <c r="VTZ15" s="810"/>
      <c r="VUA15" s="810"/>
      <c r="VUB15" s="810"/>
      <c r="VUC15" s="810"/>
      <c r="VUD15" s="810"/>
      <c r="VUE15" s="810"/>
      <c r="VUF15" s="810"/>
      <c r="VUG15" s="810"/>
      <c r="VUH15" s="810"/>
      <c r="VUI15" s="810"/>
      <c r="VUJ15" s="810"/>
      <c r="VUK15" s="810"/>
      <c r="VUL15" s="810"/>
      <c r="VUM15" s="810"/>
      <c r="VUN15" s="810"/>
      <c r="VUO15" s="810"/>
      <c r="VUP15" s="810"/>
      <c r="VUQ15" s="810"/>
      <c r="VUR15" s="810"/>
      <c r="VUS15" s="810"/>
      <c r="VUT15" s="810"/>
      <c r="VUU15" s="810"/>
      <c r="VUV15" s="810"/>
      <c r="VUW15" s="810"/>
      <c r="VUX15" s="810"/>
      <c r="VUY15" s="810"/>
      <c r="VUZ15" s="810"/>
      <c r="VVA15" s="810"/>
      <c r="VVB15" s="810"/>
      <c r="VVC15" s="810"/>
      <c r="VVD15" s="810"/>
      <c r="VVE15" s="810"/>
      <c r="VVF15" s="810"/>
      <c r="VVG15" s="810"/>
      <c r="VVH15" s="810"/>
      <c r="VVI15" s="810"/>
      <c r="VVJ15" s="810"/>
      <c r="VVK15" s="810"/>
      <c r="VVL15" s="810"/>
      <c r="VVM15" s="810"/>
      <c r="VVN15" s="810"/>
      <c r="VVO15" s="810"/>
      <c r="VVP15" s="810"/>
      <c r="VVQ15" s="810"/>
      <c r="VVR15" s="810"/>
      <c r="VVS15" s="810"/>
      <c r="VVT15" s="810"/>
      <c r="VVU15" s="810"/>
      <c r="VVV15" s="810"/>
      <c r="VVW15" s="810"/>
      <c r="VVX15" s="810"/>
      <c r="VVY15" s="810"/>
      <c r="VVZ15" s="810"/>
      <c r="VWA15" s="810"/>
      <c r="VWB15" s="810"/>
      <c r="VWC15" s="810"/>
      <c r="VWD15" s="810"/>
      <c r="VWE15" s="810"/>
      <c r="VWF15" s="810"/>
      <c r="VWG15" s="810"/>
      <c r="VWH15" s="810"/>
      <c r="VWI15" s="810"/>
      <c r="VWJ15" s="810"/>
      <c r="VWK15" s="810"/>
      <c r="VWL15" s="810"/>
      <c r="VWM15" s="810"/>
      <c r="VWN15" s="810"/>
      <c r="VWO15" s="810"/>
      <c r="VWP15" s="810"/>
      <c r="VWQ15" s="810"/>
      <c r="VWR15" s="810"/>
      <c r="VWS15" s="810"/>
      <c r="VWT15" s="810"/>
      <c r="VWU15" s="810"/>
      <c r="VWV15" s="810"/>
      <c r="VWW15" s="810"/>
      <c r="VWX15" s="810"/>
      <c r="VWY15" s="810"/>
      <c r="VWZ15" s="810"/>
      <c r="VXA15" s="810"/>
      <c r="VXB15" s="810"/>
      <c r="VXC15" s="810"/>
      <c r="VXD15" s="810"/>
      <c r="VXE15" s="810"/>
      <c r="VXF15" s="810"/>
      <c r="VXG15" s="810"/>
      <c r="VXH15" s="810"/>
      <c r="VXI15" s="810"/>
      <c r="VXJ15" s="810"/>
      <c r="VXK15" s="810"/>
      <c r="VXL15" s="810"/>
      <c r="VXM15" s="810"/>
      <c r="VXN15" s="810"/>
      <c r="VXO15" s="810"/>
      <c r="VXP15" s="810"/>
      <c r="VXQ15" s="810"/>
      <c r="VXR15" s="810"/>
      <c r="VXS15" s="810"/>
      <c r="VXT15" s="810"/>
      <c r="VXU15" s="810"/>
      <c r="VXV15" s="810"/>
      <c r="VXW15" s="810"/>
      <c r="VXX15" s="810"/>
      <c r="VXY15" s="810"/>
      <c r="VXZ15" s="810"/>
      <c r="VYA15" s="810"/>
      <c r="VYB15" s="810"/>
      <c r="VYC15" s="810"/>
      <c r="VYD15" s="810"/>
      <c r="VYE15" s="810"/>
      <c r="VYF15" s="810"/>
      <c r="VYG15" s="810"/>
      <c r="VYH15" s="810"/>
      <c r="VYI15" s="810"/>
      <c r="VYJ15" s="810"/>
      <c r="VYK15" s="810"/>
      <c r="VYL15" s="810"/>
      <c r="VYM15" s="810"/>
      <c r="VYN15" s="810"/>
      <c r="VYO15" s="810"/>
      <c r="VYP15" s="810"/>
      <c r="VYQ15" s="810"/>
      <c r="VYR15" s="810"/>
      <c r="VYS15" s="810"/>
      <c r="VYT15" s="810"/>
      <c r="VYU15" s="810"/>
      <c r="VYV15" s="810"/>
      <c r="VYW15" s="810"/>
      <c r="VYX15" s="810"/>
      <c r="VYY15" s="810"/>
      <c r="VYZ15" s="810"/>
      <c r="VZA15" s="810"/>
      <c r="VZB15" s="810"/>
      <c r="VZC15" s="810"/>
      <c r="VZD15" s="810"/>
      <c r="VZE15" s="810"/>
      <c r="VZF15" s="810"/>
      <c r="VZG15" s="810"/>
      <c r="VZH15" s="810"/>
      <c r="VZI15" s="810"/>
      <c r="VZJ15" s="810"/>
      <c r="VZK15" s="810"/>
      <c r="VZL15" s="810"/>
      <c r="VZM15" s="810"/>
      <c r="VZN15" s="810"/>
      <c r="VZO15" s="810"/>
      <c r="VZP15" s="810"/>
      <c r="VZQ15" s="810"/>
      <c r="VZR15" s="810"/>
      <c r="VZS15" s="810"/>
      <c r="VZT15" s="810"/>
      <c r="VZU15" s="810"/>
      <c r="VZV15" s="810"/>
      <c r="VZW15" s="810"/>
      <c r="VZX15" s="810"/>
      <c r="VZY15" s="810"/>
      <c r="VZZ15" s="810"/>
      <c r="WAA15" s="810"/>
      <c r="WAB15" s="810"/>
      <c r="WAC15" s="810"/>
      <c r="WAD15" s="810"/>
      <c r="WAE15" s="810"/>
      <c r="WAF15" s="810"/>
      <c r="WAG15" s="810"/>
      <c r="WAH15" s="810"/>
      <c r="WAI15" s="810"/>
      <c r="WAJ15" s="810"/>
      <c r="WAK15" s="810"/>
      <c r="WAL15" s="810"/>
      <c r="WAM15" s="810"/>
      <c r="WAN15" s="810"/>
      <c r="WAO15" s="810"/>
      <c r="WAP15" s="810"/>
      <c r="WAQ15" s="810"/>
      <c r="WAR15" s="810"/>
      <c r="WAS15" s="810"/>
      <c r="WAT15" s="810"/>
      <c r="WAU15" s="810"/>
      <c r="WAV15" s="810"/>
      <c r="WAW15" s="810"/>
      <c r="WAX15" s="810"/>
      <c r="WAY15" s="810"/>
      <c r="WAZ15" s="810"/>
      <c r="WBA15" s="810"/>
      <c r="WBB15" s="810"/>
      <c r="WBC15" s="810"/>
      <c r="WBD15" s="810"/>
      <c r="WBE15" s="810"/>
      <c r="WBF15" s="810"/>
      <c r="WBG15" s="810"/>
      <c r="WBH15" s="810"/>
      <c r="WBI15" s="810"/>
      <c r="WBJ15" s="810"/>
      <c r="WBK15" s="810"/>
      <c r="WBL15" s="810"/>
      <c r="WBM15" s="810"/>
      <c r="WBN15" s="810"/>
      <c r="WBO15" s="810"/>
      <c r="WBP15" s="810"/>
      <c r="WBQ15" s="810"/>
      <c r="WBR15" s="810"/>
      <c r="WBS15" s="810"/>
      <c r="WBT15" s="810"/>
      <c r="WBU15" s="810"/>
      <c r="WBV15" s="810"/>
      <c r="WBW15" s="810"/>
      <c r="WBX15" s="810"/>
      <c r="WBY15" s="810"/>
      <c r="WBZ15" s="810"/>
      <c r="WCA15" s="810"/>
      <c r="WCB15" s="810"/>
      <c r="WCC15" s="810"/>
      <c r="WCD15" s="810"/>
      <c r="WCE15" s="810"/>
      <c r="WCF15" s="810"/>
      <c r="WCG15" s="810"/>
      <c r="WCH15" s="810"/>
      <c r="WCI15" s="810"/>
      <c r="WCJ15" s="810"/>
      <c r="WCK15" s="810"/>
      <c r="WCL15" s="810"/>
      <c r="WCM15" s="810"/>
      <c r="WCN15" s="810"/>
      <c r="WCO15" s="810"/>
      <c r="WCP15" s="810"/>
      <c r="WCQ15" s="810"/>
      <c r="WCR15" s="810"/>
      <c r="WCS15" s="810"/>
      <c r="WCT15" s="810"/>
      <c r="WCU15" s="810"/>
      <c r="WCV15" s="810"/>
      <c r="WCW15" s="810"/>
      <c r="WCX15" s="810"/>
      <c r="WCY15" s="810"/>
      <c r="WCZ15" s="810"/>
      <c r="WDA15" s="810"/>
      <c r="WDB15" s="810"/>
      <c r="WDC15" s="810"/>
      <c r="WDD15" s="810"/>
      <c r="WDE15" s="810"/>
      <c r="WDF15" s="810"/>
      <c r="WDG15" s="810"/>
      <c r="WDH15" s="810"/>
      <c r="WDI15" s="810"/>
      <c r="WDJ15" s="810"/>
      <c r="WDK15" s="810"/>
      <c r="WDL15" s="810"/>
      <c r="WDM15" s="810"/>
      <c r="WDN15" s="810"/>
      <c r="WDO15" s="810"/>
      <c r="WDP15" s="810"/>
      <c r="WDQ15" s="810"/>
      <c r="WDR15" s="810"/>
      <c r="WDS15" s="810"/>
      <c r="WDT15" s="810"/>
      <c r="WDU15" s="810"/>
      <c r="WDV15" s="810"/>
      <c r="WDW15" s="810"/>
      <c r="WDX15" s="810"/>
      <c r="WDY15" s="810"/>
      <c r="WDZ15" s="810"/>
      <c r="WEA15" s="810"/>
      <c r="WEB15" s="810"/>
      <c r="WEC15" s="810"/>
      <c r="WED15" s="810"/>
      <c r="WEE15" s="810"/>
      <c r="WEF15" s="810"/>
      <c r="WEG15" s="810"/>
      <c r="WEH15" s="810"/>
      <c r="WEI15" s="810"/>
      <c r="WEJ15" s="810"/>
      <c r="WEK15" s="810"/>
      <c r="WEL15" s="810"/>
      <c r="WEM15" s="810"/>
      <c r="WEN15" s="810"/>
      <c r="WEO15" s="810"/>
      <c r="WEP15" s="810"/>
      <c r="WEQ15" s="810"/>
      <c r="WER15" s="810"/>
      <c r="WES15" s="810"/>
      <c r="WET15" s="810"/>
      <c r="WEU15" s="810"/>
      <c r="WEV15" s="810"/>
      <c r="WEW15" s="810"/>
      <c r="WEX15" s="810"/>
      <c r="WEY15" s="810"/>
      <c r="WEZ15" s="810"/>
      <c r="WFA15" s="810"/>
      <c r="WFB15" s="810"/>
      <c r="WFC15" s="810"/>
      <c r="WFD15" s="810"/>
      <c r="WFE15" s="810"/>
      <c r="WFF15" s="810"/>
      <c r="WFG15" s="810"/>
      <c r="WFH15" s="810"/>
      <c r="WFI15" s="810"/>
      <c r="WFJ15" s="810"/>
      <c r="WFK15" s="810"/>
      <c r="WFL15" s="810"/>
      <c r="WFM15" s="810"/>
      <c r="WFN15" s="810"/>
      <c r="WFO15" s="810"/>
      <c r="WFP15" s="810"/>
      <c r="WFQ15" s="810"/>
      <c r="WFR15" s="810"/>
      <c r="WFS15" s="810"/>
      <c r="WFT15" s="810"/>
      <c r="WFU15" s="810"/>
      <c r="WFV15" s="810"/>
      <c r="WFW15" s="810"/>
      <c r="WFX15" s="810"/>
      <c r="WFY15" s="810"/>
      <c r="WFZ15" s="810"/>
      <c r="WGA15" s="810"/>
      <c r="WGB15" s="810"/>
      <c r="WGC15" s="810"/>
      <c r="WGD15" s="810"/>
      <c r="WGE15" s="810"/>
      <c r="WGF15" s="810"/>
      <c r="WGG15" s="810"/>
      <c r="WGH15" s="810"/>
      <c r="WGI15" s="810"/>
      <c r="WGJ15" s="810"/>
      <c r="WGK15" s="810"/>
      <c r="WGL15" s="810"/>
      <c r="WGM15" s="810"/>
      <c r="WGN15" s="810"/>
      <c r="WGO15" s="810"/>
      <c r="WGP15" s="810"/>
      <c r="WGQ15" s="810"/>
      <c r="WGR15" s="810"/>
      <c r="WGS15" s="810"/>
      <c r="WGT15" s="810"/>
      <c r="WGU15" s="810"/>
      <c r="WGV15" s="810"/>
      <c r="WGW15" s="810"/>
      <c r="WGX15" s="810"/>
      <c r="WGY15" s="810"/>
      <c r="WGZ15" s="810"/>
      <c r="WHA15" s="810"/>
      <c r="WHB15" s="810"/>
      <c r="WHC15" s="810"/>
      <c r="WHD15" s="810"/>
      <c r="WHE15" s="810"/>
      <c r="WHF15" s="810"/>
      <c r="WHG15" s="810"/>
      <c r="WHH15" s="810"/>
      <c r="WHI15" s="810"/>
      <c r="WHJ15" s="810"/>
      <c r="WHK15" s="810"/>
      <c r="WHL15" s="810"/>
      <c r="WHM15" s="810"/>
      <c r="WHN15" s="810"/>
      <c r="WHO15" s="810"/>
      <c r="WHP15" s="810"/>
      <c r="WHQ15" s="810"/>
      <c r="WHR15" s="810"/>
      <c r="WHS15" s="810"/>
      <c r="WHT15" s="810"/>
      <c r="WHU15" s="810"/>
      <c r="WHV15" s="810"/>
      <c r="WHW15" s="810"/>
      <c r="WHX15" s="810"/>
      <c r="WHY15" s="810"/>
      <c r="WHZ15" s="810"/>
      <c r="WIA15" s="810"/>
      <c r="WIB15" s="810"/>
      <c r="WIC15" s="810"/>
      <c r="WID15" s="810"/>
      <c r="WIE15" s="810"/>
      <c r="WIF15" s="810"/>
      <c r="WIG15" s="810"/>
      <c r="WIH15" s="810"/>
      <c r="WII15" s="810"/>
      <c r="WIJ15" s="810"/>
      <c r="WIK15" s="810"/>
      <c r="WIL15" s="810"/>
      <c r="WIM15" s="810"/>
      <c r="WIN15" s="810"/>
      <c r="WIO15" s="810"/>
      <c r="WIP15" s="810"/>
      <c r="WIQ15" s="810"/>
      <c r="WIR15" s="810"/>
      <c r="WIS15" s="810"/>
      <c r="WIT15" s="810"/>
      <c r="WIU15" s="810"/>
      <c r="WIV15" s="810"/>
      <c r="WIW15" s="810"/>
      <c r="WIX15" s="810"/>
      <c r="WIY15" s="810"/>
      <c r="WIZ15" s="810"/>
      <c r="WJA15" s="810"/>
      <c r="WJB15" s="810"/>
      <c r="WJC15" s="810"/>
      <c r="WJD15" s="810"/>
      <c r="WJE15" s="810"/>
      <c r="WJF15" s="810"/>
      <c r="WJG15" s="810"/>
      <c r="WJH15" s="810"/>
      <c r="WJI15" s="810"/>
      <c r="WJJ15" s="810"/>
      <c r="WJK15" s="810"/>
      <c r="WJL15" s="810"/>
      <c r="WJM15" s="810"/>
      <c r="WJN15" s="810"/>
      <c r="WJO15" s="810"/>
      <c r="WJP15" s="810"/>
      <c r="WJQ15" s="810"/>
      <c r="WJR15" s="810"/>
      <c r="WJS15" s="810"/>
      <c r="WJT15" s="810"/>
      <c r="WJU15" s="810"/>
      <c r="WJV15" s="810"/>
      <c r="WJW15" s="810"/>
      <c r="WJX15" s="810"/>
      <c r="WJY15" s="810"/>
      <c r="WJZ15" s="810"/>
      <c r="WKA15" s="810"/>
      <c r="WKB15" s="810"/>
      <c r="WKC15" s="810"/>
      <c r="WKD15" s="810"/>
      <c r="WKE15" s="810"/>
      <c r="WKF15" s="810"/>
      <c r="WKG15" s="810"/>
      <c r="WKH15" s="810"/>
      <c r="WKI15" s="810"/>
      <c r="WKJ15" s="810"/>
      <c r="WKK15" s="810"/>
      <c r="WKL15" s="810"/>
      <c r="WKM15" s="810"/>
      <c r="WKN15" s="810"/>
      <c r="WKO15" s="810"/>
      <c r="WKP15" s="810"/>
      <c r="WKQ15" s="810"/>
      <c r="WKR15" s="810"/>
      <c r="WKS15" s="810"/>
      <c r="WKT15" s="810"/>
      <c r="WKU15" s="810"/>
      <c r="WKV15" s="810"/>
      <c r="WKW15" s="810"/>
      <c r="WKX15" s="810"/>
      <c r="WKY15" s="810"/>
      <c r="WKZ15" s="810"/>
      <c r="WLA15" s="810"/>
      <c r="WLB15" s="810"/>
      <c r="WLC15" s="810"/>
      <c r="WLD15" s="810"/>
      <c r="WLE15" s="810"/>
      <c r="WLF15" s="810"/>
      <c r="WLG15" s="810"/>
      <c r="WLH15" s="810"/>
      <c r="WLI15" s="810"/>
      <c r="WLJ15" s="810"/>
      <c r="WLK15" s="810"/>
      <c r="WLL15" s="810"/>
      <c r="WLM15" s="810"/>
      <c r="WLN15" s="810"/>
      <c r="WLO15" s="810"/>
      <c r="WLP15" s="810"/>
      <c r="WLQ15" s="810"/>
      <c r="WLR15" s="810"/>
      <c r="WLS15" s="810"/>
      <c r="WLT15" s="810"/>
      <c r="WLU15" s="810"/>
      <c r="WLV15" s="810"/>
      <c r="WLW15" s="810"/>
      <c r="WLX15" s="810"/>
      <c r="WLY15" s="810"/>
      <c r="WLZ15" s="810"/>
      <c r="WMA15" s="810"/>
      <c r="WMB15" s="810"/>
      <c r="WMC15" s="810"/>
      <c r="WMD15" s="810"/>
      <c r="WME15" s="810"/>
      <c r="WMF15" s="810"/>
      <c r="WMG15" s="810"/>
      <c r="WMH15" s="810"/>
      <c r="WMI15" s="810"/>
      <c r="WMJ15" s="810"/>
      <c r="WMK15" s="810"/>
      <c r="WML15" s="810"/>
      <c r="WMM15" s="810"/>
      <c r="WMN15" s="810"/>
      <c r="WMO15" s="810"/>
      <c r="WMP15" s="810"/>
      <c r="WMQ15" s="810"/>
      <c r="WMR15" s="810"/>
      <c r="WMS15" s="810"/>
      <c r="WMT15" s="810"/>
      <c r="WMU15" s="810"/>
      <c r="WMV15" s="810"/>
      <c r="WMW15" s="810"/>
      <c r="WMX15" s="810"/>
      <c r="WMY15" s="810"/>
      <c r="WMZ15" s="810"/>
      <c r="WNA15" s="810"/>
      <c r="WNB15" s="810"/>
      <c r="WNC15" s="810"/>
      <c r="WND15" s="810"/>
      <c r="WNE15" s="810"/>
      <c r="WNF15" s="810"/>
      <c r="WNG15" s="810"/>
      <c r="WNH15" s="810"/>
      <c r="WNI15" s="810"/>
      <c r="WNJ15" s="810"/>
      <c r="WNK15" s="810"/>
      <c r="WNL15" s="810"/>
      <c r="WNM15" s="810"/>
      <c r="WNN15" s="810"/>
      <c r="WNO15" s="810"/>
      <c r="WNP15" s="810"/>
      <c r="WNQ15" s="810"/>
      <c r="WNR15" s="810"/>
      <c r="WNS15" s="810"/>
      <c r="WNT15" s="810"/>
      <c r="WNU15" s="810"/>
      <c r="WNV15" s="810"/>
      <c r="WNW15" s="810"/>
      <c r="WNX15" s="810"/>
      <c r="WNY15" s="810"/>
      <c r="WNZ15" s="810"/>
      <c r="WOA15" s="810"/>
      <c r="WOB15" s="810"/>
      <c r="WOC15" s="810"/>
      <c r="WOD15" s="810"/>
      <c r="WOE15" s="810"/>
      <c r="WOF15" s="810"/>
      <c r="WOG15" s="810"/>
      <c r="WOH15" s="810"/>
      <c r="WOI15" s="810"/>
      <c r="WOJ15" s="810"/>
      <c r="WOK15" s="810"/>
      <c r="WOL15" s="810"/>
      <c r="WOM15" s="810"/>
      <c r="WON15" s="810"/>
      <c r="WOO15" s="810"/>
      <c r="WOP15" s="810"/>
      <c r="WOQ15" s="810"/>
      <c r="WOR15" s="810"/>
      <c r="WOS15" s="810"/>
      <c r="WOT15" s="810"/>
      <c r="WOU15" s="810"/>
      <c r="WOV15" s="810"/>
      <c r="WOW15" s="810"/>
      <c r="WOX15" s="810"/>
      <c r="WOY15" s="810"/>
      <c r="WOZ15" s="810"/>
      <c r="WPA15" s="810"/>
      <c r="WPB15" s="810"/>
      <c r="WPC15" s="810"/>
      <c r="WPD15" s="810"/>
      <c r="WPE15" s="810"/>
      <c r="WPF15" s="810"/>
      <c r="WPG15" s="810"/>
      <c r="WPH15" s="810"/>
      <c r="WPI15" s="810"/>
      <c r="WPJ15" s="810"/>
      <c r="WPK15" s="810"/>
      <c r="WPL15" s="810"/>
      <c r="WPM15" s="810"/>
      <c r="WPN15" s="810"/>
      <c r="WPO15" s="810"/>
      <c r="WPP15" s="810"/>
      <c r="WPQ15" s="810"/>
      <c r="WPR15" s="810"/>
      <c r="WPS15" s="810"/>
      <c r="WPT15" s="810"/>
      <c r="WPU15" s="810"/>
      <c r="WPV15" s="810"/>
      <c r="WPW15" s="810"/>
      <c r="WPX15" s="810"/>
      <c r="WPY15" s="810"/>
      <c r="WPZ15" s="810"/>
      <c r="WQA15" s="810"/>
      <c r="WQB15" s="810"/>
      <c r="WQC15" s="810"/>
      <c r="WQD15" s="810"/>
      <c r="WQE15" s="810"/>
      <c r="WQF15" s="810"/>
      <c r="WQG15" s="810"/>
      <c r="WQH15" s="810"/>
      <c r="WQI15" s="810"/>
      <c r="WQJ15" s="810"/>
      <c r="WQK15" s="810"/>
      <c r="WQL15" s="810"/>
      <c r="WQM15" s="810"/>
      <c r="WQN15" s="810"/>
      <c r="WQO15" s="810"/>
      <c r="WQP15" s="810"/>
      <c r="WQQ15" s="810"/>
      <c r="WQR15" s="810"/>
      <c r="WQS15" s="810"/>
      <c r="WQT15" s="810"/>
      <c r="WQU15" s="810"/>
      <c r="WQV15" s="810"/>
      <c r="WQW15" s="810"/>
      <c r="WQX15" s="810"/>
      <c r="WQY15" s="810"/>
      <c r="WQZ15" s="810"/>
      <c r="WRA15" s="810"/>
      <c r="WRB15" s="810"/>
      <c r="WRC15" s="810"/>
      <c r="WRD15" s="810"/>
      <c r="WRE15" s="810"/>
      <c r="WRF15" s="810"/>
      <c r="WRG15" s="810"/>
      <c r="WRH15" s="810"/>
      <c r="WRI15" s="810"/>
      <c r="WRJ15" s="810"/>
      <c r="WRK15" s="810"/>
      <c r="WRL15" s="810"/>
      <c r="WRM15" s="810"/>
      <c r="WRN15" s="810"/>
      <c r="WRO15" s="810"/>
      <c r="WRP15" s="810"/>
      <c r="WRQ15" s="810"/>
      <c r="WRR15" s="810"/>
      <c r="WRS15" s="810"/>
      <c r="WRT15" s="810"/>
      <c r="WRU15" s="810"/>
      <c r="WRV15" s="810"/>
      <c r="WRW15" s="810"/>
      <c r="WRX15" s="810"/>
      <c r="WRY15" s="810"/>
      <c r="WRZ15" s="810"/>
      <c r="WSA15" s="810"/>
      <c r="WSB15" s="810"/>
      <c r="WSC15" s="810"/>
      <c r="WSD15" s="810"/>
      <c r="WSE15" s="810"/>
      <c r="WSF15" s="810"/>
      <c r="WSG15" s="810"/>
      <c r="WSH15" s="810"/>
      <c r="WSI15" s="810"/>
      <c r="WSJ15" s="810"/>
      <c r="WSK15" s="810"/>
      <c r="WSL15" s="810"/>
      <c r="WSM15" s="810"/>
      <c r="WSN15" s="810"/>
      <c r="WSO15" s="810"/>
      <c r="WSP15" s="810"/>
      <c r="WSQ15" s="810"/>
      <c r="WSR15" s="810"/>
      <c r="WSS15" s="810"/>
      <c r="WST15" s="810"/>
      <c r="WSU15" s="810"/>
      <c r="WSV15" s="810"/>
      <c r="WSW15" s="810"/>
      <c r="WSX15" s="810"/>
      <c r="WSY15" s="810"/>
      <c r="WSZ15" s="810"/>
      <c r="WTA15" s="810"/>
      <c r="WTB15" s="810"/>
      <c r="WTC15" s="810"/>
      <c r="WTD15" s="810"/>
      <c r="WTE15" s="810"/>
      <c r="WTF15" s="810"/>
      <c r="WTG15" s="810"/>
      <c r="WTH15" s="810"/>
      <c r="WTI15" s="810"/>
      <c r="WTJ15" s="810"/>
      <c r="WTK15" s="810"/>
      <c r="WTL15" s="810"/>
      <c r="WTM15" s="810"/>
      <c r="WTN15" s="810"/>
      <c r="WTO15" s="810"/>
      <c r="WTP15" s="810"/>
      <c r="WTQ15" s="810"/>
      <c r="WTR15" s="810"/>
      <c r="WTS15" s="810"/>
      <c r="WTT15" s="810"/>
      <c r="WTU15" s="810"/>
      <c r="WTV15" s="810"/>
      <c r="WTW15" s="810"/>
      <c r="WTX15" s="810"/>
      <c r="WTY15" s="810"/>
      <c r="WTZ15" s="810"/>
      <c r="WUA15" s="810"/>
      <c r="WUB15" s="810"/>
      <c r="WUC15" s="810"/>
      <c r="WUD15" s="810"/>
      <c r="WUE15" s="810"/>
      <c r="WUF15" s="810"/>
      <c r="WUG15" s="810"/>
      <c r="WUH15" s="810"/>
      <c r="WUI15" s="810"/>
      <c r="WUJ15" s="810"/>
      <c r="WUK15" s="810"/>
      <c r="WUL15" s="810"/>
      <c r="WUM15" s="810"/>
      <c r="WUN15" s="810"/>
      <c r="WUO15" s="810"/>
      <c r="WUP15" s="810"/>
      <c r="WUQ15" s="810"/>
      <c r="WUR15" s="810"/>
      <c r="WUS15" s="810"/>
      <c r="WUT15" s="810"/>
      <c r="WUU15" s="810"/>
      <c r="WUV15" s="810"/>
      <c r="WUW15" s="810"/>
      <c r="WUX15" s="810"/>
      <c r="WUY15" s="810"/>
      <c r="WUZ15" s="810"/>
      <c r="WVA15" s="810"/>
      <c r="WVB15" s="810"/>
      <c r="WVC15" s="810"/>
      <c r="WVD15" s="810"/>
      <c r="WVE15" s="810"/>
      <c r="WVF15" s="810"/>
      <c r="WVG15" s="810"/>
      <c r="WVH15" s="810"/>
      <c r="WVI15" s="810"/>
      <c r="WVJ15" s="810"/>
      <c r="WVK15" s="810"/>
      <c r="WVL15" s="810"/>
      <c r="WVM15" s="810"/>
      <c r="WVN15" s="810"/>
      <c r="WVO15" s="810"/>
      <c r="WVP15" s="810"/>
      <c r="WVQ15" s="810"/>
      <c r="WVR15" s="810"/>
      <c r="WVS15" s="810"/>
      <c r="WVT15" s="810"/>
      <c r="WVU15" s="810"/>
      <c r="WVV15" s="810"/>
      <c r="WVW15" s="810"/>
      <c r="WVX15" s="810"/>
      <c r="WVY15" s="810"/>
      <c r="WVZ15" s="810"/>
      <c r="WWA15" s="810"/>
      <c r="WWB15" s="810"/>
      <c r="WWC15" s="810"/>
      <c r="WWD15" s="810"/>
      <c r="WWE15" s="810"/>
      <c r="WWF15" s="810"/>
      <c r="WWG15" s="810"/>
      <c r="WWH15" s="810"/>
      <c r="WWI15" s="810"/>
      <c r="WWJ15" s="810"/>
      <c r="WWK15" s="810"/>
      <c r="WWL15" s="810"/>
      <c r="WWM15" s="810"/>
      <c r="WWN15" s="810"/>
      <c r="WWO15" s="810"/>
      <c r="WWP15" s="810"/>
      <c r="WWQ15" s="810"/>
      <c r="WWR15" s="810"/>
      <c r="WWS15" s="810"/>
      <c r="WWT15" s="810"/>
      <c r="WWU15" s="810"/>
      <c r="WWV15" s="810"/>
      <c r="WWW15" s="810"/>
      <c r="WWX15" s="810"/>
      <c r="WWY15" s="810"/>
      <c r="WWZ15" s="810"/>
      <c r="WXA15" s="810"/>
      <c r="WXB15" s="810"/>
      <c r="WXC15" s="810"/>
      <c r="WXD15" s="810"/>
      <c r="WXE15" s="810"/>
      <c r="WXF15" s="810"/>
      <c r="WXG15" s="810"/>
      <c r="WXH15" s="810"/>
      <c r="WXI15" s="810"/>
      <c r="WXJ15" s="810"/>
      <c r="WXK15" s="810"/>
      <c r="WXL15" s="810"/>
      <c r="WXM15" s="810"/>
      <c r="WXN15" s="810"/>
      <c r="WXO15" s="810"/>
      <c r="WXP15" s="810"/>
      <c r="WXQ15" s="810"/>
      <c r="WXR15" s="810"/>
      <c r="WXS15" s="810"/>
      <c r="WXT15" s="810"/>
      <c r="WXU15" s="810"/>
      <c r="WXV15" s="810"/>
      <c r="WXW15" s="810"/>
      <c r="WXX15" s="810"/>
      <c r="WXY15" s="810"/>
      <c r="WXZ15" s="810"/>
      <c r="WYA15" s="810"/>
      <c r="WYB15" s="810"/>
      <c r="WYC15" s="810"/>
      <c r="WYD15" s="810"/>
      <c r="WYE15" s="810"/>
      <c r="WYF15" s="810"/>
      <c r="WYG15" s="810"/>
      <c r="WYH15" s="810"/>
      <c r="WYI15" s="810"/>
      <c r="WYJ15" s="810"/>
      <c r="WYK15" s="810"/>
      <c r="WYL15" s="810"/>
      <c r="WYM15" s="810"/>
      <c r="WYN15" s="810"/>
      <c r="WYO15" s="810"/>
      <c r="WYP15" s="810"/>
      <c r="WYQ15" s="810"/>
      <c r="WYR15" s="810"/>
      <c r="WYS15" s="810"/>
      <c r="WYT15" s="810"/>
      <c r="WYU15" s="810"/>
      <c r="WYV15" s="810"/>
      <c r="WYW15" s="810"/>
      <c r="WYX15" s="810"/>
      <c r="WYY15" s="810"/>
      <c r="WYZ15" s="810"/>
      <c r="WZA15" s="810"/>
      <c r="WZB15" s="810"/>
      <c r="WZC15" s="810"/>
      <c r="WZD15" s="810"/>
      <c r="WZE15" s="810"/>
      <c r="WZF15" s="810"/>
      <c r="WZG15" s="810"/>
      <c r="WZH15" s="810"/>
      <c r="WZI15" s="810"/>
      <c r="WZJ15" s="810"/>
      <c r="WZK15" s="810"/>
      <c r="WZL15" s="810"/>
      <c r="WZM15" s="810"/>
      <c r="WZN15" s="810"/>
      <c r="WZO15" s="810"/>
      <c r="WZP15" s="810"/>
      <c r="WZQ15" s="810"/>
      <c r="WZR15" s="810"/>
      <c r="WZS15" s="810"/>
      <c r="WZT15" s="810"/>
      <c r="WZU15" s="810"/>
      <c r="WZV15" s="810"/>
      <c r="WZW15" s="810"/>
      <c r="WZX15" s="810"/>
      <c r="WZY15" s="810"/>
      <c r="WZZ15" s="810"/>
      <c r="XAA15" s="810"/>
      <c r="XAB15" s="810"/>
      <c r="XAC15" s="810"/>
      <c r="XAD15" s="810"/>
      <c r="XAE15" s="810"/>
      <c r="XAF15" s="810"/>
      <c r="XAG15" s="810"/>
      <c r="XAH15" s="810"/>
      <c r="XAI15" s="810"/>
      <c r="XAJ15" s="810"/>
      <c r="XAK15" s="810"/>
      <c r="XAL15" s="810"/>
      <c r="XAM15" s="810"/>
      <c r="XAN15" s="810"/>
      <c r="XAO15" s="810"/>
      <c r="XAP15" s="810"/>
      <c r="XAQ15" s="810"/>
      <c r="XAR15" s="810"/>
      <c r="XAS15" s="810"/>
      <c r="XAT15" s="810"/>
      <c r="XAU15" s="810"/>
      <c r="XAV15" s="810"/>
      <c r="XAW15" s="810"/>
      <c r="XAX15" s="810"/>
      <c r="XAY15" s="810"/>
      <c r="XAZ15" s="810"/>
      <c r="XBA15" s="810"/>
      <c r="XBB15" s="810"/>
      <c r="XBC15" s="810"/>
      <c r="XBD15" s="810"/>
      <c r="XBE15" s="810"/>
      <c r="XBF15" s="810"/>
      <c r="XBG15" s="810"/>
      <c r="XBH15" s="810"/>
      <c r="XBI15" s="810"/>
      <c r="XBJ15" s="810"/>
      <c r="XBK15" s="810"/>
      <c r="XBL15" s="810"/>
      <c r="XBM15" s="810"/>
      <c r="XBN15" s="810"/>
      <c r="XBO15" s="810"/>
      <c r="XBP15" s="810"/>
      <c r="XBQ15" s="810"/>
      <c r="XBR15" s="810"/>
      <c r="XBS15" s="810"/>
      <c r="XBT15" s="810"/>
      <c r="XBU15" s="810"/>
      <c r="XBV15" s="810"/>
      <c r="XBW15" s="810"/>
      <c r="XBX15" s="810"/>
      <c r="XBY15" s="810"/>
      <c r="XBZ15" s="810"/>
      <c r="XCA15" s="810"/>
      <c r="XCB15" s="810"/>
      <c r="XCC15" s="810"/>
      <c r="XCD15" s="810"/>
      <c r="XCE15" s="810"/>
      <c r="XCF15" s="810"/>
      <c r="XCG15" s="810"/>
      <c r="XCH15" s="810"/>
      <c r="XCI15" s="810"/>
      <c r="XCJ15" s="810"/>
      <c r="XCK15" s="810"/>
      <c r="XCL15" s="810"/>
      <c r="XCM15" s="810"/>
      <c r="XCN15" s="810"/>
      <c r="XCO15" s="810"/>
      <c r="XCP15" s="810"/>
      <c r="XCQ15" s="810"/>
      <c r="XCR15" s="810"/>
      <c r="XCS15" s="810"/>
      <c r="XCT15" s="810"/>
      <c r="XCU15" s="810"/>
      <c r="XCV15" s="810"/>
      <c r="XCW15" s="810"/>
      <c r="XCX15" s="810"/>
      <c r="XCY15" s="810"/>
      <c r="XCZ15" s="810"/>
      <c r="XDA15" s="810"/>
      <c r="XDB15" s="810"/>
      <c r="XDC15" s="810"/>
      <c r="XDD15" s="810"/>
      <c r="XDE15" s="810"/>
      <c r="XDF15" s="810"/>
      <c r="XDG15" s="810"/>
      <c r="XDH15" s="810"/>
      <c r="XDI15" s="810"/>
      <c r="XDJ15" s="810"/>
      <c r="XDK15" s="810"/>
      <c r="XDL15" s="810"/>
      <c r="XDM15" s="810"/>
      <c r="XDN15" s="810"/>
      <c r="XDO15" s="810"/>
      <c r="XDP15" s="810"/>
      <c r="XDQ15" s="810"/>
      <c r="XDR15" s="810"/>
      <c r="XDS15" s="810"/>
      <c r="XDT15" s="810"/>
      <c r="XDU15" s="810"/>
      <c r="XDV15" s="810"/>
      <c r="XDW15" s="810"/>
      <c r="XDX15" s="810"/>
      <c r="XDY15" s="810"/>
      <c r="XDZ15" s="810"/>
      <c r="XEA15" s="810"/>
      <c r="XEB15" s="810"/>
      <c r="XEC15" s="810"/>
      <c r="XED15" s="810"/>
      <c r="XEE15" s="810"/>
      <c r="XEF15" s="810"/>
      <c r="XEG15" s="810"/>
      <c r="XEH15" s="810"/>
      <c r="XEI15" s="810"/>
      <c r="XEJ15" s="810"/>
      <c r="XEK15" s="810"/>
      <c r="XEL15" s="810"/>
    </row>
    <row r="16" spans="1:16366" s="812" customFormat="1" x14ac:dyDescent="0.25">
      <c r="A16" s="813"/>
      <c r="B16" s="813"/>
      <c r="C16" s="813"/>
      <c r="D16" s="813"/>
      <c r="E16" s="907"/>
      <c r="F16" s="907"/>
      <c r="G16" s="907"/>
      <c r="H16" s="907"/>
      <c r="I16" s="908"/>
      <c r="J16" s="909"/>
      <c r="K16" s="910"/>
      <c r="L16" s="813"/>
      <c r="M16" s="813"/>
      <c r="N16" s="814">
        <v>6083250</v>
      </c>
      <c r="O16" s="814"/>
      <c r="P16" s="815"/>
      <c r="Q16" s="815"/>
      <c r="R16" s="815"/>
      <c r="S16" s="816"/>
      <c r="T16" s="817"/>
      <c r="U16" s="815"/>
      <c r="V16" s="817"/>
      <c r="W16" s="818"/>
      <c r="X16" s="817"/>
      <c r="Y16" s="815"/>
      <c r="Z16" s="815"/>
      <c r="AA16" s="815"/>
      <c r="AB16" s="815"/>
      <c r="AC16" s="816"/>
      <c r="AD16" s="815"/>
      <c r="AE16" s="816"/>
      <c r="AF16" s="815"/>
      <c r="AG16" s="816"/>
      <c r="AH16" s="976"/>
      <c r="AI16" s="911"/>
      <c r="AJ16" s="911"/>
      <c r="AK16" s="911"/>
      <c r="AL16" s="1537"/>
      <c r="AM16" s="1538"/>
      <c r="AN16" s="1538"/>
      <c r="AO16" s="815"/>
    </row>
    <row r="17" spans="1:41" s="812" customFormat="1" x14ac:dyDescent="0.25">
      <c r="A17" s="813"/>
      <c r="B17" s="813"/>
      <c r="C17" s="813"/>
      <c r="D17" s="813"/>
      <c r="E17" s="907"/>
      <c r="F17" s="907"/>
      <c r="G17" s="907"/>
      <c r="H17" s="907"/>
      <c r="I17" s="908"/>
      <c r="J17" s="909"/>
      <c r="K17" s="910"/>
      <c r="L17" s="813"/>
      <c r="M17" s="813"/>
      <c r="N17" s="814"/>
      <c r="O17" s="814"/>
      <c r="P17" s="815"/>
      <c r="Q17" s="815"/>
      <c r="R17" s="815"/>
      <c r="S17" s="816"/>
      <c r="T17" s="817"/>
      <c r="U17" s="815"/>
      <c r="V17" s="817"/>
      <c r="W17" s="818"/>
      <c r="X17" s="817"/>
      <c r="Y17" s="815"/>
      <c r="Z17" s="815"/>
      <c r="AA17" s="815"/>
      <c r="AB17" s="815"/>
      <c r="AC17" s="816"/>
      <c r="AD17" s="815"/>
      <c r="AE17" s="816"/>
      <c r="AF17" s="815"/>
      <c r="AG17" s="816"/>
      <c r="AH17" s="977"/>
      <c r="AI17" s="911"/>
      <c r="AJ17" s="911"/>
      <c r="AK17" s="911"/>
      <c r="AL17" s="1539"/>
      <c r="AM17" s="1540"/>
      <c r="AN17" s="1540"/>
      <c r="AO17" s="815"/>
    </row>
    <row r="18" spans="1:41" s="812" customFormat="1" x14ac:dyDescent="0.25">
      <c r="A18" s="813"/>
      <c r="B18" s="813"/>
      <c r="C18" s="813"/>
      <c r="D18" s="813"/>
      <c r="E18" s="907"/>
      <c r="F18" s="907"/>
      <c r="G18" s="907"/>
      <c r="H18" s="907"/>
      <c r="I18" s="908"/>
      <c r="J18" s="909"/>
      <c r="K18" s="910"/>
      <c r="L18" s="813"/>
      <c r="M18" s="813"/>
      <c r="N18" s="814"/>
      <c r="O18" s="814"/>
      <c r="P18" s="815"/>
      <c r="Q18" s="815"/>
      <c r="R18" s="815"/>
      <c r="S18" s="816"/>
      <c r="T18" s="817"/>
      <c r="U18" s="815"/>
      <c r="V18" s="817"/>
      <c r="W18" s="818"/>
      <c r="X18" s="817"/>
      <c r="Y18" s="815"/>
      <c r="Z18" s="815"/>
      <c r="AA18" s="815"/>
      <c r="AB18" s="815"/>
      <c r="AC18" s="816"/>
      <c r="AD18" s="815"/>
      <c r="AE18" s="816"/>
      <c r="AF18" s="815"/>
      <c r="AG18" s="816"/>
      <c r="AH18" s="815"/>
      <c r="AI18" s="815"/>
      <c r="AJ18" s="815"/>
      <c r="AK18" s="815"/>
      <c r="AL18" s="815"/>
      <c r="AM18" s="815"/>
      <c r="AN18" s="815"/>
      <c r="AO18" s="815"/>
    </row>
  </sheetData>
  <autoFilter ref="A9:AO10" xr:uid="{00000000-0009-0000-0000-000013000000}"/>
  <mergeCells count="36">
    <mergeCell ref="AL16:AN16"/>
    <mergeCell ref="AL17:AN17"/>
    <mergeCell ref="A2:V2"/>
    <mergeCell ref="AL6:AM7"/>
    <mergeCell ref="AN6:AN8"/>
    <mergeCell ref="L6:N7"/>
    <mergeCell ref="P6:P8"/>
    <mergeCell ref="Q6:T6"/>
    <mergeCell ref="U6:U8"/>
    <mergeCell ref="V6:V8"/>
    <mergeCell ref="AO6:AO7"/>
    <mergeCell ref="D7:D8"/>
    <mergeCell ref="E7:E8"/>
    <mergeCell ref="F7:F8"/>
    <mergeCell ref="R7:R8"/>
    <mergeCell ref="S7:S8"/>
    <mergeCell ref="AB7:AC7"/>
    <mergeCell ref="W6:Y7"/>
    <mergeCell ref="Z6:Z8"/>
    <mergeCell ref="AA6:AA8"/>
    <mergeCell ref="AB6:AG6"/>
    <mergeCell ref="AH6:AH8"/>
    <mergeCell ref="AI6:AK7"/>
    <mergeCell ref="AD7:AE7"/>
    <mergeCell ref="AF7:AG7"/>
    <mergeCell ref="K6:K8"/>
    <mergeCell ref="A1:V1"/>
    <mergeCell ref="B3:K3"/>
    <mergeCell ref="A5:P5"/>
    <mergeCell ref="Q5:AG5"/>
    <mergeCell ref="A6:A8"/>
    <mergeCell ref="B6:B8"/>
    <mergeCell ref="C6:C8"/>
    <mergeCell ref="D6:F6"/>
    <mergeCell ref="G6:I7"/>
    <mergeCell ref="J6:J8"/>
  </mergeCells>
  <printOptions horizontalCentered="1"/>
  <pageMargins left="0.59055118110236227" right="0.19685039370078741" top="0.78740157480314965" bottom="0.98425196850393704" header="0.27559055118110237" footer="0.39370078740157483"/>
  <pageSetup paperSize="258" scale="45" pageOrder="overThenDown" orientation="landscape" r:id="rId1"/>
  <headerFooter alignWithMargins="0">
    <oddFooter>&amp;C&amp;"Calibri,Bold"Page &amp;P of &amp;N&amp;R&amp;"Calibri,Italic"BKPP - Belanja Modal Tahun 2017</oddFooter>
  </headerFooter>
  <colBreaks count="1" manualBreakCount="1">
    <brk id="22" max="42"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H70"/>
  <sheetViews>
    <sheetView zoomScale="85" zoomScaleNormal="85" workbookViewId="0">
      <pane xSplit="3" ySplit="6" topLeftCell="D40" activePane="bottomRight" state="frozen"/>
      <selection activeCell="E59" sqref="E59:G59"/>
      <selection pane="topRight" activeCell="E59" sqref="E59:G59"/>
      <selection pane="bottomLeft" activeCell="E59" sqref="E59:G59"/>
      <selection pane="bottomRight" activeCell="E52" sqref="E52:G59"/>
    </sheetView>
  </sheetViews>
  <sheetFormatPr defaultColWidth="8.85546875" defaultRowHeight="15" x14ac:dyDescent="0.25"/>
  <cols>
    <col min="1" max="1" width="6.28515625" style="1010" customWidth="1"/>
    <col min="2" max="2" width="11.85546875" style="1011" customWidth="1"/>
    <col min="3" max="3" width="53" style="1010" customWidth="1"/>
    <col min="4" max="6" width="18.42578125" style="1010" customWidth="1"/>
    <col min="7" max="7" width="17.42578125" style="1010" customWidth="1"/>
    <col min="8" max="208" width="9.140625" style="1010"/>
    <col min="209" max="209" width="6.28515625" style="1010" customWidth="1"/>
    <col min="210" max="210" width="4.85546875" style="1010" customWidth="1"/>
    <col min="211" max="211" width="40.85546875" style="1010" customWidth="1"/>
    <col min="212" max="212" width="7.28515625" style="1010" customWidth="1"/>
    <col min="213" max="213" width="11.85546875" style="1010" customWidth="1"/>
    <col min="214" max="214" width="7.28515625" style="1010" customWidth="1"/>
    <col min="215" max="215" width="8.140625" style="1010" customWidth="1"/>
    <col min="216" max="216" width="7.28515625" style="1010" customWidth="1"/>
    <col min="217" max="217" width="10.42578125" style="1010" customWidth="1"/>
    <col min="218" max="218" width="11.85546875" style="1010" customWidth="1"/>
    <col min="219" max="219" width="8.28515625" style="1010" customWidth="1"/>
    <col min="220" max="220" width="7.28515625" style="1010" customWidth="1"/>
    <col min="221" max="221" width="10.42578125" style="1010" customWidth="1"/>
    <col min="222" max="222" width="11.140625" style="1010" customWidth="1"/>
    <col min="223" max="224" width="7.28515625" style="1010" customWidth="1"/>
    <col min="225" max="225" width="10.28515625" style="1010" customWidth="1"/>
    <col min="226" max="226" width="9.7109375" style="1010" customWidth="1"/>
    <col min="227" max="227" width="11.140625" style="1010" customWidth="1"/>
    <col min="228" max="228" width="10.42578125" style="1010" customWidth="1"/>
    <col min="229" max="229" width="9.7109375" style="1010" customWidth="1"/>
    <col min="230" max="230" width="11.28515625" style="1010" customWidth="1"/>
    <col min="231" max="231" width="9.85546875" style="1010" customWidth="1"/>
    <col min="232" max="232" width="7.28515625" style="1010" customWidth="1"/>
    <col min="233" max="233" width="10.140625" style="1010" customWidth="1"/>
    <col min="234" max="234" width="9.85546875" style="1010" customWidth="1"/>
    <col min="235" max="236" width="7.28515625" style="1010" customWidth="1"/>
    <col min="237" max="237" width="9.85546875" style="1010" customWidth="1"/>
    <col min="238" max="238" width="10.42578125" style="1010" customWidth="1"/>
    <col min="239" max="240" width="7.28515625" style="1010" customWidth="1"/>
    <col min="241" max="241" width="10.140625" style="1010" customWidth="1"/>
    <col min="242" max="242" width="9.85546875" style="1010" customWidth="1"/>
    <col min="243" max="258" width="7.28515625" style="1010" customWidth="1"/>
    <col min="259" max="259" width="8" style="1010" customWidth="1"/>
    <col min="260" max="260" width="7.28515625" style="1010" customWidth="1"/>
    <col min="261" max="262" width="10.7109375" style="1010" customWidth="1"/>
    <col min="263" max="263" width="7.28515625" style="1010" customWidth="1"/>
    <col min="264" max="464" width="9.140625" style="1010"/>
    <col min="465" max="465" width="6.28515625" style="1010" customWidth="1"/>
    <col min="466" max="466" width="4.85546875" style="1010" customWidth="1"/>
    <col min="467" max="467" width="40.85546875" style="1010" customWidth="1"/>
    <col min="468" max="468" width="7.28515625" style="1010" customWidth="1"/>
    <col min="469" max="469" width="11.85546875" style="1010" customWidth="1"/>
    <col min="470" max="470" width="7.28515625" style="1010" customWidth="1"/>
    <col min="471" max="471" width="8.140625" style="1010" customWidth="1"/>
    <col min="472" max="472" width="7.28515625" style="1010" customWidth="1"/>
    <col min="473" max="473" width="10.42578125" style="1010" customWidth="1"/>
    <col min="474" max="474" width="11.85546875" style="1010" customWidth="1"/>
    <col min="475" max="475" width="8.28515625" style="1010" customWidth="1"/>
    <col min="476" max="476" width="7.28515625" style="1010" customWidth="1"/>
    <col min="477" max="477" width="10.42578125" style="1010" customWidth="1"/>
    <col min="478" max="478" width="11.140625" style="1010" customWidth="1"/>
    <col min="479" max="480" width="7.28515625" style="1010" customWidth="1"/>
    <col min="481" max="481" width="10.28515625" style="1010" customWidth="1"/>
    <col min="482" max="482" width="9.7109375" style="1010" customWidth="1"/>
    <col min="483" max="483" width="11.140625" style="1010" customWidth="1"/>
    <col min="484" max="484" width="10.42578125" style="1010" customWidth="1"/>
    <col min="485" max="485" width="9.7109375" style="1010" customWidth="1"/>
    <col min="486" max="486" width="11.28515625" style="1010" customWidth="1"/>
    <col min="487" max="487" width="9.85546875" style="1010" customWidth="1"/>
    <col min="488" max="488" width="7.28515625" style="1010" customWidth="1"/>
    <col min="489" max="489" width="10.140625" style="1010" customWidth="1"/>
    <col min="490" max="490" width="9.85546875" style="1010" customWidth="1"/>
    <col min="491" max="492" width="7.28515625" style="1010" customWidth="1"/>
    <col min="493" max="493" width="9.85546875" style="1010" customWidth="1"/>
    <col min="494" max="494" width="10.42578125" style="1010" customWidth="1"/>
    <col min="495" max="496" width="7.28515625" style="1010" customWidth="1"/>
    <col min="497" max="497" width="10.140625" style="1010" customWidth="1"/>
    <col min="498" max="498" width="9.85546875" style="1010" customWidth="1"/>
    <col min="499" max="514" width="7.28515625" style="1010" customWidth="1"/>
    <col min="515" max="515" width="8" style="1010" customWidth="1"/>
    <col min="516" max="516" width="7.28515625" style="1010" customWidth="1"/>
    <col min="517" max="518" width="10.7109375" style="1010" customWidth="1"/>
    <col min="519" max="519" width="7.28515625" style="1010" customWidth="1"/>
    <col min="520" max="720" width="9.140625" style="1010"/>
    <col min="721" max="721" width="6.28515625" style="1010" customWidth="1"/>
    <col min="722" max="722" width="4.85546875" style="1010" customWidth="1"/>
    <col min="723" max="723" width="40.85546875" style="1010" customWidth="1"/>
    <col min="724" max="724" width="7.28515625" style="1010" customWidth="1"/>
    <col min="725" max="725" width="11.85546875" style="1010" customWidth="1"/>
    <col min="726" max="726" width="7.28515625" style="1010" customWidth="1"/>
    <col min="727" max="727" width="8.140625" style="1010" customWidth="1"/>
    <col min="728" max="728" width="7.28515625" style="1010" customWidth="1"/>
    <col min="729" max="729" width="10.42578125" style="1010" customWidth="1"/>
    <col min="730" max="730" width="11.85546875" style="1010" customWidth="1"/>
    <col min="731" max="731" width="8.28515625" style="1010" customWidth="1"/>
    <col min="732" max="732" width="7.28515625" style="1010" customWidth="1"/>
    <col min="733" max="733" width="10.42578125" style="1010" customWidth="1"/>
    <col min="734" max="734" width="11.140625" style="1010" customWidth="1"/>
    <col min="735" max="736" width="7.28515625" style="1010" customWidth="1"/>
    <col min="737" max="737" width="10.28515625" style="1010" customWidth="1"/>
    <col min="738" max="738" width="9.7109375" style="1010" customWidth="1"/>
    <col min="739" max="739" width="11.140625" style="1010" customWidth="1"/>
    <col min="740" max="740" width="10.42578125" style="1010" customWidth="1"/>
    <col min="741" max="741" width="9.7109375" style="1010" customWidth="1"/>
    <col min="742" max="742" width="11.28515625" style="1010" customWidth="1"/>
    <col min="743" max="743" width="9.85546875" style="1010" customWidth="1"/>
    <col min="744" max="744" width="7.28515625" style="1010" customWidth="1"/>
    <col min="745" max="745" width="10.140625" style="1010" customWidth="1"/>
    <col min="746" max="746" width="9.85546875" style="1010" customWidth="1"/>
    <col min="747" max="748" width="7.28515625" style="1010" customWidth="1"/>
    <col min="749" max="749" width="9.85546875" style="1010" customWidth="1"/>
    <col min="750" max="750" width="10.42578125" style="1010" customWidth="1"/>
    <col min="751" max="752" width="7.28515625" style="1010" customWidth="1"/>
    <col min="753" max="753" width="10.140625" style="1010" customWidth="1"/>
    <col min="754" max="754" width="9.85546875" style="1010" customWidth="1"/>
    <col min="755" max="770" width="7.28515625" style="1010" customWidth="1"/>
    <col min="771" max="771" width="8" style="1010" customWidth="1"/>
    <col min="772" max="772" width="7.28515625" style="1010" customWidth="1"/>
    <col min="773" max="774" width="10.7109375" style="1010" customWidth="1"/>
    <col min="775" max="775" width="7.28515625" style="1010" customWidth="1"/>
    <col min="776" max="976" width="9.140625" style="1010"/>
    <col min="977" max="977" width="6.28515625" style="1010" customWidth="1"/>
    <col min="978" max="978" width="4.85546875" style="1010" customWidth="1"/>
    <col min="979" max="979" width="40.85546875" style="1010" customWidth="1"/>
    <col min="980" max="980" width="7.28515625" style="1010" customWidth="1"/>
    <col min="981" max="981" width="11.85546875" style="1010" customWidth="1"/>
    <col min="982" max="982" width="7.28515625" style="1010" customWidth="1"/>
    <col min="983" max="983" width="8.140625" style="1010" customWidth="1"/>
    <col min="984" max="984" width="7.28515625" style="1010" customWidth="1"/>
    <col min="985" max="985" width="10.42578125" style="1010" customWidth="1"/>
    <col min="986" max="986" width="11.85546875" style="1010" customWidth="1"/>
    <col min="987" max="987" width="8.28515625" style="1010" customWidth="1"/>
    <col min="988" max="988" width="7.28515625" style="1010" customWidth="1"/>
    <col min="989" max="989" width="10.42578125" style="1010" customWidth="1"/>
    <col min="990" max="990" width="11.140625" style="1010" customWidth="1"/>
    <col min="991" max="992" width="7.28515625" style="1010" customWidth="1"/>
    <col min="993" max="993" width="10.28515625" style="1010" customWidth="1"/>
    <col min="994" max="994" width="9.7109375" style="1010" customWidth="1"/>
    <col min="995" max="995" width="11.140625" style="1010" customWidth="1"/>
    <col min="996" max="996" width="10.42578125" style="1010" customWidth="1"/>
    <col min="997" max="997" width="9.7109375" style="1010" customWidth="1"/>
    <col min="998" max="998" width="11.28515625" style="1010" customWidth="1"/>
    <col min="999" max="999" width="9.85546875" style="1010" customWidth="1"/>
    <col min="1000" max="1000" width="7.28515625" style="1010" customWidth="1"/>
    <col min="1001" max="1001" width="10.140625" style="1010" customWidth="1"/>
    <col min="1002" max="1002" width="9.85546875" style="1010" customWidth="1"/>
    <col min="1003" max="1004" width="7.28515625" style="1010" customWidth="1"/>
    <col min="1005" max="1005" width="9.85546875" style="1010" customWidth="1"/>
    <col min="1006" max="1006" width="10.42578125" style="1010" customWidth="1"/>
    <col min="1007" max="1008" width="7.28515625" style="1010" customWidth="1"/>
    <col min="1009" max="1009" width="10.140625" style="1010" customWidth="1"/>
    <col min="1010" max="1010" width="9.85546875" style="1010" customWidth="1"/>
    <col min="1011" max="1026" width="7.28515625" style="1010" customWidth="1"/>
    <col min="1027" max="1027" width="8" style="1010" customWidth="1"/>
    <col min="1028" max="1028" width="7.28515625" style="1010" customWidth="1"/>
    <col min="1029" max="1030" width="10.7109375" style="1010" customWidth="1"/>
    <col min="1031" max="1031" width="7.28515625" style="1010" customWidth="1"/>
    <col min="1032" max="1232" width="9.140625" style="1010"/>
    <col min="1233" max="1233" width="6.28515625" style="1010" customWidth="1"/>
    <col min="1234" max="1234" width="4.85546875" style="1010" customWidth="1"/>
    <col min="1235" max="1235" width="40.85546875" style="1010" customWidth="1"/>
    <col min="1236" max="1236" width="7.28515625" style="1010" customWidth="1"/>
    <col min="1237" max="1237" width="11.85546875" style="1010" customWidth="1"/>
    <col min="1238" max="1238" width="7.28515625" style="1010" customWidth="1"/>
    <col min="1239" max="1239" width="8.140625" style="1010" customWidth="1"/>
    <col min="1240" max="1240" width="7.28515625" style="1010" customWidth="1"/>
    <col min="1241" max="1241" width="10.42578125" style="1010" customWidth="1"/>
    <col min="1242" max="1242" width="11.85546875" style="1010" customWidth="1"/>
    <col min="1243" max="1243" width="8.28515625" style="1010" customWidth="1"/>
    <col min="1244" max="1244" width="7.28515625" style="1010" customWidth="1"/>
    <col min="1245" max="1245" width="10.42578125" style="1010" customWidth="1"/>
    <col min="1246" max="1246" width="11.140625" style="1010" customWidth="1"/>
    <col min="1247" max="1248" width="7.28515625" style="1010" customWidth="1"/>
    <col min="1249" max="1249" width="10.28515625" style="1010" customWidth="1"/>
    <col min="1250" max="1250" width="9.7109375" style="1010" customWidth="1"/>
    <col min="1251" max="1251" width="11.140625" style="1010" customWidth="1"/>
    <col min="1252" max="1252" width="10.42578125" style="1010" customWidth="1"/>
    <col min="1253" max="1253" width="9.7109375" style="1010" customWidth="1"/>
    <col min="1254" max="1254" width="11.28515625" style="1010" customWidth="1"/>
    <col min="1255" max="1255" width="9.85546875" style="1010" customWidth="1"/>
    <col min="1256" max="1256" width="7.28515625" style="1010" customWidth="1"/>
    <col min="1257" max="1257" width="10.140625" style="1010" customWidth="1"/>
    <col min="1258" max="1258" width="9.85546875" style="1010" customWidth="1"/>
    <col min="1259" max="1260" width="7.28515625" style="1010" customWidth="1"/>
    <col min="1261" max="1261" width="9.85546875" style="1010" customWidth="1"/>
    <col min="1262" max="1262" width="10.42578125" style="1010" customWidth="1"/>
    <col min="1263" max="1264" width="7.28515625" style="1010" customWidth="1"/>
    <col min="1265" max="1265" width="10.140625" style="1010" customWidth="1"/>
    <col min="1266" max="1266" width="9.85546875" style="1010" customWidth="1"/>
    <col min="1267" max="1282" width="7.28515625" style="1010" customWidth="1"/>
    <col min="1283" max="1283" width="8" style="1010" customWidth="1"/>
    <col min="1284" max="1284" width="7.28515625" style="1010" customWidth="1"/>
    <col min="1285" max="1286" width="10.7109375" style="1010" customWidth="1"/>
    <col min="1287" max="1287" width="7.28515625" style="1010" customWidth="1"/>
    <col min="1288" max="1488" width="9.140625" style="1010"/>
    <col min="1489" max="1489" width="6.28515625" style="1010" customWidth="1"/>
    <col min="1490" max="1490" width="4.85546875" style="1010" customWidth="1"/>
    <col min="1491" max="1491" width="40.85546875" style="1010" customWidth="1"/>
    <col min="1492" max="1492" width="7.28515625" style="1010" customWidth="1"/>
    <col min="1493" max="1493" width="11.85546875" style="1010" customWidth="1"/>
    <col min="1494" max="1494" width="7.28515625" style="1010" customWidth="1"/>
    <col min="1495" max="1495" width="8.140625" style="1010" customWidth="1"/>
    <col min="1496" max="1496" width="7.28515625" style="1010" customWidth="1"/>
    <col min="1497" max="1497" width="10.42578125" style="1010" customWidth="1"/>
    <col min="1498" max="1498" width="11.85546875" style="1010" customWidth="1"/>
    <col min="1499" max="1499" width="8.28515625" style="1010" customWidth="1"/>
    <col min="1500" max="1500" width="7.28515625" style="1010" customWidth="1"/>
    <col min="1501" max="1501" width="10.42578125" style="1010" customWidth="1"/>
    <col min="1502" max="1502" width="11.140625" style="1010" customWidth="1"/>
    <col min="1503" max="1504" width="7.28515625" style="1010" customWidth="1"/>
    <col min="1505" max="1505" width="10.28515625" style="1010" customWidth="1"/>
    <col min="1506" max="1506" width="9.7109375" style="1010" customWidth="1"/>
    <col min="1507" max="1507" width="11.140625" style="1010" customWidth="1"/>
    <col min="1508" max="1508" width="10.42578125" style="1010" customWidth="1"/>
    <col min="1509" max="1509" width="9.7109375" style="1010" customWidth="1"/>
    <col min="1510" max="1510" width="11.28515625" style="1010" customWidth="1"/>
    <col min="1511" max="1511" width="9.85546875" style="1010" customWidth="1"/>
    <col min="1512" max="1512" width="7.28515625" style="1010" customWidth="1"/>
    <col min="1513" max="1513" width="10.140625" style="1010" customWidth="1"/>
    <col min="1514" max="1514" width="9.85546875" style="1010" customWidth="1"/>
    <col min="1515" max="1516" width="7.28515625" style="1010" customWidth="1"/>
    <col min="1517" max="1517" width="9.85546875" style="1010" customWidth="1"/>
    <col min="1518" max="1518" width="10.42578125" style="1010" customWidth="1"/>
    <col min="1519" max="1520" width="7.28515625" style="1010" customWidth="1"/>
    <col min="1521" max="1521" width="10.140625" style="1010" customWidth="1"/>
    <col min="1522" max="1522" width="9.85546875" style="1010" customWidth="1"/>
    <col min="1523" max="1538" width="7.28515625" style="1010" customWidth="1"/>
    <col min="1539" max="1539" width="8" style="1010" customWidth="1"/>
    <col min="1540" max="1540" width="7.28515625" style="1010" customWidth="1"/>
    <col min="1541" max="1542" width="10.7109375" style="1010" customWidth="1"/>
    <col min="1543" max="1543" width="7.28515625" style="1010" customWidth="1"/>
    <col min="1544" max="1744" width="9.140625" style="1010"/>
    <col min="1745" max="1745" width="6.28515625" style="1010" customWidth="1"/>
    <col min="1746" max="1746" width="4.85546875" style="1010" customWidth="1"/>
    <col min="1747" max="1747" width="40.85546875" style="1010" customWidth="1"/>
    <col min="1748" max="1748" width="7.28515625" style="1010" customWidth="1"/>
    <col min="1749" max="1749" width="11.85546875" style="1010" customWidth="1"/>
    <col min="1750" max="1750" width="7.28515625" style="1010" customWidth="1"/>
    <col min="1751" max="1751" width="8.140625" style="1010" customWidth="1"/>
    <col min="1752" max="1752" width="7.28515625" style="1010" customWidth="1"/>
    <col min="1753" max="1753" width="10.42578125" style="1010" customWidth="1"/>
    <col min="1754" max="1754" width="11.85546875" style="1010" customWidth="1"/>
    <col min="1755" max="1755" width="8.28515625" style="1010" customWidth="1"/>
    <col min="1756" max="1756" width="7.28515625" style="1010" customWidth="1"/>
    <col min="1757" max="1757" width="10.42578125" style="1010" customWidth="1"/>
    <col min="1758" max="1758" width="11.140625" style="1010" customWidth="1"/>
    <col min="1759" max="1760" width="7.28515625" style="1010" customWidth="1"/>
    <col min="1761" max="1761" width="10.28515625" style="1010" customWidth="1"/>
    <col min="1762" max="1762" width="9.7109375" style="1010" customWidth="1"/>
    <col min="1763" max="1763" width="11.140625" style="1010" customWidth="1"/>
    <col min="1764" max="1764" width="10.42578125" style="1010" customWidth="1"/>
    <col min="1765" max="1765" width="9.7109375" style="1010" customWidth="1"/>
    <col min="1766" max="1766" width="11.28515625" style="1010" customWidth="1"/>
    <col min="1767" max="1767" width="9.85546875" style="1010" customWidth="1"/>
    <col min="1768" max="1768" width="7.28515625" style="1010" customWidth="1"/>
    <col min="1769" max="1769" width="10.140625" style="1010" customWidth="1"/>
    <col min="1770" max="1770" width="9.85546875" style="1010" customWidth="1"/>
    <col min="1771" max="1772" width="7.28515625" style="1010" customWidth="1"/>
    <col min="1773" max="1773" width="9.85546875" style="1010" customWidth="1"/>
    <col min="1774" max="1774" width="10.42578125" style="1010" customWidth="1"/>
    <col min="1775" max="1776" width="7.28515625" style="1010" customWidth="1"/>
    <col min="1777" max="1777" width="10.140625" style="1010" customWidth="1"/>
    <col min="1778" max="1778" width="9.85546875" style="1010" customWidth="1"/>
    <col min="1779" max="1794" width="7.28515625" style="1010" customWidth="1"/>
    <col min="1795" max="1795" width="8" style="1010" customWidth="1"/>
    <col min="1796" max="1796" width="7.28515625" style="1010" customWidth="1"/>
    <col min="1797" max="1798" width="10.7109375" style="1010" customWidth="1"/>
    <col min="1799" max="1799" width="7.28515625" style="1010" customWidth="1"/>
    <col min="1800" max="2000" width="9.140625" style="1010"/>
    <col min="2001" max="2001" width="6.28515625" style="1010" customWidth="1"/>
    <col min="2002" max="2002" width="4.85546875" style="1010" customWidth="1"/>
    <col min="2003" max="2003" width="40.85546875" style="1010" customWidth="1"/>
    <col min="2004" max="2004" width="7.28515625" style="1010" customWidth="1"/>
    <col min="2005" max="2005" width="11.85546875" style="1010" customWidth="1"/>
    <col min="2006" max="2006" width="7.28515625" style="1010" customWidth="1"/>
    <col min="2007" max="2007" width="8.140625" style="1010" customWidth="1"/>
    <col min="2008" max="2008" width="7.28515625" style="1010" customWidth="1"/>
    <col min="2009" max="2009" width="10.42578125" style="1010" customWidth="1"/>
    <col min="2010" max="2010" width="11.85546875" style="1010" customWidth="1"/>
    <col min="2011" max="2011" width="8.28515625" style="1010" customWidth="1"/>
    <col min="2012" max="2012" width="7.28515625" style="1010" customWidth="1"/>
    <col min="2013" max="2013" width="10.42578125" style="1010" customWidth="1"/>
    <col min="2014" max="2014" width="11.140625" style="1010" customWidth="1"/>
    <col min="2015" max="2016" width="7.28515625" style="1010" customWidth="1"/>
    <col min="2017" max="2017" width="10.28515625" style="1010" customWidth="1"/>
    <col min="2018" max="2018" width="9.7109375" style="1010" customWidth="1"/>
    <col min="2019" max="2019" width="11.140625" style="1010" customWidth="1"/>
    <col min="2020" max="2020" width="10.42578125" style="1010" customWidth="1"/>
    <col min="2021" max="2021" width="9.7109375" style="1010" customWidth="1"/>
    <col min="2022" max="2022" width="11.28515625" style="1010" customWidth="1"/>
    <col min="2023" max="2023" width="9.85546875" style="1010" customWidth="1"/>
    <col min="2024" max="2024" width="7.28515625" style="1010" customWidth="1"/>
    <col min="2025" max="2025" width="10.140625" style="1010" customWidth="1"/>
    <col min="2026" max="2026" width="9.85546875" style="1010" customWidth="1"/>
    <col min="2027" max="2028" width="7.28515625" style="1010" customWidth="1"/>
    <col min="2029" max="2029" width="9.85546875" style="1010" customWidth="1"/>
    <col min="2030" max="2030" width="10.42578125" style="1010" customWidth="1"/>
    <col min="2031" max="2032" width="7.28515625" style="1010" customWidth="1"/>
    <col min="2033" max="2033" width="10.140625" style="1010" customWidth="1"/>
    <col min="2034" max="2034" width="9.85546875" style="1010" customWidth="1"/>
    <col min="2035" max="2050" width="7.28515625" style="1010" customWidth="1"/>
    <col min="2051" max="2051" width="8" style="1010" customWidth="1"/>
    <col min="2052" max="2052" width="7.28515625" style="1010" customWidth="1"/>
    <col min="2053" max="2054" width="10.7109375" style="1010" customWidth="1"/>
    <col min="2055" max="2055" width="7.28515625" style="1010" customWidth="1"/>
    <col min="2056" max="2256" width="9.140625" style="1010"/>
    <col min="2257" max="2257" width="6.28515625" style="1010" customWidth="1"/>
    <col min="2258" max="2258" width="4.85546875" style="1010" customWidth="1"/>
    <col min="2259" max="2259" width="40.85546875" style="1010" customWidth="1"/>
    <col min="2260" max="2260" width="7.28515625" style="1010" customWidth="1"/>
    <col min="2261" max="2261" width="11.85546875" style="1010" customWidth="1"/>
    <col min="2262" max="2262" width="7.28515625" style="1010" customWidth="1"/>
    <col min="2263" max="2263" width="8.140625" style="1010" customWidth="1"/>
    <col min="2264" max="2264" width="7.28515625" style="1010" customWidth="1"/>
    <col min="2265" max="2265" width="10.42578125" style="1010" customWidth="1"/>
    <col min="2266" max="2266" width="11.85546875" style="1010" customWidth="1"/>
    <col min="2267" max="2267" width="8.28515625" style="1010" customWidth="1"/>
    <col min="2268" max="2268" width="7.28515625" style="1010" customWidth="1"/>
    <col min="2269" max="2269" width="10.42578125" style="1010" customWidth="1"/>
    <col min="2270" max="2270" width="11.140625" style="1010" customWidth="1"/>
    <col min="2271" max="2272" width="7.28515625" style="1010" customWidth="1"/>
    <col min="2273" max="2273" width="10.28515625" style="1010" customWidth="1"/>
    <col min="2274" max="2274" width="9.7109375" style="1010" customWidth="1"/>
    <col min="2275" max="2275" width="11.140625" style="1010" customWidth="1"/>
    <col min="2276" max="2276" width="10.42578125" style="1010" customWidth="1"/>
    <col min="2277" max="2277" width="9.7109375" style="1010" customWidth="1"/>
    <col min="2278" max="2278" width="11.28515625" style="1010" customWidth="1"/>
    <col min="2279" max="2279" width="9.85546875" style="1010" customWidth="1"/>
    <col min="2280" max="2280" width="7.28515625" style="1010" customWidth="1"/>
    <col min="2281" max="2281" width="10.140625" style="1010" customWidth="1"/>
    <col min="2282" max="2282" width="9.85546875" style="1010" customWidth="1"/>
    <col min="2283" max="2284" width="7.28515625" style="1010" customWidth="1"/>
    <col min="2285" max="2285" width="9.85546875" style="1010" customWidth="1"/>
    <col min="2286" max="2286" width="10.42578125" style="1010" customWidth="1"/>
    <col min="2287" max="2288" width="7.28515625" style="1010" customWidth="1"/>
    <col min="2289" max="2289" width="10.140625" style="1010" customWidth="1"/>
    <col min="2290" max="2290" width="9.85546875" style="1010" customWidth="1"/>
    <col min="2291" max="2306" width="7.28515625" style="1010" customWidth="1"/>
    <col min="2307" max="2307" width="8" style="1010" customWidth="1"/>
    <col min="2308" max="2308" width="7.28515625" style="1010" customWidth="1"/>
    <col min="2309" max="2310" width="10.7109375" style="1010" customWidth="1"/>
    <col min="2311" max="2311" width="7.28515625" style="1010" customWidth="1"/>
    <col min="2312" max="2512" width="9.140625" style="1010"/>
    <col min="2513" max="2513" width="6.28515625" style="1010" customWidth="1"/>
    <col min="2514" max="2514" width="4.85546875" style="1010" customWidth="1"/>
    <col min="2515" max="2515" width="40.85546875" style="1010" customWidth="1"/>
    <col min="2516" max="2516" width="7.28515625" style="1010" customWidth="1"/>
    <col min="2517" max="2517" width="11.85546875" style="1010" customWidth="1"/>
    <col min="2518" max="2518" width="7.28515625" style="1010" customWidth="1"/>
    <col min="2519" max="2519" width="8.140625" style="1010" customWidth="1"/>
    <col min="2520" max="2520" width="7.28515625" style="1010" customWidth="1"/>
    <col min="2521" max="2521" width="10.42578125" style="1010" customWidth="1"/>
    <col min="2522" max="2522" width="11.85546875" style="1010" customWidth="1"/>
    <col min="2523" max="2523" width="8.28515625" style="1010" customWidth="1"/>
    <col min="2524" max="2524" width="7.28515625" style="1010" customWidth="1"/>
    <col min="2525" max="2525" width="10.42578125" style="1010" customWidth="1"/>
    <col min="2526" max="2526" width="11.140625" style="1010" customWidth="1"/>
    <col min="2527" max="2528" width="7.28515625" style="1010" customWidth="1"/>
    <col min="2529" max="2529" width="10.28515625" style="1010" customWidth="1"/>
    <col min="2530" max="2530" width="9.7109375" style="1010" customWidth="1"/>
    <col min="2531" max="2531" width="11.140625" style="1010" customWidth="1"/>
    <col min="2532" max="2532" width="10.42578125" style="1010" customWidth="1"/>
    <col min="2533" max="2533" width="9.7109375" style="1010" customWidth="1"/>
    <col min="2534" max="2534" width="11.28515625" style="1010" customWidth="1"/>
    <col min="2535" max="2535" width="9.85546875" style="1010" customWidth="1"/>
    <col min="2536" max="2536" width="7.28515625" style="1010" customWidth="1"/>
    <col min="2537" max="2537" width="10.140625" style="1010" customWidth="1"/>
    <col min="2538" max="2538" width="9.85546875" style="1010" customWidth="1"/>
    <col min="2539" max="2540" width="7.28515625" style="1010" customWidth="1"/>
    <col min="2541" max="2541" width="9.85546875" style="1010" customWidth="1"/>
    <col min="2542" max="2542" width="10.42578125" style="1010" customWidth="1"/>
    <col min="2543" max="2544" width="7.28515625" style="1010" customWidth="1"/>
    <col min="2545" max="2545" width="10.140625" style="1010" customWidth="1"/>
    <col min="2546" max="2546" width="9.85546875" style="1010" customWidth="1"/>
    <col min="2547" max="2562" width="7.28515625" style="1010" customWidth="1"/>
    <col min="2563" max="2563" width="8" style="1010" customWidth="1"/>
    <col min="2564" max="2564" width="7.28515625" style="1010" customWidth="1"/>
    <col min="2565" max="2566" width="10.7109375" style="1010" customWidth="1"/>
    <col min="2567" max="2567" width="7.28515625" style="1010" customWidth="1"/>
    <col min="2568" max="2768" width="9.140625" style="1010"/>
    <col min="2769" max="2769" width="6.28515625" style="1010" customWidth="1"/>
    <col min="2770" max="2770" width="4.85546875" style="1010" customWidth="1"/>
    <col min="2771" max="2771" width="40.85546875" style="1010" customWidth="1"/>
    <col min="2772" max="2772" width="7.28515625" style="1010" customWidth="1"/>
    <col min="2773" max="2773" width="11.85546875" style="1010" customWidth="1"/>
    <col min="2774" max="2774" width="7.28515625" style="1010" customWidth="1"/>
    <col min="2775" max="2775" width="8.140625" style="1010" customWidth="1"/>
    <col min="2776" max="2776" width="7.28515625" style="1010" customWidth="1"/>
    <col min="2777" max="2777" width="10.42578125" style="1010" customWidth="1"/>
    <col min="2778" max="2778" width="11.85546875" style="1010" customWidth="1"/>
    <col min="2779" max="2779" width="8.28515625" style="1010" customWidth="1"/>
    <col min="2780" max="2780" width="7.28515625" style="1010" customWidth="1"/>
    <col min="2781" max="2781" width="10.42578125" style="1010" customWidth="1"/>
    <col min="2782" max="2782" width="11.140625" style="1010" customWidth="1"/>
    <col min="2783" max="2784" width="7.28515625" style="1010" customWidth="1"/>
    <col min="2785" max="2785" width="10.28515625" style="1010" customWidth="1"/>
    <col min="2786" max="2786" width="9.7109375" style="1010" customWidth="1"/>
    <col min="2787" max="2787" width="11.140625" style="1010" customWidth="1"/>
    <col min="2788" max="2788" width="10.42578125" style="1010" customWidth="1"/>
    <col min="2789" max="2789" width="9.7109375" style="1010" customWidth="1"/>
    <col min="2790" max="2790" width="11.28515625" style="1010" customWidth="1"/>
    <col min="2791" max="2791" width="9.85546875" style="1010" customWidth="1"/>
    <col min="2792" max="2792" width="7.28515625" style="1010" customWidth="1"/>
    <col min="2793" max="2793" width="10.140625" style="1010" customWidth="1"/>
    <col min="2794" max="2794" width="9.85546875" style="1010" customWidth="1"/>
    <col min="2795" max="2796" width="7.28515625" style="1010" customWidth="1"/>
    <col min="2797" max="2797" width="9.85546875" style="1010" customWidth="1"/>
    <col min="2798" max="2798" width="10.42578125" style="1010" customWidth="1"/>
    <col min="2799" max="2800" width="7.28515625" style="1010" customWidth="1"/>
    <col min="2801" max="2801" width="10.140625" style="1010" customWidth="1"/>
    <col min="2802" max="2802" width="9.85546875" style="1010" customWidth="1"/>
    <col min="2803" max="2818" width="7.28515625" style="1010" customWidth="1"/>
    <col min="2819" max="2819" width="8" style="1010" customWidth="1"/>
    <col min="2820" max="2820" width="7.28515625" style="1010" customWidth="1"/>
    <col min="2821" max="2822" width="10.7109375" style="1010" customWidth="1"/>
    <col min="2823" max="2823" width="7.28515625" style="1010" customWidth="1"/>
    <col min="2824" max="3024" width="9.140625" style="1010"/>
    <col min="3025" max="3025" width="6.28515625" style="1010" customWidth="1"/>
    <col min="3026" max="3026" width="4.85546875" style="1010" customWidth="1"/>
    <col min="3027" max="3027" width="40.85546875" style="1010" customWidth="1"/>
    <col min="3028" max="3028" width="7.28515625" style="1010" customWidth="1"/>
    <col min="3029" max="3029" width="11.85546875" style="1010" customWidth="1"/>
    <col min="3030" max="3030" width="7.28515625" style="1010" customWidth="1"/>
    <col min="3031" max="3031" width="8.140625" style="1010" customWidth="1"/>
    <col min="3032" max="3032" width="7.28515625" style="1010" customWidth="1"/>
    <col min="3033" max="3033" width="10.42578125" style="1010" customWidth="1"/>
    <col min="3034" max="3034" width="11.85546875" style="1010" customWidth="1"/>
    <col min="3035" max="3035" width="8.28515625" style="1010" customWidth="1"/>
    <col min="3036" max="3036" width="7.28515625" style="1010" customWidth="1"/>
    <col min="3037" max="3037" width="10.42578125" style="1010" customWidth="1"/>
    <col min="3038" max="3038" width="11.140625" style="1010" customWidth="1"/>
    <col min="3039" max="3040" width="7.28515625" style="1010" customWidth="1"/>
    <col min="3041" max="3041" width="10.28515625" style="1010" customWidth="1"/>
    <col min="3042" max="3042" width="9.7109375" style="1010" customWidth="1"/>
    <col min="3043" max="3043" width="11.140625" style="1010" customWidth="1"/>
    <col min="3044" max="3044" width="10.42578125" style="1010" customWidth="1"/>
    <col min="3045" max="3045" width="9.7109375" style="1010" customWidth="1"/>
    <col min="3046" max="3046" width="11.28515625" style="1010" customWidth="1"/>
    <col min="3047" max="3047" width="9.85546875" style="1010" customWidth="1"/>
    <col min="3048" max="3048" width="7.28515625" style="1010" customWidth="1"/>
    <col min="3049" max="3049" width="10.140625" style="1010" customWidth="1"/>
    <col min="3050" max="3050" width="9.85546875" style="1010" customWidth="1"/>
    <col min="3051" max="3052" width="7.28515625" style="1010" customWidth="1"/>
    <col min="3053" max="3053" width="9.85546875" style="1010" customWidth="1"/>
    <col min="3054" max="3054" width="10.42578125" style="1010" customWidth="1"/>
    <col min="3055" max="3056" width="7.28515625" style="1010" customWidth="1"/>
    <col min="3057" max="3057" width="10.140625" style="1010" customWidth="1"/>
    <col min="3058" max="3058" width="9.85546875" style="1010" customWidth="1"/>
    <col min="3059" max="3074" width="7.28515625" style="1010" customWidth="1"/>
    <col min="3075" max="3075" width="8" style="1010" customWidth="1"/>
    <col min="3076" max="3076" width="7.28515625" style="1010" customWidth="1"/>
    <col min="3077" max="3078" width="10.7109375" style="1010" customWidth="1"/>
    <col min="3079" max="3079" width="7.28515625" style="1010" customWidth="1"/>
    <col min="3080" max="3280" width="9.140625" style="1010"/>
    <col min="3281" max="3281" width="6.28515625" style="1010" customWidth="1"/>
    <col min="3282" max="3282" width="4.85546875" style="1010" customWidth="1"/>
    <col min="3283" max="3283" width="40.85546875" style="1010" customWidth="1"/>
    <col min="3284" max="3284" width="7.28515625" style="1010" customWidth="1"/>
    <col min="3285" max="3285" width="11.85546875" style="1010" customWidth="1"/>
    <col min="3286" max="3286" width="7.28515625" style="1010" customWidth="1"/>
    <col min="3287" max="3287" width="8.140625" style="1010" customWidth="1"/>
    <col min="3288" max="3288" width="7.28515625" style="1010" customWidth="1"/>
    <col min="3289" max="3289" width="10.42578125" style="1010" customWidth="1"/>
    <col min="3290" max="3290" width="11.85546875" style="1010" customWidth="1"/>
    <col min="3291" max="3291" width="8.28515625" style="1010" customWidth="1"/>
    <col min="3292" max="3292" width="7.28515625" style="1010" customWidth="1"/>
    <col min="3293" max="3293" width="10.42578125" style="1010" customWidth="1"/>
    <col min="3294" max="3294" width="11.140625" style="1010" customWidth="1"/>
    <col min="3295" max="3296" width="7.28515625" style="1010" customWidth="1"/>
    <col min="3297" max="3297" width="10.28515625" style="1010" customWidth="1"/>
    <col min="3298" max="3298" width="9.7109375" style="1010" customWidth="1"/>
    <col min="3299" max="3299" width="11.140625" style="1010" customWidth="1"/>
    <col min="3300" max="3300" width="10.42578125" style="1010" customWidth="1"/>
    <col min="3301" max="3301" width="9.7109375" style="1010" customWidth="1"/>
    <col min="3302" max="3302" width="11.28515625" style="1010" customWidth="1"/>
    <col min="3303" max="3303" width="9.85546875" style="1010" customWidth="1"/>
    <col min="3304" max="3304" width="7.28515625" style="1010" customWidth="1"/>
    <col min="3305" max="3305" width="10.140625" style="1010" customWidth="1"/>
    <col min="3306" max="3306" width="9.85546875" style="1010" customWidth="1"/>
    <col min="3307" max="3308" width="7.28515625" style="1010" customWidth="1"/>
    <col min="3309" max="3309" width="9.85546875" style="1010" customWidth="1"/>
    <col min="3310" max="3310" width="10.42578125" style="1010" customWidth="1"/>
    <col min="3311" max="3312" width="7.28515625" style="1010" customWidth="1"/>
    <col min="3313" max="3313" width="10.140625" style="1010" customWidth="1"/>
    <col min="3314" max="3314" width="9.85546875" style="1010" customWidth="1"/>
    <col min="3315" max="3330" width="7.28515625" style="1010" customWidth="1"/>
    <col min="3331" max="3331" width="8" style="1010" customWidth="1"/>
    <col min="3332" max="3332" width="7.28515625" style="1010" customWidth="1"/>
    <col min="3333" max="3334" width="10.7109375" style="1010" customWidth="1"/>
    <col min="3335" max="3335" width="7.28515625" style="1010" customWidth="1"/>
    <col min="3336" max="3536" width="9.140625" style="1010"/>
    <col min="3537" max="3537" width="6.28515625" style="1010" customWidth="1"/>
    <col min="3538" max="3538" width="4.85546875" style="1010" customWidth="1"/>
    <col min="3539" max="3539" width="40.85546875" style="1010" customWidth="1"/>
    <col min="3540" max="3540" width="7.28515625" style="1010" customWidth="1"/>
    <col min="3541" max="3541" width="11.85546875" style="1010" customWidth="1"/>
    <col min="3542" max="3542" width="7.28515625" style="1010" customWidth="1"/>
    <col min="3543" max="3543" width="8.140625" style="1010" customWidth="1"/>
    <col min="3544" max="3544" width="7.28515625" style="1010" customWidth="1"/>
    <col min="3545" max="3545" width="10.42578125" style="1010" customWidth="1"/>
    <col min="3546" max="3546" width="11.85546875" style="1010" customWidth="1"/>
    <col min="3547" max="3547" width="8.28515625" style="1010" customWidth="1"/>
    <col min="3548" max="3548" width="7.28515625" style="1010" customWidth="1"/>
    <col min="3549" max="3549" width="10.42578125" style="1010" customWidth="1"/>
    <col min="3550" max="3550" width="11.140625" style="1010" customWidth="1"/>
    <col min="3551" max="3552" width="7.28515625" style="1010" customWidth="1"/>
    <col min="3553" max="3553" width="10.28515625" style="1010" customWidth="1"/>
    <col min="3554" max="3554" width="9.7109375" style="1010" customWidth="1"/>
    <col min="3555" max="3555" width="11.140625" style="1010" customWidth="1"/>
    <col min="3556" max="3556" width="10.42578125" style="1010" customWidth="1"/>
    <col min="3557" max="3557" width="9.7109375" style="1010" customWidth="1"/>
    <col min="3558" max="3558" width="11.28515625" style="1010" customWidth="1"/>
    <col min="3559" max="3559" width="9.85546875" style="1010" customWidth="1"/>
    <col min="3560" max="3560" width="7.28515625" style="1010" customWidth="1"/>
    <col min="3561" max="3561" width="10.140625" style="1010" customWidth="1"/>
    <col min="3562" max="3562" width="9.85546875" style="1010" customWidth="1"/>
    <col min="3563" max="3564" width="7.28515625" style="1010" customWidth="1"/>
    <col min="3565" max="3565" width="9.85546875" style="1010" customWidth="1"/>
    <col min="3566" max="3566" width="10.42578125" style="1010" customWidth="1"/>
    <col min="3567" max="3568" width="7.28515625" style="1010" customWidth="1"/>
    <col min="3569" max="3569" width="10.140625" style="1010" customWidth="1"/>
    <col min="3570" max="3570" width="9.85546875" style="1010" customWidth="1"/>
    <col min="3571" max="3586" width="7.28515625" style="1010" customWidth="1"/>
    <col min="3587" max="3587" width="8" style="1010" customWidth="1"/>
    <col min="3588" max="3588" width="7.28515625" style="1010" customWidth="1"/>
    <col min="3589" max="3590" width="10.7109375" style="1010" customWidth="1"/>
    <col min="3591" max="3591" width="7.28515625" style="1010" customWidth="1"/>
    <col min="3592" max="3792" width="9.140625" style="1010"/>
    <col min="3793" max="3793" width="6.28515625" style="1010" customWidth="1"/>
    <col min="3794" max="3794" width="4.85546875" style="1010" customWidth="1"/>
    <col min="3795" max="3795" width="40.85546875" style="1010" customWidth="1"/>
    <col min="3796" max="3796" width="7.28515625" style="1010" customWidth="1"/>
    <col min="3797" max="3797" width="11.85546875" style="1010" customWidth="1"/>
    <col min="3798" max="3798" width="7.28515625" style="1010" customWidth="1"/>
    <col min="3799" max="3799" width="8.140625" style="1010" customWidth="1"/>
    <col min="3800" max="3800" width="7.28515625" style="1010" customWidth="1"/>
    <col min="3801" max="3801" width="10.42578125" style="1010" customWidth="1"/>
    <col min="3802" max="3802" width="11.85546875" style="1010" customWidth="1"/>
    <col min="3803" max="3803" width="8.28515625" style="1010" customWidth="1"/>
    <col min="3804" max="3804" width="7.28515625" style="1010" customWidth="1"/>
    <col min="3805" max="3805" width="10.42578125" style="1010" customWidth="1"/>
    <col min="3806" max="3806" width="11.140625" style="1010" customWidth="1"/>
    <col min="3807" max="3808" width="7.28515625" style="1010" customWidth="1"/>
    <col min="3809" max="3809" width="10.28515625" style="1010" customWidth="1"/>
    <col min="3810" max="3810" width="9.7109375" style="1010" customWidth="1"/>
    <col min="3811" max="3811" width="11.140625" style="1010" customWidth="1"/>
    <col min="3812" max="3812" width="10.42578125" style="1010" customWidth="1"/>
    <col min="3813" max="3813" width="9.7109375" style="1010" customWidth="1"/>
    <col min="3814" max="3814" width="11.28515625" style="1010" customWidth="1"/>
    <col min="3815" max="3815" width="9.85546875" style="1010" customWidth="1"/>
    <col min="3816" max="3816" width="7.28515625" style="1010" customWidth="1"/>
    <col min="3817" max="3817" width="10.140625" style="1010" customWidth="1"/>
    <col min="3818" max="3818" width="9.85546875" style="1010" customWidth="1"/>
    <col min="3819" max="3820" width="7.28515625" style="1010" customWidth="1"/>
    <col min="3821" max="3821" width="9.85546875" style="1010" customWidth="1"/>
    <col min="3822" max="3822" width="10.42578125" style="1010" customWidth="1"/>
    <col min="3823" max="3824" width="7.28515625" style="1010" customWidth="1"/>
    <col min="3825" max="3825" width="10.140625" style="1010" customWidth="1"/>
    <col min="3826" max="3826" width="9.85546875" style="1010" customWidth="1"/>
    <col min="3827" max="3842" width="7.28515625" style="1010" customWidth="1"/>
    <col min="3843" max="3843" width="8" style="1010" customWidth="1"/>
    <col min="3844" max="3844" width="7.28515625" style="1010" customWidth="1"/>
    <col min="3845" max="3846" width="10.7109375" style="1010" customWidth="1"/>
    <col min="3847" max="3847" width="7.28515625" style="1010" customWidth="1"/>
    <col min="3848" max="4048" width="9.140625" style="1010"/>
    <col min="4049" max="4049" width="6.28515625" style="1010" customWidth="1"/>
    <col min="4050" max="4050" width="4.85546875" style="1010" customWidth="1"/>
    <col min="4051" max="4051" width="40.85546875" style="1010" customWidth="1"/>
    <col min="4052" max="4052" width="7.28515625" style="1010" customWidth="1"/>
    <col min="4053" max="4053" width="11.85546875" style="1010" customWidth="1"/>
    <col min="4054" max="4054" width="7.28515625" style="1010" customWidth="1"/>
    <col min="4055" max="4055" width="8.140625" style="1010" customWidth="1"/>
    <col min="4056" max="4056" width="7.28515625" style="1010" customWidth="1"/>
    <col min="4057" max="4057" width="10.42578125" style="1010" customWidth="1"/>
    <col min="4058" max="4058" width="11.85546875" style="1010" customWidth="1"/>
    <col min="4059" max="4059" width="8.28515625" style="1010" customWidth="1"/>
    <col min="4060" max="4060" width="7.28515625" style="1010" customWidth="1"/>
    <col min="4061" max="4061" width="10.42578125" style="1010" customWidth="1"/>
    <col min="4062" max="4062" width="11.140625" style="1010" customWidth="1"/>
    <col min="4063" max="4064" width="7.28515625" style="1010" customWidth="1"/>
    <col min="4065" max="4065" width="10.28515625" style="1010" customWidth="1"/>
    <col min="4066" max="4066" width="9.7109375" style="1010" customWidth="1"/>
    <col min="4067" max="4067" width="11.140625" style="1010" customWidth="1"/>
    <col min="4068" max="4068" width="10.42578125" style="1010" customWidth="1"/>
    <col min="4069" max="4069" width="9.7109375" style="1010" customWidth="1"/>
    <col min="4070" max="4070" width="11.28515625" style="1010" customWidth="1"/>
    <col min="4071" max="4071" width="9.85546875" style="1010" customWidth="1"/>
    <col min="4072" max="4072" width="7.28515625" style="1010" customWidth="1"/>
    <col min="4073" max="4073" width="10.140625" style="1010" customWidth="1"/>
    <col min="4074" max="4074" width="9.85546875" style="1010" customWidth="1"/>
    <col min="4075" max="4076" width="7.28515625" style="1010" customWidth="1"/>
    <col min="4077" max="4077" width="9.85546875" style="1010" customWidth="1"/>
    <col min="4078" max="4078" width="10.42578125" style="1010" customWidth="1"/>
    <col min="4079" max="4080" width="7.28515625" style="1010" customWidth="1"/>
    <col min="4081" max="4081" width="10.140625" style="1010" customWidth="1"/>
    <col min="4082" max="4082" width="9.85546875" style="1010" customWidth="1"/>
    <col min="4083" max="4098" width="7.28515625" style="1010" customWidth="1"/>
    <col min="4099" max="4099" width="8" style="1010" customWidth="1"/>
    <col min="4100" max="4100" width="7.28515625" style="1010" customWidth="1"/>
    <col min="4101" max="4102" width="10.7109375" style="1010" customWidth="1"/>
    <col min="4103" max="4103" width="7.28515625" style="1010" customWidth="1"/>
    <col min="4104" max="4304" width="9.140625" style="1010"/>
    <col min="4305" max="4305" width="6.28515625" style="1010" customWidth="1"/>
    <col min="4306" max="4306" width="4.85546875" style="1010" customWidth="1"/>
    <col min="4307" max="4307" width="40.85546875" style="1010" customWidth="1"/>
    <col min="4308" max="4308" width="7.28515625" style="1010" customWidth="1"/>
    <col min="4309" max="4309" width="11.85546875" style="1010" customWidth="1"/>
    <col min="4310" max="4310" width="7.28515625" style="1010" customWidth="1"/>
    <col min="4311" max="4311" width="8.140625" style="1010" customWidth="1"/>
    <col min="4312" max="4312" width="7.28515625" style="1010" customWidth="1"/>
    <col min="4313" max="4313" width="10.42578125" style="1010" customWidth="1"/>
    <col min="4314" max="4314" width="11.85546875" style="1010" customWidth="1"/>
    <col min="4315" max="4315" width="8.28515625" style="1010" customWidth="1"/>
    <col min="4316" max="4316" width="7.28515625" style="1010" customWidth="1"/>
    <col min="4317" max="4317" width="10.42578125" style="1010" customWidth="1"/>
    <col min="4318" max="4318" width="11.140625" style="1010" customWidth="1"/>
    <col min="4319" max="4320" width="7.28515625" style="1010" customWidth="1"/>
    <col min="4321" max="4321" width="10.28515625" style="1010" customWidth="1"/>
    <col min="4322" max="4322" width="9.7109375" style="1010" customWidth="1"/>
    <col min="4323" max="4323" width="11.140625" style="1010" customWidth="1"/>
    <col min="4324" max="4324" width="10.42578125" style="1010" customWidth="1"/>
    <col min="4325" max="4325" width="9.7109375" style="1010" customWidth="1"/>
    <col min="4326" max="4326" width="11.28515625" style="1010" customWidth="1"/>
    <col min="4327" max="4327" width="9.85546875" style="1010" customWidth="1"/>
    <col min="4328" max="4328" width="7.28515625" style="1010" customWidth="1"/>
    <col min="4329" max="4329" width="10.140625" style="1010" customWidth="1"/>
    <col min="4330" max="4330" width="9.85546875" style="1010" customWidth="1"/>
    <col min="4331" max="4332" width="7.28515625" style="1010" customWidth="1"/>
    <col min="4333" max="4333" width="9.85546875" style="1010" customWidth="1"/>
    <col min="4334" max="4334" width="10.42578125" style="1010" customWidth="1"/>
    <col min="4335" max="4336" width="7.28515625" style="1010" customWidth="1"/>
    <col min="4337" max="4337" width="10.140625" style="1010" customWidth="1"/>
    <col min="4338" max="4338" width="9.85546875" style="1010" customWidth="1"/>
    <col min="4339" max="4354" width="7.28515625" style="1010" customWidth="1"/>
    <col min="4355" max="4355" width="8" style="1010" customWidth="1"/>
    <col min="4356" max="4356" width="7.28515625" style="1010" customWidth="1"/>
    <col min="4357" max="4358" width="10.7109375" style="1010" customWidth="1"/>
    <col min="4359" max="4359" width="7.28515625" style="1010" customWidth="1"/>
    <col min="4360" max="4560" width="9.140625" style="1010"/>
    <col min="4561" max="4561" width="6.28515625" style="1010" customWidth="1"/>
    <col min="4562" max="4562" width="4.85546875" style="1010" customWidth="1"/>
    <col min="4563" max="4563" width="40.85546875" style="1010" customWidth="1"/>
    <col min="4564" max="4564" width="7.28515625" style="1010" customWidth="1"/>
    <col min="4565" max="4565" width="11.85546875" style="1010" customWidth="1"/>
    <col min="4566" max="4566" width="7.28515625" style="1010" customWidth="1"/>
    <col min="4567" max="4567" width="8.140625" style="1010" customWidth="1"/>
    <col min="4568" max="4568" width="7.28515625" style="1010" customWidth="1"/>
    <col min="4569" max="4569" width="10.42578125" style="1010" customWidth="1"/>
    <col min="4570" max="4570" width="11.85546875" style="1010" customWidth="1"/>
    <col min="4571" max="4571" width="8.28515625" style="1010" customWidth="1"/>
    <col min="4572" max="4572" width="7.28515625" style="1010" customWidth="1"/>
    <col min="4573" max="4573" width="10.42578125" style="1010" customWidth="1"/>
    <col min="4574" max="4574" width="11.140625" style="1010" customWidth="1"/>
    <col min="4575" max="4576" width="7.28515625" style="1010" customWidth="1"/>
    <col min="4577" max="4577" width="10.28515625" style="1010" customWidth="1"/>
    <col min="4578" max="4578" width="9.7109375" style="1010" customWidth="1"/>
    <col min="4579" max="4579" width="11.140625" style="1010" customWidth="1"/>
    <col min="4580" max="4580" width="10.42578125" style="1010" customWidth="1"/>
    <col min="4581" max="4581" width="9.7109375" style="1010" customWidth="1"/>
    <col min="4582" max="4582" width="11.28515625" style="1010" customWidth="1"/>
    <col min="4583" max="4583" width="9.85546875" style="1010" customWidth="1"/>
    <col min="4584" max="4584" width="7.28515625" style="1010" customWidth="1"/>
    <col min="4585" max="4585" width="10.140625" style="1010" customWidth="1"/>
    <col min="4586" max="4586" width="9.85546875" style="1010" customWidth="1"/>
    <col min="4587" max="4588" width="7.28515625" style="1010" customWidth="1"/>
    <col min="4589" max="4589" width="9.85546875" style="1010" customWidth="1"/>
    <col min="4590" max="4590" width="10.42578125" style="1010" customWidth="1"/>
    <col min="4591" max="4592" width="7.28515625" style="1010" customWidth="1"/>
    <col min="4593" max="4593" width="10.140625" style="1010" customWidth="1"/>
    <col min="4594" max="4594" width="9.85546875" style="1010" customWidth="1"/>
    <col min="4595" max="4610" width="7.28515625" style="1010" customWidth="1"/>
    <col min="4611" max="4611" width="8" style="1010" customWidth="1"/>
    <col min="4612" max="4612" width="7.28515625" style="1010" customWidth="1"/>
    <col min="4613" max="4614" width="10.7109375" style="1010" customWidth="1"/>
    <col min="4615" max="4615" width="7.28515625" style="1010" customWidth="1"/>
    <col min="4616" max="4816" width="9.140625" style="1010"/>
    <col min="4817" max="4817" width="6.28515625" style="1010" customWidth="1"/>
    <col min="4818" max="4818" width="4.85546875" style="1010" customWidth="1"/>
    <col min="4819" max="4819" width="40.85546875" style="1010" customWidth="1"/>
    <col min="4820" max="4820" width="7.28515625" style="1010" customWidth="1"/>
    <col min="4821" max="4821" width="11.85546875" style="1010" customWidth="1"/>
    <col min="4822" max="4822" width="7.28515625" style="1010" customWidth="1"/>
    <col min="4823" max="4823" width="8.140625" style="1010" customWidth="1"/>
    <col min="4824" max="4824" width="7.28515625" style="1010" customWidth="1"/>
    <col min="4825" max="4825" width="10.42578125" style="1010" customWidth="1"/>
    <col min="4826" max="4826" width="11.85546875" style="1010" customWidth="1"/>
    <col min="4827" max="4827" width="8.28515625" style="1010" customWidth="1"/>
    <col min="4828" max="4828" width="7.28515625" style="1010" customWidth="1"/>
    <col min="4829" max="4829" width="10.42578125" style="1010" customWidth="1"/>
    <col min="4830" max="4830" width="11.140625" style="1010" customWidth="1"/>
    <col min="4831" max="4832" width="7.28515625" style="1010" customWidth="1"/>
    <col min="4833" max="4833" width="10.28515625" style="1010" customWidth="1"/>
    <col min="4834" max="4834" width="9.7109375" style="1010" customWidth="1"/>
    <col min="4835" max="4835" width="11.140625" style="1010" customWidth="1"/>
    <col min="4836" max="4836" width="10.42578125" style="1010" customWidth="1"/>
    <col min="4837" max="4837" width="9.7109375" style="1010" customWidth="1"/>
    <col min="4838" max="4838" width="11.28515625" style="1010" customWidth="1"/>
    <col min="4839" max="4839" width="9.85546875" style="1010" customWidth="1"/>
    <col min="4840" max="4840" width="7.28515625" style="1010" customWidth="1"/>
    <col min="4841" max="4841" width="10.140625" style="1010" customWidth="1"/>
    <col min="4842" max="4842" width="9.85546875" style="1010" customWidth="1"/>
    <col min="4843" max="4844" width="7.28515625" style="1010" customWidth="1"/>
    <col min="4845" max="4845" width="9.85546875" style="1010" customWidth="1"/>
    <col min="4846" max="4846" width="10.42578125" style="1010" customWidth="1"/>
    <col min="4847" max="4848" width="7.28515625" style="1010" customWidth="1"/>
    <col min="4849" max="4849" width="10.140625" style="1010" customWidth="1"/>
    <col min="4850" max="4850" width="9.85546875" style="1010" customWidth="1"/>
    <col min="4851" max="4866" width="7.28515625" style="1010" customWidth="1"/>
    <col min="4867" max="4867" width="8" style="1010" customWidth="1"/>
    <col min="4868" max="4868" width="7.28515625" style="1010" customWidth="1"/>
    <col min="4869" max="4870" width="10.7109375" style="1010" customWidth="1"/>
    <col min="4871" max="4871" width="7.28515625" style="1010" customWidth="1"/>
    <col min="4872" max="5072" width="9.140625" style="1010"/>
    <col min="5073" max="5073" width="6.28515625" style="1010" customWidth="1"/>
    <col min="5074" max="5074" width="4.85546875" style="1010" customWidth="1"/>
    <col min="5075" max="5075" width="40.85546875" style="1010" customWidth="1"/>
    <col min="5076" max="5076" width="7.28515625" style="1010" customWidth="1"/>
    <col min="5077" max="5077" width="11.85546875" style="1010" customWidth="1"/>
    <col min="5078" max="5078" width="7.28515625" style="1010" customWidth="1"/>
    <col min="5079" max="5079" width="8.140625" style="1010" customWidth="1"/>
    <col min="5080" max="5080" width="7.28515625" style="1010" customWidth="1"/>
    <col min="5081" max="5081" width="10.42578125" style="1010" customWidth="1"/>
    <col min="5082" max="5082" width="11.85546875" style="1010" customWidth="1"/>
    <col min="5083" max="5083" width="8.28515625" style="1010" customWidth="1"/>
    <col min="5084" max="5084" width="7.28515625" style="1010" customWidth="1"/>
    <col min="5085" max="5085" width="10.42578125" style="1010" customWidth="1"/>
    <col min="5086" max="5086" width="11.140625" style="1010" customWidth="1"/>
    <col min="5087" max="5088" width="7.28515625" style="1010" customWidth="1"/>
    <col min="5089" max="5089" width="10.28515625" style="1010" customWidth="1"/>
    <col min="5090" max="5090" width="9.7109375" style="1010" customWidth="1"/>
    <col min="5091" max="5091" width="11.140625" style="1010" customWidth="1"/>
    <col min="5092" max="5092" width="10.42578125" style="1010" customWidth="1"/>
    <col min="5093" max="5093" width="9.7109375" style="1010" customWidth="1"/>
    <col min="5094" max="5094" width="11.28515625" style="1010" customWidth="1"/>
    <col min="5095" max="5095" width="9.85546875" style="1010" customWidth="1"/>
    <col min="5096" max="5096" width="7.28515625" style="1010" customWidth="1"/>
    <col min="5097" max="5097" width="10.140625" style="1010" customWidth="1"/>
    <col min="5098" max="5098" width="9.85546875" style="1010" customWidth="1"/>
    <col min="5099" max="5100" width="7.28515625" style="1010" customWidth="1"/>
    <col min="5101" max="5101" width="9.85546875" style="1010" customWidth="1"/>
    <col min="5102" max="5102" width="10.42578125" style="1010" customWidth="1"/>
    <col min="5103" max="5104" width="7.28515625" style="1010" customWidth="1"/>
    <col min="5105" max="5105" width="10.140625" style="1010" customWidth="1"/>
    <col min="5106" max="5106" width="9.85546875" style="1010" customWidth="1"/>
    <col min="5107" max="5122" width="7.28515625" style="1010" customWidth="1"/>
    <col min="5123" max="5123" width="8" style="1010" customWidth="1"/>
    <col min="5124" max="5124" width="7.28515625" style="1010" customWidth="1"/>
    <col min="5125" max="5126" width="10.7109375" style="1010" customWidth="1"/>
    <col min="5127" max="5127" width="7.28515625" style="1010" customWidth="1"/>
    <col min="5128" max="5328" width="9.140625" style="1010"/>
    <col min="5329" max="5329" width="6.28515625" style="1010" customWidth="1"/>
    <col min="5330" max="5330" width="4.85546875" style="1010" customWidth="1"/>
    <col min="5331" max="5331" width="40.85546875" style="1010" customWidth="1"/>
    <col min="5332" max="5332" width="7.28515625" style="1010" customWidth="1"/>
    <col min="5333" max="5333" width="11.85546875" style="1010" customWidth="1"/>
    <col min="5334" max="5334" width="7.28515625" style="1010" customWidth="1"/>
    <col min="5335" max="5335" width="8.140625" style="1010" customWidth="1"/>
    <col min="5336" max="5336" width="7.28515625" style="1010" customWidth="1"/>
    <col min="5337" max="5337" width="10.42578125" style="1010" customWidth="1"/>
    <col min="5338" max="5338" width="11.85546875" style="1010" customWidth="1"/>
    <col min="5339" max="5339" width="8.28515625" style="1010" customWidth="1"/>
    <col min="5340" max="5340" width="7.28515625" style="1010" customWidth="1"/>
    <col min="5341" max="5341" width="10.42578125" style="1010" customWidth="1"/>
    <col min="5342" max="5342" width="11.140625" style="1010" customWidth="1"/>
    <col min="5343" max="5344" width="7.28515625" style="1010" customWidth="1"/>
    <col min="5345" max="5345" width="10.28515625" style="1010" customWidth="1"/>
    <col min="5346" max="5346" width="9.7109375" style="1010" customWidth="1"/>
    <col min="5347" max="5347" width="11.140625" style="1010" customWidth="1"/>
    <col min="5348" max="5348" width="10.42578125" style="1010" customWidth="1"/>
    <col min="5349" max="5349" width="9.7109375" style="1010" customWidth="1"/>
    <col min="5350" max="5350" width="11.28515625" style="1010" customWidth="1"/>
    <col min="5351" max="5351" width="9.85546875" style="1010" customWidth="1"/>
    <col min="5352" max="5352" width="7.28515625" style="1010" customWidth="1"/>
    <col min="5353" max="5353" width="10.140625" style="1010" customWidth="1"/>
    <col min="5354" max="5354" width="9.85546875" style="1010" customWidth="1"/>
    <col min="5355" max="5356" width="7.28515625" style="1010" customWidth="1"/>
    <col min="5357" max="5357" width="9.85546875" style="1010" customWidth="1"/>
    <col min="5358" max="5358" width="10.42578125" style="1010" customWidth="1"/>
    <col min="5359" max="5360" width="7.28515625" style="1010" customWidth="1"/>
    <col min="5361" max="5361" width="10.140625" style="1010" customWidth="1"/>
    <col min="5362" max="5362" width="9.85546875" style="1010" customWidth="1"/>
    <col min="5363" max="5378" width="7.28515625" style="1010" customWidth="1"/>
    <col min="5379" max="5379" width="8" style="1010" customWidth="1"/>
    <col min="5380" max="5380" width="7.28515625" style="1010" customWidth="1"/>
    <col min="5381" max="5382" width="10.7109375" style="1010" customWidth="1"/>
    <col min="5383" max="5383" width="7.28515625" style="1010" customWidth="1"/>
    <col min="5384" max="5584" width="9.140625" style="1010"/>
    <col min="5585" max="5585" width="6.28515625" style="1010" customWidth="1"/>
    <col min="5586" max="5586" width="4.85546875" style="1010" customWidth="1"/>
    <col min="5587" max="5587" width="40.85546875" style="1010" customWidth="1"/>
    <col min="5588" max="5588" width="7.28515625" style="1010" customWidth="1"/>
    <col min="5589" max="5589" width="11.85546875" style="1010" customWidth="1"/>
    <col min="5590" max="5590" width="7.28515625" style="1010" customWidth="1"/>
    <col min="5591" max="5591" width="8.140625" style="1010" customWidth="1"/>
    <col min="5592" max="5592" width="7.28515625" style="1010" customWidth="1"/>
    <col min="5593" max="5593" width="10.42578125" style="1010" customWidth="1"/>
    <col min="5594" max="5594" width="11.85546875" style="1010" customWidth="1"/>
    <col min="5595" max="5595" width="8.28515625" style="1010" customWidth="1"/>
    <col min="5596" max="5596" width="7.28515625" style="1010" customWidth="1"/>
    <col min="5597" max="5597" width="10.42578125" style="1010" customWidth="1"/>
    <col min="5598" max="5598" width="11.140625" style="1010" customWidth="1"/>
    <col min="5599" max="5600" width="7.28515625" style="1010" customWidth="1"/>
    <col min="5601" max="5601" width="10.28515625" style="1010" customWidth="1"/>
    <col min="5602" max="5602" width="9.7109375" style="1010" customWidth="1"/>
    <col min="5603" max="5603" width="11.140625" style="1010" customWidth="1"/>
    <col min="5604" max="5604" width="10.42578125" style="1010" customWidth="1"/>
    <col min="5605" max="5605" width="9.7109375" style="1010" customWidth="1"/>
    <col min="5606" max="5606" width="11.28515625" style="1010" customWidth="1"/>
    <col min="5607" max="5607" width="9.85546875" style="1010" customWidth="1"/>
    <col min="5608" max="5608" width="7.28515625" style="1010" customWidth="1"/>
    <col min="5609" max="5609" width="10.140625" style="1010" customWidth="1"/>
    <col min="5610" max="5610" width="9.85546875" style="1010" customWidth="1"/>
    <col min="5611" max="5612" width="7.28515625" style="1010" customWidth="1"/>
    <col min="5613" max="5613" width="9.85546875" style="1010" customWidth="1"/>
    <col min="5614" max="5614" width="10.42578125" style="1010" customWidth="1"/>
    <col min="5615" max="5616" width="7.28515625" style="1010" customWidth="1"/>
    <col min="5617" max="5617" width="10.140625" style="1010" customWidth="1"/>
    <col min="5618" max="5618" width="9.85546875" style="1010" customWidth="1"/>
    <col min="5619" max="5634" width="7.28515625" style="1010" customWidth="1"/>
    <col min="5635" max="5635" width="8" style="1010" customWidth="1"/>
    <col min="5636" max="5636" width="7.28515625" style="1010" customWidth="1"/>
    <col min="5637" max="5638" width="10.7109375" style="1010" customWidth="1"/>
    <col min="5639" max="5639" width="7.28515625" style="1010" customWidth="1"/>
    <col min="5640" max="5840" width="9.140625" style="1010"/>
    <col min="5841" max="5841" width="6.28515625" style="1010" customWidth="1"/>
    <col min="5842" max="5842" width="4.85546875" style="1010" customWidth="1"/>
    <col min="5843" max="5843" width="40.85546875" style="1010" customWidth="1"/>
    <col min="5844" max="5844" width="7.28515625" style="1010" customWidth="1"/>
    <col min="5845" max="5845" width="11.85546875" style="1010" customWidth="1"/>
    <col min="5846" max="5846" width="7.28515625" style="1010" customWidth="1"/>
    <col min="5847" max="5847" width="8.140625" style="1010" customWidth="1"/>
    <col min="5848" max="5848" width="7.28515625" style="1010" customWidth="1"/>
    <col min="5849" max="5849" width="10.42578125" style="1010" customWidth="1"/>
    <col min="5850" max="5850" width="11.85546875" style="1010" customWidth="1"/>
    <col min="5851" max="5851" width="8.28515625" style="1010" customWidth="1"/>
    <col min="5852" max="5852" width="7.28515625" style="1010" customWidth="1"/>
    <col min="5853" max="5853" width="10.42578125" style="1010" customWidth="1"/>
    <col min="5854" max="5854" width="11.140625" style="1010" customWidth="1"/>
    <col min="5855" max="5856" width="7.28515625" style="1010" customWidth="1"/>
    <col min="5857" max="5857" width="10.28515625" style="1010" customWidth="1"/>
    <col min="5858" max="5858" width="9.7109375" style="1010" customWidth="1"/>
    <col min="5859" max="5859" width="11.140625" style="1010" customWidth="1"/>
    <col min="5860" max="5860" width="10.42578125" style="1010" customWidth="1"/>
    <col min="5861" max="5861" width="9.7109375" style="1010" customWidth="1"/>
    <col min="5862" max="5862" width="11.28515625" style="1010" customWidth="1"/>
    <col min="5863" max="5863" width="9.85546875" style="1010" customWidth="1"/>
    <col min="5864" max="5864" width="7.28515625" style="1010" customWidth="1"/>
    <col min="5865" max="5865" width="10.140625" style="1010" customWidth="1"/>
    <col min="5866" max="5866" width="9.85546875" style="1010" customWidth="1"/>
    <col min="5867" max="5868" width="7.28515625" style="1010" customWidth="1"/>
    <col min="5869" max="5869" width="9.85546875" style="1010" customWidth="1"/>
    <col min="5870" max="5870" width="10.42578125" style="1010" customWidth="1"/>
    <col min="5871" max="5872" width="7.28515625" style="1010" customWidth="1"/>
    <col min="5873" max="5873" width="10.140625" style="1010" customWidth="1"/>
    <col min="5874" max="5874" width="9.85546875" style="1010" customWidth="1"/>
    <col min="5875" max="5890" width="7.28515625" style="1010" customWidth="1"/>
    <col min="5891" max="5891" width="8" style="1010" customWidth="1"/>
    <col min="5892" max="5892" width="7.28515625" style="1010" customWidth="1"/>
    <col min="5893" max="5894" width="10.7109375" style="1010" customWidth="1"/>
    <col min="5895" max="5895" width="7.28515625" style="1010" customWidth="1"/>
    <col min="5896" max="6096" width="9.140625" style="1010"/>
    <col min="6097" max="6097" width="6.28515625" style="1010" customWidth="1"/>
    <col min="6098" max="6098" width="4.85546875" style="1010" customWidth="1"/>
    <col min="6099" max="6099" width="40.85546875" style="1010" customWidth="1"/>
    <col min="6100" max="6100" width="7.28515625" style="1010" customWidth="1"/>
    <col min="6101" max="6101" width="11.85546875" style="1010" customWidth="1"/>
    <col min="6102" max="6102" width="7.28515625" style="1010" customWidth="1"/>
    <col min="6103" max="6103" width="8.140625" style="1010" customWidth="1"/>
    <col min="6104" max="6104" width="7.28515625" style="1010" customWidth="1"/>
    <col min="6105" max="6105" width="10.42578125" style="1010" customWidth="1"/>
    <col min="6106" max="6106" width="11.85546875" style="1010" customWidth="1"/>
    <col min="6107" max="6107" width="8.28515625" style="1010" customWidth="1"/>
    <col min="6108" max="6108" width="7.28515625" style="1010" customWidth="1"/>
    <col min="6109" max="6109" width="10.42578125" style="1010" customWidth="1"/>
    <col min="6110" max="6110" width="11.140625" style="1010" customWidth="1"/>
    <col min="6111" max="6112" width="7.28515625" style="1010" customWidth="1"/>
    <col min="6113" max="6113" width="10.28515625" style="1010" customWidth="1"/>
    <col min="6114" max="6114" width="9.7109375" style="1010" customWidth="1"/>
    <col min="6115" max="6115" width="11.140625" style="1010" customWidth="1"/>
    <col min="6116" max="6116" width="10.42578125" style="1010" customWidth="1"/>
    <col min="6117" max="6117" width="9.7109375" style="1010" customWidth="1"/>
    <col min="6118" max="6118" width="11.28515625" style="1010" customWidth="1"/>
    <col min="6119" max="6119" width="9.85546875" style="1010" customWidth="1"/>
    <col min="6120" max="6120" width="7.28515625" style="1010" customWidth="1"/>
    <col min="6121" max="6121" width="10.140625" style="1010" customWidth="1"/>
    <col min="6122" max="6122" width="9.85546875" style="1010" customWidth="1"/>
    <col min="6123" max="6124" width="7.28515625" style="1010" customWidth="1"/>
    <col min="6125" max="6125" width="9.85546875" style="1010" customWidth="1"/>
    <col min="6126" max="6126" width="10.42578125" style="1010" customWidth="1"/>
    <col min="6127" max="6128" width="7.28515625" style="1010" customWidth="1"/>
    <col min="6129" max="6129" width="10.140625" style="1010" customWidth="1"/>
    <col min="6130" max="6130" width="9.85546875" style="1010" customWidth="1"/>
    <col min="6131" max="6146" width="7.28515625" style="1010" customWidth="1"/>
    <col min="6147" max="6147" width="8" style="1010" customWidth="1"/>
    <col min="6148" max="6148" width="7.28515625" style="1010" customWidth="1"/>
    <col min="6149" max="6150" width="10.7109375" style="1010" customWidth="1"/>
    <col min="6151" max="6151" width="7.28515625" style="1010" customWidth="1"/>
    <col min="6152" max="6352" width="9.140625" style="1010"/>
    <col min="6353" max="6353" width="6.28515625" style="1010" customWidth="1"/>
    <col min="6354" max="6354" width="4.85546875" style="1010" customWidth="1"/>
    <col min="6355" max="6355" width="40.85546875" style="1010" customWidth="1"/>
    <col min="6356" max="6356" width="7.28515625" style="1010" customWidth="1"/>
    <col min="6357" max="6357" width="11.85546875" style="1010" customWidth="1"/>
    <col min="6358" max="6358" width="7.28515625" style="1010" customWidth="1"/>
    <col min="6359" max="6359" width="8.140625" style="1010" customWidth="1"/>
    <col min="6360" max="6360" width="7.28515625" style="1010" customWidth="1"/>
    <col min="6361" max="6361" width="10.42578125" style="1010" customWidth="1"/>
    <col min="6362" max="6362" width="11.85546875" style="1010" customWidth="1"/>
    <col min="6363" max="6363" width="8.28515625" style="1010" customWidth="1"/>
    <col min="6364" max="6364" width="7.28515625" style="1010" customWidth="1"/>
    <col min="6365" max="6365" width="10.42578125" style="1010" customWidth="1"/>
    <col min="6366" max="6366" width="11.140625" style="1010" customWidth="1"/>
    <col min="6367" max="6368" width="7.28515625" style="1010" customWidth="1"/>
    <col min="6369" max="6369" width="10.28515625" style="1010" customWidth="1"/>
    <col min="6370" max="6370" width="9.7109375" style="1010" customWidth="1"/>
    <col min="6371" max="6371" width="11.140625" style="1010" customWidth="1"/>
    <col min="6372" max="6372" width="10.42578125" style="1010" customWidth="1"/>
    <col min="6373" max="6373" width="9.7109375" style="1010" customWidth="1"/>
    <col min="6374" max="6374" width="11.28515625" style="1010" customWidth="1"/>
    <col min="6375" max="6375" width="9.85546875" style="1010" customWidth="1"/>
    <col min="6376" max="6376" width="7.28515625" style="1010" customWidth="1"/>
    <col min="6377" max="6377" width="10.140625" style="1010" customWidth="1"/>
    <col min="6378" max="6378" width="9.85546875" style="1010" customWidth="1"/>
    <col min="6379" max="6380" width="7.28515625" style="1010" customWidth="1"/>
    <col min="6381" max="6381" width="9.85546875" style="1010" customWidth="1"/>
    <col min="6382" max="6382" width="10.42578125" style="1010" customWidth="1"/>
    <col min="6383" max="6384" width="7.28515625" style="1010" customWidth="1"/>
    <col min="6385" max="6385" width="10.140625" style="1010" customWidth="1"/>
    <col min="6386" max="6386" width="9.85546875" style="1010" customWidth="1"/>
    <col min="6387" max="6402" width="7.28515625" style="1010" customWidth="1"/>
    <col min="6403" max="6403" width="8" style="1010" customWidth="1"/>
    <col min="6404" max="6404" width="7.28515625" style="1010" customWidth="1"/>
    <col min="6405" max="6406" width="10.7109375" style="1010" customWidth="1"/>
    <col min="6407" max="6407" width="7.28515625" style="1010" customWidth="1"/>
    <col min="6408" max="6608" width="9.140625" style="1010"/>
    <col min="6609" max="6609" width="6.28515625" style="1010" customWidth="1"/>
    <col min="6610" max="6610" width="4.85546875" style="1010" customWidth="1"/>
    <col min="6611" max="6611" width="40.85546875" style="1010" customWidth="1"/>
    <col min="6612" max="6612" width="7.28515625" style="1010" customWidth="1"/>
    <col min="6613" max="6613" width="11.85546875" style="1010" customWidth="1"/>
    <col min="6614" max="6614" width="7.28515625" style="1010" customWidth="1"/>
    <col min="6615" max="6615" width="8.140625" style="1010" customWidth="1"/>
    <col min="6616" max="6616" width="7.28515625" style="1010" customWidth="1"/>
    <col min="6617" max="6617" width="10.42578125" style="1010" customWidth="1"/>
    <col min="6618" max="6618" width="11.85546875" style="1010" customWidth="1"/>
    <col min="6619" max="6619" width="8.28515625" style="1010" customWidth="1"/>
    <col min="6620" max="6620" width="7.28515625" style="1010" customWidth="1"/>
    <col min="6621" max="6621" width="10.42578125" style="1010" customWidth="1"/>
    <col min="6622" max="6622" width="11.140625" style="1010" customWidth="1"/>
    <col min="6623" max="6624" width="7.28515625" style="1010" customWidth="1"/>
    <col min="6625" max="6625" width="10.28515625" style="1010" customWidth="1"/>
    <col min="6626" max="6626" width="9.7109375" style="1010" customWidth="1"/>
    <col min="6627" max="6627" width="11.140625" style="1010" customWidth="1"/>
    <col min="6628" max="6628" width="10.42578125" style="1010" customWidth="1"/>
    <col min="6629" max="6629" width="9.7109375" style="1010" customWidth="1"/>
    <col min="6630" max="6630" width="11.28515625" style="1010" customWidth="1"/>
    <col min="6631" max="6631" width="9.85546875" style="1010" customWidth="1"/>
    <col min="6632" max="6632" width="7.28515625" style="1010" customWidth="1"/>
    <col min="6633" max="6633" width="10.140625" style="1010" customWidth="1"/>
    <col min="6634" max="6634" width="9.85546875" style="1010" customWidth="1"/>
    <col min="6635" max="6636" width="7.28515625" style="1010" customWidth="1"/>
    <col min="6637" max="6637" width="9.85546875" style="1010" customWidth="1"/>
    <col min="6638" max="6638" width="10.42578125" style="1010" customWidth="1"/>
    <col min="6639" max="6640" width="7.28515625" style="1010" customWidth="1"/>
    <col min="6641" max="6641" width="10.140625" style="1010" customWidth="1"/>
    <col min="6642" max="6642" width="9.85546875" style="1010" customWidth="1"/>
    <col min="6643" max="6658" width="7.28515625" style="1010" customWidth="1"/>
    <col min="6659" max="6659" width="8" style="1010" customWidth="1"/>
    <col min="6660" max="6660" width="7.28515625" style="1010" customWidth="1"/>
    <col min="6661" max="6662" width="10.7109375" style="1010" customWidth="1"/>
    <col min="6663" max="6663" width="7.28515625" style="1010" customWidth="1"/>
    <col min="6664" max="6864" width="9.140625" style="1010"/>
    <col min="6865" max="6865" width="6.28515625" style="1010" customWidth="1"/>
    <col min="6866" max="6866" width="4.85546875" style="1010" customWidth="1"/>
    <col min="6867" max="6867" width="40.85546875" style="1010" customWidth="1"/>
    <col min="6868" max="6868" width="7.28515625" style="1010" customWidth="1"/>
    <col min="6869" max="6869" width="11.85546875" style="1010" customWidth="1"/>
    <col min="6870" max="6870" width="7.28515625" style="1010" customWidth="1"/>
    <col min="6871" max="6871" width="8.140625" style="1010" customWidth="1"/>
    <col min="6872" max="6872" width="7.28515625" style="1010" customWidth="1"/>
    <col min="6873" max="6873" width="10.42578125" style="1010" customWidth="1"/>
    <col min="6874" max="6874" width="11.85546875" style="1010" customWidth="1"/>
    <col min="6875" max="6875" width="8.28515625" style="1010" customWidth="1"/>
    <col min="6876" max="6876" width="7.28515625" style="1010" customWidth="1"/>
    <col min="6877" max="6877" width="10.42578125" style="1010" customWidth="1"/>
    <col min="6878" max="6878" width="11.140625" style="1010" customWidth="1"/>
    <col min="6879" max="6880" width="7.28515625" style="1010" customWidth="1"/>
    <col min="6881" max="6881" width="10.28515625" style="1010" customWidth="1"/>
    <col min="6882" max="6882" width="9.7109375" style="1010" customWidth="1"/>
    <col min="6883" max="6883" width="11.140625" style="1010" customWidth="1"/>
    <col min="6884" max="6884" width="10.42578125" style="1010" customWidth="1"/>
    <col min="6885" max="6885" width="9.7109375" style="1010" customWidth="1"/>
    <col min="6886" max="6886" width="11.28515625" style="1010" customWidth="1"/>
    <col min="6887" max="6887" width="9.85546875" style="1010" customWidth="1"/>
    <col min="6888" max="6888" width="7.28515625" style="1010" customWidth="1"/>
    <col min="6889" max="6889" width="10.140625" style="1010" customWidth="1"/>
    <col min="6890" max="6890" width="9.85546875" style="1010" customWidth="1"/>
    <col min="6891" max="6892" width="7.28515625" style="1010" customWidth="1"/>
    <col min="6893" max="6893" width="9.85546875" style="1010" customWidth="1"/>
    <col min="6894" max="6894" width="10.42578125" style="1010" customWidth="1"/>
    <col min="6895" max="6896" width="7.28515625" style="1010" customWidth="1"/>
    <col min="6897" max="6897" width="10.140625" style="1010" customWidth="1"/>
    <col min="6898" max="6898" width="9.85546875" style="1010" customWidth="1"/>
    <col min="6899" max="6914" width="7.28515625" style="1010" customWidth="1"/>
    <col min="6915" max="6915" width="8" style="1010" customWidth="1"/>
    <col min="6916" max="6916" width="7.28515625" style="1010" customWidth="1"/>
    <col min="6917" max="6918" width="10.7109375" style="1010" customWidth="1"/>
    <col min="6919" max="6919" width="7.28515625" style="1010" customWidth="1"/>
    <col min="6920" max="7120" width="9.140625" style="1010"/>
    <col min="7121" max="7121" width="6.28515625" style="1010" customWidth="1"/>
    <col min="7122" max="7122" width="4.85546875" style="1010" customWidth="1"/>
    <col min="7123" max="7123" width="40.85546875" style="1010" customWidth="1"/>
    <col min="7124" max="7124" width="7.28515625" style="1010" customWidth="1"/>
    <col min="7125" max="7125" width="11.85546875" style="1010" customWidth="1"/>
    <col min="7126" max="7126" width="7.28515625" style="1010" customWidth="1"/>
    <col min="7127" max="7127" width="8.140625" style="1010" customWidth="1"/>
    <col min="7128" max="7128" width="7.28515625" style="1010" customWidth="1"/>
    <col min="7129" max="7129" width="10.42578125" style="1010" customWidth="1"/>
    <col min="7130" max="7130" width="11.85546875" style="1010" customWidth="1"/>
    <col min="7131" max="7131" width="8.28515625" style="1010" customWidth="1"/>
    <col min="7132" max="7132" width="7.28515625" style="1010" customWidth="1"/>
    <col min="7133" max="7133" width="10.42578125" style="1010" customWidth="1"/>
    <col min="7134" max="7134" width="11.140625" style="1010" customWidth="1"/>
    <col min="7135" max="7136" width="7.28515625" style="1010" customWidth="1"/>
    <col min="7137" max="7137" width="10.28515625" style="1010" customWidth="1"/>
    <col min="7138" max="7138" width="9.7109375" style="1010" customWidth="1"/>
    <col min="7139" max="7139" width="11.140625" style="1010" customWidth="1"/>
    <col min="7140" max="7140" width="10.42578125" style="1010" customWidth="1"/>
    <col min="7141" max="7141" width="9.7109375" style="1010" customWidth="1"/>
    <col min="7142" max="7142" width="11.28515625" style="1010" customWidth="1"/>
    <col min="7143" max="7143" width="9.85546875" style="1010" customWidth="1"/>
    <col min="7144" max="7144" width="7.28515625" style="1010" customWidth="1"/>
    <col min="7145" max="7145" width="10.140625" style="1010" customWidth="1"/>
    <col min="7146" max="7146" width="9.85546875" style="1010" customWidth="1"/>
    <col min="7147" max="7148" width="7.28515625" style="1010" customWidth="1"/>
    <col min="7149" max="7149" width="9.85546875" style="1010" customWidth="1"/>
    <col min="7150" max="7150" width="10.42578125" style="1010" customWidth="1"/>
    <col min="7151" max="7152" width="7.28515625" style="1010" customWidth="1"/>
    <col min="7153" max="7153" width="10.140625" style="1010" customWidth="1"/>
    <col min="7154" max="7154" width="9.85546875" style="1010" customWidth="1"/>
    <col min="7155" max="7170" width="7.28515625" style="1010" customWidth="1"/>
    <col min="7171" max="7171" width="8" style="1010" customWidth="1"/>
    <col min="7172" max="7172" width="7.28515625" style="1010" customWidth="1"/>
    <col min="7173" max="7174" width="10.7109375" style="1010" customWidth="1"/>
    <col min="7175" max="7175" width="7.28515625" style="1010" customWidth="1"/>
    <col min="7176" max="7376" width="9.140625" style="1010"/>
    <col min="7377" max="7377" width="6.28515625" style="1010" customWidth="1"/>
    <col min="7378" max="7378" width="4.85546875" style="1010" customWidth="1"/>
    <col min="7379" max="7379" width="40.85546875" style="1010" customWidth="1"/>
    <col min="7380" max="7380" width="7.28515625" style="1010" customWidth="1"/>
    <col min="7381" max="7381" width="11.85546875" style="1010" customWidth="1"/>
    <col min="7382" max="7382" width="7.28515625" style="1010" customWidth="1"/>
    <col min="7383" max="7383" width="8.140625" style="1010" customWidth="1"/>
    <col min="7384" max="7384" width="7.28515625" style="1010" customWidth="1"/>
    <col min="7385" max="7385" width="10.42578125" style="1010" customWidth="1"/>
    <col min="7386" max="7386" width="11.85546875" style="1010" customWidth="1"/>
    <col min="7387" max="7387" width="8.28515625" style="1010" customWidth="1"/>
    <col min="7388" max="7388" width="7.28515625" style="1010" customWidth="1"/>
    <col min="7389" max="7389" width="10.42578125" style="1010" customWidth="1"/>
    <col min="7390" max="7390" width="11.140625" style="1010" customWidth="1"/>
    <col min="7391" max="7392" width="7.28515625" style="1010" customWidth="1"/>
    <col min="7393" max="7393" width="10.28515625" style="1010" customWidth="1"/>
    <col min="7394" max="7394" width="9.7109375" style="1010" customWidth="1"/>
    <col min="7395" max="7395" width="11.140625" style="1010" customWidth="1"/>
    <col min="7396" max="7396" width="10.42578125" style="1010" customWidth="1"/>
    <col min="7397" max="7397" width="9.7109375" style="1010" customWidth="1"/>
    <col min="7398" max="7398" width="11.28515625" style="1010" customWidth="1"/>
    <col min="7399" max="7399" width="9.85546875" style="1010" customWidth="1"/>
    <col min="7400" max="7400" width="7.28515625" style="1010" customWidth="1"/>
    <col min="7401" max="7401" width="10.140625" style="1010" customWidth="1"/>
    <col min="7402" max="7402" width="9.85546875" style="1010" customWidth="1"/>
    <col min="7403" max="7404" width="7.28515625" style="1010" customWidth="1"/>
    <col min="7405" max="7405" width="9.85546875" style="1010" customWidth="1"/>
    <col min="7406" max="7406" width="10.42578125" style="1010" customWidth="1"/>
    <col min="7407" max="7408" width="7.28515625" style="1010" customWidth="1"/>
    <col min="7409" max="7409" width="10.140625" style="1010" customWidth="1"/>
    <col min="7410" max="7410" width="9.85546875" style="1010" customWidth="1"/>
    <col min="7411" max="7426" width="7.28515625" style="1010" customWidth="1"/>
    <col min="7427" max="7427" width="8" style="1010" customWidth="1"/>
    <col min="7428" max="7428" width="7.28515625" style="1010" customWidth="1"/>
    <col min="7429" max="7430" width="10.7109375" style="1010" customWidth="1"/>
    <col min="7431" max="7431" width="7.28515625" style="1010" customWidth="1"/>
    <col min="7432" max="7632" width="9.140625" style="1010"/>
    <col min="7633" max="7633" width="6.28515625" style="1010" customWidth="1"/>
    <col min="7634" max="7634" width="4.85546875" style="1010" customWidth="1"/>
    <col min="7635" max="7635" width="40.85546875" style="1010" customWidth="1"/>
    <col min="7636" max="7636" width="7.28515625" style="1010" customWidth="1"/>
    <col min="7637" max="7637" width="11.85546875" style="1010" customWidth="1"/>
    <col min="7638" max="7638" width="7.28515625" style="1010" customWidth="1"/>
    <col min="7639" max="7639" width="8.140625" style="1010" customWidth="1"/>
    <col min="7640" max="7640" width="7.28515625" style="1010" customWidth="1"/>
    <col min="7641" max="7641" width="10.42578125" style="1010" customWidth="1"/>
    <col min="7642" max="7642" width="11.85546875" style="1010" customWidth="1"/>
    <col min="7643" max="7643" width="8.28515625" style="1010" customWidth="1"/>
    <col min="7644" max="7644" width="7.28515625" style="1010" customWidth="1"/>
    <col min="7645" max="7645" width="10.42578125" style="1010" customWidth="1"/>
    <col min="7646" max="7646" width="11.140625" style="1010" customWidth="1"/>
    <col min="7647" max="7648" width="7.28515625" style="1010" customWidth="1"/>
    <col min="7649" max="7649" width="10.28515625" style="1010" customWidth="1"/>
    <col min="7650" max="7650" width="9.7109375" style="1010" customWidth="1"/>
    <col min="7651" max="7651" width="11.140625" style="1010" customWidth="1"/>
    <col min="7652" max="7652" width="10.42578125" style="1010" customWidth="1"/>
    <col min="7653" max="7653" width="9.7109375" style="1010" customWidth="1"/>
    <col min="7654" max="7654" width="11.28515625" style="1010" customWidth="1"/>
    <col min="7655" max="7655" width="9.85546875" style="1010" customWidth="1"/>
    <col min="7656" max="7656" width="7.28515625" style="1010" customWidth="1"/>
    <col min="7657" max="7657" width="10.140625" style="1010" customWidth="1"/>
    <col min="7658" max="7658" width="9.85546875" style="1010" customWidth="1"/>
    <col min="7659" max="7660" width="7.28515625" style="1010" customWidth="1"/>
    <col min="7661" max="7661" width="9.85546875" style="1010" customWidth="1"/>
    <col min="7662" max="7662" width="10.42578125" style="1010" customWidth="1"/>
    <col min="7663" max="7664" width="7.28515625" style="1010" customWidth="1"/>
    <col min="7665" max="7665" width="10.140625" style="1010" customWidth="1"/>
    <col min="7666" max="7666" width="9.85546875" style="1010" customWidth="1"/>
    <col min="7667" max="7682" width="7.28515625" style="1010" customWidth="1"/>
    <col min="7683" max="7683" width="8" style="1010" customWidth="1"/>
    <col min="7684" max="7684" width="7.28515625" style="1010" customWidth="1"/>
    <col min="7685" max="7686" width="10.7109375" style="1010" customWidth="1"/>
    <col min="7687" max="7687" width="7.28515625" style="1010" customWidth="1"/>
    <col min="7688" max="7888" width="9.140625" style="1010"/>
    <col min="7889" max="7889" width="6.28515625" style="1010" customWidth="1"/>
    <col min="7890" max="7890" width="4.85546875" style="1010" customWidth="1"/>
    <col min="7891" max="7891" width="40.85546875" style="1010" customWidth="1"/>
    <col min="7892" max="7892" width="7.28515625" style="1010" customWidth="1"/>
    <col min="7893" max="7893" width="11.85546875" style="1010" customWidth="1"/>
    <col min="7894" max="7894" width="7.28515625" style="1010" customWidth="1"/>
    <col min="7895" max="7895" width="8.140625" style="1010" customWidth="1"/>
    <col min="7896" max="7896" width="7.28515625" style="1010" customWidth="1"/>
    <col min="7897" max="7897" width="10.42578125" style="1010" customWidth="1"/>
    <col min="7898" max="7898" width="11.85546875" style="1010" customWidth="1"/>
    <col min="7899" max="7899" width="8.28515625" style="1010" customWidth="1"/>
    <col min="7900" max="7900" width="7.28515625" style="1010" customWidth="1"/>
    <col min="7901" max="7901" width="10.42578125" style="1010" customWidth="1"/>
    <col min="7902" max="7902" width="11.140625" style="1010" customWidth="1"/>
    <col min="7903" max="7904" width="7.28515625" style="1010" customWidth="1"/>
    <col min="7905" max="7905" width="10.28515625" style="1010" customWidth="1"/>
    <col min="7906" max="7906" width="9.7109375" style="1010" customWidth="1"/>
    <col min="7907" max="7907" width="11.140625" style="1010" customWidth="1"/>
    <col min="7908" max="7908" width="10.42578125" style="1010" customWidth="1"/>
    <col min="7909" max="7909" width="9.7109375" style="1010" customWidth="1"/>
    <col min="7910" max="7910" width="11.28515625" style="1010" customWidth="1"/>
    <col min="7911" max="7911" width="9.85546875" style="1010" customWidth="1"/>
    <col min="7912" max="7912" width="7.28515625" style="1010" customWidth="1"/>
    <col min="7913" max="7913" width="10.140625" style="1010" customWidth="1"/>
    <col min="7914" max="7914" width="9.85546875" style="1010" customWidth="1"/>
    <col min="7915" max="7916" width="7.28515625" style="1010" customWidth="1"/>
    <col min="7917" max="7917" width="9.85546875" style="1010" customWidth="1"/>
    <col min="7918" max="7918" width="10.42578125" style="1010" customWidth="1"/>
    <col min="7919" max="7920" width="7.28515625" style="1010" customWidth="1"/>
    <col min="7921" max="7921" width="10.140625" style="1010" customWidth="1"/>
    <col min="7922" max="7922" width="9.85546875" style="1010" customWidth="1"/>
    <col min="7923" max="7938" width="7.28515625" style="1010" customWidth="1"/>
    <col min="7939" max="7939" width="8" style="1010" customWidth="1"/>
    <col min="7940" max="7940" width="7.28515625" style="1010" customWidth="1"/>
    <col min="7941" max="7942" width="10.7109375" style="1010" customWidth="1"/>
    <col min="7943" max="7943" width="7.28515625" style="1010" customWidth="1"/>
    <col min="7944" max="8144" width="9.140625" style="1010"/>
    <col min="8145" max="8145" width="6.28515625" style="1010" customWidth="1"/>
    <col min="8146" max="8146" width="4.85546875" style="1010" customWidth="1"/>
    <col min="8147" max="8147" width="40.85546875" style="1010" customWidth="1"/>
    <col min="8148" max="8148" width="7.28515625" style="1010" customWidth="1"/>
    <col min="8149" max="8149" width="11.85546875" style="1010" customWidth="1"/>
    <col min="8150" max="8150" width="7.28515625" style="1010" customWidth="1"/>
    <col min="8151" max="8151" width="8.140625" style="1010" customWidth="1"/>
    <col min="8152" max="8152" width="7.28515625" style="1010" customWidth="1"/>
    <col min="8153" max="8153" width="10.42578125" style="1010" customWidth="1"/>
    <col min="8154" max="8154" width="11.85546875" style="1010" customWidth="1"/>
    <col min="8155" max="8155" width="8.28515625" style="1010" customWidth="1"/>
    <col min="8156" max="8156" width="7.28515625" style="1010" customWidth="1"/>
    <col min="8157" max="8157" width="10.42578125" style="1010" customWidth="1"/>
    <col min="8158" max="8158" width="11.140625" style="1010" customWidth="1"/>
    <col min="8159" max="8160" width="7.28515625" style="1010" customWidth="1"/>
    <col min="8161" max="8161" width="10.28515625" style="1010" customWidth="1"/>
    <col min="8162" max="8162" width="9.7109375" style="1010" customWidth="1"/>
    <col min="8163" max="8163" width="11.140625" style="1010" customWidth="1"/>
    <col min="8164" max="8164" width="10.42578125" style="1010" customWidth="1"/>
    <col min="8165" max="8165" width="9.7109375" style="1010" customWidth="1"/>
    <col min="8166" max="8166" width="11.28515625" style="1010" customWidth="1"/>
    <col min="8167" max="8167" width="9.85546875" style="1010" customWidth="1"/>
    <col min="8168" max="8168" width="7.28515625" style="1010" customWidth="1"/>
    <col min="8169" max="8169" width="10.140625" style="1010" customWidth="1"/>
    <col min="8170" max="8170" width="9.85546875" style="1010" customWidth="1"/>
    <col min="8171" max="8172" width="7.28515625" style="1010" customWidth="1"/>
    <col min="8173" max="8173" width="9.85546875" style="1010" customWidth="1"/>
    <col min="8174" max="8174" width="10.42578125" style="1010" customWidth="1"/>
    <col min="8175" max="8176" width="7.28515625" style="1010" customWidth="1"/>
    <col min="8177" max="8177" width="10.140625" style="1010" customWidth="1"/>
    <col min="8178" max="8178" width="9.85546875" style="1010" customWidth="1"/>
    <col min="8179" max="8194" width="7.28515625" style="1010" customWidth="1"/>
    <col min="8195" max="8195" width="8" style="1010" customWidth="1"/>
    <col min="8196" max="8196" width="7.28515625" style="1010" customWidth="1"/>
    <col min="8197" max="8198" width="10.7109375" style="1010" customWidth="1"/>
    <col min="8199" max="8199" width="7.28515625" style="1010" customWidth="1"/>
    <col min="8200" max="8400" width="9.140625" style="1010"/>
    <col min="8401" max="8401" width="6.28515625" style="1010" customWidth="1"/>
    <col min="8402" max="8402" width="4.85546875" style="1010" customWidth="1"/>
    <col min="8403" max="8403" width="40.85546875" style="1010" customWidth="1"/>
    <col min="8404" max="8404" width="7.28515625" style="1010" customWidth="1"/>
    <col min="8405" max="8405" width="11.85546875" style="1010" customWidth="1"/>
    <col min="8406" max="8406" width="7.28515625" style="1010" customWidth="1"/>
    <col min="8407" max="8407" width="8.140625" style="1010" customWidth="1"/>
    <col min="8408" max="8408" width="7.28515625" style="1010" customWidth="1"/>
    <col min="8409" max="8409" width="10.42578125" style="1010" customWidth="1"/>
    <col min="8410" max="8410" width="11.85546875" style="1010" customWidth="1"/>
    <col min="8411" max="8411" width="8.28515625" style="1010" customWidth="1"/>
    <col min="8412" max="8412" width="7.28515625" style="1010" customWidth="1"/>
    <col min="8413" max="8413" width="10.42578125" style="1010" customWidth="1"/>
    <col min="8414" max="8414" width="11.140625" style="1010" customWidth="1"/>
    <col min="8415" max="8416" width="7.28515625" style="1010" customWidth="1"/>
    <col min="8417" max="8417" width="10.28515625" style="1010" customWidth="1"/>
    <col min="8418" max="8418" width="9.7109375" style="1010" customWidth="1"/>
    <col min="8419" max="8419" width="11.140625" style="1010" customWidth="1"/>
    <col min="8420" max="8420" width="10.42578125" style="1010" customWidth="1"/>
    <col min="8421" max="8421" width="9.7109375" style="1010" customWidth="1"/>
    <col min="8422" max="8422" width="11.28515625" style="1010" customWidth="1"/>
    <col min="8423" max="8423" width="9.85546875" style="1010" customWidth="1"/>
    <col min="8424" max="8424" width="7.28515625" style="1010" customWidth="1"/>
    <col min="8425" max="8425" width="10.140625" style="1010" customWidth="1"/>
    <col min="8426" max="8426" width="9.85546875" style="1010" customWidth="1"/>
    <col min="8427" max="8428" width="7.28515625" style="1010" customWidth="1"/>
    <col min="8429" max="8429" width="9.85546875" style="1010" customWidth="1"/>
    <col min="8430" max="8430" width="10.42578125" style="1010" customWidth="1"/>
    <col min="8431" max="8432" width="7.28515625" style="1010" customWidth="1"/>
    <col min="8433" max="8433" width="10.140625" style="1010" customWidth="1"/>
    <col min="8434" max="8434" width="9.85546875" style="1010" customWidth="1"/>
    <col min="8435" max="8450" width="7.28515625" style="1010" customWidth="1"/>
    <col min="8451" max="8451" width="8" style="1010" customWidth="1"/>
    <col min="8452" max="8452" width="7.28515625" style="1010" customWidth="1"/>
    <col min="8453" max="8454" width="10.7109375" style="1010" customWidth="1"/>
    <col min="8455" max="8455" width="7.28515625" style="1010" customWidth="1"/>
    <col min="8456" max="8656" width="9.140625" style="1010"/>
    <col min="8657" max="8657" width="6.28515625" style="1010" customWidth="1"/>
    <col min="8658" max="8658" width="4.85546875" style="1010" customWidth="1"/>
    <col min="8659" max="8659" width="40.85546875" style="1010" customWidth="1"/>
    <col min="8660" max="8660" width="7.28515625" style="1010" customWidth="1"/>
    <col min="8661" max="8661" width="11.85546875" style="1010" customWidth="1"/>
    <col min="8662" max="8662" width="7.28515625" style="1010" customWidth="1"/>
    <col min="8663" max="8663" width="8.140625" style="1010" customWidth="1"/>
    <col min="8664" max="8664" width="7.28515625" style="1010" customWidth="1"/>
    <col min="8665" max="8665" width="10.42578125" style="1010" customWidth="1"/>
    <col min="8666" max="8666" width="11.85546875" style="1010" customWidth="1"/>
    <col min="8667" max="8667" width="8.28515625" style="1010" customWidth="1"/>
    <col min="8668" max="8668" width="7.28515625" style="1010" customWidth="1"/>
    <col min="8669" max="8669" width="10.42578125" style="1010" customWidth="1"/>
    <col min="8670" max="8670" width="11.140625" style="1010" customWidth="1"/>
    <col min="8671" max="8672" width="7.28515625" style="1010" customWidth="1"/>
    <col min="8673" max="8673" width="10.28515625" style="1010" customWidth="1"/>
    <col min="8674" max="8674" width="9.7109375" style="1010" customWidth="1"/>
    <col min="8675" max="8675" width="11.140625" style="1010" customWidth="1"/>
    <col min="8676" max="8676" width="10.42578125" style="1010" customWidth="1"/>
    <col min="8677" max="8677" width="9.7109375" style="1010" customWidth="1"/>
    <col min="8678" max="8678" width="11.28515625" style="1010" customWidth="1"/>
    <col min="8679" max="8679" width="9.85546875" style="1010" customWidth="1"/>
    <col min="8680" max="8680" width="7.28515625" style="1010" customWidth="1"/>
    <col min="8681" max="8681" width="10.140625" style="1010" customWidth="1"/>
    <col min="8682" max="8682" width="9.85546875" style="1010" customWidth="1"/>
    <col min="8683" max="8684" width="7.28515625" style="1010" customWidth="1"/>
    <col min="8685" max="8685" width="9.85546875" style="1010" customWidth="1"/>
    <col min="8686" max="8686" width="10.42578125" style="1010" customWidth="1"/>
    <col min="8687" max="8688" width="7.28515625" style="1010" customWidth="1"/>
    <col min="8689" max="8689" width="10.140625" style="1010" customWidth="1"/>
    <col min="8690" max="8690" width="9.85546875" style="1010" customWidth="1"/>
    <col min="8691" max="8706" width="7.28515625" style="1010" customWidth="1"/>
    <col min="8707" max="8707" width="8" style="1010" customWidth="1"/>
    <col min="8708" max="8708" width="7.28515625" style="1010" customWidth="1"/>
    <col min="8709" max="8710" width="10.7109375" style="1010" customWidth="1"/>
    <col min="8711" max="8711" width="7.28515625" style="1010" customWidth="1"/>
    <col min="8712" max="8912" width="9.140625" style="1010"/>
    <col min="8913" max="8913" width="6.28515625" style="1010" customWidth="1"/>
    <col min="8914" max="8914" width="4.85546875" style="1010" customWidth="1"/>
    <col min="8915" max="8915" width="40.85546875" style="1010" customWidth="1"/>
    <col min="8916" max="8916" width="7.28515625" style="1010" customWidth="1"/>
    <col min="8917" max="8917" width="11.85546875" style="1010" customWidth="1"/>
    <col min="8918" max="8918" width="7.28515625" style="1010" customWidth="1"/>
    <col min="8919" max="8919" width="8.140625" style="1010" customWidth="1"/>
    <col min="8920" max="8920" width="7.28515625" style="1010" customWidth="1"/>
    <col min="8921" max="8921" width="10.42578125" style="1010" customWidth="1"/>
    <col min="8922" max="8922" width="11.85546875" style="1010" customWidth="1"/>
    <col min="8923" max="8923" width="8.28515625" style="1010" customWidth="1"/>
    <col min="8924" max="8924" width="7.28515625" style="1010" customWidth="1"/>
    <col min="8925" max="8925" width="10.42578125" style="1010" customWidth="1"/>
    <col min="8926" max="8926" width="11.140625" style="1010" customWidth="1"/>
    <col min="8927" max="8928" width="7.28515625" style="1010" customWidth="1"/>
    <col min="8929" max="8929" width="10.28515625" style="1010" customWidth="1"/>
    <col min="8930" max="8930" width="9.7109375" style="1010" customWidth="1"/>
    <col min="8931" max="8931" width="11.140625" style="1010" customWidth="1"/>
    <col min="8932" max="8932" width="10.42578125" style="1010" customWidth="1"/>
    <col min="8933" max="8933" width="9.7109375" style="1010" customWidth="1"/>
    <col min="8934" max="8934" width="11.28515625" style="1010" customWidth="1"/>
    <col min="8935" max="8935" width="9.85546875" style="1010" customWidth="1"/>
    <col min="8936" max="8936" width="7.28515625" style="1010" customWidth="1"/>
    <col min="8937" max="8937" width="10.140625" style="1010" customWidth="1"/>
    <col min="8938" max="8938" width="9.85546875" style="1010" customWidth="1"/>
    <col min="8939" max="8940" width="7.28515625" style="1010" customWidth="1"/>
    <col min="8941" max="8941" width="9.85546875" style="1010" customWidth="1"/>
    <col min="8942" max="8942" width="10.42578125" style="1010" customWidth="1"/>
    <col min="8943" max="8944" width="7.28515625" style="1010" customWidth="1"/>
    <col min="8945" max="8945" width="10.140625" style="1010" customWidth="1"/>
    <col min="8946" max="8946" width="9.85546875" style="1010" customWidth="1"/>
    <col min="8947" max="8962" width="7.28515625" style="1010" customWidth="1"/>
    <col min="8963" max="8963" width="8" style="1010" customWidth="1"/>
    <col min="8964" max="8964" width="7.28515625" style="1010" customWidth="1"/>
    <col min="8965" max="8966" width="10.7109375" style="1010" customWidth="1"/>
    <col min="8967" max="8967" width="7.28515625" style="1010" customWidth="1"/>
    <col min="8968" max="9168" width="9.140625" style="1010"/>
    <col min="9169" max="9169" width="6.28515625" style="1010" customWidth="1"/>
    <col min="9170" max="9170" width="4.85546875" style="1010" customWidth="1"/>
    <col min="9171" max="9171" width="40.85546875" style="1010" customWidth="1"/>
    <col min="9172" max="9172" width="7.28515625" style="1010" customWidth="1"/>
    <col min="9173" max="9173" width="11.85546875" style="1010" customWidth="1"/>
    <col min="9174" max="9174" width="7.28515625" style="1010" customWidth="1"/>
    <col min="9175" max="9175" width="8.140625" style="1010" customWidth="1"/>
    <col min="9176" max="9176" width="7.28515625" style="1010" customWidth="1"/>
    <col min="9177" max="9177" width="10.42578125" style="1010" customWidth="1"/>
    <col min="9178" max="9178" width="11.85546875" style="1010" customWidth="1"/>
    <col min="9179" max="9179" width="8.28515625" style="1010" customWidth="1"/>
    <col min="9180" max="9180" width="7.28515625" style="1010" customWidth="1"/>
    <col min="9181" max="9181" width="10.42578125" style="1010" customWidth="1"/>
    <col min="9182" max="9182" width="11.140625" style="1010" customWidth="1"/>
    <col min="9183" max="9184" width="7.28515625" style="1010" customWidth="1"/>
    <col min="9185" max="9185" width="10.28515625" style="1010" customWidth="1"/>
    <col min="9186" max="9186" width="9.7109375" style="1010" customWidth="1"/>
    <col min="9187" max="9187" width="11.140625" style="1010" customWidth="1"/>
    <col min="9188" max="9188" width="10.42578125" style="1010" customWidth="1"/>
    <col min="9189" max="9189" width="9.7109375" style="1010" customWidth="1"/>
    <col min="9190" max="9190" width="11.28515625" style="1010" customWidth="1"/>
    <col min="9191" max="9191" width="9.85546875" style="1010" customWidth="1"/>
    <col min="9192" max="9192" width="7.28515625" style="1010" customWidth="1"/>
    <col min="9193" max="9193" width="10.140625" style="1010" customWidth="1"/>
    <col min="9194" max="9194" width="9.85546875" style="1010" customWidth="1"/>
    <col min="9195" max="9196" width="7.28515625" style="1010" customWidth="1"/>
    <col min="9197" max="9197" width="9.85546875" style="1010" customWidth="1"/>
    <col min="9198" max="9198" width="10.42578125" style="1010" customWidth="1"/>
    <col min="9199" max="9200" width="7.28515625" style="1010" customWidth="1"/>
    <col min="9201" max="9201" width="10.140625" style="1010" customWidth="1"/>
    <col min="9202" max="9202" width="9.85546875" style="1010" customWidth="1"/>
    <col min="9203" max="9218" width="7.28515625" style="1010" customWidth="1"/>
    <col min="9219" max="9219" width="8" style="1010" customWidth="1"/>
    <col min="9220" max="9220" width="7.28515625" style="1010" customWidth="1"/>
    <col min="9221" max="9222" width="10.7109375" style="1010" customWidth="1"/>
    <col min="9223" max="9223" width="7.28515625" style="1010" customWidth="1"/>
    <col min="9224" max="9424" width="9.140625" style="1010"/>
    <col min="9425" max="9425" width="6.28515625" style="1010" customWidth="1"/>
    <col min="9426" max="9426" width="4.85546875" style="1010" customWidth="1"/>
    <col min="9427" max="9427" width="40.85546875" style="1010" customWidth="1"/>
    <col min="9428" max="9428" width="7.28515625" style="1010" customWidth="1"/>
    <col min="9429" max="9429" width="11.85546875" style="1010" customWidth="1"/>
    <col min="9430" max="9430" width="7.28515625" style="1010" customWidth="1"/>
    <col min="9431" max="9431" width="8.140625" style="1010" customWidth="1"/>
    <col min="9432" max="9432" width="7.28515625" style="1010" customWidth="1"/>
    <col min="9433" max="9433" width="10.42578125" style="1010" customWidth="1"/>
    <col min="9434" max="9434" width="11.85546875" style="1010" customWidth="1"/>
    <col min="9435" max="9435" width="8.28515625" style="1010" customWidth="1"/>
    <col min="9436" max="9436" width="7.28515625" style="1010" customWidth="1"/>
    <col min="9437" max="9437" width="10.42578125" style="1010" customWidth="1"/>
    <col min="9438" max="9438" width="11.140625" style="1010" customWidth="1"/>
    <col min="9439" max="9440" width="7.28515625" style="1010" customWidth="1"/>
    <col min="9441" max="9441" width="10.28515625" style="1010" customWidth="1"/>
    <col min="9442" max="9442" width="9.7109375" style="1010" customWidth="1"/>
    <col min="9443" max="9443" width="11.140625" style="1010" customWidth="1"/>
    <col min="9444" max="9444" width="10.42578125" style="1010" customWidth="1"/>
    <col min="9445" max="9445" width="9.7109375" style="1010" customWidth="1"/>
    <col min="9446" max="9446" width="11.28515625" style="1010" customWidth="1"/>
    <col min="9447" max="9447" width="9.85546875" style="1010" customWidth="1"/>
    <col min="9448" max="9448" width="7.28515625" style="1010" customWidth="1"/>
    <col min="9449" max="9449" width="10.140625" style="1010" customWidth="1"/>
    <col min="9450" max="9450" width="9.85546875" style="1010" customWidth="1"/>
    <col min="9451" max="9452" width="7.28515625" style="1010" customWidth="1"/>
    <col min="9453" max="9453" width="9.85546875" style="1010" customWidth="1"/>
    <col min="9454" max="9454" width="10.42578125" style="1010" customWidth="1"/>
    <col min="9455" max="9456" width="7.28515625" style="1010" customWidth="1"/>
    <col min="9457" max="9457" width="10.140625" style="1010" customWidth="1"/>
    <col min="9458" max="9458" width="9.85546875" style="1010" customWidth="1"/>
    <col min="9459" max="9474" width="7.28515625" style="1010" customWidth="1"/>
    <col min="9475" max="9475" width="8" style="1010" customWidth="1"/>
    <col min="9476" max="9476" width="7.28515625" style="1010" customWidth="1"/>
    <col min="9477" max="9478" width="10.7109375" style="1010" customWidth="1"/>
    <col min="9479" max="9479" width="7.28515625" style="1010" customWidth="1"/>
    <col min="9480" max="9680" width="9.140625" style="1010"/>
    <col min="9681" max="9681" width="6.28515625" style="1010" customWidth="1"/>
    <col min="9682" max="9682" width="4.85546875" style="1010" customWidth="1"/>
    <col min="9683" max="9683" width="40.85546875" style="1010" customWidth="1"/>
    <col min="9684" max="9684" width="7.28515625" style="1010" customWidth="1"/>
    <col min="9685" max="9685" width="11.85546875" style="1010" customWidth="1"/>
    <col min="9686" max="9686" width="7.28515625" style="1010" customWidth="1"/>
    <col min="9687" max="9687" width="8.140625" style="1010" customWidth="1"/>
    <col min="9688" max="9688" width="7.28515625" style="1010" customWidth="1"/>
    <col min="9689" max="9689" width="10.42578125" style="1010" customWidth="1"/>
    <col min="9690" max="9690" width="11.85546875" style="1010" customWidth="1"/>
    <col min="9691" max="9691" width="8.28515625" style="1010" customWidth="1"/>
    <col min="9692" max="9692" width="7.28515625" style="1010" customWidth="1"/>
    <col min="9693" max="9693" width="10.42578125" style="1010" customWidth="1"/>
    <col min="9694" max="9694" width="11.140625" style="1010" customWidth="1"/>
    <col min="9695" max="9696" width="7.28515625" style="1010" customWidth="1"/>
    <col min="9697" max="9697" width="10.28515625" style="1010" customWidth="1"/>
    <col min="9698" max="9698" width="9.7109375" style="1010" customWidth="1"/>
    <col min="9699" max="9699" width="11.140625" style="1010" customWidth="1"/>
    <col min="9700" max="9700" width="10.42578125" style="1010" customWidth="1"/>
    <col min="9701" max="9701" width="9.7109375" style="1010" customWidth="1"/>
    <col min="9702" max="9702" width="11.28515625" style="1010" customWidth="1"/>
    <col min="9703" max="9703" width="9.85546875" style="1010" customWidth="1"/>
    <col min="9704" max="9704" width="7.28515625" style="1010" customWidth="1"/>
    <col min="9705" max="9705" width="10.140625" style="1010" customWidth="1"/>
    <col min="9706" max="9706" width="9.85546875" style="1010" customWidth="1"/>
    <col min="9707" max="9708" width="7.28515625" style="1010" customWidth="1"/>
    <col min="9709" max="9709" width="9.85546875" style="1010" customWidth="1"/>
    <col min="9710" max="9710" width="10.42578125" style="1010" customWidth="1"/>
    <col min="9711" max="9712" width="7.28515625" style="1010" customWidth="1"/>
    <col min="9713" max="9713" width="10.140625" style="1010" customWidth="1"/>
    <col min="9714" max="9714" width="9.85546875" style="1010" customWidth="1"/>
    <col min="9715" max="9730" width="7.28515625" style="1010" customWidth="1"/>
    <col min="9731" max="9731" width="8" style="1010" customWidth="1"/>
    <col min="9732" max="9732" width="7.28515625" style="1010" customWidth="1"/>
    <col min="9733" max="9734" width="10.7109375" style="1010" customWidth="1"/>
    <col min="9735" max="9735" width="7.28515625" style="1010" customWidth="1"/>
    <col min="9736" max="9936" width="9.140625" style="1010"/>
    <col min="9937" max="9937" width="6.28515625" style="1010" customWidth="1"/>
    <col min="9938" max="9938" width="4.85546875" style="1010" customWidth="1"/>
    <col min="9939" max="9939" width="40.85546875" style="1010" customWidth="1"/>
    <col min="9940" max="9940" width="7.28515625" style="1010" customWidth="1"/>
    <col min="9941" max="9941" width="11.85546875" style="1010" customWidth="1"/>
    <col min="9942" max="9942" width="7.28515625" style="1010" customWidth="1"/>
    <col min="9943" max="9943" width="8.140625" style="1010" customWidth="1"/>
    <col min="9944" max="9944" width="7.28515625" style="1010" customWidth="1"/>
    <col min="9945" max="9945" width="10.42578125" style="1010" customWidth="1"/>
    <col min="9946" max="9946" width="11.85546875" style="1010" customWidth="1"/>
    <col min="9947" max="9947" width="8.28515625" style="1010" customWidth="1"/>
    <col min="9948" max="9948" width="7.28515625" style="1010" customWidth="1"/>
    <col min="9949" max="9949" width="10.42578125" style="1010" customWidth="1"/>
    <col min="9950" max="9950" width="11.140625" style="1010" customWidth="1"/>
    <col min="9951" max="9952" width="7.28515625" style="1010" customWidth="1"/>
    <col min="9953" max="9953" width="10.28515625" style="1010" customWidth="1"/>
    <col min="9954" max="9954" width="9.7109375" style="1010" customWidth="1"/>
    <col min="9955" max="9955" width="11.140625" style="1010" customWidth="1"/>
    <col min="9956" max="9956" width="10.42578125" style="1010" customWidth="1"/>
    <col min="9957" max="9957" width="9.7109375" style="1010" customWidth="1"/>
    <col min="9958" max="9958" width="11.28515625" style="1010" customWidth="1"/>
    <col min="9959" max="9959" width="9.85546875" style="1010" customWidth="1"/>
    <col min="9960" max="9960" width="7.28515625" style="1010" customWidth="1"/>
    <col min="9961" max="9961" width="10.140625" style="1010" customWidth="1"/>
    <col min="9962" max="9962" width="9.85546875" style="1010" customWidth="1"/>
    <col min="9963" max="9964" width="7.28515625" style="1010" customWidth="1"/>
    <col min="9965" max="9965" width="9.85546875" style="1010" customWidth="1"/>
    <col min="9966" max="9966" width="10.42578125" style="1010" customWidth="1"/>
    <col min="9967" max="9968" width="7.28515625" style="1010" customWidth="1"/>
    <col min="9969" max="9969" width="10.140625" style="1010" customWidth="1"/>
    <col min="9970" max="9970" width="9.85546875" style="1010" customWidth="1"/>
    <col min="9971" max="9986" width="7.28515625" style="1010" customWidth="1"/>
    <col min="9987" max="9987" width="8" style="1010" customWidth="1"/>
    <col min="9988" max="9988" width="7.28515625" style="1010" customWidth="1"/>
    <col min="9989" max="9990" width="10.7109375" style="1010" customWidth="1"/>
    <col min="9991" max="9991" width="7.28515625" style="1010" customWidth="1"/>
    <col min="9992" max="10192" width="9.140625" style="1010"/>
    <col min="10193" max="10193" width="6.28515625" style="1010" customWidth="1"/>
    <col min="10194" max="10194" width="4.85546875" style="1010" customWidth="1"/>
    <col min="10195" max="10195" width="40.85546875" style="1010" customWidth="1"/>
    <col min="10196" max="10196" width="7.28515625" style="1010" customWidth="1"/>
    <col min="10197" max="10197" width="11.85546875" style="1010" customWidth="1"/>
    <col min="10198" max="10198" width="7.28515625" style="1010" customWidth="1"/>
    <col min="10199" max="10199" width="8.140625" style="1010" customWidth="1"/>
    <col min="10200" max="10200" width="7.28515625" style="1010" customWidth="1"/>
    <col min="10201" max="10201" width="10.42578125" style="1010" customWidth="1"/>
    <col min="10202" max="10202" width="11.85546875" style="1010" customWidth="1"/>
    <col min="10203" max="10203" width="8.28515625" style="1010" customWidth="1"/>
    <col min="10204" max="10204" width="7.28515625" style="1010" customWidth="1"/>
    <col min="10205" max="10205" width="10.42578125" style="1010" customWidth="1"/>
    <col min="10206" max="10206" width="11.140625" style="1010" customWidth="1"/>
    <col min="10207" max="10208" width="7.28515625" style="1010" customWidth="1"/>
    <col min="10209" max="10209" width="10.28515625" style="1010" customWidth="1"/>
    <col min="10210" max="10210" width="9.7109375" style="1010" customWidth="1"/>
    <col min="10211" max="10211" width="11.140625" style="1010" customWidth="1"/>
    <col min="10212" max="10212" width="10.42578125" style="1010" customWidth="1"/>
    <col min="10213" max="10213" width="9.7109375" style="1010" customWidth="1"/>
    <col min="10214" max="10214" width="11.28515625" style="1010" customWidth="1"/>
    <col min="10215" max="10215" width="9.85546875" style="1010" customWidth="1"/>
    <col min="10216" max="10216" width="7.28515625" style="1010" customWidth="1"/>
    <col min="10217" max="10217" width="10.140625" style="1010" customWidth="1"/>
    <col min="10218" max="10218" width="9.85546875" style="1010" customWidth="1"/>
    <col min="10219" max="10220" width="7.28515625" style="1010" customWidth="1"/>
    <col min="10221" max="10221" width="9.85546875" style="1010" customWidth="1"/>
    <col min="10222" max="10222" width="10.42578125" style="1010" customWidth="1"/>
    <col min="10223" max="10224" width="7.28515625" style="1010" customWidth="1"/>
    <col min="10225" max="10225" width="10.140625" style="1010" customWidth="1"/>
    <col min="10226" max="10226" width="9.85546875" style="1010" customWidth="1"/>
    <col min="10227" max="10242" width="7.28515625" style="1010" customWidth="1"/>
    <col min="10243" max="10243" width="8" style="1010" customWidth="1"/>
    <col min="10244" max="10244" width="7.28515625" style="1010" customWidth="1"/>
    <col min="10245" max="10246" width="10.7109375" style="1010" customWidth="1"/>
    <col min="10247" max="10247" width="7.28515625" style="1010" customWidth="1"/>
    <col min="10248" max="10448" width="9.140625" style="1010"/>
    <col min="10449" max="10449" width="6.28515625" style="1010" customWidth="1"/>
    <col min="10450" max="10450" width="4.85546875" style="1010" customWidth="1"/>
    <col min="10451" max="10451" width="40.85546875" style="1010" customWidth="1"/>
    <col min="10452" max="10452" width="7.28515625" style="1010" customWidth="1"/>
    <col min="10453" max="10453" width="11.85546875" style="1010" customWidth="1"/>
    <col min="10454" max="10454" width="7.28515625" style="1010" customWidth="1"/>
    <col min="10455" max="10455" width="8.140625" style="1010" customWidth="1"/>
    <col min="10456" max="10456" width="7.28515625" style="1010" customWidth="1"/>
    <col min="10457" max="10457" width="10.42578125" style="1010" customWidth="1"/>
    <col min="10458" max="10458" width="11.85546875" style="1010" customWidth="1"/>
    <col min="10459" max="10459" width="8.28515625" style="1010" customWidth="1"/>
    <col min="10460" max="10460" width="7.28515625" style="1010" customWidth="1"/>
    <col min="10461" max="10461" width="10.42578125" style="1010" customWidth="1"/>
    <col min="10462" max="10462" width="11.140625" style="1010" customWidth="1"/>
    <col min="10463" max="10464" width="7.28515625" style="1010" customWidth="1"/>
    <col min="10465" max="10465" width="10.28515625" style="1010" customWidth="1"/>
    <col min="10466" max="10466" width="9.7109375" style="1010" customWidth="1"/>
    <col min="10467" max="10467" width="11.140625" style="1010" customWidth="1"/>
    <col min="10468" max="10468" width="10.42578125" style="1010" customWidth="1"/>
    <col min="10469" max="10469" width="9.7109375" style="1010" customWidth="1"/>
    <col min="10470" max="10470" width="11.28515625" style="1010" customWidth="1"/>
    <col min="10471" max="10471" width="9.85546875" style="1010" customWidth="1"/>
    <col min="10472" max="10472" width="7.28515625" style="1010" customWidth="1"/>
    <col min="10473" max="10473" width="10.140625" style="1010" customWidth="1"/>
    <col min="10474" max="10474" width="9.85546875" style="1010" customWidth="1"/>
    <col min="10475" max="10476" width="7.28515625" style="1010" customWidth="1"/>
    <col min="10477" max="10477" width="9.85546875" style="1010" customWidth="1"/>
    <col min="10478" max="10478" width="10.42578125" style="1010" customWidth="1"/>
    <col min="10479" max="10480" width="7.28515625" style="1010" customWidth="1"/>
    <col min="10481" max="10481" width="10.140625" style="1010" customWidth="1"/>
    <col min="10482" max="10482" width="9.85546875" style="1010" customWidth="1"/>
    <col min="10483" max="10498" width="7.28515625" style="1010" customWidth="1"/>
    <col min="10499" max="10499" width="8" style="1010" customWidth="1"/>
    <col min="10500" max="10500" width="7.28515625" style="1010" customWidth="1"/>
    <col min="10501" max="10502" width="10.7109375" style="1010" customWidth="1"/>
    <col min="10503" max="10503" width="7.28515625" style="1010" customWidth="1"/>
    <col min="10504" max="10704" width="9.140625" style="1010"/>
    <col min="10705" max="10705" width="6.28515625" style="1010" customWidth="1"/>
    <col min="10706" max="10706" width="4.85546875" style="1010" customWidth="1"/>
    <col min="10707" max="10707" width="40.85546875" style="1010" customWidth="1"/>
    <col min="10708" max="10708" width="7.28515625" style="1010" customWidth="1"/>
    <col min="10709" max="10709" width="11.85546875" style="1010" customWidth="1"/>
    <col min="10710" max="10710" width="7.28515625" style="1010" customWidth="1"/>
    <col min="10711" max="10711" width="8.140625" style="1010" customWidth="1"/>
    <col min="10712" max="10712" width="7.28515625" style="1010" customWidth="1"/>
    <col min="10713" max="10713" width="10.42578125" style="1010" customWidth="1"/>
    <col min="10714" max="10714" width="11.85546875" style="1010" customWidth="1"/>
    <col min="10715" max="10715" width="8.28515625" style="1010" customWidth="1"/>
    <col min="10716" max="10716" width="7.28515625" style="1010" customWidth="1"/>
    <col min="10717" max="10717" width="10.42578125" style="1010" customWidth="1"/>
    <col min="10718" max="10718" width="11.140625" style="1010" customWidth="1"/>
    <col min="10719" max="10720" width="7.28515625" style="1010" customWidth="1"/>
    <col min="10721" max="10721" width="10.28515625" style="1010" customWidth="1"/>
    <col min="10722" max="10722" width="9.7109375" style="1010" customWidth="1"/>
    <col min="10723" max="10723" width="11.140625" style="1010" customWidth="1"/>
    <col min="10724" max="10724" width="10.42578125" style="1010" customWidth="1"/>
    <col min="10725" max="10725" width="9.7109375" style="1010" customWidth="1"/>
    <col min="10726" max="10726" width="11.28515625" style="1010" customWidth="1"/>
    <col min="10727" max="10727" width="9.85546875" style="1010" customWidth="1"/>
    <col min="10728" max="10728" width="7.28515625" style="1010" customWidth="1"/>
    <col min="10729" max="10729" width="10.140625" style="1010" customWidth="1"/>
    <col min="10730" max="10730" width="9.85546875" style="1010" customWidth="1"/>
    <col min="10731" max="10732" width="7.28515625" style="1010" customWidth="1"/>
    <col min="10733" max="10733" width="9.85546875" style="1010" customWidth="1"/>
    <col min="10734" max="10734" width="10.42578125" style="1010" customWidth="1"/>
    <col min="10735" max="10736" width="7.28515625" style="1010" customWidth="1"/>
    <col min="10737" max="10737" width="10.140625" style="1010" customWidth="1"/>
    <col min="10738" max="10738" width="9.85546875" style="1010" customWidth="1"/>
    <col min="10739" max="10754" width="7.28515625" style="1010" customWidth="1"/>
    <col min="10755" max="10755" width="8" style="1010" customWidth="1"/>
    <col min="10756" max="10756" width="7.28515625" style="1010" customWidth="1"/>
    <col min="10757" max="10758" width="10.7109375" style="1010" customWidth="1"/>
    <col min="10759" max="10759" width="7.28515625" style="1010" customWidth="1"/>
    <col min="10760" max="10960" width="9.140625" style="1010"/>
    <col min="10961" max="10961" width="6.28515625" style="1010" customWidth="1"/>
    <col min="10962" max="10962" width="4.85546875" style="1010" customWidth="1"/>
    <col min="10963" max="10963" width="40.85546875" style="1010" customWidth="1"/>
    <col min="10964" max="10964" width="7.28515625" style="1010" customWidth="1"/>
    <col min="10965" max="10965" width="11.85546875" style="1010" customWidth="1"/>
    <col min="10966" max="10966" width="7.28515625" style="1010" customWidth="1"/>
    <col min="10967" max="10967" width="8.140625" style="1010" customWidth="1"/>
    <col min="10968" max="10968" width="7.28515625" style="1010" customWidth="1"/>
    <col min="10969" max="10969" width="10.42578125" style="1010" customWidth="1"/>
    <col min="10970" max="10970" width="11.85546875" style="1010" customWidth="1"/>
    <col min="10971" max="10971" width="8.28515625" style="1010" customWidth="1"/>
    <col min="10972" max="10972" width="7.28515625" style="1010" customWidth="1"/>
    <col min="10973" max="10973" width="10.42578125" style="1010" customWidth="1"/>
    <col min="10974" max="10974" width="11.140625" style="1010" customWidth="1"/>
    <col min="10975" max="10976" width="7.28515625" style="1010" customWidth="1"/>
    <col min="10977" max="10977" width="10.28515625" style="1010" customWidth="1"/>
    <col min="10978" max="10978" width="9.7109375" style="1010" customWidth="1"/>
    <col min="10979" max="10979" width="11.140625" style="1010" customWidth="1"/>
    <col min="10980" max="10980" width="10.42578125" style="1010" customWidth="1"/>
    <col min="10981" max="10981" width="9.7109375" style="1010" customWidth="1"/>
    <col min="10982" max="10982" width="11.28515625" style="1010" customWidth="1"/>
    <col min="10983" max="10983" width="9.85546875" style="1010" customWidth="1"/>
    <col min="10984" max="10984" width="7.28515625" style="1010" customWidth="1"/>
    <col min="10985" max="10985" width="10.140625" style="1010" customWidth="1"/>
    <col min="10986" max="10986" width="9.85546875" style="1010" customWidth="1"/>
    <col min="10987" max="10988" width="7.28515625" style="1010" customWidth="1"/>
    <col min="10989" max="10989" width="9.85546875" style="1010" customWidth="1"/>
    <col min="10990" max="10990" width="10.42578125" style="1010" customWidth="1"/>
    <col min="10991" max="10992" width="7.28515625" style="1010" customWidth="1"/>
    <col min="10993" max="10993" width="10.140625" style="1010" customWidth="1"/>
    <col min="10994" max="10994" width="9.85546875" style="1010" customWidth="1"/>
    <col min="10995" max="11010" width="7.28515625" style="1010" customWidth="1"/>
    <col min="11011" max="11011" width="8" style="1010" customWidth="1"/>
    <col min="11012" max="11012" width="7.28515625" style="1010" customWidth="1"/>
    <col min="11013" max="11014" width="10.7109375" style="1010" customWidth="1"/>
    <col min="11015" max="11015" width="7.28515625" style="1010" customWidth="1"/>
    <col min="11016" max="11216" width="9.140625" style="1010"/>
    <col min="11217" max="11217" width="6.28515625" style="1010" customWidth="1"/>
    <col min="11218" max="11218" width="4.85546875" style="1010" customWidth="1"/>
    <col min="11219" max="11219" width="40.85546875" style="1010" customWidth="1"/>
    <col min="11220" max="11220" width="7.28515625" style="1010" customWidth="1"/>
    <col min="11221" max="11221" width="11.85546875" style="1010" customWidth="1"/>
    <col min="11222" max="11222" width="7.28515625" style="1010" customWidth="1"/>
    <col min="11223" max="11223" width="8.140625" style="1010" customWidth="1"/>
    <col min="11224" max="11224" width="7.28515625" style="1010" customWidth="1"/>
    <col min="11225" max="11225" width="10.42578125" style="1010" customWidth="1"/>
    <col min="11226" max="11226" width="11.85546875" style="1010" customWidth="1"/>
    <col min="11227" max="11227" width="8.28515625" style="1010" customWidth="1"/>
    <col min="11228" max="11228" width="7.28515625" style="1010" customWidth="1"/>
    <col min="11229" max="11229" width="10.42578125" style="1010" customWidth="1"/>
    <col min="11230" max="11230" width="11.140625" style="1010" customWidth="1"/>
    <col min="11231" max="11232" width="7.28515625" style="1010" customWidth="1"/>
    <col min="11233" max="11233" width="10.28515625" style="1010" customWidth="1"/>
    <col min="11234" max="11234" width="9.7109375" style="1010" customWidth="1"/>
    <col min="11235" max="11235" width="11.140625" style="1010" customWidth="1"/>
    <col min="11236" max="11236" width="10.42578125" style="1010" customWidth="1"/>
    <col min="11237" max="11237" width="9.7109375" style="1010" customWidth="1"/>
    <col min="11238" max="11238" width="11.28515625" style="1010" customWidth="1"/>
    <col min="11239" max="11239" width="9.85546875" style="1010" customWidth="1"/>
    <col min="11240" max="11240" width="7.28515625" style="1010" customWidth="1"/>
    <col min="11241" max="11241" width="10.140625" style="1010" customWidth="1"/>
    <col min="11242" max="11242" width="9.85546875" style="1010" customWidth="1"/>
    <col min="11243" max="11244" width="7.28515625" style="1010" customWidth="1"/>
    <col min="11245" max="11245" width="9.85546875" style="1010" customWidth="1"/>
    <col min="11246" max="11246" width="10.42578125" style="1010" customWidth="1"/>
    <col min="11247" max="11248" width="7.28515625" style="1010" customWidth="1"/>
    <col min="11249" max="11249" width="10.140625" style="1010" customWidth="1"/>
    <col min="11250" max="11250" width="9.85546875" style="1010" customWidth="1"/>
    <col min="11251" max="11266" width="7.28515625" style="1010" customWidth="1"/>
    <col min="11267" max="11267" width="8" style="1010" customWidth="1"/>
    <col min="11268" max="11268" width="7.28515625" style="1010" customWidth="1"/>
    <col min="11269" max="11270" width="10.7109375" style="1010" customWidth="1"/>
    <col min="11271" max="11271" width="7.28515625" style="1010" customWidth="1"/>
    <col min="11272" max="11472" width="9.140625" style="1010"/>
    <col min="11473" max="11473" width="6.28515625" style="1010" customWidth="1"/>
    <col min="11474" max="11474" width="4.85546875" style="1010" customWidth="1"/>
    <col min="11475" max="11475" width="40.85546875" style="1010" customWidth="1"/>
    <col min="11476" max="11476" width="7.28515625" style="1010" customWidth="1"/>
    <col min="11477" max="11477" width="11.85546875" style="1010" customWidth="1"/>
    <col min="11478" max="11478" width="7.28515625" style="1010" customWidth="1"/>
    <col min="11479" max="11479" width="8.140625" style="1010" customWidth="1"/>
    <col min="11480" max="11480" width="7.28515625" style="1010" customWidth="1"/>
    <col min="11481" max="11481" width="10.42578125" style="1010" customWidth="1"/>
    <col min="11482" max="11482" width="11.85546875" style="1010" customWidth="1"/>
    <col min="11483" max="11483" width="8.28515625" style="1010" customWidth="1"/>
    <col min="11484" max="11484" width="7.28515625" style="1010" customWidth="1"/>
    <col min="11485" max="11485" width="10.42578125" style="1010" customWidth="1"/>
    <col min="11486" max="11486" width="11.140625" style="1010" customWidth="1"/>
    <col min="11487" max="11488" width="7.28515625" style="1010" customWidth="1"/>
    <col min="11489" max="11489" width="10.28515625" style="1010" customWidth="1"/>
    <col min="11490" max="11490" width="9.7109375" style="1010" customWidth="1"/>
    <col min="11491" max="11491" width="11.140625" style="1010" customWidth="1"/>
    <col min="11492" max="11492" width="10.42578125" style="1010" customWidth="1"/>
    <col min="11493" max="11493" width="9.7109375" style="1010" customWidth="1"/>
    <col min="11494" max="11494" width="11.28515625" style="1010" customWidth="1"/>
    <col min="11495" max="11495" width="9.85546875" style="1010" customWidth="1"/>
    <col min="11496" max="11496" width="7.28515625" style="1010" customWidth="1"/>
    <col min="11497" max="11497" width="10.140625" style="1010" customWidth="1"/>
    <col min="11498" max="11498" width="9.85546875" style="1010" customWidth="1"/>
    <col min="11499" max="11500" width="7.28515625" style="1010" customWidth="1"/>
    <col min="11501" max="11501" width="9.85546875" style="1010" customWidth="1"/>
    <col min="11502" max="11502" width="10.42578125" style="1010" customWidth="1"/>
    <col min="11503" max="11504" width="7.28515625" style="1010" customWidth="1"/>
    <col min="11505" max="11505" width="10.140625" style="1010" customWidth="1"/>
    <col min="11506" max="11506" width="9.85546875" style="1010" customWidth="1"/>
    <col min="11507" max="11522" width="7.28515625" style="1010" customWidth="1"/>
    <col min="11523" max="11523" width="8" style="1010" customWidth="1"/>
    <col min="11524" max="11524" width="7.28515625" style="1010" customWidth="1"/>
    <col min="11525" max="11526" width="10.7109375" style="1010" customWidth="1"/>
    <col min="11527" max="11527" width="7.28515625" style="1010" customWidth="1"/>
    <col min="11528" max="11728" width="9.140625" style="1010"/>
    <col min="11729" max="11729" width="6.28515625" style="1010" customWidth="1"/>
    <col min="11730" max="11730" width="4.85546875" style="1010" customWidth="1"/>
    <col min="11731" max="11731" width="40.85546875" style="1010" customWidth="1"/>
    <col min="11732" max="11732" width="7.28515625" style="1010" customWidth="1"/>
    <col min="11733" max="11733" width="11.85546875" style="1010" customWidth="1"/>
    <col min="11734" max="11734" width="7.28515625" style="1010" customWidth="1"/>
    <col min="11735" max="11735" width="8.140625" style="1010" customWidth="1"/>
    <col min="11736" max="11736" width="7.28515625" style="1010" customWidth="1"/>
    <col min="11737" max="11737" width="10.42578125" style="1010" customWidth="1"/>
    <col min="11738" max="11738" width="11.85546875" style="1010" customWidth="1"/>
    <col min="11739" max="11739" width="8.28515625" style="1010" customWidth="1"/>
    <col min="11740" max="11740" width="7.28515625" style="1010" customWidth="1"/>
    <col min="11741" max="11741" width="10.42578125" style="1010" customWidth="1"/>
    <col min="11742" max="11742" width="11.140625" style="1010" customWidth="1"/>
    <col min="11743" max="11744" width="7.28515625" style="1010" customWidth="1"/>
    <col min="11745" max="11745" width="10.28515625" style="1010" customWidth="1"/>
    <col min="11746" max="11746" width="9.7109375" style="1010" customWidth="1"/>
    <col min="11747" max="11747" width="11.140625" style="1010" customWidth="1"/>
    <col min="11748" max="11748" width="10.42578125" style="1010" customWidth="1"/>
    <col min="11749" max="11749" width="9.7109375" style="1010" customWidth="1"/>
    <col min="11750" max="11750" width="11.28515625" style="1010" customWidth="1"/>
    <col min="11751" max="11751" width="9.85546875" style="1010" customWidth="1"/>
    <col min="11752" max="11752" width="7.28515625" style="1010" customWidth="1"/>
    <col min="11753" max="11753" width="10.140625" style="1010" customWidth="1"/>
    <col min="11754" max="11754" width="9.85546875" style="1010" customWidth="1"/>
    <col min="11755" max="11756" width="7.28515625" style="1010" customWidth="1"/>
    <col min="11757" max="11757" width="9.85546875" style="1010" customWidth="1"/>
    <col min="11758" max="11758" width="10.42578125" style="1010" customWidth="1"/>
    <col min="11759" max="11760" width="7.28515625" style="1010" customWidth="1"/>
    <col min="11761" max="11761" width="10.140625" style="1010" customWidth="1"/>
    <col min="11762" max="11762" width="9.85546875" style="1010" customWidth="1"/>
    <col min="11763" max="11778" width="7.28515625" style="1010" customWidth="1"/>
    <col min="11779" max="11779" width="8" style="1010" customWidth="1"/>
    <col min="11780" max="11780" width="7.28515625" style="1010" customWidth="1"/>
    <col min="11781" max="11782" width="10.7109375" style="1010" customWidth="1"/>
    <col min="11783" max="11783" width="7.28515625" style="1010" customWidth="1"/>
    <col min="11784" max="11984" width="9.140625" style="1010"/>
    <col min="11985" max="11985" width="6.28515625" style="1010" customWidth="1"/>
    <col min="11986" max="11986" width="4.85546875" style="1010" customWidth="1"/>
    <col min="11987" max="11987" width="40.85546875" style="1010" customWidth="1"/>
    <col min="11988" max="11988" width="7.28515625" style="1010" customWidth="1"/>
    <col min="11989" max="11989" width="11.85546875" style="1010" customWidth="1"/>
    <col min="11990" max="11990" width="7.28515625" style="1010" customWidth="1"/>
    <col min="11991" max="11991" width="8.140625" style="1010" customWidth="1"/>
    <col min="11992" max="11992" width="7.28515625" style="1010" customWidth="1"/>
    <col min="11993" max="11993" width="10.42578125" style="1010" customWidth="1"/>
    <col min="11994" max="11994" width="11.85546875" style="1010" customWidth="1"/>
    <col min="11995" max="11995" width="8.28515625" style="1010" customWidth="1"/>
    <col min="11996" max="11996" width="7.28515625" style="1010" customWidth="1"/>
    <col min="11997" max="11997" width="10.42578125" style="1010" customWidth="1"/>
    <col min="11998" max="11998" width="11.140625" style="1010" customWidth="1"/>
    <col min="11999" max="12000" width="7.28515625" style="1010" customWidth="1"/>
    <col min="12001" max="12001" width="10.28515625" style="1010" customWidth="1"/>
    <col min="12002" max="12002" width="9.7109375" style="1010" customWidth="1"/>
    <col min="12003" max="12003" width="11.140625" style="1010" customWidth="1"/>
    <col min="12004" max="12004" width="10.42578125" style="1010" customWidth="1"/>
    <col min="12005" max="12005" width="9.7109375" style="1010" customWidth="1"/>
    <col min="12006" max="12006" width="11.28515625" style="1010" customWidth="1"/>
    <col min="12007" max="12007" width="9.85546875" style="1010" customWidth="1"/>
    <col min="12008" max="12008" width="7.28515625" style="1010" customWidth="1"/>
    <col min="12009" max="12009" width="10.140625" style="1010" customWidth="1"/>
    <col min="12010" max="12010" width="9.85546875" style="1010" customWidth="1"/>
    <col min="12011" max="12012" width="7.28515625" style="1010" customWidth="1"/>
    <col min="12013" max="12013" width="9.85546875" style="1010" customWidth="1"/>
    <col min="12014" max="12014" width="10.42578125" style="1010" customWidth="1"/>
    <col min="12015" max="12016" width="7.28515625" style="1010" customWidth="1"/>
    <col min="12017" max="12017" width="10.140625" style="1010" customWidth="1"/>
    <col min="12018" max="12018" width="9.85546875" style="1010" customWidth="1"/>
    <col min="12019" max="12034" width="7.28515625" style="1010" customWidth="1"/>
    <col min="12035" max="12035" width="8" style="1010" customWidth="1"/>
    <col min="12036" max="12036" width="7.28515625" style="1010" customWidth="1"/>
    <col min="12037" max="12038" width="10.7109375" style="1010" customWidth="1"/>
    <col min="12039" max="12039" width="7.28515625" style="1010" customWidth="1"/>
    <col min="12040" max="12240" width="9.140625" style="1010"/>
    <col min="12241" max="12241" width="6.28515625" style="1010" customWidth="1"/>
    <col min="12242" max="12242" width="4.85546875" style="1010" customWidth="1"/>
    <col min="12243" max="12243" width="40.85546875" style="1010" customWidth="1"/>
    <col min="12244" max="12244" width="7.28515625" style="1010" customWidth="1"/>
    <col min="12245" max="12245" width="11.85546875" style="1010" customWidth="1"/>
    <col min="12246" max="12246" width="7.28515625" style="1010" customWidth="1"/>
    <col min="12247" max="12247" width="8.140625" style="1010" customWidth="1"/>
    <col min="12248" max="12248" width="7.28515625" style="1010" customWidth="1"/>
    <col min="12249" max="12249" width="10.42578125" style="1010" customWidth="1"/>
    <col min="12250" max="12250" width="11.85546875" style="1010" customWidth="1"/>
    <col min="12251" max="12251" width="8.28515625" style="1010" customWidth="1"/>
    <col min="12252" max="12252" width="7.28515625" style="1010" customWidth="1"/>
    <col min="12253" max="12253" width="10.42578125" style="1010" customWidth="1"/>
    <col min="12254" max="12254" width="11.140625" style="1010" customWidth="1"/>
    <col min="12255" max="12256" width="7.28515625" style="1010" customWidth="1"/>
    <col min="12257" max="12257" width="10.28515625" style="1010" customWidth="1"/>
    <col min="12258" max="12258" width="9.7109375" style="1010" customWidth="1"/>
    <col min="12259" max="12259" width="11.140625" style="1010" customWidth="1"/>
    <col min="12260" max="12260" width="10.42578125" style="1010" customWidth="1"/>
    <col min="12261" max="12261" width="9.7109375" style="1010" customWidth="1"/>
    <col min="12262" max="12262" width="11.28515625" style="1010" customWidth="1"/>
    <col min="12263" max="12263" width="9.85546875" style="1010" customWidth="1"/>
    <col min="12264" max="12264" width="7.28515625" style="1010" customWidth="1"/>
    <col min="12265" max="12265" width="10.140625" style="1010" customWidth="1"/>
    <col min="12266" max="12266" width="9.85546875" style="1010" customWidth="1"/>
    <col min="12267" max="12268" width="7.28515625" style="1010" customWidth="1"/>
    <col min="12269" max="12269" width="9.85546875" style="1010" customWidth="1"/>
    <col min="12270" max="12270" width="10.42578125" style="1010" customWidth="1"/>
    <col min="12271" max="12272" width="7.28515625" style="1010" customWidth="1"/>
    <col min="12273" max="12273" width="10.140625" style="1010" customWidth="1"/>
    <col min="12274" max="12274" width="9.85546875" style="1010" customWidth="1"/>
    <col min="12275" max="12290" width="7.28515625" style="1010" customWidth="1"/>
    <col min="12291" max="12291" width="8" style="1010" customWidth="1"/>
    <col min="12292" max="12292" width="7.28515625" style="1010" customWidth="1"/>
    <col min="12293" max="12294" width="10.7109375" style="1010" customWidth="1"/>
    <col min="12295" max="12295" width="7.28515625" style="1010" customWidth="1"/>
    <col min="12296" max="12496" width="9.140625" style="1010"/>
    <col min="12497" max="12497" width="6.28515625" style="1010" customWidth="1"/>
    <col min="12498" max="12498" width="4.85546875" style="1010" customWidth="1"/>
    <col min="12499" max="12499" width="40.85546875" style="1010" customWidth="1"/>
    <col min="12500" max="12500" width="7.28515625" style="1010" customWidth="1"/>
    <col min="12501" max="12501" width="11.85546875" style="1010" customWidth="1"/>
    <col min="12502" max="12502" width="7.28515625" style="1010" customWidth="1"/>
    <col min="12503" max="12503" width="8.140625" style="1010" customWidth="1"/>
    <col min="12504" max="12504" width="7.28515625" style="1010" customWidth="1"/>
    <col min="12505" max="12505" width="10.42578125" style="1010" customWidth="1"/>
    <col min="12506" max="12506" width="11.85546875" style="1010" customWidth="1"/>
    <col min="12507" max="12507" width="8.28515625" style="1010" customWidth="1"/>
    <col min="12508" max="12508" width="7.28515625" style="1010" customWidth="1"/>
    <col min="12509" max="12509" width="10.42578125" style="1010" customWidth="1"/>
    <col min="12510" max="12510" width="11.140625" style="1010" customWidth="1"/>
    <col min="12511" max="12512" width="7.28515625" style="1010" customWidth="1"/>
    <col min="12513" max="12513" width="10.28515625" style="1010" customWidth="1"/>
    <col min="12514" max="12514" width="9.7109375" style="1010" customWidth="1"/>
    <col min="12515" max="12515" width="11.140625" style="1010" customWidth="1"/>
    <col min="12516" max="12516" width="10.42578125" style="1010" customWidth="1"/>
    <col min="12517" max="12517" width="9.7109375" style="1010" customWidth="1"/>
    <col min="12518" max="12518" width="11.28515625" style="1010" customWidth="1"/>
    <col min="12519" max="12519" width="9.85546875" style="1010" customWidth="1"/>
    <col min="12520" max="12520" width="7.28515625" style="1010" customWidth="1"/>
    <col min="12521" max="12521" width="10.140625" style="1010" customWidth="1"/>
    <col min="12522" max="12522" width="9.85546875" style="1010" customWidth="1"/>
    <col min="12523" max="12524" width="7.28515625" style="1010" customWidth="1"/>
    <col min="12525" max="12525" width="9.85546875" style="1010" customWidth="1"/>
    <col min="12526" max="12526" width="10.42578125" style="1010" customWidth="1"/>
    <col min="12527" max="12528" width="7.28515625" style="1010" customWidth="1"/>
    <col min="12529" max="12529" width="10.140625" style="1010" customWidth="1"/>
    <col min="12530" max="12530" width="9.85546875" style="1010" customWidth="1"/>
    <col min="12531" max="12546" width="7.28515625" style="1010" customWidth="1"/>
    <col min="12547" max="12547" width="8" style="1010" customWidth="1"/>
    <col min="12548" max="12548" width="7.28515625" style="1010" customWidth="1"/>
    <col min="12549" max="12550" width="10.7109375" style="1010" customWidth="1"/>
    <col min="12551" max="12551" width="7.28515625" style="1010" customWidth="1"/>
    <col min="12552" max="12752" width="9.140625" style="1010"/>
    <col min="12753" max="12753" width="6.28515625" style="1010" customWidth="1"/>
    <col min="12754" max="12754" width="4.85546875" style="1010" customWidth="1"/>
    <col min="12755" max="12755" width="40.85546875" style="1010" customWidth="1"/>
    <col min="12756" max="12756" width="7.28515625" style="1010" customWidth="1"/>
    <col min="12757" max="12757" width="11.85546875" style="1010" customWidth="1"/>
    <col min="12758" max="12758" width="7.28515625" style="1010" customWidth="1"/>
    <col min="12759" max="12759" width="8.140625" style="1010" customWidth="1"/>
    <col min="12760" max="12760" width="7.28515625" style="1010" customWidth="1"/>
    <col min="12761" max="12761" width="10.42578125" style="1010" customWidth="1"/>
    <col min="12762" max="12762" width="11.85546875" style="1010" customWidth="1"/>
    <col min="12763" max="12763" width="8.28515625" style="1010" customWidth="1"/>
    <col min="12764" max="12764" width="7.28515625" style="1010" customWidth="1"/>
    <col min="12765" max="12765" width="10.42578125" style="1010" customWidth="1"/>
    <col min="12766" max="12766" width="11.140625" style="1010" customWidth="1"/>
    <col min="12767" max="12768" width="7.28515625" style="1010" customWidth="1"/>
    <col min="12769" max="12769" width="10.28515625" style="1010" customWidth="1"/>
    <col min="12770" max="12770" width="9.7109375" style="1010" customWidth="1"/>
    <col min="12771" max="12771" width="11.140625" style="1010" customWidth="1"/>
    <col min="12772" max="12772" width="10.42578125" style="1010" customWidth="1"/>
    <col min="12773" max="12773" width="9.7109375" style="1010" customWidth="1"/>
    <col min="12774" max="12774" width="11.28515625" style="1010" customWidth="1"/>
    <col min="12775" max="12775" width="9.85546875" style="1010" customWidth="1"/>
    <col min="12776" max="12776" width="7.28515625" style="1010" customWidth="1"/>
    <col min="12777" max="12777" width="10.140625" style="1010" customWidth="1"/>
    <col min="12778" max="12778" width="9.85546875" style="1010" customWidth="1"/>
    <col min="12779" max="12780" width="7.28515625" style="1010" customWidth="1"/>
    <col min="12781" max="12781" width="9.85546875" style="1010" customWidth="1"/>
    <col min="12782" max="12782" width="10.42578125" style="1010" customWidth="1"/>
    <col min="12783" max="12784" width="7.28515625" style="1010" customWidth="1"/>
    <col min="12785" max="12785" width="10.140625" style="1010" customWidth="1"/>
    <col min="12786" max="12786" width="9.85546875" style="1010" customWidth="1"/>
    <col min="12787" max="12802" width="7.28515625" style="1010" customWidth="1"/>
    <col min="12803" max="12803" width="8" style="1010" customWidth="1"/>
    <col min="12804" max="12804" width="7.28515625" style="1010" customWidth="1"/>
    <col min="12805" max="12806" width="10.7109375" style="1010" customWidth="1"/>
    <col min="12807" max="12807" width="7.28515625" style="1010" customWidth="1"/>
    <col min="12808" max="13008" width="9.140625" style="1010"/>
    <col min="13009" max="13009" width="6.28515625" style="1010" customWidth="1"/>
    <col min="13010" max="13010" width="4.85546875" style="1010" customWidth="1"/>
    <col min="13011" max="13011" width="40.85546875" style="1010" customWidth="1"/>
    <col min="13012" max="13012" width="7.28515625" style="1010" customWidth="1"/>
    <col min="13013" max="13013" width="11.85546875" style="1010" customWidth="1"/>
    <col min="13014" max="13014" width="7.28515625" style="1010" customWidth="1"/>
    <col min="13015" max="13015" width="8.140625" style="1010" customWidth="1"/>
    <col min="13016" max="13016" width="7.28515625" style="1010" customWidth="1"/>
    <col min="13017" max="13017" width="10.42578125" style="1010" customWidth="1"/>
    <col min="13018" max="13018" width="11.85546875" style="1010" customWidth="1"/>
    <col min="13019" max="13019" width="8.28515625" style="1010" customWidth="1"/>
    <col min="13020" max="13020" width="7.28515625" style="1010" customWidth="1"/>
    <col min="13021" max="13021" width="10.42578125" style="1010" customWidth="1"/>
    <col min="13022" max="13022" width="11.140625" style="1010" customWidth="1"/>
    <col min="13023" max="13024" width="7.28515625" style="1010" customWidth="1"/>
    <col min="13025" max="13025" width="10.28515625" style="1010" customWidth="1"/>
    <col min="13026" max="13026" width="9.7109375" style="1010" customWidth="1"/>
    <col min="13027" max="13027" width="11.140625" style="1010" customWidth="1"/>
    <col min="13028" max="13028" width="10.42578125" style="1010" customWidth="1"/>
    <col min="13029" max="13029" width="9.7109375" style="1010" customWidth="1"/>
    <col min="13030" max="13030" width="11.28515625" style="1010" customWidth="1"/>
    <col min="13031" max="13031" width="9.85546875" style="1010" customWidth="1"/>
    <col min="13032" max="13032" width="7.28515625" style="1010" customWidth="1"/>
    <col min="13033" max="13033" width="10.140625" style="1010" customWidth="1"/>
    <col min="13034" max="13034" width="9.85546875" style="1010" customWidth="1"/>
    <col min="13035" max="13036" width="7.28515625" style="1010" customWidth="1"/>
    <col min="13037" max="13037" width="9.85546875" style="1010" customWidth="1"/>
    <col min="13038" max="13038" width="10.42578125" style="1010" customWidth="1"/>
    <col min="13039" max="13040" width="7.28515625" style="1010" customWidth="1"/>
    <col min="13041" max="13041" width="10.140625" style="1010" customWidth="1"/>
    <col min="13042" max="13042" width="9.85546875" style="1010" customWidth="1"/>
    <col min="13043" max="13058" width="7.28515625" style="1010" customWidth="1"/>
    <col min="13059" max="13059" width="8" style="1010" customWidth="1"/>
    <col min="13060" max="13060" width="7.28515625" style="1010" customWidth="1"/>
    <col min="13061" max="13062" width="10.7109375" style="1010" customWidth="1"/>
    <col min="13063" max="13063" width="7.28515625" style="1010" customWidth="1"/>
    <col min="13064" max="13264" width="9.140625" style="1010"/>
    <col min="13265" max="13265" width="6.28515625" style="1010" customWidth="1"/>
    <col min="13266" max="13266" width="4.85546875" style="1010" customWidth="1"/>
    <col min="13267" max="13267" width="40.85546875" style="1010" customWidth="1"/>
    <col min="13268" max="13268" width="7.28515625" style="1010" customWidth="1"/>
    <col min="13269" max="13269" width="11.85546875" style="1010" customWidth="1"/>
    <col min="13270" max="13270" width="7.28515625" style="1010" customWidth="1"/>
    <col min="13271" max="13271" width="8.140625" style="1010" customWidth="1"/>
    <col min="13272" max="13272" width="7.28515625" style="1010" customWidth="1"/>
    <col min="13273" max="13273" width="10.42578125" style="1010" customWidth="1"/>
    <col min="13274" max="13274" width="11.85546875" style="1010" customWidth="1"/>
    <col min="13275" max="13275" width="8.28515625" style="1010" customWidth="1"/>
    <col min="13276" max="13276" width="7.28515625" style="1010" customWidth="1"/>
    <col min="13277" max="13277" width="10.42578125" style="1010" customWidth="1"/>
    <col min="13278" max="13278" width="11.140625" style="1010" customWidth="1"/>
    <col min="13279" max="13280" width="7.28515625" style="1010" customWidth="1"/>
    <col min="13281" max="13281" width="10.28515625" style="1010" customWidth="1"/>
    <col min="13282" max="13282" width="9.7109375" style="1010" customWidth="1"/>
    <col min="13283" max="13283" width="11.140625" style="1010" customWidth="1"/>
    <col min="13284" max="13284" width="10.42578125" style="1010" customWidth="1"/>
    <col min="13285" max="13285" width="9.7109375" style="1010" customWidth="1"/>
    <col min="13286" max="13286" width="11.28515625" style="1010" customWidth="1"/>
    <col min="13287" max="13287" width="9.85546875" style="1010" customWidth="1"/>
    <col min="13288" max="13288" width="7.28515625" style="1010" customWidth="1"/>
    <col min="13289" max="13289" width="10.140625" style="1010" customWidth="1"/>
    <col min="13290" max="13290" width="9.85546875" style="1010" customWidth="1"/>
    <col min="13291" max="13292" width="7.28515625" style="1010" customWidth="1"/>
    <col min="13293" max="13293" width="9.85546875" style="1010" customWidth="1"/>
    <col min="13294" max="13294" width="10.42578125" style="1010" customWidth="1"/>
    <col min="13295" max="13296" width="7.28515625" style="1010" customWidth="1"/>
    <col min="13297" max="13297" width="10.140625" style="1010" customWidth="1"/>
    <col min="13298" max="13298" width="9.85546875" style="1010" customWidth="1"/>
    <col min="13299" max="13314" width="7.28515625" style="1010" customWidth="1"/>
    <col min="13315" max="13315" width="8" style="1010" customWidth="1"/>
    <col min="13316" max="13316" width="7.28515625" style="1010" customWidth="1"/>
    <col min="13317" max="13318" width="10.7109375" style="1010" customWidth="1"/>
    <col min="13319" max="13319" width="7.28515625" style="1010" customWidth="1"/>
    <col min="13320" max="13520" width="9.140625" style="1010"/>
    <col min="13521" max="13521" width="6.28515625" style="1010" customWidth="1"/>
    <col min="13522" max="13522" width="4.85546875" style="1010" customWidth="1"/>
    <col min="13523" max="13523" width="40.85546875" style="1010" customWidth="1"/>
    <col min="13524" max="13524" width="7.28515625" style="1010" customWidth="1"/>
    <col min="13525" max="13525" width="11.85546875" style="1010" customWidth="1"/>
    <col min="13526" max="13526" width="7.28515625" style="1010" customWidth="1"/>
    <col min="13527" max="13527" width="8.140625" style="1010" customWidth="1"/>
    <col min="13528" max="13528" width="7.28515625" style="1010" customWidth="1"/>
    <col min="13529" max="13529" width="10.42578125" style="1010" customWidth="1"/>
    <col min="13530" max="13530" width="11.85546875" style="1010" customWidth="1"/>
    <col min="13531" max="13531" width="8.28515625" style="1010" customWidth="1"/>
    <col min="13532" max="13532" width="7.28515625" style="1010" customWidth="1"/>
    <col min="13533" max="13533" width="10.42578125" style="1010" customWidth="1"/>
    <col min="13534" max="13534" width="11.140625" style="1010" customWidth="1"/>
    <col min="13535" max="13536" width="7.28515625" style="1010" customWidth="1"/>
    <col min="13537" max="13537" width="10.28515625" style="1010" customWidth="1"/>
    <col min="13538" max="13538" width="9.7109375" style="1010" customWidth="1"/>
    <col min="13539" max="13539" width="11.140625" style="1010" customWidth="1"/>
    <col min="13540" max="13540" width="10.42578125" style="1010" customWidth="1"/>
    <col min="13541" max="13541" width="9.7109375" style="1010" customWidth="1"/>
    <col min="13542" max="13542" width="11.28515625" style="1010" customWidth="1"/>
    <col min="13543" max="13543" width="9.85546875" style="1010" customWidth="1"/>
    <col min="13544" max="13544" width="7.28515625" style="1010" customWidth="1"/>
    <col min="13545" max="13545" width="10.140625" style="1010" customWidth="1"/>
    <col min="13546" max="13546" width="9.85546875" style="1010" customWidth="1"/>
    <col min="13547" max="13548" width="7.28515625" style="1010" customWidth="1"/>
    <col min="13549" max="13549" width="9.85546875" style="1010" customWidth="1"/>
    <col min="13550" max="13550" width="10.42578125" style="1010" customWidth="1"/>
    <col min="13551" max="13552" width="7.28515625" style="1010" customWidth="1"/>
    <col min="13553" max="13553" width="10.140625" style="1010" customWidth="1"/>
    <col min="13554" max="13554" width="9.85546875" style="1010" customWidth="1"/>
    <col min="13555" max="13570" width="7.28515625" style="1010" customWidth="1"/>
    <col min="13571" max="13571" width="8" style="1010" customWidth="1"/>
    <col min="13572" max="13572" width="7.28515625" style="1010" customWidth="1"/>
    <col min="13573" max="13574" width="10.7109375" style="1010" customWidth="1"/>
    <col min="13575" max="13575" width="7.28515625" style="1010" customWidth="1"/>
    <col min="13576" max="13776" width="9.140625" style="1010"/>
    <col min="13777" max="13777" width="6.28515625" style="1010" customWidth="1"/>
    <col min="13778" max="13778" width="4.85546875" style="1010" customWidth="1"/>
    <col min="13779" max="13779" width="40.85546875" style="1010" customWidth="1"/>
    <col min="13780" max="13780" width="7.28515625" style="1010" customWidth="1"/>
    <col min="13781" max="13781" width="11.85546875" style="1010" customWidth="1"/>
    <col min="13782" max="13782" width="7.28515625" style="1010" customWidth="1"/>
    <col min="13783" max="13783" width="8.140625" style="1010" customWidth="1"/>
    <col min="13784" max="13784" width="7.28515625" style="1010" customWidth="1"/>
    <col min="13785" max="13785" width="10.42578125" style="1010" customWidth="1"/>
    <col min="13786" max="13786" width="11.85546875" style="1010" customWidth="1"/>
    <col min="13787" max="13787" width="8.28515625" style="1010" customWidth="1"/>
    <col min="13788" max="13788" width="7.28515625" style="1010" customWidth="1"/>
    <col min="13789" max="13789" width="10.42578125" style="1010" customWidth="1"/>
    <col min="13790" max="13790" width="11.140625" style="1010" customWidth="1"/>
    <col min="13791" max="13792" width="7.28515625" style="1010" customWidth="1"/>
    <col min="13793" max="13793" width="10.28515625" style="1010" customWidth="1"/>
    <col min="13794" max="13794" width="9.7109375" style="1010" customWidth="1"/>
    <col min="13795" max="13795" width="11.140625" style="1010" customWidth="1"/>
    <col min="13796" max="13796" width="10.42578125" style="1010" customWidth="1"/>
    <col min="13797" max="13797" width="9.7109375" style="1010" customWidth="1"/>
    <col min="13798" max="13798" width="11.28515625" style="1010" customWidth="1"/>
    <col min="13799" max="13799" width="9.85546875" style="1010" customWidth="1"/>
    <col min="13800" max="13800" width="7.28515625" style="1010" customWidth="1"/>
    <col min="13801" max="13801" width="10.140625" style="1010" customWidth="1"/>
    <col min="13802" max="13802" width="9.85546875" style="1010" customWidth="1"/>
    <col min="13803" max="13804" width="7.28515625" style="1010" customWidth="1"/>
    <col min="13805" max="13805" width="9.85546875" style="1010" customWidth="1"/>
    <col min="13806" max="13806" width="10.42578125" style="1010" customWidth="1"/>
    <col min="13807" max="13808" width="7.28515625" style="1010" customWidth="1"/>
    <col min="13809" max="13809" width="10.140625" style="1010" customWidth="1"/>
    <col min="13810" max="13810" width="9.85546875" style="1010" customWidth="1"/>
    <col min="13811" max="13826" width="7.28515625" style="1010" customWidth="1"/>
    <col min="13827" max="13827" width="8" style="1010" customWidth="1"/>
    <col min="13828" max="13828" width="7.28515625" style="1010" customWidth="1"/>
    <col min="13829" max="13830" width="10.7109375" style="1010" customWidth="1"/>
    <col min="13831" max="13831" width="7.28515625" style="1010" customWidth="1"/>
    <col min="13832" max="14032" width="9.140625" style="1010"/>
    <col min="14033" max="14033" width="6.28515625" style="1010" customWidth="1"/>
    <col min="14034" max="14034" width="4.85546875" style="1010" customWidth="1"/>
    <col min="14035" max="14035" width="40.85546875" style="1010" customWidth="1"/>
    <col min="14036" max="14036" width="7.28515625" style="1010" customWidth="1"/>
    <col min="14037" max="14037" width="11.85546875" style="1010" customWidth="1"/>
    <col min="14038" max="14038" width="7.28515625" style="1010" customWidth="1"/>
    <col min="14039" max="14039" width="8.140625" style="1010" customWidth="1"/>
    <col min="14040" max="14040" width="7.28515625" style="1010" customWidth="1"/>
    <col min="14041" max="14041" width="10.42578125" style="1010" customWidth="1"/>
    <col min="14042" max="14042" width="11.85546875" style="1010" customWidth="1"/>
    <col min="14043" max="14043" width="8.28515625" style="1010" customWidth="1"/>
    <col min="14044" max="14044" width="7.28515625" style="1010" customWidth="1"/>
    <col min="14045" max="14045" width="10.42578125" style="1010" customWidth="1"/>
    <col min="14046" max="14046" width="11.140625" style="1010" customWidth="1"/>
    <col min="14047" max="14048" width="7.28515625" style="1010" customWidth="1"/>
    <col min="14049" max="14049" width="10.28515625" style="1010" customWidth="1"/>
    <col min="14050" max="14050" width="9.7109375" style="1010" customWidth="1"/>
    <col min="14051" max="14051" width="11.140625" style="1010" customWidth="1"/>
    <col min="14052" max="14052" width="10.42578125" style="1010" customWidth="1"/>
    <col min="14053" max="14053" width="9.7109375" style="1010" customWidth="1"/>
    <col min="14054" max="14054" width="11.28515625" style="1010" customWidth="1"/>
    <col min="14055" max="14055" width="9.85546875" style="1010" customWidth="1"/>
    <col min="14056" max="14056" width="7.28515625" style="1010" customWidth="1"/>
    <col min="14057" max="14057" width="10.140625" style="1010" customWidth="1"/>
    <col min="14058" max="14058" width="9.85546875" style="1010" customWidth="1"/>
    <col min="14059" max="14060" width="7.28515625" style="1010" customWidth="1"/>
    <col min="14061" max="14061" width="9.85546875" style="1010" customWidth="1"/>
    <col min="14062" max="14062" width="10.42578125" style="1010" customWidth="1"/>
    <col min="14063" max="14064" width="7.28515625" style="1010" customWidth="1"/>
    <col min="14065" max="14065" width="10.140625" style="1010" customWidth="1"/>
    <col min="14066" max="14066" width="9.85546875" style="1010" customWidth="1"/>
    <col min="14067" max="14082" width="7.28515625" style="1010" customWidth="1"/>
    <col min="14083" max="14083" width="8" style="1010" customWidth="1"/>
    <col min="14084" max="14084" width="7.28515625" style="1010" customWidth="1"/>
    <col min="14085" max="14086" width="10.7109375" style="1010" customWidth="1"/>
    <col min="14087" max="14087" width="7.28515625" style="1010" customWidth="1"/>
    <col min="14088" max="14288" width="9.140625" style="1010"/>
    <col min="14289" max="14289" width="6.28515625" style="1010" customWidth="1"/>
    <col min="14290" max="14290" width="4.85546875" style="1010" customWidth="1"/>
    <col min="14291" max="14291" width="40.85546875" style="1010" customWidth="1"/>
    <col min="14292" max="14292" width="7.28515625" style="1010" customWidth="1"/>
    <col min="14293" max="14293" width="11.85546875" style="1010" customWidth="1"/>
    <col min="14294" max="14294" width="7.28515625" style="1010" customWidth="1"/>
    <col min="14295" max="14295" width="8.140625" style="1010" customWidth="1"/>
    <col min="14296" max="14296" width="7.28515625" style="1010" customWidth="1"/>
    <col min="14297" max="14297" width="10.42578125" style="1010" customWidth="1"/>
    <col min="14298" max="14298" width="11.85546875" style="1010" customWidth="1"/>
    <col min="14299" max="14299" width="8.28515625" style="1010" customWidth="1"/>
    <col min="14300" max="14300" width="7.28515625" style="1010" customWidth="1"/>
    <col min="14301" max="14301" width="10.42578125" style="1010" customWidth="1"/>
    <col min="14302" max="14302" width="11.140625" style="1010" customWidth="1"/>
    <col min="14303" max="14304" width="7.28515625" style="1010" customWidth="1"/>
    <col min="14305" max="14305" width="10.28515625" style="1010" customWidth="1"/>
    <col min="14306" max="14306" width="9.7109375" style="1010" customWidth="1"/>
    <col min="14307" max="14307" width="11.140625" style="1010" customWidth="1"/>
    <col min="14308" max="14308" width="10.42578125" style="1010" customWidth="1"/>
    <col min="14309" max="14309" width="9.7109375" style="1010" customWidth="1"/>
    <col min="14310" max="14310" width="11.28515625" style="1010" customWidth="1"/>
    <col min="14311" max="14311" width="9.85546875" style="1010" customWidth="1"/>
    <col min="14312" max="14312" width="7.28515625" style="1010" customWidth="1"/>
    <col min="14313" max="14313" width="10.140625" style="1010" customWidth="1"/>
    <col min="14314" max="14314" width="9.85546875" style="1010" customWidth="1"/>
    <col min="14315" max="14316" width="7.28515625" style="1010" customWidth="1"/>
    <col min="14317" max="14317" width="9.85546875" style="1010" customWidth="1"/>
    <col min="14318" max="14318" width="10.42578125" style="1010" customWidth="1"/>
    <col min="14319" max="14320" width="7.28515625" style="1010" customWidth="1"/>
    <col min="14321" max="14321" width="10.140625" style="1010" customWidth="1"/>
    <col min="14322" max="14322" width="9.85546875" style="1010" customWidth="1"/>
    <col min="14323" max="14338" width="7.28515625" style="1010" customWidth="1"/>
    <col min="14339" max="14339" width="8" style="1010" customWidth="1"/>
    <col min="14340" max="14340" width="7.28515625" style="1010" customWidth="1"/>
    <col min="14341" max="14342" width="10.7109375" style="1010" customWidth="1"/>
    <col min="14343" max="14343" width="7.28515625" style="1010" customWidth="1"/>
    <col min="14344" max="14544" width="9.140625" style="1010"/>
    <col min="14545" max="14545" width="6.28515625" style="1010" customWidth="1"/>
    <col min="14546" max="14546" width="4.85546875" style="1010" customWidth="1"/>
    <col min="14547" max="14547" width="40.85546875" style="1010" customWidth="1"/>
    <col min="14548" max="14548" width="7.28515625" style="1010" customWidth="1"/>
    <col min="14549" max="14549" width="11.85546875" style="1010" customWidth="1"/>
    <col min="14550" max="14550" width="7.28515625" style="1010" customWidth="1"/>
    <col min="14551" max="14551" width="8.140625" style="1010" customWidth="1"/>
    <col min="14552" max="14552" width="7.28515625" style="1010" customWidth="1"/>
    <col min="14553" max="14553" width="10.42578125" style="1010" customWidth="1"/>
    <col min="14554" max="14554" width="11.85546875" style="1010" customWidth="1"/>
    <col min="14555" max="14555" width="8.28515625" style="1010" customWidth="1"/>
    <col min="14556" max="14556" width="7.28515625" style="1010" customWidth="1"/>
    <col min="14557" max="14557" width="10.42578125" style="1010" customWidth="1"/>
    <col min="14558" max="14558" width="11.140625" style="1010" customWidth="1"/>
    <col min="14559" max="14560" width="7.28515625" style="1010" customWidth="1"/>
    <col min="14561" max="14561" width="10.28515625" style="1010" customWidth="1"/>
    <col min="14562" max="14562" width="9.7109375" style="1010" customWidth="1"/>
    <col min="14563" max="14563" width="11.140625" style="1010" customWidth="1"/>
    <col min="14564" max="14564" width="10.42578125" style="1010" customWidth="1"/>
    <col min="14565" max="14565" width="9.7109375" style="1010" customWidth="1"/>
    <col min="14566" max="14566" width="11.28515625" style="1010" customWidth="1"/>
    <col min="14567" max="14567" width="9.85546875" style="1010" customWidth="1"/>
    <col min="14568" max="14568" width="7.28515625" style="1010" customWidth="1"/>
    <col min="14569" max="14569" width="10.140625" style="1010" customWidth="1"/>
    <col min="14570" max="14570" width="9.85546875" style="1010" customWidth="1"/>
    <col min="14571" max="14572" width="7.28515625" style="1010" customWidth="1"/>
    <col min="14573" max="14573" width="9.85546875" style="1010" customWidth="1"/>
    <col min="14574" max="14574" width="10.42578125" style="1010" customWidth="1"/>
    <col min="14575" max="14576" width="7.28515625" style="1010" customWidth="1"/>
    <col min="14577" max="14577" width="10.140625" style="1010" customWidth="1"/>
    <col min="14578" max="14578" width="9.85546875" style="1010" customWidth="1"/>
    <col min="14579" max="14594" width="7.28515625" style="1010" customWidth="1"/>
    <col min="14595" max="14595" width="8" style="1010" customWidth="1"/>
    <col min="14596" max="14596" width="7.28515625" style="1010" customWidth="1"/>
    <col min="14597" max="14598" width="10.7109375" style="1010" customWidth="1"/>
    <col min="14599" max="14599" width="7.28515625" style="1010" customWidth="1"/>
    <col min="14600" max="14800" width="9.140625" style="1010"/>
    <col min="14801" max="14801" width="6.28515625" style="1010" customWidth="1"/>
    <col min="14802" max="14802" width="4.85546875" style="1010" customWidth="1"/>
    <col min="14803" max="14803" width="40.85546875" style="1010" customWidth="1"/>
    <col min="14804" max="14804" width="7.28515625" style="1010" customWidth="1"/>
    <col min="14805" max="14805" width="11.85546875" style="1010" customWidth="1"/>
    <col min="14806" max="14806" width="7.28515625" style="1010" customWidth="1"/>
    <col min="14807" max="14807" width="8.140625" style="1010" customWidth="1"/>
    <col min="14808" max="14808" width="7.28515625" style="1010" customWidth="1"/>
    <col min="14809" max="14809" width="10.42578125" style="1010" customWidth="1"/>
    <col min="14810" max="14810" width="11.85546875" style="1010" customWidth="1"/>
    <col min="14811" max="14811" width="8.28515625" style="1010" customWidth="1"/>
    <col min="14812" max="14812" width="7.28515625" style="1010" customWidth="1"/>
    <col min="14813" max="14813" width="10.42578125" style="1010" customWidth="1"/>
    <col min="14814" max="14814" width="11.140625" style="1010" customWidth="1"/>
    <col min="14815" max="14816" width="7.28515625" style="1010" customWidth="1"/>
    <col min="14817" max="14817" width="10.28515625" style="1010" customWidth="1"/>
    <col min="14818" max="14818" width="9.7109375" style="1010" customWidth="1"/>
    <col min="14819" max="14819" width="11.140625" style="1010" customWidth="1"/>
    <col min="14820" max="14820" width="10.42578125" style="1010" customWidth="1"/>
    <col min="14821" max="14821" width="9.7109375" style="1010" customWidth="1"/>
    <col min="14822" max="14822" width="11.28515625" style="1010" customWidth="1"/>
    <col min="14823" max="14823" width="9.85546875" style="1010" customWidth="1"/>
    <col min="14824" max="14824" width="7.28515625" style="1010" customWidth="1"/>
    <col min="14825" max="14825" width="10.140625" style="1010" customWidth="1"/>
    <col min="14826" max="14826" width="9.85546875" style="1010" customWidth="1"/>
    <col min="14827" max="14828" width="7.28515625" style="1010" customWidth="1"/>
    <col min="14829" max="14829" width="9.85546875" style="1010" customWidth="1"/>
    <col min="14830" max="14830" width="10.42578125" style="1010" customWidth="1"/>
    <col min="14831" max="14832" width="7.28515625" style="1010" customWidth="1"/>
    <col min="14833" max="14833" width="10.140625" style="1010" customWidth="1"/>
    <col min="14834" max="14834" width="9.85546875" style="1010" customWidth="1"/>
    <col min="14835" max="14850" width="7.28515625" style="1010" customWidth="1"/>
    <col min="14851" max="14851" width="8" style="1010" customWidth="1"/>
    <col min="14852" max="14852" width="7.28515625" style="1010" customWidth="1"/>
    <col min="14853" max="14854" width="10.7109375" style="1010" customWidth="1"/>
    <col min="14855" max="14855" width="7.28515625" style="1010" customWidth="1"/>
    <col min="14856" max="15056" width="9.140625" style="1010"/>
    <col min="15057" max="15057" width="6.28515625" style="1010" customWidth="1"/>
    <col min="15058" max="15058" width="4.85546875" style="1010" customWidth="1"/>
    <col min="15059" max="15059" width="40.85546875" style="1010" customWidth="1"/>
    <col min="15060" max="15060" width="7.28515625" style="1010" customWidth="1"/>
    <col min="15061" max="15061" width="11.85546875" style="1010" customWidth="1"/>
    <col min="15062" max="15062" width="7.28515625" style="1010" customWidth="1"/>
    <col min="15063" max="15063" width="8.140625" style="1010" customWidth="1"/>
    <col min="15064" max="15064" width="7.28515625" style="1010" customWidth="1"/>
    <col min="15065" max="15065" width="10.42578125" style="1010" customWidth="1"/>
    <col min="15066" max="15066" width="11.85546875" style="1010" customWidth="1"/>
    <col min="15067" max="15067" width="8.28515625" style="1010" customWidth="1"/>
    <col min="15068" max="15068" width="7.28515625" style="1010" customWidth="1"/>
    <col min="15069" max="15069" width="10.42578125" style="1010" customWidth="1"/>
    <col min="15070" max="15070" width="11.140625" style="1010" customWidth="1"/>
    <col min="15071" max="15072" width="7.28515625" style="1010" customWidth="1"/>
    <col min="15073" max="15073" width="10.28515625" style="1010" customWidth="1"/>
    <col min="15074" max="15074" width="9.7109375" style="1010" customWidth="1"/>
    <col min="15075" max="15075" width="11.140625" style="1010" customWidth="1"/>
    <col min="15076" max="15076" width="10.42578125" style="1010" customWidth="1"/>
    <col min="15077" max="15077" width="9.7109375" style="1010" customWidth="1"/>
    <col min="15078" max="15078" width="11.28515625" style="1010" customWidth="1"/>
    <col min="15079" max="15079" width="9.85546875" style="1010" customWidth="1"/>
    <col min="15080" max="15080" width="7.28515625" style="1010" customWidth="1"/>
    <col min="15081" max="15081" width="10.140625" style="1010" customWidth="1"/>
    <col min="15082" max="15082" width="9.85546875" style="1010" customWidth="1"/>
    <col min="15083" max="15084" width="7.28515625" style="1010" customWidth="1"/>
    <col min="15085" max="15085" width="9.85546875" style="1010" customWidth="1"/>
    <col min="15086" max="15086" width="10.42578125" style="1010" customWidth="1"/>
    <col min="15087" max="15088" width="7.28515625" style="1010" customWidth="1"/>
    <col min="15089" max="15089" width="10.140625" style="1010" customWidth="1"/>
    <col min="15090" max="15090" width="9.85546875" style="1010" customWidth="1"/>
    <col min="15091" max="15106" width="7.28515625" style="1010" customWidth="1"/>
    <col min="15107" max="15107" width="8" style="1010" customWidth="1"/>
    <col min="15108" max="15108" width="7.28515625" style="1010" customWidth="1"/>
    <col min="15109" max="15110" width="10.7109375" style="1010" customWidth="1"/>
    <col min="15111" max="15111" width="7.28515625" style="1010" customWidth="1"/>
    <col min="15112" max="15312" width="9.140625" style="1010"/>
    <col min="15313" max="15313" width="6.28515625" style="1010" customWidth="1"/>
    <col min="15314" max="15314" width="4.85546875" style="1010" customWidth="1"/>
    <col min="15315" max="15315" width="40.85546875" style="1010" customWidth="1"/>
    <col min="15316" max="15316" width="7.28515625" style="1010" customWidth="1"/>
    <col min="15317" max="15317" width="11.85546875" style="1010" customWidth="1"/>
    <col min="15318" max="15318" width="7.28515625" style="1010" customWidth="1"/>
    <col min="15319" max="15319" width="8.140625" style="1010" customWidth="1"/>
    <col min="15320" max="15320" width="7.28515625" style="1010" customWidth="1"/>
    <col min="15321" max="15321" width="10.42578125" style="1010" customWidth="1"/>
    <col min="15322" max="15322" width="11.85546875" style="1010" customWidth="1"/>
    <col min="15323" max="15323" width="8.28515625" style="1010" customWidth="1"/>
    <col min="15324" max="15324" width="7.28515625" style="1010" customWidth="1"/>
    <col min="15325" max="15325" width="10.42578125" style="1010" customWidth="1"/>
    <col min="15326" max="15326" width="11.140625" style="1010" customWidth="1"/>
    <col min="15327" max="15328" width="7.28515625" style="1010" customWidth="1"/>
    <col min="15329" max="15329" width="10.28515625" style="1010" customWidth="1"/>
    <col min="15330" max="15330" width="9.7109375" style="1010" customWidth="1"/>
    <col min="15331" max="15331" width="11.140625" style="1010" customWidth="1"/>
    <col min="15332" max="15332" width="10.42578125" style="1010" customWidth="1"/>
    <col min="15333" max="15333" width="9.7109375" style="1010" customWidth="1"/>
    <col min="15334" max="15334" width="11.28515625" style="1010" customWidth="1"/>
    <col min="15335" max="15335" width="9.85546875" style="1010" customWidth="1"/>
    <col min="15336" max="15336" width="7.28515625" style="1010" customWidth="1"/>
    <col min="15337" max="15337" width="10.140625" style="1010" customWidth="1"/>
    <col min="15338" max="15338" width="9.85546875" style="1010" customWidth="1"/>
    <col min="15339" max="15340" width="7.28515625" style="1010" customWidth="1"/>
    <col min="15341" max="15341" width="9.85546875" style="1010" customWidth="1"/>
    <col min="15342" max="15342" width="10.42578125" style="1010" customWidth="1"/>
    <col min="15343" max="15344" width="7.28515625" style="1010" customWidth="1"/>
    <col min="15345" max="15345" width="10.140625" style="1010" customWidth="1"/>
    <col min="15346" max="15346" width="9.85546875" style="1010" customWidth="1"/>
    <col min="15347" max="15362" width="7.28515625" style="1010" customWidth="1"/>
    <col min="15363" max="15363" width="8" style="1010" customWidth="1"/>
    <col min="15364" max="15364" width="7.28515625" style="1010" customWidth="1"/>
    <col min="15365" max="15366" width="10.7109375" style="1010" customWidth="1"/>
    <col min="15367" max="15367" width="7.28515625" style="1010" customWidth="1"/>
    <col min="15368" max="15568" width="9.140625" style="1010"/>
    <col min="15569" max="15569" width="6.28515625" style="1010" customWidth="1"/>
    <col min="15570" max="15570" width="4.85546875" style="1010" customWidth="1"/>
    <col min="15571" max="15571" width="40.85546875" style="1010" customWidth="1"/>
    <col min="15572" max="15572" width="7.28515625" style="1010" customWidth="1"/>
    <col min="15573" max="15573" width="11.85546875" style="1010" customWidth="1"/>
    <col min="15574" max="15574" width="7.28515625" style="1010" customWidth="1"/>
    <col min="15575" max="15575" width="8.140625" style="1010" customWidth="1"/>
    <col min="15576" max="15576" width="7.28515625" style="1010" customWidth="1"/>
    <col min="15577" max="15577" width="10.42578125" style="1010" customWidth="1"/>
    <col min="15578" max="15578" width="11.85546875" style="1010" customWidth="1"/>
    <col min="15579" max="15579" width="8.28515625" style="1010" customWidth="1"/>
    <col min="15580" max="15580" width="7.28515625" style="1010" customWidth="1"/>
    <col min="15581" max="15581" width="10.42578125" style="1010" customWidth="1"/>
    <col min="15582" max="15582" width="11.140625" style="1010" customWidth="1"/>
    <col min="15583" max="15584" width="7.28515625" style="1010" customWidth="1"/>
    <col min="15585" max="15585" width="10.28515625" style="1010" customWidth="1"/>
    <col min="15586" max="15586" width="9.7109375" style="1010" customWidth="1"/>
    <col min="15587" max="15587" width="11.140625" style="1010" customWidth="1"/>
    <col min="15588" max="15588" width="10.42578125" style="1010" customWidth="1"/>
    <col min="15589" max="15589" width="9.7109375" style="1010" customWidth="1"/>
    <col min="15590" max="15590" width="11.28515625" style="1010" customWidth="1"/>
    <col min="15591" max="15591" width="9.85546875" style="1010" customWidth="1"/>
    <col min="15592" max="15592" width="7.28515625" style="1010" customWidth="1"/>
    <col min="15593" max="15593" width="10.140625" style="1010" customWidth="1"/>
    <col min="15594" max="15594" width="9.85546875" style="1010" customWidth="1"/>
    <col min="15595" max="15596" width="7.28515625" style="1010" customWidth="1"/>
    <col min="15597" max="15597" width="9.85546875" style="1010" customWidth="1"/>
    <col min="15598" max="15598" width="10.42578125" style="1010" customWidth="1"/>
    <col min="15599" max="15600" width="7.28515625" style="1010" customWidth="1"/>
    <col min="15601" max="15601" width="10.140625" style="1010" customWidth="1"/>
    <col min="15602" max="15602" width="9.85546875" style="1010" customWidth="1"/>
    <col min="15603" max="15618" width="7.28515625" style="1010" customWidth="1"/>
    <col min="15619" max="15619" width="8" style="1010" customWidth="1"/>
    <col min="15620" max="15620" width="7.28515625" style="1010" customWidth="1"/>
    <col min="15621" max="15622" width="10.7109375" style="1010" customWidth="1"/>
    <col min="15623" max="15623" width="7.28515625" style="1010" customWidth="1"/>
    <col min="15624" max="15824" width="9.140625" style="1010"/>
    <col min="15825" max="15825" width="6.28515625" style="1010" customWidth="1"/>
    <col min="15826" max="15826" width="4.85546875" style="1010" customWidth="1"/>
    <col min="15827" max="15827" width="40.85546875" style="1010" customWidth="1"/>
    <col min="15828" max="15828" width="7.28515625" style="1010" customWidth="1"/>
    <col min="15829" max="15829" width="11.85546875" style="1010" customWidth="1"/>
    <col min="15830" max="15830" width="7.28515625" style="1010" customWidth="1"/>
    <col min="15831" max="15831" width="8.140625" style="1010" customWidth="1"/>
    <col min="15832" max="15832" width="7.28515625" style="1010" customWidth="1"/>
    <col min="15833" max="15833" width="10.42578125" style="1010" customWidth="1"/>
    <col min="15834" max="15834" width="11.85546875" style="1010" customWidth="1"/>
    <col min="15835" max="15835" width="8.28515625" style="1010" customWidth="1"/>
    <col min="15836" max="15836" width="7.28515625" style="1010" customWidth="1"/>
    <col min="15837" max="15837" width="10.42578125" style="1010" customWidth="1"/>
    <col min="15838" max="15838" width="11.140625" style="1010" customWidth="1"/>
    <col min="15839" max="15840" width="7.28515625" style="1010" customWidth="1"/>
    <col min="15841" max="15841" width="10.28515625" style="1010" customWidth="1"/>
    <col min="15842" max="15842" width="9.7109375" style="1010" customWidth="1"/>
    <col min="15843" max="15843" width="11.140625" style="1010" customWidth="1"/>
    <col min="15844" max="15844" width="10.42578125" style="1010" customWidth="1"/>
    <col min="15845" max="15845" width="9.7109375" style="1010" customWidth="1"/>
    <col min="15846" max="15846" width="11.28515625" style="1010" customWidth="1"/>
    <col min="15847" max="15847" width="9.85546875" style="1010" customWidth="1"/>
    <col min="15848" max="15848" width="7.28515625" style="1010" customWidth="1"/>
    <col min="15849" max="15849" width="10.140625" style="1010" customWidth="1"/>
    <col min="15850" max="15850" width="9.85546875" style="1010" customWidth="1"/>
    <col min="15851" max="15852" width="7.28515625" style="1010" customWidth="1"/>
    <col min="15853" max="15853" width="9.85546875" style="1010" customWidth="1"/>
    <col min="15854" max="15854" width="10.42578125" style="1010" customWidth="1"/>
    <col min="15855" max="15856" width="7.28515625" style="1010" customWidth="1"/>
    <col min="15857" max="15857" width="10.140625" style="1010" customWidth="1"/>
    <col min="15858" max="15858" width="9.85546875" style="1010" customWidth="1"/>
    <col min="15859" max="15874" width="7.28515625" style="1010" customWidth="1"/>
    <col min="15875" max="15875" width="8" style="1010" customWidth="1"/>
    <col min="15876" max="15876" width="7.28515625" style="1010" customWidth="1"/>
    <col min="15877" max="15878" width="10.7109375" style="1010" customWidth="1"/>
    <col min="15879" max="15879" width="7.28515625" style="1010" customWidth="1"/>
    <col min="15880" max="16080" width="9.140625" style="1010"/>
    <col min="16081" max="16081" width="6.28515625" style="1010" customWidth="1"/>
    <col min="16082" max="16082" width="4.85546875" style="1010" customWidth="1"/>
    <col min="16083" max="16083" width="40.85546875" style="1010" customWidth="1"/>
    <col min="16084" max="16084" width="7.28515625" style="1010" customWidth="1"/>
    <col min="16085" max="16085" width="11.85546875" style="1010" customWidth="1"/>
    <col min="16086" max="16086" width="7.28515625" style="1010" customWidth="1"/>
    <col min="16087" max="16087" width="8.140625" style="1010" customWidth="1"/>
    <col min="16088" max="16088" width="7.28515625" style="1010" customWidth="1"/>
    <col min="16089" max="16089" width="10.42578125" style="1010" customWidth="1"/>
    <col min="16090" max="16090" width="11.85546875" style="1010" customWidth="1"/>
    <col min="16091" max="16091" width="8.28515625" style="1010" customWidth="1"/>
    <col min="16092" max="16092" width="7.28515625" style="1010" customWidth="1"/>
    <col min="16093" max="16093" width="10.42578125" style="1010" customWidth="1"/>
    <col min="16094" max="16094" width="11.140625" style="1010" customWidth="1"/>
    <col min="16095" max="16096" width="7.28515625" style="1010" customWidth="1"/>
    <col min="16097" max="16097" width="10.28515625" style="1010" customWidth="1"/>
    <col min="16098" max="16098" width="9.7109375" style="1010" customWidth="1"/>
    <col min="16099" max="16099" width="11.140625" style="1010" customWidth="1"/>
    <col min="16100" max="16100" width="10.42578125" style="1010" customWidth="1"/>
    <col min="16101" max="16101" width="9.7109375" style="1010" customWidth="1"/>
    <col min="16102" max="16102" width="11.28515625" style="1010" customWidth="1"/>
    <col min="16103" max="16103" width="9.85546875" style="1010" customWidth="1"/>
    <col min="16104" max="16104" width="7.28515625" style="1010" customWidth="1"/>
    <col min="16105" max="16105" width="10.140625" style="1010" customWidth="1"/>
    <col min="16106" max="16106" width="9.85546875" style="1010" customWidth="1"/>
    <col min="16107" max="16108" width="7.28515625" style="1010" customWidth="1"/>
    <col min="16109" max="16109" width="9.85546875" style="1010" customWidth="1"/>
    <col min="16110" max="16110" width="10.42578125" style="1010" customWidth="1"/>
    <col min="16111" max="16112" width="7.28515625" style="1010" customWidth="1"/>
    <col min="16113" max="16113" width="10.140625" style="1010" customWidth="1"/>
    <col min="16114" max="16114" width="9.85546875" style="1010" customWidth="1"/>
    <col min="16115" max="16130" width="7.28515625" style="1010" customWidth="1"/>
    <col min="16131" max="16131" width="8" style="1010" customWidth="1"/>
    <col min="16132" max="16132" width="7.28515625" style="1010" customWidth="1"/>
    <col min="16133" max="16134" width="10.7109375" style="1010" customWidth="1"/>
    <col min="16135" max="16135" width="7.28515625" style="1010" customWidth="1"/>
    <col min="16136" max="16384" width="9.140625" style="1010"/>
  </cols>
  <sheetData>
    <row r="1" spans="1:7" ht="19.5" x14ac:dyDescent="0.3">
      <c r="B1" s="1550" t="s">
        <v>2512</v>
      </c>
      <c r="C1" s="1550"/>
      <c r="D1" s="1550"/>
      <c r="E1" s="1550"/>
      <c r="F1" s="1550"/>
      <c r="G1" s="1550"/>
    </row>
    <row r="2" spans="1:7" ht="19.5" x14ac:dyDescent="0.3">
      <c r="B2" s="1550" t="s">
        <v>2383</v>
      </c>
      <c r="C2" s="1550"/>
      <c r="D2" s="1550"/>
      <c r="E2" s="1550"/>
      <c r="F2" s="1550"/>
      <c r="G2" s="1550"/>
    </row>
    <row r="3" spans="1:7" ht="19.5" x14ac:dyDescent="0.3">
      <c r="B3" s="1550" t="s">
        <v>2513</v>
      </c>
      <c r="C3" s="1550"/>
      <c r="D3" s="1550"/>
      <c r="E3" s="1550"/>
      <c r="F3" s="1550"/>
      <c r="G3" s="1550"/>
    </row>
    <row r="4" spans="1:7" x14ac:dyDescent="0.25">
      <c r="A4" s="1013"/>
      <c r="B4" s="1014"/>
      <c r="C4" s="1013"/>
      <c r="D4" s="1013"/>
      <c r="E4" s="1013"/>
      <c r="F4" s="1013"/>
      <c r="G4" s="1013"/>
    </row>
    <row r="5" spans="1:7" ht="46.5" customHeight="1" x14ac:dyDescent="0.25">
      <c r="A5" s="1013"/>
      <c r="B5" s="1051" t="s">
        <v>2262</v>
      </c>
      <c r="C5" s="1051" t="s">
        <v>2387</v>
      </c>
      <c r="D5" s="1052" t="s">
        <v>2514</v>
      </c>
      <c r="E5" s="1052" t="s">
        <v>2515</v>
      </c>
      <c r="F5" s="1052" t="s">
        <v>2516</v>
      </c>
      <c r="G5" s="1052" t="s">
        <v>2517</v>
      </c>
    </row>
    <row r="6" spans="1:7" ht="14.25" customHeight="1" x14ac:dyDescent="0.25">
      <c r="A6" s="1013"/>
      <c r="B6" s="1053">
        <v>1</v>
      </c>
      <c r="C6" s="1053">
        <v>2</v>
      </c>
      <c r="D6" s="1053">
        <v>3</v>
      </c>
      <c r="E6" s="1053">
        <v>4</v>
      </c>
      <c r="F6" s="1053">
        <v>5</v>
      </c>
      <c r="G6" s="1053">
        <v>6</v>
      </c>
    </row>
    <row r="7" spans="1:7" s="1058" customFormat="1" ht="21" customHeight="1" x14ac:dyDescent="0.25">
      <c r="A7" s="1054"/>
      <c r="B7" s="1055" t="s">
        <v>2518</v>
      </c>
      <c r="C7" s="1055" t="s">
        <v>2519</v>
      </c>
      <c r="D7" s="1056">
        <f>+D8+D31+D48</f>
        <v>0</v>
      </c>
      <c r="E7" s="1056">
        <f t="shared" ref="E7:F7" si="0">+E8+E31+E48</f>
        <v>107492363</v>
      </c>
      <c r="F7" s="1056">
        <f t="shared" si="0"/>
        <v>107492363</v>
      </c>
      <c r="G7" s="1057">
        <f t="shared" ref="G7" si="1">+D7+E7-F7</f>
        <v>0</v>
      </c>
    </row>
    <row r="8" spans="1:7" s="1062" customFormat="1" ht="17.25" customHeight="1" x14ac:dyDescent="0.25">
      <c r="A8" s="1059"/>
      <c r="B8" s="1060" t="s">
        <v>2429</v>
      </c>
      <c r="C8" s="1060" t="s">
        <v>2430</v>
      </c>
      <c r="D8" s="1061">
        <f>SUM(D9:D30)</f>
        <v>0</v>
      </c>
      <c r="E8" s="1061">
        <f t="shared" ref="E8:G8" si="2">SUM(E9:E30)</f>
        <v>79152363</v>
      </c>
      <c r="F8" s="1061">
        <f t="shared" si="2"/>
        <v>79152363</v>
      </c>
      <c r="G8" s="1061">
        <f t="shared" si="2"/>
        <v>0</v>
      </c>
    </row>
    <row r="9" spans="1:7" ht="17.25" customHeight="1" x14ac:dyDescent="0.25">
      <c r="A9" s="1013"/>
      <c r="B9" s="1063" t="s">
        <v>2431</v>
      </c>
      <c r="C9" s="1064" t="s">
        <v>2432</v>
      </c>
      <c r="D9" s="1065">
        <f>SUMIF('KKP PERSD.'!B:B,'REKAP PERSD'!B9,'KKP PERSD.'!D:D)</f>
        <v>0</v>
      </c>
      <c r="E9" s="1065">
        <f>SUMIF('KKP PERSD.'!B:B,'REKAP PERSD'!B9,'KKP PERSD.'!BA:BA)</f>
        <v>55379500</v>
      </c>
      <c r="F9" s="1065">
        <f>SUMIF('KKP PERSD.'!B:B,'REKAP PERSD'!B9,'KKP PERSD.'!BB:BB)</f>
        <v>55379500</v>
      </c>
      <c r="G9" s="1065">
        <f>+D9+E9-F9</f>
        <v>0</v>
      </c>
    </row>
    <row r="10" spans="1:7" ht="17.25" customHeight="1" x14ac:dyDescent="0.25">
      <c r="A10" s="1013"/>
      <c r="B10" s="1063" t="s">
        <v>2433</v>
      </c>
      <c r="C10" s="1064" t="s">
        <v>2434</v>
      </c>
      <c r="D10" s="1065">
        <f>SUMIF('KKP PERSD.'!B:B,'REKAP PERSD'!B10,'KKP PERSD.'!D:D)</f>
        <v>0</v>
      </c>
      <c r="E10" s="1065">
        <f>SUMIF('KKP PERSD.'!B:B,'REKAP PERSD'!B10,'KKP PERSD.'!BA:BA)</f>
        <v>0</v>
      </c>
      <c r="F10" s="1065">
        <f>SUMIF('KKP PERSD.'!B:B,'REKAP PERSD'!B10,'KKP PERSD.'!BB:BB)</f>
        <v>0</v>
      </c>
      <c r="G10" s="1065">
        <f t="shared" ref="G10:G49" si="3">+D10+E10-F10</f>
        <v>0</v>
      </c>
    </row>
    <row r="11" spans="1:7" ht="17.25" customHeight="1" x14ac:dyDescent="0.25">
      <c r="A11" s="1013"/>
      <c r="B11" s="1063" t="s">
        <v>2435</v>
      </c>
      <c r="C11" s="1064" t="s">
        <v>2436</v>
      </c>
      <c r="D11" s="1065">
        <f>SUMIF('KKP PERSD.'!B:B,'REKAP PERSD'!B11,'KKP PERSD.'!D:D)</f>
        <v>0</v>
      </c>
      <c r="E11" s="1065">
        <f>SUMIF('KKP PERSD.'!B:B,'REKAP PERSD'!B11,'KKP PERSD.'!BA:BA)</f>
        <v>0</v>
      </c>
      <c r="F11" s="1065">
        <f>SUMIF('KKP PERSD.'!B:B,'REKAP PERSD'!B11,'KKP PERSD.'!BB:BB)</f>
        <v>0</v>
      </c>
      <c r="G11" s="1065">
        <f t="shared" si="3"/>
        <v>0</v>
      </c>
    </row>
    <row r="12" spans="1:7" ht="17.25" customHeight="1" x14ac:dyDescent="0.25">
      <c r="A12" s="1013"/>
      <c r="B12" s="1063" t="s">
        <v>2437</v>
      </c>
      <c r="C12" s="1064" t="s">
        <v>2438</v>
      </c>
      <c r="D12" s="1065">
        <f>SUMIF('KKP PERSD.'!B:B,'REKAP PERSD'!B12,'KKP PERSD.'!D:D)</f>
        <v>0</v>
      </c>
      <c r="E12" s="1065">
        <f>SUMIF('KKP PERSD.'!B:B,'REKAP PERSD'!B12,'KKP PERSD.'!BA:BA)</f>
        <v>2496000</v>
      </c>
      <c r="F12" s="1065">
        <f>SUMIF('KKP PERSD.'!B:B,'REKAP PERSD'!B12,'KKP PERSD.'!BB:BB)</f>
        <v>2496000</v>
      </c>
      <c r="G12" s="1065">
        <f t="shared" si="3"/>
        <v>0</v>
      </c>
    </row>
    <row r="13" spans="1:7" ht="17.25" customHeight="1" x14ac:dyDescent="0.25">
      <c r="A13" s="1013"/>
      <c r="B13" s="1063" t="s">
        <v>2439</v>
      </c>
      <c r="C13" s="1064" t="s">
        <v>2440</v>
      </c>
      <c r="D13" s="1065">
        <f>SUMIF('KKP PERSD.'!B:B,'REKAP PERSD'!B13,'KKP PERSD.'!D:D)</f>
        <v>0</v>
      </c>
      <c r="E13" s="1065">
        <f>SUMIF('KKP PERSD.'!B:B,'REKAP PERSD'!B13,'KKP PERSD.'!BA:BA)</f>
        <v>4000000</v>
      </c>
      <c r="F13" s="1065">
        <f>SUMIF('KKP PERSD.'!B:B,'REKAP PERSD'!B13,'KKP PERSD.'!BB:BB)</f>
        <v>4000000</v>
      </c>
      <c r="G13" s="1065">
        <f t="shared" si="3"/>
        <v>0</v>
      </c>
    </row>
    <row r="14" spans="1:7" ht="17.25" customHeight="1" x14ac:dyDescent="0.25">
      <c r="A14" s="1013"/>
      <c r="B14" s="1063" t="s">
        <v>2441</v>
      </c>
      <c r="C14" s="1064" t="s">
        <v>2442</v>
      </c>
      <c r="D14" s="1065">
        <f>SUMIF('KKP PERSD.'!B:B,'REKAP PERSD'!B14,'KKP PERSD.'!D:D)</f>
        <v>0</v>
      </c>
      <c r="E14" s="1065">
        <f>SUMIF('KKP PERSD.'!B:B,'REKAP PERSD'!B14,'KKP PERSD.'!BA:BA)</f>
        <v>17276863</v>
      </c>
      <c r="F14" s="1065">
        <f>SUMIF('KKP PERSD.'!B:B,'REKAP PERSD'!B14,'KKP PERSD.'!BB:BB)</f>
        <v>17276863</v>
      </c>
      <c r="G14" s="1065">
        <f t="shared" si="3"/>
        <v>0</v>
      </c>
    </row>
    <row r="15" spans="1:7" ht="17.25" customHeight="1" x14ac:dyDescent="0.25">
      <c r="A15" s="1013"/>
      <c r="B15" s="1063" t="s">
        <v>2443</v>
      </c>
      <c r="C15" s="1064" t="s">
        <v>2444</v>
      </c>
      <c r="D15" s="1065">
        <f>SUMIF('KKP PERSD.'!B:B,'REKAP PERSD'!B15,'KKP PERSD.'!D:D)</f>
        <v>0</v>
      </c>
      <c r="E15" s="1065">
        <f>SUMIF('KKP PERSD.'!B:B,'REKAP PERSD'!B15,'KKP PERSD.'!BA:BA)</f>
        <v>0</v>
      </c>
      <c r="F15" s="1065">
        <f>SUMIF('KKP PERSD.'!B:B,'REKAP PERSD'!B15,'KKP PERSD.'!BB:BB)</f>
        <v>0</v>
      </c>
      <c r="G15" s="1065">
        <f t="shared" si="3"/>
        <v>0</v>
      </c>
    </row>
    <row r="16" spans="1:7" ht="17.25" customHeight="1" x14ac:dyDescent="0.25">
      <c r="A16" s="1013"/>
      <c r="B16" s="1063" t="s">
        <v>2445</v>
      </c>
      <c r="C16" s="1064" t="s">
        <v>2446</v>
      </c>
      <c r="D16" s="1065">
        <f>SUMIF('KKP PERSD.'!B:B,'REKAP PERSD'!B16,'KKP PERSD.'!D:D)</f>
        <v>0</v>
      </c>
      <c r="E16" s="1065">
        <f>SUMIF('KKP PERSD.'!B:B,'REKAP PERSD'!B16,'KKP PERSD.'!BA:BA)</f>
        <v>0</v>
      </c>
      <c r="F16" s="1065">
        <f>SUMIF('KKP PERSD.'!B:B,'REKAP PERSD'!B16,'KKP PERSD.'!BB:BB)</f>
        <v>0</v>
      </c>
      <c r="G16" s="1065">
        <f t="shared" si="3"/>
        <v>0</v>
      </c>
    </row>
    <row r="17" spans="1:7" ht="17.25" customHeight="1" x14ac:dyDescent="0.25">
      <c r="A17" s="1013"/>
      <c r="B17" s="1063" t="s">
        <v>2447</v>
      </c>
      <c r="C17" s="1064" t="s">
        <v>2448</v>
      </c>
      <c r="D17" s="1065">
        <f>SUMIF('KKP PERSD.'!B:B,'REKAP PERSD'!B17,'KKP PERSD.'!D:D)</f>
        <v>0</v>
      </c>
      <c r="E17" s="1065">
        <f>SUMIF('KKP PERSD.'!B:B,'REKAP PERSD'!B17,'KKP PERSD.'!BA:BA)</f>
        <v>0</v>
      </c>
      <c r="F17" s="1065">
        <f>SUMIF('KKP PERSD.'!B:B,'REKAP PERSD'!B17,'KKP PERSD.'!BB:BB)</f>
        <v>0</v>
      </c>
      <c r="G17" s="1065">
        <f t="shared" si="3"/>
        <v>0</v>
      </c>
    </row>
    <row r="18" spans="1:7" s="1062" customFormat="1" ht="17.25" customHeight="1" x14ac:dyDescent="0.25">
      <c r="A18" s="1059"/>
      <c r="B18" s="1063" t="s">
        <v>2449</v>
      </c>
      <c r="C18" s="1064" t="s">
        <v>2450</v>
      </c>
      <c r="D18" s="1065">
        <f>SUMIF('KKP PERSD.'!B:B,'REKAP PERSD'!B18,'KKP PERSD.'!D:D)</f>
        <v>0</v>
      </c>
      <c r="E18" s="1065">
        <f>SUMIF('KKP PERSD.'!B:B,'REKAP PERSD'!B18,'KKP PERSD.'!BA:BA)</f>
        <v>0</v>
      </c>
      <c r="F18" s="1065">
        <f>SUMIF('KKP PERSD.'!B:B,'REKAP PERSD'!B18,'KKP PERSD.'!BB:BB)</f>
        <v>0</v>
      </c>
      <c r="G18" s="1065">
        <f t="shared" si="3"/>
        <v>0</v>
      </c>
    </row>
    <row r="19" spans="1:7" ht="17.25" customHeight="1" x14ac:dyDescent="0.25">
      <c r="A19" s="1013"/>
      <c r="B19" s="1063" t="s">
        <v>2451</v>
      </c>
      <c r="C19" s="1064" t="s">
        <v>2452</v>
      </c>
      <c r="D19" s="1065">
        <f>SUMIF('KKP PERSD.'!B:B,'REKAP PERSD'!B19,'KKP PERSD.'!D:D)</f>
        <v>0</v>
      </c>
      <c r="E19" s="1065">
        <f>SUMIF('KKP PERSD.'!B:B,'REKAP PERSD'!B19,'KKP PERSD.'!BA:BA)</f>
        <v>0</v>
      </c>
      <c r="F19" s="1065">
        <f>SUMIF('KKP PERSD.'!B:B,'REKAP PERSD'!B19,'KKP PERSD.'!BB:BB)</f>
        <v>0</v>
      </c>
      <c r="G19" s="1065">
        <f t="shared" si="3"/>
        <v>0</v>
      </c>
    </row>
    <row r="20" spans="1:7" ht="17.25" customHeight="1" x14ac:dyDescent="0.25">
      <c r="A20" s="1013"/>
      <c r="B20" s="1063" t="s">
        <v>2453</v>
      </c>
      <c r="C20" s="1064" t="s">
        <v>2454</v>
      </c>
      <c r="D20" s="1065">
        <f>SUMIF('KKP PERSD.'!B:B,'REKAP PERSD'!B20,'KKP PERSD.'!D:D)</f>
        <v>0</v>
      </c>
      <c r="E20" s="1065">
        <f>SUMIF('KKP PERSD.'!B:B,'REKAP PERSD'!B20,'KKP PERSD.'!BA:BA)</f>
        <v>0</v>
      </c>
      <c r="F20" s="1065">
        <f>SUMIF('KKP PERSD.'!B:B,'REKAP PERSD'!B20,'KKP PERSD.'!BB:BB)</f>
        <v>0</v>
      </c>
      <c r="G20" s="1065">
        <f t="shared" si="3"/>
        <v>0</v>
      </c>
    </row>
    <row r="21" spans="1:7" ht="17.25" customHeight="1" x14ac:dyDescent="0.25">
      <c r="A21" s="1013"/>
      <c r="B21" s="1063" t="s">
        <v>2455</v>
      </c>
      <c r="C21" s="1064" t="s">
        <v>2456</v>
      </c>
      <c r="D21" s="1065">
        <f>SUMIF('KKP PERSD.'!B:B,'REKAP PERSD'!B21,'KKP PERSD.'!D:D)</f>
        <v>0</v>
      </c>
      <c r="E21" s="1065">
        <f>SUMIF('KKP PERSD.'!B:B,'REKAP PERSD'!B21,'KKP PERSD.'!BA:BA)</f>
        <v>0</v>
      </c>
      <c r="F21" s="1065">
        <f>SUMIF('KKP PERSD.'!B:B,'REKAP PERSD'!B21,'KKP PERSD.'!BB:BB)</f>
        <v>0</v>
      </c>
      <c r="G21" s="1065">
        <f t="shared" si="3"/>
        <v>0</v>
      </c>
    </row>
    <row r="22" spans="1:7" ht="17.25" customHeight="1" x14ac:dyDescent="0.25">
      <c r="A22" s="1013"/>
      <c r="B22" s="1063" t="s">
        <v>2457</v>
      </c>
      <c r="C22" s="1064" t="s">
        <v>2458</v>
      </c>
      <c r="D22" s="1065">
        <f>SUMIF('KKP PERSD.'!B:B,'REKAP PERSD'!B22,'KKP PERSD.'!D:D)</f>
        <v>0</v>
      </c>
      <c r="E22" s="1065">
        <f>SUMIF('KKP PERSD.'!B:B,'REKAP PERSD'!B22,'KKP PERSD.'!BA:BA)</f>
        <v>0</v>
      </c>
      <c r="F22" s="1065">
        <f>SUMIF('KKP PERSD.'!B:B,'REKAP PERSD'!B22,'KKP PERSD.'!BB:BB)</f>
        <v>0</v>
      </c>
      <c r="G22" s="1065">
        <f t="shared" si="3"/>
        <v>0</v>
      </c>
    </row>
    <row r="23" spans="1:7" ht="17.25" customHeight="1" x14ac:dyDescent="0.25">
      <c r="A23" s="1013"/>
      <c r="B23" s="1063" t="s">
        <v>2459</v>
      </c>
      <c r="C23" s="1064" t="s">
        <v>2460</v>
      </c>
      <c r="D23" s="1065">
        <f>SUMIF('KKP PERSD.'!B:B,'REKAP PERSD'!B23,'KKP PERSD.'!D:D)</f>
        <v>0</v>
      </c>
      <c r="E23" s="1065">
        <f>SUMIF('KKP PERSD.'!B:B,'REKAP PERSD'!B23,'KKP PERSD.'!BA:BA)</f>
        <v>0</v>
      </c>
      <c r="F23" s="1065">
        <f>SUMIF('KKP PERSD.'!B:B,'REKAP PERSD'!B23,'KKP PERSD.'!BB:BB)</f>
        <v>0</v>
      </c>
      <c r="G23" s="1065">
        <f t="shared" si="3"/>
        <v>0</v>
      </c>
    </row>
    <row r="24" spans="1:7" ht="17.25" customHeight="1" x14ac:dyDescent="0.25">
      <c r="A24" s="1013"/>
      <c r="B24" s="1063" t="s">
        <v>2461</v>
      </c>
      <c r="C24" s="1064" t="s">
        <v>2462</v>
      </c>
      <c r="D24" s="1065">
        <f>SUMIF('KKP PERSD.'!B:B,'REKAP PERSD'!B24,'KKP PERSD.'!D:D)</f>
        <v>0</v>
      </c>
      <c r="E24" s="1065">
        <f>SUMIF('KKP PERSD.'!B:B,'REKAP PERSD'!B24,'KKP PERSD.'!BA:BA)</f>
        <v>0</v>
      </c>
      <c r="F24" s="1065">
        <f>SUMIF('KKP PERSD.'!B:B,'REKAP PERSD'!B24,'KKP PERSD.'!BB:BB)</f>
        <v>0</v>
      </c>
      <c r="G24" s="1065">
        <f t="shared" si="3"/>
        <v>0</v>
      </c>
    </row>
    <row r="25" spans="1:7" ht="17.25" customHeight="1" x14ac:dyDescent="0.25">
      <c r="A25" s="1013"/>
      <c r="B25" s="1063" t="s">
        <v>2463</v>
      </c>
      <c r="C25" s="1064" t="s">
        <v>2464</v>
      </c>
      <c r="D25" s="1065">
        <f>SUMIF('KKP PERSD.'!B:B,'REKAP PERSD'!B25,'KKP PERSD.'!D:D)</f>
        <v>0</v>
      </c>
      <c r="E25" s="1065">
        <f>SUMIF('KKP PERSD.'!B:B,'REKAP PERSD'!B25,'KKP PERSD.'!BA:BA)</f>
        <v>0</v>
      </c>
      <c r="F25" s="1065">
        <f>SUMIF('KKP PERSD.'!B:B,'REKAP PERSD'!B25,'KKP PERSD.'!BB:BB)</f>
        <v>0</v>
      </c>
      <c r="G25" s="1065">
        <f t="shared" si="3"/>
        <v>0</v>
      </c>
    </row>
    <row r="26" spans="1:7" ht="17.25" customHeight="1" x14ac:dyDescent="0.25">
      <c r="A26" s="1013"/>
      <c r="B26" s="1063" t="s">
        <v>2465</v>
      </c>
      <c r="C26" s="1064" t="s">
        <v>2466</v>
      </c>
      <c r="D26" s="1065">
        <f>SUMIF('KKP PERSD.'!B:B,'REKAP PERSD'!B26,'KKP PERSD.'!D:D)</f>
        <v>0</v>
      </c>
      <c r="E26" s="1065">
        <f>SUMIF('KKP PERSD.'!B:B,'REKAP PERSD'!B26,'KKP PERSD.'!BA:BA)</f>
        <v>0</v>
      </c>
      <c r="F26" s="1065">
        <f>SUMIF('KKP PERSD.'!B:B,'REKAP PERSD'!B26,'KKP PERSD.'!BB:BB)</f>
        <v>0</v>
      </c>
      <c r="G26" s="1065">
        <f t="shared" si="3"/>
        <v>0</v>
      </c>
    </row>
    <row r="27" spans="1:7" s="1062" customFormat="1" ht="17.25" customHeight="1" x14ac:dyDescent="0.25">
      <c r="A27" s="1059"/>
      <c r="B27" s="1063" t="s">
        <v>2467</v>
      </c>
      <c r="C27" s="1064" t="s">
        <v>2468</v>
      </c>
      <c r="D27" s="1065">
        <f>SUMIF('KKP PERSD.'!B:B,'REKAP PERSD'!B27,'KKP PERSD.'!D:D)</f>
        <v>0</v>
      </c>
      <c r="E27" s="1065">
        <f>SUMIF('KKP PERSD.'!B:B,'REKAP PERSD'!B27,'KKP PERSD.'!BA:BA)</f>
        <v>0</v>
      </c>
      <c r="F27" s="1065">
        <f>SUMIF('KKP PERSD.'!B:B,'REKAP PERSD'!B27,'KKP PERSD.'!BB:BB)</f>
        <v>0</v>
      </c>
      <c r="G27" s="1065">
        <f t="shared" si="3"/>
        <v>0</v>
      </c>
    </row>
    <row r="28" spans="1:7" ht="17.25" customHeight="1" x14ac:dyDescent="0.25">
      <c r="A28" s="1013"/>
      <c r="B28" s="1063" t="s">
        <v>2469</v>
      </c>
      <c r="C28" s="1064" t="s">
        <v>2470</v>
      </c>
      <c r="D28" s="1065">
        <f>SUMIF('KKP PERSD.'!B:B,'REKAP PERSD'!B28,'KKP PERSD.'!D:D)</f>
        <v>0</v>
      </c>
      <c r="E28" s="1065">
        <f>SUMIF('KKP PERSD.'!B:B,'REKAP PERSD'!B28,'KKP PERSD.'!BA:BA)</f>
        <v>0</v>
      </c>
      <c r="F28" s="1065">
        <f>SUMIF('KKP PERSD.'!B:B,'REKAP PERSD'!B28,'KKP PERSD.'!BB:BB)</f>
        <v>0</v>
      </c>
      <c r="G28" s="1065">
        <f t="shared" si="3"/>
        <v>0</v>
      </c>
    </row>
    <row r="29" spans="1:7" ht="17.25" customHeight="1" x14ac:dyDescent="0.25">
      <c r="B29" s="1063" t="s">
        <v>2471</v>
      </c>
      <c r="C29" s="1064" t="s">
        <v>2472</v>
      </c>
      <c r="D29" s="1065">
        <f>SUMIF('KKP PERSD.'!B:B,'REKAP PERSD'!B29,'KKP PERSD.'!D:D)</f>
        <v>0</v>
      </c>
      <c r="E29" s="1065">
        <f>SUMIF('KKP PERSD.'!B:B,'REKAP PERSD'!B29,'KKP PERSD.'!BA:BA)</f>
        <v>0</v>
      </c>
      <c r="F29" s="1065">
        <f>SUMIF('KKP PERSD.'!B:B,'REKAP PERSD'!B29,'KKP PERSD.'!BB:BB)</f>
        <v>0</v>
      </c>
      <c r="G29" s="1065">
        <f t="shared" si="3"/>
        <v>0</v>
      </c>
    </row>
    <row r="30" spans="1:7" ht="17.25" customHeight="1" x14ac:dyDescent="0.25">
      <c r="B30" s="1063" t="s">
        <v>2473</v>
      </c>
      <c r="C30" s="1064" t="s">
        <v>2474</v>
      </c>
      <c r="D30" s="1065">
        <f>SUMIF('KKP PERSD.'!B:B,'REKAP PERSD'!B30,'KKP PERSD.'!D:D)</f>
        <v>0</v>
      </c>
      <c r="E30" s="1065">
        <f>SUMIF('KKP PERSD.'!B:B,'REKAP PERSD'!B30,'KKP PERSD.'!BA:BA)</f>
        <v>0</v>
      </c>
      <c r="F30" s="1065">
        <f>SUMIF('KKP PERSD.'!B:B,'REKAP PERSD'!B30,'KKP PERSD.'!BB:BB)</f>
        <v>0</v>
      </c>
      <c r="G30" s="1065">
        <f t="shared" si="3"/>
        <v>0</v>
      </c>
    </row>
    <row r="31" spans="1:7" ht="17.25" customHeight="1" x14ac:dyDescent="0.25">
      <c r="B31" s="1066" t="s">
        <v>2475</v>
      </c>
      <c r="C31" s="1067" t="s">
        <v>2476</v>
      </c>
      <c r="D31" s="1068">
        <f>SUM(D32:D47)</f>
        <v>0</v>
      </c>
      <c r="E31" s="1068">
        <f>SUM(E32:E47)</f>
        <v>28340000</v>
      </c>
      <c r="F31" s="1068">
        <f t="shared" ref="F31:G31" si="4">SUM(F32:F47)</f>
        <v>28340000</v>
      </c>
      <c r="G31" s="1068">
        <f t="shared" si="4"/>
        <v>0</v>
      </c>
    </row>
    <row r="32" spans="1:7" ht="17.25" customHeight="1" x14ac:dyDescent="0.25">
      <c r="B32" s="1063" t="s">
        <v>2477</v>
      </c>
      <c r="C32" s="1064" t="s">
        <v>2478</v>
      </c>
      <c r="D32" s="1065">
        <f>SUMIF('KKP PERSD.'!B:B,'REKAP PERSD'!B32,'KKP PERSD.'!D:D)</f>
        <v>0</v>
      </c>
      <c r="E32" s="1065">
        <f>SUMIF('KKP PERSD.'!B:B,'REKAP PERSD'!B32,'KKP PERSD.'!BA:BA)</f>
        <v>0</v>
      </c>
      <c r="F32" s="1065">
        <f>SUMIF('KKP PERSD.'!B:B,'REKAP PERSD'!B32,'KKP PERSD.'!BB:BB)</f>
        <v>0</v>
      </c>
      <c r="G32" s="1065">
        <f t="shared" si="3"/>
        <v>0</v>
      </c>
    </row>
    <row r="33" spans="2:7" ht="17.25" customHeight="1" x14ac:dyDescent="0.25">
      <c r="B33" s="1063" t="s">
        <v>2479</v>
      </c>
      <c r="C33" s="1064" t="s">
        <v>2480</v>
      </c>
      <c r="D33" s="1065">
        <f>SUMIF('KKP PERSD.'!B:B,'REKAP PERSD'!B33,'KKP PERSD.'!D:D)</f>
        <v>0</v>
      </c>
      <c r="E33" s="1065">
        <f>SUMIF('KKP PERSD.'!B:B,'REKAP PERSD'!B33,'KKP PERSD.'!BA:BA)</f>
        <v>0</v>
      </c>
      <c r="F33" s="1065">
        <f>SUMIF('KKP PERSD.'!B:B,'REKAP PERSD'!B33,'KKP PERSD.'!BB:BB)</f>
        <v>0</v>
      </c>
      <c r="G33" s="1065">
        <f t="shared" si="3"/>
        <v>0</v>
      </c>
    </row>
    <row r="34" spans="2:7" ht="17.25" customHeight="1" x14ac:dyDescent="0.25">
      <c r="B34" s="1063" t="s">
        <v>2481</v>
      </c>
      <c r="C34" s="1064" t="s">
        <v>2482</v>
      </c>
      <c r="D34" s="1065">
        <f>SUMIF('KKP PERSD.'!B:B,'REKAP PERSD'!B34,'KKP PERSD.'!D:D)</f>
        <v>0</v>
      </c>
      <c r="E34" s="1065">
        <f>SUMIF('KKP PERSD.'!B:B,'REKAP PERSD'!B34,'KKP PERSD.'!BA:BA)</f>
        <v>0</v>
      </c>
      <c r="F34" s="1065">
        <f>SUMIF('KKP PERSD.'!B:B,'REKAP PERSD'!B34,'KKP PERSD.'!BB:BB)</f>
        <v>0</v>
      </c>
      <c r="G34" s="1065">
        <f t="shared" si="3"/>
        <v>0</v>
      </c>
    </row>
    <row r="35" spans="2:7" ht="17.25" customHeight="1" x14ac:dyDescent="0.25">
      <c r="B35" s="1063" t="s">
        <v>2483</v>
      </c>
      <c r="C35" s="1064" t="s">
        <v>2484</v>
      </c>
      <c r="D35" s="1065">
        <f>SUMIF('KKP PERSD.'!B:B,'REKAP PERSD'!B35,'KKP PERSD.'!D:D)</f>
        <v>0</v>
      </c>
      <c r="E35" s="1065">
        <f>SUMIF('KKP PERSD.'!B:B,'REKAP PERSD'!B35,'KKP PERSD.'!BA:BA)</f>
        <v>0</v>
      </c>
      <c r="F35" s="1065">
        <f>SUMIF('KKP PERSD.'!B:B,'REKAP PERSD'!B35,'KKP PERSD.'!BB:BB)</f>
        <v>0</v>
      </c>
      <c r="G35" s="1065">
        <f t="shared" si="3"/>
        <v>0</v>
      </c>
    </row>
    <row r="36" spans="2:7" ht="17.25" customHeight="1" x14ac:dyDescent="0.25">
      <c r="B36" s="1063" t="s">
        <v>2485</v>
      </c>
      <c r="C36" s="1064" t="s">
        <v>2486</v>
      </c>
      <c r="D36" s="1065">
        <f>SUMIF('KKP PERSD.'!B:B,'REKAP PERSD'!B36,'KKP PERSD.'!D:D)</f>
        <v>0</v>
      </c>
      <c r="E36" s="1065">
        <f>SUMIF('KKP PERSD.'!B:B,'REKAP PERSD'!B36,'KKP PERSD.'!BA:BA)</f>
        <v>0</v>
      </c>
      <c r="F36" s="1065">
        <f>SUMIF('KKP PERSD.'!B:B,'REKAP PERSD'!B36,'KKP PERSD.'!BB:BB)</f>
        <v>0</v>
      </c>
      <c r="G36" s="1065">
        <f t="shared" si="3"/>
        <v>0</v>
      </c>
    </row>
    <row r="37" spans="2:7" ht="17.25" customHeight="1" x14ac:dyDescent="0.25">
      <c r="B37" s="1063" t="s">
        <v>2487</v>
      </c>
      <c r="C37" s="1064" t="s">
        <v>2488</v>
      </c>
      <c r="D37" s="1065">
        <f>SUMIF('KKP PERSD.'!B:B,'REKAP PERSD'!B37,'KKP PERSD.'!D:D)</f>
        <v>0</v>
      </c>
      <c r="E37" s="1065">
        <f>SUMIF('KKP PERSD.'!B:B,'REKAP PERSD'!B37,'KKP PERSD.'!BA:BA)</f>
        <v>0</v>
      </c>
      <c r="F37" s="1065">
        <f>SUMIF('KKP PERSD.'!B:B,'REKAP PERSD'!B37,'KKP PERSD.'!BB:BB)</f>
        <v>0</v>
      </c>
      <c r="G37" s="1065">
        <f t="shared" si="3"/>
        <v>0</v>
      </c>
    </row>
    <row r="38" spans="2:7" ht="17.25" customHeight="1" x14ac:dyDescent="0.25">
      <c r="B38" s="1063" t="s">
        <v>2489</v>
      </c>
      <c r="C38" s="1064" t="s">
        <v>2520</v>
      </c>
      <c r="D38" s="1065">
        <f>SUMIF('KKP PERSD.'!B:B,'REKAP PERSD'!B38,'KKP PERSD.'!D:D)</f>
        <v>0</v>
      </c>
      <c r="E38" s="1065">
        <f>SUMIF('KKP PERSD.'!B:B,'REKAP PERSD'!B38,'KKP PERSD.'!BA:BA)</f>
        <v>25180000</v>
      </c>
      <c r="F38" s="1065">
        <f>SUMIF('KKP PERSD.'!B:B,'REKAP PERSD'!B38,'KKP PERSD.'!BB:BB)</f>
        <v>25180000</v>
      </c>
      <c r="G38" s="1065">
        <f t="shared" si="3"/>
        <v>0</v>
      </c>
    </row>
    <row r="39" spans="2:7" ht="17.25" customHeight="1" x14ac:dyDescent="0.25">
      <c r="B39" s="1063" t="s">
        <v>2491</v>
      </c>
      <c r="C39" s="1064" t="s">
        <v>2521</v>
      </c>
      <c r="D39" s="1065"/>
      <c r="E39" s="1065">
        <f>SUMIF('KKP PERSD.'!B:B,'REKAP PERSD'!B39,'KKP PERSD.'!BA:BA)</f>
        <v>3160000</v>
      </c>
      <c r="F39" s="1065">
        <f>SUMIF('KKP PERSD.'!B:B,'REKAP PERSD'!B39,'KKP PERSD.'!BB:BB)</f>
        <v>3160000</v>
      </c>
      <c r="G39" s="1065"/>
    </row>
    <row r="40" spans="2:7" ht="17.25" customHeight="1" x14ac:dyDescent="0.25">
      <c r="B40" s="1063" t="s">
        <v>2493</v>
      </c>
      <c r="C40" s="1064" t="s">
        <v>2494</v>
      </c>
      <c r="D40" s="1065">
        <f>SUMIF('KKP PERSD.'!B:B,'REKAP PERSD'!B40,'KKP PERSD.'!D:D)</f>
        <v>0</v>
      </c>
      <c r="E40" s="1065">
        <f>SUMIF('KKP PERSD.'!B:B,'REKAP PERSD'!B40,'KKP PERSD.'!BA:BA)</f>
        <v>0</v>
      </c>
      <c r="F40" s="1065">
        <f>SUMIF('KKP PERSD.'!B:B,'REKAP PERSD'!B40,'KKP PERSD.'!BB:BB)</f>
        <v>0</v>
      </c>
      <c r="G40" s="1065">
        <f t="shared" si="3"/>
        <v>0</v>
      </c>
    </row>
    <row r="41" spans="2:7" ht="17.25" customHeight="1" x14ac:dyDescent="0.25">
      <c r="B41" s="1063" t="s">
        <v>2449</v>
      </c>
      <c r="C41" s="1064" t="s">
        <v>2495</v>
      </c>
      <c r="D41" s="1065">
        <f>SUMIF('KKP PERSD.'!B:B,'REKAP PERSD'!B41,'KKP PERSD.'!D:D)</f>
        <v>0</v>
      </c>
      <c r="E41" s="1065">
        <f>SUMIF('KKP PERSD.'!B:B,'REKAP PERSD'!B41,'KKP PERSD.'!BA:BA)</f>
        <v>0</v>
      </c>
      <c r="F41" s="1065">
        <f>SUMIF('KKP PERSD.'!B:B,'REKAP PERSD'!B41,'KKP PERSD.'!BB:BB)</f>
        <v>0</v>
      </c>
      <c r="G41" s="1065">
        <f t="shared" si="3"/>
        <v>0</v>
      </c>
    </row>
    <row r="42" spans="2:7" ht="17.25" customHeight="1" x14ac:dyDescent="0.25">
      <c r="B42" s="1063" t="s">
        <v>2451</v>
      </c>
      <c r="C42" s="1064" t="s">
        <v>2496</v>
      </c>
      <c r="D42" s="1065">
        <f>SUMIF('KKP PERSD.'!B:B,'REKAP PERSD'!B42,'KKP PERSD.'!D:D)</f>
        <v>0</v>
      </c>
      <c r="E42" s="1065">
        <f>SUMIF('KKP PERSD.'!B:B,'REKAP PERSD'!B42,'KKP PERSD.'!BA:BA)</f>
        <v>0</v>
      </c>
      <c r="F42" s="1065">
        <f>SUMIF('KKP PERSD.'!B:B,'REKAP PERSD'!B42,'KKP PERSD.'!BB:BB)</f>
        <v>0</v>
      </c>
      <c r="G42" s="1065">
        <f t="shared" si="3"/>
        <v>0</v>
      </c>
    </row>
    <row r="43" spans="2:7" ht="17.25" customHeight="1" x14ac:dyDescent="0.25">
      <c r="B43" s="1063" t="s">
        <v>2453</v>
      </c>
      <c r="C43" s="1064" t="s">
        <v>2497</v>
      </c>
      <c r="D43" s="1065">
        <f>SUMIF('KKP PERSD.'!B:B,'REKAP PERSD'!B43,'KKP PERSD.'!D:D)</f>
        <v>0</v>
      </c>
      <c r="E43" s="1065"/>
      <c r="F43" s="1065"/>
      <c r="G43" s="1065">
        <f t="shared" si="3"/>
        <v>0</v>
      </c>
    </row>
    <row r="44" spans="2:7" ht="17.25" customHeight="1" x14ac:dyDescent="0.25">
      <c r="B44" s="1063" t="s">
        <v>2455</v>
      </c>
      <c r="C44" s="1064" t="s">
        <v>2498</v>
      </c>
      <c r="D44" s="1065">
        <f>SUMIF('KKP PERSD.'!B:B,'REKAP PERSD'!B44,'KKP PERSD.'!D:D)</f>
        <v>0</v>
      </c>
      <c r="E44" s="1065">
        <f>SUMIF('KKP PERSD.'!B:B,'REKAP PERSD'!B44,'KKP PERSD.'!BA:BA)</f>
        <v>0</v>
      </c>
      <c r="F44" s="1065">
        <f>SUMIF('KKP PERSD.'!B:B,'REKAP PERSD'!B44,'KKP PERSD.'!BB:BB)</f>
        <v>0</v>
      </c>
      <c r="G44" s="1065">
        <f t="shared" si="3"/>
        <v>0</v>
      </c>
    </row>
    <row r="45" spans="2:7" ht="17.25" customHeight="1" x14ac:dyDescent="0.25">
      <c r="B45" s="1063" t="s">
        <v>2457</v>
      </c>
      <c r="C45" s="1064" t="s">
        <v>2499</v>
      </c>
      <c r="D45" s="1065">
        <f>SUMIF('KKP PERSD.'!B:B,'REKAP PERSD'!B45,'KKP PERSD.'!D:D)</f>
        <v>0</v>
      </c>
      <c r="E45" s="1065">
        <f>SUMIF('KKP PERSD.'!B:B,'REKAP PERSD'!B45,'KKP PERSD.'!BA:BA)</f>
        <v>0</v>
      </c>
      <c r="F45" s="1065">
        <f>SUMIF('KKP PERSD.'!B:B,'REKAP PERSD'!B45,'KKP PERSD.'!BB:BB)</f>
        <v>0</v>
      </c>
      <c r="G45" s="1065">
        <f t="shared" si="3"/>
        <v>0</v>
      </c>
    </row>
    <row r="46" spans="2:7" ht="17.25" customHeight="1" x14ac:dyDescent="0.25">
      <c r="B46" s="1063" t="s">
        <v>2459</v>
      </c>
      <c r="C46" s="1064" t="s">
        <v>2500</v>
      </c>
      <c r="D46" s="1065">
        <f>SUMIF('KKP PERSD.'!B:B,'REKAP PERSD'!B46,'KKP PERSD.'!D:D)</f>
        <v>0</v>
      </c>
      <c r="E46" s="1065">
        <f>SUMIF('KKP PERSD.'!B:B,'REKAP PERSD'!B46,'KKP PERSD.'!BA:BA)</f>
        <v>0</v>
      </c>
      <c r="F46" s="1065">
        <f>SUMIF('KKP PERSD.'!B:B,'REKAP PERSD'!B46,'KKP PERSD.'!BB:BB)</f>
        <v>0</v>
      </c>
      <c r="G46" s="1065">
        <f t="shared" si="3"/>
        <v>0</v>
      </c>
    </row>
    <row r="47" spans="2:7" ht="17.25" customHeight="1" x14ac:dyDescent="0.25">
      <c r="B47" s="1063" t="s">
        <v>2461</v>
      </c>
      <c r="C47" s="1064" t="s">
        <v>2501</v>
      </c>
      <c r="D47" s="1065">
        <f>SUMIF('KKP PERSD.'!B:B,'REKAP PERSD'!B47,'KKP PERSD.'!D:D)</f>
        <v>0</v>
      </c>
      <c r="E47" s="1065">
        <f>SUMIF('KKP PERSD.'!B:B,'REKAP PERSD'!B47,'KKP PERSD.'!BA:BA)</f>
        <v>0</v>
      </c>
      <c r="F47" s="1065">
        <f>SUMIF('KKP PERSD.'!B:B,'REKAP PERSD'!B47,'KKP PERSD.'!BB:BB)</f>
        <v>0</v>
      </c>
      <c r="G47" s="1065">
        <f t="shared" si="3"/>
        <v>0</v>
      </c>
    </row>
    <row r="48" spans="2:7" ht="17.25" customHeight="1" x14ac:dyDescent="0.25">
      <c r="B48" s="1066" t="s">
        <v>2502</v>
      </c>
      <c r="C48" s="1067" t="s">
        <v>2503</v>
      </c>
      <c r="D48" s="1068">
        <f>D49</f>
        <v>0</v>
      </c>
      <c r="E48" s="1068">
        <f>E49</f>
        <v>0</v>
      </c>
      <c r="F48" s="1068">
        <f t="shared" ref="F48:G48" si="5">F49</f>
        <v>0</v>
      </c>
      <c r="G48" s="1068">
        <f t="shared" si="5"/>
        <v>0</v>
      </c>
    </row>
    <row r="49" spans="2:8" ht="17.25" customHeight="1" x14ac:dyDescent="0.25">
      <c r="B49" s="1063" t="s">
        <v>2504</v>
      </c>
      <c r="C49" s="1064" t="s">
        <v>2505</v>
      </c>
      <c r="D49" s="1065">
        <f>SUMIF('KKP PERSD.'!B:B,'REKAP PERSD'!B49,'KKP PERSD.'!D:D)</f>
        <v>0</v>
      </c>
      <c r="E49" s="1065">
        <f>SUMIF('KKP PERSD.'!B:B,'REKAP PERSD'!B49,'KKP PERSD.'!BA:BA)</f>
        <v>0</v>
      </c>
      <c r="F49" s="1065">
        <f>SUMIF('KKP PERSD.'!B:B,'REKAP PERSD'!B49,'KKP PERSD.'!BB:BB)</f>
        <v>0</v>
      </c>
      <c r="G49" s="1065">
        <f t="shared" si="3"/>
        <v>0</v>
      </c>
    </row>
    <row r="52" spans="2:8" x14ac:dyDescent="0.25">
      <c r="E52" s="1545" t="s">
        <v>2522</v>
      </c>
      <c r="F52" s="1551"/>
      <c r="G52" s="1551"/>
      <c r="H52" s="1069"/>
    </row>
    <row r="53" spans="2:8" x14ac:dyDescent="0.25">
      <c r="C53" s="1070" t="s">
        <v>2523</v>
      </c>
      <c r="E53" s="1551" t="s">
        <v>122</v>
      </c>
      <c r="F53" s="1551"/>
      <c r="G53" s="1551"/>
      <c r="H53" s="1069"/>
    </row>
    <row r="54" spans="2:8" x14ac:dyDescent="0.25">
      <c r="C54" s="1070" t="s">
        <v>2524</v>
      </c>
      <c r="E54" s="1545" t="s">
        <v>2383</v>
      </c>
      <c r="F54" s="1551"/>
      <c r="G54" s="1551"/>
      <c r="H54" s="1069"/>
    </row>
    <row r="55" spans="2:8" x14ac:dyDescent="0.25">
      <c r="C55" s="1070"/>
      <c r="E55" s="1551"/>
      <c r="F55" s="1551"/>
      <c r="G55" s="1551"/>
      <c r="H55" s="1069"/>
    </row>
    <row r="56" spans="2:8" x14ac:dyDescent="0.25">
      <c r="C56" s="1070"/>
      <c r="E56" s="1071"/>
      <c r="F56" s="1071"/>
      <c r="G56" s="1071"/>
      <c r="H56" s="1069"/>
    </row>
    <row r="57" spans="2:8" x14ac:dyDescent="0.25">
      <c r="C57" s="1070"/>
      <c r="E57" s="1551"/>
      <c r="F57" s="1551"/>
      <c r="G57" s="1551"/>
      <c r="H57" s="1069"/>
    </row>
    <row r="58" spans="2:8" x14ac:dyDescent="0.25">
      <c r="C58" s="1072" t="s">
        <v>2525</v>
      </c>
      <c r="E58" s="1552" t="s">
        <v>2507</v>
      </c>
      <c r="F58" s="1552"/>
      <c r="G58" s="1552"/>
      <c r="H58" s="1073"/>
    </row>
    <row r="59" spans="2:8" x14ac:dyDescent="0.25">
      <c r="C59" s="1074" t="s">
        <v>2526</v>
      </c>
      <c r="E59" s="1545" t="s">
        <v>2508</v>
      </c>
      <c r="F59" s="1551"/>
      <c r="G59" s="1551"/>
      <c r="H59" s="1069"/>
    </row>
    <row r="61" spans="2:8" x14ac:dyDescent="0.25">
      <c r="C61" s="1545" t="s">
        <v>125</v>
      </c>
      <c r="D61" s="1545"/>
      <c r="E61" s="1545"/>
      <c r="F61" s="1545"/>
      <c r="G61" s="1545"/>
      <c r="H61" s="1069"/>
    </row>
    <row r="62" spans="2:8" x14ac:dyDescent="0.25">
      <c r="C62" s="1545" t="s">
        <v>2527</v>
      </c>
      <c r="D62" s="1545"/>
      <c r="E62" s="1545"/>
      <c r="F62" s="1545"/>
      <c r="G62" s="1545"/>
      <c r="H62" s="1069"/>
    </row>
    <row r="63" spans="2:8" x14ac:dyDescent="0.25">
      <c r="C63" s="1547" t="s">
        <v>2524</v>
      </c>
      <c r="D63" s="1547"/>
      <c r="E63" s="1547"/>
      <c r="F63" s="1547"/>
      <c r="G63" s="1547"/>
      <c r="H63" s="1075"/>
    </row>
    <row r="64" spans="2:8" x14ac:dyDescent="0.25">
      <c r="C64" s="1545"/>
      <c r="D64" s="1545"/>
      <c r="E64" s="1545"/>
      <c r="F64" s="1545"/>
      <c r="G64" s="1545"/>
      <c r="H64" s="1069"/>
    </row>
    <row r="65" spans="3:8" x14ac:dyDescent="0.25">
      <c r="C65" s="1545"/>
      <c r="D65" s="1545"/>
      <c r="E65" s="1545"/>
      <c r="F65" s="1545"/>
      <c r="G65" s="1545"/>
      <c r="H65" s="1076"/>
    </row>
    <row r="66" spans="3:8" x14ac:dyDescent="0.25">
      <c r="C66" s="1548" t="s">
        <v>2528</v>
      </c>
      <c r="D66" s="1548"/>
      <c r="E66" s="1548"/>
      <c r="F66" s="1548"/>
      <c r="G66" s="1548"/>
      <c r="H66" s="1076"/>
    </row>
    <row r="67" spans="3:8" x14ac:dyDescent="0.25">
      <c r="C67" s="1545" t="s">
        <v>2529</v>
      </c>
      <c r="D67" s="1545"/>
      <c r="E67" s="1545"/>
      <c r="F67" s="1545"/>
      <c r="G67" s="1545"/>
      <c r="H67" s="1076"/>
    </row>
    <row r="68" spans="3:8" x14ac:dyDescent="0.25">
      <c r="C68" s="1549"/>
      <c r="D68" s="1549"/>
      <c r="E68" s="1549"/>
      <c r="F68" s="1549"/>
      <c r="G68" s="1549"/>
      <c r="H68" s="1077"/>
    </row>
    <row r="69" spans="3:8" x14ac:dyDescent="0.25">
      <c r="C69" s="1545"/>
      <c r="D69" s="1545"/>
      <c r="E69" s="1545"/>
      <c r="F69" s="1545"/>
      <c r="G69" s="1545"/>
      <c r="H69" s="1076"/>
    </row>
    <row r="70" spans="3:8" x14ac:dyDescent="0.25">
      <c r="C70" s="1546"/>
      <c r="D70" s="1546"/>
      <c r="E70" s="1546"/>
    </row>
  </sheetData>
  <autoFilter ref="B6:G49" xr:uid="{00000000-0009-0000-0000-000014000000}"/>
  <mergeCells count="20">
    <mergeCell ref="C62:G62"/>
    <mergeCell ref="B1:G1"/>
    <mergeCell ref="B2:G2"/>
    <mergeCell ref="B3:G3"/>
    <mergeCell ref="E52:G52"/>
    <mergeCell ref="E53:G53"/>
    <mergeCell ref="E54:G54"/>
    <mergeCell ref="E55:G55"/>
    <mergeCell ref="E57:G57"/>
    <mergeCell ref="E58:G58"/>
    <mergeCell ref="E59:G59"/>
    <mergeCell ref="C61:G61"/>
    <mergeCell ref="C69:G69"/>
    <mergeCell ref="C70:E70"/>
    <mergeCell ref="C63:G63"/>
    <mergeCell ref="C64:G64"/>
    <mergeCell ref="C65:G65"/>
    <mergeCell ref="C66:G66"/>
    <mergeCell ref="C67:G67"/>
    <mergeCell ref="C68:G68"/>
  </mergeCells>
  <printOptions horizontalCentered="1"/>
  <pageMargins left="0.31496062992125984" right="0.31496062992125984" top="0.55118110236220474" bottom="0.55118110236220474" header="0.31496062992125984" footer="0.31496062992125984"/>
  <pageSetup paperSize="258" scale="70" orientation="portrait" horizontalDpi="4294967293" verticalDpi="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BC67"/>
  <sheetViews>
    <sheetView zoomScale="90" zoomScaleNormal="90" workbookViewId="0">
      <pane xSplit="3" ySplit="10" topLeftCell="AK34" activePane="bottomRight" state="frozen"/>
      <selection activeCell="E59" sqref="E59:G59"/>
      <selection pane="topRight" activeCell="E59" sqref="E59:G59"/>
      <selection pane="bottomLeft" activeCell="E59" sqref="E59:G59"/>
      <selection pane="bottomRight" activeCell="AU63" sqref="AU63:AY63"/>
    </sheetView>
  </sheetViews>
  <sheetFormatPr defaultColWidth="8.85546875" defaultRowHeight="15" x14ac:dyDescent="0.25"/>
  <cols>
    <col min="1" max="1" width="6.28515625" style="1010" customWidth="1"/>
    <col min="2" max="2" width="10.42578125" style="1011" customWidth="1"/>
    <col min="3" max="3" width="40.85546875" style="1010" customWidth="1"/>
    <col min="4" max="4" width="9" style="1010" hidden="1" customWidth="1"/>
    <col min="5" max="5" width="11.85546875" style="1010" hidden="1" customWidth="1"/>
    <col min="6" max="6" width="11.42578125" style="1010" hidden="1" customWidth="1"/>
    <col min="7" max="7" width="8.140625" style="1010" hidden="1" customWidth="1"/>
    <col min="8" max="8" width="7.28515625" style="1010" hidden="1" customWidth="1"/>
    <col min="9" max="9" width="10.42578125" style="1010" hidden="1" customWidth="1"/>
    <col min="10" max="10" width="11.85546875" style="1010" hidden="1" customWidth="1"/>
    <col min="11" max="11" width="8.28515625" style="1010" hidden="1" customWidth="1"/>
    <col min="12" max="12" width="7.28515625" style="1010" hidden="1" customWidth="1"/>
    <col min="13" max="13" width="10.42578125" style="1010" hidden="1" customWidth="1"/>
    <col min="14" max="14" width="11.140625" style="1010" hidden="1" customWidth="1"/>
    <col min="15" max="15" width="7.28515625" style="1010" hidden="1" customWidth="1"/>
    <col min="16" max="16" width="7.28515625" style="1010" customWidth="1"/>
    <col min="17" max="17" width="11.42578125" style="1010" bestFit="1" customWidth="1"/>
    <col min="18" max="18" width="11" style="1010" bestFit="1" customWidth="1"/>
    <col min="19" max="19" width="11.140625" style="1010" customWidth="1"/>
    <col min="20" max="20" width="10.42578125" style="1010" customWidth="1"/>
    <col min="21" max="21" width="11.42578125" style="1010" bestFit="1" customWidth="1"/>
    <col min="22" max="22" width="11.28515625" style="1010" customWidth="1"/>
    <col min="23" max="23" width="14.42578125" style="1010" bestFit="1" customWidth="1"/>
    <col min="24" max="24" width="10" style="1010" bestFit="1" customWidth="1"/>
    <col min="25" max="25" width="10.140625" style="1010" customWidth="1"/>
    <col min="26" max="26" width="11" style="1010" bestFit="1" customWidth="1"/>
    <col min="27" max="27" width="14.42578125" style="1010" bestFit="1" customWidth="1"/>
    <col min="28" max="28" width="10" style="1010" bestFit="1" customWidth="1"/>
    <col min="29" max="30" width="11.42578125" style="1010" bestFit="1" customWidth="1"/>
    <col min="31" max="32" width="7.28515625" style="1010" customWidth="1"/>
    <col min="33" max="34" width="11.42578125" style="1010" bestFit="1" customWidth="1"/>
    <col min="35" max="36" width="7.28515625" style="1010" customWidth="1"/>
    <col min="37" max="37" width="11" style="1010" bestFit="1" customWidth="1"/>
    <col min="38" max="38" width="11.42578125" style="1010" bestFit="1" customWidth="1"/>
    <col min="39" max="39" width="14" style="1010" bestFit="1" customWidth="1"/>
    <col min="40" max="40" width="9.28515625" style="1010" customWidth="1"/>
    <col min="41" max="42" width="11.42578125" style="1010" bestFit="1" customWidth="1"/>
    <col min="43" max="44" width="7.28515625" style="1010" customWidth="1"/>
    <col min="45" max="46" width="10.42578125" style="1010" customWidth="1"/>
    <col min="47" max="47" width="14" style="1010" customWidth="1"/>
    <col min="48" max="50" width="7.28515625" style="1010" customWidth="1"/>
    <col min="51" max="51" width="8" style="1010" customWidth="1"/>
    <col min="52" max="52" width="7.28515625" style="1012" customWidth="1"/>
    <col min="53" max="53" width="12.42578125" style="1012" customWidth="1"/>
    <col min="54" max="54" width="12.7109375" style="1012" customWidth="1"/>
    <col min="55" max="55" width="7.28515625" style="1012" customWidth="1"/>
    <col min="56" max="256" width="9.140625" style="1010"/>
    <col min="257" max="257" width="6.28515625" style="1010" customWidth="1"/>
    <col min="258" max="258" width="4.85546875" style="1010" customWidth="1"/>
    <col min="259" max="259" width="40.85546875" style="1010" customWidth="1"/>
    <col min="260" max="260" width="7.28515625" style="1010" customWidth="1"/>
    <col min="261" max="261" width="11.85546875" style="1010" customWidth="1"/>
    <col min="262" max="262" width="7.28515625" style="1010" customWidth="1"/>
    <col min="263" max="263" width="8.140625" style="1010" customWidth="1"/>
    <col min="264" max="264" width="7.28515625" style="1010" customWidth="1"/>
    <col min="265" max="265" width="10.42578125" style="1010" customWidth="1"/>
    <col min="266" max="266" width="11.85546875" style="1010" customWidth="1"/>
    <col min="267" max="267" width="8.28515625" style="1010" customWidth="1"/>
    <col min="268" max="268" width="7.28515625" style="1010" customWidth="1"/>
    <col min="269" max="269" width="10.42578125" style="1010" customWidth="1"/>
    <col min="270" max="270" width="11.140625" style="1010" customWidth="1"/>
    <col min="271" max="272" width="7.28515625" style="1010" customWidth="1"/>
    <col min="273" max="273" width="10.28515625" style="1010" customWidth="1"/>
    <col min="274" max="274" width="9.7109375" style="1010" customWidth="1"/>
    <col min="275" max="275" width="11.140625" style="1010" customWidth="1"/>
    <col min="276" max="276" width="10.42578125" style="1010" customWidth="1"/>
    <col min="277" max="277" width="9.7109375" style="1010" customWidth="1"/>
    <col min="278" max="278" width="11.28515625" style="1010" customWidth="1"/>
    <col min="279" max="279" width="9.85546875" style="1010" customWidth="1"/>
    <col min="280" max="280" width="7.28515625" style="1010" customWidth="1"/>
    <col min="281" max="281" width="10.140625" style="1010" customWidth="1"/>
    <col min="282" max="282" width="9.85546875" style="1010" customWidth="1"/>
    <col min="283" max="284" width="7.28515625" style="1010" customWidth="1"/>
    <col min="285" max="285" width="9.85546875" style="1010" customWidth="1"/>
    <col min="286" max="286" width="10.42578125" style="1010" customWidth="1"/>
    <col min="287" max="288" width="7.28515625" style="1010" customWidth="1"/>
    <col min="289" max="289" width="10.140625" style="1010" customWidth="1"/>
    <col min="290" max="290" width="9.85546875" style="1010" customWidth="1"/>
    <col min="291" max="306" width="7.28515625" style="1010" customWidth="1"/>
    <col min="307" max="307" width="8" style="1010" customWidth="1"/>
    <col min="308" max="308" width="7.28515625" style="1010" customWidth="1"/>
    <col min="309" max="310" width="10.7109375" style="1010" customWidth="1"/>
    <col min="311" max="311" width="7.28515625" style="1010" customWidth="1"/>
    <col min="312" max="512" width="9.140625" style="1010"/>
    <col min="513" max="513" width="6.28515625" style="1010" customWidth="1"/>
    <col min="514" max="514" width="4.85546875" style="1010" customWidth="1"/>
    <col min="515" max="515" width="40.85546875" style="1010" customWidth="1"/>
    <col min="516" max="516" width="7.28515625" style="1010" customWidth="1"/>
    <col min="517" max="517" width="11.85546875" style="1010" customWidth="1"/>
    <col min="518" max="518" width="7.28515625" style="1010" customWidth="1"/>
    <col min="519" max="519" width="8.140625" style="1010" customWidth="1"/>
    <col min="520" max="520" width="7.28515625" style="1010" customWidth="1"/>
    <col min="521" max="521" width="10.42578125" style="1010" customWidth="1"/>
    <col min="522" max="522" width="11.85546875" style="1010" customWidth="1"/>
    <col min="523" max="523" width="8.28515625" style="1010" customWidth="1"/>
    <col min="524" max="524" width="7.28515625" style="1010" customWidth="1"/>
    <col min="525" max="525" width="10.42578125" style="1010" customWidth="1"/>
    <col min="526" max="526" width="11.140625" style="1010" customWidth="1"/>
    <col min="527" max="528" width="7.28515625" style="1010" customWidth="1"/>
    <col min="529" max="529" width="10.28515625" style="1010" customWidth="1"/>
    <col min="530" max="530" width="9.7109375" style="1010" customWidth="1"/>
    <col min="531" max="531" width="11.140625" style="1010" customWidth="1"/>
    <col min="532" max="532" width="10.42578125" style="1010" customWidth="1"/>
    <col min="533" max="533" width="9.7109375" style="1010" customWidth="1"/>
    <col min="534" max="534" width="11.28515625" style="1010" customWidth="1"/>
    <col min="535" max="535" width="9.85546875" style="1010" customWidth="1"/>
    <col min="536" max="536" width="7.28515625" style="1010" customWidth="1"/>
    <col min="537" max="537" width="10.140625" style="1010" customWidth="1"/>
    <col min="538" max="538" width="9.85546875" style="1010" customWidth="1"/>
    <col min="539" max="540" width="7.28515625" style="1010" customWidth="1"/>
    <col min="541" max="541" width="9.85546875" style="1010" customWidth="1"/>
    <col min="542" max="542" width="10.42578125" style="1010" customWidth="1"/>
    <col min="543" max="544" width="7.28515625" style="1010" customWidth="1"/>
    <col min="545" max="545" width="10.140625" style="1010" customWidth="1"/>
    <col min="546" max="546" width="9.85546875" style="1010" customWidth="1"/>
    <col min="547" max="562" width="7.28515625" style="1010" customWidth="1"/>
    <col min="563" max="563" width="8" style="1010" customWidth="1"/>
    <col min="564" max="564" width="7.28515625" style="1010" customWidth="1"/>
    <col min="565" max="566" width="10.7109375" style="1010" customWidth="1"/>
    <col min="567" max="567" width="7.28515625" style="1010" customWidth="1"/>
    <col min="568" max="768" width="9.140625" style="1010"/>
    <col min="769" max="769" width="6.28515625" style="1010" customWidth="1"/>
    <col min="770" max="770" width="4.85546875" style="1010" customWidth="1"/>
    <col min="771" max="771" width="40.85546875" style="1010" customWidth="1"/>
    <col min="772" max="772" width="7.28515625" style="1010" customWidth="1"/>
    <col min="773" max="773" width="11.85546875" style="1010" customWidth="1"/>
    <col min="774" max="774" width="7.28515625" style="1010" customWidth="1"/>
    <col min="775" max="775" width="8.140625" style="1010" customWidth="1"/>
    <col min="776" max="776" width="7.28515625" style="1010" customWidth="1"/>
    <col min="777" max="777" width="10.42578125" style="1010" customWidth="1"/>
    <col min="778" max="778" width="11.85546875" style="1010" customWidth="1"/>
    <col min="779" max="779" width="8.28515625" style="1010" customWidth="1"/>
    <col min="780" max="780" width="7.28515625" style="1010" customWidth="1"/>
    <col min="781" max="781" width="10.42578125" style="1010" customWidth="1"/>
    <col min="782" max="782" width="11.140625" style="1010" customWidth="1"/>
    <col min="783" max="784" width="7.28515625" style="1010" customWidth="1"/>
    <col min="785" max="785" width="10.28515625" style="1010" customWidth="1"/>
    <col min="786" max="786" width="9.7109375" style="1010" customWidth="1"/>
    <col min="787" max="787" width="11.140625" style="1010" customWidth="1"/>
    <col min="788" max="788" width="10.42578125" style="1010" customWidth="1"/>
    <col min="789" max="789" width="9.7109375" style="1010" customWidth="1"/>
    <col min="790" max="790" width="11.28515625" style="1010" customWidth="1"/>
    <col min="791" max="791" width="9.85546875" style="1010" customWidth="1"/>
    <col min="792" max="792" width="7.28515625" style="1010" customWidth="1"/>
    <col min="793" max="793" width="10.140625" style="1010" customWidth="1"/>
    <col min="794" max="794" width="9.85546875" style="1010" customWidth="1"/>
    <col min="795" max="796" width="7.28515625" style="1010" customWidth="1"/>
    <col min="797" max="797" width="9.85546875" style="1010" customWidth="1"/>
    <col min="798" max="798" width="10.42578125" style="1010" customWidth="1"/>
    <col min="799" max="800" width="7.28515625" style="1010" customWidth="1"/>
    <col min="801" max="801" width="10.140625" style="1010" customWidth="1"/>
    <col min="802" max="802" width="9.85546875" style="1010" customWidth="1"/>
    <col min="803" max="818" width="7.28515625" style="1010" customWidth="1"/>
    <col min="819" max="819" width="8" style="1010" customWidth="1"/>
    <col min="820" max="820" width="7.28515625" style="1010" customWidth="1"/>
    <col min="821" max="822" width="10.7109375" style="1010" customWidth="1"/>
    <col min="823" max="823" width="7.28515625" style="1010" customWidth="1"/>
    <col min="824" max="1024" width="9.140625" style="1010"/>
    <col min="1025" max="1025" width="6.28515625" style="1010" customWidth="1"/>
    <col min="1026" max="1026" width="4.85546875" style="1010" customWidth="1"/>
    <col min="1027" max="1027" width="40.85546875" style="1010" customWidth="1"/>
    <col min="1028" max="1028" width="7.28515625" style="1010" customWidth="1"/>
    <col min="1029" max="1029" width="11.85546875" style="1010" customWidth="1"/>
    <col min="1030" max="1030" width="7.28515625" style="1010" customWidth="1"/>
    <col min="1031" max="1031" width="8.140625" style="1010" customWidth="1"/>
    <col min="1032" max="1032" width="7.28515625" style="1010" customWidth="1"/>
    <col min="1033" max="1033" width="10.42578125" style="1010" customWidth="1"/>
    <col min="1034" max="1034" width="11.85546875" style="1010" customWidth="1"/>
    <col min="1035" max="1035" width="8.28515625" style="1010" customWidth="1"/>
    <col min="1036" max="1036" width="7.28515625" style="1010" customWidth="1"/>
    <col min="1037" max="1037" width="10.42578125" style="1010" customWidth="1"/>
    <col min="1038" max="1038" width="11.140625" style="1010" customWidth="1"/>
    <col min="1039" max="1040" width="7.28515625" style="1010" customWidth="1"/>
    <col min="1041" max="1041" width="10.28515625" style="1010" customWidth="1"/>
    <col min="1042" max="1042" width="9.7109375" style="1010" customWidth="1"/>
    <col min="1043" max="1043" width="11.140625" style="1010" customWidth="1"/>
    <col min="1044" max="1044" width="10.42578125" style="1010" customWidth="1"/>
    <col min="1045" max="1045" width="9.7109375" style="1010" customWidth="1"/>
    <col min="1046" max="1046" width="11.28515625" style="1010" customWidth="1"/>
    <col min="1047" max="1047" width="9.85546875" style="1010" customWidth="1"/>
    <col min="1048" max="1048" width="7.28515625" style="1010" customWidth="1"/>
    <col min="1049" max="1049" width="10.140625" style="1010" customWidth="1"/>
    <col min="1050" max="1050" width="9.85546875" style="1010" customWidth="1"/>
    <col min="1051" max="1052" width="7.28515625" style="1010" customWidth="1"/>
    <col min="1053" max="1053" width="9.85546875" style="1010" customWidth="1"/>
    <col min="1054" max="1054" width="10.42578125" style="1010" customWidth="1"/>
    <col min="1055" max="1056" width="7.28515625" style="1010" customWidth="1"/>
    <col min="1057" max="1057" width="10.140625" style="1010" customWidth="1"/>
    <col min="1058" max="1058" width="9.85546875" style="1010" customWidth="1"/>
    <col min="1059" max="1074" width="7.28515625" style="1010" customWidth="1"/>
    <col min="1075" max="1075" width="8" style="1010" customWidth="1"/>
    <col min="1076" max="1076" width="7.28515625" style="1010" customWidth="1"/>
    <col min="1077" max="1078" width="10.7109375" style="1010" customWidth="1"/>
    <col min="1079" max="1079" width="7.28515625" style="1010" customWidth="1"/>
    <col min="1080" max="1280" width="9.140625" style="1010"/>
    <col min="1281" max="1281" width="6.28515625" style="1010" customWidth="1"/>
    <col min="1282" max="1282" width="4.85546875" style="1010" customWidth="1"/>
    <col min="1283" max="1283" width="40.85546875" style="1010" customWidth="1"/>
    <col min="1284" max="1284" width="7.28515625" style="1010" customWidth="1"/>
    <col min="1285" max="1285" width="11.85546875" style="1010" customWidth="1"/>
    <col min="1286" max="1286" width="7.28515625" style="1010" customWidth="1"/>
    <col min="1287" max="1287" width="8.140625" style="1010" customWidth="1"/>
    <col min="1288" max="1288" width="7.28515625" style="1010" customWidth="1"/>
    <col min="1289" max="1289" width="10.42578125" style="1010" customWidth="1"/>
    <col min="1290" max="1290" width="11.85546875" style="1010" customWidth="1"/>
    <col min="1291" max="1291" width="8.28515625" style="1010" customWidth="1"/>
    <col min="1292" max="1292" width="7.28515625" style="1010" customWidth="1"/>
    <col min="1293" max="1293" width="10.42578125" style="1010" customWidth="1"/>
    <col min="1294" max="1294" width="11.140625" style="1010" customWidth="1"/>
    <col min="1295" max="1296" width="7.28515625" style="1010" customWidth="1"/>
    <col min="1297" max="1297" width="10.28515625" style="1010" customWidth="1"/>
    <col min="1298" max="1298" width="9.7109375" style="1010" customWidth="1"/>
    <col min="1299" max="1299" width="11.140625" style="1010" customWidth="1"/>
    <col min="1300" max="1300" width="10.42578125" style="1010" customWidth="1"/>
    <col min="1301" max="1301" width="9.7109375" style="1010" customWidth="1"/>
    <col min="1302" max="1302" width="11.28515625" style="1010" customWidth="1"/>
    <col min="1303" max="1303" width="9.85546875" style="1010" customWidth="1"/>
    <col min="1304" max="1304" width="7.28515625" style="1010" customWidth="1"/>
    <col min="1305" max="1305" width="10.140625" style="1010" customWidth="1"/>
    <col min="1306" max="1306" width="9.85546875" style="1010" customWidth="1"/>
    <col min="1307" max="1308" width="7.28515625" style="1010" customWidth="1"/>
    <col min="1309" max="1309" width="9.85546875" style="1010" customWidth="1"/>
    <col min="1310" max="1310" width="10.42578125" style="1010" customWidth="1"/>
    <col min="1311" max="1312" width="7.28515625" style="1010" customWidth="1"/>
    <col min="1313" max="1313" width="10.140625" style="1010" customWidth="1"/>
    <col min="1314" max="1314" width="9.85546875" style="1010" customWidth="1"/>
    <col min="1315" max="1330" width="7.28515625" style="1010" customWidth="1"/>
    <col min="1331" max="1331" width="8" style="1010" customWidth="1"/>
    <col min="1332" max="1332" width="7.28515625" style="1010" customWidth="1"/>
    <col min="1333" max="1334" width="10.7109375" style="1010" customWidth="1"/>
    <col min="1335" max="1335" width="7.28515625" style="1010" customWidth="1"/>
    <col min="1336" max="1536" width="9.140625" style="1010"/>
    <col min="1537" max="1537" width="6.28515625" style="1010" customWidth="1"/>
    <col min="1538" max="1538" width="4.85546875" style="1010" customWidth="1"/>
    <col min="1539" max="1539" width="40.85546875" style="1010" customWidth="1"/>
    <col min="1540" max="1540" width="7.28515625" style="1010" customWidth="1"/>
    <col min="1541" max="1541" width="11.85546875" style="1010" customWidth="1"/>
    <col min="1542" max="1542" width="7.28515625" style="1010" customWidth="1"/>
    <col min="1543" max="1543" width="8.140625" style="1010" customWidth="1"/>
    <col min="1544" max="1544" width="7.28515625" style="1010" customWidth="1"/>
    <col min="1545" max="1545" width="10.42578125" style="1010" customWidth="1"/>
    <col min="1546" max="1546" width="11.85546875" style="1010" customWidth="1"/>
    <col min="1547" max="1547" width="8.28515625" style="1010" customWidth="1"/>
    <col min="1548" max="1548" width="7.28515625" style="1010" customWidth="1"/>
    <col min="1549" max="1549" width="10.42578125" style="1010" customWidth="1"/>
    <col min="1550" max="1550" width="11.140625" style="1010" customWidth="1"/>
    <col min="1551" max="1552" width="7.28515625" style="1010" customWidth="1"/>
    <col min="1553" max="1553" width="10.28515625" style="1010" customWidth="1"/>
    <col min="1554" max="1554" width="9.7109375" style="1010" customWidth="1"/>
    <col min="1555" max="1555" width="11.140625" style="1010" customWidth="1"/>
    <col min="1556" max="1556" width="10.42578125" style="1010" customWidth="1"/>
    <col min="1557" max="1557" width="9.7109375" style="1010" customWidth="1"/>
    <col min="1558" max="1558" width="11.28515625" style="1010" customWidth="1"/>
    <col min="1559" max="1559" width="9.85546875" style="1010" customWidth="1"/>
    <col min="1560" max="1560" width="7.28515625" style="1010" customWidth="1"/>
    <col min="1561" max="1561" width="10.140625" style="1010" customWidth="1"/>
    <col min="1562" max="1562" width="9.85546875" style="1010" customWidth="1"/>
    <col min="1563" max="1564" width="7.28515625" style="1010" customWidth="1"/>
    <col min="1565" max="1565" width="9.85546875" style="1010" customWidth="1"/>
    <col min="1566" max="1566" width="10.42578125" style="1010" customWidth="1"/>
    <col min="1567" max="1568" width="7.28515625" style="1010" customWidth="1"/>
    <col min="1569" max="1569" width="10.140625" style="1010" customWidth="1"/>
    <col min="1570" max="1570" width="9.85546875" style="1010" customWidth="1"/>
    <col min="1571" max="1586" width="7.28515625" style="1010" customWidth="1"/>
    <col min="1587" max="1587" width="8" style="1010" customWidth="1"/>
    <col min="1588" max="1588" width="7.28515625" style="1010" customWidth="1"/>
    <col min="1589" max="1590" width="10.7109375" style="1010" customWidth="1"/>
    <col min="1591" max="1591" width="7.28515625" style="1010" customWidth="1"/>
    <col min="1592" max="1792" width="9.140625" style="1010"/>
    <col min="1793" max="1793" width="6.28515625" style="1010" customWidth="1"/>
    <col min="1794" max="1794" width="4.85546875" style="1010" customWidth="1"/>
    <col min="1795" max="1795" width="40.85546875" style="1010" customWidth="1"/>
    <col min="1796" max="1796" width="7.28515625" style="1010" customWidth="1"/>
    <col min="1797" max="1797" width="11.85546875" style="1010" customWidth="1"/>
    <col min="1798" max="1798" width="7.28515625" style="1010" customWidth="1"/>
    <col min="1799" max="1799" width="8.140625" style="1010" customWidth="1"/>
    <col min="1800" max="1800" width="7.28515625" style="1010" customWidth="1"/>
    <col min="1801" max="1801" width="10.42578125" style="1010" customWidth="1"/>
    <col min="1802" max="1802" width="11.85546875" style="1010" customWidth="1"/>
    <col min="1803" max="1803" width="8.28515625" style="1010" customWidth="1"/>
    <col min="1804" max="1804" width="7.28515625" style="1010" customWidth="1"/>
    <col min="1805" max="1805" width="10.42578125" style="1010" customWidth="1"/>
    <col min="1806" max="1806" width="11.140625" style="1010" customWidth="1"/>
    <col min="1807" max="1808" width="7.28515625" style="1010" customWidth="1"/>
    <col min="1809" max="1809" width="10.28515625" style="1010" customWidth="1"/>
    <col min="1810" max="1810" width="9.7109375" style="1010" customWidth="1"/>
    <col min="1811" max="1811" width="11.140625" style="1010" customWidth="1"/>
    <col min="1812" max="1812" width="10.42578125" style="1010" customWidth="1"/>
    <col min="1813" max="1813" width="9.7109375" style="1010" customWidth="1"/>
    <col min="1814" max="1814" width="11.28515625" style="1010" customWidth="1"/>
    <col min="1815" max="1815" width="9.85546875" style="1010" customWidth="1"/>
    <col min="1816" max="1816" width="7.28515625" style="1010" customWidth="1"/>
    <col min="1817" max="1817" width="10.140625" style="1010" customWidth="1"/>
    <col min="1818" max="1818" width="9.85546875" style="1010" customWidth="1"/>
    <col min="1819" max="1820" width="7.28515625" style="1010" customWidth="1"/>
    <col min="1821" max="1821" width="9.85546875" style="1010" customWidth="1"/>
    <col min="1822" max="1822" width="10.42578125" style="1010" customWidth="1"/>
    <col min="1823" max="1824" width="7.28515625" style="1010" customWidth="1"/>
    <col min="1825" max="1825" width="10.140625" style="1010" customWidth="1"/>
    <col min="1826" max="1826" width="9.85546875" style="1010" customWidth="1"/>
    <col min="1827" max="1842" width="7.28515625" style="1010" customWidth="1"/>
    <col min="1843" max="1843" width="8" style="1010" customWidth="1"/>
    <col min="1844" max="1844" width="7.28515625" style="1010" customWidth="1"/>
    <col min="1845" max="1846" width="10.7109375" style="1010" customWidth="1"/>
    <col min="1847" max="1847" width="7.28515625" style="1010" customWidth="1"/>
    <col min="1848" max="2048" width="9.140625" style="1010"/>
    <col min="2049" max="2049" width="6.28515625" style="1010" customWidth="1"/>
    <col min="2050" max="2050" width="4.85546875" style="1010" customWidth="1"/>
    <col min="2051" max="2051" width="40.85546875" style="1010" customWidth="1"/>
    <col min="2052" max="2052" width="7.28515625" style="1010" customWidth="1"/>
    <col min="2053" max="2053" width="11.85546875" style="1010" customWidth="1"/>
    <col min="2054" max="2054" width="7.28515625" style="1010" customWidth="1"/>
    <col min="2055" max="2055" width="8.140625" style="1010" customWidth="1"/>
    <col min="2056" max="2056" width="7.28515625" style="1010" customWidth="1"/>
    <col min="2057" max="2057" width="10.42578125" style="1010" customWidth="1"/>
    <col min="2058" max="2058" width="11.85546875" style="1010" customWidth="1"/>
    <col min="2059" max="2059" width="8.28515625" style="1010" customWidth="1"/>
    <col min="2060" max="2060" width="7.28515625" style="1010" customWidth="1"/>
    <col min="2061" max="2061" width="10.42578125" style="1010" customWidth="1"/>
    <col min="2062" max="2062" width="11.140625" style="1010" customWidth="1"/>
    <col min="2063" max="2064" width="7.28515625" style="1010" customWidth="1"/>
    <col min="2065" max="2065" width="10.28515625" style="1010" customWidth="1"/>
    <col min="2066" max="2066" width="9.7109375" style="1010" customWidth="1"/>
    <col min="2067" max="2067" width="11.140625" style="1010" customWidth="1"/>
    <col min="2068" max="2068" width="10.42578125" style="1010" customWidth="1"/>
    <col min="2069" max="2069" width="9.7109375" style="1010" customWidth="1"/>
    <col min="2070" max="2070" width="11.28515625" style="1010" customWidth="1"/>
    <col min="2071" max="2071" width="9.85546875" style="1010" customWidth="1"/>
    <col min="2072" max="2072" width="7.28515625" style="1010" customWidth="1"/>
    <col min="2073" max="2073" width="10.140625" style="1010" customWidth="1"/>
    <col min="2074" max="2074" width="9.85546875" style="1010" customWidth="1"/>
    <col min="2075" max="2076" width="7.28515625" style="1010" customWidth="1"/>
    <col min="2077" max="2077" width="9.85546875" style="1010" customWidth="1"/>
    <col min="2078" max="2078" width="10.42578125" style="1010" customWidth="1"/>
    <col min="2079" max="2080" width="7.28515625" style="1010" customWidth="1"/>
    <col min="2081" max="2081" width="10.140625" style="1010" customWidth="1"/>
    <col min="2082" max="2082" width="9.85546875" style="1010" customWidth="1"/>
    <col min="2083" max="2098" width="7.28515625" style="1010" customWidth="1"/>
    <col min="2099" max="2099" width="8" style="1010" customWidth="1"/>
    <col min="2100" max="2100" width="7.28515625" style="1010" customWidth="1"/>
    <col min="2101" max="2102" width="10.7109375" style="1010" customWidth="1"/>
    <col min="2103" max="2103" width="7.28515625" style="1010" customWidth="1"/>
    <col min="2104" max="2304" width="9.140625" style="1010"/>
    <col min="2305" max="2305" width="6.28515625" style="1010" customWidth="1"/>
    <col min="2306" max="2306" width="4.85546875" style="1010" customWidth="1"/>
    <col min="2307" max="2307" width="40.85546875" style="1010" customWidth="1"/>
    <col min="2308" max="2308" width="7.28515625" style="1010" customWidth="1"/>
    <col min="2309" max="2309" width="11.85546875" style="1010" customWidth="1"/>
    <col min="2310" max="2310" width="7.28515625" style="1010" customWidth="1"/>
    <col min="2311" max="2311" width="8.140625" style="1010" customWidth="1"/>
    <col min="2312" max="2312" width="7.28515625" style="1010" customWidth="1"/>
    <col min="2313" max="2313" width="10.42578125" style="1010" customWidth="1"/>
    <col min="2314" max="2314" width="11.85546875" style="1010" customWidth="1"/>
    <col min="2315" max="2315" width="8.28515625" style="1010" customWidth="1"/>
    <col min="2316" max="2316" width="7.28515625" style="1010" customWidth="1"/>
    <col min="2317" max="2317" width="10.42578125" style="1010" customWidth="1"/>
    <col min="2318" max="2318" width="11.140625" style="1010" customWidth="1"/>
    <col min="2319" max="2320" width="7.28515625" style="1010" customWidth="1"/>
    <col min="2321" max="2321" width="10.28515625" style="1010" customWidth="1"/>
    <col min="2322" max="2322" width="9.7109375" style="1010" customWidth="1"/>
    <col min="2323" max="2323" width="11.140625" style="1010" customWidth="1"/>
    <col min="2324" max="2324" width="10.42578125" style="1010" customWidth="1"/>
    <col min="2325" max="2325" width="9.7109375" style="1010" customWidth="1"/>
    <col min="2326" max="2326" width="11.28515625" style="1010" customWidth="1"/>
    <col min="2327" max="2327" width="9.85546875" style="1010" customWidth="1"/>
    <col min="2328" max="2328" width="7.28515625" style="1010" customWidth="1"/>
    <col min="2329" max="2329" width="10.140625" style="1010" customWidth="1"/>
    <col min="2330" max="2330" width="9.85546875" style="1010" customWidth="1"/>
    <col min="2331" max="2332" width="7.28515625" style="1010" customWidth="1"/>
    <col min="2333" max="2333" width="9.85546875" style="1010" customWidth="1"/>
    <col min="2334" max="2334" width="10.42578125" style="1010" customWidth="1"/>
    <col min="2335" max="2336" width="7.28515625" style="1010" customWidth="1"/>
    <col min="2337" max="2337" width="10.140625" style="1010" customWidth="1"/>
    <col min="2338" max="2338" width="9.85546875" style="1010" customWidth="1"/>
    <col min="2339" max="2354" width="7.28515625" style="1010" customWidth="1"/>
    <col min="2355" max="2355" width="8" style="1010" customWidth="1"/>
    <col min="2356" max="2356" width="7.28515625" style="1010" customWidth="1"/>
    <col min="2357" max="2358" width="10.7109375" style="1010" customWidth="1"/>
    <col min="2359" max="2359" width="7.28515625" style="1010" customWidth="1"/>
    <col min="2360" max="2560" width="9.140625" style="1010"/>
    <col min="2561" max="2561" width="6.28515625" style="1010" customWidth="1"/>
    <col min="2562" max="2562" width="4.85546875" style="1010" customWidth="1"/>
    <col min="2563" max="2563" width="40.85546875" style="1010" customWidth="1"/>
    <col min="2564" max="2564" width="7.28515625" style="1010" customWidth="1"/>
    <col min="2565" max="2565" width="11.85546875" style="1010" customWidth="1"/>
    <col min="2566" max="2566" width="7.28515625" style="1010" customWidth="1"/>
    <col min="2567" max="2567" width="8.140625" style="1010" customWidth="1"/>
    <col min="2568" max="2568" width="7.28515625" style="1010" customWidth="1"/>
    <col min="2569" max="2569" width="10.42578125" style="1010" customWidth="1"/>
    <col min="2570" max="2570" width="11.85546875" style="1010" customWidth="1"/>
    <col min="2571" max="2571" width="8.28515625" style="1010" customWidth="1"/>
    <col min="2572" max="2572" width="7.28515625" style="1010" customWidth="1"/>
    <col min="2573" max="2573" width="10.42578125" style="1010" customWidth="1"/>
    <col min="2574" max="2574" width="11.140625" style="1010" customWidth="1"/>
    <col min="2575" max="2576" width="7.28515625" style="1010" customWidth="1"/>
    <col min="2577" max="2577" width="10.28515625" style="1010" customWidth="1"/>
    <col min="2578" max="2578" width="9.7109375" style="1010" customWidth="1"/>
    <col min="2579" max="2579" width="11.140625" style="1010" customWidth="1"/>
    <col min="2580" max="2580" width="10.42578125" style="1010" customWidth="1"/>
    <col min="2581" max="2581" width="9.7109375" style="1010" customWidth="1"/>
    <col min="2582" max="2582" width="11.28515625" style="1010" customWidth="1"/>
    <col min="2583" max="2583" width="9.85546875" style="1010" customWidth="1"/>
    <col min="2584" max="2584" width="7.28515625" style="1010" customWidth="1"/>
    <col min="2585" max="2585" width="10.140625" style="1010" customWidth="1"/>
    <col min="2586" max="2586" width="9.85546875" style="1010" customWidth="1"/>
    <col min="2587" max="2588" width="7.28515625" style="1010" customWidth="1"/>
    <col min="2589" max="2589" width="9.85546875" style="1010" customWidth="1"/>
    <col min="2590" max="2590" width="10.42578125" style="1010" customWidth="1"/>
    <col min="2591" max="2592" width="7.28515625" style="1010" customWidth="1"/>
    <col min="2593" max="2593" width="10.140625" style="1010" customWidth="1"/>
    <col min="2594" max="2594" width="9.85546875" style="1010" customWidth="1"/>
    <col min="2595" max="2610" width="7.28515625" style="1010" customWidth="1"/>
    <col min="2611" max="2611" width="8" style="1010" customWidth="1"/>
    <col min="2612" max="2612" width="7.28515625" style="1010" customWidth="1"/>
    <col min="2613" max="2614" width="10.7109375" style="1010" customWidth="1"/>
    <col min="2615" max="2615" width="7.28515625" style="1010" customWidth="1"/>
    <col min="2616" max="2816" width="9.140625" style="1010"/>
    <col min="2817" max="2817" width="6.28515625" style="1010" customWidth="1"/>
    <col min="2818" max="2818" width="4.85546875" style="1010" customWidth="1"/>
    <col min="2819" max="2819" width="40.85546875" style="1010" customWidth="1"/>
    <col min="2820" max="2820" width="7.28515625" style="1010" customWidth="1"/>
    <col min="2821" max="2821" width="11.85546875" style="1010" customWidth="1"/>
    <col min="2822" max="2822" width="7.28515625" style="1010" customWidth="1"/>
    <col min="2823" max="2823" width="8.140625" style="1010" customWidth="1"/>
    <col min="2824" max="2824" width="7.28515625" style="1010" customWidth="1"/>
    <col min="2825" max="2825" width="10.42578125" style="1010" customWidth="1"/>
    <col min="2826" max="2826" width="11.85546875" style="1010" customWidth="1"/>
    <col min="2827" max="2827" width="8.28515625" style="1010" customWidth="1"/>
    <col min="2828" max="2828" width="7.28515625" style="1010" customWidth="1"/>
    <col min="2829" max="2829" width="10.42578125" style="1010" customWidth="1"/>
    <col min="2830" max="2830" width="11.140625" style="1010" customWidth="1"/>
    <col min="2831" max="2832" width="7.28515625" style="1010" customWidth="1"/>
    <col min="2833" max="2833" width="10.28515625" style="1010" customWidth="1"/>
    <col min="2834" max="2834" width="9.7109375" style="1010" customWidth="1"/>
    <col min="2835" max="2835" width="11.140625" style="1010" customWidth="1"/>
    <col min="2836" max="2836" width="10.42578125" style="1010" customWidth="1"/>
    <col min="2837" max="2837" width="9.7109375" style="1010" customWidth="1"/>
    <col min="2838" max="2838" width="11.28515625" style="1010" customWidth="1"/>
    <col min="2839" max="2839" width="9.85546875" style="1010" customWidth="1"/>
    <col min="2840" max="2840" width="7.28515625" style="1010" customWidth="1"/>
    <col min="2841" max="2841" width="10.140625" style="1010" customWidth="1"/>
    <col min="2842" max="2842" width="9.85546875" style="1010" customWidth="1"/>
    <col min="2843" max="2844" width="7.28515625" style="1010" customWidth="1"/>
    <col min="2845" max="2845" width="9.85546875" style="1010" customWidth="1"/>
    <col min="2846" max="2846" width="10.42578125" style="1010" customWidth="1"/>
    <col min="2847" max="2848" width="7.28515625" style="1010" customWidth="1"/>
    <col min="2849" max="2849" width="10.140625" style="1010" customWidth="1"/>
    <col min="2850" max="2850" width="9.85546875" style="1010" customWidth="1"/>
    <col min="2851" max="2866" width="7.28515625" style="1010" customWidth="1"/>
    <col min="2867" max="2867" width="8" style="1010" customWidth="1"/>
    <col min="2868" max="2868" width="7.28515625" style="1010" customWidth="1"/>
    <col min="2869" max="2870" width="10.7109375" style="1010" customWidth="1"/>
    <col min="2871" max="2871" width="7.28515625" style="1010" customWidth="1"/>
    <col min="2872" max="3072" width="9.140625" style="1010"/>
    <col min="3073" max="3073" width="6.28515625" style="1010" customWidth="1"/>
    <col min="3074" max="3074" width="4.85546875" style="1010" customWidth="1"/>
    <col min="3075" max="3075" width="40.85546875" style="1010" customWidth="1"/>
    <col min="3076" max="3076" width="7.28515625" style="1010" customWidth="1"/>
    <col min="3077" max="3077" width="11.85546875" style="1010" customWidth="1"/>
    <col min="3078" max="3078" width="7.28515625" style="1010" customWidth="1"/>
    <col min="3079" max="3079" width="8.140625" style="1010" customWidth="1"/>
    <col min="3080" max="3080" width="7.28515625" style="1010" customWidth="1"/>
    <col min="3081" max="3081" width="10.42578125" style="1010" customWidth="1"/>
    <col min="3082" max="3082" width="11.85546875" style="1010" customWidth="1"/>
    <col min="3083" max="3083" width="8.28515625" style="1010" customWidth="1"/>
    <col min="3084" max="3084" width="7.28515625" style="1010" customWidth="1"/>
    <col min="3085" max="3085" width="10.42578125" style="1010" customWidth="1"/>
    <col min="3086" max="3086" width="11.140625" style="1010" customWidth="1"/>
    <col min="3087" max="3088" width="7.28515625" style="1010" customWidth="1"/>
    <col min="3089" max="3089" width="10.28515625" style="1010" customWidth="1"/>
    <col min="3090" max="3090" width="9.7109375" style="1010" customWidth="1"/>
    <col min="3091" max="3091" width="11.140625" style="1010" customWidth="1"/>
    <col min="3092" max="3092" width="10.42578125" style="1010" customWidth="1"/>
    <col min="3093" max="3093" width="9.7109375" style="1010" customWidth="1"/>
    <col min="3094" max="3094" width="11.28515625" style="1010" customWidth="1"/>
    <col min="3095" max="3095" width="9.85546875" style="1010" customWidth="1"/>
    <col min="3096" max="3096" width="7.28515625" style="1010" customWidth="1"/>
    <col min="3097" max="3097" width="10.140625" style="1010" customWidth="1"/>
    <col min="3098" max="3098" width="9.85546875" style="1010" customWidth="1"/>
    <col min="3099" max="3100" width="7.28515625" style="1010" customWidth="1"/>
    <col min="3101" max="3101" width="9.85546875" style="1010" customWidth="1"/>
    <col min="3102" max="3102" width="10.42578125" style="1010" customWidth="1"/>
    <col min="3103" max="3104" width="7.28515625" style="1010" customWidth="1"/>
    <col min="3105" max="3105" width="10.140625" style="1010" customWidth="1"/>
    <col min="3106" max="3106" width="9.85546875" style="1010" customWidth="1"/>
    <col min="3107" max="3122" width="7.28515625" style="1010" customWidth="1"/>
    <col min="3123" max="3123" width="8" style="1010" customWidth="1"/>
    <col min="3124" max="3124" width="7.28515625" style="1010" customWidth="1"/>
    <col min="3125" max="3126" width="10.7109375" style="1010" customWidth="1"/>
    <col min="3127" max="3127" width="7.28515625" style="1010" customWidth="1"/>
    <col min="3128" max="3328" width="9.140625" style="1010"/>
    <col min="3329" max="3329" width="6.28515625" style="1010" customWidth="1"/>
    <col min="3330" max="3330" width="4.85546875" style="1010" customWidth="1"/>
    <col min="3331" max="3331" width="40.85546875" style="1010" customWidth="1"/>
    <col min="3332" max="3332" width="7.28515625" style="1010" customWidth="1"/>
    <col min="3333" max="3333" width="11.85546875" style="1010" customWidth="1"/>
    <col min="3334" max="3334" width="7.28515625" style="1010" customWidth="1"/>
    <col min="3335" max="3335" width="8.140625" style="1010" customWidth="1"/>
    <col min="3336" max="3336" width="7.28515625" style="1010" customWidth="1"/>
    <col min="3337" max="3337" width="10.42578125" style="1010" customWidth="1"/>
    <col min="3338" max="3338" width="11.85546875" style="1010" customWidth="1"/>
    <col min="3339" max="3339" width="8.28515625" style="1010" customWidth="1"/>
    <col min="3340" max="3340" width="7.28515625" style="1010" customWidth="1"/>
    <col min="3341" max="3341" width="10.42578125" style="1010" customWidth="1"/>
    <col min="3342" max="3342" width="11.140625" style="1010" customWidth="1"/>
    <col min="3343" max="3344" width="7.28515625" style="1010" customWidth="1"/>
    <col min="3345" max="3345" width="10.28515625" style="1010" customWidth="1"/>
    <col min="3346" max="3346" width="9.7109375" style="1010" customWidth="1"/>
    <col min="3347" max="3347" width="11.140625" style="1010" customWidth="1"/>
    <col min="3348" max="3348" width="10.42578125" style="1010" customWidth="1"/>
    <col min="3349" max="3349" width="9.7109375" style="1010" customWidth="1"/>
    <col min="3350" max="3350" width="11.28515625" style="1010" customWidth="1"/>
    <col min="3351" max="3351" width="9.85546875" style="1010" customWidth="1"/>
    <col min="3352" max="3352" width="7.28515625" style="1010" customWidth="1"/>
    <col min="3353" max="3353" width="10.140625" style="1010" customWidth="1"/>
    <col min="3354" max="3354" width="9.85546875" style="1010" customWidth="1"/>
    <col min="3355" max="3356" width="7.28515625" style="1010" customWidth="1"/>
    <col min="3357" max="3357" width="9.85546875" style="1010" customWidth="1"/>
    <col min="3358" max="3358" width="10.42578125" style="1010" customWidth="1"/>
    <col min="3359" max="3360" width="7.28515625" style="1010" customWidth="1"/>
    <col min="3361" max="3361" width="10.140625" style="1010" customWidth="1"/>
    <col min="3362" max="3362" width="9.85546875" style="1010" customWidth="1"/>
    <col min="3363" max="3378" width="7.28515625" style="1010" customWidth="1"/>
    <col min="3379" max="3379" width="8" style="1010" customWidth="1"/>
    <col min="3380" max="3380" width="7.28515625" style="1010" customWidth="1"/>
    <col min="3381" max="3382" width="10.7109375" style="1010" customWidth="1"/>
    <col min="3383" max="3383" width="7.28515625" style="1010" customWidth="1"/>
    <col min="3384" max="3584" width="9.140625" style="1010"/>
    <col min="3585" max="3585" width="6.28515625" style="1010" customWidth="1"/>
    <col min="3586" max="3586" width="4.85546875" style="1010" customWidth="1"/>
    <col min="3587" max="3587" width="40.85546875" style="1010" customWidth="1"/>
    <col min="3588" max="3588" width="7.28515625" style="1010" customWidth="1"/>
    <col min="3589" max="3589" width="11.85546875" style="1010" customWidth="1"/>
    <col min="3590" max="3590" width="7.28515625" style="1010" customWidth="1"/>
    <col min="3591" max="3591" width="8.140625" style="1010" customWidth="1"/>
    <col min="3592" max="3592" width="7.28515625" style="1010" customWidth="1"/>
    <col min="3593" max="3593" width="10.42578125" style="1010" customWidth="1"/>
    <col min="3594" max="3594" width="11.85546875" style="1010" customWidth="1"/>
    <col min="3595" max="3595" width="8.28515625" style="1010" customWidth="1"/>
    <col min="3596" max="3596" width="7.28515625" style="1010" customWidth="1"/>
    <col min="3597" max="3597" width="10.42578125" style="1010" customWidth="1"/>
    <col min="3598" max="3598" width="11.140625" style="1010" customWidth="1"/>
    <col min="3599" max="3600" width="7.28515625" style="1010" customWidth="1"/>
    <col min="3601" max="3601" width="10.28515625" style="1010" customWidth="1"/>
    <col min="3602" max="3602" width="9.7109375" style="1010" customWidth="1"/>
    <col min="3603" max="3603" width="11.140625" style="1010" customWidth="1"/>
    <col min="3604" max="3604" width="10.42578125" style="1010" customWidth="1"/>
    <col min="3605" max="3605" width="9.7109375" style="1010" customWidth="1"/>
    <col min="3606" max="3606" width="11.28515625" style="1010" customWidth="1"/>
    <col min="3607" max="3607" width="9.85546875" style="1010" customWidth="1"/>
    <col min="3608" max="3608" width="7.28515625" style="1010" customWidth="1"/>
    <col min="3609" max="3609" width="10.140625" style="1010" customWidth="1"/>
    <col min="3610" max="3610" width="9.85546875" style="1010" customWidth="1"/>
    <col min="3611" max="3612" width="7.28515625" style="1010" customWidth="1"/>
    <col min="3613" max="3613" width="9.85546875" style="1010" customWidth="1"/>
    <col min="3614" max="3614" width="10.42578125" style="1010" customWidth="1"/>
    <col min="3615" max="3616" width="7.28515625" style="1010" customWidth="1"/>
    <col min="3617" max="3617" width="10.140625" style="1010" customWidth="1"/>
    <col min="3618" max="3618" width="9.85546875" style="1010" customWidth="1"/>
    <col min="3619" max="3634" width="7.28515625" style="1010" customWidth="1"/>
    <col min="3635" max="3635" width="8" style="1010" customWidth="1"/>
    <col min="3636" max="3636" width="7.28515625" style="1010" customWidth="1"/>
    <col min="3637" max="3638" width="10.7109375" style="1010" customWidth="1"/>
    <col min="3639" max="3639" width="7.28515625" style="1010" customWidth="1"/>
    <col min="3640" max="3840" width="9.140625" style="1010"/>
    <col min="3841" max="3841" width="6.28515625" style="1010" customWidth="1"/>
    <col min="3842" max="3842" width="4.85546875" style="1010" customWidth="1"/>
    <col min="3843" max="3843" width="40.85546875" style="1010" customWidth="1"/>
    <col min="3844" max="3844" width="7.28515625" style="1010" customWidth="1"/>
    <col min="3845" max="3845" width="11.85546875" style="1010" customWidth="1"/>
    <col min="3846" max="3846" width="7.28515625" style="1010" customWidth="1"/>
    <col min="3847" max="3847" width="8.140625" style="1010" customWidth="1"/>
    <col min="3848" max="3848" width="7.28515625" style="1010" customWidth="1"/>
    <col min="3849" max="3849" width="10.42578125" style="1010" customWidth="1"/>
    <col min="3850" max="3850" width="11.85546875" style="1010" customWidth="1"/>
    <col min="3851" max="3851" width="8.28515625" style="1010" customWidth="1"/>
    <col min="3852" max="3852" width="7.28515625" style="1010" customWidth="1"/>
    <col min="3853" max="3853" width="10.42578125" style="1010" customWidth="1"/>
    <col min="3854" max="3854" width="11.140625" style="1010" customWidth="1"/>
    <col min="3855" max="3856" width="7.28515625" style="1010" customWidth="1"/>
    <col min="3857" max="3857" width="10.28515625" style="1010" customWidth="1"/>
    <col min="3858" max="3858" width="9.7109375" style="1010" customWidth="1"/>
    <col min="3859" max="3859" width="11.140625" style="1010" customWidth="1"/>
    <col min="3860" max="3860" width="10.42578125" style="1010" customWidth="1"/>
    <col min="3861" max="3861" width="9.7109375" style="1010" customWidth="1"/>
    <col min="3862" max="3862" width="11.28515625" style="1010" customWidth="1"/>
    <col min="3863" max="3863" width="9.85546875" style="1010" customWidth="1"/>
    <col min="3864" max="3864" width="7.28515625" style="1010" customWidth="1"/>
    <col min="3865" max="3865" width="10.140625" style="1010" customWidth="1"/>
    <col min="3866" max="3866" width="9.85546875" style="1010" customWidth="1"/>
    <col min="3867" max="3868" width="7.28515625" style="1010" customWidth="1"/>
    <col min="3869" max="3869" width="9.85546875" style="1010" customWidth="1"/>
    <col min="3870" max="3870" width="10.42578125" style="1010" customWidth="1"/>
    <col min="3871" max="3872" width="7.28515625" style="1010" customWidth="1"/>
    <col min="3873" max="3873" width="10.140625" style="1010" customWidth="1"/>
    <col min="3874" max="3874" width="9.85546875" style="1010" customWidth="1"/>
    <col min="3875" max="3890" width="7.28515625" style="1010" customWidth="1"/>
    <col min="3891" max="3891" width="8" style="1010" customWidth="1"/>
    <col min="3892" max="3892" width="7.28515625" style="1010" customWidth="1"/>
    <col min="3893" max="3894" width="10.7109375" style="1010" customWidth="1"/>
    <col min="3895" max="3895" width="7.28515625" style="1010" customWidth="1"/>
    <col min="3896" max="4096" width="9.140625" style="1010"/>
    <col min="4097" max="4097" width="6.28515625" style="1010" customWidth="1"/>
    <col min="4098" max="4098" width="4.85546875" style="1010" customWidth="1"/>
    <col min="4099" max="4099" width="40.85546875" style="1010" customWidth="1"/>
    <col min="4100" max="4100" width="7.28515625" style="1010" customWidth="1"/>
    <col min="4101" max="4101" width="11.85546875" style="1010" customWidth="1"/>
    <col min="4102" max="4102" width="7.28515625" style="1010" customWidth="1"/>
    <col min="4103" max="4103" width="8.140625" style="1010" customWidth="1"/>
    <col min="4104" max="4104" width="7.28515625" style="1010" customWidth="1"/>
    <col min="4105" max="4105" width="10.42578125" style="1010" customWidth="1"/>
    <col min="4106" max="4106" width="11.85546875" style="1010" customWidth="1"/>
    <col min="4107" max="4107" width="8.28515625" style="1010" customWidth="1"/>
    <col min="4108" max="4108" width="7.28515625" style="1010" customWidth="1"/>
    <col min="4109" max="4109" width="10.42578125" style="1010" customWidth="1"/>
    <col min="4110" max="4110" width="11.140625" style="1010" customWidth="1"/>
    <col min="4111" max="4112" width="7.28515625" style="1010" customWidth="1"/>
    <col min="4113" max="4113" width="10.28515625" style="1010" customWidth="1"/>
    <col min="4114" max="4114" width="9.7109375" style="1010" customWidth="1"/>
    <col min="4115" max="4115" width="11.140625" style="1010" customWidth="1"/>
    <col min="4116" max="4116" width="10.42578125" style="1010" customWidth="1"/>
    <col min="4117" max="4117" width="9.7109375" style="1010" customWidth="1"/>
    <col min="4118" max="4118" width="11.28515625" style="1010" customWidth="1"/>
    <col min="4119" max="4119" width="9.85546875" style="1010" customWidth="1"/>
    <col min="4120" max="4120" width="7.28515625" style="1010" customWidth="1"/>
    <col min="4121" max="4121" width="10.140625" style="1010" customWidth="1"/>
    <col min="4122" max="4122" width="9.85546875" style="1010" customWidth="1"/>
    <col min="4123" max="4124" width="7.28515625" style="1010" customWidth="1"/>
    <col min="4125" max="4125" width="9.85546875" style="1010" customWidth="1"/>
    <col min="4126" max="4126" width="10.42578125" style="1010" customWidth="1"/>
    <col min="4127" max="4128" width="7.28515625" style="1010" customWidth="1"/>
    <col min="4129" max="4129" width="10.140625" style="1010" customWidth="1"/>
    <col min="4130" max="4130" width="9.85546875" style="1010" customWidth="1"/>
    <col min="4131" max="4146" width="7.28515625" style="1010" customWidth="1"/>
    <col min="4147" max="4147" width="8" style="1010" customWidth="1"/>
    <col min="4148" max="4148" width="7.28515625" style="1010" customWidth="1"/>
    <col min="4149" max="4150" width="10.7109375" style="1010" customWidth="1"/>
    <col min="4151" max="4151" width="7.28515625" style="1010" customWidth="1"/>
    <col min="4152" max="4352" width="9.140625" style="1010"/>
    <col min="4353" max="4353" width="6.28515625" style="1010" customWidth="1"/>
    <col min="4354" max="4354" width="4.85546875" style="1010" customWidth="1"/>
    <col min="4355" max="4355" width="40.85546875" style="1010" customWidth="1"/>
    <col min="4356" max="4356" width="7.28515625" style="1010" customWidth="1"/>
    <col min="4357" max="4357" width="11.85546875" style="1010" customWidth="1"/>
    <col min="4358" max="4358" width="7.28515625" style="1010" customWidth="1"/>
    <col min="4359" max="4359" width="8.140625" style="1010" customWidth="1"/>
    <col min="4360" max="4360" width="7.28515625" style="1010" customWidth="1"/>
    <col min="4361" max="4361" width="10.42578125" style="1010" customWidth="1"/>
    <col min="4362" max="4362" width="11.85546875" style="1010" customWidth="1"/>
    <col min="4363" max="4363" width="8.28515625" style="1010" customWidth="1"/>
    <col min="4364" max="4364" width="7.28515625" style="1010" customWidth="1"/>
    <col min="4365" max="4365" width="10.42578125" style="1010" customWidth="1"/>
    <col min="4366" max="4366" width="11.140625" style="1010" customWidth="1"/>
    <col min="4367" max="4368" width="7.28515625" style="1010" customWidth="1"/>
    <col min="4369" max="4369" width="10.28515625" style="1010" customWidth="1"/>
    <col min="4370" max="4370" width="9.7109375" style="1010" customWidth="1"/>
    <col min="4371" max="4371" width="11.140625" style="1010" customWidth="1"/>
    <col min="4372" max="4372" width="10.42578125" style="1010" customWidth="1"/>
    <col min="4373" max="4373" width="9.7109375" style="1010" customWidth="1"/>
    <col min="4374" max="4374" width="11.28515625" style="1010" customWidth="1"/>
    <col min="4375" max="4375" width="9.85546875" style="1010" customWidth="1"/>
    <col min="4376" max="4376" width="7.28515625" style="1010" customWidth="1"/>
    <col min="4377" max="4377" width="10.140625" style="1010" customWidth="1"/>
    <col min="4378" max="4378" width="9.85546875" style="1010" customWidth="1"/>
    <col min="4379" max="4380" width="7.28515625" style="1010" customWidth="1"/>
    <col min="4381" max="4381" width="9.85546875" style="1010" customWidth="1"/>
    <col min="4382" max="4382" width="10.42578125" style="1010" customWidth="1"/>
    <col min="4383" max="4384" width="7.28515625" style="1010" customWidth="1"/>
    <col min="4385" max="4385" width="10.140625" style="1010" customWidth="1"/>
    <col min="4386" max="4386" width="9.85546875" style="1010" customWidth="1"/>
    <col min="4387" max="4402" width="7.28515625" style="1010" customWidth="1"/>
    <col min="4403" max="4403" width="8" style="1010" customWidth="1"/>
    <col min="4404" max="4404" width="7.28515625" style="1010" customWidth="1"/>
    <col min="4405" max="4406" width="10.7109375" style="1010" customWidth="1"/>
    <col min="4407" max="4407" width="7.28515625" style="1010" customWidth="1"/>
    <col min="4408" max="4608" width="9.140625" style="1010"/>
    <col min="4609" max="4609" width="6.28515625" style="1010" customWidth="1"/>
    <col min="4610" max="4610" width="4.85546875" style="1010" customWidth="1"/>
    <col min="4611" max="4611" width="40.85546875" style="1010" customWidth="1"/>
    <col min="4612" max="4612" width="7.28515625" style="1010" customWidth="1"/>
    <col min="4613" max="4613" width="11.85546875" style="1010" customWidth="1"/>
    <col min="4614" max="4614" width="7.28515625" style="1010" customWidth="1"/>
    <col min="4615" max="4615" width="8.140625" style="1010" customWidth="1"/>
    <col min="4616" max="4616" width="7.28515625" style="1010" customWidth="1"/>
    <col min="4617" max="4617" width="10.42578125" style="1010" customWidth="1"/>
    <col min="4618" max="4618" width="11.85546875" style="1010" customWidth="1"/>
    <col min="4619" max="4619" width="8.28515625" style="1010" customWidth="1"/>
    <col min="4620" max="4620" width="7.28515625" style="1010" customWidth="1"/>
    <col min="4621" max="4621" width="10.42578125" style="1010" customWidth="1"/>
    <col min="4622" max="4622" width="11.140625" style="1010" customWidth="1"/>
    <col min="4623" max="4624" width="7.28515625" style="1010" customWidth="1"/>
    <col min="4625" max="4625" width="10.28515625" style="1010" customWidth="1"/>
    <col min="4626" max="4626" width="9.7109375" style="1010" customWidth="1"/>
    <col min="4627" max="4627" width="11.140625" style="1010" customWidth="1"/>
    <col min="4628" max="4628" width="10.42578125" style="1010" customWidth="1"/>
    <col min="4629" max="4629" width="9.7109375" style="1010" customWidth="1"/>
    <col min="4630" max="4630" width="11.28515625" style="1010" customWidth="1"/>
    <col min="4631" max="4631" width="9.85546875" style="1010" customWidth="1"/>
    <col min="4632" max="4632" width="7.28515625" style="1010" customWidth="1"/>
    <col min="4633" max="4633" width="10.140625" style="1010" customWidth="1"/>
    <col min="4634" max="4634" width="9.85546875" style="1010" customWidth="1"/>
    <col min="4635" max="4636" width="7.28515625" style="1010" customWidth="1"/>
    <col min="4637" max="4637" width="9.85546875" style="1010" customWidth="1"/>
    <col min="4638" max="4638" width="10.42578125" style="1010" customWidth="1"/>
    <col min="4639" max="4640" width="7.28515625" style="1010" customWidth="1"/>
    <col min="4641" max="4641" width="10.140625" style="1010" customWidth="1"/>
    <col min="4642" max="4642" width="9.85546875" style="1010" customWidth="1"/>
    <col min="4643" max="4658" width="7.28515625" style="1010" customWidth="1"/>
    <col min="4659" max="4659" width="8" style="1010" customWidth="1"/>
    <col min="4660" max="4660" width="7.28515625" style="1010" customWidth="1"/>
    <col min="4661" max="4662" width="10.7109375" style="1010" customWidth="1"/>
    <col min="4663" max="4663" width="7.28515625" style="1010" customWidth="1"/>
    <col min="4664" max="4864" width="9.140625" style="1010"/>
    <col min="4865" max="4865" width="6.28515625" style="1010" customWidth="1"/>
    <col min="4866" max="4866" width="4.85546875" style="1010" customWidth="1"/>
    <col min="4867" max="4867" width="40.85546875" style="1010" customWidth="1"/>
    <col min="4868" max="4868" width="7.28515625" style="1010" customWidth="1"/>
    <col min="4869" max="4869" width="11.85546875" style="1010" customWidth="1"/>
    <col min="4870" max="4870" width="7.28515625" style="1010" customWidth="1"/>
    <col min="4871" max="4871" width="8.140625" style="1010" customWidth="1"/>
    <col min="4872" max="4872" width="7.28515625" style="1010" customWidth="1"/>
    <col min="4873" max="4873" width="10.42578125" style="1010" customWidth="1"/>
    <col min="4874" max="4874" width="11.85546875" style="1010" customWidth="1"/>
    <col min="4875" max="4875" width="8.28515625" style="1010" customWidth="1"/>
    <col min="4876" max="4876" width="7.28515625" style="1010" customWidth="1"/>
    <col min="4877" max="4877" width="10.42578125" style="1010" customWidth="1"/>
    <col min="4878" max="4878" width="11.140625" style="1010" customWidth="1"/>
    <col min="4879" max="4880" width="7.28515625" style="1010" customWidth="1"/>
    <col min="4881" max="4881" width="10.28515625" style="1010" customWidth="1"/>
    <col min="4882" max="4882" width="9.7109375" style="1010" customWidth="1"/>
    <col min="4883" max="4883" width="11.140625" style="1010" customWidth="1"/>
    <col min="4884" max="4884" width="10.42578125" style="1010" customWidth="1"/>
    <col min="4885" max="4885" width="9.7109375" style="1010" customWidth="1"/>
    <col min="4886" max="4886" width="11.28515625" style="1010" customWidth="1"/>
    <col min="4887" max="4887" width="9.85546875" style="1010" customWidth="1"/>
    <col min="4888" max="4888" width="7.28515625" style="1010" customWidth="1"/>
    <col min="4889" max="4889" width="10.140625" style="1010" customWidth="1"/>
    <col min="4890" max="4890" width="9.85546875" style="1010" customWidth="1"/>
    <col min="4891" max="4892" width="7.28515625" style="1010" customWidth="1"/>
    <col min="4893" max="4893" width="9.85546875" style="1010" customWidth="1"/>
    <col min="4894" max="4894" width="10.42578125" style="1010" customWidth="1"/>
    <col min="4895" max="4896" width="7.28515625" style="1010" customWidth="1"/>
    <col min="4897" max="4897" width="10.140625" style="1010" customWidth="1"/>
    <col min="4898" max="4898" width="9.85546875" style="1010" customWidth="1"/>
    <col min="4899" max="4914" width="7.28515625" style="1010" customWidth="1"/>
    <col min="4915" max="4915" width="8" style="1010" customWidth="1"/>
    <col min="4916" max="4916" width="7.28515625" style="1010" customWidth="1"/>
    <col min="4917" max="4918" width="10.7109375" style="1010" customWidth="1"/>
    <col min="4919" max="4919" width="7.28515625" style="1010" customWidth="1"/>
    <col min="4920" max="5120" width="9.140625" style="1010"/>
    <col min="5121" max="5121" width="6.28515625" style="1010" customWidth="1"/>
    <col min="5122" max="5122" width="4.85546875" style="1010" customWidth="1"/>
    <col min="5123" max="5123" width="40.85546875" style="1010" customWidth="1"/>
    <col min="5124" max="5124" width="7.28515625" style="1010" customWidth="1"/>
    <col min="5125" max="5125" width="11.85546875" style="1010" customWidth="1"/>
    <col min="5126" max="5126" width="7.28515625" style="1010" customWidth="1"/>
    <col min="5127" max="5127" width="8.140625" style="1010" customWidth="1"/>
    <col min="5128" max="5128" width="7.28515625" style="1010" customWidth="1"/>
    <col min="5129" max="5129" width="10.42578125" style="1010" customWidth="1"/>
    <col min="5130" max="5130" width="11.85546875" style="1010" customWidth="1"/>
    <col min="5131" max="5131" width="8.28515625" style="1010" customWidth="1"/>
    <col min="5132" max="5132" width="7.28515625" style="1010" customWidth="1"/>
    <col min="5133" max="5133" width="10.42578125" style="1010" customWidth="1"/>
    <col min="5134" max="5134" width="11.140625" style="1010" customWidth="1"/>
    <col min="5135" max="5136" width="7.28515625" style="1010" customWidth="1"/>
    <col min="5137" max="5137" width="10.28515625" style="1010" customWidth="1"/>
    <col min="5138" max="5138" width="9.7109375" style="1010" customWidth="1"/>
    <col min="5139" max="5139" width="11.140625" style="1010" customWidth="1"/>
    <col min="5140" max="5140" width="10.42578125" style="1010" customWidth="1"/>
    <col min="5141" max="5141" width="9.7109375" style="1010" customWidth="1"/>
    <col min="5142" max="5142" width="11.28515625" style="1010" customWidth="1"/>
    <col min="5143" max="5143" width="9.85546875" style="1010" customWidth="1"/>
    <col min="5144" max="5144" width="7.28515625" style="1010" customWidth="1"/>
    <col min="5145" max="5145" width="10.140625" style="1010" customWidth="1"/>
    <col min="5146" max="5146" width="9.85546875" style="1010" customWidth="1"/>
    <col min="5147" max="5148" width="7.28515625" style="1010" customWidth="1"/>
    <col min="5149" max="5149" width="9.85546875" style="1010" customWidth="1"/>
    <col min="5150" max="5150" width="10.42578125" style="1010" customWidth="1"/>
    <col min="5151" max="5152" width="7.28515625" style="1010" customWidth="1"/>
    <col min="5153" max="5153" width="10.140625" style="1010" customWidth="1"/>
    <col min="5154" max="5154" width="9.85546875" style="1010" customWidth="1"/>
    <col min="5155" max="5170" width="7.28515625" style="1010" customWidth="1"/>
    <col min="5171" max="5171" width="8" style="1010" customWidth="1"/>
    <col min="5172" max="5172" width="7.28515625" style="1010" customWidth="1"/>
    <col min="5173" max="5174" width="10.7109375" style="1010" customWidth="1"/>
    <col min="5175" max="5175" width="7.28515625" style="1010" customWidth="1"/>
    <col min="5176" max="5376" width="9.140625" style="1010"/>
    <col min="5377" max="5377" width="6.28515625" style="1010" customWidth="1"/>
    <col min="5378" max="5378" width="4.85546875" style="1010" customWidth="1"/>
    <col min="5379" max="5379" width="40.85546875" style="1010" customWidth="1"/>
    <col min="5380" max="5380" width="7.28515625" style="1010" customWidth="1"/>
    <col min="5381" max="5381" width="11.85546875" style="1010" customWidth="1"/>
    <col min="5382" max="5382" width="7.28515625" style="1010" customWidth="1"/>
    <col min="5383" max="5383" width="8.140625" style="1010" customWidth="1"/>
    <col min="5384" max="5384" width="7.28515625" style="1010" customWidth="1"/>
    <col min="5385" max="5385" width="10.42578125" style="1010" customWidth="1"/>
    <col min="5386" max="5386" width="11.85546875" style="1010" customWidth="1"/>
    <col min="5387" max="5387" width="8.28515625" style="1010" customWidth="1"/>
    <col min="5388" max="5388" width="7.28515625" style="1010" customWidth="1"/>
    <col min="5389" max="5389" width="10.42578125" style="1010" customWidth="1"/>
    <col min="5390" max="5390" width="11.140625" style="1010" customWidth="1"/>
    <col min="5391" max="5392" width="7.28515625" style="1010" customWidth="1"/>
    <col min="5393" max="5393" width="10.28515625" style="1010" customWidth="1"/>
    <col min="5394" max="5394" width="9.7109375" style="1010" customWidth="1"/>
    <col min="5395" max="5395" width="11.140625" style="1010" customWidth="1"/>
    <col min="5396" max="5396" width="10.42578125" style="1010" customWidth="1"/>
    <col min="5397" max="5397" width="9.7109375" style="1010" customWidth="1"/>
    <col min="5398" max="5398" width="11.28515625" style="1010" customWidth="1"/>
    <col min="5399" max="5399" width="9.85546875" style="1010" customWidth="1"/>
    <col min="5400" max="5400" width="7.28515625" style="1010" customWidth="1"/>
    <col min="5401" max="5401" width="10.140625" style="1010" customWidth="1"/>
    <col min="5402" max="5402" width="9.85546875" style="1010" customWidth="1"/>
    <col min="5403" max="5404" width="7.28515625" style="1010" customWidth="1"/>
    <col min="5405" max="5405" width="9.85546875" style="1010" customWidth="1"/>
    <col min="5406" max="5406" width="10.42578125" style="1010" customWidth="1"/>
    <col min="5407" max="5408" width="7.28515625" style="1010" customWidth="1"/>
    <col min="5409" max="5409" width="10.140625" style="1010" customWidth="1"/>
    <col min="5410" max="5410" width="9.85546875" style="1010" customWidth="1"/>
    <col min="5411" max="5426" width="7.28515625" style="1010" customWidth="1"/>
    <col min="5427" max="5427" width="8" style="1010" customWidth="1"/>
    <col min="5428" max="5428" width="7.28515625" style="1010" customWidth="1"/>
    <col min="5429" max="5430" width="10.7109375" style="1010" customWidth="1"/>
    <col min="5431" max="5431" width="7.28515625" style="1010" customWidth="1"/>
    <col min="5432" max="5632" width="9.140625" style="1010"/>
    <col min="5633" max="5633" width="6.28515625" style="1010" customWidth="1"/>
    <col min="5634" max="5634" width="4.85546875" style="1010" customWidth="1"/>
    <col min="5635" max="5635" width="40.85546875" style="1010" customWidth="1"/>
    <col min="5636" max="5636" width="7.28515625" style="1010" customWidth="1"/>
    <col min="5637" max="5637" width="11.85546875" style="1010" customWidth="1"/>
    <col min="5638" max="5638" width="7.28515625" style="1010" customWidth="1"/>
    <col min="5639" max="5639" width="8.140625" style="1010" customWidth="1"/>
    <col min="5640" max="5640" width="7.28515625" style="1010" customWidth="1"/>
    <col min="5641" max="5641" width="10.42578125" style="1010" customWidth="1"/>
    <col min="5642" max="5642" width="11.85546875" style="1010" customWidth="1"/>
    <col min="5643" max="5643" width="8.28515625" style="1010" customWidth="1"/>
    <col min="5644" max="5644" width="7.28515625" style="1010" customWidth="1"/>
    <col min="5645" max="5645" width="10.42578125" style="1010" customWidth="1"/>
    <col min="5646" max="5646" width="11.140625" style="1010" customWidth="1"/>
    <col min="5647" max="5648" width="7.28515625" style="1010" customWidth="1"/>
    <col min="5649" max="5649" width="10.28515625" style="1010" customWidth="1"/>
    <col min="5650" max="5650" width="9.7109375" style="1010" customWidth="1"/>
    <col min="5651" max="5651" width="11.140625" style="1010" customWidth="1"/>
    <col min="5652" max="5652" width="10.42578125" style="1010" customWidth="1"/>
    <col min="5653" max="5653" width="9.7109375" style="1010" customWidth="1"/>
    <col min="5654" max="5654" width="11.28515625" style="1010" customWidth="1"/>
    <col min="5655" max="5655" width="9.85546875" style="1010" customWidth="1"/>
    <col min="5656" max="5656" width="7.28515625" style="1010" customWidth="1"/>
    <col min="5657" max="5657" width="10.140625" style="1010" customWidth="1"/>
    <col min="5658" max="5658" width="9.85546875" style="1010" customWidth="1"/>
    <col min="5659" max="5660" width="7.28515625" style="1010" customWidth="1"/>
    <col min="5661" max="5661" width="9.85546875" style="1010" customWidth="1"/>
    <col min="5662" max="5662" width="10.42578125" style="1010" customWidth="1"/>
    <col min="5663" max="5664" width="7.28515625" style="1010" customWidth="1"/>
    <col min="5665" max="5665" width="10.140625" style="1010" customWidth="1"/>
    <col min="5666" max="5666" width="9.85546875" style="1010" customWidth="1"/>
    <col min="5667" max="5682" width="7.28515625" style="1010" customWidth="1"/>
    <col min="5683" max="5683" width="8" style="1010" customWidth="1"/>
    <col min="5684" max="5684" width="7.28515625" style="1010" customWidth="1"/>
    <col min="5685" max="5686" width="10.7109375" style="1010" customWidth="1"/>
    <col min="5687" max="5687" width="7.28515625" style="1010" customWidth="1"/>
    <col min="5688" max="5888" width="9.140625" style="1010"/>
    <col min="5889" max="5889" width="6.28515625" style="1010" customWidth="1"/>
    <col min="5890" max="5890" width="4.85546875" style="1010" customWidth="1"/>
    <col min="5891" max="5891" width="40.85546875" style="1010" customWidth="1"/>
    <col min="5892" max="5892" width="7.28515625" style="1010" customWidth="1"/>
    <col min="5893" max="5893" width="11.85546875" style="1010" customWidth="1"/>
    <col min="5894" max="5894" width="7.28515625" style="1010" customWidth="1"/>
    <col min="5895" max="5895" width="8.140625" style="1010" customWidth="1"/>
    <col min="5896" max="5896" width="7.28515625" style="1010" customWidth="1"/>
    <col min="5897" max="5897" width="10.42578125" style="1010" customWidth="1"/>
    <col min="5898" max="5898" width="11.85546875" style="1010" customWidth="1"/>
    <col min="5899" max="5899" width="8.28515625" style="1010" customWidth="1"/>
    <col min="5900" max="5900" width="7.28515625" style="1010" customWidth="1"/>
    <col min="5901" max="5901" width="10.42578125" style="1010" customWidth="1"/>
    <col min="5902" max="5902" width="11.140625" style="1010" customWidth="1"/>
    <col min="5903" max="5904" width="7.28515625" style="1010" customWidth="1"/>
    <col min="5905" max="5905" width="10.28515625" style="1010" customWidth="1"/>
    <col min="5906" max="5906" width="9.7109375" style="1010" customWidth="1"/>
    <col min="5907" max="5907" width="11.140625" style="1010" customWidth="1"/>
    <col min="5908" max="5908" width="10.42578125" style="1010" customWidth="1"/>
    <col min="5909" max="5909" width="9.7109375" style="1010" customWidth="1"/>
    <col min="5910" max="5910" width="11.28515625" style="1010" customWidth="1"/>
    <col min="5911" max="5911" width="9.85546875" style="1010" customWidth="1"/>
    <col min="5912" max="5912" width="7.28515625" style="1010" customWidth="1"/>
    <col min="5913" max="5913" width="10.140625" style="1010" customWidth="1"/>
    <col min="5914" max="5914" width="9.85546875" style="1010" customWidth="1"/>
    <col min="5915" max="5916" width="7.28515625" style="1010" customWidth="1"/>
    <col min="5917" max="5917" width="9.85546875" style="1010" customWidth="1"/>
    <col min="5918" max="5918" width="10.42578125" style="1010" customWidth="1"/>
    <col min="5919" max="5920" width="7.28515625" style="1010" customWidth="1"/>
    <col min="5921" max="5921" width="10.140625" style="1010" customWidth="1"/>
    <col min="5922" max="5922" width="9.85546875" style="1010" customWidth="1"/>
    <col min="5923" max="5938" width="7.28515625" style="1010" customWidth="1"/>
    <col min="5939" max="5939" width="8" style="1010" customWidth="1"/>
    <col min="5940" max="5940" width="7.28515625" style="1010" customWidth="1"/>
    <col min="5941" max="5942" width="10.7109375" style="1010" customWidth="1"/>
    <col min="5943" max="5943" width="7.28515625" style="1010" customWidth="1"/>
    <col min="5944" max="6144" width="9.140625" style="1010"/>
    <col min="6145" max="6145" width="6.28515625" style="1010" customWidth="1"/>
    <col min="6146" max="6146" width="4.85546875" style="1010" customWidth="1"/>
    <col min="6147" max="6147" width="40.85546875" style="1010" customWidth="1"/>
    <col min="6148" max="6148" width="7.28515625" style="1010" customWidth="1"/>
    <col min="6149" max="6149" width="11.85546875" style="1010" customWidth="1"/>
    <col min="6150" max="6150" width="7.28515625" style="1010" customWidth="1"/>
    <col min="6151" max="6151" width="8.140625" style="1010" customWidth="1"/>
    <col min="6152" max="6152" width="7.28515625" style="1010" customWidth="1"/>
    <col min="6153" max="6153" width="10.42578125" style="1010" customWidth="1"/>
    <col min="6154" max="6154" width="11.85546875" style="1010" customWidth="1"/>
    <col min="6155" max="6155" width="8.28515625" style="1010" customWidth="1"/>
    <col min="6156" max="6156" width="7.28515625" style="1010" customWidth="1"/>
    <col min="6157" max="6157" width="10.42578125" style="1010" customWidth="1"/>
    <col min="6158" max="6158" width="11.140625" style="1010" customWidth="1"/>
    <col min="6159" max="6160" width="7.28515625" style="1010" customWidth="1"/>
    <col min="6161" max="6161" width="10.28515625" style="1010" customWidth="1"/>
    <col min="6162" max="6162" width="9.7109375" style="1010" customWidth="1"/>
    <col min="6163" max="6163" width="11.140625" style="1010" customWidth="1"/>
    <col min="6164" max="6164" width="10.42578125" style="1010" customWidth="1"/>
    <col min="6165" max="6165" width="9.7109375" style="1010" customWidth="1"/>
    <col min="6166" max="6166" width="11.28515625" style="1010" customWidth="1"/>
    <col min="6167" max="6167" width="9.85546875" style="1010" customWidth="1"/>
    <col min="6168" max="6168" width="7.28515625" style="1010" customWidth="1"/>
    <col min="6169" max="6169" width="10.140625" style="1010" customWidth="1"/>
    <col min="6170" max="6170" width="9.85546875" style="1010" customWidth="1"/>
    <col min="6171" max="6172" width="7.28515625" style="1010" customWidth="1"/>
    <col min="6173" max="6173" width="9.85546875" style="1010" customWidth="1"/>
    <col min="6174" max="6174" width="10.42578125" style="1010" customWidth="1"/>
    <col min="6175" max="6176" width="7.28515625" style="1010" customWidth="1"/>
    <col min="6177" max="6177" width="10.140625" style="1010" customWidth="1"/>
    <col min="6178" max="6178" width="9.85546875" style="1010" customWidth="1"/>
    <col min="6179" max="6194" width="7.28515625" style="1010" customWidth="1"/>
    <col min="6195" max="6195" width="8" style="1010" customWidth="1"/>
    <col min="6196" max="6196" width="7.28515625" style="1010" customWidth="1"/>
    <col min="6197" max="6198" width="10.7109375" style="1010" customWidth="1"/>
    <col min="6199" max="6199" width="7.28515625" style="1010" customWidth="1"/>
    <col min="6200" max="6400" width="9.140625" style="1010"/>
    <col min="6401" max="6401" width="6.28515625" style="1010" customWidth="1"/>
    <col min="6402" max="6402" width="4.85546875" style="1010" customWidth="1"/>
    <col min="6403" max="6403" width="40.85546875" style="1010" customWidth="1"/>
    <col min="6404" max="6404" width="7.28515625" style="1010" customWidth="1"/>
    <col min="6405" max="6405" width="11.85546875" style="1010" customWidth="1"/>
    <col min="6406" max="6406" width="7.28515625" style="1010" customWidth="1"/>
    <col min="6407" max="6407" width="8.140625" style="1010" customWidth="1"/>
    <col min="6408" max="6408" width="7.28515625" style="1010" customWidth="1"/>
    <col min="6409" max="6409" width="10.42578125" style="1010" customWidth="1"/>
    <col min="6410" max="6410" width="11.85546875" style="1010" customWidth="1"/>
    <col min="6411" max="6411" width="8.28515625" style="1010" customWidth="1"/>
    <col min="6412" max="6412" width="7.28515625" style="1010" customWidth="1"/>
    <col min="6413" max="6413" width="10.42578125" style="1010" customWidth="1"/>
    <col min="6414" max="6414" width="11.140625" style="1010" customWidth="1"/>
    <col min="6415" max="6416" width="7.28515625" style="1010" customWidth="1"/>
    <col min="6417" max="6417" width="10.28515625" style="1010" customWidth="1"/>
    <col min="6418" max="6418" width="9.7109375" style="1010" customWidth="1"/>
    <col min="6419" max="6419" width="11.140625" style="1010" customWidth="1"/>
    <col min="6420" max="6420" width="10.42578125" style="1010" customWidth="1"/>
    <col min="6421" max="6421" width="9.7109375" style="1010" customWidth="1"/>
    <col min="6422" max="6422" width="11.28515625" style="1010" customWidth="1"/>
    <col min="6423" max="6423" width="9.85546875" style="1010" customWidth="1"/>
    <col min="6424" max="6424" width="7.28515625" style="1010" customWidth="1"/>
    <col min="6425" max="6425" width="10.140625" style="1010" customWidth="1"/>
    <col min="6426" max="6426" width="9.85546875" style="1010" customWidth="1"/>
    <col min="6427" max="6428" width="7.28515625" style="1010" customWidth="1"/>
    <col min="6429" max="6429" width="9.85546875" style="1010" customWidth="1"/>
    <col min="6430" max="6430" width="10.42578125" style="1010" customWidth="1"/>
    <col min="6431" max="6432" width="7.28515625" style="1010" customWidth="1"/>
    <col min="6433" max="6433" width="10.140625" style="1010" customWidth="1"/>
    <col min="6434" max="6434" width="9.85546875" style="1010" customWidth="1"/>
    <col min="6435" max="6450" width="7.28515625" style="1010" customWidth="1"/>
    <col min="6451" max="6451" width="8" style="1010" customWidth="1"/>
    <col min="6452" max="6452" width="7.28515625" style="1010" customWidth="1"/>
    <col min="6453" max="6454" width="10.7109375" style="1010" customWidth="1"/>
    <col min="6455" max="6455" width="7.28515625" style="1010" customWidth="1"/>
    <col min="6456" max="6656" width="9.140625" style="1010"/>
    <col min="6657" max="6657" width="6.28515625" style="1010" customWidth="1"/>
    <col min="6658" max="6658" width="4.85546875" style="1010" customWidth="1"/>
    <col min="6659" max="6659" width="40.85546875" style="1010" customWidth="1"/>
    <col min="6660" max="6660" width="7.28515625" style="1010" customWidth="1"/>
    <col min="6661" max="6661" width="11.85546875" style="1010" customWidth="1"/>
    <col min="6662" max="6662" width="7.28515625" style="1010" customWidth="1"/>
    <col min="6663" max="6663" width="8.140625" style="1010" customWidth="1"/>
    <col min="6664" max="6664" width="7.28515625" style="1010" customWidth="1"/>
    <col min="6665" max="6665" width="10.42578125" style="1010" customWidth="1"/>
    <col min="6666" max="6666" width="11.85546875" style="1010" customWidth="1"/>
    <col min="6667" max="6667" width="8.28515625" style="1010" customWidth="1"/>
    <col min="6668" max="6668" width="7.28515625" style="1010" customWidth="1"/>
    <col min="6669" max="6669" width="10.42578125" style="1010" customWidth="1"/>
    <col min="6670" max="6670" width="11.140625" style="1010" customWidth="1"/>
    <col min="6671" max="6672" width="7.28515625" style="1010" customWidth="1"/>
    <col min="6673" max="6673" width="10.28515625" style="1010" customWidth="1"/>
    <col min="6674" max="6674" width="9.7109375" style="1010" customWidth="1"/>
    <col min="6675" max="6675" width="11.140625" style="1010" customWidth="1"/>
    <col min="6676" max="6676" width="10.42578125" style="1010" customWidth="1"/>
    <col min="6677" max="6677" width="9.7109375" style="1010" customWidth="1"/>
    <col min="6678" max="6678" width="11.28515625" style="1010" customWidth="1"/>
    <col min="6679" max="6679" width="9.85546875" style="1010" customWidth="1"/>
    <col min="6680" max="6680" width="7.28515625" style="1010" customWidth="1"/>
    <col min="6681" max="6681" width="10.140625" style="1010" customWidth="1"/>
    <col min="6682" max="6682" width="9.85546875" style="1010" customWidth="1"/>
    <col min="6683" max="6684" width="7.28515625" style="1010" customWidth="1"/>
    <col min="6685" max="6685" width="9.85546875" style="1010" customWidth="1"/>
    <col min="6686" max="6686" width="10.42578125" style="1010" customWidth="1"/>
    <col min="6687" max="6688" width="7.28515625" style="1010" customWidth="1"/>
    <col min="6689" max="6689" width="10.140625" style="1010" customWidth="1"/>
    <col min="6690" max="6690" width="9.85546875" style="1010" customWidth="1"/>
    <col min="6691" max="6706" width="7.28515625" style="1010" customWidth="1"/>
    <col min="6707" max="6707" width="8" style="1010" customWidth="1"/>
    <col min="6708" max="6708" width="7.28515625" style="1010" customWidth="1"/>
    <col min="6709" max="6710" width="10.7109375" style="1010" customWidth="1"/>
    <col min="6711" max="6711" width="7.28515625" style="1010" customWidth="1"/>
    <col min="6712" max="6912" width="9.140625" style="1010"/>
    <col min="6913" max="6913" width="6.28515625" style="1010" customWidth="1"/>
    <col min="6914" max="6914" width="4.85546875" style="1010" customWidth="1"/>
    <col min="6915" max="6915" width="40.85546875" style="1010" customWidth="1"/>
    <col min="6916" max="6916" width="7.28515625" style="1010" customWidth="1"/>
    <col min="6917" max="6917" width="11.85546875" style="1010" customWidth="1"/>
    <col min="6918" max="6918" width="7.28515625" style="1010" customWidth="1"/>
    <col min="6919" max="6919" width="8.140625" style="1010" customWidth="1"/>
    <col min="6920" max="6920" width="7.28515625" style="1010" customWidth="1"/>
    <col min="6921" max="6921" width="10.42578125" style="1010" customWidth="1"/>
    <col min="6922" max="6922" width="11.85546875" style="1010" customWidth="1"/>
    <col min="6923" max="6923" width="8.28515625" style="1010" customWidth="1"/>
    <col min="6924" max="6924" width="7.28515625" style="1010" customWidth="1"/>
    <col min="6925" max="6925" width="10.42578125" style="1010" customWidth="1"/>
    <col min="6926" max="6926" width="11.140625" style="1010" customWidth="1"/>
    <col min="6927" max="6928" width="7.28515625" style="1010" customWidth="1"/>
    <col min="6929" max="6929" width="10.28515625" style="1010" customWidth="1"/>
    <col min="6930" max="6930" width="9.7109375" style="1010" customWidth="1"/>
    <col min="6931" max="6931" width="11.140625" style="1010" customWidth="1"/>
    <col min="6932" max="6932" width="10.42578125" style="1010" customWidth="1"/>
    <col min="6933" max="6933" width="9.7109375" style="1010" customWidth="1"/>
    <col min="6934" max="6934" width="11.28515625" style="1010" customWidth="1"/>
    <col min="6935" max="6935" width="9.85546875" style="1010" customWidth="1"/>
    <col min="6936" max="6936" width="7.28515625" style="1010" customWidth="1"/>
    <col min="6937" max="6937" width="10.140625" style="1010" customWidth="1"/>
    <col min="6938" max="6938" width="9.85546875" style="1010" customWidth="1"/>
    <col min="6939" max="6940" width="7.28515625" style="1010" customWidth="1"/>
    <col min="6941" max="6941" width="9.85546875" style="1010" customWidth="1"/>
    <col min="6942" max="6942" width="10.42578125" style="1010" customWidth="1"/>
    <col min="6943" max="6944" width="7.28515625" style="1010" customWidth="1"/>
    <col min="6945" max="6945" width="10.140625" style="1010" customWidth="1"/>
    <col min="6946" max="6946" width="9.85546875" style="1010" customWidth="1"/>
    <col min="6947" max="6962" width="7.28515625" style="1010" customWidth="1"/>
    <col min="6963" max="6963" width="8" style="1010" customWidth="1"/>
    <col min="6964" max="6964" width="7.28515625" style="1010" customWidth="1"/>
    <col min="6965" max="6966" width="10.7109375" style="1010" customWidth="1"/>
    <col min="6967" max="6967" width="7.28515625" style="1010" customWidth="1"/>
    <col min="6968" max="7168" width="9.140625" style="1010"/>
    <col min="7169" max="7169" width="6.28515625" style="1010" customWidth="1"/>
    <col min="7170" max="7170" width="4.85546875" style="1010" customWidth="1"/>
    <col min="7171" max="7171" width="40.85546875" style="1010" customWidth="1"/>
    <col min="7172" max="7172" width="7.28515625" style="1010" customWidth="1"/>
    <col min="7173" max="7173" width="11.85546875" style="1010" customWidth="1"/>
    <col min="7174" max="7174" width="7.28515625" style="1010" customWidth="1"/>
    <col min="7175" max="7175" width="8.140625" style="1010" customWidth="1"/>
    <col min="7176" max="7176" width="7.28515625" style="1010" customWidth="1"/>
    <col min="7177" max="7177" width="10.42578125" style="1010" customWidth="1"/>
    <col min="7178" max="7178" width="11.85546875" style="1010" customWidth="1"/>
    <col min="7179" max="7179" width="8.28515625" style="1010" customWidth="1"/>
    <col min="7180" max="7180" width="7.28515625" style="1010" customWidth="1"/>
    <col min="7181" max="7181" width="10.42578125" style="1010" customWidth="1"/>
    <col min="7182" max="7182" width="11.140625" style="1010" customWidth="1"/>
    <col min="7183" max="7184" width="7.28515625" style="1010" customWidth="1"/>
    <col min="7185" max="7185" width="10.28515625" style="1010" customWidth="1"/>
    <col min="7186" max="7186" width="9.7109375" style="1010" customWidth="1"/>
    <col min="7187" max="7187" width="11.140625" style="1010" customWidth="1"/>
    <col min="7188" max="7188" width="10.42578125" style="1010" customWidth="1"/>
    <col min="7189" max="7189" width="9.7109375" style="1010" customWidth="1"/>
    <col min="7190" max="7190" width="11.28515625" style="1010" customWidth="1"/>
    <col min="7191" max="7191" width="9.85546875" style="1010" customWidth="1"/>
    <col min="7192" max="7192" width="7.28515625" style="1010" customWidth="1"/>
    <col min="7193" max="7193" width="10.140625" style="1010" customWidth="1"/>
    <col min="7194" max="7194" width="9.85546875" style="1010" customWidth="1"/>
    <col min="7195" max="7196" width="7.28515625" style="1010" customWidth="1"/>
    <col min="7197" max="7197" width="9.85546875" style="1010" customWidth="1"/>
    <col min="7198" max="7198" width="10.42578125" style="1010" customWidth="1"/>
    <col min="7199" max="7200" width="7.28515625" style="1010" customWidth="1"/>
    <col min="7201" max="7201" width="10.140625" style="1010" customWidth="1"/>
    <col min="7202" max="7202" width="9.85546875" style="1010" customWidth="1"/>
    <col min="7203" max="7218" width="7.28515625" style="1010" customWidth="1"/>
    <col min="7219" max="7219" width="8" style="1010" customWidth="1"/>
    <col min="7220" max="7220" width="7.28515625" style="1010" customWidth="1"/>
    <col min="7221" max="7222" width="10.7109375" style="1010" customWidth="1"/>
    <col min="7223" max="7223" width="7.28515625" style="1010" customWidth="1"/>
    <col min="7224" max="7424" width="9.140625" style="1010"/>
    <col min="7425" max="7425" width="6.28515625" style="1010" customWidth="1"/>
    <col min="7426" max="7426" width="4.85546875" style="1010" customWidth="1"/>
    <col min="7427" max="7427" width="40.85546875" style="1010" customWidth="1"/>
    <col min="7428" max="7428" width="7.28515625" style="1010" customWidth="1"/>
    <col min="7429" max="7429" width="11.85546875" style="1010" customWidth="1"/>
    <col min="7430" max="7430" width="7.28515625" style="1010" customWidth="1"/>
    <col min="7431" max="7431" width="8.140625" style="1010" customWidth="1"/>
    <col min="7432" max="7432" width="7.28515625" style="1010" customWidth="1"/>
    <col min="7433" max="7433" width="10.42578125" style="1010" customWidth="1"/>
    <col min="7434" max="7434" width="11.85546875" style="1010" customWidth="1"/>
    <col min="7435" max="7435" width="8.28515625" style="1010" customWidth="1"/>
    <col min="7436" max="7436" width="7.28515625" style="1010" customWidth="1"/>
    <col min="7437" max="7437" width="10.42578125" style="1010" customWidth="1"/>
    <col min="7438" max="7438" width="11.140625" style="1010" customWidth="1"/>
    <col min="7439" max="7440" width="7.28515625" style="1010" customWidth="1"/>
    <col min="7441" max="7441" width="10.28515625" style="1010" customWidth="1"/>
    <col min="7442" max="7442" width="9.7109375" style="1010" customWidth="1"/>
    <col min="7443" max="7443" width="11.140625" style="1010" customWidth="1"/>
    <col min="7444" max="7444" width="10.42578125" style="1010" customWidth="1"/>
    <col min="7445" max="7445" width="9.7109375" style="1010" customWidth="1"/>
    <col min="7446" max="7446" width="11.28515625" style="1010" customWidth="1"/>
    <col min="7447" max="7447" width="9.85546875" style="1010" customWidth="1"/>
    <col min="7448" max="7448" width="7.28515625" style="1010" customWidth="1"/>
    <col min="7449" max="7449" width="10.140625" style="1010" customWidth="1"/>
    <col min="7450" max="7450" width="9.85546875" style="1010" customWidth="1"/>
    <col min="7451" max="7452" width="7.28515625" style="1010" customWidth="1"/>
    <col min="7453" max="7453" width="9.85546875" style="1010" customWidth="1"/>
    <col min="7454" max="7454" width="10.42578125" style="1010" customWidth="1"/>
    <col min="7455" max="7456" width="7.28515625" style="1010" customWidth="1"/>
    <col min="7457" max="7457" width="10.140625" style="1010" customWidth="1"/>
    <col min="7458" max="7458" width="9.85546875" style="1010" customWidth="1"/>
    <col min="7459" max="7474" width="7.28515625" style="1010" customWidth="1"/>
    <col min="7475" max="7475" width="8" style="1010" customWidth="1"/>
    <col min="7476" max="7476" width="7.28515625" style="1010" customWidth="1"/>
    <col min="7477" max="7478" width="10.7109375" style="1010" customWidth="1"/>
    <col min="7479" max="7479" width="7.28515625" style="1010" customWidth="1"/>
    <col min="7480" max="7680" width="9.140625" style="1010"/>
    <col min="7681" max="7681" width="6.28515625" style="1010" customWidth="1"/>
    <col min="7682" max="7682" width="4.85546875" style="1010" customWidth="1"/>
    <col min="7683" max="7683" width="40.85546875" style="1010" customWidth="1"/>
    <col min="7684" max="7684" width="7.28515625" style="1010" customWidth="1"/>
    <col min="7685" max="7685" width="11.85546875" style="1010" customWidth="1"/>
    <col min="7686" max="7686" width="7.28515625" style="1010" customWidth="1"/>
    <col min="7687" max="7687" width="8.140625" style="1010" customWidth="1"/>
    <col min="7688" max="7688" width="7.28515625" style="1010" customWidth="1"/>
    <col min="7689" max="7689" width="10.42578125" style="1010" customWidth="1"/>
    <col min="7690" max="7690" width="11.85546875" style="1010" customWidth="1"/>
    <col min="7691" max="7691" width="8.28515625" style="1010" customWidth="1"/>
    <col min="7692" max="7692" width="7.28515625" style="1010" customWidth="1"/>
    <col min="7693" max="7693" width="10.42578125" style="1010" customWidth="1"/>
    <col min="7694" max="7694" width="11.140625" style="1010" customWidth="1"/>
    <col min="7695" max="7696" width="7.28515625" style="1010" customWidth="1"/>
    <col min="7697" max="7697" width="10.28515625" style="1010" customWidth="1"/>
    <col min="7698" max="7698" width="9.7109375" style="1010" customWidth="1"/>
    <col min="7699" max="7699" width="11.140625" style="1010" customWidth="1"/>
    <col min="7700" max="7700" width="10.42578125" style="1010" customWidth="1"/>
    <col min="7701" max="7701" width="9.7109375" style="1010" customWidth="1"/>
    <col min="7702" max="7702" width="11.28515625" style="1010" customWidth="1"/>
    <col min="7703" max="7703" width="9.85546875" style="1010" customWidth="1"/>
    <col min="7704" max="7704" width="7.28515625" style="1010" customWidth="1"/>
    <col min="7705" max="7705" width="10.140625" style="1010" customWidth="1"/>
    <col min="7706" max="7706" width="9.85546875" style="1010" customWidth="1"/>
    <col min="7707" max="7708" width="7.28515625" style="1010" customWidth="1"/>
    <col min="7709" max="7709" width="9.85546875" style="1010" customWidth="1"/>
    <col min="7710" max="7710" width="10.42578125" style="1010" customWidth="1"/>
    <col min="7711" max="7712" width="7.28515625" style="1010" customWidth="1"/>
    <col min="7713" max="7713" width="10.140625" style="1010" customWidth="1"/>
    <col min="7714" max="7714" width="9.85546875" style="1010" customWidth="1"/>
    <col min="7715" max="7730" width="7.28515625" style="1010" customWidth="1"/>
    <col min="7731" max="7731" width="8" style="1010" customWidth="1"/>
    <col min="7732" max="7732" width="7.28515625" style="1010" customWidth="1"/>
    <col min="7733" max="7734" width="10.7109375" style="1010" customWidth="1"/>
    <col min="7735" max="7735" width="7.28515625" style="1010" customWidth="1"/>
    <col min="7736" max="7936" width="9.140625" style="1010"/>
    <col min="7937" max="7937" width="6.28515625" style="1010" customWidth="1"/>
    <col min="7938" max="7938" width="4.85546875" style="1010" customWidth="1"/>
    <col min="7939" max="7939" width="40.85546875" style="1010" customWidth="1"/>
    <col min="7940" max="7940" width="7.28515625" style="1010" customWidth="1"/>
    <col min="7941" max="7941" width="11.85546875" style="1010" customWidth="1"/>
    <col min="7942" max="7942" width="7.28515625" style="1010" customWidth="1"/>
    <col min="7943" max="7943" width="8.140625" style="1010" customWidth="1"/>
    <col min="7944" max="7944" width="7.28515625" style="1010" customWidth="1"/>
    <col min="7945" max="7945" width="10.42578125" style="1010" customWidth="1"/>
    <col min="7946" max="7946" width="11.85546875" style="1010" customWidth="1"/>
    <col min="7947" max="7947" width="8.28515625" style="1010" customWidth="1"/>
    <col min="7948" max="7948" width="7.28515625" style="1010" customWidth="1"/>
    <col min="7949" max="7949" width="10.42578125" style="1010" customWidth="1"/>
    <col min="7950" max="7950" width="11.140625" style="1010" customWidth="1"/>
    <col min="7951" max="7952" width="7.28515625" style="1010" customWidth="1"/>
    <col min="7953" max="7953" width="10.28515625" style="1010" customWidth="1"/>
    <col min="7954" max="7954" width="9.7109375" style="1010" customWidth="1"/>
    <col min="7955" max="7955" width="11.140625" style="1010" customWidth="1"/>
    <col min="7956" max="7956" width="10.42578125" style="1010" customWidth="1"/>
    <col min="7957" max="7957" width="9.7109375" style="1010" customWidth="1"/>
    <col min="7958" max="7958" width="11.28515625" style="1010" customWidth="1"/>
    <col min="7959" max="7959" width="9.85546875" style="1010" customWidth="1"/>
    <col min="7960" max="7960" width="7.28515625" style="1010" customWidth="1"/>
    <col min="7961" max="7961" width="10.140625" style="1010" customWidth="1"/>
    <col min="7962" max="7962" width="9.85546875" style="1010" customWidth="1"/>
    <col min="7963" max="7964" width="7.28515625" style="1010" customWidth="1"/>
    <col min="7965" max="7965" width="9.85546875" style="1010" customWidth="1"/>
    <col min="7966" max="7966" width="10.42578125" style="1010" customWidth="1"/>
    <col min="7967" max="7968" width="7.28515625" style="1010" customWidth="1"/>
    <col min="7969" max="7969" width="10.140625" style="1010" customWidth="1"/>
    <col min="7970" max="7970" width="9.85546875" style="1010" customWidth="1"/>
    <col min="7971" max="7986" width="7.28515625" style="1010" customWidth="1"/>
    <col min="7987" max="7987" width="8" style="1010" customWidth="1"/>
    <col min="7988" max="7988" width="7.28515625" style="1010" customWidth="1"/>
    <col min="7989" max="7990" width="10.7109375" style="1010" customWidth="1"/>
    <col min="7991" max="7991" width="7.28515625" style="1010" customWidth="1"/>
    <col min="7992" max="8192" width="9.140625" style="1010"/>
    <col min="8193" max="8193" width="6.28515625" style="1010" customWidth="1"/>
    <col min="8194" max="8194" width="4.85546875" style="1010" customWidth="1"/>
    <col min="8195" max="8195" width="40.85546875" style="1010" customWidth="1"/>
    <col min="8196" max="8196" width="7.28515625" style="1010" customWidth="1"/>
    <col min="8197" max="8197" width="11.85546875" style="1010" customWidth="1"/>
    <col min="8198" max="8198" width="7.28515625" style="1010" customWidth="1"/>
    <col min="8199" max="8199" width="8.140625" style="1010" customWidth="1"/>
    <col min="8200" max="8200" width="7.28515625" style="1010" customWidth="1"/>
    <col min="8201" max="8201" width="10.42578125" style="1010" customWidth="1"/>
    <col min="8202" max="8202" width="11.85546875" style="1010" customWidth="1"/>
    <col min="8203" max="8203" width="8.28515625" style="1010" customWidth="1"/>
    <col min="8204" max="8204" width="7.28515625" style="1010" customWidth="1"/>
    <col min="8205" max="8205" width="10.42578125" style="1010" customWidth="1"/>
    <col min="8206" max="8206" width="11.140625" style="1010" customWidth="1"/>
    <col min="8207" max="8208" width="7.28515625" style="1010" customWidth="1"/>
    <col min="8209" max="8209" width="10.28515625" style="1010" customWidth="1"/>
    <col min="8210" max="8210" width="9.7109375" style="1010" customWidth="1"/>
    <col min="8211" max="8211" width="11.140625" style="1010" customWidth="1"/>
    <col min="8212" max="8212" width="10.42578125" style="1010" customWidth="1"/>
    <col min="8213" max="8213" width="9.7109375" style="1010" customWidth="1"/>
    <col min="8214" max="8214" width="11.28515625" style="1010" customWidth="1"/>
    <col min="8215" max="8215" width="9.85546875" style="1010" customWidth="1"/>
    <col min="8216" max="8216" width="7.28515625" style="1010" customWidth="1"/>
    <col min="8217" max="8217" width="10.140625" style="1010" customWidth="1"/>
    <col min="8218" max="8218" width="9.85546875" style="1010" customWidth="1"/>
    <col min="8219" max="8220" width="7.28515625" style="1010" customWidth="1"/>
    <col min="8221" max="8221" width="9.85546875" style="1010" customWidth="1"/>
    <col min="8222" max="8222" width="10.42578125" style="1010" customWidth="1"/>
    <col min="8223" max="8224" width="7.28515625" style="1010" customWidth="1"/>
    <col min="8225" max="8225" width="10.140625" style="1010" customWidth="1"/>
    <col min="8226" max="8226" width="9.85546875" style="1010" customWidth="1"/>
    <col min="8227" max="8242" width="7.28515625" style="1010" customWidth="1"/>
    <col min="8243" max="8243" width="8" style="1010" customWidth="1"/>
    <col min="8244" max="8244" width="7.28515625" style="1010" customWidth="1"/>
    <col min="8245" max="8246" width="10.7109375" style="1010" customWidth="1"/>
    <col min="8247" max="8247" width="7.28515625" style="1010" customWidth="1"/>
    <col min="8248" max="8448" width="9.140625" style="1010"/>
    <col min="8449" max="8449" width="6.28515625" style="1010" customWidth="1"/>
    <col min="8450" max="8450" width="4.85546875" style="1010" customWidth="1"/>
    <col min="8451" max="8451" width="40.85546875" style="1010" customWidth="1"/>
    <col min="8452" max="8452" width="7.28515625" style="1010" customWidth="1"/>
    <col min="8453" max="8453" width="11.85546875" style="1010" customWidth="1"/>
    <col min="8454" max="8454" width="7.28515625" style="1010" customWidth="1"/>
    <col min="8455" max="8455" width="8.140625" style="1010" customWidth="1"/>
    <col min="8456" max="8456" width="7.28515625" style="1010" customWidth="1"/>
    <col min="8457" max="8457" width="10.42578125" style="1010" customWidth="1"/>
    <col min="8458" max="8458" width="11.85546875" style="1010" customWidth="1"/>
    <col min="8459" max="8459" width="8.28515625" style="1010" customWidth="1"/>
    <col min="8460" max="8460" width="7.28515625" style="1010" customWidth="1"/>
    <col min="8461" max="8461" width="10.42578125" style="1010" customWidth="1"/>
    <col min="8462" max="8462" width="11.140625" style="1010" customWidth="1"/>
    <col min="8463" max="8464" width="7.28515625" style="1010" customWidth="1"/>
    <col min="8465" max="8465" width="10.28515625" style="1010" customWidth="1"/>
    <col min="8466" max="8466" width="9.7109375" style="1010" customWidth="1"/>
    <col min="8467" max="8467" width="11.140625" style="1010" customWidth="1"/>
    <col min="8468" max="8468" width="10.42578125" style="1010" customWidth="1"/>
    <col min="8469" max="8469" width="9.7109375" style="1010" customWidth="1"/>
    <col min="8470" max="8470" width="11.28515625" style="1010" customWidth="1"/>
    <col min="8471" max="8471" width="9.85546875" style="1010" customWidth="1"/>
    <col min="8472" max="8472" width="7.28515625" style="1010" customWidth="1"/>
    <col min="8473" max="8473" width="10.140625" style="1010" customWidth="1"/>
    <col min="8474" max="8474" width="9.85546875" style="1010" customWidth="1"/>
    <col min="8475" max="8476" width="7.28515625" style="1010" customWidth="1"/>
    <col min="8477" max="8477" width="9.85546875" style="1010" customWidth="1"/>
    <col min="8478" max="8478" width="10.42578125" style="1010" customWidth="1"/>
    <col min="8479" max="8480" width="7.28515625" style="1010" customWidth="1"/>
    <col min="8481" max="8481" width="10.140625" style="1010" customWidth="1"/>
    <col min="8482" max="8482" width="9.85546875" style="1010" customWidth="1"/>
    <col min="8483" max="8498" width="7.28515625" style="1010" customWidth="1"/>
    <col min="8499" max="8499" width="8" style="1010" customWidth="1"/>
    <col min="8500" max="8500" width="7.28515625" style="1010" customWidth="1"/>
    <col min="8501" max="8502" width="10.7109375" style="1010" customWidth="1"/>
    <col min="8503" max="8503" width="7.28515625" style="1010" customWidth="1"/>
    <col min="8504" max="8704" width="9.140625" style="1010"/>
    <col min="8705" max="8705" width="6.28515625" style="1010" customWidth="1"/>
    <col min="8706" max="8706" width="4.85546875" style="1010" customWidth="1"/>
    <col min="8707" max="8707" width="40.85546875" style="1010" customWidth="1"/>
    <col min="8708" max="8708" width="7.28515625" style="1010" customWidth="1"/>
    <col min="8709" max="8709" width="11.85546875" style="1010" customWidth="1"/>
    <col min="8710" max="8710" width="7.28515625" style="1010" customWidth="1"/>
    <col min="8711" max="8711" width="8.140625" style="1010" customWidth="1"/>
    <col min="8712" max="8712" width="7.28515625" style="1010" customWidth="1"/>
    <col min="8713" max="8713" width="10.42578125" style="1010" customWidth="1"/>
    <col min="8714" max="8714" width="11.85546875" style="1010" customWidth="1"/>
    <col min="8715" max="8715" width="8.28515625" style="1010" customWidth="1"/>
    <col min="8716" max="8716" width="7.28515625" style="1010" customWidth="1"/>
    <col min="8717" max="8717" width="10.42578125" style="1010" customWidth="1"/>
    <col min="8718" max="8718" width="11.140625" style="1010" customWidth="1"/>
    <col min="8719" max="8720" width="7.28515625" style="1010" customWidth="1"/>
    <col min="8721" max="8721" width="10.28515625" style="1010" customWidth="1"/>
    <col min="8722" max="8722" width="9.7109375" style="1010" customWidth="1"/>
    <col min="8723" max="8723" width="11.140625" style="1010" customWidth="1"/>
    <col min="8724" max="8724" width="10.42578125" style="1010" customWidth="1"/>
    <col min="8725" max="8725" width="9.7109375" style="1010" customWidth="1"/>
    <col min="8726" max="8726" width="11.28515625" style="1010" customWidth="1"/>
    <col min="8727" max="8727" width="9.85546875" style="1010" customWidth="1"/>
    <col min="8728" max="8728" width="7.28515625" style="1010" customWidth="1"/>
    <col min="8729" max="8729" width="10.140625" style="1010" customWidth="1"/>
    <col min="8730" max="8730" width="9.85546875" style="1010" customWidth="1"/>
    <col min="8731" max="8732" width="7.28515625" style="1010" customWidth="1"/>
    <col min="8733" max="8733" width="9.85546875" style="1010" customWidth="1"/>
    <col min="8734" max="8734" width="10.42578125" style="1010" customWidth="1"/>
    <col min="8735" max="8736" width="7.28515625" style="1010" customWidth="1"/>
    <col min="8737" max="8737" width="10.140625" style="1010" customWidth="1"/>
    <col min="8738" max="8738" width="9.85546875" style="1010" customWidth="1"/>
    <col min="8739" max="8754" width="7.28515625" style="1010" customWidth="1"/>
    <col min="8755" max="8755" width="8" style="1010" customWidth="1"/>
    <col min="8756" max="8756" width="7.28515625" style="1010" customWidth="1"/>
    <col min="8757" max="8758" width="10.7109375" style="1010" customWidth="1"/>
    <col min="8759" max="8759" width="7.28515625" style="1010" customWidth="1"/>
    <col min="8760" max="8960" width="9.140625" style="1010"/>
    <col min="8961" max="8961" width="6.28515625" style="1010" customWidth="1"/>
    <col min="8962" max="8962" width="4.85546875" style="1010" customWidth="1"/>
    <col min="8963" max="8963" width="40.85546875" style="1010" customWidth="1"/>
    <col min="8964" max="8964" width="7.28515625" style="1010" customWidth="1"/>
    <col min="8965" max="8965" width="11.85546875" style="1010" customWidth="1"/>
    <col min="8966" max="8966" width="7.28515625" style="1010" customWidth="1"/>
    <col min="8967" max="8967" width="8.140625" style="1010" customWidth="1"/>
    <col min="8968" max="8968" width="7.28515625" style="1010" customWidth="1"/>
    <col min="8969" max="8969" width="10.42578125" style="1010" customWidth="1"/>
    <col min="8970" max="8970" width="11.85546875" style="1010" customWidth="1"/>
    <col min="8971" max="8971" width="8.28515625" style="1010" customWidth="1"/>
    <col min="8972" max="8972" width="7.28515625" style="1010" customWidth="1"/>
    <col min="8973" max="8973" width="10.42578125" style="1010" customWidth="1"/>
    <col min="8974" max="8974" width="11.140625" style="1010" customWidth="1"/>
    <col min="8975" max="8976" width="7.28515625" style="1010" customWidth="1"/>
    <col min="8977" max="8977" width="10.28515625" style="1010" customWidth="1"/>
    <col min="8978" max="8978" width="9.7109375" style="1010" customWidth="1"/>
    <col min="8979" max="8979" width="11.140625" style="1010" customWidth="1"/>
    <col min="8980" max="8980" width="10.42578125" style="1010" customWidth="1"/>
    <col min="8981" max="8981" width="9.7109375" style="1010" customWidth="1"/>
    <col min="8982" max="8982" width="11.28515625" style="1010" customWidth="1"/>
    <col min="8983" max="8983" width="9.85546875" style="1010" customWidth="1"/>
    <col min="8984" max="8984" width="7.28515625" style="1010" customWidth="1"/>
    <col min="8985" max="8985" width="10.140625" style="1010" customWidth="1"/>
    <col min="8986" max="8986" width="9.85546875" style="1010" customWidth="1"/>
    <col min="8987" max="8988" width="7.28515625" style="1010" customWidth="1"/>
    <col min="8989" max="8989" width="9.85546875" style="1010" customWidth="1"/>
    <col min="8990" max="8990" width="10.42578125" style="1010" customWidth="1"/>
    <col min="8991" max="8992" width="7.28515625" style="1010" customWidth="1"/>
    <col min="8993" max="8993" width="10.140625" style="1010" customWidth="1"/>
    <col min="8994" max="8994" width="9.85546875" style="1010" customWidth="1"/>
    <col min="8995" max="9010" width="7.28515625" style="1010" customWidth="1"/>
    <col min="9011" max="9011" width="8" style="1010" customWidth="1"/>
    <col min="9012" max="9012" width="7.28515625" style="1010" customWidth="1"/>
    <col min="9013" max="9014" width="10.7109375" style="1010" customWidth="1"/>
    <col min="9015" max="9015" width="7.28515625" style="1010" customWidth="1"/>
    <col min="9016" max="9216" width="9.140625" style="1010"/>
    <col min="9217" max="9217" width="6.28515625" style="1010" customWidth="1"/>
    <col min="9218" max="9218" width="4.85546875" style="1010" customWidth="1"/>
    <col min="9219" max="9219" width="40.85546875" style="1010" customWidth="1"/>
    <col min="9220" max="9220" width="7.28515625" style="1010" customWidth="1"/>
    <col min="9221" max="9221" width="11.85546875" style="1010" customWidth="1"/>
    <col min="9222" max="9222" width="7.28515625" style="1010" customWidth="1"/>
    <col min="9223" max="9223" width="8.140625" style="1010" customWidth="1"/>
    <col min="9224" max="9224" width="7.28515625" style="1010" customWidth="1"/>
    <col min="9225" max="9225" width="10.42578125" style="1010" customWidth="1"/>
    <col min="9226" max="9226" width="11.85546875" style="1010" customWidth="1"/>
    <col min="9227" max="9227" width="8.28515625" style="1010" customWidth="1"/>
    <col min="9228" max="9228" width="7.28515625" style="1010" customWidth="1"/>
    <col min="9229" max="9229" width="10.42578125" style="1010" customWidth="1"/>
    <col min="9230" max="9230" width="11.140625" style="1010" customWidth="1"/>
    <col min="9231" max="9232" width="7.28515625" style="1010" customWidth="1"/>
    <col min="9233" max="9233" width="10.28515625" style="1010" customWidth="1"/>
    <col min="9234" max="9234" width="9.7109375" style="1010" customWidth="1"/>
    <col min="9235" max="9235" width="11.140625" style="1010" customWidth="1"/>
    <col min="9236" max="9236" width="10.42578125" style="1010" customWidth="1"/>
    <col min="9237" max="9237" width="9.7109375" style="1010" customWidth="1"/>
    <col min="9238" max="9238" width="11.28515625" style="1010" customWidth="1"/>
    <col min="9239" max="9239" width="9.85546875" style="1010" customWidth="1"/>
    <col min="9240" max="9240" width="7.28515625" style="1010" customWidth="1"/>
    <col min="9241" max="9241" width="10.140625" style="1010" customWidth="1"/>
    <col min="9242" max="9242" width="9.85546875" style="1010" customWidth="1"/>
    <col min="9243" max="9244" width="7.28515625" style="1010" customWidth="1"/>
    <col min="9245" max="9245" width="9.85546875" style="1010" customWidth="1"/>
    <col min="9246" max="9246" width="10.42578125" style="1010" customWidth="1"/>
    <col min="9247" max="9248" width="7.28515625" style="1010" customWidth="1"/>
    <col min="9249" max="9249" width="10.140625" style="1010" customWidth="1"/>
    <col min="9250" max="9250" width="9.85546875" style="1010" customWidth="1"/>
    <col min="9251" max="9266" width="7.28515625" style="1010" customWidth="1"/>
    <col min="9267" max="9267" width="8" style="1010" customWidth="1"/>
    <col min="9268" max="9268" width="7.28515625" style="1010" customWidth="1"/>
    <col min="9269" max="9270" width="10.7109375" style="1010" customWidth="1"/>
    <col min="9271" max="9271" width="7.28515625" style="1010" customWidth="1"/>
    <col min="9272" max="9472" width="9.140625" style="1010"/>
    <col min="9473" max="9473" width="6.28515625" style="1010" customWidth="1"/>
    <col min="9474" max="9474" width="4.85546875" style="1010" customWidth="1"/>
    <col min="9475" max="9475" width="40.85546875" style="1010" customWidth="1"/>
    <col min="9476" max="9476" width="7.28515625" style="1010" customWidth="1"/>
    <col min="9477" max="9477" width="11.85546875" style="1010" customWidth="1"/>
    <col min="9478" max="9478" width="7.28515625" style="1010" customWidth="1"/>
    <col min="9479" max="9479" width="8.140625" style="1010" customWidth="1"/>
    <col min="9480" max="9480" width="7.28515625" style="1010" customWidth="1"/>
    <col min="9481" max="9481" width="10.42578125" style="1010" customWidth="1"/>
    <col min="9482" max="9482" width="11.85546875" style="1010" customWidth="1"/>
    <col min="9483" max="9483" width="8.28515625" style="1010" customWidth="1"/>
    <col min="9484" max="9484" width="7.28515625" style="1010" customWidth="1"/>
    <col min="9485" max="9485" width="10.42578125" style="1010" customWidth="1"/>
    <col min="9486" max="9486" width="11.140625" style="1010" customWidth="1"/>
    <col min="9487" max="9488" width="7.28515625" style="1010" customWidth="1"/>
    <col min="9489" max="9489" width="10.28515625" style="1010" customWidth="1"/>
    <col min="9490" max="9490" width="9.7109375" style="1010" customWidth="1"/>
    <col min="9491" max="9491" width="11.140625" style="1010" customWidth="1"/>
    <col min="9492" max="9492" width="10.42578125" style="1010" customWidth="1"/>
    <col min="9493" max="9493" width="9.7109375" style="1010" customWidth="1"/>
    <col min="9494" max="9494" width="11.28515625" style="1010" customWidth="1"/>
    <col min="9495" max="9495" width="9.85546875" style="1010" customWidth="1"/>
    <col min="9496" max="9496" width="7.28515625" style="1010" customWidth="1"/>
    <col min="9497" max="9497" width="10.140625" style="1010" customWidth="1"/>
    <col min="9498" max="9498" width="9.85546875" style="1010" customWidth="1"/>
    <col min="9499" max="9500" width="7.28515625" style="1010" customWidth="1"/>
    <col min="9501" max="9501" width="9.85546875" style="1010" customWidth="1"/>
    <col min="9502" max="9502" width="10.42578125" style="1010" customWidth="1"/>
    <col min="9503" max="9504" width="7.28515625" style="1010" customWidth="1"/>
    <col min="9505" max="9505" width="10.140625" style="1010" customWidth="1"/>
    <col min="9506" max="9506" width="9.85546875" style="1010" customWidth="1"/>
    <col min="9507" max="9522" width="7.28515625" style="1010" customWidth="1"/>
    <col min="9523" max="9523" width="8" style="1010" customWidth="1"/>
    <col min="9524" max="9524" width="7.28515625" style="1010" customWidth="1"/>
    <col min="9525" max="9526" width="10.7109375" style="1010" customWidth="1"/>
    <col min="9527" max="9527" width="7.28515625" style="1010" customWidth="1"/>
    <col min="9528" max="9728" width="9.140625" style="1010"/>
    <col min="9729" max="9729" width="6.28515625" style="1010" customWidth="1"/>
    <col min="9730" max="9730" width="4.85546875" style="1010" customWidth="1"/>
    <col min="9731" max="9731" width="40.85546875" style="1010" customWidth="1"/>
    <col min="9732" max="9732" width="7.28515625" style="1010" customWidth="1"/>
    <col min="9733" max="9733" width="11.85546875" style="1010" customWidth="1"/>
    <col min="9734" max="9734" width="7.28515625" style="1010" customWidth="1"/>
    <col min="9735" max="9735" width="8.140625" style="1010" customWidth="1"/>
    <col min="9736" max="9736" width="7.28515625" style="1010" customWidth="1"/>
    <col min="9737" max="9737" width="10.42578125" style="1010" customWidth="1"/>
    <col min="9738" max="9738" width="11.85546875" style="1010" customWidth="1"/>
    <col min="9739" max="9739" width="8.28515625" style="1010" customWidth="1"/>
    <col min="9740" max="9740" width="7.28515625" style="1010" customWidth="1"/>
    <col min="9741" max="9741" width="10.42578125" style="1010" customWidth="1"/>
    <col min="9742" max="9742" width="11.140625" style="1010" customWidth="1"/>
    <col min="9743" max="9744" width="7.28515625" style="1010" customWidth="1"/>
    <col min="9745" max="9745" width="10.28515625" style="1010" customWidth="1"/>
    <col min="9746" max="9746" width="9.7109375" style="1010" customWidth="1"/>
    <col min="9747" max="9747" width="11.140625" style="1010" customWidth="1"/>
    <col min="9748" max="9748" width="10.42578125" style="1010" customWidth="1"/>
    <col min="9749" max="9749" width="9.7109375" style="1010" customWidth="1"/>
    <col min="9750" max="9750" width="11.28515625" style="1010" customWidth="1"/>
    <col min="9751" max="9751" width="9.85546875" style="1010" customWidth="1"/>
    <col min="9752" max="9752" width="7.28515625" style="1010" customWidth="1"/>
    <col min="9753" max="9753" width="10.140625" style="1010" customWidth="1"/>
    <col min="9754" max="9754" width="9.85546875" style="1010" customWidth="1"/>
    <col min="9755" max="9756" width="7.28515625" style="1010" customWidth="1"/>
    <col min="9757" max="9757" width="9.85546875" style="1010" customWidth="1"/>
    <col min="9758" max="9758" width="10.42578125" style="1010" customWidth="1"/>
    <col min="9759" max="9760" width="7.28515625" style="1010" customWidth="1"/>
    <col min="9761" max="9761" width="10.140625" style="1010" customWidth="1"/>
    <col min="9762" max="9762" width="9.85546875" style="1010" customWidth="1"/>
    <col min="9763" max="9778" width="7.28515625" style="1010" customWidth="1"/>
    <col min="9779" max="9779" width="8" style="1010" customWidth="1"/>
    <col min="9780" max="9780" width="7.28515625" style="1010" customWidth="1"/>
    <col min="9781" max="9782" width="10.7109375" style="1010" customWidth="1"/>
    <col min="9783" max="9783" width="7.28515625" style="1010" customWidth="1"/>
    <col min="9784" max="9984" width="9.140625" style="1010"/>
    <col min="9985" max="9985" width="6.28515625" style="1010" customWidth="1"/>
    <col min="9986" max="9986" width="4.85546875" style="1010" customWidth="1"/>
    <col min="9987" max="9987" width="40.85546875" style="1010" customWidth="1"/>
    <col min="9988" max="9988" width="7.28515625" style="1010" customWidth="1"/>
    <col min="9989" max="9989" width="11.85546875" style="1010" customWidth="1"/>
    <col min="9990" max="9990" width="7.28515625" style="1010" customWidth="1"/>
    <col min="9991" max="9991" width="8.140625" style="1010" customWidth="1"/>
    <col min="9992" max="9992" width="7.28515625" style="1010" customWidth="1"/>
    <col min="9993" max="9993" width="10.42578125" style="1010" customWidth="1"/>
    <col min="9994" max="9994" width="11.85546875" style="1010" customWidth="1"/>
    <col min="9995" max="9995" width="8.28515625" style="1010" customWidth="1"/>
    <col min="9996" max="9996" width="7.28515625" style="1010" customWidth="1"/>
    <col min="9997" max="9997" width="10.42578125" style="1010" customWidth="1"/>
    <col min="9998" max="9998" width="11.140625" style="1010" customWidth="1"/>
    <col min="9999" max="10000" width="7.28515625" style="1010" customWidth="1"/>
    <col min="10001" max="10001" width="10.28515625" style="1010" customWidth="1"/>
    <col min="10002" max="10002" width="9.7109375" style="1010" customWidth="1"/>
    <col min="10003" max="10003" width="11.140625" style="1010" customWidth="1"/>
    <col min="10004" max="10004" width="10.42578125" style="1010" customWidth="1"/>
    <col min="10005" max="10005" width="9.7109375" style="1010" customWidth="1"/>
    <col min="10006" max="10006" width="11.28515625" style="1010" customWidth="1"/>
    <col min="10007" max="10007" width="9.85546875" style="1010" customWidth="1"/>
    <col min="10008" max="10008" width="7.28515625" style="1010" customWidth="1"/>
    <col min="10009" max="10009" width="10.140625" style="1010" customWidth="1"/>
    <col min="10010" max="10010" width="9.85546875" style="1010" customWidth="1"/>
    <col min="10011" max="10012" width="7.28515625" style="1010" customWidth="1"/>
    <col min="10013" max="10013" width="9.85546875" style="1010" customWidth="1"/>
    <col min="10014" max="10014" width="10.42578125" style="1010" customWidth="1"/>
    <col min="10015" max="10016" width="7.28515625" style="1010" customWidth="1"/>
    <col min="10017" max="10017" width="10.140625" style="1010" customWidth="1"/>
    <col min="10018" max="10018" width="9.85546875" style="1010" customWidth="1"/>
    <col min="10019" max="10034" width="7.28515625" style="1010" customWidth="1"/>
    <col min="10035" max="10035" width="8" style="1010" customWidth="1"/>
    <col min="10036" max="10036" width="7.28515625" style="1010" customWidth="1"/>
    <col min="10037" max="10038" width="10.7109375" style="1010" customWidth="1"/>
    <col min="10039" max="10039" width="7.28515625" style="1010" customWidth="1"/>
    <col min="10040" max="10240" width="9.140625" style="1010"/>
    <col min="10241" max="10241" width="6.28515625" style="1010" customWidth="1"/>
    <col min="10242" max="10242" width="4.85546875" style="1010" customWidth="1"/>
    <col min="10243" max="10243" width="40.85546875" style="1010" customWidth="1"/>
    <col min="10244" max="10244" width="7.28515625" style="1010" customWidth="1"/>
    <col min="10245" max="10245" width="11.85546875" style="1010" customWidth="1"/>
    <col min="10246" max="10246" width="7.28515625" style="1010" customWidth="1"/>
    <col min="10247" max="10247" width="8.140625" style="1010" customWidth="1"/>
    <col min="10248" max="10248" width="7.28515625" style="1010" customWidth="1"/>
    <col min="10249" max="10249" width="10.42578125" style="1010" customWidth="1"/>
    <col min="10250" max="10250" width="11.85546875" style="1010" customWidth="1"/>
    <col min="10251" max="10251" width="8.28515625" style="1010" customWidth="1"/>
    <col min="10252" max="10252" width="7.28515625" style="1010" customWidth="1"/>
    <col min="10253" max="10253" width="10.42578125" style="1010" customWidth="1"/>
    <col min="10254" max="10254" width="11.140625" style="1010" customWidth="1"/>
    <col min="10255" max="10256" width="7.28515625" style="1010" customWidth="1"/>
    <col min="10257" max="10257" width="10.28515625" style="1010" customWidth="1"/>
    <col min="10258" max="10258" width="9.7109375" style="1010" customWidth="1"/>
    <col min="10259" max="10259" width="11.140625" style="1010" customWidth="1"/>
    <col min="10260" max="10260" width="10.42578125" style="1010" customWidth="1"/>
    <col min="10261" max="10261" width="9.7109375" style="1010" customWidth="1"/>
    <col min="10262" max="10262" width="11.28515625" style="1010" customWidth="1"/>
    <col min="10263" max="10263" width="9.85546875" style="1010" customWidth="1"/>
    <col min="10264" max="10264" width="7.28515625" style="1010" customWidth="1"/>
    <col min="10265" max="10265" width="10.140625" style="1010" customWidth="1"/>
    <col min="10266" max="10266" width="9.85546875" style="1010" customWidth="1"/>
    <col min="10267" max="10268" width="7.28515625" style="1010" customWidth="1"/>
    <col min="10269" max="10269" width="9.85546875" style="1010" customWidth="1"/>
    <col min="10270" max="10270" width="10.42578125" style="1010" customWidth="1"/>
    <col min="10271" max="10272" width="7.28515625" style="1010" customWidth="1"/>
    <col min="10273" max="10273" width="10.140625" style="1010" customWidth="1"/>
    <col min="10274" max="10274" width="9.85546875" style="1010" customWidth="1"/>
    <col min="10275" max="10290" width="7.28515625" style="1010" customWidth="1"/>
    <col min="10291" max="10291" width="8" style="1010" customWidth="1"/>
    <col min="10292" max="10292" width="7.28515625" style="1010" customWidth="1"/>
    <col min="10293" max="10294" width="10.7109375" style="1010" customWidth="1"/>
    <col min="10295" max="10295" width="7.28515625" style="1010" customWidth="1"/>
    <col min="10296" max="10496" width="9.140625" style="1010"/>
    <col min="10497" max="10497" width="6.28515625" style="1010" customWidth="1"/>
    <col min="10498" max="10498" width="4.85546875" style="1010" customWidth="1"/>
    <col min="10499" max="10499" width="40.85546875" style="1010" customWidth="1"/>
    <col min="10500" max="10500" width="7.28515625" style="1010" customWidth="1"/>
    <col min="10501" max="10501" width="11.85546875" style="1010" customWidth="1"/>
    <col min="10502" max="10502" width="7.28515625" style="1010" customWidth="1"/>
    <col min="10503" max="10503" width="8.140625" style="1010" customWidth="1"/>
    <col min="10504" max="10504" width="7.28515625" style="1010" customWidth="1"/>
    <col min="10505" max="10505" width="10.42578125" style="1010" customWidth="1"/>
    <col min="10506" max="10506" width="11.85546875" style="1010" customWidth="1"/>
    <col min="10507" max="10507" width="8.28515625" style="1010" customWidth="1"/>
    <col min="10508" max="10508" width="7.28515625" style="1010" customWidth="1"/>
    <col min="10509" max="10509" width="10.42578125" style="1010" customWidth="1"/>
    <col min="10510" max="10510" width="11.140625" style="1010" customWidth="1"/>
    <col min="10511" max="10512" width="7.28515625" style="1010" customWidth="1"/>
    <col min="10513" max="10513" width="10.28515625" style="1010" customWidth="1"/>
    <col min="10514" max="10514" width="9.7109375" style="1010" customWidth="1"/>
    <col min="10515" max="10515" width="11.140625" style="1010" customWidth="1"/>
    <col min="10516" max="10516" width="10.42578125" style="1010" customWidth="1"/>
    <col min="10517" max="10517" width="9.7109375" style="1010" customWidth="1"/>
    <col min="10518" max="10518" width="11.28515625" style="1010" customWidth="1"/>
    <col min="10519" max="10519" width="9.85546875" style="1010" customWidth="1"/>
    <col min="10520" max="10520" width="7.28515625" style="1010" customWidth="1"/>
    <col min="10521" max="10521" width="10.140625" style="1010" customWidth="1"/>
    <col min="10522" max="10522" width="9.85546875" style="1010" customWidth="1"/>
    <col min="10523" max="10524" width="7.28515625" style="1010" customWidth="1"/>
    <col min="10525" max="10525" width="9.85546875" style="1010" customWidth="1"/>
    <col min="10526" max="10526" width="10.42578125" style="1010" customWidth="1"/>
    <col min="10527" max="10528" width="7.28515625" style="1010" customWidth="1"/>
    <col min="10529" max="10529" width="10.140625" style="1010" customWidth="1"/>
    <col min="10530" max="10530" width="9.85546875" style="1010" customWidth="1"/>
    <col min="10531" max="10546" width="7.28515625" style="1010" customWidth="1"/>
    <col min="10547" max="10547" width="8" style="1010" customWidth="1"/>
    <col min="10548" max="10548" width="7.28515625" style="1010" customWidth="1"/>
    <col min="10549" max="10550" width="10.7109375" style="1010" customWidth="1"/>
    <col min="10551" max="10551" width="7.28515625" style="1010" customWidth="1"/>
    <col min="10552" max="10752" width="9.140625" style="1010"/>
    <col min="10753" max="10753" width="6.28515625" style="1010" customWidth="1"/>
    <col min="10754" max="10754" width="4.85546875" style="1010" customWidth="1"/>
    <col min="10755" max="10755" width="40.85546875" style="1010" customWidth="1"/>
    <col min="10756" max="10756" width="7.28515625" style="1010" customWidth="1"/>
    <col min="10757" max="10757" width="11.85546875" style="1010" customWidth="1"/>
    <col min="10758" max="10758" width="7.28515625" style="1010" customWidth="1"/>
    <col min="10759" max="10759" width="8.140625" style="1010" customWidth="1"/>
    <col min="10760" max="10760" width="7.28515625" style="1010" customWidth="1"/>
    <col min="10761" max="10761" width="10.42578125" style="1010" customWidth="1"/>
    <col min="10762" max="10762" width="11.85546875" style="1010" customWidth="1"/>
    <col min="10763" max="10763" width="8.28515625" style="1010" customWidth="1"/>
    <col min="10764" max="10764" width="7.28515625" style="1010" customWidth="1"/>
    <col min="10765" max="10765" width="10.42578125" style="1010" customWidth="1"/>
    <col min="10766" max="10766" width="11.140625" style="1010" customWidth="1"/>
    <col min="10767" max="10768" width="7.28515625" style="1010" customWidth="1"/>
    <col min="10769" max="10769" width="10.28515625" style="1010" customWidth="1"/>
    <col min="10770" max="10770" width="9.7109375" style="1010" customWidth="1"/>
    <col min="10771" max="10771" width="11.140625" style="1010" customWidth="1"/>
    <col min="10772" max="10772" width="10.42578125" style="1010" customWidth="1"/>
    <col min="10773" max="10773" width="9.7109375" style="1010" customWidth="1"/>
    <col min="10774" max="10774" width="11.28515625" style="1010" customWidth="1"/>
    <col min="10775" max="10775" width="9.85546875" style="1010" customWidth="1"/>
    <col min="10776" max="10776" width="7.28515625" style="1010" customWidth="1"/>
    <col min="10777" max="10777" width="10.140625" style="1010" customWidth="1"/>
    <col min="10778" max="10778" width="9.85546875" style="1010" customWidth="1"/>
    <col min="10779" max="10780" width="7.28515625" style="1010" customWidth="1"/>
    <col min="10781" max="10781" width="9.85546875" style="1010" customWidth="1"/>
    <col min="10782" max="10782" width="10.42578125" style="1010" customWidth="1"/>
    <col min="10783" max="10784" width="7.28515625" style="1010" customWidth="1"/>
    <col min="10785" max="10785" width="10.140625" style="1010" customWidth="1"/>
    <col min="10786" max="10786" width="9.85546875" style="1010" customWidth="1"/>
    <col min="10787" max="10802" width="7.28515625" style="1010" customWidth="1"/>
    <col min="10803" max="10803" width="8" style="1010" customWidth="1"/>
    <col min="10804" max="10804" width="7.28515625" style="1010" customWidth="1"/>
    <col min="10805" max="10806" width="10.7109375" style="1010" customWidth="1"/>
    <col min="10807" max="10807" width="7.28515625" style="1010" customWidth="1"/>
    <col min="10808" max="11008" width="9.140625" style="1010"/>
    <col min="11009" max="11009" width="6.28515625" style="1010" customWidth="1"/>
    <col min="11010" max="11010" width="4.85546875" style="1010" customWidth="1"/>
    <col min="11011" max="11011" width="40.85546875" style="1010" customWidth="1"/>
    <col min="11012" max="11012" width="7.28515625" style="1010" customWidth="1"/>
    <col min="11013" max="11013" width="11.85546875" style="1010" customWidth="1"/>
    <col min="11014" max="11014" width="7.28515625" style="1010" customWidth="1"/>
    <col min="11015" max="11015" width="8.140625" style="1010" customWidth="1"/>
    <col min="11016" max="11016" width="7.28515625" style="1010" customWidth="1"/>
    <col min="11017" max="11017" width="10.42578125" style="1010" customWidth="1"/>
    <col min="11018" max="11018" width="11.85546875" style="1010" customWidth="1"/>
    <col min="11019" max="11019" width="8.28515625" style="1010" customWidth="1"/>
    <col min="11020" max="11020" width="7.28515625" style="1010" customWidth="1"/>
    <col min="11021" max="11021" width="10.42578125" style="1010" customWidth="1"/>
    <col min="11022" max="11022" width="11.140625" style="1010" customWidth="1"/>
    <col min="11023" max="11024" width="7.28515625" style="1010" customWidth="1"/>
    <col min="11025" max="11025" width="10.28515625" style="1010" customWidth="1"/>
    <col min="11026" max="11026" width="9.7109375" style="1010" customWidth="1"/>
    <col min="11027" max="11027" width="11.140625" style="1010" customWidth="1"/>
    <col min="11028" max="11028" width="10.42578125" style="1010" customWidth="1"/>
    <col min="11029" max="11029" width="9.7109375" style="1010" customWidth="1"/>
    <col min="11030" max="11030" width="11.28515625" style="1010" customWidth="1"/>
    <col min="11031" max="11031" width="9.85546875" style="1010" customWidth="1"/>
    <col min="11032" max="11032" width="7.28515625" style="1010" customWidth="1"/>
    <col min="11033" max="11033" width="10.140625" style="1010" customWidth="1"/>
    <col min="11034" max="11034" width="9.85546875" style="1010" customWidth="1"/>
    <col min="11035" max="11036" width="7.28515625" style="1010" customWidth="1"/>
    <col min="11037" max="11037" width="9.85546875" style="1010" customWidth="1"/>
    <col min="11038" max="11038" width="10.42578125" style="1010" customWidth="1"/>
    <col min="11039" max="11040" width="7.28515625" style="1010" customWidth="1"/>
    <col min="11041" max="11041" width="10.140625" style="1010" customWidth="1"/>
    <col min="11042" max="11042" width="9.85546875" style="1010" customWidth="1"/>
    <col min="11043" max="11058" width="7.28515625" style="1010" customWidth="1"/>
    <col min="11059" max="11059" width="8" style="1010" customWidth="1"/>
    <col min="11060" max="11060" width="7.28515625" style="1010" customWidth="1"/>
    <col min="11061" max="11062" width="10.7109375" style="1010" customWidth="1"/>
    <col min="11063" max="11063" width="7.28515625" style="1010" customWidth="1"/>
    <col min="11064" max="11264" width="9.140625" style="1010"/>
    <col min="11265" max="11265" width="6.28515625" style="1010" customWidth="1"/>
    <col min="11266" max="11266" width="4.85546875" style="1010" customWidth="1"/>
    <col min="11267" max="11267" width="40.85546875" style="1010" customWidth="1"/>
    <col min="11268" max="11268" width="7.28515625" style="1010" customWidth="1"/>
    <col min="11269" max="11269" width="11.85546875" style="1010" customWidth="1"/>
    <col min="11270" max="11270" width="7.28515625" style="1010" customWidth="1"/>
    <col min="11271" max="11271" width="8.140625" style="1010" customWidth="1"/>
    <col min="11272" max="11272" width="7.28515625" style="1010" customWidth="1"/>
    <col min="11273" max="11273" width="10.42578125" style="1010" customWidth="1"/>
    <col min="11274" max="11274" width="11.85546875" style="1010" customWidth="1"/>
    <col min="11275" max="11275" width="8.28515625" style="1010" customWidth="1"/>
    <col min="11276" max="11276" width="7.28515625" style="1010" customWidth="1"/>
    <col min="11277" max="11277" width="10.42578125" style="1010" customWidth="1"/>
    <col min="11278" max="11278" width="11.140625" style="1010" customWidth="1"/>
    <col min="11279" max="11280" width="7.28515625" style="1010" customWidth="1"/>
    <col min="11281" max="11281" width="10.28515625" style="1010" customWidth="1"/>
    <col min="11282" max="11282" width="9.7109375" style="1010" customWidth="1"/>
    <col min="11283" max="11283" width="11.140625" style="1010" customWidth="1"/>
    <col min="11284" max="11284" width="10.42578125" style="1010" customWidth="1"/>
    <col min="11285" max="11285" width="9.7109375" style="1010" customWidth="1"/>
    <col min="11286" max="11286" width="11.28515625" style="1010" customWidth="1"/>
    <col min="11287" max="11287" width="9.85546875" style="1010" customWidth="1"/>
    <col min="11288" max="11288" width="7.28515625" style="1010" customWidth="1"/>
    <col min="11289" max="11289" width="10.140625" style="1010" customWidth="1"/>
    <col min="11290" max="11290" width="9.85546875" style="1010" customWidth="1"/>
    <col min="11291" max="11292" width="7.28515625" style="1010" customWidth="1"/>
    <col min="11293" max="11293" width="9.85546875" style="1010" customWidth="1"/>
    <col min="11294" max="11294" width="10.42578125" style="1010" customWidth="1"/>
    <col min="11295" max="11296" width="7.28515625" style="1010" customWidth="1"/>
    <col min="11297" max="11297" width="10.140625" style="1010" customWidth="1"/>
    <col min="11298" max="11298" width="9.85546875" style="1010" customWidth="1"/>
    <col min="11299" max="11314" width="7.28515625" style="1010" customWidth="1"/>
    <col min="11315" max="11315" width="8" style="1010" customWidth="1"/>
    <col min="11316" max="11316" width="7.28515625" style="1010" customWidth="1"/>
    <col min="11317" max="11318" width="10.7109375" style="1010" customWidth="1"/>
    <col min="11319" max="11319" width="7.28515625" style="1010" customWidth="1"/>
    <col min="11320" max="11520" width="9.140625" style="1010"/>
    <col min="11521" max="11521" width="6.28515625" style="1010" customWidth="1"/>
    <col min="11522" max="11522" width="4.85546875" style="1010" customWidth="1"/>
    <col min="11523" max="11523" width="40.85546875" style="1010" customWidth="1"/>
    <col min="11524" max="11524" width="7.28515625" style="1010" customWidth="1"/>
    <col min="11525" max="11525" width="11.85546875" style="1010" customWidth="1"/>
    <col min="11526" max="11526" width="7.28515625" style="1010" customWidth="1"/>
    <col min="11527" max="11527" width="8.140625" style="1010" customWidth="1"/>
    <col min="11528" max="11528" width="7.28515625" style="1010" customWidth="1"/>
    <col min="11529" max="11529" width="10.42578125" style="1010" customWidth="1"/>
    <col min="11530" max="11530" width="11.85546875" style="1010" customWidth="1"/>
    <col min="11531" max="11531" width="8.28515625" style="1010" customWidth="1"/>
    <col min="11532" max="11532" width="7.28515625" style="1010" customWidth="1"/>
    <col min="11533" max="11533" width="10.42578125" style="1010" customWidth="1"/>
    <col min="11534" max="11534" width="11.140625" style="1010" customWidth="1"/>
    <col min="11535" max="11536" width="7.28515625" style="1010" customWidth="1"/>
    <col min="11537" max="11537" width="10.28515625" style="1010" customWidth="1"/>
    <col min="11538" max="11538" width="9.7109375" style="1010" customWidth="1"/>
    <col min="11539" max="11539" width="11.140625" style="1010" customWidth="1"/>
    <col min="11540" max="11540" width="10.42578125" style="1010" customWidth="1"/>
    <col min="11541" max="11541" width="9.7109375" style="1010" customWidth="1"/>
    <col min="11542" max="11542" width="11.28515625" style="1010" customWidth="1"/>
    <col min="11543" max="11543" width="9.85546875" style="1010" customWidth="1"/>
    <col min="11544" max="11544" width="7.28515625" style="1010" customWidth="1"/>
    <col min="11545" max="11545" width="10.140625" style="1010" customWidth="1"/>
    <col min="11546" max="11546" width="9.85546875" style="1010" customWidth="1"/>
    <col min="11547" max="11548" width="7.28515625" style="1010" customWidth="1"/>
    <col min="11549" max="11549" width="9.85546875" style="1010" customWidth="1"/>
    <col min="11550" max="11550" width="10.42578125" style="1010" customWidth="1"/>
    <col min="11551" max="11552" width="7.28515625" style="1010" customWidth="1"/>
    <col min="11553" max="11553" width="10.140625" style="1010" customWidth="1"/>
    <col min="11554" max="11554" width="9.85546875" style="1010" customWidth="1"/>
    <col min="11555" max="11570" width="7.28515625" style="1010" customWidth="1"/>
    <col min="11571" max="11571" width="8" style="1010" customWidth="1"/>
    <col min="11572" max="11572" width="7.28515625" style="1010" customWidth="1"/>
    <col min="11573" max="11574" width="10.7109375" style="1010" customWidth="1"/>
    <col min="11575" max="11575" width="7.28515625" style="1010" customWidth="1"/>
    <col min="11576" max="11776" width="9.140625" style="1010"/>
    <col min="11777" max="11777" width="6.28515625" style="1010" customWidth="1"/>
    <col min="11778" max="11778" width="4.85546875" style="1010" customWidth="1"/>
    <col min="11779" max="11779" width="40.85546875" style="1010" customWidth="1"/>
    <col min="11780" max="11780" width="7.28515625" style="1010" customWidth="1"/>
    <col min="11781" max="11781" width="11.85546875" style="1010" customWidth="1"/>
    <col min="11782" max="11782" width="7.28515625" style="1010" customWidth="1"/>
    <col min="11783" max="11783" width="8.140625" style="1010" customWidth="1"/>
    <col min="11784" max="11784" width="7.28515625" style="1010" customWidth="1"/>
    <col min="11785" max="11785" width="10.42578125" style="1010" customWidth="1"/>
    <col min="11786" max="11786" width="11.85546875" style="1010" customWidth="1"/>
    <col min="11787" max="11787" width="8.28515625" style="1010" customWidth="1"/>
    <col min="11788" max="11788" width="7.28515625" style="1010" customWidth="1"/>
    <col min="11789" max="11789" width="10.42578125" style="1010" customWidth="1"/>
    <col min="11790" max="11790" width="11.140625" style="1010" customWidth="1"/>
    <col min="11791" max="11792" width="7.28515625" style="1010" customWidth="1"/>
    <col min="11793" max="11793" width="10.28515625" style="1010" customWidth="1"/>
    <col min="11794" max="11794" width="9.7109375" style="1010" customWidth="1"/>
    <col min="11795" max="11795" width="11.140625" style="1010" customWidth="1"/>
    <col min="11796" max="11796" width="10.42578125" style="1010" customWidth="1"/>
    <col min="11797" max="11797" width="9.7109375" style="1010" customWidth="1"/>
    <col min="11798" max="11798" width="11.28515625" style="1010" customWidth="1"/>
    <col min="11799" max="11799" width="9.85546875" style="1010" customWidth="1"/>
    <col min="11800" max="11800" width="7.28515625" style="1010" customWidth="1"/>
    <col min="11801" max="11801" width="10.140625" style="1010" customWidth="1"/>
    <col min="11802" max="11802" width="9.85546875" style="1010" customWidth="1"/>
    <col min="11803" max="11804" width="7.28515625" style="1010" customWidth="1"/>
    <col min="11805" max="11805" width="9.85546875" style="1010" customWidth="1"/>
    <col min="11806" max="11806" width="10.42578125" style="1010" customWidth="1"/>
    <col min="11807" max="11808" width="7.28515625" style="1010" customWidth="1"/>
    <col min="11809" max="11809" width="10.140625" style="1010" customWidth="1"/>
    <col min="11810" max="11810" width="9.85546875" style="1010" customWidth="1"/>
    <col min="11811" max="11826" width="7.28515625" style="1010" customWidth="1"/>
    <col min="11827" max="11827" width="8" style="1010" customWidth="1"/>
    <col min="11828" max="11828" width="7.28515625" style="1010" customWidth="1"/>
    <col min="11829" max="11830" width="10.7109375" style="1010" customWidth="1"/>
    <col min="11831" max="11831" width="7.28515625" style="1010" customWidth="1"/>
    <col min="11832" max="12032" width="9.140625" style="1010"/>
    <col min="12033" max="12033" width="6.28515625" style="1010" customWidth="1"/>
    <col min="12034" max="12034" width="4.85546875" style="1010" customWidth="1"/>
    <col min="12035" max="12035" width="40.85546875" style="1010" customWidth="1"/>
    <col min="12036" max="12036" width="7.28515625" style="1010" customWidth="1"/>
    <col min="12037" max="12037" width="11.85546875" style="1010" customWidth="1"/>
    <col min="12038" max="12038" width="7.28515625" style="1010" customWidth="1"/>
    <col min="12039" max="12039" width="8.140625" style="1010" customWidth="1"/>
    <col min="12040" max="12040" width="7.28515625" style="1010" customWidth="1"/>
    <col min="12041" max="12041" width="10.42578125" style="1010" customWidth="1"/>
    <col min="12042" max="12042" width="11.85546875" style="1010" customWidth="1"/>
    <col min="12043" max="12043" width="8.28515625" style="1010" customWidth="1"/>
    <col min="12044" max="12044" width="7.28515625" style="1010" customWidth="1"/>
    <col min="12045" max="12045" width="10.42578125" style="1010" customWidth="1"/>
    <col min="12046" max="12046" width="11.140625" style="1010" customWidth="1"/>
    <col min="12047" max="12048" width="7.28515625" style="1010" customWidth="1"/>
    <col min="12049" max="12049" width="10.28515625" style="1010" customWidth="1"/>
    <col min="12050" max="12050" width="9.7109375" style="1010" customWidth="1"/>
    <col min="12051" max="12051" width="11.140625" style="1010" customWidth="1"/>
    <col min="12052" max="12052" width="10.42578125" style="1010" customWidth="1"/>
    <col min="12053" max="12053" width="9.7109375" style="1010" customWidth="1"/>
    <col min="12054" max="12054" width="11.28515625" style="1010" customWidth="1"/>
    <col min="12055" max="12055" width="9.85546875" style="1010" customWidth="1"/>
    <col min="12056" max="12056" width="7.28515625" style="1010" customWidth="1"/>
    <col min="12057" max="12057" width="10.140625" style="1010" customWidth="1"/>
    <col min="12058" max="12058" width="9.85546875" style="1010" customWidth="1"/>
    <col min="12059" max="12060" width="7.28515625" style="1010" customWidth="1"/>
    <col min="12061" max="12061" width="9.85546875" style="1010" customWidth="1"/>
    <col min="12062" max="12062" width="10.42578125" style="1010" customWidth="1"/>
    <col min="12063" max="12064" width="7.28515625" style="1010" customWidth="1"/>
    <col min="12065" max="12065" width="10.140625" style="1010" customWidth="1"/>
    <col min="12066" max="12066" width="9.85546875" style="1010" customWidth="1"/>
    <col min="12067" max="12082" width="7.28515625" style="1010" customWidth="1"/>
    <col min="12083" max="12083" width="8" style="1010" customWidth="1"/>
    <col min="12084" max="12084" width="7.28515625" style="1010" customWidth="1"/>
    <col min="12085" max="12086" width="10.7109375" style="1010" customWidth="1"/>
    <col min="12087" max="12087" width="7.28515625" style="1010" customWidth="1"/>
    <col min="12088" max="12288" width="9.140625" style="1010"/>
    <col min="12289" max="12289" width="6.28515625" style="1010" customWidth="1"/>
    <col min="12290" max="12290" width="4.85546875" style="1010" customWidth="1"/>
    <col min="12291" max="12291" width="40.85546875" style="1010" customWidth="1"/>
    <col min="12292" max="12292" width="7.28515625" style="1010" customWidth="1"/>
    <col min="12293" max="12293" width="11.85546875" style="1010" customWidth="1"/>
    <col min="12294" max="12294" width="7.28515625" style="1010" customWidth="1"/>
    <col min="12295" max="12295" width="8.140625" style="1010" customWidth="1"/>
    <col min="12296" max="12296" width="7.28515625" style="1010" customWidth="1"/>
    <col min="12297" max="12297" width="10.42578125" style="1010" customWidth="1"/>
    <col min="12298" max="12298" width="11.85546875" style="1010" customWidth="1"/>
    <col min="12299" max="12299" width="8.28515625" style="1010" customWidth="1"/>
    <col min="12300" max="12300" width="7.28515625" style="1010" customWidth="1"/>
    <col min="12301" max="12301" width="10.42578125" style="1010" customWidth="1"/>
    <col min="12302" max="12302" width="11.140625" style="1010" customWidth="1"/>
    <col min="12303" max="12304" width="7.28515625" style="1010" customWidth="1"/>
    <col min="12305" max="12305" width="10.28515625" style="1010" customWidth="1"/>
    <col min="12306" max="12306" width="9.7109375" style="1010" customWidth="1"/>
    <col min="12307" max="12307" width="11.140625" style="1010" customWidth="1"/>
    <col min="12308" max="12308" width="10.42578125" style="1010" customWidth="1"/>
    <col min="12309" max="12309" width="9.7109375" style="1010" customWidth="1"/>
    <col min="12310" max="12310" width="11.28515625" style="1010" customWidth="1"/>
    <col min="12311" max="12311" width="9.85546875" style="1010" customWidth="1"/>
    <col min="12312" max="12312" width="7.28515625" style="1010" customWidth="1"/>
    <col min="12313" max="12313" width="10.140625" style="1010" customWidth="1"/>
    <col min="12314" max="12314" width="9.85546875" style="1010" customWidth="1"/>
    <col min="12315" max="12316" width="7.28515625" style="1010" customWidth="1"/>
    <col min="12317" max="12317" width="9.85546875" style="1010" customWidth="1"/>
    <col min="12318" max="12318" width="10.42578125" style="1010" customWidth="1"/>
    <col min="12319" max="12320" width="7.28515625" style="1010" customWidth="1"/>
    <col min="12321" max="12321" width="10.140625" style="1010" customWidth="1"/>
    <col min="12322" max="12322" width="9.85546875" style="1010" customWidth="1"/>
    <col min="12323" max="12338" width="7.28515625" style="1010" customWidth="1"/>
    <col min="12339" max="12339" width="8" style="1010" customWidth="1"/>
    <col min="12340" max="12340" width="7.28515625" style="1010" customWidth="1"/>
    <col min="12341" max="12342" width="10.7109375" style="1010" customWidth="1"/>
    <col min="12343" max="12343" width="7.28515625" style="1010" customWidth="1"/>
    <col min="12344" max="12544" width="9.140625" style="1010"/>
    <col min="12545" max="12545" width="6.28515625" style="1010" customWidth="1"/>
    <col min="12546" max="12546" width="4.85546875" style="1010" customWidth="1"/>
    <col min="12547" max="12547" width="40.85546875" style="1010" customWidth="1"/>
    <col min="12548" max="12548" width="7.28515625" style="1010" customWidth="1"/>
    <col min="12549" max="12549" width="11.85546875" style="1010" customWidth="1"/>
    <col min="12550" max="12550" width="7.28515625" style="1010" customWidth="1"/>
    <col min="12551" max="12551" width="8.140625" style="1010" customWidth="1"/>
    <col min="12552" max="12552" width="7.28515625" style="1010" customWidth="1"/>
    <col min="12553" max="12553" width="10.42578125" style="1010" customWidth="1"/>
    <col min="12554" max="12554" width="11.85546875" style="1010" customWidth="1"/>
    <col min="12555" max="12555" width="8.28515625" style="1010" customWidth="1"/>
    <col min="12556" max="12556" width="7.28515625" style="1010" customWidth="1"/>
    <col min="12557" max="12557" width="10.42578125" style="1010" customWidth="1"/>
    <col min="12558" max="12558" width="11.140625" style="1010" customWidth="1"/>
    <col min="12559" max="12560" width="7.28515625" style="1010" customWidth="1"/>
    <col min="12561" max="12561" width="10.28515625" style="1010" customWidth="1"/>
    <col min="12562" max="12562" width="9.7109375" style="1010" customWidth="1"/>
    <col min="12563" max="12563" width="11.140625" style="1010" customWidth="1"/>
    <col min="12564" max="12564" width="10.42578125" style="1010" customWidth="1"/>
    <col min="12565" max="12565" width="9.7109375" style="1010" customWidth="1"/>
    <col min="12566" max="12566" width="11.28515625" style="1010" customWidth="1"/>
    <col min="12567" max="12567" width="9.85546875" style="1010" customWidth="1"/>
    <col min="12568" max="12568" width="7.28515625" style="1010" customWidth="1"/>
    <col min="12569" max="12569" width="10.140625" style="1010" customWidth="1"/>
    <col min="12570" max="12570" width="9.85546875" style="1010" customWidth="1"/>
    <col min="12571" max="12572" width="7.28515625" style="1010" customWidth="1"/>
    <col min="12573" max="12573" width="9.85546875" style="1010" customWidth="1"/>
    <col min="12574" max="12574" width="10.42578125" style="1010" customWidth="1"/>
    <col min="12575" max="12576" width="7.28515625" style="1010" customWidth="1"/>
    <col min="12577" max="12577" width="10.140625" style="1010" customWidth="1"/>
    <col min="12578" max="12578" width="9.85546875" style="1010" customWidth="1"/>
    <col min="12579" max="12594" width="7.28515625" style="1010" customWidth="1"/>
    <col min="12595" max="12595" width="8" style="1010" customWidth="1"/>
    <col min="12596" max="12596" width="7.28515625" style="1010" customWidth="1"/>
    <col min="12597" max="12598" width="10.7109375" style="1010" customWidth="1"/>
    <col min="12599" max="12599" width="7.28515625" style="1010" customWidth="1"/>
    <col min="12600" max="12800" width="9.140625" style="1010"/>
    <col min="12801" max="12801" width="6.28515625" style="1010" customWidth="1"/>
    <col min="12802" max="12802" width="4.85546875" style="1010" customWidth="1"/>
    <col min="12803" max="12803" width="40.85546875" style="1010" customWidth="1"/>
    <col min="12804" max="12804" width="7.28515625" style="1010" customWidth="1"/>
    <col min="12805" max="12805" width="11.85546875" style="1010" customWidth="1"/>
    <col min="12806" max="12806" width="7.28515625" style="1010" customWidth="1"/>
    <col min="12807" max="12807" width="8.140625" style="1010" customWidth="1"/>
    <col min="12808" max="12808" width="7.28515625" style="1010" customWidth="1"/>
    <col min="12809" max="12809" width="10.42578125" style="1010" customWidth="1"/>
    <col min="12810" max="12810" width="11.85546875" style="1010" customWidth="1"/>
    <col min="12811" max="12811" width="8.28515625" style="1010" customWidth="1"/>
    <col min="12812" max="12812" width="7.28515625" style="1010" customWidth="1"/>
    <col min="12813" max="12813" width="10.42578125" style="1010" customWidth="1"/>
    <col min="12814" max="12814" width="11.140625" style="1010" customWidth="1"/>
    <col min="12815" max="12816" width="7.28515625" style="1010" customWidth="1"/>
    <col min="12817" max="12817" width="10.28515625" style="1010" customWidth="1"/>
    <col min="12818" max="12818" width="9.7109375" style="1010" customWidth="1"/>
    <col min="12819" max="12819" width="11.140625" style="1010" customWidth="1"/>
    <col min="12820" max="12820" width="10.42578125" style="1010" customWidth="1"/>
    <col min="12821" max="12821" width="9.7109375" style="1010" customWidth="1"/>
    <col min="12822" max="12822" width="11.28515625" style="1010" customWidth="1"/>
    <col min="12823" max="12823" width="9.85546875" style="1010" customWidth="1"/>
    <col min="12824" max="12824" width="7.28515625" style="1010" customWidth="1"/>
    <col min="12825" max="12825" width="10.140625" style="1010" customWidth="1"/>
    <col min="12826" max="12826" width="9.85546875" style="1010" customWidth="1"/>
    <col min="12827" max="12828" width="7.28515625" style="1010" customWidth="1"/>
    <col min="12829" max="12829" width="9.85546875" style="1010" customWidth="1"/>
    <col min="12830" max="12830" width="10.42578125" style="1010" customWidth="1"/>
    <col min="12831" max="12832" width="7.28515625" style="1010" customWidth="1"/>
    <col min="12833" max="12833" width="10.140625" style="1010" customWidth="1"/>
    <col min="12834" max="12834" width="9.85546875" style="1010" customWidth="1"/>
    <col min="12835" max="12850" width="7.28515625" style="1010" customWidth="1"/>
    <col min="12851" max="12851" width="8" style="1010" customWidth="1"/>
    <col min="12852" max="12852" width="7.28515625" style="1010" customWidth="1"/>
    <col min="12853" max="12854" width="10.7109375" style="1010" customWidth="1"/>
    <col min="12855" max="12855" width="7.28515625" style="1010" customWidth="1"/>
    <col min="12856" max="13056" width="9.140625" style="1010"/>
    <col min="13057" max="13057" width="6.28515625" style="1010" customWidth="1"/>
    <col min="13058" max="13058" width="4.85546875" style="1010" customWidth="1"/>
    <col min="13059" max="13059" width="40.85546875" style="1010" customWidth="1"/>
    <col min="13060" max="13060" width="7.28515625" style="1010" customWidth="1"/>
    <col min="13061" max="13061" width="11.85546875" style="1010" customWidth="1"/>
    <col min="13062" max="13062" width="7.28515625" style="1010" customWidth="1"/>
    <col min="13063" max="13063" width="8.140625" style="1010" customWidth="1"/>
    <col min="13064" max="13064" width="7.28515625" style="1010" customWidth="1"/>
    <col min="13065" max="13065" width="10.42578125" style="1010" customWidth="1"/>
    <col min="13066" max="13066" width="11.85546875" style="1010" customWidth="1"/>
    <col min="13067" max="13067" width="8.28515625" style="1010" customWidth="1"/>
    <col min="13068" max="13068" width="7.28515625" style="1010" customWidth="1"/>
    <col min="13069" max="13069" width="10.42578125" style="1010" customWidth="1"/>
    <col min="13070" max="13070" width="11.140625" style="1010" customWidth="1"/>
    <col min="13071" max="13072" width="7.28515625" style="1010" customWidth="1"/>
    <col min="13073" max="13073" width="10.28515625" style="1010" customWidth="1"/>
    <col min="13074" max="13074" width="9.7109375" style="1010" customWidth="1"/>
    <col min="13075" max="13075" width="11.140625" style="1010" customWidth="1"/>
    <col min="13076" max="13076" width="10.42578125" style="1010" customWidth="1"/>
    <col min="13077" max="13077" width="9.7109375" style="1010" customWidth="1"/>
    <col min="13078" max="13078" width="11.28515625" style="1010" customWidth="1"/>
    <col min="13079" max="13079" width="9.85546875" style="1010" customWidth="1"/>
    <col min="13080" max="13080" width="7.28515625" style="1010" customWidth="1"/>
    <col min="13081" max="13081" width="10.140625" style="1010" customWidth="1"/>
    <col min="13082" max="13082" width="9.85546875" style="1010" customWidth="1"/>
    <col min="13083" max="13084" width="7.28515625" style="1010" customWidth="1"/>
    <col min="13085" max="13085" width="9.85546875" style="1010" customWidth="1"/>
    <col min="13086" max="13086" width="10.42578125" style="1010" customWidth="1"/>
    <col min="13087" max="13088" width="7.28515625" style="1010" customWidth="1"/>
    <col min="13089" max="13089" width="10.140625" style="1010" customWidth="1"/>
    <col min="13090" max="13090" width="9.85546875" style="1010" customWidth="1"/>
    <col min="13091" max="13106" width="7.28515625" style="1010" customWidth="1"/>
    <col min="13107" max="13107" width="8" style="1010" customWidth="1"/>
    <col min="13108" max="13108" width="7.28515625" style="1010" customWidth="1"/>
    <col min="13109" max="13110" width="10.7109375" style="1010" customWidth="1"/>
    <col min="13111" max="13111" width="7.28515625" style="1010" customWidth="1"/>
    <col min="13112" max="13312" width="9.140625" style="1010"/>
    <col min="13313" max="13313" width="6.28515625" style="1010" customWidth="1"/>
    <col min="13314" max="13314" width="4.85546875" style="1010" customWidth="1"/>
    <col min="13315" max="13315" width="40.85546875" style="1010" customWidth="1"/>
    <col min="13316" max="13316" width="7.28515625" style="1010" customWidth="1"/>
    <col min="13317" max="13317" width="11.85546875" style="1010" customWidth="1"/>
    <col min="13318" max="13318" width="7.28515625" style="1010" customWidth="1"/>
    <col min="13319" max="13319" width="8.140625" style="1010" customWidth="1"/>
    <col min="13320" max="13320" width="7.28515625" style="1010" customWidth="1"/>
    <col min="13321" max="13321" width="10.42578125" style="1010" customWidth="1"/>
    <col min="13322" max="13322" width="11.85546875" style="1010" customWidth="1"/>
    <col min="13323" max="13323" width="8.28515625" style="1010" customWidth="1"/>
    <col min="13324" max="13324" width="7.28515625" style="1010" customWidth="1"/>
    <col min="13325" max="13325" width="10.42578125" style="1010" customWidth="1"/>
    <col min="13326" max="13326" width="11.140625" style="1010" customWidth="1"/>
    <col min="13327" max="13328" width="7.28515625" style="1010" customWidth="1"/>
    <col min="13329" max="13329" width="10.28515625" style="1010" customWidth="1"/>
    <col min="13330" max="13330" width="9.7109375" style="1010" customWidth="1"/>
    <col min="13331" max="13331" width="11.140625" style="1010" customWidth="1"/>
    <col min="13332" max="13332" width="10.42578125" style="1010" customWidth="1"/>
    <col min="13333" max="13333" width="9.7109375" style="1010" customWidth="1"/>
    <col min="13334" max="13334" width="11.28515625" style="1010" customWidth="1"/>
    <col min="13335" max="13335" width="9.85546875" style="1010" customWidth="1"/>
    <col min="13336" max="13336" width="7.28515625" style="1010" customWidth="1"/>
    <col min="13337" max="13337" width="10.140625" style="1010" customWidth="1"/>
    <col min="13338" max="13338" width="9.85546875" style="1010" customWidth="1"/>
    <col min="13339" max="13340" width="7.28515625" style="1010" customWidth="1"/>
    <col min="13341" max="13341" width="9.85546875" style="1010" customWidth="1"/>
    <col min="13342" max="13342" width="10.42578125" style="1010" customWidth="1"/>
    <col min="13343" max="13344" width="7.28515625" style="1010" customWidth="1"/>
    <col min="13345" max="13345" width="10.140625" style="1010" customWidth="1"/>
    <col min="13346" max="13346" width="9.85546875" style="1010" customWidth="1"/>
    <col min="13347" max="13362" width="7.28515625" style="1010" customWidth="1"/>
    <col min="13363" max="13363" width="8" style="1010" customWidth="1"/>
    <col min="13364" max="13364" width="7.28515625" style="1010" customWidth="1"/>
    <col min="13365" max="13366" width="10.7109375" style="1010" customWidth="1"/>
    <col min="13367" max="13367" width="7.28515625" style="1010" customWidth="1"/>
    <col min="13368" max="13568" width="9.140625" style="1010"/>
    <col min="13569" max="13569" width="6.28515625" style="1010" customWidth="1"/>
    <col min="13570" max="13570" width="4.85546875" style="1010" customWidth="1"/>
    <col min="13571" max="13571" width="40.85546875" style="1010" customWidth="1"/>
    <col min="13572" max="13572" width="7.28515625" style="1010" customWidth="1"/>
    <col min="13573" max="13573" width="11.85546875" style="1010" customWidth="1"/>
    <col min="13574" max="13574" width="7.28515625" style="1010" customWidth="1"/>
    <col min="13575" max="13575" width="8.140625" style="1010" customWidth="1"/>
    <col min="13576" max="13576" width="7.28515625" style="1010" customWidth="1"/>
    <col min="13577" max="13577" width="10.42578125" style="1010" customWidth="1"/>
    <col min="13578" max="13578" width="11.85546875" style="1010" customWidth="1"/>
    <col min="13579" max="13579" width="8.28515625" style="1010" customWidth="1"/>
    <col min="13580" max="13580" width="7.28515625" style="1010" customWidth="1"/>
    <col min="13581" max="13581" width="10.42578125" style="1010" customWidth="1"/>
    <col min="13582" max="13582" width="11.140625" style="1010" customWidth="1"/>
    <col min="13583" max="13584" width="7.28515625" style="1010" customWidth="1"/>
    <col min="13585" max="13585" width="10.28515625" style="1010" customWidth="1"/>
    <col min="13586" max="13586" width="9.7109375" style="1010" customWidth="1"/>
    <col min="13587" max="13587" width="11.140625" style="1010" customWidth="1"/>
    <col min="13588" max="13588" width="10.42578125" style="1010" customWidth="1"/>
    <col min="13589" max="13589" width="9.7109375" style="1010" customWidth="1"/>
    <col min="13590" max="13590" width="11.28515625" style="1010" customWidth="1"/>
    <col min="13591" max="13591" width="9.85546875" style="1010" customWidth="1"/>
    <col min="13592" max="13592" width="7.28515625" style="1010" customWidth="1"/>
    <col min="13593" max="13593" width="10.140625" style="1010" customWidth="1"/>
    <col min="13594" max="13594" width="9.85546875" style="1010" customWidth="1"/>
    <col min="13595" max="13596" width="7.28515625" style="1010" customWidth="1"/>
    <col min="13597" max="13597" width="9.85546875" style="1010" customWidth="1"/>
    <col min="13598" max="13598" width="10.42578125" style="1010" customWidth="1"/>
    <col min="13599" max="13600" width="7.28515625" style="1010" customWidth="1"/>
    <col min="13601" max="13601" width="10.140625" style="1010" customWidth="1"/>
    <col min="13602" max="13602" width="9.85546875" style="1010" customWidth="1"/>
    <col min="13603" max="13618" width="7.28515625" style="1010" customWidth="1"/>
    <col min="13619" max="13619" width="8" style="1010" customWidth="1"/>
    <col min="13620" max="13620" width="7.28515625" style="1010" customWidth="1"/>
    <col min="13621" max="13622" width="10.7109375" style="1010" customWidth="1"/>
    <col min="13623" max="13623" width="7.28515625" style="1010" customWidth="1"/>
    <col min="13624" max="13824" width="9.140625" style="1010"/>
    <col min="13825" max="13825" width="6.28515625" style="1010" customWidth="1"/>
    <col min="13826" max="13826" width="4.85546875" style="1010" customWidth="1"/>
    <col min="13827" max="13827" width="40.85546875" style="1010" customWidth="1"/>
    <col min="13828" max="13828" width="7.28515625" style="1010" customWidth="1"/>
    <col min="13829" max="13829" width="11.85546875" style="1010" customWidth="1"/>
    <col min="13830" max="13830" width="7.28515625" style="1010" customWidth="1"/>
    <col min="13831" max="13831" width="8.140625" style="1010" customWidth="1"/>
    <col min="13832" max="13832" width="7.28515625" style="1010" customWidth="1"/>
    <col min="13833" max="13833" width="10.42578125" style="1010" customWidth="1"/>
    <col min="13834" max="13834" width="11.85546875" style="1010" customWidth="1"/>
    <col min="13835" max="13835" width="8.28515625" style="1010" customWidth="1"/>
    <col min="13836" max="13836" width="7.28515625" style="1010" customWidth="1"/>
    <col min="13837" max="13837" width="10.42578125" style="1010" customWidth="1"/>
    <col min="13838" max="13838" width="11.140625" style="1010" customWidth="1"/>
    <col min="13839" max="13840" width="7.28515625" style="1010" customWidth="1"/>
    <col min="13841" max="13841" width="10.28515625" style="1010" customWidth="1"/>
    <col min="13842" max="13842" width="9.7109375" style="1010" customWidth="1"/>
    <col min="13843" max="13843" width="11.140625" style="1010" customWidth="1"/>
    <col min="13844" max="13844" width="10.42578125" style="1010" customWidth="1"/>
    <col min="13845" max="13845" width="9.7109375" style="1010" customWidth="1"/>
    <col min="13846" max="13846" width="11.28515625" style="1010" customWidth="1"/>
    <col min="13847" max="13847" width="9.85546875" style="1010" customWidth="1"/>
    <col min="13848" max="13848" width="7.28515625" style="1010" customWidth="1"/>
    <col min="13849" max="13849" width="10.140625" style="1010" customWidth="1"/>
    <col min="13850" max="13850" width="9.85546875" style="1010" customWidth="1"/>
    <col min="13851" max="13852" width="7.28515625" style="1010" customWidth="1"/>
    <col min="13853" max="13853" width="9.85546875" style="1010" customWidth="1"/>
    <col min="13854" max="13854" width="10.42578125" style="1010" customWidth="1"/>
    <col min="13855" max="13856" width="7.28515625" style="1010" customWidth="1"/>
    <col min="13857" max="13857" width="10.140625" style="1010" customWidth="1"/>
    <col min="13858" max="13858" width="9.85546875" style="1010" customWidth="1"/>
    <col min="13859" max="13874" width="7.28515625" style="1010" customWidth="1"/>
    <col min="13875" max="13875" width="8" style="1010" customWidth="1"/>
    <col min="13876" max="13876" width="7.28515625" style="1010" customWidth="1"/>
    <col min="13877" max="13878" width="10.7109375" style="1010" customWidth="1"/>
    <col min="13879" max="13879" width="7.28515625" style="1010" customWidth="1"/>
    <col min="13880" max="14080" width="9.140625" style="1010"/>
    <col min="14081" max="14081" width="6.28515625" style="1010" customWidth="1"/>
    <col min="14082" max="14082" width="4.85546875" style="1010" customWidth="1"/>
    <col min="14083" max="14083" width="40.85546875" style="1010" customWidth="1"/>
    <col min="14084" max="14084" width="7.28515625" style="1010" customWidth="1"/>
    <col min="14085" max="14085" width="11.85546875" style="1010" customWidth="1"/>
    <col min="14086" max="14086" width="7.28515625" style="1010" customWidth="1"/>
    <col min="14087" max="14087" width="8.140625" style="1010" customWidth="1"/>
    <col min="14088" max="14088" width="7.28515625" style="1010" customWidth="1"/>
    <col min="14089" max="14089" width="10.42578125" style="1010" customWidth="1"/>
    <col min="14090" max="14090" width="11.85546875" style="1010" customWidth="1"/>
    <col min="14091" max="14091" width="8.28515625" style="1010" customWidth="1"/>
    <col min="14092" max="14092" width="7.28515625" style="1010" customWidth="1"/>
    <col min="14093" max="14093" width="10.42578125" style="1010" customWidth="1"/>
    <col min="14094" max="14094" width="11.140625" style="1010" customWidth="1"/>
    <col min="14095" max="14096" width="7.28515625" style="1010" customWidth="1"/>
    <col min="14097" max="14097" width="10.28515625" style="1010" customWidth="1"/>
    <col min="14098" max="14098" width="9.7109375" style="1010" customWidth="1"/>
    <col min="14099" max="14099" width="11.140625" style="1010" customWidth="1"/>
    <col min="14100" max="14100" width="10.42578125" style="1010" customWidth="1"/>
    <col min="14101" max="14101" width="9.7109375" style="1010" customWidth="1"/>
    <col min="14102" max="14102" width="11.28515625" style="1010" customWidth="1"/>
    <col min="14103" max="14103" width="9.85546875" style="1010" customWidth="1"/>
    <col min="14104" max="14104" width="7.28515625" style="1010" customWidth="1"/>
    <col min="14105" max="14105" width="10.140625" style="1010" customWidth="1"/>
    <col min="14106" max="14106" width="9.85546875" style="1010" customWidth="1"/>
    <col min="14107" max="14108" width="7.28515625" style="1010" customWidth="1"/>
    <col min="14109" max="14109" width="9.85546875" style="1010" customWidth="1"/>
    <col min="14110" max="14110" width="10.42578125" style="1010" customWidth="1"/>
    <col min="14111" max="14112" width="7.28515625" style="1010" customWidth="1"/>
    <col min="14113" max="14113" width="10.140625" style="1010" customWidth="1"/>
    <col min="14114" max="14114" width="9.85546875" style="1010" customWidth="1"/>
    <col min="14115" max="14130" width="7.28515625" style="1010" customWidth="1"/>
    <col min="14131" max="14131" width="8" style="1010" customWidth="1"/>
    <col min="14132" max="14132" width="7.28515625" style="1010" customWidth="1"/>
    <col min="14133" max="14134" width="10.7109375" style="1010" customWidth="1"/>
    <col min="14135" max="14135" width="7.28515625" style="1010" customWidth="1"/>
    <col min="14136" max="14336" width="9.140625" style="1010"/>
    <col min="14337" max="14337" width="6.28515625" style="1010" customWidth="1"/>
    <col min="14338" max="14338" width="4.85546875" style="1010" customWidth="1"/>
    <col min="14339" max="14339" width="40.85546875" style="1010" customWidth="1"/>
    <col min="14340" max="14340" width="7.28515625" style="1010" customWidth="1"/>
    <col min="14341" max="14341" width="11.85546875" style="1010" customWidth="1"/>
    <col min="14342" max="14342" width="7.28515625" style="1010" customWidth="1"/>
    <col min="14343" max="14343" width="8.140625" style="1010" customWidth="1"/>
    <col min="14344" max="14344" width="7.28515625" style="1010" customWidth="1"/>
    <col min="14345" max="14345" width="10.42578125" style="1010" customWidth="1"/>
    <col min="14346" max="14346" width="11.85546875" style="1010" customWidth="1"/>
    <col min="14347" max="14347" width="8.28515625" style="1010" customWidth="1"/>
    <col min="14348" max="14348" width="7.28515625" style="1010" customWidth="1"/>
    <col min="14349" max="14349" width="10.42578125" style="1010" customWidth="1"/>
    <col min="14350" max="14350" width="11.140625" style="1010" customWidth="1"/>
    <col min="14351" max="14352" width="7.28515625" style="1010" customWidth="1"/>
    <col min="14353" max="14353" width="10.28515625" style="1010" customWidth="1"/>
    <col min="14354" max="14354" width="9.7109375" style="1010" customWidth="1"/>
    <col min="14355" max="14355" width="11.140625" style="1010" customWidth="1"/>
    <col min="14356" max="14356" width="10.42578125" style="1010" customWidth="1"/>
    <col min="14357" max="14357" width="9.7109375" style="1010" customWidth="1"/>
    <col min="14358" max="14358" width="11.28515625" style="1010" customWidth="1"/>
    <col min="14359" max="14359" width="9.85546875" style="1010" customWidth="1"/>
    <col min="14360" max="14360" width="7.28515625" style="1010" customWidth="1"/>
    <col min="14361" max="14361" width="10.140625" style="1010" customWidth="1"/>
    <col min="14362" max="14362" width="9.85546875" style="1010" customWidth="1"/>
    <col min="14363" max="14364" width="7.28515625" style="1010" customWidth="1"/>
    <col min="14365" max="14365" width="9.85546875" style="1010" customWidth="1"/>
    <col min="14366" max="14366" width="10.42578125" style="1010" customWidth="1"/>
    <col min="14367" max="14368" width="7.28515625" style="1010" customWidth="1"/>
    <col min="14369" max="14369" width="10.140625" style="1010" customWidth="1"/>
    <col min="14370" max="14370" width="9.85546875" style="1010" customWidth="1"/>
    <col min="14371" max="14386" width="7.28515625" style="1010" customWidth="1"/>
    <col min="14387" max="14387" width="8" style="1010" customWidth="1"/>
    <col min="14388" max="14388" width="7.28515625" style="1010" customWidth="1"/>
    <col min="14389" max="14390" width="10.7109375" style="1010" customWidth="1"/>
    <col min="14391" max="14391" width="7.28515625" style="1010" customWidth="1"/>
    <col min="14392" max="14592" width="9.140625" style="1010"/>
    <col min="14593" max="14593" width="6.28515625" style="1010" customWidth="1"/>
    <col min="14594" max="14594" width="4.85546875" style="1010" customWidth="1"/>
    <col min="14595" max="14595" width="40.85546875" style="1010" customWidth="1"/>
    <col min="14596" max="14596" width="7.28515625" style="1010" customWidth="1"/>
    <col min="14597" max="14597" width="11.85546875" style="1010" customWidth="1"/>
    <col min="14598" max="14598" width="7.28515625" style="1010" customWidth="1"/>
    <col min="14599" max="14599" width="8.140625" style="1010" customWidth="1"/>
    <col min="14600" max="14600" width="7.28515625" style="1010" customWidth="1"/>
    <col min="14601" max="14601" width="10.42578125" style="1010" customWidth="1"/>
    <col min="14602" max="14602" width="11.85546875" style="1010" customWidth="1"/>
    <col min="14603" max="14603" width="8.28515625" style="1010" customWidth="1"/>
    <col min="14604" max="14604" width="7.28515625" style="1010" customWidth="1"/>
    <col min="14605" max="14605" width="10.42578125" style="1010" customWidth="1"/>
    <col min="14606" max="14606" width="11.140625" style="1010" customWidth="1"/>
    <col min="14607" max="14608" width="7.28515625" style="1010" customWidth="1"/>
    <col min="14609" max="14609" width="10.28515625" style="1010" customWidth="1"/>
    <col min="14610" max="14610" width="9.7109375" style="1010" customWidth="1"/>
    <col min="14611" max="14611" width="11.140625" style="1010" customWidth="1"/>
    <col min="14612" max="14612" width="10.42578125" style="1010" customWidth="1"/>
    <col min="14613" max="14613" width="9.7109375" style="1010" customWidth="1"/>
    <col min="14614" max="14614" width="11.28515625" style="1010" customWidth="1"/>
    <col min="14615" max="14615" width="9.85546875" style="1010" customWidth="1"/>
    <col min="14616" max="14616" width="7.28515625" style="1010" customWidth="1"/>
    <col min="14617" max="14617" width="10.140625" style="1010" customWidth="1"/>
    <col min="14618" max="14618" width="9.85546875" style="1010" customWidth="1"/>
    <col min="14619" max="14620" width="7.28515625" style="1010" customWidth="1"/>
    <col min="14621" max="14621" width="9.85546875" style="1010" customWidth="1"/>
    <col min="14622" max="14622" width="10.42578125" style="1010" customWidth="1"/>
    <col min="14623" max="14624" width="7.28515625" style="1010" customWidth="1"/>
    <col min="14625" max="14625" width="10.140625" style="1010" customWidth="1"/>
    <col min="14626" max="14626" width="9.85546875" style="1010" customWidth="1"/>
    <col min="14627" max="14642" width="7.28515625" style="1010" customWidth="1"/>
    <col min="14643" max="14643" width="8" style="1010" customWidth="1"/>
    <col min="14644" max="14644" width="7.28515625" style="1010" customWidth="1"/>
    <col min="14645" max="14646" width="10.7109375" style="1010" customWidth="1"/>
    <col min="14647" max="14647" width="7.28515625" style="1010" customWidth="1"/>
    <col min="14648" max="14848" width="9.140625" style="1010"/>
    <col min="14849" max="14849" width="6.28515625" style="1010" customWidth="1"/>
    <col min="14850" max="14850" width="4.85546875" style="1010" customWidth="1"/>
    <col min="14851" max="14851" width="40.85546875" style="1010" customWidth="1"/>
    <col min="14852" max="14852" width="7.28515625" style="1010" customWidth="1"/>
    <col min="14853" max="14853" width="11.85546875" style="1010" customWidth="1"/>
    <col min="14854" max="14854" width="7.28515625" style="1010" customWidth="1"/>
    <col min="14855" max="14855" width="8.140625" style="1010" customWidth="1"/>
    <col min="14856" max="14856" width="7.28515625" style="1010" customWidth="1"/>
    <col min="14857" max="14857" width="10.42578125" style="1010" customWidth="1"/>
    <col min="14858" max="14858" width="11.85546875" style="1010" customWidth="1"/>
    <col min="14859" max="14859" width="8.28515625" style="1010" customWidth="1"/>
    <col min="14860" max="14860" width="7.28515625" style="1010" customWidth="1"/>
    <col min="14861" max="14861" width="10.42578125" style="1010" customWidth="1"/>
    <col min="14862" max="14862" width="11.140625" style="1010" customWidth="1"/>
    <col min="14863" max="14864" width="7.28515625" style="1010" customWidth="1"/>
    <col min="14865" max="14865" width="10.28515625" style="1010" customWidth="1"/>
    <col min="14866" max="14866" width="9.7109375" style="1010" customWidth="1"/>
    <col min="14867" max="14867" width="11.140625" style="1010" customWidth="1"/>
    <col min="14868" max="14868" width="10.42578125" style="1010" customWidth="1"/>
    <col min="14869" max="14869" width="9.7109375" style="1010" customWidth="1"/>
    <col min="14870" max="14870" width="11.28515625" style="1010" customWidth="1"/>
    <col min="14871" max="14871" width="9.85546875" style="1010" customWidth="1"/>
    <col min="14872" max="14872" width="7.28515625" style="1010" customWidth="1"/>
    <col min="14873" max="14873" width="10.140625" style="1010" customWidth="1"/>
    <col min="14874" max="14874" width="9.85546875" style="1010" customWidth="1"/>
    <col min="14875" max="14876" width="7.28515625" style="1010" customWidth="1"/>
    <col min="14877" max="14877" width="9.85546875" style="1010" customWidth="1"/>
    <col min="14878" max="14878" width="10.42578125" style="1010" customWidth="1"/>
    <col min="14879" max="14880" width="7.28515625" style="1010" customWidth="1"/>
    <col min="14881" max="14881" width="10.140625" style="1010" customWidth="1"/>
    <col min="14882" max="14882" width="9.85546875" style="1010" customWidth="1"/>
    <col min="14883" max="14898" width="7.28515625" style="1010" customWidth="1"/>
    <col min="14899" max="14899" width="8" style="1010" customWidth="1"/>
    <col min="14900" max="14900" width="7.28515625" style="1010" customWidth="1"/>
    <col min="14901" max="14902" width="10.7109375" style="1010" customWidth="1"/>
    <col min="14903" max="14903" width="7.28515625" style="1010" customWidth="1"/>
    <col min="14904" max="15104" width="9.140625" style="1010"/>
    <col min="15105" max="15105" width="6.28515625" style="1010" customWidth="1"/>
    <col min="15106" max="15106" width="4.85546875" style="1010" customWidth="1"/>
    <col min="15107" max="15107" width="40.85546875" style="1010" customWidth="1"/>
    <col min="15108" max="15108" width="7.28515625" style="1010" customWidth="1"/>
    <col min="15109" max="15109" width="11.85546875" style="1010" customWidth="1"/>
    <col min="15110" max="15110" width="7.28515625" style="1010" customWidth="1"/>
    <col min="15111" max="15111" width="8.140625" style="1010" customWidth="1"/>
    <col min="15112" max="15112" width="7.28515625" style="1010" customWidth="1"/>
    <col min="15113" max="15113" width="10.42578125" style="1010" customWidth="1"/>
    <col min="15114" max="15114" width="11.85546875" style="1010" customWidth="1"/>
    <col min="15115" max="15115" width="8.28515625" style="1010" customWidth="1"/>
    <col min="15116" max="15116" width="7.28515625" style="1010" customWidth="1"/>
    <col min="15117" max="15117" width="10.42578125" style="1010" customWidth="1"/>
    <col min="15118" max="15118" width="11.140625" style="1010" customWidth="1"/>
    <col min="15119" max="15120" width="7.28515625" style="1010" customWidth="1"/>
    <col min="15121" max="15121" width="10.28515625" style="1010" customWidth="1"/>
    <col min="15122" max="15122" width="9.7109375" style="1010" customWidth="1"/>
    <col min="15123" max="15123" width="11.140625" style="1010" customWidth="1"/>
    <col min="15124" max="15124" width="10.42578125" style="1010" customWidth="1"/>
    <col min="15125" max="15125" width="9.7109375" style="1010" customWidth="1"/>
    <col min="15126" max="15126" width="11.28515625" style="1010" customWidth="1"/>
    <col min="15127" max="15127" width="9.85546875" style="1010" customWidth="1"/>
    <col min="15128" max="15128" width="7.28515625" style="1010" customWidth="1"/>
    <col min="15129" max="15129" width="10.140625" style="1010" customWidth="1"/>
    <col min="15130" max="15130" width="9.85546875" style="1010" customWidth="1"/>
    <col min="15131" max="15132" width="7.28515625" style="1010" customWidth="1"/>
    <col min="15133" max="15133" width="9.85546875" style="1010" customWidth="1"/>
    <col min="15134" max="15134" width="10.42578125" style="1010" customWidth="1"/>
    <col min="15135" max="15136" width="7.28515625" style="1010" customWidth="1"/>
    <col min="15137" max="15137" width="10.140625" style="1010" customWidth="1"/>
    <col min="15138" max="15138" width="9.85546875" style="1010" customWidth="1"/>
    <col min="15139" max="15154" width="7.28515625" style="1010" customWidth="1"/>
    <col min="15155" max="15155" width="8" style="1010" customWidth="1"/>
    <col min="15156" max="15156" width="7.28515625" style="1010" customWidth="1"/>
    <col min="15157" max="15158" width="10.7109375" style="1010" customWidth="1"/>
    <col min="15159" max="15159" width="7.28515625" style="1010" customWidth="1"/>
    <col min="15160" max="15360" width="9.140625" style="1010"/>
    <col min="15361" max="15361" width="6.28515625" style="1010" customWidth="1"/>
    <col min="15362" max="15362" width="4.85546875" style="1010" customWidth="1"/>
    <col min="15363" max="15363" width="40.85546875" style="1010" customWidth="1"/>
    <col min="15364" max="15364" width="7.28515625" style="1010" customWidth="1"/>
    <col min="15365" max="15365" width="11.85546875" style="1010" customWidth="1"/>
    <col min="15366" max="15366" width="7.28515625" style="1010" customWidth="1"/>
    <col min="15367" max="15367" width="8.140625" style="1010" customWidth="1"/>
    <col min="15368" max="15368" width="7.28515625" style="1010" customWidth="1"/>
    <col min="15369" max="15369" width="10.42578125" style="1010" customWidth="1"/>
    <col min="15370" max="15370" width="11.85546875" style="1010" customWidth="1"/>
    <col min="15371" max="15371" width="8.28515625" style="1010" customWidth="1"/>
    <col min="15372" max="15372" width="7.28515625" style="1010" customWidth="1"/>
    <col min="15373" max="15373" width="10.42578125" style="1010" customWidth="1"/>
    <col min="15374" max="15374" width="11.140625" style="1010" customWidth="1"/>
    <col min="15375" max="15376" width="7.28515625" style="1010" customWidth="1"/>
    <col min="15377" max="15377" width="10.28515625" style="1010" customWidth="1"/>
    <col min="15378" max="15378" width="9.7109375" style="1010" customWidth="1"/>
    <col min="15379" max="15379" width="11.140625" style="1010" customWidth="1"/>
    <col min="15380" max="15380" width="10.42578125" style="1010" customWidth="1"/>
    <col min="15381" max="15381" width="9.7109375" style="1010" customWidth="1"/>
    <col min="15382" max="15382" width="11.28515625" style="1010" customWidth="1"/>
    <col min="15383" max="15383" width="9.85546875" style="1010" customWidth="1"/>
    <col min="15384" max="15384" width="7.28515625" style="1010" customWidth="1"/>
    <col min="15385" max="15385" width="10.140625" style="1010" customWidth="1"/>
    <col min="15386" max="15386" width="9.85546875" style="1010" customWidth="1"/>
    <col min="15387" max="15388" width="7.28515625" style="1010" customWidth="1"/>
    <col min="15389" max="15389" width="9.85546875" style="1010" customWidth="1"/>
    <col min="15390" max="15390" width="10.42578125" style="1010" customWidth="1"/>
    <col min="15391" max="15392" width="7.28515625" style="1010" customWidth="1"/>
    <col min="15393" max="15393" width="10.140625" style="1010" customWidth="1"/>
    <col min="15394" max="15394" width="9.85546875" style="1010" customWidth="1"/>
    <col min="15395" max="15410" width="7.28515625" style="1010" customWidth="1"/>
    <col min="15411" max="15411" width="8" style="1010" customWidth="1"/>
    <col min="15412" max="15412" width="7.28515625" style="1010" customWidth="1"/>
    <col min="15413" max="15414" width="10.7109375" style="1010" customWidth="1"/>
    <col min="15415" max="15415" width="7.28515625" style="1010" customWidth="1"/>
    <col min="15416" max="15616" width="9.140625" style="1010"/>
    <col min="15617" max="15617" width="6.28515625" style="1010" customWidth="1"/>
    <col min="15618" max="15618" width="4.85546875" style="1010" customWidth="1"/>
    <col min="15619" max="15619" width="40.85546875" style="1010" customWidth="1"/>
    <col min="15620" max="15620" width="7.28515625" style="1010" customWidth="1"/>
    <col min="15621" max="15621" width="11.85546875" style="1010" customWidth="1"/>
    <col min="15622" max="15622" width="7.28515625" style="1010" customWidth="1"/>
    <col min="15623" max="15623" width="8.140625" style="1010" customWidth="1"/>
    <col min="15624" max="15624" width="7.28515625" style="1010" customWidth="1"/>
    <col min="15625" max="15625" width="10.42578125" style="1010" customWidth="1"/>
    <col min="15626" max="15626" width="11.85546875" style="1010" customWidth="1"/>
    <col min="15627" max="15627" width="8.28515625" style="1010" customWidth="1"/>
    <col min="15628" max="15628" width="7.28515625" style="1010" customWidth="1"/>
    <col min="15629" max="15629" width="10.42578125" style="1010" customWidth="1"/>
    <col min="15630" max="15630" width="11.140625" style="1010" customWidth="1"/>
    <col min="15631" max="15632" width="7.28515625" style="1010" customWidth="1"/>
    <col min="15633" max="15633" width="10.28515625" style="1010" customWidth="1"/>
    <col min="15634" max="15634" width="9.7109375" style="1010" customWidth="1"/>
    <col min="15635" max="15635" width="11.140625" style="1010" customWidth="1"/>
    <col min="15636" max="15636" width="10.42578125" style="1010" customWidth="1"/>
    <col min="15637" max="15637" width="9.7109375" style="1010" customWidth="1"/>
    <col min="15638" max="15638" width="11.28515625" style="1010" customWidth="1"/>
    <col min="15639" max="15639" width="9.85546875" style="1010" customWidth="1"/>
    <col min="15640" max="15640" width="7.28515625" style="1010" customWidth="1"/>
    <col min="15641" max="15641" width="10.140625" style="1010" customWidth="1"/>
    <col min="15642" max="15642" width="9.85546875" style="1010" customWidth="1"/>
    <col min="15643" max="15644" width="7.28515625" style="1010" customWidth="1"/>
    <col min="15645" max="15645" width="9.85546875" style="1010" customWidth="1"/>
    <col min="15646" max="15646" width="10.42578125" style="1010" customWidth="1"/>
    <col min="15647" max="15648" width="7.28515625" style="1010" customWidth="1"/>
    <col min="15649" max="15649" width="10.140625" style="1010" customWidth="1"/>
    <col min="15650" max="15650" width="9.85546875" style="1010" customWidth="1"/>
    <col min="15651" max="15666" width="7.28515625" style="1010" customWidth="1"/>
    <col min="15667" max="15667" width="8" style="1010" customWidth="1"/>
    <col min="15668" max="15668" width="7.28515625" style="1010" customWidth="1"/>
    <col min="15669" max="15670" width="10.7109375" style="1010" customWidth="1"/>
    <col min="15671" max="15671" width="7.28515625" style="1010" customWidth="1"/>
    <col min="15672" max="15872" width="9.140625" style="1010"/>
    <col min="15873" max="15873" width="6.28515625" style="1010" customWidth="1"/>
    <col min="15874" max="15874" width="4.85546875" style="1010" customWidth="1"/>
    <col min="15875" max="15875" width="40.85546875" style="1010" customWidth="1"/>
    <col min="15876" max="15876" width="7.28515625" style="1010" customWidth="1"/>
    <col min="15877" max="15877" width="11.85546875" style="1010" customWidth="1"/>
    <col min="15878" max="15878" width="7.28515625" style="1010" customWidth="1"/>
    <col min="15879" max="15879" width="8.140625" style="1010" customWidth="1"/>
    <col min="15880" max="15880" width="7.28515625" style="1010" customWidth="1"/>
    <col min="15881" max="15881" width="10.42578125" style="1010" customWidth="1"/>
    <col min="15882" max="15882" width="11.85546875" style="1010" customWidth="1"/>
    <col min="15883" max="15883" width="8.28515625" style="1010" customWidth="1"/>
    <col min="15884" max="15884" width="7.28515625" style="1010" customWidth="1"/>
    <col min="15885" max="15885" width="10.42578125" style="1010" customWidth="1"/>
    <col min="15886" max="15886" width="11.140625" style="1010" customWidth="1"/>
    <col min="15887" max="15888" width="7.28515625" style="1010" customWidth="1"/>
    <col min="15889" max="15889" width="10.28515625" style="1010" customWidth="1"/>
    <col min="15890" max="15890" width="9.7109375" style="1010" customWidth="1"/>
    <col min="15891" max="15891" width="11.140625" style="1010" customWidth="1"/>
    <col min="15892" max="15892" width="10.42578125" style="1010" customWidth="1"/>
    <col min="15893" max="15893" width="9.7109375" style="1010" customWidth="1"/>
    <col min="15894" max="15894" width="11.28515625" style="1010" customWidth="1"/>
    <col min="15895" max="15895" width="9.85546875" style="1010" customWidth="1"/>
    <col min="15896" max="15896" width="7.28515625" style="1010" customWidth="1"/>
    <col min="15897" max="15897" width="10.140625" style="1010" customWidth="1"/>
    <col min="15898" max="15898" width="9.85546875" style="1010" customWidth="1"/>
    <col min="15899" max="15900" width="7.28515625" style="1010" customWidth="1"/>
    <col min="15901" max="15901" width="9.85546875" style="1010" customWidth="1"/>
    <col min="15902" max="15902" width="10.42578125" style="1010" customWidth="1"/>
    <col min="15903" max="15904" width="7.28515625" style="1010" customWidth="1"/>
    <col min="15905" max="15905" width="10.140625" style="1010" customWidth="1"/>
    <col min="15906" max="15906" width="9.85546875" style="1010" customWidth="1"/>
    <col min="15907" max="15922" width="7.28515625" style="1010" customWidth="1"/>
    <col min="15923" max="15923" width="8" style="1010" customWidth="1"/>
    <col min="15924" max="15924" width="7.28515625" style="1010" customWidth="1"/>
    <col min="15925" max="15926" width="10.7109375" style="1010" customWidth="1"/>
    <col min="15927" max="15927" width="7.28515625" style="1010" customWidth="1"/>
    <col min="15928" max="16128" width="9.140625" style="1010"/>
    <col min="16129" max="16129" width="6.28515625" style="1010" customWidth="1"/>
    <col min="16130" max="16130" width="4.85546875" style="1010" customWidth="1"/>
    <col min="16131" max="16131" width="40.85546875" style="1010" customWidth="1"/>
    <col min="16132" max="16132" width="7.28515625" style="1010" customWidth="1"/>
    <col min="16133" max="16133" width="11.85546875" style="1010" customWidth="1"/>
    <col min="16134" max="16134" width="7.28515625" style="1010" customWidth="1"/>
    <col min="16135" max="16135" width="8.140625" style="1010" customWidth="1"/>
    <col min="16136" max="16136" width="7.28515625" style="1010" customWidth="1"/>
    <col min="16137" max="16137" width="10.42578125" style="1010" customWidth="1"/>
    <col min="16138" max="16138" width="11.85546875" style="1010" customWidth="1"/>
    <col min="16139" max="16139" width="8.28515625" style="1010" customWidth="1"/>
    <col min="16140" max="16140" width="7.28515625" style="1010" customWidth="1"/>
    <col min="16141" max="16141" width="10.42578125" style="1010" customWidth="1"/>
    <col min="16142" max="16142" width="11.140625" style="1010" customWidth="1"/>
    <col min="16143" max="16144" width="7.28515625" style="1010" customWidth="1"/>
    <col min="16145" max="16145" width="10.28515625" style="1010" customWidth="1"/>
    <col min="16146" max="16146" width="9.7109375" style="1010" customWidth="1"/>
    <col min="16147" max="16147" width="11.140625" style="1010" customWidth="1"/>
    <col min="16148" max="16148" width="10.42578125" style="1010" customWidth="1"/>
    <col min="16149" max="16149" width="9.7109375" style="1010" customWidth="1"/>
    <col min="16150" max="16150" width="11.28515625" style="1010" customWidth="1"/>
    <col min="16151" max="16151" width="9.85546875" style="1010" customWidth="1"/>
    <col min="16152" max="16152" width="7.28515625" style="1010" customWidth="1"/>
    <col min="16153" max="16153" width="10.140625" style="1010" customWidth="1"/>
    <col min="16154" max="16154" width="9.85546875" style="1010" customWidth="1"/>
    <col min="16155" max="16156" width="7.28515625" style="1010" customWidth="1"/>
    <col min="16157" max="16157" width="9.85546875" style="1010" customWidth="1"/>
    <col min="16158" max="16158" width="10.42578125" style="1010" customWidth="1"/>
    <col min="16159" max="16160" width="7.28515625" style="1010" customWidth="1"/>
    <col min="16161" max="16161" width="10.140625" style="1010" customWidth="1"/>
    <col min="16162" max="16162" width="9.85546875" style="1010" customWidth="1"/>
    <col min="16163" max="16178" width="7.28515625" style="1010" customWidth="1"/>
    <col min="16179" max="16179" width="8" style="1010" customWidth="1"/>
    <col min="16180" max="16180" width="7.28515625" style="1010" customWidth="1"/>
    <col min="16181" max="16182" width="10.7109375" style="1010" customWidth="1"/>
    <col min="16183" max="16183" width="7.28515625" style="1010" customWidth="1"/>
    <col min="16184" max="16384" width="9.140625" style="1010"/>
  </cols>
  <sheetData>
    <row r="2" spans="1:55" hidden="1" x14ac:dyDescent="0.25">
      <c r="B2" s="1011" t="s">
        <v>2383</v>
      </c>
    </row>
    <row r="3" spans="1:55" hidden="1" x14ac:dyDescent="0.25">
      <c r="A3" s="1013"/>
      <c r="B3" s="1555"/>
      <c r="C3" s="1555"/>
      <c r="D3" s="1555"/>
      <c r="E3" s="1555"/>
      <c r="F3" s="1555"/>
      <c r="G3" s="1555"/>
      <c r="H3" s="1555"/>
      <c r="I3" s="1555"/>
      <c r="J3" s="1555"/>
      <c r="K3" s="1555"/>
      <c r="L3" s="1555"/>
      <c r="M3" s="1555"/>
      <c r="N3" s="1555"/>
      <c r="O3" s="1555"/>
      <c r="P3" s="1555"/>
      <c r="Q3" s="1555"/>
      <c r="R3" s="1555"/>
      <c r="S3" s="1555"/>
      <c r="T3" s="1555"/>
      <c r="U3" s="1555"/>
      <c r="V3" s="1555"/>
      <c r="W3" s="1555"/>
      <c r="X3" s="1555"/>
      <c r="Y3" s="1555"/>
      <c r="Z3" s="1555"/>
      <c r="AA3" s="1555"/>
      <c r="AB3" s="1555"/>
      <c r="AC3" s="1555"/>
      <c r="AD3" s="1555"/>
      <c r="AE3" s="1555"/>
      <c r="AF3" s="1555"/>
      <c r="AG3" s="1555"/>
      <c r="AH3" s="1555"/>
      <c r="AI3" s="1555"/>
      <c r="AJ3" s="1555"/>
      <c r="AK3" s="1555"/>
      <c r="AL3" s="1555"/>
      <c r="AM3" s="1555"/>
      <c r="AN3" s="1555"/>
      <c r="AO3" s="1555"/>
      <c r="AP3" s="1555"/>
      <c r="AQ3" s="1555"/>
      <c r="AR3" s="1555"/>
      <c r="AS3" s="1555"/>
      <c r="AT3" s="1555"/>
      <c r="AU3" s="1555"/>
      <c r="AV3" s="1555"/>
      <c r="AW3" s="1555"/>
      <c r="AX3" s="1555"/>
      <c r="AY3" s="1555"/>
      <c r="AZ3" s="1555"/>
      <c r="BA3" s="1555"/>
      <c r="BB3" s="1555"/>
      <c r="BC3" s="1555"/>
    </row>
    <row r="4" spans="1:55" ht="19.5" hidden="1" x14ac:dyDescent="0.3">
      <c r="B4" s="1550" t="s">
        <v>2384</v>
      </c>
      <c r="C4" s="1550"/>
      <c r="D4" s="1550"/>
      <c r="E4" s="1550"/>
      <c r="F4" s="1550"/>
      <c r="G4" s="1550"/>
      <c r="H4" s="1550"/>
      <c r="I4" s="1550"/>
      <c r="J4" s="1550"/>
      <c r="K4" s="1550"/>
      <c r="L4" s="1550"/>
      <c r="M4" s="1550"/>
      <c r="N4" s="1550"/>
      <c r="O4" s="1550"/>
      <c r="P4" s="1550"/>
      <c r="Q4" s="1550"/>
      <c r="R4" s="1550"/>
      <c r="S4" s="1550"/>
      <c r="T4" s="1550"/>
      <c r="U4" s="1550"/>
      <c r="V4" s="1550"/>
      <c r="W4" s="1550"/>
      <c r="X4" s="1550"/>
      <c r="Y4" s="1550"/>
      <c r="Z4" s="1550"/>
      <c r="AA4" s="1550"/>
      <c r="AB4" s="1550"/>
      <c r="AC4" s="1550"/>
      <c r="AD4" s="1550"/>
      <c r="AE4" s="1550"/>
      <c r="AF4" s="1550"/>
      <c r="AG4" s="1550"/>
      <c r="AH4" s="1550"/>
      <c r="AI4" s="1550"/>
      <c r="AJ4" s="1550"/>
      <c r="AK4" s="1550"/>
      <c r="AL4" s="1550"/>
      <c r="AM4" s="1550"/>
      <c r="AN4" s="1550"/>
      <c r="AO4" s="1550"/>
      <c r="AP4" s="1550"/>
      <c r="AQ4" s="1550"/>
      <c r="AR4" s="1550"/>
      <c r="AS4" s="1550"/>
      <c r="AT4" s="1550"/>
      <c r="AU4" s="1550"/>
      <c r="AV4" s="1550"/>
      <c r="AW4" s="1550"/>
      <c r="AX4" s="1550"/>
      <c r="AY4" s="1550"/>
      <c r="AZ4" s="1550"/>
      <c r="BA4" s="1550"/>
      <c r="BB4" s="1550"/>
      <c r="BC4" s="1550"/>
    </row>
    <row r="5" spans="1:55" ht="19.5" hidden="1" x14ac:dyDescent="0.3">
      <c r="B5" s="1550" t="s">
        <v>2385</v>
      </c>
      <c r="C5" s="1550"/>
      <c r="D5" s="1550"/>
      <c r="E5" s="1550"/>
      <c r="F5" s="1550"/>
      <c r="G5" s="1550"/>
      <c r="H5" s="1550"/>
      <c r="I5" s="1550"/>
      <c r="J5" s="1550"/>
      <c r="K5" s="1550"/>
      <c r="L5" s="1550"/>
      <c r="M5" s="1550"/>
      <c r="N5" s="1550"/>
      <c r="O5" s="1550"/>
      <c r="P5" s="1550"/>
      <c r="Q5" s="1550"/>
      <c r="R5" s="1550"/>
      <c r="S5" s="1550"/>
      <c r="T5" s="1550"/>
      <c r="U5" s="1550"/>
      <c r="V5" s="1550"/>
      <c r="W5" s="1550"/>
      <c r="X5" s="1550"/>
      <c r="Y5" s="1550"/>
      <c r="Z5" s="1550"/>
      <c r="AA5" s="1550"/>
      <c r="AB5" s="1550"/>
      <c r="AC5" s="1550"/>
      <c r="AD5" s="1550"/>
      <c r="AE5" s="1550"/>
      <c r="AF5" s="1550"/>
      <c r="AG5" s="1550"/>
      <c r="AH5" s="1550"/>
      <c r="AI5" s="1550"/>
      <c r="AJ5" s="1550"/>
      <c r="AK5" s="1550"/>
      <c r="AL5" s="1550"/>
      <c r="AM5" s="1550"/>
      <c r="AN5" s="1550"/>
      <c r="AO5" s="1550"/>
      <c r="AP5" s="1550"/>
      <c r="AQ5" s="1550"/>
      <c r="AR5" s="1550"/>
      <c r="AS5" s="1550"/>
      <c r="AT5" s="1550"/>
      <c r="AU5" s="1550"/>
      <c r="AV5" s="1550"/>
      <c r="AW5" s="1550"/>
      <c r="AX5" s="1550"/>
      <c r="AY5" s="1550"/>
      <c r="AZ5" s="1550"/>
      <c r="BA5" s="1550"/>
      <c r="BB5" s="1550"/>
      <c r="BC5" s="1550"/>
    </row>
    <row r="6" spans="1:55" ht="19.5" hidden="1" x14ac:dyDescent="0.3">
      <c r="B6" s="1550" t="s">
        <v>2386</v>
      </c>
      <c r="C6" s="1550"/>
      <c r="D6" s="1550"/>
      <c r="E6" s="1550"/>
      <c r="F6" s="1550"/>
      <c r="G6" s="1550"/>
      <c r="H6" s="1550"/>
      <c r="I6" s="1550"/>
      <c r="J6" s="1550"/>
      <c r="K6" s="1550"/>
      <c r="L6" s="1550"/>
      <c r="M6" s="1550"/>
      <c r="N6" s="1550"/>
      <c r="O6" s="1550"/>
      <c r="P6" s="1550"/>
      <c r="Q6" s="1550"/>
      <c r="R6" s="1550"/>
      <c r="S6" s="1550"/>
      <c r="T6" s="1550"/>
      <c r="U6" s="1550"/>
      <c r="V6" s="1550"/>
      <c r="W6" s="1550"/>
      <c r="X6" s="1550"/>
      <c r="Y6" s="1550"/>
      <c r="Z6" s="1550"/>
      <c r="AA6" s="1550"/>
      <c r="AB6" s="1550"/>
      <c r="AC6" s="1550"/>
      <c r="AD6" s="1550"/>
      <c r="AE6" s="1550"/>
      <c r="AF6" s="1550"/>
      <c r="AG6" s="1550"/>
      <c r="AH6" s="1550"/>
      <c r="AI6" s="1550"/>
      <c r="AJ6" s="1550"/>
      <c r="AK6" s="1550"/>
      <c r="AL6" s="1550"/>
      <c r="AM6" s="1550"/>
      <c r="AN6" s="1550"/>
      <c r="AO6" s="1550"/>
      <c r="AP6" s="1550"/>
      <c r="AQ6" s="1550"/>
      <c r="AR6" s="1550"/>
      <c r="AS6" s="1550"/>
      <c r="AT6" s="1550"/>
      <c r="AU6" s="1550"/>
      <c r="AV6" s="1550"/>
      <c r="AW6" s="1550"/>
      <c r="AX6" s="1550"/>
      <c r="AY6" s="1550"/>
      <c r="AZ6" s="1550"/>
      <c r="BA6" s="1550"/>
      <c r="BB6" s="1550"/>
      <c r="BC6" s="1550"/>
    </row>
    <row r="7" spans="1:55" x14ac:dyDescent="0.25">
      <c r="A7" s="1013"/>
      <c r="B7" s="1014"/>
      <c r="C7" s="1013"/>
      <c r="D7" s="1013"/>
      <c r="E7" s="1013"/>
      <c r="F7" s="1013"/>
      <c r="G7" s="1013"/>
      <c r="H7" s="1013"/>
      <c r="I7" s="1013"/>
      <c r="J7" s="1013"/>
      <c r="K7" s="1013"/>
      <c r="L7" s="1013"/>
      <c r="M7" s="1013"/>
      <c r="N7" s="1013"/>
      <c r="O7" s="1013"/>
      <c r="P7" s="1013"/>
      <c r="Q7" s="1013"/>
      <c r="R7" s="1013"/>
      <c r="S7" s="1013"/>
      <c r="T7" s="1013"/>
      <c r="U7" s="1013"/>
      <c r="V7" s="1013"/>
      <c r="W7" s="1013"/>
      <c r="X7" s="1013"/>
      <c r="Y7" s="1013"/>
      <c r="Z7" s="1013"/>
      <c r="AA7" s="1013"/>
      <c r="AB7" s="1013"/>
      <c r="AC7" s="1013"/>
      <c r="AD7" s="1013"/>
      <c r="AE7" s="1013"/>
      <c r="AF7" s="1013"/>
      <c r="AG7" s="1013"/>
      <c r="AH7" s="1013"/>
      <c r="AI7" s="1013"/>
      <c r="AJ7" s="1013"/>
      <c r="AK7" s="1013"/>
      <c r="AL7" s="1013"/>
      <c r="AM7" s="1013"/>
      <c r="AN7" s="1013"/>
      <c r="AO7" s="1013"/>
      <c r="AP7" s="1013"/>
      <c r="AQ7" s="1013"/>
      <c r="AR7" s="1013"/>
      <c r="AS7" s="1013"/>
      <c r="AT7" s="1013"/>
      <c r="AU7" s="1013"/>
      <c r="AV7" s="1013"/>
      <c r="AW7" s="1013"/>
      <c r="AX7" s="1013"/>
      <c r="AY7" s="1013"/>
      <c r="AZ7" s="1015"/>
      <c r="BA7" s="1015"/>
      <c r="BB7" s="1015"/>
      <c r="BC7" s="1015"/>
    </row>
    <row r="8" spans="1:55" s="1017" customFormat="1" ht="15" customHeight="1" x14ac:dyDescent="0.2">
      <c r="A8" s="1016"/>
      <c r="B8" s="1554" t="s">
        <v>2262</v>
      </c>
      <c r="C8" s="1554" t="s">
        <v>2387</v>
      </c>
      <c r="D8" s="1554" t="s">
        <v>2388</v>
      </c>
      <c r="E8" s="1554"/>
      <c r="F8" s="1554"/>
      <c r="G8" s="1554"/>
      <c r="H8" s="1554" t="s">
        <v>2389</v>
      </c>
      <c r="I8" s="1554"/>
      <c r="J8" s="1554"/>
      <c r="K8" s="1554"/>
      <c r="L8" s="1554" t="s">
        <v>2390</v>
      </c>
      <c r="M8" s="1554"/>
      <c r="N8" s="1554"/>
      <c r="O8" s="1554"/>
      <c r="P8" s="1554" t="s">
        <v>2391</v>
      </c>
      <c r="Q8" s="1554"/>
      <c r="R8" s="1554"/>
      <c r="S8" s="1554"/>
      <c r="T8" s="1554" t="s">
        <v>2392</v>
      </c>
      <c r="U8" s="1554"/>
      <c r="V8" s="1554"/>
      <c r="W8" s="1554"/>
      <c r="X8" s="1554" t="s">
        <v>2393</v>
      </c>
      <c r="Y8" s="1554"/>
      <c r="Z8" s="1554"/>
      <c r="AA8" s="1554"/>
      <c r="AB8" s="1554" t="s">
        <v>2394</v>
      </c>
      <c r="AC8" s="1554"/>
      <c r="AD8" s="1554"/>
      <c r="AE8" s="1554"/>
      <c r="AF8" s="1554" t="s">
        <v>2395</v>
      </c>
      <c r="AG8" s="1554"/>
      <c r="AH8" s="1554"/>
      <c r="AI8" s="1554"/>
      <c r="AJ8" s="1554" t="s">
        <v>2396</v>
      </c>
      <c r="AK8" s="1554"/>
      <c r="AL8" s="1554"/>
      <c r="AM8" s="1554"/>
      <c r="AN8" s="1554" t="s">
        <v>2397</v>
      </c>
      <c r="AO8" s="1554"/>
      <c r="AP8" s="1554"/>
      <c r="AQ8" s="1554"/>
      <c r="AR8" s="1554" t="s">
        <v>2398</v>
      </c>
      <c r="AS8" s="1554"/>
      <c r="AT8" s="1554"/>
      <c r="AU8" s="1554"/>
      <c r="AV8" s="1554" t="s">
        <v>2399</v>
      </c>
      <c r="AW8" s="1554"/>
      <c r="AX8" s="1554"/>
      <c r="AY8" s="1554"/>
      <c r="AZ8" s="1556" t="s">
        <v>2400</v>
      </c>
      <c r="BA8" s="1557"/>
      <c r="BB8" s="1557"/>
      <c r="BC8" s="1558"/>
    </row>
    <row r="9" spans="1:55" s="1017" customFormat="1" ht="60.75" customHeight="1" x14ac:dyDescent="0.2">
      <c r="A9" s="1016"/>
      <c r="B9" s="1554"/>
      <c r="C9" s="1554"/>
      <c r="D9" s="1018" t="s">
        <v>2401</v>
      </c>
      <c r="E9" s="1018" t="s">
        <v>2402</v>
      </c>
      <c r="F9" s="1018" t="s">
        <v>2403</v>
      </c>
      <c r="G9" s="1018" t="s">
        <v>2404</v>
      </c>
      <c r="H9" s="1018" t="s">
        <v>2405</v>
      </c>
      <c r="I9" s="1018" t="s">
        <v>2402</v>
      </c>
      <c r="J9" s="1018" t="s">
        <v>2403</v>
      </c>
      <c r="K9" s="1018" t="s">
        <v>2404</v>
      </c>
      <c r="L9" s="1018" t="s">
        <v>2405</v>
      </c>
      <c r="M9" s="1018" t="s">
        <v>2402</v>
      </c>
      <c r="N9" s="1018" t="s">
        <v>2403</v>
      </c>
      <c r="O9" s="1018" t="s">
        <v>2404</v>
      </c>
      <c r="P9" s="1018" t="s">
        <v>2405</v>
      </c>
      <c r="Q9" s="1018" t="s">
        <v>2402</v>
      </c>
      <c r="R9" s="1018" t="s">
        <v>2403</v>
      </c>
      <c r="S9" s="1018" t="s">
        <v>2404</v>
      </c>
      <c r="T9" s="1018" t="s">
        <v>2405</v>
      </c>
      <c r="U9" s="1018" t="s">
        <v>2402</v>
      </c>
      <c r="V9" s="1018" t="s">
        <v>2403</v>
      </c>
      <c r="W9" s="1018" t="s">
        <v>2404</v>
      </c>
      <c r="X9" s="1018" t="s">
        <v>2405</v>
      </c>
      <c r="Y9" s="1018" t="s">
        <v>2402</v>
      </c>
      <c r="Z9" s="1018" t="s">
        <v>2403</v>
      </c>
      <c r="AA9" s="1018" t="s">
        <v>2404</v>
      </c>
      <c r="AB9" s="1018" t="s">
        <v>2405</v>
      </c>
      <c r="AC9" s="1018" t="s">
        <v>2402</v>
      </c>
      <c r="AD9" s="1018" t="s">
        <v>2403</v>
      </c>
      <c r="AE9" s="1018" t="s">
        <v>2404</v>
      </c>
      <c r="AF9" s="1018" t="s">
        <v>2405</v>
      </c>
      <c r="AG9" s="1018" t="s">
        <v>2402</v>
      </c>
      <c r="AH9" s="1018" t="s">
        <v>2403</v>
      </c>
      <c r="AI9" s="1018" t="s">
        <v>2404</v>
      </c>
      <c r="AJ9" s="1018" t="s">
        <v>2405</v>
      </c>
      <c r="AK9" s="1018" t="s">
        <v>2402</v>
      </c>
      <c r="AL9" s="1018" t="s">
        <v>2403</v>
      </c>
      <c r="AM9" s="1018" t="s">
        <v>2404</v>
      </c>
      <c r="AN9" s="1018" t="s">
        <v>2405</v>
      </c>
      <c r="AO9" s="1018" t="s">
        <v>2402</v>
      </c>
      <c r="AP9" s="1018" t="s">
        <v>2403</v>
      </c>
      <c r="AQ9" s="1018" t="s">
        <v>2404</v>
      </c>
      <c r="AR9" s="1018" t="s">
        <v>2405</v>
      </c>
      <c r="AS9" s="1018" t="s">
        <v>2402</v>
      </c>
      <c r="AT9" s="1018" t="s">
        <v>2403</v>
      </c>
      <c r="AU9" s="1018" t="s">
        <v>2404</v>
      </c>
      <c r="AV9" s="1018" t="s">
        <v>2405</v>
      </c>
      <c r="AW9" s="1018" t="s">
        <v>2402</v>
      </c>
      <c r="AX9" s="1018" t="s">
        <v>2403</v>
      </c>
      <c r="AY9" s="1018" t="s">
        <v>2404</v>
      </c>
      <c r="AZ9" s="1019" t="s">
        <v>2405</v>
      </c>
      <c r="BA9" s="1019" t="s">
        <v>2402</v>
      </c>
      <c r="BB9" s="1019" t="s">
        <v>2403</v>
      </c>
      <c r="BC9" s="1019" t="s">
        <v>2404</v>
      </c>
    </row>
    <row r="10" spans="1:55" s="1023" customFormat="1" ht="9" x14ac:dyDescent="0.15">
      <c r="A10" s="1020"/>
      <c r="B10" s="1021">
        <v>1</v>
      </c>
      <c r="C10" s="1021">
        <v>2</v>
      </c>
      <c r="D10" s="1021">
        <v>3</v>
      </c>
      <c r="E10" s="1021">
        <v>4</v>
      </c>
      <c r="F10" s="1021">
        <v>5</v>
      </c>
      <c r="G10" s="1021" t="s">
        <v>2406</v>
      </c>
      <c r="H10" s="1021" t="s">
        <v>2407</v>
      </c>
      <c r="I10" s="1021">
        <v>8</v>
      </c>
      <c r="J10" s="1021">
        <v>9</v>
      </c>
      <c r="K10" s="1021" t="s">
        <v>2408</v>
      </c>
      <c r="L10" s="1021" t="s">
        <v>2409</v>
      </c>
      <c r="M10" s="1021">
        <v>12</v>
      </c>
      <c r="N10" s="1021">
        <v>13</v>
      </c>
      <c r="O10" s="1021" t="s">
        <v>2410</v>
      </c>
      <c r="P10" s="1021" t="s">
        <v>2411</v>
      </c>
      <c r="Q10" s="1021">
        <v>16</v>
      </c>
      <c r="R10" s="1021">
        <v>17</v>
      </c>
      <c r="S10" s="1021" t="s">
        <v>2412</v>
      </c>
      <c r="T10" s="1021" t="s">
        <v>2413</v>
      </c>
      <c r="U10" s="1021">
        <v>20</v>
      </c>
      <c r="V10" s="1021">
        <v>21</v>
      </c>
      <c r="W10" s="1021" t="s">
        <v>2414</v>
      </c>
      <c r="X10" s="1021" t="s">
        <v>2415</v>
      </c>
      <c r="Y10" s="1021">
        <v>24</v>
      </c>
      <c r="Z10" s="1021">
        <v>25</v>
      </c>
      <c r="AA10" s="1021" t="s">
        <v>2416</v>
      </c>
      <c r="AB10" s="1021" t="s">
        <v>2417</v>
      </c>
      <c r="AC10" s="1021">
        <v>28</v>
      </c>
      <c r="AD10" s="1021">
        <v>29</v>
      </c>
      <c r="AE10" s="1021" t="s">
        <v>2418</v>
      </c>
      <c r="AF10" s="1021" t="s">
        <v>2419</v>
      </c>
      <c r="AG10" s="1021">
        <v>32</v>
      </c>
      <c r="AH10" s="1021">
        <v>33</v>
      </c>
      <c r="AI10" s="1021" t="s">
        <v>2420</v>
      </c>
      <c r="AJ10" s="1021" t="s">
        <v>2421</v>
      </c>
      <c r="AK10" s="1021">
        <v>36</v>
      </c>
      <c r="AL10" s="1021">
        <v>37</v>
      </c>
      <c r="AM10" s="1021" t="s">
        <v>2422</v>
      </c>
      <c r="AN10" s="1021" t="s">
        <v>2423</v>
      </c>
      <c r="AO10" s="1021">
        <v>40</v>
      </c>
      <c r="AP10" s="1021">
        <v>41</v>
      </c>
      <c r="AQ10" s="1021" t="s">
        <v>2424</v>
      </c>
      <c r="AR10" s="1021" t="s">
        <v>2425</v>
      </c>
      <c r="AS10" s="1021">
        <v>44</v>
      </c>
      <c r="AT10" s="1021">
        <v>45</v>
      </c>
      <c r="AU10" s="1021" t="s">
        <v>2426</v>
      </c>
      <c r="AV10" s="1021" t="s">
        <v>2427</v>
      </c>
      <c r="AW10" s="1021">
        <v>48</v>
      </c>
      <c r="AX10" s="1021">
        <v>49</v>
      </c>
      <c r="AY10" s="1021" t="s">
        <v>2428</v>
      </c>
      <c r="AZ10" s="1022"/>
      <c r="BA10" s="1022">
        <v>51</v>
      </c>
      <c r="BB10" s="1022">
        <v>52</v>
      </c>
      <c r="BC10" s="1022">
        <v>53</v>
      </c>
    </row>
    <row r="11" spans="1:55" s="1028" customFormat="1" ht="15.75" customHeight="1" x14ac:dyDescent="0.2">
      <c r="A11" s="1024"/>
      <c r="B11" s="1025" t="s">
        <v>2429</v>
      </c>
      <c r="C11" s="1025" t="s">
        <v>2430</v>
      </c>
      <c r="D11" s="1026">
        <f>SUM(D12:D33)</f>
        <v>0</v>
      </c>
      <c r="E11" s="1026">
        <f>SUM(E12:E34)</f>
        <v>0</v>
      </c>
      <c r="F11" s="1026">
        <f>SUM(F12:F34)</f>
        <v>0</v>
      </c>
      <c r="G11" s="1026">
        <f t="shared" ref="G11:BC11" si="0">SUM(G12:G33)</f>
        <v>0</v>
      </c>
      <c r="H11" s="1026">
        <f t="shared" si="0"/>
        <v>0</v>
      </c>
      <c r="I11" s="1026">
        <f>SUM(I12:I34)</f>
        <v>0</v>
      </c>
      <c r="J11" s="1026">
        <f>SUM(J12:J34)</f>
        <v>0</v>
      </c>
      <c r="K11" s="1026">
        <f>SUM(K12:K34)</f>
        <v>0</v>
      </c>
      <c r="L11" s="1026">
        <f t="shared" si="0"/>
        <v>0</v>
      </c>
      <c r="M11" s="1026">
        <f>SUM(M12:M34)</f>
        <v>0</v>
      </c>
      <c r="N11" s="1026">
        <f>SUM(N12:N34)</f>
        <v>0</v>
      </c>
      <c r="O11" s="1026">
        <f t="shared" si="0"/>
        <v>0</v>
      </c>
      <c r="P11" s="1026">
        <f t="shared" si="0"/>
        <v>0</v>
      </c>
      <c r="Q11" s="1026">
        <f>SUM(Q12:Q34)</f>
        <v>23210000</v>
      </c>
      <c r="R11" s="1026">
        <f>SUM(R12:R34)</f>
        <v>23210000</v>
      </c>
      <c r="S11" s="1026">
        <f t="shared" si="0"/>
        <v>0</v>
      </c>
      <c r="T11" s="1026">
        <f t="shared" si="0"/>
        <v>0</v>
      </c>
      <c r="U11" s="1026">
        <f>SUM(U12:U34)</f>
        <v>11358097</v>
      </c>
      <c r="V11" s="1026">
        <f>SUM(V12:V34)</f>
        <v>11358097</v>
      </c>
      <c r="W11" s="1026">
        <f t="shared" si="0"/>
        <v>0</v>
      </c>
      <c r="X11" s="1026">
        <f t="shared" si="0"/>
        <v>0</v>
      </c>
      <c r="Y11" s="1026">
        <f>SUM(Y12:Y34)</f>
        <v>2500000</v>
      </c>
      <c r="Z11" s="1026">
        <f>SUM(Z12:Z34)</f>
        <v>2500000</v>
      </c>
      <c r="AA11" s="1026">
        <f t="shared" si="0"/>
        <v>0</v>
      </c>
      <c r="AB11" s="1026">
        <f t="shared" si="0"/>
        <v>0</v>
      </c>
      <c r="AC11" s="1026">
        <f>SUM(AC12:AC34)</f>
        <v>10042000</v>
      </c>
      <c r="AD11" s="1026">
        <f>SUM(AD12:AD34)</f>
        <v>10042000</v>
      </c>
      <c r="AE11" s="1026">
        <f t="shared" si="0"/>
        <v>0</v>
      </c>
      <c r="AF11" s="1026">
        <f t="shared" si="0"/>
        <v>0</v>
      </c>
      <c r="AG11" s="1026">
        <f>SUM(AG12:AG34)</f>
        <v>25605494</v>
      </c>
      <c r="AH11" s="1026">
        <f>SUM(AH12:AH34)</f>
        <v>25605494</v>
      </c>
      <c r="AI11" s="1026">
        <f t="shared" si="0"/>
        <v>0</v>
      </c>
      <c r="AJ11" s="1026">
        <f t="shared" si="0"/>
        <v>0</v>
      </c>
      <c r="AK11" s="1026">
        <f>SUM(AK12:AK34)</f>
        <v>16355772</v>
      </c>
      <c r="AL11" s="1026">
        <f>SUM(AL12:AL34)</f>
        <v>16355772</v>
      </c>
      <c r="AM11" s="1026">
        <f t="shared" si="0"/>
        <v>0</v>
      </c>
      <c r="AN11" s="1026">
        <f t="shared" si="0"/>
        <v>0</v>
      </c>
      <c r="AO11" s="1026">
        <f>SUM(AO12:AO34)</f>
        <v>10670000</v>
      </c>
      <c r="AP11" s="1026">
        <f>SUM(AP12:AP34)</f>
        <v>10670000</v>
      </c>
      <c r="AQ11" s="1026">
        <f t="shared" si="0"/>
        <v>0</v>
      </c>
      <c r="AR11" s="1026">
        <f t="shared" si="0"/>
        <v>0</v>
      </c>
      <c r="AS11" s="1026">
        <f>SUM(AS12:AS34)</f>
        <v>7751000</v>
      </c>
      <c r="AT11" s="1026">
        <f>SUM(AT12:AT34)</f>
        <v>7751000</v>
      </c>
      <c r="AU11" s="1026">
        <f t="shared" si="0"/>
        <v>0</v>
      </c>
      <c r="AV11" s="1026">
        <f t="shared" si="0"/>
        <v>0</v>
      </c>
      <c r="AW11" s="1026">
        <f>SUM(AW12:AW34)</f>
        <v>0</v>
      </c>
      <c r="AX11" s="1026">
        <f>SUM(AX12:AX34)</f>
        <v>0</v>
      </c>
      <c r="AY11" s="1026">
        <f t="shared" si="0"/>
        <v>0</v>
      </c>
      <c r="AZ11" s="1027">
        <f t="shared" si="0"/>
        <v>0</v>
      </c>
      <c r="BA11" s="1027">
        <f>SUM(BA12:BA34)</f>
        <v>107492363</v>
      </c>
      <c r="BB11" s="1027">
        <f>SUM(BB12:BB34)</f>
        <v>107492363</v>
      </c>
      <c r="BC11" s="1027">
        <f t="shared" si="0"/>
        <v>0</v>
      </c>
    </row>
    <row r="12" spans="1:55" s="1017" customFormat="1" ht="12.75" x14ac:dyDescent="0.2">
      <c r="A12" s="1016"/>
      <c r="B12" s="1029" t="s">
        <v>2431</v>
      </c>
      <c r="C12" s="1030" t="s">
        <v>2432</v>
      </c>
      <c r="D12" s="1031"/>
      <c r="E12" s="1031"/>
      <c r="F12" s="1031"/>
      <c r="G12" s="1031">
        <f>D12+E12-F12</f>
        <v>0</v>
      </c>
      <c r="H12" s="1031">
        <f>G12</f>
        <v>0</v>
      </c>
      <c r="I12" s="1031"/>
      <c r="J12" s="1031"/>
      <c r="K12" s="1031">
        <f>H12+I12-J12</f>
        <v>0</v>
      </c>
      <c r="L12" s="1031">
        <f>K12</f>
        <v>0</v>
      </c>
      <c r="M12" s="1031"/>
      <c r="N12" s="1031"/>
      <c r="O12" s="1031">
        <f>L12+M12-N12</f>
        <v>0</v>
      </c>
      <c r="P12" s="1031">
        <f>O12</f>
        <v>0</v>
      </c>
      <c r="Q12" s="1031">
        <v>11980000</v>
      </c>
      <c r="R12" s="1031">
        <v>11980000</v>
      </c>
      <c r="S12" s="1031">
        <f>P12+Q12-R12</f>
        <v>0</v>
      </c>
      <c r="T12" s="1031">
        <f>S12</f>
        <v>0</v>
      </c>
      <c r="U12" s="1031">
        <v>0</v>
      </c>
      <c r="V12" s="1031">
        <v>0</v>
      </c>
      <c r="W12" s="1031">
        <f>T12+U12-V12</f>
        <v>0</v>
      </c>
      <c r="X12" s="1031">
        <f>W12</f>
        <v>0</v>
      </c>
      <c r="Y12" s="1031"/>
      <c r="Z12" s="1031"/>
      <c r="AA12" s="1031">
        <f>X12+Y12-Z12</f>
        <v>0</v>
      </c>
      <c r="AB12" s="1031">
        <f>AA12</f>
        <v>0</v>
      </c>
      <c r="AC12" s="1031">
        <v>6822000</v>
      </c>
      <c r="AD12" s="1031">
        <v>6822000</v>
      </c>
      <c r="AE12" s="1031">
        <f>AB12+AC12-AD12</f>
        <v>0</v>
      </c>
      <c r="AF12" s="1031">
        <f>AE12</f>
        <v>0</v>
      </c>
      <c r="AG12" s="1031">
        <v>11775000</v>
      </c>
      <c r="AH12" s="1031">
        <v>11775000</v>
      </c>
      <c r="AI12" s="1031">
        <f>AF12+AG12-AH12</f>
        <v>0</v>
      </c>
      <c r="AJ12" s="1031">
        <f>AI12</f>
        <v>0</v>
      </c>
      <c r="AK12" s="1031">
        <v>13557500</v>
      </c>
      <c r="AL12" s="1031">
        <v>13557500</v>
      </c>
      <c r="AM12" s="1031">
        <f>AJ12+AK12-AL12</f>
        <v>0</v>
      </c>
      <c r="AN12" s="1031">
        <f>AM12</f>
        <v>0</v>
      </c>
      <c r="AO12" s="1031">
        <v>6000000</v>
      </c>
      <c r="AP12" s="1031">
        <v>6000000</v>
      </c>
      <c r="AQ12" s="1031">
        <f>AN12+AO12-AP12</f>
        <v>0</v>
      </c>
      <c r="AR12" s="1031">
        <f>AQ12</f>
        <v>0</v>
      </c>
      <c r="AS12" s="1031">
        <v>5245000</v>
      </c>
      <c r="AT12" s="1031">
        <v>5245000</v>
      </c>
      <c r="AU12" s="1031">
        <f>AR12+AS12-AT12</f>
        <v>0</v>
      </c>
      <c r="AV12" s="1031">
        <f>AU12</f>
        <v>0</v>
      </c>
      <c r="AW12" s="1031"/>
      <c r="AX12" s="1031"/>
      <c r="AY12" s="1031">
        <f>AV12+AW12-AX12</f>
        <v>0</v>
      </c>
      <c r="AZ12" s="1032">
        <f>D12</f>
        <v>0</v>
      </c>
      <c r="BA12" s="1032">
        <f t="shared" ref="BA12:BB52" si="1">E12+I12+M12+Q12+U12+Y12+AC12+AG12+AK12+AO12+AS12+AW12</f>
        <v>55379500</v>
      </c>
      <c r="BB12" s="1032">
        <f t="shared" si="1"/>
        <v>55379500</v>
      </c>
      <c r="BC12" s="1032">
        <f>AZ12+BA12-BB12</f>
        <v>0</v>
      </c>
    </row>
    <row r="13" spans="1:55" s="1017" customFormat="1" ht="12.75" x14ac:dyDescent="0.2">
      <c r="A13" s="1016"/>
      <c r="B13" s="1029" t="s">
        <v>2433</v>
      </c>
      <c r="C13" s="1030" t="s">
        <v>2434</v>
      </c>
      <c r="D13" s="1031"/>
      <c r="E13" s="1031"/>
      <c r="F13" s="1031"/>
      <c r="G13" s="1031">
        <f t="shared" ref="G13:G33" si="2">D13+E13-F13</f>
        <v>0</v>
      </c>
      <c r="H13" s="1031">
        <f t="shared" ref="H13:H33" si="3">G13</f>
        <v>0</v>
      </c>
      <c r="I13" s="1031"/>
      <c r="J13" s="1031"/>
      <c r="K13" s="1031">
        <f>H13+I13-J13</f>
        <v>0</v>
      </c>
      <c r="L13" s="1031">
        <f>K13</f>
        <v>0</v>
      </c>
      <c r="M13" s="1031"/>
      <c r="N13" s="1031"/>
      <c r="O13" s="1031">
        <f t="shared" ref="O13:O33" si="4">L13+M13-N13</f>
        <v>0</v>
      </c>
      <c r="P13" s="1031">
        <f t="shared" ref="P13:P33" si="5">O13</f>
        <v>0</v>
      </c>
      <c r="Q13" s="1031">
        <v>0</v>
      </c>
      <c r="R13" s="1031">
        <v>0</v>
      </c>
      <c r="S13" s="1031">
        <f>P13+Q13-R13</f>
        <v>0</v>
      </c>
      <c r="T13" s="1031">
        <f>S13</f>
        <v>0</v>
      </c>
      <c r="U13" s="1031">
        <v>0</v>
      </c>
      <c r="V13" s="1031">
        <v>0</v>
      </c>
      <c r="W13" s="1031">
        <f t="shared" ref="W13:W33" si="6">T13+U13-V13</f>
        <v>0</v>
      </c>
      <c r="X13" s="1031">
        <f t="shared" ref="X13:X33" si="7">W13</f>
        <v>0</v>
      </c>
      <c r="Y13" s="1031"/>
      <c r="Z13" s="1031"/>
      <c r="AA13" s="1031">
        <f t="shared" ref="AA13:AA33" si="8">X13+Y13-Z13</f>
        <v>0</v>
      </c>
      <c r="AB13" s="1031">
        <f t="shared" ref="AB13:AB33" si="9">AA13</f>
        <v>0</v>
      </c>
      <c r="AC13" s="1031">
        <v>0</v>
      </c>
      <c r="AD13" s="1031">
        <v>0</v>
      </c>
      <c r="AE13" s="1031">
        <f t="shared" ref="AE13:AE33" si="10">AB13+AC13-AD13</f>
        <v>0</v>
      </c>
      <c r="AF13" s="1031">
        <f t="shared" ref="AF13:AF33" si="11">AE13</f>
        <v>0</v>
      </c>
      <c r="AG13" s="1031"/>
      <c r="AH13" s="1031"/>
      <c r="AI13" s="1031">
        <f t="shared" ref="AI13:AI33" si="12">AF13+AG13-AH13</f>
        <v>0</v>
      </c>
      <c r="AJ13" s="1031">
        <f t="shared" ref="AJ13:AJ33" si="13">AI13</f>
        <v>0</v>
      </c>
      <c r="AK13" s="1031">
        <v>0</v>
      </c>
      <c r="AL13" s="1031">
        <v>0</v>
      </c>
      <c r="AM13" s="1031">
        <f t="shared" ref="AM13:AM33" si="14">AJ13+AK13-AL13</f>
        <v>0</v>
      </c>
      <c r="AN13" s="1031">
        <f t="shared" ref="AN13:AN33" si="15">AM13</f>
        <v>0</v>
      </c>
      <c r="AO13" s="1031"/>
      <c r="AP13" s="1031"/>
      <c r="AQ13" s="1031">
        <f t="shared" ref="AQ13:AQ33" si="16">AN13+AO13-AP13</f>
        <v>0</v>
      </c>
      <c r="AR13" s="1031">
        <f t="shared" ref="AR13:AR33" si="17">AQ13</f>
        <v>0</v>
      </c>
      <c r="AS13" s="1031">
        <v>0</v>
      </c>
      <c r="AT13" s="1031"/>
      <c r="AU13" s="1031">
        <f t="shared" ref="AU13:AU33" si="18">AR13+AS13-AT13</f>
        <v>0</v>
      </c>
      <c r="AV13" s="1031">
        <f t="shared" ref="AV13:AV33" si="19">AU13</f>
        <v>0</v>
      </c>
      <c r="AW13" s="1031"/>
      <c r="AX13" s="1031"/>
      <c r="AY13" s="1031">
        <f t="shared" ref="AY13:AY33" si="20">AV13+AW13-AX13</f>
        <v>0</v>
      </c>
      <c r="AZ13" s="1032">
        <f t="shared" ref="AZ13:AZ33" si="21">D13</f>
        <v>0</v>
      </c>
      <c r="BA13" s="1032">
        <f t="shared" si="1"/>
        <v>0</v>
      </c>
      <c r="BB13" s="1032">
        <f t="shared" si="1"/>
        <v>0</v>
      </c>
      <c r="BC13" s="1032">
        <f t="shared" ref="BC13:BC50" si="22">AZ13+BA13-BB13</f>
        <v>0</v>
      </c>
    </row>
    <row r="14" spans="1:55" s="1017" customFormat="1" ht="12.75" x14ac:dyDescent="0.2">
      <c r="A14" s="1016"/>
      <c r="B14" s="1029" t="s">
        <v>2435</v>
      </c>
      <c r="C14" s="1030" t="s">
        <v>2436</v>
      </c>
      <c r="D14" s="1031"/>
      <c r="E14" s="1031"/>
      <c r="F14" s="1031"/>
      <c r="G14" s="1031">
        <f t="shared" si="2"/>
        <v>0</v>
      </c>
      <c r="H14" s="1031">
        <f t="shared" si="3"/>
        <v>0</v>
      </c>
      <c r="I14" s="1031"/>
      <c r="J14" s="1031"/>
      <c r="K14" s="1031">
        <f t="shared" ref="K14:K52" si="23">H14+I14-J14</f>
        <v>0</v>
      </c>
      <c r="L14" s="1031">
        <f t="shared" ref="L14:L52" si="24">K14</f>
        <v>0</v>
      </c>
      <c r="M14" s="1031"/>
      <c r="N14" s="1031"/>
      <c r="O14" s="1031">
        <f t="shared" si="4"/>
        <v>0</v>
      </c>
      <c r="P14" s="1031">
        <f t="shared" si="5"/>
        <v>0</v>
      </c>
      <c r="Q14" s="1031">
        <v>0</v>
      </c>
      <c r="R14" s="1031">
        <v>0</v>
      </c>
      <c r="S14" s="1031">
        <f t="shared" ref="S14:S50" si="25">P14+Q14-R14</f>
        <v>0</v>
      </c>
      <c r="T14" s="1031">
        <f t="shared" ref="T14:T50" si="26">S14</f>
        <v>0</v>
      </c>
      <c r="U14" s="1031">
        <v>0</v>
      </c>
      <c r="V14" s="1031">
        <v>0</v>
      </c>
      <c r="W14" s="1031">
        <f t="shared" si="6"/>
        <v>0</v>
      </c>
      <c r="X14" s="1031">
        <f t="shared" si="7"/>
        <v>0</v>
      </c>
      <c r="Y14" s="1031"/>
      <c r="Z14" s="1031"/>
      <c r="AA14" s="1031">
        <f t="shared" si="8"/>
        <v>0</v>
      </c>
      <c r="AB14" s="1031">
        <f t="shared" si="9"/>
        <v>0</v>
      </c>
      <c r="AC14" s="1031">
        <v>0</v>
      </c>
      <c r="AD14" s="1031">
        <v>0</v>
      </c>
      <c r="AE14" s="1031">
        <f t="shared" si="10"/>
        <v>0</v>
      </c>
      <c r="AF14" s="1031">
        <f t="shared" si="11"/>
        <v>0</v>
      </c>
      <c r="AG14" s="1031"/>
      <c r="AH14" s="1031"/>
      <c r="AI14" s="1031">
        <f t="shared" si="12"/>
        <v>0</v>
      </c>
      <c r="AJ14" s="1031">
        <f t="shared" si="13"/>
        <v>0</v>
      </c>
      <c r="AK14" s="1031">
        <v>0</v>
      </c>
      <c r="AL14" s="1031">
        <v>0</v>
      </c>
      <c r="AM14" s="1031">
        <f t="shared" si="14"/>
        <v>0</v>
      </c>
      <c r="AN14" s="1031">
        <f t="shared" si="15"/>
        <v>0</v>
      </c>
      <c r="AO14" s="1031"/>
      <c r="AP14" s="1031"/>
      <c r="AQ14" s="1031">
        <f t="shared" si="16"/>
        <v>0</v>
      </c>
      <c r="AR14" s="1031">
        <f t="shared" si="17"/>
        <v>0</v>
      </c>
      <c r="AS14" s="1031">
        <v>0</v>
      </c>
      <c r="AT14" s="1031"/>
      <c r="AU14" s="1031">
        <f t="shared" si="18"/>
        <v>0</v>
      </c>
      <c r="AV14" s="1031">
        <f t="shared" si="19"/>
        <v>0</v>
      </c>
      <c r="AW14" s="1031"/>
      <c r="AX14" s="1031"/>
      <c r="AY14" s="1031">
        <f t="shared" si="20"/>
        <v>0</v>
      </c>
      <c r="AZ14" s="1032">
        <f t="shared" si="21"/>
        <v>0</v>
      </c>
      <c r="BA14" s="1032">
        <f t="shared" si="1"/>
        <v>0</v>
      </c>
      <c r="BB14" s="1032">
        <f t="shared" si="1"/>
        <v>0</v>
      </c>
      <c r="BC14" s="1032">
        <f t="shared" si="22"/>
        <v>0</v>
      </c>
    </row>
    <row r="15" spans="1:55" s="1017" customFormat="1" ht="12.75" x14ac:dyDescent="0.2">
      <c r="A15" s="1016"/>
      <c r="B15" s="1029" t="s">
        <v>2437</v>
      </c>
      <c r="C15" s="1030" t="s">
        <v>2438</v>
      </c>
      <c r="D15" s="1031"/>
      <c r="E15" s="1031"/>
      <c r="F15" s="1031"/>
      <c r="G15" s="1031">
        <f t="shared" si="2"/>
        <v>0</v>
      </c>
      <c r="H15" s="1031">
        <f t="shared" si="3"/>
        <v>0</v>
      </c>
      <c r="I15" s="1031"/>
      <c r="J15" s="1031"/>
      <c r="K15" s="1031">
        <f>H15+I15-J15</f>
        <v>0</v>
      </c>
      <c r="L15" s="1031">
        <f>K15</f>
        <v>0</v>
      </c>
      <c r="M15" s="1031"/>
      <c r="N15" s="1031"/>
      <c r="O15" s="1031">
        <f t="shared" si="4"/>
        <v>0</v>
      </c>
      <c r="P15" s="1031">
        <f t="shared" si="5"/>
        <v>0</v>
      </c>
      <c r="Q15" s="1031">
        <v>630000</v>
      </c>
      <c r="R15" s="1031">
        <v>630000</v>
      </c>
      <c r="S15" s="1031">
        <f>P15+Q15-R15</f>
        <v>0</v>
      </c>
      <c r="T15" s="1031">
        <f>S15</f>
        <v>0</v>
      </c>
      <c r="U15" s="1031">
        <v>0</v>
      </c>
      <c r="V15" s="1031">
        <v>0</v>
      </c>
      <c r="W15" s="1031">
        <f t="shared" si="6"/>
        <v>0</v>
      </c>
      <c r="X15" s="1031">
        <f t="shared" si="7"/>
        <v>0</v>
      </c>
      <c r="Y15" s="1031"/>
      <c r="Z15" s="1031"/>
      <c r="AA15" s="1031">
        <f t="shared" si="8"/>
        <v>0</v>
      </c>
      <c r="AB15" s="1031">
        <f t="shared" si="9"/>
        <v>0</v>
      </c>
      <c r="AC15" s="1031">
        <v>0</v>
      </c>
      <c r="AD15" s="1031">
        <v>0</v>
      </c>
      <c r="AE15" s="1031">
        <f t="shared" si="10"/>
        <v>0</v>
      </c>
      <c r="AF15" s="1031">
        <f t="shared" si="11"/>
        <v>0</v>
      </c>
      <c r="AG15" s="1031">
        <v>630000</v>
      </c>
      <c r="AH15" s="1031">
        <v>630000</v>
      </c>
      <c r="AI15" s="1031">
        <f t="shared" si="12"/>
        <v>0</v>
      </c>
      <c r="AJ15" s="1031">
        <f t="shared" si="13"/>
        <v>0</v>
      </c>
      <c r="AK15" s="1031">
        <v>0</v>
      </c>
      <c r="AL15" s="1031">
        <v>0</v>
      </c>
      <c r="AM15" s="1031">
        <f t="shared" si="14"/>
        <v>0</v>
      </c>
      <c r="AN15" s="1031">
        <f t="shared" si="15"/>
        <v>0</v>
      </c>
      <c r="AO15" s="1031">
        <v>750000</v>
      </c>
      <c r="AP15" s="1031">
        <v>750000</v>
      </c>
      <c r="AQ15" s="1031">
        <f t="shared" si="16"/>
        <v>0</v>
      </c>
      <c r="AR15" s="1031">
        <f t="shared" si="17"/>
        <v>0</v>
      </c>
      <c r="AS15" s="1031">
        <v>486000</v>
      </c>
      <c r="AT15" s="1031">
        <v>486000</v>
      </c>
      <c r="AU15" s="1031">
        <f t="shared" si="18"/>
        <v>0</v>
      </c>
      <c r="AV15" s="1031">
        <f t="shared" si="19"/>
        <v>0</v>
      </c>
      <c r="AW15" s="1031"/>
      <c r="AX15" s="1031"/>
      <c r="AY15" s="1031">
        <f t="shared" si="20"/>
        <v>0</v>
      </c>
      <c r="AZ15" s="1032">
        <f t="shared" si="21"/>
        <v>0</v>
      </c>
      <c r="BA15" s="1032">
        <f t="shared" si="1"/>
        <v>2496000</v>
      </c>
      <c r="BB15" s="1032">
        <f t="shared" si="1"/>
        <v>2496000</v>
      </c>
      <c r="BC15" s="1032">
        <f t="shared" si="22"/>
        <v>0</v>
      </c>
    </row>
    <row r="16" spans="1:55" s="1017" customFormat="1" ht="12.75" x14ac:dyDescent="0.2">
      <c r="A16" s="1016"/>
      <c r="B16" s="1029" t="s">
        <v>2439</v>
      </c>
      <c r="C16" s="1030" t="s">
        <v>2440</v>
      </c>
      <c r="D16" s="1031"/>
      <c r="E16" s="1031"/>
      <c r="F16" s="1031"/>
      <c r="G16" s="1031">
        <f t="shared" si="2"/>
        <v>0</v>
      </c>
      <c r="H16" s="1031">
        <f t="shared" si="3"/>
        <v>0</v>
      </c>
      <c r="I16" s="1031"/>
      <c r="J16" s="1031"/>
      <c r="K16" s="1031">
        <f>H16+I16-J16</f>
        <v>0</v>
      </c>
      <c r="L16" s="1031">
        <f>K16</f>
        <v>0</v>
      </c>
      <c r="M16" s="1031"/>
      <c r="N16" s="1031"/>
      <c r="O16" s="1031">
        <f t="shared" si="4"/>
        <v>0</v>
      </c>
      <c r="P16" s="1031">
        <f t="shared" si="5"/>
        <v>0</v>
      </c>
      <c r="Q16" s="1031">
        <v>0</v>
      </c>
      <c r="R16" s="1031">
        <v>0</v>
      </c>
      <c r="S16" s="1031">
        <f>P16+Q16-R16</f>
        <v>0</v>
      </c>
      <c r="T16" s="1031">
        <f>S16</f>
        <v>0</v>
      </c>
      <c r="U16" s="1031">
        <v>0</v>
      </c>
      <c r="V16" s="1031">
        <v>0</v>
      </c>
      <c r="W16" s="1031">
        <f t="shared" si="6"/>
        <v>0</v>
      </c>
      <c r="X16" s="1031">
        <f t="shared" si="7"/>
        <v>0</v>
      </c>
      <c r="Y16" s="1031">
        <v>2500000</v>
      </c>
      <c r="Z16" s="1031">
        <v>2500000</v>
      </c>
      <c r="AA16" s="1031">
        <f t="shared" si="8"/>
        <v>0</v>
      </c>
      <c r="AB16" s="1031">
        <f t="shared" si="9"/>
        <v>0</v>
      </c>
      <c r="AC16" s="1031">
        <v>0</v>
      </c>
      <c r="AD16" s="1031">
        <v>0</v>
      </c>
      <c r="AE16" s="1031">
        <f t="shared" si="10"/>
        <v>0</v>
      </c>
      <c r="AF16" s="1031">
        <f t="shared" si="11"/>
        <v>0</v>
      </c>
      <c r="AG16" s="1031"/>
      <c r="AH16" s="1031"/>
      <c r="AI16" s="1031">
        <f t="shared" si="12"/>
        <v>0</v>
      </c>
      <c r="AJ16" s="1031">
        <f t="shared" si="13"/>
        <v>0</v>
      </c>
      <c r="AK16" s="1031"/>
      <c r="AL16" s="1031"/>
      <c r="AM16" s="1031">
        <f t="shared" si="14"/>
        <v>0</v>
      </c>
      <c r="AN16" s="1031">
        <f t="shared" si="15"/>
        <v>0</v>
      </c>
      <c r="AO16" s="1031">
        <v>1500000</v>
      </c>
      <c r="AP16" s="1031">
        <v>1500000</v>
      </c>
      <c r="AQ16" s="1031">
        <f t="shared" si="16"/>
        <v>0</v>
      </c>
      <c r="AR16" s="1031">
        <f t="shared" si="17"/>
        <v>0</v>
      </c>
      <c r="AS16" s="1031"/>
      <c r="AT16" s="1031"/>
      <c r="AU16" s="1031">
        <f t="shared" si="18"/>
        <v>0</v>
      </c>
      <c r="AV16" s="1031">
        <f t="shared" si="19"/>
        <v>0</v>
      </c>
      <c r="AW16" s="1031"/>
      <c r="AX16" s="1031"/>
      <c r="AY16" s="1031">
        <f t="shared" si="20"/>
        <v>0</v>
      </c>
      <c r="AZ16" s="1032">
        <f t="shared" si="21"/>
        <v>0</v>
      </c>
      <c r="BA16" s="1032">
        <f t="shared" si="1"/>
        <v>4000000</v>
      </c>
      <c r="BB16" s="1032">
        <f t="shared" si="1"/>
        <v>4000000</v>
      </c>
      <c r="BC16" s="1032">
        <f t="shared" si="22"/>
        <v>0</v>
      </c>
    </row>
    <row r="17" spans="1:55" s="1017" customFormat="1" ht="12.75" x14ac:dyDescent="0.2">
      <c r="A17" s="1016"/>
      <c r="B17" s="1029" t="s">
        <v>2441</v>
      </c>
      <c r="C17" s="1030" t="s">
        <v>2442</v>
      </c>
      <c r="D17" s="1031"/>
      <c r="E17" s="1031"/>
      <c r="F17" s="1031"/>
      <c r="G17" s="1031">
        <f t="shared" si="2"/>
        <v>0</v>
      </c>
      <c r="H17" s="1031">
        <f t="shared" si="3"/>
        <v>0</v>
      </c>
      <c r="I17" s="1031"/>
      <c r="J17" s="1031"/>
      <c r="K17" s="1031">
        <f>H17+I17-J17</f>
        <v>0</v>
      </c>
      <c r="L17" s="1031">
        <f>K17</f>
        <v>0</v>
      </c>
      <c r="M17" s="1031"/>
      <c r="N17" s="1031"/>
      <c r="O17" s="1031">
        <f t="shared" si="4"/>
        <v>0</v>
      </c>
      <c r="P17" s="1031">
        <f t="shared" si="5"/>
        <v>0</v>
      </c>
      <c r="Q17" s="1031">
        <v>0</v>
      </c>
      <c r="R17" s="1031">
        <v>0</v>
      </c>
      <c r="S17" s="1031">
        <f>P17+Q17-R17</f>
        <v>0</v>
      </c>
      <c r="T17" s="1031">
        <f>S17</f>
        <v>0</v>
      </c>
      <c r="U17" s="1031">
        <v>9578097</v>
      </c>
      <c r="V17" s="1031">
        <v>9578097</v>
      </c>
      <c r="W17" s="1031">
        <f t="shared" si="6"/>
        <v>0</v>
      </c>
      <c r="X17" s="1031">
        <f t="shared" si="7"/>
        <v>0</v>
      </c>
      <c r="Y17" s="1031"/>
      <c r="Z17" s="1031"/>
      <c r="AA17" s="1031">
        <f t="shared" si="8"/>
        <v>0</v>
      </c>
      <c r="AB17" s="1031">
        <f t="shared" si="9"/>
        <v>0</v>
      </c>
      <c r="AC17" s="1031">
        <v>0</v>
      </c>
      <c r="AD17" s="1031">
        <v>0</v>
      </c>
      <c r="AE17" s="1031">
        <f t="shared" si="10"/>
        <v>0</v>
      </c>
      <c r="AF17" s="1031">
        <f t="shared" si="11"/>
        <v>0</v>
      </c>
      <c r="AG17" s="1031">
        <v>5900494</v>
      </c>
      <c r="AH17" s="1031">
        <v>5900494</v>
      </c>
      <c r="AI17" s="1031">
        <f t="shared" si="12"/>
        <v>0</v>
      </c>
      <c r="AJ17" s="1031">
        <f t="shared" si="13"/>
        <v>0</v>
      </c>
      <c r="AK17" s="1031">
        <v>1798272</v>
      </c>
      <c r="AL17" s="1031">
        <v>1798272</v>
      </c>
      <c r="AM17" s="1031">
        <f t="shared" si="14"/>
        <v>0</v>
      </c>
      <c r="AN17" s="1031">
        <f t="shared" si="15"/>
        <v>0</v>
      </c>
      <c r="AO17" s="1031"/>
      <c r="AP17" s="1031"/>
      <c r="AQ17" s="1031">
        <f t="shared" si="16"/>
        <v>0</v>
      </c>
      <c r="AR17" s="1031">
        <f t="shared" si="17"/>
        <v>0</v>
      </c>
      <c r="AS17" s="1031"/>
      <c r="AT17" s="1031"/>
      <c r="AU17" s="1031">
        <f t="shared" si="18"/>
        <v>0</v>
      </c>
      <c r="AV17" s="1031">
        <f t="shared" si="19"/>
        <v>0</v>
      </c>
      <c r="AW17" s="1031"/>
      <c r="AX17" s="1031"/>
      <c r="AY17" s="1031">
        <f t="shared" si="20"/>
        <v>0</v>
      </c>
      <c r="AZ17" s="1032">
        <f t="shared" si="21"/>
        <v>0</v>
      </c>
      <c r="BA17" s="1032">
        <f t="shared" si="1"/>
        <v>17276863</v>
      </c>
      <c r="BB17" s="1032">
        <f t="shared" si="1"/>
        <v>17276863</v>
      </c>
      <c r="BC17" s="1032">
        <f t="shared" si="22"/>
        <v>0</v>
      </c>
    </row>
    <row r="18" spans="1:55" s="1017" customFormat="1" ht="12.75" x14ac:dyDescent="0.2">
      <c r="A18" s="1016"/>
      <c r="B18" s="1029" t="s">
        <v>2443</v>
      </c>
      <c r="C18" s="1030" t="s">
        <v>2444</v>
      </c>
      <c r="D18" s="1031"/>
      <c r="E18" s="1031"/>
      <c r="F18" s="1031"/>
      <c r="G18" s="1031">
        <f t="shared" si="2"/>
        <v>0</v>
      </c>
      <c r="H18" s="1031">
        <f t="shared" si="3"/>
        <v>0</v>
      </c>
      <c r="I18" s="1031"/>
      <c r="J18" s="1031"/>
      <c r="K18" s="1031">
        <f>H18+I18-J18</f>
        <v>0</v>
      </c>
      <c r="L18" s="1031">
        <f>K18</f>
        <v>0</v>
      </c>
      <c r="M18" s="1031"/>
      <c r="N18" s="1031"/>
      <c r="O18" s="1031">
        <f t="shared" si="4"/>
        <v>0</v>
      </c>
      <c r="P18" s="1031">
        <f t="shared" si="5"/>
        <v>0</v>
      </c>
      <c r="Q18" s="1031">
        <v>0</v>
      </c>
      <c r="R18" s="1031">
        <v>0</v>
      </c>
      <c r="S18" s="1031">
        <f>P18+Q18-R18</f>
        <v>0</v>
      </c>
      <c r="T18" s="1031">
        <f>S18</f>
        <v>0</v>
      </c>
      <c r="U18" s="1031">
        <v>0</v>
      </c>
      <c r="V18" s="1031">
        <v>0</v>
      </c>
      <c r="W18" s="1031">
        <f t="shared" si="6"/>
        <v>0</v>
      </c>
      <c r="X18" s="1031">
        <f t="shared" si="7"/>
        <v>0</v>
      </c>
      <c r="Y18" s="1031"/>
      <c r="Z18" s="1031"/>
      <c r="AA18" s="1031">
        <f t="shared" si="8"/>
        <v>0</v>
      </c>
      <c r="AB18" s="1031">
        <f t="shared" si="9"/>
        <v>0</v>
      </c>
      <c r="AC18" s="1031">
        <v>0</v>
      </c>
      <c r="AD18" s="1031">
        <v>0</v>
      </c>
      <c r="AE18" s="1031">
        <f t="shared" si="10"/>
        <v>0</v>
      </c>
      <c r="AF18" s="1031">
        <f t="shared" si="11"/>
        <v>0</v>
      </c>
      <c r="AG18" s="1031"/>
      <c r="AH18" s="1031"/>
      <c r="AI18" s="1031">
        <f t="shared" si="12"/>
        <v>0</v>
      </c>
      <c r="AJ18" s="1031">
        <f t="shared" si="13"/>
        <v>0</v>
      </c>
      <c r="AK18" s="1031"/>
      <c r="AL18" s="1031"/>
      <c r="AM18" s="1031">
        <f t="shared" si="14"/>
        <v>0</v>
      </c>
      <c r="AN18" s="1031">
        <f t="shared" si="15"/>
        <v>0</v>
      </c>
      <c r="AO18" s="1031"/>
      <c r="AP18" s="1031"/>
      <c r="AQ18" s="1031">
        <f t="shared" si="16"/>
        <v>0</v>
      </c>
      <c r="AR18" s="1031">
        <f t="shared" si="17"/>
        <v>0</v>
      </c>
      <c r="AS18" s="1031"/>
      <c r="AT18" s="1031"/>
      <c r="AU18" s="1031">
        <f t="shared" si="18"/>
        <v>0</v>
      </c>
      <c r="AV18" s="1031">
        <f t="shared" si="19"/>
        <v>0</v>
      </c>
      <c r="AW18" s="1031"/>
      <c r="AX18" s="1031"/>
      <c r="AY18" s="1031">
        <f t="shared" si="20"/>
        <v>0</v>
      </c>
      <c r="AZ18" s="1032">
        <f t="shared" si="21"/>
        <v>0</v>
      </c>
      <c r="BA18" s="1032">
        <f t="shared" si="1"/>
        <v>0</v>
      </c>
      <c r="BB18" s="1032">
        <f t="shared" si="1"/>
        <v>0</v>
      </c>
      <c r="BC18" s="1032">
        <f t="shared" si="22"/>
        <v>0</v>
      </c>
    </row>
    <row r="19" spans="1:55" s="1017" customFormat="1" ht="12.75" x14ac:dyDescent="0.2">
      <c r="A19" s="1016"/>
      <c r="B19" s="1029" t="s">
        <v>2445</v>
      </c>
      <c r="C19" s="1030" t="s">
        <v>2446</v>
      </c>
      <c r="D19" s="1031"/>
      <c r="E19" s="1031"/>
      <c r="F19" s="1031"/>
      <c r="G19" s="1031">
        <f t="shared" si="2"/>
        <v>0</v>
      </c>
      <c r="H19" s="1031">
        <f t="shared" si="3"/>
        <v>0</v>
      </c>
      <c r="I19" s="1031"/>
      <c r="J19" s="1031"/>
      <c r="K19" s="1031">
        <f>H19+I19-J19</f>
        <v>0</v>
      </c>
      <c r="L19" s="1031">
        <f>K19</f>
        <v>0</v>
      </c>
      <c r="M19" s="1031"/>
      <c r="N19" s="1031"/>
      <c r="O19" s="1031">
        <f t="shared" si="4"/>
        <v>0</v>
      </c>
      <c r="P19" s="1031">
        <f t="shared" si="5"/>
        <v>0</v>
      </c>
      <c r="Q19" s="1031">
        <v>0</v>
      </c>
      <c r="R19" s="1031">
        <v>0</v>
      </c>
      <c r="S19" s="1031">
        <f>P19+Q19-R19</f>
        <v>0</v>
      </c>
      <c r="T19" s="1031">
        <f>S19</f>
        <v>0</v>
      </c>
      <c r="U19" s="1031">
        <v>0</v>
      </c>
      <c r="V19" s="1031">
        <v>0</v>
      </c>
      <c r="W19" s="1031">
        <f t="shared" si="6"/>
        <v>0</v>
      </c>
      <c r="X19" s="1031">
        <f t="shared" si="7"/>
        <v>0</v>
      </c>
      <c r="Y19" s="1031"/>
      <c r="Z19" s="1031"/>
      <c r="AA19" s="1031">
        <f t="shared" si="8"/>
        <v>0</v>
      </c>
      <c r="AB19" s="1031">
        <f t="shared" si="9"/>
        <v>0</v>
      </c>
      <c r="AC19" s="1031">
        <v>0</v>
      </c>
      <c r="AD19" s="1031">
        <v>0</v>
      </c>
      <c r="AE19" s="1031">
        <f t="shared" si="10"/>
        <v>0</v>
      </c>
      <c r="AF19" s="1031">
        <f t="shared" si="11"/>
        <v>0</v>
      </c>
      <c r="AG19" s="1031"/>
      <c r="AH19" s="1031"/>
      <c r="AI19" s="1031">
        <f t="shared" si="12"/>
        <v>0</v>
      </c>
      <c r="AJ19" s="1031">
        <f t="shared" si="13"/>
        <v>0</v>
      </c>
      <c r="AK19" s="1031"/>
      <c r="AL19" s="1031"/>
      <c r="AM19" s="1031">
        <f t="shared" si="14"/>
        <v>0</v>
      </c>
      <c r="AN19" s="1031">
        <f t="shared" si="15"/>
        <v>0</v>
      </c>
      <c r="AO19" s="1031"/>
      <c r="AP19" s="1031"/>
      <c r="AQ19" s="1031">
        <f t="shared" si="16"/>
        <v>0</v>
      </c>
      <c r="AR19" s="1031">
        <f t="shared" si="17"/>
        <v>0</v>
      </c>
      <c r="AS19" s="1031"/>
      <c r="AT19" s="1031"/>
      <c r="AU19" s="1031">
        <f t="shared" si="18"/>
        <v>0</v>
      </c>
      <c r="AV19" s="1031">
        <f t="shared" si="19"/>
        <v>0</v>
      </c>
      <c r="AW19" s="1031"/>
      <c r="AX19" s="1031"/>
      <c r="AY19" s="1031">
        <f t="shared" si="20"/>
        <v>0</v>
      </c>
      <c r="AZ19" s="1032">
        <f t="shared" si="21"/>
        <v>0</v>
      </c>
      <c r="BA19" s="1032">
        <f t="shared" si="1"/>
        <v>0</v>
      </c>
      <c r="BB19" s="1032">
        <f t="shared" si="1"/>
        <v>0</v>
      </c>
      <c r="BC19" s="1032">
        <f t="shared" si="22"/>
        <v>0</v>
      </c>
    </row>
    <row r="20" spans="1:55" s="1017" customFormat="1" ht="12.75" x14ac:dyDescent="0.2">
      <c r="A20" s="1016"/>
      <c r="B20" s="1029" t="s">
        <v>2447</v>
      </c>
      <c r="C20" s="1030" t="s">
        <v>2448</v>
      </c>
      <c r="D20" s="1031"/>
      <c r="E20" s="1031"/>
      <c r="F20" s="1031"/>
      <c r="G20" s="1031">
        <f t="shared" si="2"/>
        <v>0</v>
      </c>
      <c r="H20" s="1031">
        <f t="shared" si="3"/>
        <v>0</v>
      </c>
      <c r="I20" s="1031"/>
      <c r="J20" s="1031"/>
      <c r="K20" s="1031"/>
      <c r="L20" s="1031"/>
      <c r="M20" s="1031"/>
      <c r="N20" s="1031"/>
      <c r="O20" s="1031">
        <f t="shared" si="4"/>
        <v>0</v>
      </c>
      <c r="P20" s="1031">
        <f t="shared" si="5"/>
        <v>0</v>
      </c>
      <c r="Q20" s="1031">
        <v>0</v>
      </c>
      <c r="R20" s="1031">
        <v>0</v>
      </c>
      <c r="S20" s="1031"/>
      <c r="T20" s="1031"/>
      <c r="U20" s="1031">
        <v>0</v>
      </c>
      <c r="V20" s="1031">
        <v>0</v>
      </c>
      <c r="W20" s="1031">
        <f t="shared" si="6"/>
        <v>0</v>
      </c>
      <c r="X20" s="1031">
        <f t="shared" si="7"/>
        <v>0</v>
      </c>
      <c r="Y20" s="1031"/>
      <c r="Z20" s="1031"/>
      <c r="AA20" s="1031">
        <f t="shared" si="8"/>
        <v>0</v>
      </c>
      <c r="AB20" s="1031">
        <f t="shared" si="9"/>
        <v>0</v>
      </c>
      <c r="AC20" s="1031">
        <v>0</v>
      </c>
      <c r="AD20" s="1031">
        <v>0</v>
      </c>
      <c r="AE20" s="1031">
        <f t="shared" si="10"/>
        <v>0</v>
      </c>
      <c r="AF20" s="1031">
        <f t="shared" si="11"/>
        <v>0</v>
      </c>
      <c r="AG20" s="1031"/>
      <c r="AH20" s="1031"/>
      <c r="AI20" s="1031">
        <f t="shared" si="12"/>
        <v>0</v>
      </c>
      <c r="AJ20" s="1031">
        <f t="shared" si="13"/>
        <v>0</v>
      </c>
      <c r="AK20" s="1031"/>
      <c r="AL20" s="1031"/>
      <c r="AM20" s="1031">
        <f t="shared" si="14"/>
        <v>0</v>
      </c>
      <c r="AN20" s="1031">
        <f t="shared" si="15"/>
        <v>0</v>
      </c>
      <c r="AO20" s="1031"/>
      <c r="AP20" s="1031"/>
      <c r="AQ20" s="1031">
        <f t="shared" si="16"/>
        <v>0</v>
      </c>
      <c r="AR20" s="1031">
        <f t="shared" si="17"/>
        <v>0</v>
      </c>
      <c r="AS20" s="1031"/>
      <c r="AT20" s="1031"/>
      <c r="AU20" s="1031">
        <f t="shared" si="18"/>
        <v>0</v>
      </c>
      <c r="AV20" s="1031">
        <f t="shared" si="19"/>
        <v>0</v>
      </c>
      <c r="AW20" s="1031"/>
      <c r="AX20" s="1031"/>
      <c r="AY20" s="1031">
        <f t="shared" si="20"/>
        <v>0</v>
      </c>
      <c r="AZ20" s="1032">
        <f t="shared" si="21"/>
        <v>0</v>
      </c>
      <c r="BA20" s="1032">
        <f t="shared" si="1"/>
        <v>0</v>
      </c>
      <c r="BB20" s="1032">
        <f t="shared" si="1"/>
        <v>0</v>
      </c>
      <c r="BC20" s="1032">
        <f t="shared" si="22"/>
        <v>0</v>
      </c>
    </row>
    <row r="21" spans="1:55" s="1037" customFormat="1" ht="12.75" x14ac:dyDescent="0.2">
      <c r="A21" s="1033"/>
      <c r="B21" s="1034" t="s">
        <v>2449</v>
      </c>
      <c r="C21" s="1035" t="s">
        <v>2450</v>
      </c>
      <c r="D21" s="1036"/>
      <c r="E21" s="1036"/>
      <c r="F21" s="1036"/>
      <c r="G21" s="1031">
        <f t="shared" si="2"/>
        <v>0</v>
      </c>
      <c r="H21" s="1031">
        <f t="shared" si="3"/>
        <v>0</v>
      </c>
      <c r="I21" s="1036"/>
      <c r="J21" s="1036"/>
      <c r="K21" s="1036"/>
      <c r="L21" s="1036"/>
      <c r="M21" s="1036"/>
      <c r="N21" s="1036"/>
      <c r="O21" s="1031">
        <f t="shared" si="4"/>
        <v>0</v>
      </c>
      <c r="P21" s="1031">
        <f t="shared" si="5"/>
        <v>0</v>
      </c>
      <c r="Q21" s="1031">
        <v>0</v>
      </c>
      <c r="R21" s="1031">
        <v>0</v>
      </c>
      <c r="S21" s="1036"/>
      <c r="T21" s="1036"/>
      <c r="U21" s="1031">
        <v>0</v>
      </c>
      <c r="V21" s="1031">
        <v>0</v>
      </c>
      <c r="W21" s="1031">
        <f t="shared" si="6"/>
        <v>0</v>
      </c>
      <c r="X21" s="1031">
        <f t="shared" si="7"/>
        <v>0</v>
      </c>
      <c r="Y21" s="1036"/>
      <c r="Z21" s="1036"/>
      <c r="AA21" s="1031">
        <f t="shared" si="8"/>
        <v>0</v>
      </c>
      <c r="AB21" s="1031">
        <f t="shared" si="9"/>
        <v>0</v>
      </c>
      <c r="AC21" s="1031">
        <v>0</v>
      </c>
      <c r="AD21" s="1031">
        <v>0</v>
      </c>
      <c r="AE21" s="1031">
        <f t="shared" si="10"/>
        <v>0</v>
      </c>
      <c r="AF21" s="1031">
        <f t="shared" si="11"/>
        <v>0</v>
      </c>
      <c r="AG21" s="1036"/>
      <c r="AH21" s="1036"/>
      <c r="AI21" s="1031">
        <f t="shared" si="12"/>
        <v>0</v>
      </c>
      <c r="AJ21" s="1031">
        <f t="shared" si="13"/>
        <v>0</v>
      </c>
      <c r="AK21" s="1036"/>
      <c r="AL21" s="1036"/>
      <c r="AM21" s="1031">
        <f t="shared" si="14"/>
        <v>0</v>
      </c>
      <c r="AN21" s="1031">
        <f t="shared" si="15"/>
        <v>0</v>
      </c>
      <c r="AO21" s="1031"/>
      <c r="AP21" s="1031"/>
      <c r="AQ21" s="1031">
        <f t="shared" si="16"/>
        <v>0</v>
      </c>
      <c r="AR21" s="1031">
        <f t="shared" si="17"/>
        <v>0</v>
      </c>
      <c r="AS21" s="1031"/>
      <c r="AT21" s="1031"/>
      <c r="AU21" s="1031">
        <f t="shared" si="18"/>
        <v>0</v>
      </c>
      <c r="AV21" s="1031">
        <f t="shared" si="19"/>
        <v>0</v>
      </c>
      <c r="AW21" s="1031"/>
      <c r="AX21" s="1031"/>
      <c r="AY21" s="1031">
        <f t="shared" si="20"/>
        <v>0</v>
      </c>
      <c r="AZ21" s="1032">
        <f t="shared" si="21"/>
        <v>0</v>
      </c>
      <c r="BA21" s="1032">
        <f t="shared" si="1"/>
        <v>0</v>
      </c>
      <c r="BB21" s="1032">
        <f t="shared" si="1"/>
        <v>0</v>
      </c>
      <c r="BC21" s="1032">
        <f t="shared" si="22"/>
        <v>0</v>
      </c>
    </row>
    <row r="22" spans="1:55" s="1037" customFormat="1" ht="12.75" x14ac:dyDescent="0.2">
      <c r="A22" s="1033"/>
      <c r="B22" s="1034" t="s">
        <v>2451</v>
      </c>
      <c r="C22" s="1035" t="s">
        <v>2452</v>
      </c>
      <c r="D22" s="1036"/>
      <c r="E22" s="1036"/>
      <c r="F22" s="1036"/>
      <c r="G22" s="1031">
        <f t="shared" si="2"/>
        <v>0</v>
      </c>
      <c r="H22" s="1031">
        <f t="shared" si="3"/>
        <v>0</v>
      </c>
      <c r="I22" s="1036"/>
      <c r="J22" s="1036"/>
      <c r="K22" s="1036">
        <f t="shared" ref="K22:K29" si="27">H22+I22-J22</f>
        <v>0</v>
      </c>
      <c r="L22" s="1036">
        <f t="shared" ref="L22:L29" si="28">K22</f>
        <v>0</v>
      </c>
      <c r="M22" s="1036"/>
      <c r="N22" s="1036"/>
      <c r="O22" s="1031">
        <f t="shared" si="4"/>
        <v>0</v>
      </c>
      <c r="P22" s="1031">
        <f t="shared" si="5"/>
        <v>0</v>
      </c>
      <c r="Q22" s="1031">
        <v>0</v>
      </c>
      <c r="R22" s="1031">
        <v>0</v>
      </c>
      <c r="S22" s="1036">
        <f t="shared" ref="S22:S29" si="29">P22+Q22-R22</f>
        <v>0</v>
      </c>
      <c r="T22" s="1036">
        <f t="shared" ref="T22:T27" si="30">S22</f>
        <v>0</v>
      </c>
      <c r="U22" s="1031">
        <v>0</v>
      </c>
      <c r="V22" s="1031">
        <v>0</v>
      </c>
      <c r="W22" s="1031">
        <f t="shared" si="6"/>
        <v>0</v>
      </c>
      <c r="X22" s="1031">
        <f t="shared" si="7"/>
        <v>0</v>
      </c>
      <c r="Y22" s="1036"/>
      <c r="Z22" s="1036"/>
      <c r="AA22" s="1031">
        <f t="shared" si="8"/>
        <v>0</v>
      </c>
      <c r="AB22" s="1031">
        <f t="shared" si="9"/>
        <v>0</v>
      </c>
      <c r="AC22" s="1031">
        <v>0</v>
      </c>
      <c r="AD22" s="1031">
        <v>0</v>
      </c>
      <c r="AE22" s="1031">
        <f t="shared" si="10"/>
        <v>0</v>
      </c>
      <c r="AF22" s="1031">
        <f t="shared" si="11"/>
        <v>0</v>
      </c>
      <c r="AG22" s="1036"/>
      <c r="AH22" s="1036"/>
      <c r="AI22" s="1031">
        <f t="shared" si="12"/>
        <v>0</v>
      </c>
      <c r="AJ22" s="1031">
        <f t="shared" si="13"/>
        <v>0</v>
      </c>
      <c r="AK22" s="1036"/>
      <c r="AL22" s="1036"/>
      <c r="AM22" s="1031">
        <f t="shared" si="14"/>
        <v>0</v>
      </c>
      <c r="AN22" s="1031">
        <f t="shared" si="15"/>
        <v>0</v>
      </c>
      <c r="AO22" s="1031"/>
      <c r="AP22" s="1031"/>
      <c r="AQ22" s="1031">
        <f t="shared" si="16"/>
        <v>0</v>
      </c>
      <c r="AR22" s="1031">
        <f t="shared" si="17"/>
        <v>0</v>
      </c>
      <c r="AS22" s="1031"/>
      <c r="AT22" s="1031"/>
      <c r="AU22" s="1031">
        <f t="shared" si="18"/>
        <v>0</v>
      </c>
      <c r="AV22" s="1031">
        <f t="shared" si="19"/>
        <v>0</v>
      </c>
      <c r="AW22" s="1031"/>
      <c r="AX22" s="1031"/>
      <c r="AY22" s="1031">
        <f t="shared" si="20"/>
        <v>0</v>
      </c>
      <c r="AZ22" s="1032">
        <f t="shared" si="21"/>
        <v>0</v>
      </c>
      <c r="BA22" s="1032">
        <f t="shared" si="1"/>
        <v>0</v>
      </c>
      <c r="BB22" s="1032">
        <f t="shared" si="1"/>
        <v>0</v>
      </c>
      <c r="BC22" s="1032">
        <f t="shared" si="22"/>
        <v>0</v>
      </c>
    </row>
    <row r="23" spans="1:55" s="1037" customFormat="1" ht="12.75" x14ac:dyDescent="0.2">
      <c r="A23" s="1033"/>
      <c r="B23" s="1034" t="s">
        <v>2453</v>
      </c>
      <c r="C23" s="1035" t="s">
        <v>2454</v>
      </c>
      <c r="D23" s="1036"/>
      <c r="E23" s="1036"/>
      <c r="F23" s="1036"/>
      <c r="G23" s="1031">
        <f t="shared" si="2"/>
        <v>0</v>
      </c>
      <c r="H23" s="1031">
        <f t="shared" si="3"/>
        <v>0</v>
      </c>
      <c r="I23" s="1036"/>
      <c r="J23" s="1036"/>
      <c r="K23" s="1036">
        <f t="shared" si="27"/>
        <v>0</v>
      </c>
      <c r="L23" s="1036">
        <f t="shared" si="28"/>
        <v>0</v>
      </c>
      <c r="M23" s="1036"/>
      <c r="N23" s="1036"/>
      <c r="O23" s="1031">
        <f t="shared" si="4"/>
        <v>0</v>
      </c>
      <c r="P23" s="1031">
        <f t="shared" si="5"/>
        <v>0</v>
      </c>
      <c r="Q23" s="1031">
        <v>0</v>
      </c>
      <c r="R23" s="1031">
        <v>0</v>
      </c>
      <c r="S23" s="1036">
        <f t="shared" si="29"/>
        <v>0</v>
      </c>
      <c r="T23" s="1036">
        <f t="shared" si="30"/>
        <v>0</v>
      </c>
      <c r="U23" s="1031">
        <v>0</v>
      </c>
      <c r="V23" s="1031">
        <v>0</v>
      </c>
      <c r="W23" s="1031">
        <f t="shared" si="6"/>
        <v>0</v>
      </c>
      <c r="X23" s="1031">
        <f t="shared" si="7"/>
        <v>0</v>
      </c>
      <c r="Y23" s="1036"/>
      <c r="Z23" s="1036"/>
      <c r="AA23" s="1031">
        <f t="shared" si="8"/>
        <v>0</v>
      </c>
      <c r="AB23" s="1031">
        <f t="shared" si="9"/>
        <v>0</v>
      </c>
      <c r="AC23" s="1031">
        <v>0</v>
      </c>
      <c r="AD23" s="1031">
        <v>0</v>
      </c>
      <c r="AE23" s="1031">
        <f t="shared" si="10"/>
        <v>0</v>
      </c>
      <c r="AF23" s="1031">
        <f t="shared" si="11"/>
        <v>0</v>
      </c>
      <c r="AG23" s="1036"/>
      <c r="AH23" s="1036"/>
      <c r="AI23" s="1031">
        <f t="shared" si="12"/>
        <v>0</v>
      </c>
      <c r="AJ23" s="1031">
        <f t="shared" si="13"/>
        <v>0</v>
      </c>
      <c r="AK23" s="1036">
        <v>0</v>
      </c>
      <c r="AL23" s="1036">
        <v>0</v>
      </c>
      <c r="AM23" s="1031">
        <f t="shared" si="14"/>
        <v>0</v>
      </c>
      <c r="AN23" s="1031">
        <f t="shared" si="15"/>
        <v>0</v>
      </c>
      <c r="AO23" s="1031"/>
      <c r="AP23" s="1031"/>
      <c r="AQ23" s="1031">
        <f t="shared" si="16"/>
        <v>0</v>
      </c>
      <c r="AR23" s="1031">
        <f t="shared" si="17"/>
        <v>0</v>
      </c>
      <c r="AS23" s="1031">
        <v>0</v>
      </c>
      <c r="AT23" s="1031">
        <v>0</v>
      </c>
      <c r="AU23" s="1031">
        <f t="shared" si="18"/>
        <v>0</v>
      </c>
      <c r="AV23" s="1031">
        <f t="shared" si="19"/>
        <v>0</v>
      </c>
      <c r="AW23" s="1031"/>
      <c r="AX23" s="1031"/>
      <c r="AY23" s="1031">
        <f t="shared" si="20"/>
        <v>0</v>
      </c>
      <c r="AZ23" s="1032">
        <f t="shared" si="21"/>
        <v>0</v>
      </c>
      <c r="BA23" s="1032">
        <f t="shared" si="1"/>
        <v>0</v>
      </c>
      <c r="BB23" s="1032">
        <f t="shared" si="1"/>
        <v>0</v>
      </c>
      <c r="BC23" s="1032">
        <f t="shared" si="22"/>
        <v>0</v>
      </c>
    </row>
    <row r="24" spans="1:55" s="1037" customFormat="1" ht="12.75" x14ac:dyDescent="0.2">
      <c r="A24" s="1033"/>
      <c r="B24" s="1034" t="s">
        <v>2455</v>
      </c>
      <c r="C24" s="1035" t="s">
        <v>2456</v>
      </c>
      <c r="D24" s="1036"/>
      <c r="E24" s="1036"/>
      <c r="F24" s="1036"/>
      <c r="G24" s="1031">
        <f t="shared" si="2"/>
        <v>0</v>
      </c>
      <c r="H24" s="1031">
        <f t="shared" si="3"/>
        <v>0</v>
      </c>
      <c r="I24" s="1036"/>
      <c r="J24" s="1036"/>
      <c r="K24" s="1036">
        <f t="shared" si="27"/>
        <v>0</v>
      </c>
      <c r="L24" s="1036">
        <f t="shared" si="28"/>
        <v>0</v>
      </c>
      <c r="M24" s="1036"/>
      <c r="N24" s="1036"/>
      <c r="O24" s="1031">
        <f t="shared" si="4"/>
        <v>0</v>
      </c>
      <c r="P24" s="1031">
        <f t="shared" si="5"/>
        <v>0</v>
      </c>
      <c r="Q24" s="1031">
        <v>0</v>
      </c>
      <c r="R24" s="1031">
        <v>0</v>
      </c>
      <c r="S24" s="1036">
        <f t="shared" si="29"/>
        <v>0</v>
      </c>
      <c r="T24" s="1036">
        <f t="shared" si="30"/>
        <v>0</v>
      </c>
      <c r="U24" s="1031">
        <v>0</v>
      </c>
      <c r="V24" s="1031">
        <v>0</v>
      </c>
      <c r="W24" s="1031">
        <f t="shared" si="6"/>
        <v>0</v>
      </c>
      <c r="X24" s="1031">
        <f t="shared" si="7"/>
        <v>0</v>
      </c>
      <c r="Y24" s="1036"/>
      <c r="Z24" s="1036"/>
      <c r="AA24" s="1031">
        <f t="shared" si="8"/>
        <v>0</v>
      </c>
      <c r="AB24" s="1031">
        <f t="shared" si="9"/>
        <v>0</v>
      </c>
      <c r="AC24" s="1031">
        <v>0</v>
      </c>
      <c r="AD24" s="1031">
        <v>0</v>
      </c>
      <c r="AE24" s="1031">
        <f t="shared" si="10"/>
        <v>0</v>
      </c>
      <c r="AF24" s="1031">
        <f t="shared" si="11"/>
        <v>0</v>
      </c>
      <c r="AG24" s="1036"/>
      <c r="AH24" s="1036"/>
      <c r="AI24" s="1031">
        <f t="shared" si="12"/>
        <v>0</v>
      </c>
      <c r="AJ24" s="1031">
        <f t="shared" si="13"/>
        <v>0</v>
      </c>
      <c r="AK24" s="1036"/>
      <c r="AL24" s="1036"/>
      <c r="AM24" s="1031">
        <f t="shared" si="14"/>
        <v>0</v>
      </c>
      <c r="AN24" s="1031">
        <f t="shared" si="15"/>
        <v>0</v>
      </c>
      <c r="AO24" s="1031"/>
      <c r="AP24" s="1031"/>
      <c r="AQ24" s="1031">
        <f t="shared" si="16"/>
        <v>0</v>
      </c>
      <c r="AR24" s="1031">
        <f t="shared" si="17"/>
        <v>0</v>
      </c>
      <c r="AS24" s="1031"/>
      <c r="AT24" s="1031"/>
      <c r="AU24" s="1031">
        <f t="shared" si="18"/>
        <v>0</v>
      </c>
      <c r="AV24" s="1031">
        <f t="shared" si="19"/>
        <v>0</v>
      </c>
      <c r="AW24" s="1031"/>
      <c r="AX24" s="1031"/>
      <c r="AY24" s="1031">
        <f t="shared" si="20"/>
        <v>0</v>
      </c>
      <c r="AZ24" s="1032">
        <f t="shared" si="21"/>
        <v>0</v>
      </c>
      <c r="BA24" s="1032">
        <f t="shared" si="1"/>
        <v>0</v>
      </c>
      <c r="BB24" s="1032">
        <f t="shared" si="1"/>
        <v>0</v>
      </c>
      <c r="BC24" s="1032">
        <f t="shared" si="22"/>
        <v>0</v>
      </c>
    </row>
    <row r="25" spans="1:55" s="1037" customFormat="1" ht="12.75" x14ac:dyDescent="0.2">
      <c r="A25" s="1033"/>
      <c r="B25" s="1034" t="s">
        <v>2457</v>
      </c>
      <c r="C25" s="1035" t="s">
        <v>2458</v>
      </c>
      <c r="D25" s="1036"/>
      <c r="E25" s="1036"/>
      <c r="F25" s="1036"/>
      <c r="G25" s="1031">
        <f t="shared" si="2"/>
        <v>0</v>
      </c>
      <c r="H25" s="1031">
        <f t="shared" si="3"/>
        <v>0</v>
      </c>
      <c r="I25" s="1036"/>
      <c r="J25" s="1036"/>
      <c r="K25" s="1036">
        <f t="shared" si="27"/>
        <v>0</v>
      </c>
      <c r="L25" s="1036">
        <f t="shared" si="28"/>
        <v>0</v>
      </c>
      <c r="M25" s="1036"/>
      <c r="N25" s="1036"/>
      <c r="O25" s="1031">
        <f t="shared" si="4"/>
        <v>0</v>
      </c>
      <c r="P25" s="1031">
        <f t="shared" si="5"/>
        <v>0</v>
      </c>
      <c r="Q25" s="1031">
        <v>0</v>
      </c>
      <c r="R25" s="1031">
        <v>0</v>
      </c>
      <c r="S25" s="1036">
        <f t="shared" si="29"/>
        <v>0</v>
      </c>
      <c r="T25" s="1036">
        <f t="shared" si="30"/>
        <v>0</v>
      </c>
      <c r="U25" s="1036"/>
      <c r="V25" s="1036"/>
      <c r="W25" s="1031">
        <f t="shared" si="6"/>
        <v>0</v>
      </c>
      <c r="X25" s="1031">
        <f t="shared" si="7"/>
        <v>0</v>
      </c>
      <c r="Y25" s="1036"/>
      <c r="Z25" s="1036"/>
      <c r="AA25" s="1031">
        <f t="shared" si="8"/>
        <v>0</v>
      </c>
      <c r="AB25" s="1031">
        <f t="shared" si="9"/>
        <v>0</v>
      </c>
      <c r="AC25" s="1031">
        <v>0</v>
      </c>
      <c r="AD25" s="1031">
        <v>0</v>
      </c>
      <c r="AE25" s="1031">
        <f t="shared" si="10"/>
        <v>0</v>
      </c>
      <c r="AF25" s="1031">
        <f t="shared" si="11"/>
        <v>0</v>
      </c>
      <c r="AG25" s="1036"/>
      <c r="AH25" s="1036"/>
      <c r="AI25" s="1031">
        <f t="shared" si="12"/>
        <v>0</v>
      </c>
      <c r="AJ25" s="1031">
        <f t="shared" si="13"/>
        <v>0</v>
      </c>
      <c r="AK25" s="1036"/>
      <c r="AL25" s="1036"/>
      <c r="AM25" s="1031">
        <f t="shared" si="14"/>
        <v>0</v>
      </c>
      <c r="AN25" s="1031">
        <f t="shared" si="15"/>
        <v>0</v>
      </c>
      <c r="AO25" s="1031"/>
      <c r="AP25" s="1031"/>
      <c r="AQ25" s="1031">
        <f t="shared" si="16"/>
        <v>0</v>
      </c>
      <c r="AR25" s="1031">
        <f t="shared" si="17"/>
        <v>0</v>
      </c>
      <c r="AS25" s="1031"/>
      <c r="AT25" s="1031"/>
      <c r="AU25" s="1031">
        <f t="shared" si="18"/>
        <v>0</v>
      </c>
      <c r="AV25" s="1031">
        <f t="shared" si="19"/>
        <v>0</v>
      </c>
      <c r="AW25" s="1031"/>
      <c r="AX25" s="1031"/>
      <c r="AY25" s="1031">
        <f t="shared" si="20"/>
        <v>0</v>
      </c>
      <c r="AZ25" s="1032">
        <f t="shared" si="21"/>
        <v>0</v>
      </c>
      <c r="BA25" s="1032">
        <f t="shared" si="1"/>
        <v>0</v>
      </c>
      <c r="BB25" s="1032">
        <f t="shared" si="1"/>
        <v>0</v>
      </c>
      <c r="BC25" s="1032">
        <f t="shared" si="22"/>
        <v>0</v>
      </c>
    </row>
    <row r="26" spans="1:55" s="1042" customFormat="1" ht="12.75" x14ac:dyDescent="0.2">
      <c r="A26" s="1038"/>
      <c r="B26" s="1039" t="s">
        <v>2459</v>
      </c>
      <c r="C26" s="1040" t="s">
        <v>2460</v>
      </c>
      <c r="D26" s="1041"/>
      <c r="E26" s="1041"/>
      <c r="F26" s="1041"/>
      <c r="G26" s="1032">
        <f t="shared" si="2"/>
        <v>0</v>
      </c>
      <c r="H26" s="1032">
        <f t="shared" si="3"/>
        <v>0</v>
      </c>
      <c r="I26" s="1041"/>
      <c r="J26" s="1041"/>
      <c r="K26" s="1041">
        <f t="shared" si="27"/>
        <v>0</v>
      </c>
      <c r="L26" s="1041">
        <f t="shared" si="28"/>
        <v>0</v>
      </c>
      <c r="M26" s="1041"/>
      <c r="N26" s="1041"/>
      <c r="O26" s="1032">
        <f t="shared" si="4"/>
        <v>0</v>
      </c>
      <c r="P26" s="1032">
        <f t="shared" si="5"/>
        <v>0</v>
      </c>
      <c r="Q26" s="1041"/>
      <c r="R26" s="1041"/>
      <c r="S26" s="1041">
        <f t="shared" si="29"/>
        <v>0</v>
      </c>
      <c r="T26" s="1041">
        <f t="shared" si="30"/>
        <v>0</v>
      </c>
      <c r="U26" s="1041"/>
      <c r="V26" s="1041"/>
      <c r="W26" s="1032">
        <f t="shared" si="6"/>
        <v>0</v>
      </c>
      <c r="X26" s="1032">
        <f t="shared" si="7"/>
        <v>0</v>
      </c>
      <c r="Y26" s="1041"/>
      <c r="Z26" s="1041"/>
      <c r="AA26" s="1032">
        <f t="shared" si="8"/>
        <v>0</v>
      </c>
      <c r="AB26" s="1032">
        <f t="shared" si="9"/>
        <v>0</v>
      </c>
      <c r="AC26" s="1041"/>
      <c r="AD26" s="1041"/>
      <c r="AE26" s="1032">
        <f t="shared" si="10"/>
        <v>0</v>
      </c>
      <c r="AF26" s="1032">
        <f t="shared" si="11"/>
        <v>0</v>
      </c>
      <c r="AG26" s="1041"/>
      <c r="AH26" s="1041"/>
      <c r="AI26" s="1032">
        <f t="shared" si="12"/>
        <v>0</v>
      </c>
      <c r="AJ26" s="1032">
        <f t="shared" si="13"/>
        <v>0</v>
      </c>
      <c r="AK26" s="1041"/>
      <c r="AL26" s="1041"/>
      <c r="AM26" s="1032">
        <f t="shared" si="14"/>
        <v>0</v>
      </c>
      <c r="AN26" s="1032">
        <f t="shared" si="15"/>
        <v>0</v>
      </c>
      <c r="AO26" s="1032"/>
      <c r="AP26" s="1032"/>
      <c r="AQ26" s="1032">
        <f t="shared" si="16"/>
        <v>0</v>
      </c>
      <c r="AR26" s="1032">
        <f t="shared" si="17"/>
        <v>0</v>
      </c>
      <c r="AS26" s="1032"/>
      <c r="AT26" s="1032"/>
      <c r="AU26" s="1032">
        <f t="shared" si="18"/>
        <v>0</v>
      </c>
      <c r="AV26" s="1032">
        <f t="shared" si="19"/>
        <v>0</v>
      </c>
      <c r="AW26" s="1032"/>
      <c r="AX26" s="1032"/>
      <c r="AY26" s="1032">
        <f t="shared" si="20"/>
        <v>0</v>
      </c>
      <c r="AZ26" s="1032">
        <f t="shared" si="21"/>
        <v>0</v>
      </c>
      <c r="BA26" s="1032">
        <f t="shared" si="1"/>
        <v>0</v>
      </c>
      <c r="BB26" s="1032">
        <f t="shared" si="1"/>
        <v>0</v>
      </c>
      <c r="BC26" s="1032">
        <f t="shared" si="22"/>
        <v>0</v>
      </c>
    </row>
    <row r="27" spans="1:55" s="1042" customFormat="1" ht="12.75" x14ac:dyDescent="0.2">
      <c r="A27" s="1038"/>
      <c r="B27" s="1039" t="s">
        <v>2461</v>
      </c>
      <c r="C27" s="1040" t="s">
        <v>2462</v>
      </c>
      <c r="D27" s="1041"/>
      <c r="E27" s="1041"/>
      <c r="F27" s="1041"/>
      <c r="G27" s="1032">
        <f t="shared" si="2"/>
        <v>0</v>
      </c>
      <c r="H27" s="1032">
        <f t="shared" si="3"/>
        <v>0</v>
      </c>
      <c r="I27" s="1041"/>
      <c r="J27" s="1041"/>
      <c r="K27" s="1041">
        <f t="shared" si="27"/>
        <v>0</v>
      </c>
      <c r="L27" s="1041">
        <f t="shared" si="28"/>
        <v>0</v>
      </c>
      <c r="M27" s="1041"/>
      <c r="N27" s="1041"/>
      <c r="O27" s="1032">
        <f t="shared" si="4"/>
        <v>0</v>
      </c>
      <c r="P27" s="1032">
        <f t="shared" si="5"/>
        <v>0</v>
      </c>
      <c r="Q27" s="1041"/>
      <c r="R27" s="1041"/>
      <c r="S27" s="1041">
        <f t="shared" si="29"/>
        <v>0</v>
      </c>
      <c r="T27" s="1041">
        <f t="shared" si="30"/>
        <v>0</v>
      </c>
      <c r="U27" s="1041"/>
      <c r="V27" s="1041"/>
      <c r="W27" s="1032">
        <f t="shared" si="6"/>
        <v>0</v>
      </c>
      <c r="X27" s="1032">
        <f t="shared" si="7"/>
        <v>0</v>
      </c>
      <c r="Y27" s="1041"/>
      <c r="Z27" s="1041"/>
      <c r="AA27" s="1032">
        <f t="shared" si="8"/>
        <v>0</v>
      </c>
      <c r="AB27" s="1032">
        <f t="shared" si="9"/>
        <v>0</v>
      </c>
      <c r="AC27" s="1041"/>
      <c r="AD27" s="1041"/>
      <c r="AE27" s="1032">
        <f t="shared" si="10"/>
        <v>0</v>
      </c>
      <c r="AF27" s="1032">
        <f t="shared" si="11"/>
        <v>0</v>
      </c>
      <c r="AG27" s="1041"/>
      <c r="AH27" s="1041"/>
      <c r="AI27" s="1032">
        <f t="shared" si="12"/>
        <v>0</v>
      </c>
      <c r="AJ27" s="1032">
        <f t="shared" si="13"/>
        <v>0</v>
      </c>
      <c r="AK27" s="1041"/>
      <c r="AL27" s="1041"/>
      <c r="AM27" s="1032">
        <f t="shared" si="14"/>
        <v>0</v>
      </c>
      <c r="AN27" s="1032">
        <f t="shared" si="15"/>
        <v>0</v>
      </c>
      <c r="AO27" s="1032"/>
      <c r="AP27" s="1032"/>
      <c r="AQ27" s="1032">
        <f t="shared" si="16"/>
        <v>0</v>
      </c>
      <c r="AR27" s="1032">
        <f t="shared" si="17"/>
        <v>0</v>
      </c>
      <c r="AS27" s="1032"/>
      <c r="AT27" s="1032"/>
      <c r="AU27" s="1032">
        <f t="shared" si="18"/>
        <v>0</v>
      </c>
      <c r="AV27" s="1032">
        <f t="shared" si="19"/>
        <v>0</v>
      </c>
      <c r="AW27" s="1032"/>
      <c r="AX27" s="1032"/>
      <c r="AY27" s="1032">
        <f t="shared" si="20"/>
        <v>0</v>
      </c>
      <c r="AZ27" s="1032">
        <f t="shared" si="21"/>
        <v>0</v>
      </c>
      <c r="BA27" s="1032">
        <f t="shared" si="1"/>
        <v>0</v>
      </c>
      <c r="BB27" s="1032">
        <f t="shared" si="1"/>
        <v>0</v>
      </c>
      <c r="BC27" s="1032">
        <f t="shared" si="22"/>
        <v>0</v>
      </c>
    </row>
    <row r="28" spans="1:55" s="1042" customFormat="1" ht="12.75" x14ac:dyDescent="0.2">
      <c r="A28" s="1038"/>
      <c r="B28" s="1039" t="s">
        <v>2463</v>
      </c>
      <c r="C28" s="1040" t="s">
        <v>2464</v>
      </c>
      <c r="D28" s="1041"/>
      <c r="E28" s="1041"/>
      <c r="F28" s="1041"/>
      <c r="G28" s="1032">
        <f t="shared" si="2"/>
        <v>0</v>
      </c>
      <c r="H28" s="1032">
        <f t="shared" si="3"/>
        <v>0</v>
      </c>
      <c r="I28" s="1041"/>
      <c r="J28" s="1041"/>
      <c r="K28" s="1041">
        <f t="shared" si="27"/>
        <v>0</v>
      </c>
      <c r="L28" s="1041">
        <f t="shared" si="28"/>
        <v>0</v>
      </c>
      <c r="M28" s="1041"/>
      <c r="N28" s="1041"/>
      <c r="O28" s="1032">
        <f t="shared" si="4"/>
        <v>0</v>
      </c>
      <c r="P28" s="1032">
        <f t="shared" si="5"/>
        <v>0</v>
      </c>
      <c r="Q28" s="1041"/>
      <c r="R28" s="1041"/>
      <c r="S28" s="1041">
        <f t="shared" si="29"/>
        <v>0</v>
      </c>
      <c r="T28" s="1041">
        <v>0</v>
      </c>
      <c r="U28" s="1041"/>
      <c r="V28" s="1041"/>
      <c r="W28" s="1032">
        <f t="shared" si="6"/>
        <v>0</v>
      </c>
      <c r="X28" s="1032">
        <f t="shared" si="7"/>
        <v>0</v>
      </c>
      <c r="Y28" s="1041"/>
      <c r="Z28" s="1041"/>
      <c r="AA28" s="1032">
        <f t="shared" si="8"/>
        <v>0</v>
      </c>
      <c r="AB28" s="1032">
        <f t="shared" si="9"/>
        <v>0</v>
      </c>
      <c r="AC28" s="1041"/>
      <c r="AD28" s="1041"/>
      <c r="AE28" s="1032">
        <f t="shared" si="10"/>
        <v>0</v>
      </c>
      <c r="AF28" s="1032">
        <f t="shared" si="11"/>
        <v>0</v>
      </c>
      <c r="AG28" s="1041"/>
      <c r="AH28" s="1041"/>
      <c r="AI28" s="1032">
        <f t="shared" si="12"/>
        <v>0</v>
      </c>
      <c r="AJ28" s="1032">
        <f t="shared" si="13"/>
        <v>0</v>
      </c>
      <c r="AK28" s="1041"/>
      <c r="AL28" s="1041"/>
      <c r="AM28" s="1032">
        <f t="shared" si="14"/>
        <v>0</v>
      </c>
      <c r="AN28" s="1032">
        <f t="shared" si="15"/>
        <v>0</v>
      </c>
      <c r="AO28" s="1032"/>
      <c r="AP28" s="1032"/>
      <c r="AQ28" s="1032">
        <f t="shared" si="16"/>
        <v>0</v>
      </c>
      <c r="AR28" s="1032">
        <f t="shared" si="17"/>
        <v>0</v>
      </c>
      <c r="AS28" s="1032"/>
      <c r="AT28" s="1032"/>
      <c r="AU28" s="1032">
        <f t="shared" si="18"/>
        <v>0</v>
      </c>
      <c r="AV28" s="1032">
        <f t="shared" si="19"/>
        <v>0</v>
      </c>
      <c r="AW28" s="1032"/>
      <c r="AX28" s="1032"/>
      <c r="AY28" s="1032">
        <f t="shared" si="20"/>
        <v>0</v>
      </c>
      <c r="AZ28" s="1032">
        <f t="shared" si="21"/>
        <v>0</v>
      </c>
      <c r="BA28" s="1032">
        <f t="shared" si="1"/>
        <v>0</v>
      </c>
      <c r="BB28" s="1032">
        <f t="shared" si="1"/>
        <v>0</v>
      </c>
      <c r="BC28" s="1032">
        <f t="shared" si="22"/>
        <v>0</v>
      </c>
    </row>
    <row r="29" spans="1:55" s="1037" customFormat="1" ht="12.75" x14ac:dyDescent="0.2">
      <c r="A29" s="1033"/>
      <c r="B29" s="1034" t="s">
        <v>2465</v>
      </c>
      <c r="C29" s="1035" t="s">
        <v>2466</v>
      </c>
      <c r="D29" s="1036"/>
      <c r="E29" s="1036"/>
      <c r="F29" s="1036"/>
      <c r="G29" s="1031">
        <f t="shared" si="2"/>
        <v>0</v>
      </c>
      <c r="H29" s="1031">
        <f t="shared" si="3"/>
        <v>0</v>
      </c>
      <c r="I29" s="1036"/>
      <c r="J29" s="1036"/>
      <c r="K29" s="1036">
        <f t="shared" si="27"/>
        <v>0</v>
      </c>
      <c r="L29" s="1036">
        <f t="shared" si="28"/>
        <v>0</v>
      </c>
      <c r="M29" s="1036"/>
      <c r="N29" s="1036"/>
      <c r="O29" s="1031">
        <f t="shared" si="4"/>
        <v>0</v>
      </c>
      <c r="P29" s="1031">
        <f t="shared" si="5"/>
        <v>0</v>
      </c>
      <c r="Q29" s="1036"/>
      <c r="R29" s="1036"/>
      <c r="S29" s="1036">
        <f t="shared" si="29"/>
        <v>0</v>
      </c>
      <c r="T29" s="1036">
        <f>S29</f>
        <v>0</v>
      </c>
      <c r="U29" s="1036"/>
      <c r="V29" s="1036"/>
      <c r="W29" s="1031">
        <f t="shared" si="6"/>
        <v>0</v>
      </c>
      <c r="X29" s="1031">
        <f t="shared" si="7"/>
        <v>0</v>
      </c>
      <c r="Y29" s="1036"/>
      <c r="Z29" s="1036"/>
      <c r="AA29" s="1031">
        <f t="shared" si="8"/>
        <v>0</v>
      </c>
      <c r="AB29" s="1031">
        <f t="shared" si="9"/>
        <v>0</v>
      </c>
      <c r="AC29" s="1036"/>
      <c r="AD29" s="1036"/>
      <c r="AE29" s="1031">
        <f t="shared" si="10"/>
        <v>0</v>
      </c>
      <c r="AF29" s="1031">
        <f t="shared" si="11"/>
        <v>0</v>
      </c>
      <c r="AG29" s="1036"/>
      <c r="AH29" s="1036"/>
      <c r="AI29" s="1031">
        <f t="shared" si="12"/>
        <v>0</v>
      </c>
      <c r="AJ29" s="1031">
        <f t="shared" si="13"/>
        <v>0</v>
      </c>
      <c r="AK29" s="1036"/>
      <c r="AL29" s="1036"/>
      <c r="AM29" s="1031">
        <f t="shared" si="14"/>
        <v>0</v>
      </c>
      <c r="AN29" s="1031">
        <f t="shared" si="15"/>
        <v>0</v>
      </c>
      <c r="AO29" s="1031"/>
      <c r="AP29" s="1031"/>
      <c r="AQ29" s="1031">
        <f t="shared" si="16"/>
        <v>0</v>
      </c>
      <c r="AR29" s="1031">
        <f t="shared" si="17"/>
        <v>0</v>
      </c>
      <c r="AS29" s="1031"/>
      <c r="AT29" s="1031"/>
      <c r="AU29" s="1031">
        <f t="shared" si="18"/>
        <v>0</v>
      </c>
      <c r="AV29" s="1031">
        <f t="shared" si="19"/>
        <v>0</v>
      </c>
      <c r="AW29" s="1031"/>
      <c r="AX29" s="1031"/>
      <c r="AY29" s="1031">
        <f t="shared" si="20"/>
        <v>0</v>
      </c>
      <c r="AZ29" s="1032">
        <f t="shared" si="21"/>
        <v>0</v>
      </c>
      <c r="BA29" s="1032">
        <f t="shared" si="1"/>
        <v>0</v>
      </c>
      <c r="BB29" s="1032">
        <f t="shared" si="1"/>
        <v>0</v>
      </c>
      <c r="BC29" s="1032">
        <f t="shared" si="22"/>
        <v>0</v>
      </c>
    </row>
    <row r="30" spans="1:55" s="1042" customFormat="1" ht="12.75" x14ac:dyDescent="0.2">
      <c r="A30" s="1038"/>
      <c r="B30" s="1039" t="s">
        <v>2467</v>
      </c>
      <c r="C30" s="1040" t="s">
        <v>2468</v>
      </c>
      <c r="D30" s="1041"/>
      <c r="E30" s="1041"/>
      <c r="F30" s="1041"/>
      <c r="G30" s="1032">
        <f t="shared" si="2"/>
        <v>0</v>
      </c>
      <c r="H30" s="1032">
        <f t="shared" si="3"/>
        <v>0</v>
      </c>
      <c r="I30" s="1041"/>
      <c r="J30" s="1041"/>
      <c r="K30" s="1041"/>
      <c r="L30" s="1041"/>
      <c r="M30" s="1041"/>
      <c r="N30" s="1041"/>
      <c r="O30" s="1032">
        <f t="shared" si="4"/>
        <v>0</v>
      </c>
      <c r="P30" s="1032">
        <f t="shared" si="5"/>
        <v>0</v>
      </c>
      <c r="Q30" s="1041"/>
      <c r="R30" s="1041"/>
      <c r="S30" s="1041"/>
      <c r="T30" s="1041"/>
      <c r="U30" s="1041"/>
      <c r="V30" s="1041"/>
      <c r="W30" s="1032">
        <f t="shared" si="6"/>
        <v>0</v>
      </c>
      <c r="X30" s="1032">
        <f t="shared" si="7"/>
        <v>0</v>
      </c>
      <c r="Y30" s="1041"/>
      <c r="Z30" s="1041"/>
      <c r="AA30" s="1032">
        <f t="shared" si="8"/>
        <v>0</v>
      </c>
      <c r="AB30" s="1032">
        <f t="shared" si="9"/>
        <v>0</v>
      </c>
      <c r="AC30" s="1041"/>
      <c r="AD30" s="1041"/>
      <c r="AE30" s="1032">
        <f t="shared" si="10"/>
        <v>0</v>
      </c>
      <c r="AF30" s="1032">
        <f t="shared" si="11"/>
        <v>0</v>
      </c>
      <c r="AG30" s="1041"/>
      <c r="AH30" s="1041"/>
      <c r="AI30" s="1032">
        <f t="shared" si="12"/>
        <v>0</v>
      </c>
      <c r="AJ30" s="1032">
        <f t="shared" si="13"/>
        <v>0</v>
      </c>
      <c r="AK30" s="1041"/>
      <c r="AL30" s="1041"/>
      <c r="AM30" s="1032">
        <f t="shared" si="14"/>
        <v>0</v>
      </c>
      <c r="AN30" s="1032">
        <f t="shared" si="15"/>
        <v>0</v>
      </c>
      <c r="AO30" s="1032"/>
      <c r="AP30" s="1032"/>
      <c r="AQ30" s="1032">
        <f t="shared" si="16"/>
        <v>0</v>
      </c>
      <c r="AR30" s="1032">
        <f t="shared" si="17"/>
        <v>0</v>
      </c>
      <c r="AS30" s="1032"/>
      <c r="AT30" s="1032"/>
      <c r="AU30" s="1032">
        <f t="shared" si="18"/>
        <v>0</v>
      </c>
      <c r="AV30" s="1032">
        <f t="shared" si="19"/>
        <v>0</v>
      </c>
      <c r="AW30" s="1032"/>
      <c r="AX30" s="1032"/>
      <c r="AY30" s="1032">
        <f t="shared" si="20"/>
        <v>0</v>
      </c>
      <c r="AZ30" s="1032">
        <f t="shared" si="21"/>
        <v>0</v>
      </c>
      <c r="BA30" s="1032">
        <f t="shared" si="1"/>
        <v>0</v>
      </c>
      <c r="BB30" s="1032">
        <f t="shared" si="1"/>
        <v>0</v>
      </c>
      <c r="BC30" s="1032">
        <f t="shared" si="22"/>
        <v>0</v>
      </c>
    </row>
    <row r="31" spans="1:55" s="1037" customFormat="1" ht="12.75" x14ac:dyDescent="0.2">
      <c r="A31" s="1033"/>
      <c r="B31" s="1034" t="s">
        <v>2469</v>
      </c>
      <c r="C31" s="1035" t="s">
        <v>2470</v>
      </c>
      <c r="D31" s="1036"/>
      <c r="E31" s="1036"/>
      <c r="F31" s="1036"/>
      <c r="G31" s="1031">
        <f t="shared" si="2"/>
        <v>0</v>
      </c>
      <c r="H31" s="1031">
        <f t="shared" si="3"/>
        <v>0</v>
      </c>
      <c r="I31" s="1036"/>
      <c r="J31" s="1036"/>
      <c r="K31" s="1036">
        <f>H31+I31-J31</f>
        <v>0</v>
      </c>
      <c r="L31" s="1036">
        <f>K31</f>
        <v>0</v>
      </c>
      <c r="M31" s="1036"/>
      <c r="N31" s="1036"/>
      <c r="O31" s="1031">
        <f t="shared" si="4"/>
        <v>0</v>
      </c>
      <c r="P31" s="1031">
        <f t="shared" si="5"/>
        <v>0</v>
      </c>
      <c r="Q31" s="1036"/>
      <c r="R31" s="1036"/>
      <c r="S31" s="1036">
        <f>P31+Q31-R31</f>
        <v>0</v>
      </c>
      <c r="T31" s="1036">
        <f>S31</f>
        <v>0</v>
      </c>
      <c r="U31" s="1036"/>
      <c r="V31" s="1036"/>
      <c r="W31" s="1031">
        <f t="shared" si="6"/>
        <v>0</v>
      </c>
      <c r="X31" s="1031">
        <f t="shared" si="7"/>
        <v>0</v>
      </c>
      <c r="Y31" s="1036"/>
      <c r="Z31" s="1036"/>
      <c r="AA31" s="1031">
        <f t="shared" si="8"/>
        <v>0</v>
      </c>
      <c r="AB31" s="1031">
        <f t="shared" si="9"/>
        <v>0</v>
      </c>
      <c r="AC31" s="1036"/>
      <c r="AD31" s="1036"/>
      <c r="AE31" s="1031">
        <f t="shared" si="10"/>
        <v>0</v>
      </c>
      <c r="AF31" s="1031">
        <f t="shared" si="11"/>
        <v>0</v>
      </c>
      <c r="AG31" s="1036"/>
      <c r="AH31" s="1036"/>
      <c r="AI31" s="1031">
        <f t="shared" si="12"/>
        <v>0</v>
      </c>
      <c r="AJ31" s="1031">
        <f t="shared" si="13"/>
        <v>0</v>
      </c>
      <c r="AK31" s="1036"/>
      <c r="AL31" s="1036"/>
      <c r="AM31" s="1031">
        <f t="shared" si="14"/>
        <v>0</v>
      </c>
      <c r="AN31" s="1031">
        <f t="shared" si="15"/>
        <v>0</v>
      </c>
      <c r="AO31" s="1031"/>
      <c r="AP31" s="1031"/>
      <c r="AQ31" s="1031">
        <f t="shared" si="16"/>
        <v>0</v>
      </c>
      <c r="AR31" s="1031">
        <f t="shared" si="17"/>
        <v>0</v>
      </c>
      <c r="AS31" s="1031"/>
      <c r="AT31" s="1031"/>
      <c r="AU31" s="1031">
        <f t="shared" si="18"/>
        <v>0</v>
      </c>
      <c r="AV31" s="1031">
        <f t="shared" si="19"/>
        <v>0</v>
      </c>
      <c r="AW31" s="1031"/>
      <c r="AX31" s="1031"/>
      <c r="AY31" s="1031">
        <f t="shared" si="20"/>
        <v>0</v>
      </c>
      <c r="AZ31" s="1032">
        <f t="shared" si="21"/>
        <v>0</v>
      </c>
      <c r="BA31" s="1032">
        <f t="shared" si="1"/>
        <v>0</v>
      </c>
      <c r="BB31" s="1032">
        <f t="shared" si="1"/>
        <v>0</v>
      </c>
      <c r="BC31" s="1032">
        <f t="shared" si="22"/>
        <v>0</v>
      </c>
    </row>
    <row r="32" spans="1:55" s="1017" customFormat="1" ht="12.75" x14ac:dyDescent="0.2">
      <c r="A32" s="1016"/>
      <c r="B32" s="1029" t="s">
        <v>2471</v>
      </c>
      <c r="C32" s="1030" t="s">
        <v>2472</v>
      </c>
      <c r="D32" s="1031"/>
      <c r="E32" s="1031"/>
      <c r="F32" s="1031"/>
      <c r="G32" s="1031">
        <f t="shared" si="2"/>
        <v>0</v>
      </c>
      <c r="H32" s="1031">
        <f t="shared" si="3"/>
        <v>0</v>
      </c>
      <c r="I32" s="1031"/>
      <c r="J32" s="1031"/>
      <c r="K32" s="1031">
        <f t="shared" si="23"/>
        <v>0</v>
      </c>
      <c r="L32" s="1031">
        <f t="shared" si="24"/>
        <v>0</v>
      </c>
      <c r="M32" s="1031"/>
      <c r="N32" s="1031"/>
      <c r="O32" s="1031">
        <f t="shared" si="4"/>
        <v>0</v>
      </c>
      <c r="P32" s="1031">
        <f t="shared" si="5"/>
        <v>0</v>
      </c>
      <c r="Q32" s="1031"/>
      <c r="R32" s="1031"/>
      <c r="S32" s="1031">
        <f t="shared" si="25"/>
        <v>0</v>
      </c>
      <c r="T32" s="1031">
        <f t="shared" si="26"/>
        <v>0</v>
      </c>
      <c r="U32" s="1031"/>
      <c r="V32" s="1031"/>
      <c r="W32" s="1031">
        <f t="shared" si="6"/>
        <v>0</v>
      </c>
      <c r="X32" s="1031">
        <f t="shared" si="7"/>
        <v>0</v>
      </c>
      <c r="Y32" s="1031"/>
      <c r="Z32" s="1031"/>
      <c r="AA32" s="1031">
        <f t="shared" si="8"/>
        <v>0</v>
      </c>
      <c r="AB32" s="1031">
        <f t="shared" si="9"/>
        <v>0</v>
      </c>
      <c r="AC32" s="1031"/>
      <c r="AD32" s="1031"/>
      <c r="AE32" s="1031">
        <f t="shared" si="10"/>
        <v>0</v>
      </c>
      <c r="AF32" s="1031">
        <f t="shared" si="11"/>
        <v>0</v>
      </c>
      <c r="AG32" s="1031"/>
      <c r="AH32" s="1031"/>
      <c r="AI32" s="1031">
        <f t="shared" si="12"/>
        <v>0</v>
      </c>
      <c r="AJ32" s="1031">
        <f t="shared" si="13"/>
        <v>0</v>
      </c>
      <c r="AK32" s="1031"/>
      <c r="AL32" s="1031"/>
      <c r="AM32" s="1031">
        <f t="shared" si="14"/>
        <v>0</v>
      </c>
      <c r="AN32" s="1031">
        <f t="shared" si="15"/>
        <v>0</v>
      </c>
      <c r="AO32" s="1031"/>
      <c r="AP32" s="1031"/>
      <c r="AQ32" s="1031">
        <f t="shared" si="16"/>
        <v>0</v>
      </c>
      <c r="AR32" s="1031">
        <f t="shared" si="17"/>
        <v>0</v>
      </c>
      <c r="AS32" s="1031"/>
      <c r="AT32" s="1031"/>
      <c r="AU32" s="1031">
        <f t="shared" si="18"/>
        <v>0</v>
      </c>
      <c r="AV32" s="1031">
        <f t="shared" si="19"/>
        <v>0</v>
      </c>
      <c r="AW32" s="1031"/>
      <c r="AX32" s="1031"/>
      <c r="AY32" s="1031">
        <f t="shared" si="20"/>
        <v>0</v>
      </c>
      <c r="AZ32" s="1032">
        <f t="shared" si="21"/>
        <v>0</v>
      </c>
      <c r="BA32" s="1032">
        <f t="shared" si="1"/>
        <v>0</v>
      </c>
      <c r="BB32" s="1032">
        <f t="shared" si="1"/>
        <v>0</v>
      </c>
      <c r="BC32" s="1032">
        <f t="shared" si="22"/>
        <v>0</v>
      </c>
    </row>
    <row r="33" spans="1:55" s="1017" customFormat="1" ht="12.75" x14ac:dyDescent="0.2">
      <c r="A33" s="1016"/>
      <c r="B33" s="1029" t="s">
        <v>2473</v>
      </c>
      <c r="C33" s="1030" t="s">
        <v>2474</v>
      </c>
      <c r="D33" s="1031"/>
      <c r="E33" s="1031"/>
      <c r="F33" s="1031"/>
      <c r="G33" s="1031">
        <f t="shared" si="2"/>
        <v>0</v>
      </c>
      <c r="H33" s="1031">
        <f t="shared" si="3"/>
        <v>0</v>
      </c>
      <c r="I33" s="1031"/>
      <c r="J33" s="1031"/>
      <c r="K33" s="1031">
        <f t="shared" si="23"/>
        <v>0</v>
      </c>
      <c r="L33" s="1031">
        <f t="shared" si="24"/>
        <v>0</v>
      </c>
      <c r="M33" s="1031"/>
      <c r="N33" s="1031"/>
      <c r="O33" s="1031">
        <f t="shared" si="4"/>
        <v>0</v>
      </c>
      <c r="P33" s="1031">
        <f t="shared" si="5"/>
        <v>0</v>
      </c>
      <c r="Q33" s="1031"/>
      <c r="R33" s="1031"/>
      <c r="S33" s="1031">
        <f t="shared" si="25"/>
        <v>0</v>
      </c>
      <c r="T33" s="1031">
        <f t="shared" si="26"/>
        <v>0</v>
      </c>
      <c r="U33" s="1031"/>
      <c r="V33" s="1031"/>
      <c r="W33" s="1031">
        <f t="shared" si="6"/>
        <v>0</v>
      </c>
      <c r="X33" s="1031">
        <f t="shared" si="7"/>
        <v>0</v>
      </c>
      <c r="Y33" s="1031"/>
      <c r="Z33" s="1031"/>
      <c r="AA33" s="1031">
        <f t="shared" si="8"/>
        <v>0</v>
      </c>
      <c r="AB33" s="1031">
        <f t="shared" si="9"/>
        <v>0</v>
      </c>
      <c r="AC33" s="1031"/>
      <c r="AD33" s="1031"/>
      <c r="AE33" s="1031">
        <f t="shared" si="10"/>
        <v>0</v>
      </c>
      <c r="AF33" s="1031">
        <f t="shared" si="11"/>
        <v>0</v>
      </c>
      <c r="AG33" s="1031"/>
      <c r="AH33" s="1031"/>
      <c r="AI33" s="1031">
        <f t="shared" si="12"/>
        <v>0</v>
      </c>
      <c r="AJ33" s="1031">
        <f t="shared" si="13"/>
        <v>0</v>
      </c>
      <c r="AK33" s="1031"/>
      <c r="AL33" s="1031"/>
      <c r="AM33" s="1031">
        <f t="shared" si="14"/>
        <v>0</v>
      </c>
      <c r="AN33" s="1031">
        <f t="shared" si="15"/>
        <v>0</v>
      </c>
      <c r="AO33" s="1031"/>
      <c r="AP33" s="1031"/>
      <c r="AQ33" s="1031">
        <f t="shared" si="16"/>
        <v>0</v>
      </c>
      <c r="AR33" s="1031">
        <f t="shared" si="17"/>
        <v>0</v>
      </c>
      <c r="AS33" s="1031"/>
      <c r="AT33" s="1031"/>
      <c r="AU33" s="1031">
        <f t="shared" si="18"/>
        <v>0</v>
      </c>
      <c r="AV33" s="1031">
        <f t="shared" si="19"/>
        <v>0</v>
      </c>
      <c r="AW33" s="1031"/>
      <c r="AX33" s="1031"/>
      <c r="AY33" s="1031">
        <f t="shared" si="20"/>
        <v>0</v>
      </c>
      <c r="AZ33" s="1032">
        <f t="shared" si="21"/>
        <v>0</v>
      </c>
      <c r="BA33" s="1032">
        <f t="shared" si="1"/>
        <v>0</v>
      </c>
      <c r="BB33" s="1032">
        <f t="shared" si="1"/>
        <v>0</v>
      </c>
      <c r="BC33" s="1032">
        <f t="shared" si="22"/>
        <v>0</v>
      </c>
    </row>
    <row r="34" spans="1:55" s="1028" customFormat="1" ht="12.75" x14ac:dyDescent="0.2">
      <c r="A34" s="1024"/>
      <c r="B34" s="1043" t="s">
        <v>2475</v>
      </c>
      <c r="C34" s="1044" t="s">
        <v>2476</v>
      </c>
      <c r="D34" s="1045">
        <f>SUM(D35:D50)</f>
        <v>0</v>
      </c>
      <c r="E34" s="1045">
        <f t="shared" ref="E34:BC34" si="31">SUM(E35:E50)</f>
        <v>0</v>
      </c>
      <c r="F34" s="1045">
        <f t="shared" si="31"/>
        <v>0</v>
      </c>
      <c r="G34" s="1045">
        <f t="shared" si="31"/>
        <v>0</v>
      </c>
      <c r="H34" s="1045">
        <f t="shared" si="31"/>
        <v>0</v>
      </c>
      <c r="I34" s="1045">
        <f t="shared" si="31"/>
        <v>0</v>
      </c>
      <c r="J34" s="1045">
        <f t="shared" si="31"/>
        <v>0</v>
      </c>
      <c r="K34" s="1045">
        <f t="shared" si="31"/>
        <v>0</v>
      </c>
      <c r="L34" s="1045">
        <f t="shared" si="31"/>
        <v>0</v>
      </c>
      <c r="M34" s="1045">
        <f t="shared" si="31"/>
        <v>0</v>
      </c>
      <c r="N34" s="1045">
        <f t="shared" si="31"/>
        <v>0</v>
      </c>
      <c r="O34" s="1045">
        <f t="shared" si="31"/>
        <v>0</v>
      </c>
      <c r="P34" s="1045">
        <f t="shared" si="31"/>
        <v>0</v>
      </c>
      <c r="Q34" s="1045">
        <f t="shared" si="31"/>
        <v>10600000</v>
      </c>
      <c r="R34" s="1045">
        <f t="shared" si="31"/>
        <v>10600000</v>
      </c>
      <c r="S34" s="1045">
        <f t="shared" si="31"/>
        <v>0</v>
      </c>
      <c r="T34" s="1045">
        <f t="shared" si="31"/>
        <v>0</v>
      </c>
      <c r="U34" s="1045">
        <f t="shared" si="31"/>
        <v>1780000</v>
      </c>
      <c r="V34" s="1045">
        <f t="shared" si="31"/>
        <v>1780000</v>
      </c>
      <c r="W34" s="1045">
        <f t="shared" si="31"/>
        <v>0</v>
      </c>
      <c r="X34" s="1045">
        <f t="shared" si="31"/>
        <v>0</v>
      </c>
      <c r="Y34" s="1045">
        <f t="shared" si="31"/>
        <v>0</v>
      </c>
      <c r="Z34" s="1045">
        <f t="shared" si="31"/>
        <v>0</v>
      </c>
      <c r="AA34" s="1045">
        <f t="shared" si="31"/>
        <v>0</v>
      </c>
      <c r="AB34" s="1045">
        <f t="shared" si="31"/>
        <v>0</v>
      </c>
      <c r="AC34" s="1045">
        <f t="shared" si="31"/>
        <v>3220000</v>
      </c>
      <c r="AD34" s="1045">
        <f t="shared" si="31"/>
        <v>3220000</v>
      </c>
      <c r="AE34" s="1045">
        <f t="shared" si="31"/>
        <v>0</v>
      </c>
      <c r="AF34" s="1045">
        <f t="shared" si="31"/>
        <v>0</v>
      </c>
      <c r="AG34" s="1045">
        <f t="shared" si="31"/>
        <v>7300000</v>
      </c>
      <c r="AH34" s="1045">
        <f t="shared" si="31"/>
        <v>7300000</v>
      </c>
      <c r="AI34" s="1045">
        <f t="shared" si="31"/>
        <v>0</v>
      </c>
      <c r="AJ34" s="1045">
        <f t="shared" si="31"/>
        <v>0</v>
      </c>
      <c r="AK34" s="1045">
        <f t="shared" si="31"/>
        <v>1000000</v>
      </c>
      <c r="AL34" s="1045">
        <f t="shared" si="31"/>
        <v>1000000</v>
      </c>
      <c r="AM34" s="1045">
        <f t="shared" si="31"/>
        <v>0</v>
      </c>
      <c r="AN34" s="1045">
        <f t="shared" si="31"/>
        <v>0</v>
      </c>
      <c r="AO34" s="1045">
        <f t="shared" si="31"/>
        <v>2420000</v>
      </c>
      <c r="AP34" s="1045">
        <f t="shared" si="31"/>
        <v>2420000</v>
      </c>
      <c r="AQ34" s="1045">
        <f t="shared" si="31"/>
        <v>0</v>
      </c>
      <c r="AR34" s="1045">
        <f t="shared" si="31"/>
        <v>0</v>
      </c>
      <c r="AS34" s="1045">
        <f t="shared" si="31"/>
        <v>2020000</v>
      </c>
      <c r="AT34" s="1045">
        <f t="shared" si="31"/>
        <v>2020000</v>
      </c>
      <c r="AU34" s="1045">
        <f t="shared" si="31"/>
        <v>0</v>
      </c>
      <c r="AV34" s="1045">
        <f t="shared" si="31"/>
        <v>0</v>
      </c>
      <c r="AW34" s="1045">
        <f t="shared" si="31"/>
        <v>0</v>
      </c>
      <c r="AX34" s="1045">
        <f t="shared" si="31"/>
        <v>0</v>
      </c>
      <c r="AY34" s="1045">
        <f t="shared" si="31"/>
        <v>0</v>
      </c>
      <c r="AZ34" s="1046">
        <f t="shared" si="31"/>
        <v>0</v>
      </c>
      <c r="BA34" s="1046">
        <f t="shared" si="31"/>
        <v>28340000</v>
      </c>
      <c r="BB34" s="1046">
        <f t="shared" si="31"/>
        <v>28340000</v>
      </c>
      <c r="BC34" s="1046">
        <f t="shared" si="31"/>
        <v>0</v>
      </c>
    </row>
    <row r="35" spans="1:55" s="1017" customFormat="1" ht="12.75" x14ac:dyDescent="0.2">
      <c r="A35" s="1016"/>
      <c r="B35" s="1029" t="s">
        <v>2477</v>
      </c>
      <c r="C35" s="1030" t="s">
        <v>2478</v>
      </c>
      <c r="D35" s="1031"/>
      <c r="E35" s="1031"/>
      <c r="F35" s="1031"/>
      <c r="G35" s="1031">
        <f t="shared" ref="G35:G50" si="32">D35+E35-F35</f>
        <v>0</v>
      </c>
      <c r="H35" s="1031">
        <f t="shared" ref="H35:H50" si="33">G35</f>
        <v>0</v>
      </c>
      <c r="I35" s="1031"/>
      <c r="J35" s="1031"/>
      <c r="K35" s="1031">
        <f t="shared" si="23"/>
        <v>0</v>
      </c>
      <c r="L35" s="1031">
        <f t="shared" si="24"/>
        <v>0</v>
      </c>
      <c r="M35" s="1031"/>
      <c r="N35" s="1031"/>
      <c r="O35" s="1031">
        <f t="shared" ref="O35:O50" si="34">L35+M35-N35</f>
        <v>0</v>
      </c>
      <c r="P35" s="1031">
        <f t="shared" ref="P35:P50" si="35">O35</f>
        <v>0</v>
      </c>
      <c r="Q35" s="1031"/>
      <c r="R35" s="1031"/>
      <c r="S35" s="1031">
        <f t="shared" si="25"/>
        <v>0</v>
      </c>
      <c r="T35" s="1031">
        <f t="shared" si="26"/>
        <v>0</v>
      </c>
      <c r="U35" s="1031">
        <v>0</v>
      </c>
      <c r="V35" s="1031">
        <v>0</v>
      </c>
      <c r="W35" s="1031">
        <f t="shared" ref="W35:W50" si="36">T35+U35-V35</f>
        <v>0</v>
      </c>
      <c r="X35" s="1031">
        <f t="shared" ref="X35:X50" si="37">W35</f>
        <v>0</v>
      </c>
      <c r="Y35" s="1031"/>
      <c r="Z35" s="1031"/>
      <c r="AA35" s="1031">
        <f t="shared" ref="AA35:AA50" si="38">X35+Y35-Z35</f>
        <v>0</v>
      </c>
      <c r="AB35" s="1031">
        <f t="shared" ref="AB35:AB50" si="39">AA35</f>
        <v>0</v>
      </c>
      <c r="AC35" s="1031">
        <v>0</v>
      </c>
      <c r="AD35" s="1031">
        <v>0</v>
      </c>
      <c r="AE35" s="1031">
        <f t="shared" ref="AE35:AE50" si="40">AB35+AC35-AD35</f>
        <v>0</v>
      </c>
      <c r="AF35" s="1031">
        <f t="shared" ref="AF35:AF50" si="41">AE35</f>
        <v>0</v>
      </c>
      <c r="AG35" s="1031"/>
      <c r="AH35" s="1031"/>
      <c r="AI35" s="1031">
        <f t="shared" ref="AI35:AI50" si="42">AF35+AG35-AH35</f>
        <v>0</v>
      </c>
      <c r="AJ35" s="1031">
        <f t="shared" ref="AJ35:AJ50" si="43">AI35</f>
        <v>0</v>
      </c>
      <c r="AK35" s="1031"/>
      <c r="AL35" s="1031"/>
      <c r="AM35" s="1031">
        <f t="shared" ref="AM35:AM50" si="44">AJ35+AK35-AL35</f>
        <v>0</v>
      </c>
      <c r="AN35" s="1031">
        <f t="shared" ref="AN35:AN50" si="45">AM35</f>
        <v>0</v>
      </c>
      <c r="AO35" s="1031"/>
      <c r="AP35" s="1031"/>
      <c r="AQ35" s="1031">
        <f t="shared" ref="AQ35:AQ50" si="46">AN35+AO35-AP35</f>
        <v>0</v>
      </c>
      <c r="AR35" s="1031">
        <f t="shared" ref="AR35:AR50" si="47">AQ35</f>
        <v>0</v>
      </c>
      <c r="AS35" s="1031"/>
      <c r="AT35" s="1031"/>
      <c r="AU35" s="1031">
        <f t="shared" ref="AU35:AU50" si="48">AR35+AS35-AT35</f>
        <v>0</v>
      </c>
      <c r="AV35" s="1031">
        <f t="shared" ref="AV35:AV50" si="49">AU35</f>
        <v>0</v>
      </c>
      <c r="AW35" s="1031"/>
      <c r="AX35" s="1031"/>
      <c r="AY35" s="1031">
        <f t="shared" ref="AY35:AY50" si="50">AV35+AW35-AX35</f>
        <v>0</v>
      </c>
      <c r="AZ35" s="1032">
        <f t="shared" ref="AZ35:AZ50" si="51">D35</f>
        <v>0</v>
      </c>
      <c r="BA35" s="1032">
        <f t="shared" si="1"/>
        <v>0</v>
      </c>
      <c r="BB35" s="1032">
        <f t="shared" si="1"/>
        <v>0</v>
      </c>
      <c r="BC35" s="1032">
        <f t="shared" si="22"/>
        <v>0</v>
      </c>
    </row>
    <row r="36" spans="1:55" s="1017" customFormat="1" ht="12.75" x14ac:dyDescent="0.2">
      <c r="A36" s="1016"/>
      <c r="B36" s="1029" t="s">
        <v>2479</v>
      </c>
      <c r="C36" s="1030" t="s">
        <v>2480</v>
      </c>
      <c r="D36" s="1031"/>
      <c r="E36" s="1031"/>
      <c r="F36" s="1031"/>
      <c r="G36" s="1031">
        <f t="shared" si="32"/>
        <v>0</v>
      </c>
      <c r="H36" s="1031">
        <f t="shared" si="33"/>
        <v>0</v>
      </c>
      <c r="I36" s="1031"/>
      <c r="J36" s="1031"/>
      <c r="K36" s="1031">
        <f t="shared" si="23"/>
        <v>0</v>
      </c>
      <c r="L36" s="1031">
        <f t="shared" si="24"/>
        <v>0</v>
      </c>
      <c r="M36" s="1031"/>
      <c r="N36" s="1031"/>
      <c r="O36" s="1031">
        <f t="shared" si="34"/>
        <v>0</v>
      </c>
      <c r="P36" s="1031">
        <f t="shared" si="35"/>
        <v>0</v>
      </c>
      <c r="Q36" s="1031"/>
      <c r="R36" s="1031"/>
      <c r="S36" s="1031">
        <f t="shared" si="25"/>
        <v>0</v>
      </c>
      <c r="T36" s="1031">
        <f t="shared" si="26"/>
        <v>0</v>
      </c>
      <c r="U36" s="1031">
        <v>0</v>
      </c>
      <c r="V36" s="1031">
        <v>0</v>
      </c>
      <c r="W36" s="1031">
        <f t="shared" si="36"/>
        <v>0</v>
      </c>
      <c r="X36" s="1031">
        <f t="shared" si="37"/>
        <v>0</v>
      </c>
      <c r="Y36" s="1031"/>
      <c r="Z36" s="1031"/>
      <c r="AA36" s="1031">
        <f t="shared" si="38"/>
        <v>0</v>
      </c>
      <c r="AB36" s="1031">
        <f t="shared" si="39"/>
        <v>0</v>
      </c>
      <c r="AC36" s="1031">
        <v>0</v>
      </c>
      <c r="AD36" s="1031">
        <v>0</v>
      </c>
      <c r="AE36" s="1031">
        <f t="shared" si="40"/>
        <v>0</v>
      </c>
      <c r="AF36" s="1031">
        <f t="shared" si="41"/>
        <v>0</v>
      </c>
      <c r="AG36" s="1031"/>
      <c r="AH36" s="1031"/>
      <c r="AI36" s="1031">
        <f t="shared" si="42"/>
        <v>0</v>
      </c>
      <c r="AJ36" s="1031">
        <f t="shared" si="43"/>
        <v>0</v>
      </c>
      <c r="AK36" s="1031"/>
      <c r="AL36" s="1031"/>
      <c r="AM36" s="1031">
        <f t="shared" si="44"/>
        <v>0</v>
      </c>
      <c r="AN36" s="1031">
        <f t="shared" si="45"/>
        <v>0</v>
      </c>
      <c r="AO36" s="1031"/>
      <c r="AP36" s="1031"/>
      <c r="AQ36" s="1031">
        <f t="shared" si="46"/>
        <v>0</v>
      </c>
      <c r="AR36" s="1031">
        <f t="shared" si="47"/>
        <v>0</v>
      </c>
      <c r="AS36" s="1031"/>
      <c r="AT36" s="1031"/>
      <c r="AU36" s="1031">
        <f t="shared" si="48"/>
        <v>0</v>
      </c>
      <c r="AV36" s="1031">
        <f t="shared" si="49"/>
        <v>0</v>
      </c>
      <c r="AW36" s="1031"/>
      <c r="AX36" s="1031"/>
      <c r="AY36" s="1031">
        <f t="shared" si="50"/>
        <v>0</v>
      </c>
      <c r="AZ36" s="1032">
        <f t="shared" si="51"/>
        <v>0</v>
      </c>
      <c r="BA36" s="1032">
        <f t="shared" si="1"/>
        <v>0</v>
      </c>
      <c r="BB36" s="1032">
        <f t="shared" si="1"/>
        <v>0</v>
      </c>
      <c r="BC36" s="1032">
        <f t="shared" si="22"/>
        <v>0</v>
      </c>
    </row>
    <row r="37" spans="1:55" s="1017" customFormat="1" ht="12.75" x14ac:dyDescent="0.2">
      <c r="A37" s="1016"/>
      <c r="B37" s="1029" t="s">
        <v>2481</v>
      </c>
      <c r="C37" s="1030" t="s">
        <v>2482</v>
      </c>
      <c r="D37" s="1031"/>
      <c r="E37" s="1031"/>
      <c r="F37" s="1031"/>
      <c r="G37" s="1031">
        <f t="shared" si="32"/>
        <v>0</v>
      </c>
      <c r="H37" s="1031">
        <f t="shared" si="33"/>
        <v>0</v>
      </c>
      <c r="I37" s="1031"/>
      <c r="J37" s="1031"/>
      <c r="K37" s="1031">
        <f t="shared" si="23"/>
        <v>0</v>
      </c>
      <c r="L37" s="1031">
        <f t="shared" si="24"/>
        <v>0</v>
      </c>
      <c r="M37" s="1031"/>
      <c r="N37" s="1031"/>
      <c r="O37" s="1031">
        <f t="shared" si="34"/>
        <v>0</v>
      </c>
      <c r="P37" s="1031">
        <f t="shared" si="35"/>
        <v>0</v>
      </c>
      <c r="Q37" s="1031"/>
      <c r="R37" s="1031"/>
      <c r="S37" s="1031">
        <f t="shared" si="25"/>
        <v>0</v>
      </c>
      <c r="T37" s="1031">
        <f t="shared" si="26"/>
        <v>0</v>
      </c>
      <c r="U37" s="1031">
        <v>0</v>
      </c>
      <c r="V37" s="1031">
        <v>0</v>
      </c>
      <c r="W37" s="1031">
        <f t="shared" si="36"/>
        <v>0</v>
      </c>
      <c r="X37" s="1031">
        <f t="shared" si="37"/>
        <v>0</v>
      </c>
      <c r="Y37" s="1031"/>
      <c r="Z37" s="1031"/>
      <c r="AA37" s="1031">
        <f t="shared" si="38"/>
        <v>0</v>
      </c>
      <c r="AB37" s="1031">
        <f t="shared" si="39"/>
        <v>0</v>
      </c>
      <c r="AC37" s="1031">
        <v>0</v>
      </c>
      <c r="AD37" s="1031">
        <v>0</v>
      </c>
      <c r="AE37" s="1031">
        <f t="shared" si="40"/>
        <v>0</v>
      </c>
      <c r="AF37" s="1031">
        <f t="shared" si="41"/>
        <v>0</v>
      </c>
      <c r="AG37" s="1031"/>
      <c r="AH37" s="1031"/>
      <c r="AI37" s="1031">
        <f t="shared" si="42"/>
        <v>0</v>
      </c>
      <c r="AJ37" s="1031">
        <f t="shared" si="43"/>
        <v>0</v>
      </c>
      <c r="AK37" s="1031"/>
      <c r="AL37" s="1031"/>
      <c r="AM37" s="1031">
        <f t="shared" si="44"/>
        <v>0</v>
      </c>
      <c r="AN37" s="1031">
        <f t="shared" si="45"/>
        <v>0</v>
      </c>
      <c r="AO37" s="1031"/>
      <c r="AP37" s="1031"/>
      <c r="AQ37" s="1031">
        <f t="shared" si="46"/>
        <v>0</v>
      </c>
      <c r="AR37" s="1031">
        <f t="shared" si="47"/>
        <v>0</v>
      </c>
      <c r="AS37" s="1031"/>
      <c r="AT37" s="1031"/>
      <c r="AU37" s="1031">
        <f t="shared" si="48"/>
        <v>0</v>
      </c>
      <c r="AV37" s="1031">
        <f t="shared" si="49"/>
        <v>0</v>
      </c>
      <c r="AW37" s="1031"/>
      <c r="AX37" s="1031"/>
      <c r="AY37" s="1031">
        <f t="shared" si="50"/>
        <v>0</v>
      </c>
      <c r="AZ37" s="1032">
        <f t="shared" si="51"/>
        <v>0</v>
      </c>
      <c r="BA37" s="1032">
        <f t="shared" si="1"/>
        <v>0</v>
      </c>
      <c r="BB37" s="1032">
        <f t="shared" si="1"/>
        <v>0</v>
      </c>
      <c r="BC37" s="1032">
        <f t="shared" si="22"/>
        <v>0</v>
      </c>
    </row>
    <row r="38" spans="1:55" s="1017" customFormat="1" ht="12.75" x14ac:dyDescent="0.2">
      <c r="A38" s="1016"/>
      <c r="B38" s="1029" t="s">
        <v>2483</v>
      </c>
      <c r="C38" s="1030" t="s">
        <v>2484</v>
      </c>
      <c r="D38" s="1031"/>
      <c r="E38" s="1031"/>
      <c r="F38" s="1031"/>
      <c r="G38" s="1031">
        <f t="shared" si="32"/>
        <v>0</v>
      </c>
      <c r="H38" s="1031">
        <f t="shared" si="33"/>
        <v>0</v>
      </c>
      <c r="I38" s="1031"/>
      <c r="J38" s="1031"/>
      <c r="K38" s="1031">
        <f t="shared" si="23"/>
        <v>0</v>
      </c>
      <c r="L38" s="1031">
        <f t="shared" si="24"/>
        <v>0</v>
      </c>
      <c r="M38" s="1031"/>
      <c r="N38" s="1031"/>
      <c r="O38" s="1031">
        <f t="shared" si="34"/>
        <v>0</v>
      </c>
      <c r="P38" s="1031">
        <f t="shared" si="35"/>
        <v>0</v>
      </c>
      <c r="Q38" s="1031"/>
      <c r="R38" s="1031"/>
      <c r="S38" s="1031">
        <f t="shared" si="25"/>
        <v>0</v>
      </c>
      <c r="T38" s="1031">
        <f t="shared" si="26"/>
        <v>0</v>
      </c>
      <c r="U38" s="1031">
        <v>0</v>
      </c>
      <c r="V38" s="1031">
        <v>0</v>
      </c>
      <c r="W38" s="1031">
        <f t="shared" si="36"/>
        <v>0</v>
      </c>
      <c r="X38" s="1031">
        <f t="shared" si="37"/>
        <v>0</v>
      </c>
      <c r="Y38" s="1031"/>
      <c r="Z38" s="1031"/>
      <c r="AA38" s="1031">
        <f t="shared" si="38"/>
        <v>0</v>
      </c>
      <c r="AB38" s="1031">
        <f t="shared" si="39"/>
        <v>0</v>
      </c>
      <c r="AC38" s="1031">
        <v>0</v>
      </c>
      <c r="AD38" s="1031">
        <v>0</v>
      </c>
      <c r="AE38" s="1031">
        <f t="shared" si="40"/>
        <v>0</v>
      </c>
      <c r="AF38" s="1031">
        <f t="shared" si="41"/>
        <v>0</v>
      </c>
      <c r="AG38" s="1031"/>
      <c r="AH38" s="1031"/>
      <c r="AI38" s="1031">
        <f t="shared" si="42"/>
        <v>0</v>
      </c>
      <c r="AJ38" s="1031">
        <f t="shared" si="43"/>
        <v>0</v>
      </c>
      <c r="AK38" s="1031"/>
      <c r="AL38" s="1031"/>
      <c r="AM38" s="1031">
        <f t="shared" si="44"/>
        <v>0</v>
      </c>
      <c r="AN38" s="1031">
        <f t="shared" si="45"/>
        <v>0</v>
      </c>
      <c r="AO38" s="1031"/>
      <c r="AP38" s="1031"/>
      <c r="AQ38" s="1031">
        <f t="shared" si="46"/>
        <v>0</v>
      </c>
      <c r="AR38" s="1031">
        <f t="shared" si="47"/>
        <v>0</v>
      </c>
      <c r="AS38" s="1031"/>
      <c r="AT38" s="1031"/>
      <c r="AU38" s="1031">
        <f t="shared" si="48"/>
        <v>0</v>
      </c>
      <c r="AV38" s="1031">
        <f t="shared" si="49"/>
        <v>0</v>
      </c>
      <c r="AW38" s="1031"/>
      <c r="AX38" s="1031"/>
      <c r="AY38" s="1031">
        <f t="shared" si="50"/>
        <v>0</v>
      </c>
      <c r="AZ38" s="1032">
        <f t="shared" si="51"/>
        <v>0</v>
      </c>
      <c r="BA38" s="1032">
        <f t="shared" si="1"/>
        <v>0</v>
      </c>
      <c r="BB38" s="1032">
        <f t="shared" si="1"/>
        <v>0</v>
      </c>
      <c r="BC38" s="1032">
        <f t="shared" si="22"/>
        <v>0</v>
      </c>
    </row>
    <row r="39" spans="1:55" s="1017" customFormat="1" ht="12.75" x14ac:dyDescent="0.2">
      <c r="A39" s="1016"/>
      <c r="B39" s="1029" t="s">
        <v>2485</v>
      </c>
      <c r="C39" s="1030" t="s">
        <v>2486</v>
      </c>
      <c r="D39" s="1031"/>
      <c r="E39" s="1031"/>
      <c r="F39" s="1031"/>
      <c r="G39" s="1031">
        <f t="shared" si="32"/>
        <v>0</v>
      </c>
      <c r="H39" s="1031">
        <f t="shared" si="33"/>
        <v>0</v>
      </c>
      <c r="I39" s="1031"/>
      <c r="J39" s="1031"/>
      <c r="K39" s="1031">
        <f t="shared" si="23"/>
        <v>0</v>
      </c>
      <c r="L39" s="1031">
        <f t="shared" si="24"/>
        <v>0</v>
      </c>
      <c r="M39" s="1031"/>
      <c r="N39" s="1031"/>
      <c r="O39" s="1031">
        <f t="shared" si="34"/>
        <v>0</v>
      </c>
      <c r="P39" s="1031">
        <f t="shared" si="35"/>
        <v>0</v>
      </c>
      <c r="Q39" s="1031"/>
      <c r="R39" s="1031"/>
      <c r="S39" s="1031">
        <f t="shared" si="25"/>
        <v>0</v>
      </c>
      <c r="T39" s="1031">
        <f t="shared" si="26"/>
        <v>0</v>
      </c>
      <c r="U39" s="1031">
        <v>0</v>
      </c>
      <c r="V39" s="1031">
        <v>0</v>
      </c>
      <c r="W39" s="1031">
        <f t="shared" si="36"/>
        <v>0</v>
      </c>
      <c r="X39" s="1031">
        <f t="shared" si="37"/>
        <v>0</v>
      </c>
      <c r="Y39" s="1031"/>
      <c r="Z39" s="1031"/>
      <c r="AA39" s="1031">
        <f t="shared" si="38"/>
        <v>0</v>
      </c>
      <c r="AB39" s="1031">
        <f t="shared" si="39"/>
        <v>0</v>
      </c>
      <c r="AC39" s="1031">
        <v>0</v>
      </c>
      <c r="AD39" s="1031">
        <v>0</v>
      </c>
      <c r="AE39" s="1031">
        <f t="shared" si="40"/>
        <v>0</v>
      </c>
      <c r="AF39" s="1031">
        <f t="shared" si="41"/>
        <v>0</v>
      </c>
      <c r="AG39" s="1031"/>
      <c r="AH39" s="1031"/>
      <c r="AI39" s="1031">
        <f t="shared" si="42"/>
        <v>0</v>
      </c>
      <c r="AJ39" s="1031">
        <f t="shared" si="43"/>
        <v>0</v>
      </c>
      <c r="AK39" s="1031"/>
      <c r="AL39" s="1031"/>
      <c r="AM39" s="1031">
        <f t="shared" si="44"/>
        <v>0</v>
      </c>
      <c r="AN39" s="1031">
        <f t="shared" si="45"/>
        <v>0</v>
      </c>
      <c r="AO39" s="1031"/>
      <c r="AP39" s="1031"/>
      <c r="AQ39" s="1031">
        <f t="shared" si="46"/>
        <v>0</v>
      </c>
      <c r="AR39" s="1031">
        <f t="shared" si="47"/>
        <v>0</v>
      </c>
      <c r="AS39" s="1031"/>
      <c r="AT39" s="1031"/>
      <c r="AU39" s="1031">
        <f t="shared" si="48"/>
        <v>0</v>
      </c>
      <c r="AV39" s="1031">
        <f t="shared" si="49"/>
        <v>0</v>
      </c>
      <c r="AW39" s="1031"/>
      <c r="AX39" s="1031"/>
      <c r="AY39" s="1031">
        <f t="shared" si="50"/>
        <v>0</v>
      </c>
      <c r="AZ39" s="1032">
        <f t="shared" si="51"/>
        <v>0</v>
      </c>
      <c r="BA39" s="1032">
        <f t="shared" si="1"/>
        <v>0</v>
      </c>
      <c r="BB39" s="1032">
        <f t="shared" si="1"/>
        <v>0</v>
      </c>
      <c r="BC39" s="1032">
        <f t="shared" si="22"/>
        <v>0</v>
      </c>
    </row>
    <row r="40" spans="1:55" s="1017" customFormat="1" ht="12.75" x14ac:dyDescent="0.2">
      <c r="A40" s="1016"/>
      <c r="B40" s="1029" t="s">
        <v>2487</v>
      </c>
      <c r="C40" s="1030" t="s">
        <v>2488</v>
      </c>
      <c r="D40" s="1031"/>
      <c r="E40" s="1031"/>
      <c r="F40" s="1031"/>
      <c r="G40" s="1031">
        <f t="shared" si="32"/>
        <v>0</v>
      </c>
      <c r="H40" s="1031">
        <f t="shared" si="33"/>
        <v>0</v>
      </c>
      <c r="I40" s="1031"/>
      <c r="J40" s="1031"/>
      <c r="K40" s="1031">
        <f t="shared" si="23"/>
        <v>0</v>
      </c>
      <c r="L40" s="1031">
        <f t="shared" si="24"/>
        <v>0</v>
      </c>
      <c r="M40" s="1031"/>
      <c r="N40" s="1031"/>
      <c r="O40" s="1031">
        <f t="shared" si="34"/>
        <v>0</v>
      </c>
      <c r="P40" s="1031">
        <f t="shared" si="35"/>
        <v>0</v>
      </c>
      <c r="Q40" s="1031"/>
      <c r="R40" s="1031"/>
      <c r="S40" s="1031">
        <f t="shared" si="25"/>
        <v>0</v>
      </c>
      <c r="T40" s="1031">
        <f t="shared" si="26"/>
        <v>0</v>
      </c>
      <c r="U40" s="1031">
        <v>0</v>
      </c>
      <c r="V40" s="1031">
        <v>0</v>
      </c>
      <c r="W40" s="1031">
        <f t="shared" si="36"/>
        <v>0</v>
      </c>
      <c r="X40" s="1031">
        <f t="shared" si="37"/>
        <v>0</v>
      </c>
      <c r="Y40" s="1031"/>
      <c r="Z40" s="1031"/>
      <c r="AA40" s="1031">
        <f t="shared" si="38"/>
        <v>0</v>
      </c>
      <c r="AB40" s="1031">
        <f t="shared" si="39"/>
        <v>0</v>
      </c>
      <c r="AC40" s="1031">
        <v>0</v>
      </c>
      <c r="AD40" s="1031">
        <v>0</v>
      </c>
      <c r="AE40" s="1031">
        <f t="shared" si="40"/>
        <v>0</v>
      </c>
      <c r="AF40" s="1031">
        <f t="shared" si="41"/>
        <v>0</v>
      </c>
      <c r="AG40" s="1031"/>
      <c r="AH40" s="1031"/>
      <c r="AI40" s="1031">
        <f t="shared" si="42"/>
        <v>0</v>
      </c>
      <c r="AJ40" s="1031">
        <f t="shared" si="43"/>
        <v>0</v>
      </c>
      <c r="AK40" s="1031"/>
      <c r="AL40" s="1031"/>
      <c r="AM40" s="1031">
        <f t="shared" si="44"/>
        <v>0</v>
      </c>
      <c r="AN40" s="1031">
        <f t="shared" si="45"/>
        <v>0</v>
      </c>
      <c r="AO40" s="1031"/>
      <c r="AP40" s="1031"/>
      <c r="AQ40" s="1031">
        <f t="shared" si="46"/>
        <v>0</v>
      </c>
      <c r="AR40" s="1031">
        <f t="shared" si="47"/>
        <v>0</v>
      </c>
      <c r="AS40" s="1031"/>
      <c r="AT40" s="1031"/>
      <c r="AU40" s="1031">
        <f t="shared" si="48"/>
        <v>0</v>
      </c>
      <c r="AV40" s="1031">
        <f t="shared" si="49"/>
        <v>0</v>
      </c>
      <c r="AW40" s="1031"/>
      <c r="AX40" s="1031"/>
      <c r="AY40" s="1031">
        <f t="shared" si="50"/>
        <v>0</v>
      </c>
      <c r="AZ40" s="1032">
        <f t="shared" si="51"/>
        <v>0</v>
      </c>
      <c r="BA40" s="1032">
        <f t="shared" si="1"/>
        <v>0</v>
      </c>
      <c r="BB40" s="1032">
        <f t="shared" si="1"/>
        <v>0</v>
      </c>
      <c r="BC40" s="1032">
        <f t="shared" si="22"/>
        <v>0</v>
      </c>
    </row>
    <row r="41" spans="1:55" s="1017" customFormat="1" ht="12.75" x14ac:dyDescent="0.2">
      <c r="A41" s="1016"/>
      <c r="B41" s="1029" t="s">
        <v>2489</v>
      </c>
      <c r="C41" s="1030" t="s">
        <v>2490</v>
      </c>
      <c r="D41" s="1031"/>
      <c r="E41" s="1031"/>
      <c r="F41" s="1031"/>
      <c r="G41" s="1031">
        <f t="shared" si="32"/>
        <v>0</v>
      </c>
      <c r="H41" s="1031">
        <f t="shared" si="33"/>
        <v>0</v>
      </c>
      <c r="I41" s="1031"/>
      <c r="J41" s="1031"/>
      <c r="K41" s="1031">
        <f t="shared" si="23"/>
        <v>0</v>
      </c>
      <c r="L41" s="1031">
        <f t="shared" si="24"/>
        <v>0</v>
      </c>
      <c r="M41" s="1031"/>
      <c r="N41" s="1031"/>
      <c r="O41" s="1031">
        <f t="shared" si="34"/>
        <v>0</v>
      </c>
      <c r="P41" s="1031">
        <f t="shared" si="35"/>
        <v>0</v>
      </c>
      <c r="Q41" s="1031">
        <v>10020000</v>
      </c>
      <c r="R41" s="1031">
        <v>10020000</v>
      </c>
      <c r="S41" s="1031"/>
      <c r="T41" s="1031">
        <f t="shared" si="26"/>
        <v>0</v>
      </c>
      <c r="U41" s="1031">
        <v>1780000</v>
      </c>
      <c r="V41" s="1031">
        <v>1780000</v>
      </c>
      <c r="W41" s="1031">
        <f t="shared" si="36"/>
        <v>0</v>
      </c>
      <c r="X41" s="1031">
        <f t="shared" si="37"/>
        <v>0</v>
      </c>
      <c r="Y41" s="1031"/>
      <c r="Z41" s="1031"/>
      <c r="AA41" s="1031">
        <f t="shared" si="38"/>
        <v>0</v>
      </c>
      <c r="AB41" s="1031">
        <f t="shared" si="39"/>
        <v>0</v>
      </c>
      <c r="AC41" s="1031">
        <v>2220000</v>
      </c>
      <c r="AD41" s="1031">
        <v>2220000</v>
      </c>
      <c r="AE41" s="1031">
        <f t="shared" si="40"/>
        <v>0</v>
      </c>
      <c r="AF41" s="1031">
        <f t="shared" si="41"/>
        <v>0</v>
      </c>
      <c r="AG41" s="1031">
        <v>6720000</v>
      </c>
      <c r="AH41" s="1031">
        <v>6720000</v>
      </c>
      <c r="AI41" s="1031">
        <f t="shared" si="42"/>
        <v>0</v>
      </c>
      <c r="AJ41" s="1031">
        <f t="shared" si="43"/>
        <v>0</v>
      </c>
      <c r="AK41" s="1031">
        <v>0</v>
      </c>
      <c r="AL41" s="1031">
        <v>0</v>
      </c>
      <c r="AM41" s="1031">
        <f t="shared" si="44"/>
        <v>0</v>
      </c>
      <c r="AN41" s="1031">
        <f t="shared" si="45"/>
        <v>0</v>
      </c>
      <c r="AO41" s="1031">
        <v>2420000</v>
      </c>
      <c r="AP41" s="1031">
        <v>2420000</v>
      </c>
      <c r="AQ41" s="1031">
        <f t="shared" si="46"/>
        <v>0</v>
      </c>
      <c r="AR41" s="1031">
        <f t="shared" si="47"/>
        <v>0</v>
      </c>
      <c r="AS41" s="1031">
        <v>2020000</v>
      </c>
      <c r="AT41" s="1031">
        <v>2020000</v>
      </c>
      <c r="AU41" s="1031">
        <f t="shared" si="48"/>
        <v>0</v>
      </c>
      <c r="AV41" s="1031">
        <f t="shared" si="49"/>
        <v>0</v>
      </c>
      <c r="AW41" s="1031"/>
      <c r="AX41" s="1031"/>
      <c r="AY41" s="1031">
        <f t="shared" si="50"/>
        <v>0</v>
      </c>
      <c r="AZ41" s="1032">
        <f t="shared" si="51"/>
        <v>0</v>
      </c>
      <c r="BA41" s="1032">
        <f t="shared" si="1"/>
        <v>25180000</v>
      </c>
      <c r="BB41" s="1032">
        <f t="shared" si="1"/>
        <v>25180000</v>
      </c>
      <c r="BC41" s="1032">
        <f t="shared" si="22"/>
        <v>0</v>
      </c>
    </row>
    <row r="42" spans="1:55" s="1017" customFormat="1" ht="12.75" x14ac:dyDescent="0.2">
      <c r="A42" s="1016"/>
      <c r="B42" s="1029" t="s">
        <v>2491</v>
      </c>
      <c r="C42" s="1030" t="s">
        <v>2492</v>
      </c>
      <c r="D42" s="1031"/>
      <c r="E42" s="1031"/>
      <c r="F42" s="1031"/>
      <c r="G42" s="1031">
        <f t="shared" si="32"/>
        <v>0</v>
      </c>
      <c r="H42" s="1031">
        <f t="shared" si="33"/>
        <v>0</v>
      </c>
      <c r="I42" s="1031"/>
      <c r="J42" s="1031"/>
      <c r="K42" s="1031">
        <f t="shared" si="23"/>
        <v>0</v>
      </c>
      <c r="L42" s="1031">
        <f t="shared" si="24"/>
        <v>0</v>
      </c>
      <c r="M42" s="1031"/>
      <c r="N42" s="1031"/>
      <c r="O42" s="1031">
        <f t="shared" si="34"/>
        <v>0</v>
      </c>
      <c r="P42" s="1031">
        <f t="shared" si="35"/>
        <v>0</v>
      </c>
      <c r="Q42" s="1031">
        <v>580000</v>
      </c>
      <c r="R42" s="1031">
        <v>580000</v>
      </c>
      <c r="S42" s="1031">
        <f t="shared" ref="S42" si="52">P42+Q42-R42</f>
        <v>0</v>
      </c>
      <c r="T42" s="1031">
        <f t="shared" si="26"/>
        <v>0</v>
      </c>
      <c r="U42" s="1031">
        <v>0</v>
      </c>
      <c r="V42" s="1031">
        <v>0</v>
      </c>
      <c r="W42" s="1031">
        <f t="shared" si="36"/>
        <v>0</v>
      </c>
      <c r="X42" s="1031">
        <f t="shared" si="37"/>
        <v>0</v>
      </c>
      <c r="Y42" s="1031"/>
      <c r="Z42" s="1031"/>
      <c r="AA42" s="1031">
        <f t="shared" si="38"/>
        <v>0</v>
      </c>
      <c r="AB42" s="1031">
        <f t="shared" si="39"/>
        <v>0</v>
      </c>
      <c r="AC42" s="1031">
        <v>1000000</v>
      </c>
      <c r="AD42" s="1031">
        <v>1000000</v>
      </c>
      <c r="AE42" s="1031">
        <f t="shared" si="40"/>
        <v>0</v>
      </c>
      <c r="AF42" s="1031">
        <f t="shared" si="41"/>
        <v>0</v>
      </c>
      <c r="AG42" s="1031">
        <v>580000</v>
      </c>
      <c r="AH42" s="1031">
        <v>580000</v>
      </c>
      <c r="AI42" s="1031">
        <f t="shared" si="42"/>
        <v>0</v>
      </c>
      <c r="AJ42" s="1031">
        <f t="shared" si="43"/>
        <v>0</v>
      </c>
      <c r="AK42" s="1031">
        <v>1000000</v>
      </c>
      <c r="AL42" s="1031">
        <v>1000000</v>
      </c>
      <c r="AM42" s="1031">
        <f t="shared" si="44"/>
        <v>0</v>
      </c>
      <c r="AN42" s="1031">
        <f t="shared" si="45"/>
        <v>0</v>
      </c>
      <c r="AO42" s="1031"/>
      <c r="AP42" s="1031"/>
      <c r="AQ42" s="1031">
        <f t="shared" si="46"/>
        <v>0</v>
      </c>
      <c r="AR42" s="1031">
        <f t="shared" si="47"/>
        <v>0</v>
      </c>
      <c r="AS42" s="1031">
        <v>0</v>
      </c>
      <c r="AT42" s="1031">
        <v>0</v>
      </c>
      <c r="AU42" s="1031">
        <f t="shared" si="48"/>
        <v>0</v>
      </c>
      <c r="AV42" s="1031">
        <f t="shared" si="49"/>
        <v>0</v>
      </c>
      <c r="AW42" s="1031"/>
      <c r="AX42" s="1031"/>
      <c r="AY42" s="1031">
        <f t="shared" si="50"/>
        <v>0</v>
      </c>
      <c r="AZ42" s="1032">
        <f t="shared" si="51"/>
        <v>0</v>
      </c>
      <c r="BA42" s="1032">
        <f t="shared" si="1"/>
        <v>3160000</v>
      </c>
      <c r="BB42" s="1032">
        <f t="shared" si="1"/>
        <v>3160000</v>
      </c>
      <c r="BC42" s="1032">
        <f t="shared" si="22"/>
        <v>0</v>
      </c>
    </row>
    <row r="43" spans="1:55" s="1017" customFormat="1" ht="12.75" x14ac:dyDescent="0.2">
      <c r="A43" s="1016"/>
      <c r="B43" s="1029" t="s">
        <v>2493</v>
      </c>
      <c r="C43" s="1030" t="s">
        <v>2494</v>
      </c>
      <c r="D43" s="1031"/>
      <c r="E43" s="1031"/>
      <c r="F43" s="1031"/>
      <c r="G43" s="1031">
        <f t="shared" si="32"/>
        <v>0</v>
      </c>
      <c r="H43" s="1031">
        <f t="shared" si="33"/>
        <v>0</v>
      </c>
      <c r="I43" s="1031"/>
      <c r="J43" s="1031"/>
      <c r="K43" s="1031">
        <f t="shared" si="23"/>
        <v>0</v>
      </c>
      <c r="L43" s="1031">
        <f t="shared" si="24"/>
        <v>0</v>
      </c>
      <c r="M43" s="1031"/>
      <c r="N43" s="1031"/>
      <c r="O43" s="1031">
        <f t="shared" si="34"/>
        <v>0</v>
      </c>
      <c r="P43" s="1031">
        <f t="shared" si="35"/>
        <v>0</v>
      </c>
      <c r="Q43" s="1031"/>
      <c r="R43" s="1031"/>
      <c r="S43" s="1031">
        <f t="shared" si="25"/>
        <v>0</v>
      </c>
      <c r="T43" s="1031">
        <f t="shared" si="26"/>
        <v>0</v>
      </c>
      <c r="U43" s="1031">
        <v>0</v>
      </c>
      <c r="V43" s="1031">
        <v>0</v>
      </c>
      <c r="W43" s="1031">
        <f t="shared" si="36"/>
        <v>0</v>
      </c>
      <c r="X43" s="1031">
        <f t="shared" si="37"/>
        <v>0</v>
      </c>
      <c r="Y43" s="1031"/>
      <c r="Z43" s="1031"/>
      <c r="AA43" s="1031">
        <f t="shared" si="38"/>
        <v>0</v>
      </c>
      <c r="AB43" s="1031">
        <f t="shared" si="39"/>
        <v>0</v>
      </c>
      <c r="AC43" s="1031">
        <v>0</v>
      </c>
      <c r="AD43" s="1031">
        <v>0</v>
      </c>
      <c r="AE43" s="1031">
        <f t="shared" si="40"/>
        <v>0</v>
      </c>
      <c r="AF43" s="1031">
        <f t="shared" si="41"/>
        <v>0</v>
      </c>
      <c r="AG43" s="1031"/>
      <c r="AH43" s="1031"/>
      <c r="AI43" s="1031">
        <f t="shared" si="42"/>
        <v>0</v>
      </c>
      <c r="AJ43" s="1031">
        <f t="shared" si="43"/>
        <v>0</v>
      </c>
      <c r="AK43" s="1031"/>
      <c r="AL43" s="1031"/>
      <c r="AM43" s="1031">
        <f t="shared" si="44"/>
        <v>0</v>
      </c>
      <c r="AN43" s="1031">
        <f t="shared" si="45"/>
        <v>0</v>
      </c>
      <c r="AO43" s="1031"/>
      <c r="AP43" s="1031"/>
      <c r="AQ43" s="1031">
        <f t="shared" si="46"/>
        <v>0</v>
      </c>
      <c r="AR43" s="1031">
        <f t="shared" si="47"/>
        <v>0</v>
      </c>
      <c r="AS43" s="1031"/>
      <c r="AT43" s="1031"/>
      <c r="AU43" s="1031">
        <f t="shared" si="48"/>
        <v>0</v>
      </c>
      <c r="AV43" s="1031">
        <f t="shared" si="49"/>
        <v>0</v>
      </c>
      <c r="AW43" s="1031"/>
      <c r="AX43" s="1031"/>
      <c r="AY43" s="1031">
        <f t="shared" si="50"/>
        <v>0</v>
      </c>
      <c r="AZ43" s="1032">
        <f t="shared" si="51"/>
        <v>0</v>
      </c>
      <c r="BA43" s="1032">
        <f t="shared" si="1"/>
        <v>0</v>
      </c>
      <c r="BB43" s="1032">
        <f t="shared" si="1"/>
        <v>0</v>
      </c>
      <c r="BC43" s="1032">
        <f t="shared" si="22"/>
        <v>0</v>
      </c>
    </row>
    <row r="44" spans="1:55" s="1017" customFormat="1" ht="12.75" x14ac:dyDescent="0.2">
      <c r="A44" s="1016"/>
      <c r="B44" s="1029" t="s">
        <v>2449</v>
      </c>
      <c r="C44" s="1030" t="s">
        <v>2495</v>
      </c>
      <c r="D44" s="1031"/>
      <c r="E44" s="1031"/>
      <c r="F44" s="1031"/>
      <c r="G44" s="1031">
        <f t="shared" si="32"/>
        <v>0</v>
      </c>
      <c r="H44" s="1031">
        <f t="shared" si="33"/>
        <v>0</v>
      </c>
      <c r="I44" s="1031"/>
      <c r="J44" s="1031"/>
      <c r="K44" s="1031">
        <f t="shared" si="23"/>
        <v>0</v>
      </c>
      <c r="L44" s="1031">
        <f t="shared" si="24"/>
        <v>0</v>
      </c>
      <c r="M44" s="1031"/>
      <c r="N44" s="1031"/>
      <c r="O44" s="1031">
        <f t="shared" si="34"/>
        <v>0</v>
      </c>
      <c r="P44" s="1031">
        <f t="shared" si="35"/>
        <v>0</v>
      </c>
      <c r="Q44" s="1031"/>
      <c r="R44" s="1031"/>
      <c r="S44" s="1031">
        <f t="shared" si="25"/>
        <v>0</v>
      </c>
      <c r="T44" s="1031">
        <f t="shared" si="26"/>
        <v>0</v>
      </c>
      <c r="U44" s="1031"/>
      <c r="V44" s="1031"/>
      <c r="W44" s="1031">
        <f t="shared" si="36"/>
        <v>0</v>
      </c>
      <c r="X44" s="1031">
        <f t="shared" si="37"/>
        <v>0</v>
      </c>
      <c r="Y44" s="1031"/>
      <c r="Z44" s="1031"/>
      <c r="AA44" s="1031">
        <f t="shared" si="38"/>
        <v>0</v>
      </c>
      <c r="AB44" s="1031">
        <f t="shared" si="39"/>
        <v>0</v>
      </c>
      <c r="AC44" s="1031"/>
      <c r="AD44" s="1031"/>
      <c r="AE44" s="1031">
        <f t="shared" si="40"/>
        <v>0</v>
      </c>
      <c r="AF44" s="1031">
        <f t="shared" si="41"/>
        <v>0</v>
      </c>
      <c r="AG44" s="1031"/>
      <c r="AH44" s="1031"/>
      <c r="AI44" s="1031">
        <f t="shared" si="42"/>
        <v>0</v>
      </c>
      <c r="AJ44" s="1031">
        <f t="shared" si="43"/>
        <v>0</v>
      </c>
      <c r="AK44" s="1031"/>
      <c r="AL44" s="1031"/>
      <c r="AM44" s="1031">
        <f t="shared" si="44"/>
        <v>0</v>
      </c>
      <c r="AN44" s="1031">
        <f t="shared" si="45"/>
        <v>0</v>
      </c>
      <c r="AO44" s="1031"/>
      <c r="AP44" s="1031"/>
      <c r="AQ44" s="1031">
        <f t="shared" si="46"/>
        <v>0</v>
      </c>
      <c r="AR44" s="1031">
        <f t="shared" si="47"/>
        <v>0</v>
      </c>
      <c r="AS44" s="1031"/>
      <c r="AT44" s="1031"/>
      <c r="AU44" s="1031">
        <f t="shared" si="48"/>
        <v>0</v>
      </c>
      <c r="AV44" s="1031">
        <f t="shared" si="49"/>
        <v>0</v>
      </c>
      <c r="AW44" s="1031"/>
      <c r="AX44" s="1031"/>
      <c r="AY44" s="1031">
        <f t="shared" si="50"/>
        <v>0</v>
      </c>
      <c r="AZ44" s="1032">
        <f t="shared" si="51"/>
        <v>0</v>
      </c>
      <c r="BA44" s="1032">
        <f t="shared" si="1"/>
        <v>0</v>
      </c>
      <c r="BB44" s="1032">
        <f t="shared" si="1"/>
        <v>0</v>
      </c>
      <c r="BC44" s="1032">
        <f t="shared" si="22"/>
        <v>0</v>
      </c>
    </row>
    <row r="45" spans="1:55" s="1017" customFormat="1" ht="12.75" x14ac:dyDescent="0.2">
      <c r="A45" s="1016"/>
      <c r="B45" s="1029" t="s">
        <v>2451</v>
      </c>
      <c r="C45" s="1030" t="s">
        <v>2496</v>
      </c>
      <c r="D45" s="1031"/>
      <c r="E45" s="1031"/>
      <c r="F45" s="1031"/>
      <c r="G45" s="1031">
        <f t="shared" si="32"/>
        <v>0</v>
      </c>
      <c r="H45" s="1031">
        <f t="shared" si="33"/>
        <v>0</v>
      </c>
      <c r="I45" s="1031"/>
      <c r="J45" s="1031"/>
      <c r="K45" s="1031">
        <f t="shared" si="23"/>
        <v>0</v>
      </c>
      <c r="L45" s="1031">
        <f t="shared" si="24"/>
        <v>0</v>
      </c>
      <c r="M45" s="1031"/>
      <c r="N45" s="1031"/>
      <c r="O45" s="1031">
        <f t="shared" si="34"/>
        <v>0</v>
      </c>
      <c r="P45" s="1031">
        <f t="shared" si="35"/>
        <v>0</v>
      </c>
      <c r="Q45" s="1031"/>
      <c r="R45" s="1031"/>
      <c r="S45" s="1031">
        <f t="shared" si="25"/>
        <v>0</v>
      </c>
      <c r="T45" s="1031">
        <f t="shared" si="26"/>
        <v>0</v>
      </c>
      <c r="U45" s="1031"/>
      <c r="V45" s="1031"/>
      <c r="W45" s="1031">
        <f t="shared" si="36"/>
        <v>0</v>
      </c>
      <c r="X45" s="1031">
        <f t="shared" si="37"/>
        <v>0</v>
      </c>
      <c r="Y45" s="1031"/>
      <c r="Z45" s="1031"/>
      <c r="AA45" s="1031">
        <f t="shared" si="38"/>
        <v>0</v>
      </c>
      <c r="AB45" s="1031">
        <f t="shared" si="39"/>
        <v>0</v>
      </c>
      <c r="AC45" s="1031"/>
      <c r="AD45" s="1031"/>
      <c r="AE45" s="1031">
        <f t="shared" si="40"/>
        <v>0</v>
      </c>
      <c r="AF45" s="1031">
        <f t="shared" si="41"/>
        <v>0</v>
      </c>
      <c r="AG45" s="1031"/>
      <c r="AH45" s="1031"/>
      <c r="AI45" s="1031">
        <f t="shared" si="42"/>
        <v>0</v>
      </c>
      <c r="AJ45" s="1031">
        <f t="shared" si="43"/>
        <v>0</v>
      </c>
      <c r="AK45" s="1031"/>
      <c r="AL45" s="1031"/>
      <c r="AM45" s="1031">
        <f t="shared" si="44"/>
        <v>0</v>
      </c>
      <c r="AN45" s="1031">
        <f t="shared" si="45"/>
        <v>0</v>
      </c>
      <c r="AO45" s="1031"/>
      <c r="AP45" s="1031"/>
      <c r="AQ45" s="1031">
        <f t="shared" si="46"/>
        <v>0</v>
      </c>
      <c r="AR45" s="1031">
        <f t="shared" si="47"/>
        <v>0</v>
      </c>
      <c r="AS45" s="1031"/>
      <c r="AT45" s="1031"/>
      <c r="AU45" s="1031">
        <f t="shared" si="48"/>
        <v>0</v>
      </c>
      <c r="AV45" s="1031">
        <f t="shared" si="49"/>
        <v>0</v>
      </c>
      <c r="AW45" s="1031"/>
      <c r="AX45" s="1031"/>
      <c r="AY45" s="1031">
        <f t="shared" si="50"/>
        <v>0</v>
      </c>
      <c r="AZ45" s="1032">
        <f t="shared" si="51"/>
        <v>0</v>
      </c>
      <c r="BA45" s="1032">
        <f t="shared" si="1"/>
        <v>0</v>
      </c>
      <c r="BB45" s="1032">
        <f t="shared" si="1"/>
        <v>0</v>
      </c>
      <c r="BC45" s="1032">
        <f t="shared" si="22"/>
        <v>0</v>
      </c>
    </row>
    <row r="46" spans="1:55" s="1017" customFormat="1" ht="12.75" x14ac:dyDescent="0.2">
      <c r="A46" s="1016"/>
      <c r="B46" s="1029" t="s">
        <v>2453</v>
      </c>
      <c r="C46" s="1030" t="s">
        <v>2497</v>
      </c>
      <c r="D46" s="1031"/>
      <c r="E46" s="1031"/>
      <c r="F46" s="1031"/>
      <c r="G46" s="1031">
        <f t="shared" si="32"/>
        <v>0</v>
      </c>
      <c r="H46" s="1031">
        <f t="shared" si="33"/>
        <v>0</v>
      </c>
      <c r="I46" s="1031"/>
      <c r="J46" s="1031"/>
      <c r="K46" s="1031">
        <f t="shared" si="23"/>
        <v>0</v>
      </c>
      <c r="L46" s="1031">
        <f t="shared" si="24"/>
        <v>0</v>
      </c>
      <c r="M46" s="1031"/>
      <c r="N46" s="1031"/>
      <c r="O46" s="1031">
        <f t="shared" si="34"/>
        <v>0</v>
      </c>
      <c r="P46" s="1031">
        <f t="shared" si="35"/>
        <v>0</v>
      </c>
      <c r="Q46" s="1031"/>
      <c r="R46" s="1031"/>
      <c r="S46" s="1031">
        <f t="shared" si="25"/>
        <v>0</v>
      </c>
      <c r="T46" s="1031">
        <f t="shared" si="26"/>
        <v>0</v>
      </c>
      <c r="U46" s="1031"/>
      <c r="V46" s="1031"/>
      <c r="W46" s="1031">
        <f t="shared" si="36"/>
        <v>0</v>
      </c>
      <c r="X46" s="1031">
        <f t="shared" si="37"/>
        <v>0</v>
      </c>
      <c r="Y46" s="1031"/>
      <c r="Z46" s="1031"/>
      <c r="AA46" s="1031">
        <f t="shared" si="38"/>
        <v>0</v>
      </c>
      <c r="AB46" s="1031">
        <f t="shared" si="39"/>
        <v>0</v>
      </c>
      <c r="AC46" s="1031"/>
      <c r="AD46" s="1031"/>
      <c r="AE46" s="1031">
        <f t="shared" si="40"/>
        <v>0</v>
      </c>
      <c r="AF46" s="1031">
        <f t="shared" si="41"/>
        <v>0</v>
      </c>
      <c r="AG46" s="1031"/>
      <c r="AH46" s="1031"/>
      <c r="AI46" s="1031">
        <f t="shared" si="42"/>
        <v>0</v>
      </c>
      <c r="AJ46" s="1031">
        <f t="shared" si="43"/>
        <v>0</v>
      </c>
      <c r="AK46" s="1031"/>
      <c r="AL46" s="1031"/>
      <c r="AM46" s="1031">
        <f t="shared" si="44"/>
        <v>0</v>
      </c>
      <c r="AN46" s="1031">
        <f t="shared" si="45"/>
        <v>0</v>
      </c>
      <c r="AO46" s="1031"/>
      <c r="AP46" s="1031"/>
      <c r="AQ46" s="1031">
        <f t="shared" si="46"/>
        <v>0</v>
      </c>
      <c r="AR46" s="1031">
        <f t="shared" si="47"/>
        <v>0</v>
      </c>
      <c r="AS46" s="1031"/>
      <c r="AT46" s="1031"/>
      <c r="AU46" s="1031">
        <f t="shared" si="48"/>
        <v>0</v>
      </c>
      <c r="AV46" s="1031">
        <f t="shared" si="49"/>
        <v>0</v>
      </c>
      <c r="AW46" s="1031"/>
      <c r="AX46" s="1031"/>
      <c r="AY46" s="1031">
        <f t="shared" si="50"/>
        <v>0</v>
      </c>
      <c r="AZ46" s="1032">
        <f t="shared" si="51"/>
        <v>0</v>
      </c>
      <c r="BA46" s="1032">
        <f t="shared" si="1"/>
        <v>0</v>
      </c>
      <c r="BB46" s="1032">
        <f t="shared" si="1"/>
        <v>0</v>
      </c>
      <c r="BC46" s="1032">
        <f t="shared" si="22"/>
        <v>0</v>
      </c>
    </row>
    <row r="47" spans="1:55" s="1017" customFormat="1" ht="12.75" x14ac:dyDescent="0.2">
      <c r="A47" s="1016"/>
      <c r="B47" s="1029" t="s">
        <v>2455</v>
      </c>
      <c r="C47" s="1030" t="s">
        <v>2498</v>
      </c>
      <c r="D47" s="1031"/>
      <c r="E47" s="1031"/>
      <c r="F47" s="1031"/>
      <c r="G47" s="1031">
        <f t="shared" si="32"/>
        <v>0</v>
      </c>
      <c r="H47" s="1031">
        <f t="shared" si="33"/>
        <v>0</v>
      </c>
      <c r="I47" s="1031"/>
      <c r="J47" s="1031"/>
      <c r="K47" s="1031">
        <f t="shared" si="23"/>
        <v>0</v>
      </c>
      <c r="L47" s="1031">
        <f t="shared" si="24"/>
        <v>0</v>
      </c>
      <c r="M47" s="1031"/>
      <c r="N47" s="1031"/>
      <c r="O47" s="1031">
        <f t="shared" si="34"/>
        <v>0</v>
      </c>
      <c r="P47" s="1031">
        <f t="shared" si="35"/>
        <v>0</v>
      </c>
      <c r="Q47" s="1031"/>
      <c r="R47" s="1031"/>
      <c r="S47" s="1031">
        <f t="shared" si="25"/>
        <v>0</v>
      </c>
      <c r="T47" s="1031">
        <f t="shared" si="26"/>
        <v>0</v>
      </c>
      <c r="U47" s="1031"/>
      <c r="V47" s="1031"/>
      <c r="W47" s="1031">
        <f t="shared" si="36"/>
        <v>0</v>
      </c>
      <c r="X47" s="1031">
        <f t="shared" si="37"/>
        <v>0</v>
      </c>
      <c r="Y47" s="1031"/>
      <c r="Z47" s="1031"/>
      <c r="AA47" s="1031">
        <f t="shared" si="38"/>
        <v>0</v>
      </c>
      <c r="AB47" s="1031">
        <f t="shared" si="39"/>
        <v>0</v>
      </c>
      <c r="AC47" s="1031"/>
      <c r="AD47" s="1031"/>
      <c r="AE47" s="1031">
        <f t="shared" si="40"/>
        <v>0</v>
      </c>
      <c r="AF47" s="1031">
        <f t="shared" si="41"/>
        <v>0</v>
      </c>
      <c r="AG47" s="1031"/>
      <c r="AH47" s="1031"/>
      <c r="AI47" s="1031">
        <f t="shared" si="42"/>
        <v>0</v>
      </c>
      <c r="AJ47" s="1031">
        <f t="shared" si="43"/>
        <v>0</v>
      </c>
      <c r="AK47" s="1031"/>
      <c r="AL47" s="1031"/>
      <c r="AM47" s="1031">
        <f t="shared" si="44"/>
        <v>0</v>
      </c>
      <c r="AN47" s="1031">
        <f t="shared" si="45"/>
        <v>0</v>
      </c>
      <c r="AO47" s="1031"/>
      <c r="AP47" s="1031"/>
      <c r="AQ47" s="1031">
        <f t="shared" si="46"/>
        <v>0</v>
      </c>
      <c r="AR47" s="1031">
        <f t="shared" si="47"/>
        <v>0</v>
      </c>
      <c r="AS47" s="1031"/>
      <c r="AT47" s="1031"/>
      <c r="AU47" s="1031">
        <f t="shared" si="48"/>
        <v>0</v>
      </c>
      <c r="AV47" s="1031">
        <f t="shared" si="49"/>
        <v>0</v>
      </c>
      <c r="AW47" s="1031"/>
      <c r="AX47" s="1031"/>
      <c r="AY47" s="1031">
        <f t="shared" si="50"/>
        <v>0</v>
      </c>
      <c r="AZ47" s="1032">
        <f t="shared" si="51"/>
        <v>0</v>
      </c>
      <c r="BA47" s="1032">
        <f t="shared" si="1"/>
        <v>0</v>
      </c>
      <c r="BB47" s="1032">
        <f t="shared" si="1"/>
        <v>0</v>
      </c>
      <c r="BC47" s="1032">
        <f t="shared" si="22"/>
        <v>0</v>
      </c>
    </row>
    <row r="48" spans="1:55" s="1017" customFormat="1" ht="12.75" x14ac:dyDescent="0.2">
      <c r="A48" s="1016"/>
      <c r="B48" s="1029" t="s">
        <v>2457</v>
      </c>
      <c r="C48" s="1030" t="s">
        <v>2499</v>
      </c>
      <c r="D48" s="1031"/>
      <c r="E48" s="1031"/>
      <c r="F48" s="1031"/>
      <c r="G48" s="1031">
        <f t="shared" si="32"/>
        <v>0</v>
      </c>
      <c r="H48" s="1031">
        <f t="shared" si="33"/>
        <v>0</v>
      </c>
      <c r="I48" s="1031"/>
      <c r="J48" s="1031"/>
      <c r="K48" s="1031">
        <f t="shared" si="23"/>
        <v>0</v>
      </c>
      <c r="L48" s="1031">
        <f t="shared" si="24"/>
        <v>0</v>
      </c>
      <c r="M48" s="1031"/>
      <c r="N48" s="1031"/>
      <c r="O48" s="1031">
        <f t="shared" si="34"/>
        <v>0</v>
      </c>
      <c r="P48" s="1031">
        <f t="shared" si="35"/>
        <v>0</v>
      </c>
      <c r="Q48" s="1031"/>
      <c r="R48" s="1031"/>
      <c r="S48" s="1031">
        <f t="shared" si="25"/>
        <v>0</v>
      </c>
      <c r="T48" s="1031">
        <f t="shared" si="26"/>
        <v>0</v>
      </c>
      <c r="U48" s="1031"/>
      <c r="V48" s="1031"/>
      <c r="W48" s="1031">
        <f t="shared" si="36"/>
        <v>0</v>
      </c>
      <c r="X48" s="1031">
        <f t="shared" si="37"/>
        <v>0</v>
      </c>
      <c r="Y48" s="1031"/>
      <c r="Z48" s="1031"/>
      <c r="AA48" s="1031">
        <f t="shared" si="38"/>
        <v>0</v>
      </c>
      <c r="AB48" s="1031">
        <f t="shared" si="39"/>
        <v>0</v>
      </c>
      <c r="AC48" s="1031"/>
      <c r="AD48" s="1031"/>
      <c r="AE48" s="1031">
        <f t="shared" si="40"/>
        <v>0</v>
      </c>
      <c r="AF48" s="1031">
        <f t="shared" si="41"/>
        <v>0</v>
      </c>
      <c r="AG48" s="1031"/>
      <c r="AH48" s="1031"/>
      <c r="AI48" s="1031">
        <f t="shared" si="42"/>
        <v>0</v>
      </c>
      <c r="AJ48" s="1031">
        <f t="shared" si="43"/>
        <v>0</v>
      </c>
      <c r="AK48" s="1031"/>
      <c r="AL48" s="1031"/>
      <c r="AM48" s="1031">
        <f t="shared" si="44"/>
        <v>0</v>
      </c>
      <c r="AN48" s="1031">
        <f t="shared" si="45"/>
        <v>0</v>
      </c>
      <c r="AO48" s="1031"/>
      <c r="AP48" s="1031"/>
      <c r="AQ48" s="1031">
        <f t="shared" si="46"/>
        <v>0</v>
      </c>
      <c r="AR48" s="1031">
        <f t="shared" si="47"/>
        <v>0</v>
      </c>
      <c r="AS48" s="1031"/>
      <c r="AT48" s="1031"/>
      <c r="AU48" s="1031">
        <f t="shared" si="48"/>
        <v>0</v>
      </c>
      <c r="AV48" s="1031">
        <f t="shared" si="49"/>
        <v>0</v>
      </c>
      <c r="AW48" s="1031"/>
      <c r="AX48" s="1031"/>
      <c r="AY48" s="1031">
        <f t="shared" si="50"/>
        <v>0</v>
      </c>
      <c r="AZ48" s="1032">
        <f t="shared" si="51"/>
        <v>0</v>
      </c>
      <c r="BA48" s="1032">
        <f t="shared" si="1"/>
        <v>0</v>
      </c>
      <c r="BB48" s="1032">
        <f t="shared" si="1"/>
        <v>0</v>
      </c>
      <c r="BC48" s="1032">
        <f t="shared" si="22"/>
        <v>0</v>
      </c>
    </row>
    <row r="49" spans="1:55" s="1017" customFormat="1" ht="12.75" x14ac:dyDescent="0.2">
      <c r="A49" s="1016"/>
      <c r="B49" s="1029" t="s">
        <v>2459</v>
      </c>
      <c r="C49" s="1030" t="s">
        <v>2500</v>
      </c>
      <c r="D49" s="1031"/>
      <c r="E49" s="1031"/>
      <c r="F49" s="1031"/>
      <c r="G49" s="1031">
        <f t="shared" si="32"/>
        <v>0</v>
      </c>
      <c r="H49" s="1031">
        <f t="shared" si="33"/>
        <v>0</v>
      </c>
      <c r="I49" s="1031"/>
      <c r="J49" s="1031"/>
      <c r="K49" s="1031">
        <f t="shared" si="23"/>
        <v>0</v>
      </c>
      <c r="L49" s="1031">
        <f t="shared" si="24"/>
        <v>0</v>
      </c>
      <c r="M49" s="1031"/>
      <c r="N49" s="1031"/>
      <c r="O49" s="1031">
        <f t="shared" si="34"/>
        <v>0</v>
      </c>
      <c r="P49" s="1031">
        <f t="shared" si="35"/>
        <v>0</v>
      </c>
      <c r="Q49" s="1031"/>
      <c r="R49" s="1031"/>
      <c r="S49" s="1031">
        <f t="shared" si="25"/>
        <v>0</v>
      </c>
      <c r="T49" s="1031">
        <f t="shared" si="26"/>
        <v>0</v>
      </c>
      <c r="U49" s="1031"/>
      <c r="V49" s="1031"/>
      <c r="W49" s="1031">
        <f t="shared" si="36"/>
        <v>0</v>
      </c>
      <c r="X49" s="1031">
        <f t="shared" si="37"/>
        <v>0</v>
      </c>
      <c r="Y49" s="1031"/>
      <c r="Z49" s="1031"/>
      <c r="AA49" s="1031">
        <f t="shared" si="38"/>
        <v>0</v>
      </c>
      <c r="AB49" s="1031">
        <f t="shared" si="39"/>
        <v>0</v>
      </c>
      <c r="AC49" s="1031"/>
      <c r="AD49" s="1031"/>
      <c r="AE49" s="1031">
        <f t="shared" si="40"/>
        <v>0</v>
      </c>
      <c r="AF49" s="1031">
        <f t="shared" si="41"/>
        <v>0</v>
      </c>
      <c r="AG49" s="1031"/>
      <c r="AH49" s="1031"/>
      <c r="AI49" s="1031">
        <f t="shared" si="42"/>
        <v>0</v>
      </c>
      <c r="AJ49" s="1031">
        <f t="shared" si="43"/>
        <v>0</v>
      </c>
      <c r="AK49" s="1031"/>
      <c r="AL49" s="1031"/>
      <c r="AM49" s="1031">
        <f t="shared" si="44"/>
        <v>0</v>
      </c>
      <c r="AN49" s="1031">
        <f t="shared" si="45"/>
        <v>0</v>
      </c>
      <c r="AO49" s="1031"/>
      <c r="AP49" s="1031"/>
      <c r="AQ49" s="1031">
        <f t="shared" si="46"/>
        <v>0</v>
      </c>
      <c r="AR49" s="1031">
        <f t="shared" si="47"/>
        <v>0</v>
      </c>
      <c r="AS49" s="1031"/>
      <c r="AT49" s="1031"/>
      <c r="AU49" s="1031">
        <f t="shared" si="48"/>
        <v>0</v>
      </c>
      <c r="AV49" s="1031">
        <f t="shared" si="49"/>
        <v>0</v>
      </c>
      <c r="AW49" s="1031"/>
      <c r="AX49" s="1031"/>
      <c r="AY49" s="1031">
        <f t="shared" si="50"/>
        <v>0</v>
      </c>
      <c r="AZ49" s="1032">
        <f t="shared" si="51"/>
        <v>0</v>
      </c>
      <c r="BA49" s="1032">
        <f t="shared" si="1"/>
        <v>0</v>
      </c>
      <c r="BB49" s="1032">
        <f t="shared" si="1"/>
        <v>0</v>
      </c>
      <c r="BC49" s="1032">
        <f t="shared" si="22"/>
        <v>0</v>
      </c>
    </row>
    <row r="50" spans="1:55" s="1017" customFormat="1" ht="12.75" x14ac:dyDescent="0.2">
      <c r="A50" s="1016"/>
      <c r="B50" s="1029" t="s">
        <v>2461</v>
      </c>
      <c r="C50" s="1030" t="s">
        <v>2501</v>
      </c>
      <c r="D50" s="1031"/>
      <c r="E50" s="1031"/>
      <c r="F50" s="1031"/>
      <c r="G50" s="1031">
        <f t="shared" si="32"/>
        <v>0</v>
      </c>
      <c r="H50" s="1031">
        <f t="shared" si="33"/>
        <v>0</v>
      </c>
      <c r="I50" s="1031"/>
      <c r="J50" s="1031"/>
      <c r="K50" s="1031">
        <f t="shared" si="23"/>
        <v>0</v>
      </c>
      <c r="L50" s="1031">
        <f t="shared" si="24"/>
        <v>0</v>
      </c>
      <c r="M50" s="1031"/>
      <c r="N50" s="1031"/>
      <c r="O50" s="1031">
        <f t="shared" si="34"/>
        <v>0</v>
      </c>
      <c r="P50" s="1031">
        <f t="shared" si="35"/>
        <v>0</v>
      </c>
      <c r="Q50" s="1031"/>
      <c r="R50" s="1031"/>
      <c r="S50" s="1031">
        <f t="shared" si="25"/>
        <v>0</v>
      </c>
      <c r="T50" s="1031">
        <f t="shared" si="26"/>
        <v>0</v>
      </c>
      <c r="U50" s="1031"/>
      <c r="V50" s="1031"/>
      <c r="W50" s="1031">
        <f t="shared" si="36"/>
        <v>0</v>
      </c>
      <c r="X50" s="1031">
        <f t="shared" si="37"/>
        <v>0</v>
      </c>
      <c r="Y50" s="1031"/>
      <c r="Z50" s="1031"/>
      <c r="AA50" s="1031">
        <f t="shared" si="38"/>
        <v>0</v>
      </c>
      <c r="AB50" s="1031">
        <f t="shared" si="39"/>
        <v>0</v>
      </c>
      <c r="AC50" s="1031"/>
      <c r="AD50" s="1031"/>
      <c r="AE50" s="1031">
        <f t="shared" si="40"/>
        <v>0</v>
      </c>
      <c r="AF50" s="1031">
        <f t="shared" si="41"/>
        <v>0</v>
      </c>
      <c r="AG50" s="1031"/>
      <c r="AH50" s="1031"/>
      <c r="AI50" s="1031">
        <f t="shared" si="42"/>
        <v>0</v>
      </c>
      <c r="AJ50" s="1031">
        <f t="shared" si="43"/>
        <v>0</v>
      </c>
      <c r="AK50" s="1031"/>
      <c r="AL50" s="1031"/>
      <c r="AM50" s="1031">
        <f t="shared" si="44"/>
        <v>0</v>
      </c>
      <c r="AN50" s="1031">
        <f t="shared" si="45"/>
        <v>0</v>
      </c>
      <c r="AO50" s="1031"/>
      <c r="AP50" s="1031"/>
      <c r="AQ50" s="1031">
        <f t="shared" si="46"/>
        <v>0</v>
      </c>
      <c r="AR50" s="1031">
        <f t="shared" si="47"/>
        <v>0</v>
      </c>
      <c r="AS50" s="1031"/>
      <c r="AT50" s="1031"/>
      <c r="AU50" s="1031">
        <f t="shared" si="48"/>
        <v>0</v>
      </c>
      <c r="AV50" s="1031">
        <f t="shared" si="49"/>
        <v>0</v>
      </c>
      <c r="AW50" s="1031"/>
      <c r="AX50" s="1031"/>
      <c r="AY50" s="1031">
        <f t="shared" si="50"/>
        <v>0</v>
      </c>
      <c r="AZ50" s="1032">
        <f t="shared" si="51"/>
        <v>0</v>
      </c>
      <c r="BA50" s="1032">
        <f t="shared" si="1"/>
        <v>0</v>
      </c>
      <c r="BB50" s="1032">
        <f t="shared" si="1"/>
        <v>0</v>
      </c>
      <c r="BC50" s="1032">
        <f t="shared" si="22"/>
        <v>0</v>
      </c>
    </row>
    <row r="51" spans="1:55" s="1028" customFormat="1" ht="12.75" x14ac:dyDescent="0.2">
      <c r="A51" s="1024"/>
      <c r="B51" s="1043" t="s">
        <v>2502</v>
      </c>
      <c r="C51" s="1044" t="s">
        <v>2503</v>
      </c>
      <c r="D51" s="1045">
        <f>D52</f>
        <v>0</v>
      </c>
      <c r="E51" s="1045">
        <f t="shared" ref="E51:BC51" si="53">E52</f>
        <v>0</v>
      </c>
      <c r="F51" s="1045">
        <f t="shared" si="53"/>
        <v>0</v>
      </c>
      <c r="G51" s="1045">
        <f t="shared" si="53"/>
        <v>0</v>
      </c>
      <c r="H51" s="1045">
        <f t="shared" si="53"/>
        <v>0</v>
      </c>
      <c r="I51" s="1045">
        <f t="shared" si="53"/>
        <v>0</v>
      </c>
      <c r="J51" s="1045">
        <f t="shared" si="53"/>
        <v>0</v>
      </c>
      <c r="K51" s="1045">
        <f t="shared" si="53"/>
        <v>0</v>
      </c>
      <c r="L51" s="1045">
        <f t="shared" si="53"/>
        <v>0</v>
      </c>
      <c r="M51" s="1045">
        <f t="shared" si="53"/>
        <v>0</v>
      </c>
      <c r="N51" s="1045">
        <f t="shared" si="53"/>
        <v>0</v>
      </c>
      <c r="O51" s="1045">
        <f t="shared" si="53"/>
        <v>0</v>
      </c>
      <c r="P51" s="1045">
        <f t="shared" si="53"/>
        <v>0</v>
      </c>
      <c r="Q51" s="1045">
        <f t="shared" si="53"/>
        <v>0</v>
      </c>
      <c r="R51" s="1045">
        <f t="shared" si="53"/>
        <v>0</v>
      </c>
      <c r="S51" s="1045">
        <f t="shared" si="53"/>
        <v>0</v>
      </c>
      <c r="T51" s="1045">
        <f t="shared" si="53"/>
        <v>0</v>
      </c>
      <c r="U51" s="1045">
        <f t="shared" si="53"/>
        <v>0</v>
      </c>
      <c r="V51" s="1045">
        <f t="shared" si="53"/>
        <v>0</v>
      </c>
      <c r="W51" s="1045">
        <f t="shared" si="53"/>
        <v>0</v>
      </c>
      <c r="X51" s="1045">
        <f t="shared" si="53"/>
        <v>0</v>
      </c>
      <c r="Y51" s="1045">
        <f t="shared" si="53"/>
        <v>0</v>
      </c>
      <c r="Z51" s="1045">
        <f t="shared" si="53"/>
        <v>0</v>
      </c>
      <c r="AA51" s="1045">
        <f t="shared" si="53"/>
        <v>0</v>
      </c>
      <c r="AB51" s="1045">
        <f t="shared" si="53"/>
        <v>0</v>
      </c>
      <c r="AC51" s="1045">
        <f t="shared" si="53"/>
        <v>0</v>
      </c>
      <c r="AD51" s="1045">
        <f t="shared" si="53"/>
        <v>0</v>
      </c>
      <c r="AE51" s="1045">
        <f t="shared" si="53"/>
        <v>0</v>
      </c>
      <c r="AF51" s="1045">
        <f t="shared" si="53"/>
        <v>0</v>
      </c>
      <c r="AG51" s="1045">
        <f t="shared" si="53"/>
        <v>0</v>
      </c>
      <c r="AH51" s="1045">
        <f t="shared" si="53"/>
        <v>0</v>
      </c>
      <c r="AI51" s="1045">
        <f t="shared" si="53"/>
        <v>0</v>
      </c>
      <c r="AJ51" s="1045">
        <f t="shared" si="53"/>
        <v>0</v>
      </c>
      <c r="AK51" s="1045">
        <f t="shared" si="53"/>
        <v>0</v>
      </c>
      <c r="AL51" s="1045">
        <f t="shared" si="53"/>
        <v>0</v>
      </c>
      <c r="AM51" s="1045">
        <f t="shared" si="53"/>
        <v>0</v>
      </c>
      <c r="AN51" s="1045">
        <f t="shared" si="53"/>
        <v>0</v>
      </c>
      <c r="AO51" s="1045">
        <f t="shared" si="53"/>
        <v>0</v>
      </c>
      <c r="AP51" s="1045">
        <f t="shared" si="53"/>
        <v>0</v>
      </c>
      <c r="AQ51" s="1045">
        <f t="shared" si="53"/>
        <v>0</v>
      </c>
      <c r="AR51" s="1045">
        <f t="shared" si="53"/>
        <v>0</v>
      </c>
      <c r="AS51" s="1045">
        <f t="shared" si="53"/>
        <v>0</v>
      </c>
      <c r="AT51" s="1045">
        <f t="shared" si="53"/>
        <v>0</v>
      </c>
      <c r="AU51" s="1045">
        <f t="shared" si="53"/>
        <v>0</v>
      </c>
      <c r="AV51" s="1045">
        <f t="shared" si="53"/>
        <v>0</v>
      </c>
      <c r="AW51" s="1045">
        <f t="shared" si="53"/>
        <v>0</v>
      </c>
      <c r="AX51" s="1045">
        <f t="shared" si="53"/>
        <v>0</v>
      </c>
      <c r="AY51" s="1045">
        <f t="shared" si="53"/>
        <v>0</v>
      </c>
      <c r="AZ51" s="1046">
        <f t="shared" si="53"/>
        <v>0</v>
      </c>
      <c r="BA51" s="1046">
        <f t="shared" si="53"/>
        <v>0</v>
      </c>
      <c r="BB51" s="1046">
        <f t="shared" si="53"/>
        <v>0</v>
      </c>
      <c r="BC51" s="1046">
        <f t="shared" si="53"/>
        <v>0</v>
      </c>
    </row>
    <row r="52" spans="1:55" s="1017" customFormat="1" ht="12.75" x14ac:dyDescent="0.2">
      <c r="A52" s="1016"/>
      <c r="B52" s="1029" t="s">
        <v>2504</v>
      </c>
      <c r="C52" s="1030" t="s">
        <v>2505</v>
      </c>
      <c r="D52" s="1031"/>
      <c r="E52" s="1031"/>
      <c r="F52" s="1031"/>
      <c r="G52" s="1031">
        <f t="shared" ref="G52" si="54">D52+E52-F52</f>
        <v>0</v>
      </c>
      <c r="H52" s="1031">
        <f t="shared" ref="H52" si="55">G52</f>
        <v>0</v>
      </c>
      <c r="I52" s="1031"/>
      <c r="J52" s="1031"/>
      <c r="K52" s="1031">
        <f t="shared" si="23"/>
        <v>0</v>
      </c>
      <c r="L52" s="1031">
        <f t="shared" si="24"/>
        <v>0</v>
      </c>
      <c r="M52" s="1031"/>
      <c r="N52" s="1031"/>
      <c r="O52" s="1031">
        <f t="shared" ref="O52" si="56">L52+M52-N52</f>
        <v>0</v>
      </c>
      <c r="P52" s="1031">
        <f t="shared" ref="P52" si="57">O52</f>
        <v>0</v>
      </c>
      <c r="Q52" s="1031"/>
      <c r="R52" s="1031"/>
      <c r="S52" s="1031">
        <f t="shared" ref="S52" si="58">P52+Q52-R52</f>
        <v>0</v>
      </c>
      <c r="T52" s="1031">
        <f t="shared" ref="T52" si="59">S52</f>
        <v>0</v>
      </c>
      <c r="U52" s="1031"/>
      <c r="V52" s="1031"/>
      <c r="W52" s="1031">
        <f t="shared" ref="W52" si="60">T52+U52-V52</f>
        <v>0</v>
      </c>
      <c r="X52" s="1031">
        <f t="shared" ref="X52" si="61">W52</f>
        <v>0</v>
      </c>
      <c r="Y52" s="1031"/>
      <c r="Z52" s="1031"/>
      <c r="AA52" s="1031">
        <f t="shared" ref="AA52" si="62">X52+Y52-Z52</f>
        <v>0</v>
      </c>
      <c r="AB52" s="1031">
        <f t="shared" ref="AB52" si="63">AA52</f>
        <v>0</v>
      </c>
      <c r="AC52" s="1031"/>
      <c r="AD52" s="1031"/>
      <c r="AE52" s="1031">
        <f t="shared" ref="AE52" si="64">AB52+AC52-AD52</f>
        <v>0</v>
      </c>
      <c r="AF52" s="1031">
        <f t="shared" ref="AF52" si="65">AE52</f>
        <v>0</v>
      </c>
      <c r="AG52" s="1031"/>
      <c r="AH52" s="1031"/>
      <c r="AI52" s="1031">
        <f t="shared" ref="AI52" si="66">AF52+AG52-AH52</f>
        <v>0</v>
      </c>
      <c r="AJ52" s="1031">
        <f t="shared" ref="AJ52" si="67">AI52</f>
        <v>0</v>
      </c>
      <c r="AK52" s="1031"/>
      <c r="AL52" s="1031"/>
      <c r="AM52" s="1031">
        <f t="shared" ref="AM52" si="68">AJ52+AK52-AL52</f>
        <v>0</v>
      </c>
      <c r="AN52" s="1031">
        <f t="shared" ref="AN52" si="69">AM52</f>
        <v>0</v>
      </c>
      <c r="AO52" s="1031"/>
      <c r="AP52" s="1031"/>
      <c r="AQ52" s="1031">
        <f t="shared" ref="AQ52" si="70">AN52+AO52-AP52</f>
        <v>0</v>
      </c>
      <c r="AR52" s="1031">
        <f t="shared" ref="AR52" si="71">AQ52</f>
        <v>0</v>
      </c>
      <c r="AS52" s="1031"/>
      <c r="AT52" s="1031"/>
      <c r="AU52" s="1031">
        <f t="shared" ref="AU52" si="72">AR52+AS52-AT52</f>
        <v>0</v>
      </c>
      <c r="AV52" s="1031">
        <f t="shared" ref="AV52" si="73">AU52</f>
        <v>0</v>
      </c>
      <c r="AW52" s="1031"/>
      <c r="AX52" s="1031"/>
      <c r="AY52" s="1031">
        <f t="shared" ref="AY52" si="74">AV52+AW52-AX52</f>
        <v>0</v>
      </c>
      <c r="AZ52" s="1032">
        <f t="shared" ref="AZ52" si="75">D52</f>
        <v>0</v>
      </c>
      <c r="BA52" s="1032">
        <f t="shared" si="1"/>
        <v>0</v>
      </c>
      <c r="BB52" s="1032">
        <f t="shared" si="1"/>
        <v>0</v>
      </c>
      <c r="BC52" s="1032">
        <f t="shared" ref="BC52" si="76">AZ52+BA52-BB52</f>
        <v>0</v>
      </c>
    </row>
    <row r="55" spans="1:55" x14ac:dyDescent="0.25">
      <c r="I55" s="1047"/>
      <c r="AQ55" s="1048"/>
      <c r="AR55" s="1048"/>
    </row>
    <row r="56" spans="1:55" x14ac:dyDescent="0.25">
      <c r="I56" s="1047"/>
      <c r="AQ56" s="1048"/>
      <c r="AR56" s="1048"/>
      <c r="AU56" s="1545" t="s">
        <v>2522</v>
      </c>
      <c r="AV56" s="1545"/>
      <c r="AW56" s="1545"/>
      <c r="AX56" s="1545"/>
      <c r="AY56" s="1545"/>
    </row>
    <row r="57" spans="1:55" x14ac:dyDescent="0.25">
      <c r="I57" s="1047"/>
      <c r="T57" s="1049"/>
      <c r="AH57" s="1553" t="s">
        <v>2506</v>
      </c>
      <c r="AI57" s="1553"/>
      <c r="AJ57" s="1553"/>
      <c r="AK57" s="1553"/>
      <c r="AR57" s="1048"/>
      <c r="AU57" s="1551" t="s">
        <v>122</v>
      </c>
      <c r="AV57" s="1551"/>
      <c r="AW57" s="1551"/>
      <c r="AX57" s="1551"/>
      <c r="AY57" s="1551"/>
    </row>
    <row r="58" spans="1:55" x14ac:dyDescent="0.25">
      <c r="E58" s="1047" t="s">
        <v>2507</v>
      </c>
      <c r="I58" s="1047"/>
      <c r="T58" s="1049"/>
      <c r="AH58" s="1553" t="s">
        <v>122</v>
      </c>
      <c r="AI58" s="1553"/>
      <c r="AJ58" s="1553"/>
      <c r="AK58" s="1553"/>
      <c r="AR58" s="1048"/>
      <c r="AU58" s="1545" t="s">
        <v>2383</v>
      </c>
      <c r="AV58" s="1545"/>
      <c r="AW58" s="1545"/>
      <c r="AX58" s="1545"/>
      <c r="AY58" s="1545"/>
    </row>
    <row r="59" spans="1:55" x14ac:dyDescent="0.25">
      <c r="E59" s="1047" t="s">
        <v>2508</v>
      </c>
      <c r="I59" s="1047"/>
      <c r="T59" s="1048"/>
      <c r="AH59" s="1553" t="s">
        <v>2509</v>
      </c>
      <c r="AI59" s="1553"/>
      <c r="AJ59" s="1553"/>
      <c r="AK59" s="1553"/>
      <c r="AR59" s="1049"/>
      <c r="AV59" s="1551"/>
      <c r="AW59" s="1551"/>
      <c r="AX59" s="1551"/>
    </row>
    <row r="60" spans="1:55" x14ac:dyDescent="0.25">
      <c r="E60" s="1047"/>
      <c r="I60" s="1047"/>
      <c r="T60" s="1048"/>
      <c r="AH60" s="1553"/>
      <c r="AI60" s="1553"/>
      <c r="AJ60" s="1553"/>
      <c r="AK60" s="1553"/>
      <c r="AR60" s="1049"/>
      <c r="AV60" s="1071"/>
      <c r="AW60" s="1071"/>
      <c r="AX60" s="1071"/>
    </row>
    <row r="61" spans="1:55" x14ac:dyDescent="0.25">
      <c r="E61" s="1047"/>
      <c r="I61" s="1047"/>
      <c r="T61" s="1048"/>
      <c r="AH61" s="1553"/>
      <c r="AI61" s="1553"/>
      <c r="AJ61" s="1553"/>
      <c r="AK61" s="1553"/>
      <c r="AR61" s="1049"/>
      <c r="AV61" s="1551"/>
      <c r="AW61" s="1551"/>
      <c r="AX61" s="1551"/>
    </row>
    <row r="62" spans="1:55" x14ac:dyDescent="0.25">
      <c r="E62" s="1047"/>
      <c r="I62" s="1047"/>
      <c r="T62" s="1048"/>
      <c r="AH62" s="1553"/>
      <c r="AI62" s="1553"/>
      <c r="AJ62" s="1553"/>
      <c r="AK62" s="1553"/>
      <c r="AU62" s="1552" t="s">
        <v>2507</v>
      </c>
      <c r="AV62" s="1552"/>
      <c r="AW62" s="1552"/>
      <c r="AX62" s="1552"/>
      <c r="AY62" s="1552"/>
    </row>
    <row r="63" spans="1:55" x14ac:dyDescent="0.25">
      <c r="E63" s="1050" t="str">
        <f>'[14]KKP Persediaan_ Mei'!A65</f>
        <v>ADE FAHRER ARIF, ST</v>
      </c>
      <c r="I63" s="1047"/>
      <c r="T63" s="1049"/>
      <c r="AH63" s="1553" t="s">
        <v>2510</v>
      </c>
      <c r="AI63" s="1553"/>
      <c r="AJ63" s="1553"/>
      <c r="AK63" s="1553"/>
      <c r="AU63" s="1545" t="s">
        <v>2508</v>
      </c>
      <c r="AV63" s="1545"/>
      <c r="AW63" s="1545"/>
      <c r="AX63" s="1545"/>
      <c r="AY63" s="1545"/>
    </row>
    <row r="64" spans="1:55" x14ac:dyDescent="0.25">
      <c r="E64" s="1047" t="str">
        <f>'[14]KKP Persediaan_ Mei'!A66</f>
        <v>NIP.19760616 200501 1 010</v>
      </c>
      <c r="I64" s="1047"/>
      <c r="T64" s="1049"/>
      <c r="AH64" s="1553" t="s">
        <v>2511</v>
      </c>
      <c r="AI64" s="1553"/>
      <c r="AJ64" s="1553"/>
      <c r="AK64" s="1553"/>
    </row>
    <row r="65" spans="9:9" x14ac:dyDescent="0.25">
      <c r="I65" s="1047"/>
    </row>
    <row r="66" spans="9:9" x14ac:dyDescent="0.25">
      <c r="I66" s="1047"/>
    </row>
    <row r="67" spans="9:9" x14ac:dyDescent="0.25">
      <c r="I67" s="1047"/>
    </row>
  </sheetData>
  <autoFilter ref="B10:BC52" xr:uid="{00000000-0009-0000-0000-000015000000}"/>
  <mergeCells count="34">
    <mergeCell ref="AU63:AY63"/>
    <mergeCell ref="AV59:AX59"/>
    <mergeCell ref="AV61:AX61"/>
    <mergeCell ref="AU56:AY56"/>
    <mergeCell ref="AU57:AY57"/>
    <mergeCell ref="AU58:AY58"/>
    <mergeCell ref="AU62:AY62"/>
    <mergeCell ref="B3:BC3"/>
    <mergeCell ref="B4:BC4"/>
    <mergeCell ref="B5:BC5"/>
    <mergeCell ref="B6:BC6"/>
    <mergeCell ref="B8:B9"/>
    <mergeCell ref="C8:C9"/>
    <mergeCell ref="D8:G8"/>
    <mergeCell ref="H8:K8"/>
    <mergeCell ref="L8:O8"/>
    <mergeCell ref="P8:S8"/>
    <mergeCell ref="AR8:AU8"/>
    <mergeCell ref="AV8:AY8"/>
    <mergeCell ref="AZ8:BC8"/>
    <mergeCell ref="AN8:AQ8"/>
    <mergeCell ref="AH59:AK59"/>
    <mergeCell ref="T8:W8"/>
    <mergeCell ref="X8:AA8"/>
    <mergeCell ref="AB8:AE8"/>
    <mergeCell ref="AF8:AI8"/>
    <mergeCell ref="AJ8:AM8"/>
    <mergeCell ref="AH57:AK57"/>
    <mergeCell ref="AH58:AK58"/>
    <mergeCell ref="AH60:AK60"/>
    <mergeCell ref="AH61:AK61"/>
    <mergeCell ref="AH62:AK62"/>
    <mergeCell ref="AH63:AK63"/>
    <mergeCell ref="AH64:AK64"/>
  </mergeCells>
  <printOptions horizontalCentered="1"/>
  <pageMargins left="0.31496062992125984" right="0.31496062992125984" top="0.55118110236220474" bottom="0.55118110236220474" header="0.31496062992125984" footer="0.31496062992125984"/>
  <pageSetup paperSize="9" scale="66" orientation="landscape" horizontalDpi="4294967293" verticalDpi="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2:F5"/>
  <sheetViews>
    <sheetView workbookViewId="0">
      <selection activeCell="C27" sqref="C27"/>
    </sheetView>
  </sheetViews>
  <sheetFormatPr defaultColWidth="8.85546875" defaultRowHeight="15" x14ac:dyDescent="0.25"/>
  <cols>
    <col min="1" max="1" width="26.28515625" bestFit="1" customWidth="1"/>
    <col min="2" max="2" width="56.7109375" bestFit="1" customWidth="1"/>
    <col min="3" max="3" width="15.28515625" bestFit="1" customWidth="1"/>
    <col min="4" max="4" width="32.7109375" bestFit="1" customWidth="1"/>
    <col min="5" max="5" width="11.42578125" bestFit="1" customWidth="1"/>
    <col min="6" max="6" width="33.140625" bestFit="1" customWidth="1"/>
  </cols>
  <sheetData>
    <row r="2" spans="1:6" x14ac:dyDescent="0.25">
      <c r="A2" t="s">
        <v>2246</v>
      </c>
      <c r="B2" t="s">
        <v>2247</v>
      </c>
      <c r="C2" t="s">
        <v>2248</v>
      </c>
      <c r="D2" t="s">
        <v>2249</v>
      </c>
      <c r="E2" t="s">
        <v>2250</v>
      </c>
      <c r="F2" t="s">
        <v>2251</v>
      </c>
    </row>
    <row r="3" spans="1:6" x14ac:dyDescent="0.25">
      <c r="A3" t="s">
        <v>2252</v>
      </c>
      <c r="B3" t="s">
        <v>2255</v>
      </c>
      <c r="C3" s="807">
        <v>150425000</v>
      </c>
      <c r="D3" t="s">
        <v>2256</v>
      </c>
      <c r="E3">
        <v>1</v>
      </c>
      <c r="F3" s="807">
        <v>150425000</v>
      </c>
    </row>
    <row r="4" spans="1:6" x14ac:dyDescent="0.25">
      <c r="A4" t="s">
        <v>2253</v>
      </c>
    </row>
    <row r="5" spans="1:6" x14ac:dyDescent="0.25">
      <c r="A5" t="s">
        <v>2254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R192"/>
  <sheetViews>
    <sheetView topLeftCell="F1" zoomScale="85" zoomScaleNormal="85" workbookViewId="0">
      <selection activeCell="Q103" sqref="Q103"/>
    </sheetView>
  </sheetViews>
  <sheetFormatPr defaultColWidth="8.85546875" defaultRowHeight="15" x14ac:dyDescent="0.25"/>
  <cols>
    <col min="1" max="1" width="7.28515625" customWidth="1"/>
    <col min="2" max="2" width="33.140625" customWidth="1"/>
    <col min="3" max="3" width="28.42578125" bestFit="1" customWidth="1"/>
    <col min="4" max="4" width="10.28515625" bestFit="1" customWidth="1"/>
    <col min="5" max="5" width="30.140625" bestFit="1" customWidth="1"/>
    <col min="6" max="6" width="9.85546875" customWidth="1"/>
    <col min="7" max="7" width="19.140625" bestFit="1" customWidth="1"/>
    <col min="8" max="9" width="9.85546875" customWidth="1"/>
    <col min="10" max="10" width="20.7109375" bestFit="1" customWidth="1"/>
    <col min="11" max="11" width="15.42578125" bestFit="1" customWidth="1"/>
    <col min="12" max="12" width="10" customWidth="1"/>
    <col min="13" max="13" width="9.85546875" customWidth="1"/>
    <col min="14" max="14" width="14.140625" customWidth="1"/>
    <col min="15" max="15" width="17.42578125" bestFit="1" customWidth="1"/>
    <col min="16" max="16" width="11.140625" customWidth="1"/>
    <col min="18" max="18" width="9.42578125" style="757" bestFit="1" customWidth="1"/>
  </cols>
  <sheetData>
    <row r="1" spans="1:18" ht="21" x14ac:dyDescent="0.25">
      <c r="A1" s="1447" t="s">
        <v>2052</v>
      </c>
      <c r="B1" s="1447"/>
      <c r="C1" s="1447"/>
      <c r="D1" s="1447"/>
      <c r="E1" s="1447"/>
      <c r="F1" s="1447"/>
      <c r="G1" s="1447"/>
      <c r="H1" s="1447"/>
      <c r="I1" s="1447"/>
      <c r="J1" s="1447"/>
      <c r="K1" s="1447"/>
      <c r="L1" s="1447"/>
      <c r="M1" s="1447"/>
      <c r="N1" s="1447"/>
      <c r="O1" s="1447"/>
      <c r="P1" s="1447"/>
    </row>
    <row r="2" spans="1:18" ht="21" x14ac:dyDescent="0.25">
      <c r="A2" s="1447" t="s">
        <v>2053</v>
      </c>
      <c r="B2" s="1447"/>
      <c r="C2" s="1447"/>
      <c r="D2" s="1447"/>
      <c r="E2" s="1447"/>
      <c r="F2" s="1447"/>
      <c r="G2" s="1447"/>
      <c r="H2" s="1447"/>
      <c r="I2" s="1447"/>
      <c r="J2" s="1447"/>
      <c r="K2" s="1447"/>
      <c r="L2" s="1447"/>
      <c r="M2" s="1447"/>
      <c r="N2" s="1447"/>
      <c r="O2" s="1447"/>
      <c r="P2" s="1447"/>
    </row>
    <row r="3" spans="1:18" x14ac:dyDescent="0.25">
      <c r="A3" s="745"/>
      <c r="B3" s="745"/>
      <c r="C3" s="745"/>
      <c r="D3" s="745"/>
      <c r="E3" s="745"/>
      <c r="F3" s="745"/>
      <c r="G3" s="745"/>
      <c r="H3" s="745"/>
      <c r="I3" s="745"/>
      <c r="J3" s="745"/>
      <c r="K3" s="745"/>
      <c r="L3" s="745"/>
      <c r="M3" s="745"/>
      <c r="N3" s="745"/>
      <c r="O3" s="745"/>
      <c r="P3" s="745"/>
    </row>
    <row r="4" spans="1:18" ht="21" customHeight="1" x14ac:dyDescent="0.25">
      <c r="A4" s="745"/>
      <c r="B4" s="745"/>
      <c r="C4" s="745"/>
      <c r="D4" s="745"/>
      <c r="E4" s="745"/>
      <c r="F4" s="745"/>
      <c r="G4" s="745"/>
      <c r="H4" s="745"/>
      <c r="I4" s="745"/>
      <c r="J4" s="745"/>
      <c r="K4" s="745"/>
      <c r="L4" s="745"/>
      <c r="M4" s="745"/>
      <c r="N4" s="745"/>
      <c r="O4" s="1448"/>
      <c r="P4" s="1448"/>
    </row>
    <row r="5" spans="1:18" ht="15.75" thickBot="1" x14ac:dyDescent="0.3">
      <c r="A5" s="610"/>
      <c r="B5" s="610" t="s">
        <v>2142</v>
      </c>
      <c r="C5" s="610"/>
      <c r="D5" s="610"/>
      <c r="E5" s="745"/>
      <c r="F5" s="745"/>
      <c r="G5" s="745"/>
      <c r="H5" s="745"/>
      <c r="I5" s="745"/>
      <c r="J5" s="745"/>
      <c r="K5" s="745"/>
      <c r="L5" s="745"/>
      <c r="M5" s="745"/>
      <c r="N5" s="745"/>
      <c r="O5" s="745"/>
      <c r="P5" s="745"/>
    </row>
    <row r="6" spans="1:18" ht="15.75" thickBot="1" x14ac:dyDescent="0.3">
      <c r="A6" s="1560" t="s">
        <v>2054</v>
      </c>
      <c r="B6" s="753" t="s">
        <v>2055</v>
      </c>
      <c r="C6" s="748" t="s">
        <v>2056</v>
      </c>
      <c r="D6" s="753" t="s">
        <v>9</v>
      </c>
      <c r="E6" s="748" t="s">
        <v>2057</v>
      </c>
      <c r="F6" s="753" t="s">
        <v>2058</v>
      </c>
      <c r="G6" s="748" t="s">
        <v>8</v>
      </c>
      <c r="H6" s="753" t="s">
        <v>2049</v>
      </c>
      <c r="I6" s="1563" t="s">
        <v>9</v>
      </c>
      <c r="J6" s="1564"/>
      <c r="K6" s="1564"/>
      <c r="L6" s="1564"/>
      <c r="M6" s="1565"/>
      <c r="N6" s="752" t="s">
        <v>117</v>
      </c>
      <c r="O6" s="753" t="s">
        <v>100</v>
      </c>
      <c r="P6" s="748" t="s">
        <v>105</v>
      </c>
    </row>
    <row r="7" spans="1:18" x14ac:dyDescent="0.25">
      <c r="A7" s="1561"/>
      <c r="B7" s="756" t="s">
        <v>2051</v>
      </c>
      <c r="C7" s="749" t="s">
        <v>2059</v>
      </c>
      <c r="D7" s="756" t="s">
        <v>115</v>
      </c>
      <c r="E7" s="749" t="s">
        <v>2060</v>
      </c>
      <c r="F7" s="756" t="s">
        <v>2061</v>
      </c>
      <c r="G7" s="749"/>
      <c r="H7" s="756" t="s">
        <v>878</v>
      </c>
      <c r="I7" s="749"/>
      <c r="J7" s="756"/>
      <c r="K7" s="755"/>
      <c r="L7" s="749"/>
      <c r="M7" s="756"/>
      <c r="N7" s="749" t="s">
        <v>2062</v>
      </c>
      <c r="O7" s="756"/>
      <c r="P7" s="749"/>
    </row>
    <row r="8" spans="1:18" ht="15.75" thickBot="1" x14ac:dyDescent="0.3">
      <c r="A8" s="1562"/>
      <c r="B8" s="745"/>
      <c r="C8" s="749"/>
      <c r="D8" s="745"/>
      <c r="E8" s="749"/>
      <c r="F8" s="745"/>
      <c r="G8" s="749"/>
      <c r="H8" s="745"/>
      <c r="I8" s="749" t="s">
        <v>14</v>
      </c>
      <c r="J8" s="745" t="s">
        <v>15</v>
      </c>
      <c r="K8" s="755" t="s">
        <v>16</v>
      </c>
      <c r="L8" s="750" t="s">
        <v>17</v>
      </c>
      <c r="M8" s="745" t="s">
        <v>18</v>
      </c>
      <c r="N8" s="749"/>
      <c r="O8" s="745"/>
      <c r="P8" s="749"/>
    </row>
    <row r="9" spans="1:18" ht="15.75" thickBot="1" x14ac:dyDescent="0.3">
      <c r="A9" s="616">
        <v>1</v>
      </c>
      <c r="B9" s="746">
        <v>2</v>
      </c>
      <c r="C9" s="616">
        <v>3</v>
      </c>
      <c r="D9" s="746">
        <v>4</v>
      </c>
      <c r="E9" s="616">
        <v>5</v>
      </c>
      <c r="F9" s="746">
        <v>6</v>
      </c>
      <c r="G9" s="616">
        <v>7</v>
      </c>
      <c r="H9" s="746">
        <v>8</v>
      </c>
      <c r="I9" s="616">
        <v>9</v>
      </c>
      <c r="J9" s="747">
        <v>10</v>
      </c>
      <c r="K9" s="746">
        <v>11</v>
      </c>
      <c r="L9" s="750">
        <v>12</v>
      </c>
      <c r="M9" s="746">
        <v>13</v>
      </c>
      <c r="N9" s="616">
        <v>14</v>
      </c>
      <c r="O9" s="747">
        <v>15</v>
      </c>
      <c r="P9" s="747">
        <v>16</v>
      </c>
    </row>
    <row r="10" spans="1:18" ht="9" hidden="1" customHeight="1" x14ac:dyDescent="0.25">
      <c r="A10" s="748"/>
      <c r="B10" s="748"/>
      <c r="C10" s="748"/>
      <c r="D10" s="748"/>
      <c r="E10" s="748"/>
      <c r="F10" s="748"/>
      <c r="G10" s="748"/>
      <c r="H10" s="748"/>
      <c r="I10" s="748"/>
      <c r="J10" s="748"/>
      <c r="K10" s="748"/>
      <c r="L10" s="748"/>
      <c r="M10" s="748"/>
      <c r="N10" s="748"/>
      <c r="O10" s="748"/>
      <c r="P10" s="748"/>
      <c r="R10"/>
    </row>
    <row r="11" spans="1:18" hidden="1" x14ac:dyDescent="0.25">
      <c r="A11" s="619">
        <v>1</v>
      </c>
      <c r="B11" s="619" t="s">
        <v>20</v>
      </c>
      <c r="C11" s="749"/>
      <c r="D11" s="749"/>
      <c r="E11" s="749"/>
      <c r="F11" s="749"/>
      <c r="G11" s="749"/>
      <c r="H11" s="749"/>
      <c r="I11" s="749"/>
      <c r="J11" s="749"/>
      <c r="K11" s="749"/>
      <c r="L11" s="749"/>
      <c r="M11" s="749"/>
      <c r="N11" s="749"/>
      <c r="O11" s="630">
        <f>SUM(O12+O15+O19+O21+O23+O168+O174+O176+O178+O180)</f>
        <v>160036250</v>
      </c>
      <c r="P11" s="749"/>
      <c r="R11" t="str">
        <f>IF(O11&lt;300000,O11,"")</f>
        <v/>
      </c>
    </row>
    <row r="12" spans="1:18" hidden="1" x14ac:dyDescent="0.25">
      <c r="A12" s="619" t="s">
        <v>24</v>
      </c>
      <c r="B12" s="619" t="s">
        <v>25</v>
      </c>
      <c r="C12" s="749"/>
      <c r="D12" s="751"/>
      <c r="E12" s="749"/>
      <c r="F12" s="749"/>
      <c r="G12" s="749"/>
      <c r="H12" s="749"/>
      <c r="I12" s="749"/>
      <c r="J12" s="749"/>
      <c r="K12" s="749"/>
      <c r="L12" s="749"/>
      <c r="M12" s="749"/>
      <c r="N12" s="749"/>
      <c r="O12" s="630">
        <v>0</v>
      </c>
      <c r="P12" s="749"/>
      <c r="R12">
        <f t="shared" ref="R12:R75" si="0">IF(O12&lt;300000,O12,"")</f>
        <v>0</v>
      </c>
    </row>
    <row r="13" spans="1:18" hidden="1" x14ac:dyDescent="0.25">
      <c r="A13" s="619" t="s">
        <v>26</v>
      </c>
      <c r="B13" s="622" t="s">
        <v>27</v>
      </c>
      <c r="C13" s="749" t="s">
        <v>140</v>
      </c>
      <c r="D13" s="751"/>
      <c r="E13" s="749"/>
      <c r="F13" s="749"/>
      <c r="G13" s="749"/>
      <c r="H13" s="749"/>
      <c r="I13" s="749"/>
      <c r="J13" s="749"/>
      <c r="K13" s="749"/>
      <c r="L13" s="749"/>
      <c r="M13" s="749"/>
      <c r="N13" s="749"/>
      <c r="O13" s="630"/>
      <c r="P13" s="749"/>
      <c r="R13">
        <f t="shared" si="0"/>
        <v>0</v>
      </c>
    </row>
    <row r="14" spans="1:18" ht="9" hidden="1" customHeight="1" x14ac:dyDescent="0.25">
      <c r="A14" s="749"/>
      <c r="B14" s="749"/>
      <c r="C14" s="749"/>
      <c r="D14" s="751"/>
      <c r="E14" s="749"/>
      <c r="F14" s="749"/>
      <c r="G14" s="749"/>
      <c r="H14" s="749"/>
      <c r="I14" s="749"/>
      <c r="J14" s="749"/>
      <c r="K14" s="749"/>
      <c r="L14" s="749"/>
      <c r="M14" s="749"/>
      <c r="N14" s="749"/>
      <c r="O14" s="630"/>
      <c r="P14" s="749"/>
      <c r="R14">
        <f t="shared" si="0"/>
        <v>0</v>
      </c>
    </row>
    <row r="15" spans="1:18" hidden="1" x14ac:dyDescent="0.25">
      <c r="A15" s="619" t="s">
        <v>28</v>
      </c>
      <c r="B15" s="622" t="s">
        <v>29</v>
      </c>
      <c r="C15" s="622"/>
      <c r="D15" s="622"/>
      <c r="E15" s="749"/>
      <c r="F15" s="749"/>
      <c r="G15" s="749"/>
      <c r="H15" s="749"/>
      <c r="I15" s="749"/>
      <c r="J15" s="749"/>
      <c r="K15" s="749"/>
      <c r="L15" s="749"/>
      <c r="M15" s="749"/>
      <c r="N15" s="749"/>
      <c r="O15" s="630">
        <f>SUM(O16:O17)</f>
        <v>144500000</v>
      </c>
      <c r="P15" s="749"/>
      <c r="R15" t="str">
        <f t="shared" si="0"/>
        <v/>
      </c>
    </row>
    <row r="16" spans="1:18" hidden="1" x14ac:dyDescent="0.25">
      <c r="A16" s="749"/>
      <c r="B16" s="622" t="s">
        <v>135</v>
      </c>
      <c r="C16" s="622" t="s">
        <v>133</v>
      </c>
      <c r="D16" s="754" t="s">
        <v>450</v>
      </c>
      <c r="E16" s="754" t="s">
        <v>794</v>
      </c>
      <c r="F16" s="754" t="s">
        <v>796</v>
      </c>
      <c r="G16" s="749"/>
      <c r="H16" s="749"/>
      <c r="I16" s="749"/>
      <c r="J16" s="622" t="s">
        <v>798</v>
      </c>
      <c r="K16" s="622" t="s">
        <v>799</v>
      </c>
      <c r="L16" s="622" t="s">
        <v>800</v>
      </c>
      <c r="M16" s="622" t="s">
        <v>138</v>
      </c>
      <c r="N16" s="754" t="s">
        <v>139</v>
      </c>
      <c r="O16" s="627">
        <v>140000000</v>
      </c>
      <c r="P16" s="754"/>
      <c r="R16" t="str">
        <f t="shared" si="0"/>
        <v/>
      </c>
    </row>
    <row r="17" spans="1:18" hidden="1" x14ac:dyDescent="0.25">
      <c r="A17" s="749"/>
      <c r="B17" s="622" t="s">
        <v>134</v>
      </c>
      <c r="C17" s="622" t="s">
        <v>132</v>
      </c>
      <c r="D17" s="754" t="s">
        <v>450</v>
      </c>
      <c r="E17" s="754" t="s">
        <v>795</v>
      </c>
      <c r="F17" s="754" t="s">
        <v>148</v>
      </c>
      <c r="G17" s="749"/>
      <c r="H17" s="749"/>
      <c r="I17" s="749"/>
      <c r="J17" s="622" t="s">
        <v>801</v>
      </c>
      <c r="K17" s="622" t="s">
        <v>802</v>
      </c>
      <c r="L17" s="622" t="s">
        <v>803</v>
      </c>
      <c r="M17" s="622" t="s">
        <v>138</v>
      </c>
      <c r="N17" s="754" t="s">
        <v>139</v>
      </c>
      <c r="O17" s="627">
        <v>4500000</v>
      </c>
      <c r="P17" s="749"/>
      <c r="R17" t="str">
        <f t="shared" si="0"/>
        <v/>
      </c>
    </row>
    <row r="18" spans="1:18" ht="10.5" hidden="1" customHeight="1" x14ac:dyDescent="0.25">
      <c r="A18" s="749"/>
      <c r="B18" s="749"/>
      <c r="C18" s="749"/>
      <c r="D18" s="751"/>
      <c r="E18" s="749"/>
      <c r="F18" s="749"/>
      <c r="G18" s="749"/>
      <c r="H18" s="749"/>
      <c r="I18" s="749"/>
      <c r="J18" s="749"/>
      <c r="K18" s="749"/>
      <c r="L18" s="749"/>
      <c r="M18" s="749"/>
      <c r="N18" s="749"/>
      <c r="O18" s="630"/>
      <c r="P18" s="749"/>
      <c r="R18">
        <f t="shared" si="0"/>
        <v>0</v>
      </c>
    </row>
    <row r="19" spans="1:18" hidden="1" x14ac:dyDescent="0.25">
      <c r="A19" s="619" t="s">
        <v>30</v>
      </c>
      <c r="B19" s="622" t="s">
        <v>31</v>
      </c>
      <c r="C19" s="749" t="s">
        <v>140</v>
      </c>
      <c r="D19" s="751"/>
      <c r="E19" s="749"/>
      <c r="F19" s="749"/>
      <c r="G19" s="749"/>
      <c r="H19" s="749"/>
      <c r="I19" s="749"/>
      <c r="J19" s="749"/>
      <c r="K19" s="749"/>
      <c r="L19" s="749"/>
      <c r="M19" s="749"/>
      <c r="N19" s="749"/>
      <c r="O19" s="630">
        <v>0</v>
      </c>
      <c r="P19" s="749"/>
      <c r="R19">
        <f t="shared" si="0"/>
        <v>0</v>
      </c>
    </row>
    <row r="20" spans="1:18" hidden="1" x14ac:dyDescent="0.25">
      <c r="A20" s="749"/>
      <c r="B20" s="749"/>
      <c r="C20" s="749"/>
      <c r="D20" s="751"/>
      <c r="E20" s="749"/>
      <c r="F20" s="749"/>
      <c r="G20" s="749"/>
      <c r="H20" s="749"/>
      <c r="I20" s="749"/>
      <c r="J20" s="749"/>
      <c r="K20" s="749"/>
      <c r="L20" s="749"/>
      <c r="M20" s="749"/>
      <c r="N20" s="749"/>
      <c r="O20" s="630"/>
      <c r="P20" s="749"/>
      <c r="R20">
        <f t="shared" si="0"/>
        <v>0</v>
      </c>
    </row>
    <row r="21" spans="1:18" hidden="1" x14ac:dyDescent="0.25">
      <c r="A21" s="619" t="s">
        <v>32</v>
      </c>
      <c r="B21" s="622" t="s">
        <v>33</v>
      </c>
      <c r="C21" s="749" t="s">
        <v>140</v>
      </c>
      <c r="D21" s="751"/>
      <c r="E21" s="749"/>
      <c r="F21" s="749"/>
      <c r="G21" s="749"/>
      <c r="H21" s="749"/>
      <c r="I21" s="749"/>
      <c r="J21" s="749"/>
      <c r="K21" s="749"/>
      <c r="L21" s="749"/>
      <c r="M21" s="749"/>
      <c r="N21" s="749"/>
      <c r="O21" s="630">
        <v>0</v>
      </c>
      <c r="P21" s="749"/>
      <c r="R21">
        <f t="shared" si="0"/>
        <v>0</v>
      </c>
    </row>
    <row r="22" spans="1:18" ht="9" hidden="1" customHeight="1" x14ac:dyDescent="0.25">
      <c r="A22" s="749"/>
      <c r="B22" s="749"/>
      <c r="C22" s="749"/>
      <c r="D22" s="751"/>
      <c r="E22" s="749"/>
      <c r="F22" s="749"/>
      <c r="G22" s="749"/>
      <c r="H22" s="749"/>
      <c r="I22" s="749"/>
      <c r="J22" s="749"/>
      <c r="K22" s="749"/>
      <c r="L22" s="749"/>
      <c r="M22" s="749"/>
      <c r="N22" s="749"/>
      <c r="O22" s="630"/>
      <c r="P22" s="749"/>
      <c r="R22">
        <f t="shared" si="0"/>
        <v>0</v>
      </c>
    </row>
    <row r="23" spans="1:18" hidden="1" x14ac:dyDescent="0.25">
      <c r="A23" s="619" t="s">
        <v>34</v>
      </c>
      <c r="B23" s="622" t="s">
        <v>35</v>
      </c>
      <c r="C23" s="749"/>
      <c r="D23" s="751"/>
      <c r="E23" s="749"/>
      <c r="F23" s="749"/>
      <c r="G23" s="749"/>
      <c r="H23" s="749"/>
      <c r="I23" s="749"/>
      <c r="J23" s="749"/>
      <c r="K23" s="749"/>
      <c r="L23" s="749"/>
      <c r="M23" s="749"/>
      <c r="N23" s="749"/>
      <c r="O23" s="630">
        <f>SUBTOTAL(9,O24:O165)</f>
        <v>2616250</v>
      </c>
      <c r="P23" s="749"/>
      <c r="R23" t="str">
        <f t="shared" si="0"/>
        <v/>
      </c>
    </row>
    <row r="24" spans="1:18" hidden="1" x14ac:dyDescent="0.25">
      <c r="A24" s="749"/>
      <c r="B24" s="622"/>
      <c r="C24" s="622" t="s">
        <v>196</v>
      </c>
      <c r="D24" s="754" t="s">
        <v>138</v>
      </c>
      <c r="E24" s="622" t="s">
        <v>304</v>
      </c>
      <c r="F24" s="749"/>
      <c r="G24" s="622" t="s">
        <v>863</v>
      </c>
      <c r="H24" s="754">
        <v>2006</v>
      </c>
      <c r="I24" s="749"/>
      <c r="J24" s="749"/>
      <c r="K24" s="749"/>
      <c r="L24" s="749"/>
      <c r="M24" s="749"/>
      <c r="N24" s="754" t="s">
        <v>139</v>
      </c>
      <c r="O24" s="627">
        <v>2800000</v>
      </c>
      <c r="P24" s="754"/>
      <c r="R24" t="str">
        <f t="shared" si="0"/>
        <v/>
      </c>
    </row>
    <row r="25" spans="1:18" hidden="1" x14ac:dyDescent="0.25">
      <c r="A25" s="749"/>
      <c r="B25" s="622"/>
      <c r="C25" s="622" t="s">
        <v>181</v>
      </c>
      <c r="D25" s="754" t="s">
        <v>138</v>
      </c>
      <c r="E25" s="622" t="s">
        <v>304</v>
      </c>
      <c r="F25" s="749"/>
      <c r="G25" s="622" t="s">
        <v>364</v>
      </c>
      <c r="H25" s="754">
        <v>2006</v>
      </c>
      <c r="I25" s="749"/>
      <c r="J25" s="749"/>
      <c r="K25" s="749"/>
      <c r="L25" s="749"/>
      <c r="M25" s="749"/>
      <c r="N25" s="754" t="s">
        <v>139</v>
      </c>
      <c r="O25" s="627">
        <v>1280000</v>
      </c>
      <c r="P25" s="754"/>
      <c r="R25" t="str">
        <f t="shared" si="0"/>
        <v/>
      </c>
    </row>
    <row r="26" spans="1:18" hidden="1" x14ac:dyDescent="0.25">
      <c r="A26" s="749"/>
      <c r="B26" s="622"/>
      <c r="C26" s="622" t="s">
        <v>820</v>
      </c>
      <c r="D26" s="754" t="s">
        <v>138</v>
      </c>
      <c r="E26" s="622" t="s">
        <v>304</v>
      </c>
      <c r="F26" s="749"/>
      <c r="G26" s="622" t="s">
        <v>364</v>
      </c>
      <c r="H26" s="754">
        <v>2006</v>
      </c>
      <c r="I26" s="749"/>
      <c r="J26" s="749"/>
      <c r="K26" s="749"/>
      <c r="L26" s="749"/>
      <c r="M26" s="749"/>
      <c r="N26" s="754" t="s">
        <v>139</v>
      </c>
      <c r="O26" s="627">
        <v>1200000</v>
      </c>
      <c r="P26" s="754"/>
      <c r="R26" t="str">
        <f t="shared" si="0"/>
        <v/>
      </c>
    </row>
    <row r="27" spans="1:18" hidden="1" x14ac:dyDescent="0.25">
      <c r="A27" s="749"/>
      <c r="B27" s="622"/>
      <c r="C27" s="622" t="s">
        <v>187</v>
      </c>
      <c r="D27" s="754" t="s">
        <v>138</v>
      </c>
      <c r="E27" s="622" t="s">
        <v>304</v>
      </c>
      <c r="F27" s="749"/>
      <c r="G27" s="622" t="s">
        <v>360</v>
      </c>
      <c r="H27" s="754">
        <v>2006</v>
      </c>
      <c r="I27" s="749"/>
      <c r="J27" s="749"/>
      <c r="K27" s="749"/>
      <c r="L27" s="749"/>
      <c r="M27" s="749"/>
      <c r="N27" s="754" t="s">
        <v>139</v>
      </c>
      <c r="O27" s="627">
        <v>560000</v>
      </c>
      <c r="P27" s="754"/>
      <c r="R27" t="str">
        <f t="shared" si="0"/>
        <v/>
      </c>
    </row>
    <row r="28" spans="1:18" hidden="1" x14ac:dyDescent="0.25">
      <c r="A28" s="749"/>
      <c r="B28" s="622" t="s">
        <v>241</v>
      </c>
      <c r="C28" s="622" t="s">
        <v>182</v>
      </c>
      <c r="D28" s="754" t="s">
        <v>138</v>
      </c>
      <c r="E28" s="622" t="s">
        <v>845</v>
      </c>
      <c r="F28" s="749"/>
      <c r="G28" s="622" t="s">
        <v>362</v>
      </c>
      <c r="H28" s="754">
        <v>2006</v>
      </c>
      <c r="I28" s="749"/>
      <c r="J28" s="749"/>
      <c r="K28" s="749"/>
      <c r="L28" s="749"/>
      <c r="M28" s="749"/>
      <c r="N28" s="754" t="s">
        <v>139</v>
      </c>
      <c r="O28" s="627">
        <v>1600000</v>
      </c>
      <c r="P28" s="754"/>
      <c r="R28" t="str">
        <f t="shared" si="0"/>
        <v/>
      </c>
    </row>
    <row r="29" spans="1:18" hidden="1" x14ac:dyDescent="0.25">
      <c r="A29" s="749"/>
      <c r="B29" s="622" t="s">
        <v>236</v>
      </c>
      <c r="C29" s="622" t="s">
        <v>179</v>
      </c>
      <c r="D29" s="754" t="s">
        <v>138</v>
      </c>
      <c r="E29" s="622" t="s">
        <v>846</v>
      </c>
      <c r="F29" s="749"/>
      <c r="G29" s="622" t="s">
        <v>363</v>
      </c>
      <c r="H29" s="754">
        <v>2006</v>
      </c>
      <c r="I29" s="749"/>
      <c r="J29" s="749"/>
      <c r="K29" s="749"/>
      <c r="L29" s="749"/>
      <c r="M29" s="749"/>
      <c r="N29" s="754" t="s">
        <v>139</v>
      </c>
      <c r="O29" s="627">
        <v>2560000</v>
      </c>
      <c r="P29" s="754"/>
      <c r="R29" t="str">
        <f t="shared" si="0"/>
        <v/>
      </c>
    </row>
    <row r="30" spans="1:18" x14ac:dyDescent="0.25">
      <c r="A30" s="749"/>
      <c r="B30" s="622" t="s">
        <v>240</v>
      </c>
      <c r="C30" s="622" t="s">
        <v>821</v>
      </c>
      <c r="D30" s="754" t="s">
        <v>138</v>
      </c>
      <c r="E30" s="622" t="s">
        <v>304</v>
      </c>
      <c r="F30" s="749"/>
      <c r="G30" s="622" t="s">
        <v>364</v>
      </c>
      <c r="H30" s="754">
        <v>2006</v>
      </c>
      <c r="I30" s="749"/>
      <c r="J30" s="749"/>
      <c r="K30" s="749"/>
      <c r="L30" s="749"/>
      <c r="M30" s="749"/>
      <c r="N30" s="754" t="s">
        <v>139</v>
      </c>
      <c r="O30" s="627">
        <v>200000</v>
      </c>
      <c r="P30" s="754"/>
      <c r="Q30" t="s">
        <v>2144</v>
      </c>
      <c r="R30" s="757">
        <f t="shared" si="0"/>
        <v>200000</v>
      </c>
    </row>
    <row r="31" spans="1:18" x14ac:dyDescent="0.25">
      <c r="A31" s="749"/>
      <c r="B31" s="622" t="s">
        <v>260</v>
      </c>
      <c r="C31" s="622" t="s">
        <v>200</v>
      </c>
      <c r="D31" s="754" t="s">
        <v>138</v>
      </c>
      <c r="E31" s="622" t="s">
        <v>304</v>
      </c>
      <c r="F31" s="749"/>
      <c r="G31" s="622" t="s">
        <v>369</v>
      </c>
      <c r="H31" s="754">
        <v>2006</v>
      </c>
      <c r="I31" s="749"/>
      <c r="J31" s="749"/>
      <c r="K31" s="749"/>
      <c r="L31" s="749"/>
      <c r="M31" s="749"/>
      <c r="N31" s="754" t="s">
        <v>139</v>
      </c>
      <c r="O31" s="627">
        <v>140000</v>
      </c>
      <c r="P31" s="754"/>
      <c r="Q31" t="s">
        <v>2144</v>
      </c>
      <c r="R31" s="757">
        <f t="shared" si="0"/>
        <v>140000</v>
      </c>
    </row>
    <row r="32" spans="1:18" hidden="1" x14ac:dyDescent="0.25">
      <c r="A32" s="749"/>
      <c r="B32" s="622" t="s">
        <v>804</v>
      </c>
      <c r="C32" s="622" t="s">
        <v>178</v>
      </c>
      <c r="D32" s="754" t="s">
        <v>138</v>
      </c>
      <c r="E32" s="622" t="s">
        <v>300</v>
      </c>
      <c r="F32" s="749"/>
      <c r="G32" s="622" t="s">
        <v>361</v>
      </c>
      <c r="H32" s="754">
        <v>2006</v>
      </c>
      <c r="I32" s="749"/>
      <c r="J32" s="749"/>
      <c r="K32" s="749"/>
      <c r="L32" s="749"/>
      <c r="M32" s="749"/>
      <c r="N32" s="754" t="s">
        <v>139</v>
      </c>
      <c r="O32" s="627">
        <v>2200000</v>
      </c>
      <c r="P32" s="754"/>
      <c r="R32" t="str">
        <f t="shared" si="0"/>
        <v/>
      </c>
    </row>
    <row r="33" spans="1:18" hidden="1" x14ac:dyDescent="0.25">
      <c r="A33" s="749"/>
      <c r="B33" s="622" t="s">
        <v>805</v>
      </c>
      <c r="C33" s="622" t="s">
        <v>822</v>
      </c>
      <c r="D33" s="754" t="s">
        <v>138</v>
      </c>
      <c r="E33" s="622" t="s">
        <v>138</v>
      </c>
      <c r="F33" s="749"/>
      <c r="G33" s="622" t="s">
        <v>360</v>
      </c>
      <c r="H33" s="754">
        <v>2006</v>
      </c>
      <c r="I33" s="749"/>
      <c r="J33" s="749"/>
      <c r="K33" s="749"/>
      <c r="L33" s="749"/>
      <c r="M33" s="749"/>
      <c r="N33" s="754" t="s">
        <v>139</v>
      </c>
      <c r="O33" s="627">
        <v>840000</v>
      </c>
      <c r="P33" s="754"/>
      <c r="R33" t="str">
        <f t="shared" si="0"/>
        <v/>
      </c>
    </row>
    <row r="34" spans="1:18" hidden="1" x14ac:dyDescent="0.25">
      <c r="A34" s="749"/>
      <c r="B34" s="622" t="s">
        <v>233</v>
      </c>
      <c r="C34" s="622" t="s">
        <v>176</v>
      </c>
      <c r="D34" s="754" t="s">
        <v>138</v>
      </c>
      <c r="E34" s="622" t="s">
        <v>331</v>
      </c>
      <c r="F34" s="749"/>
      <c r="G34" s="622" t="s">
        <v>363</v>
      </c>
      <c r="H34" s="754">
        <v>2006</v>
      </c>
      <c r="I34" s="749"/>
      <c r="J34" s="749"/>
      <c r="K34" s="749"/>
      <c r="L34" s="749"/>
      <c r="M34" s="749"/>
      <c r="N34" s="754" t="s">
        <v>139</v>
      </c>
      <c r="O34" s="627">
        <v>680000</v>
      </c>
      <c r="P34" s="754"/>
      <c r="R34" t="str">
        <f t="shared" si="0"/>
        <v/>
      </c>
    </row>
    <row r="35" spans="1:18" hidden="1" x14ac:dyDescent="0.25">
      <c r="A35" s="749"/>
      <c r="B35" s="622" t="s">
        <v>240</v>
      </c>
      <c r="C35" s="622" t="s">
        <v>183</v>
      </c>
      <c r="D35" s="754" t="s">
        <v>138</v>
      </c>
      <c r="E35" s="622" t="s">
        <v>329</v>
      </c>
      <c r="F35" s="749"/>
      <c r="G35" s="622" t="s">
        <v>364</v>
      </c>
      <c r="H35" s="754">
        <v>2006</v>
      </c>
      <c r="I35" s="749"/>
      <c r="J35" s="749"/>
      <c r="K35" s="749"/>
      <c r="L35" s="749"/>
      <c r="M35" s="749"/>
      <c r="N35" s="754" t="s">
        <v>139</v>
      </c>
      <c r="O35" s="627">
        <v>3600000</v>
      </c>
      <c r="P35" s="754"/>
      <c r="R35" t="str">
        <f t="shared" si="0"/>
        <v/>
      </c>
    </row>
    <row r="36" spans="1:18" x14ac:dyDescent="0.25">
      <c r="A36" s="749"/>
      <c r="B36" s="622" t="s">
        <v>232</v>
      </c>
      <c r="C36" s="622" t="s">
        <v>175</v>
      </c>
      <c r="D36" s="754" t="s">
        <v>138</v>
      </c>
      <c r="E36" s="622" t="s">
        <v>299</v>
      </c>
      <c r="F36" s="749"/>
      <c r="G36" s="622" t="s">
        <v>379</v>
      </c>
      <c r="H36" s="754">
        <v>2006</v>
      </c>
      <c r="I36" s="749"/>
      <c r="J36" s="749"/>
      <c r="K36" s="749"/>
      <c r="L36" s="749"/>
      <c r="M36" s="749"/>
      <c r="N36" s="754" t="s">
        <v>139</v>
      </c>
      <c r="O36" s="627">
        <v>280000</v>
      </c>
      <c r="P36" s="754"/>
      <c r="Q36" t="s">
        <v>2144</v>
      </c>
      <c r="R36" s="757">
        <f t="shared" si="0"/>
        <v>280000</v>
      </c>
    </row>
    <row r="37" spans="1:18" hidden="1" x14ac:dyDescent="0.25">
      <c r="A37" s="749"/>
      <c r="B37" s="622" t="s">
        <v>240</v>
      </c>
      <c r="C37" s="622" t="s">
        <v>183</v>
      </c>
      <c r="D37" s="754" t="s">
        <v>138</v>
      </c>
      <c r="E37" s="622" t="s">
        <v>327</v>
      </c>
      <c r="F37" s="749"/>
      <c r="G37" s="622" t="s">
        <v>364</v>
      </c>
      <c r="H37" s="754">
        <v>2006</v>
      </c>
      <c r="I37" s="749"/>
      <c r="J37" s="749"/>
      <c r="K37" s="749"/>
      <c r="L37" s="749"/>
      <c r="M37" s="749"/>
      <c r="N37" s="754" t="s">
        <v>139</v>
      </c>
      <c r="O37" s="627">
        <v>960000</v>
      </c>
      <c r="P37" s="754"/>
      <c r="R37" t="str">
        <f t="shared" si="0"/>
        <v/>
      </c>
    </row>
    <row r="38" spans="1:18" hidden="1" x14ac:dyDescent="0.25">
      <c r="A38" s="749"/>
      <c r="B38" s="622" t="s">
        <v>240</v>
      </c>
      <c r="C38" s="622" t="s">
        <v>183</v>
      </c>
      <c r="D38" s="754" t="s">
        <v>138</v>
      </c>
      <c r="E38" s="622" t="s">
        <v>304</v>
      </c>
      <c r="F38" s="749"/>
      <c r="G38" s="622" t="s">
        <v>364</v>
      </c>
      <c r="H38" s="754">
        <v>2006</v>
      </c>
      <c r="I38" s="749"/>
      <c r="J38" s="749"/>
      <c r="K38" s="749"/>
      <c r="L38" s="749"/>
      <c r="M38" s="749"/>
      <c r="N38" s="754" t="s">
        <v>139</v>
      </c>
      <c r="O38" s="627">
        <v>680000</v>
      </c>
      <c r="P38" s="754"/>
      <c r="R38" t="str">
        <f t="shared" si="0"/>
        <v/>
      </c>
    </row>
    <row r="39" spans="1:18" hidden="1" x14ac:dyDescent="0.25">
      <c r="A39" s="749"/>
      <c r="B39" s="622" t="s">
        <v>240</v>
      </c>
      <c r="C39" s="622" t="s">
        <v>183</v>
      </c>
      <c r="D39" s="754" t="s">
        <v>138</v>
      </c>
      <c r="E39" s="622" t="s">
        <v>847</v>
      </c>
      <c r="F39" s="749"/>
      <c r="G39" s="622" t="s">
        <v>364</v>
      </c>
      <c r="H39" s="754">
        <v>2005</v>
      </c>
      <c r="I39" s="749"/>
      <c r="J39" s="749"/>
      <c r="K39" s="749"/>
      <c r="L39" s="749"/>
      <c r="M39" s="749"/>
      <c r="N39" s="754" t="s">
        <v>139</v>
      </c>
      <c r="O39" s="627">
        <v>680000</v>
      </c>
      <c r="P39" s="754"/>
      <c r="R39" t="str">
        <f t="shared" si="0"/>
        <v/>
      </c>
    </row>
    <row r="40" spans="1:18" hidden="1" x14ac:dyDescent="0.25">
      <c r="A40" s="749"/>
      <c r="B40" s="622" t="s">
        <v>240</v>
      </c>
      <c r="C40" s="622" t="s">
        <v>183</v>
      </c>
      <c r="D40" s="754" t="s">
        <v>138</v>
      </c>
      <c r="E40" s="622" t="s">
        <v>304</v>
      </c>
      <c r="F40" s="749"/>
      <c r="G40" s="622" t="s">
        <v>369</v>
      </c>
      <c r="H40" s="754">
        <v>2001</v>
      </c>
      <c r="I40" s="749"/>
      <c r="J40" s="749"/>
      <c r="K40" s="749"/>
      <c r="L40" s="749"/>
      <c r="M40" s="749"/>
      <c r="N40" s="754" t="s">
        <v>139</v>
      </c>
      <c r="O40" s="627">
        <v>552500</v>
      </c>
      <c r="P40" s="754"/>
      <c r="R40" t="str">
        <f t="shared" si="0"/>
        <v/>
      </c>
    </row>
    <row r="41" spans="1:18" hidden="1" x14ac:dyDescent="0.25">
      <c r="A41" s="749"/>
      <c r="B41" s="622" t="s">
        <v>272</v>
      </c>
      <c r="C41" s="622" t="s">
        <v>209</v>
      </c>
      <c r="D41" s="754" t="s">
        <v>138</v>
      </c>
      <c r="E41" s="622" t="s">
        <v>299</v>
      </c>
      <c r="F41" s="749"/>
      <c r="G41" s="622" t="s">
        <v>864</v>
      </c>
      <c r="H41" s="754">
        <v>2006</v>
      </c>
      <c r="I41" s="749"/>
      <c r="J41" s="749"/>
      <c r="K41" s="749"/>
      <c r="L41" s="749"/>
      <c r="M41" s="749"/>
      <c r="N41" s="754" t="s">
        <v>139</v>
      </c>
      <c r="O41" s="627">
        <v>980000</v>
      </c>
      <c r="P41" s="754"/>
      <c r="R41" t="str">
        <f t="shared" si="0"/>
        <v/>
      </c>
    </row>
    <row r="42" spans="1:18" x14ac:dyDescent="0.25">
      <c r="A42" s="749"/>
      <c r="B42" s="622" t="s">
        <v>232</v>
      </c>
      <c r="C42" s="622" t="s">
        <v>175</v>
      </c>
      <c r="D42" s="754" t="s">
        <v>138</v>
      </c>
      <c r="E42" s="622" t="s">
        <v>299</v>
      </c>
      <c r="F42" s="749"/>
      <c r="G42" s="622" t="s">
        <v>864</v>
      </c>
      <c r="H42" s="754">
        <v>2006</v>
      </c>
      <c r="I42" s="749"/>
      <c r="J42" s="749"/>
      <c r="K42" s="749"/>
      <c r="L42" s="749"/>
      <c r="M42" s="749"/>
      <c r="N42" s="754" t="s">
        <v>139</v>
      </c>
      <c r="O42" s="627">
        <v>280000</v>
      </c>
      <c r="P42" s="754"/>
      <c r="Q42" t="s">
        <v>2144</v>
      </c>
      <c r="R42" s="757">
        <f t="shared" si="0"/>
        <v>280000</v>
      </c>
    </row>
    <row r="43" spans="1:18" hidden="1" x14ac:dyDescent="0.25">
      <c r="A43" s="749"/>
      <c r="B43" s="622" t="s">
        <v>245</v>
      </c>
      <c r="C43" s="622" t="s">
        <v>187</v>
      </c>
      <c r="D43" s="754" t="s">
        <v>138</v>
      </c>
      <c r="E43" s="622" t="s">
        <v>848</v>
      </c>
      <c r="F43" s="749"/>
      <c r="G43" s="622" t="s">
        <v>360</v>
      </c>
      <c r="H43" s="754">
        <v>2006</v>
      </c>
      <c r="I43" s="749"/>
      <c r="J43" s="749"/>
      <c r="K43" s="749"/>
      <c r="L43" s="749"/>
      <c r="M43" s="749"/>
      <c r="N43" s="754" t="s">
        <v>139</v>
      </c>
      <c r="O43" s="627">
        <v>840000</v>
      </c>
      <c r="P43" s="754"/>
      <c r="R43" t="str">
        <f t="shared" si="0"/>
        <v/>
      </c>
    </row>
    <row r="44" spans="1:18" hidden="1" x14ac:dyDescent="0.25">
      <c r="A44" s="749"/>
      <c r="B44" s="622" t="s">
        <v>245</v>
      </c>
      <c r="C44" s="622" t="s">
        <v>187</v>
      </c>
      <c r="D44" s="754" t="s">
        <v>138</v>
      </c>
      <c r="E44" s="622" t="s">
        <v>304</v>
      </c>
      <c r="F44" s="749"/>
      <c r="G44" s="622" t="s">
        <v>360</v>
      </c>
      <c r="H44" s="754">
        <v>2001</v>
      </c>
      <c r="I44" s="749"/>
      <c r="J44" s="749"/>
      <c r="K44" s="749"/>
      <c r="L44" s="749"/>
      <c r="M44" s="749"/>
      <c r="N44" s="754" t="s">
        <v>139</v>
      </c>
      <c r="O44" s="627">
        <v>560000</v>
      </c>
      <c r="P44" s="754"/>
      <c r="R44" t="str">
        <f t="shared" si="0"/>
        <v/>
      </c>
    </row>
    <row r="45" spans="1:18" hidden="1" x14ac:dyDescent="0.25">
      <c r="A45" s="749"/>
      <c r="B45" s="622" t="s">
        <v>806</v>
      </c>
      <c r="C45" s="622" t="s">
        <v>188</v>
      </c>
      <c r="D45" s="754" t="s">
        <v>138</v>
      </c>
      <c r="E45" s="622" t="s">
        <v>849</v>
      </c>
      <c r="F45" s="749"/>
      <c r="G45" s="622" t="s">
        <v>378</v>
      </c>
      <c r="H45" s="754">
        <v>2000</v>
      </c>
      <c r="I45" s="749"/>
      <c r="J45" s="749"/>
      <c r="K45" s="749"/>
      <c r="L45" s="749"/>
      <c r="M45" s="749"/>
      <c r="N45" s="754" t="s">
        <v>139</v>
      </c>
      <c r="O45" s="627">
        <v>1125000</v>
      </c>
      <c r="P45" s="754"/>
      <c r="R45" t="str">
        <f t="shared" si="0"/>
        <v/>
      </c>
    </row>
    <row r="46" spans="1:18" hidden="1" x14ac:dyDescent="0.25">
      <c r="A46" s="749"/>
      <c r="B46" s="622" t="s">
        <v>804</v>
      </c>
      <c r="C46" s="622" t="s">
        <v>178</v>
      </c>
      <c r="D46" s="754" t="s">
        <v>138</v>
      </c>
      <c r="E46" s="622" t="s">
        <v>301</v>
      </c>
      <c r="F46" s="749"/>
      <c r="G46" s="622" t="s">
        <v>361</v>
      </c>
      <c r="H46" s="754">
        <v>2006</v>
      </c>
      <c r="I46" s="749"/>
      <c r="J46" s="749"/>
      <c r="K46" s="749"/>
      <c r="L46" s="749"/>
      <c r="M46" s="749"/>
      <c r="N46" s="754" t="s">
        <v>139</v>
      </c>
      <c r="O46" s="627">
        <v>2625000</v>
      </c>
      <c r="P46" s="754"/>
      <c r="R46" t="str">
        <f t="shared" si="0"/>
        <v/>
      </c>
    </row>
    <row r="47" spans="1:18" hidden="1" x14ac:dyDescent="0.25">
      <c r="A47" s="749"/>
      <c r="B47" s="622" t="s">
        <v>271</v>
      </c>
      <c r="C47" s="622" t="s">
        <v>177</v>
      </c>
      <c r="D47" s="754" t="s">
        <v>138</v>
      </c>
      <c r="E47" s="622" t="s">
        <v>331</v>
      </c>
      <c r="F47" s="749"/>
      <c r="G47" s="622" t="s">
        <v>362</v>
      </c>
      <c r="H47" s="754">
        <v>2006</v>
      </c>
      <c r="I47" s="749"/>
      <c r="J47" s="749"/>
      <c r="K47" s="749"/>
      <c r="L47" s="749"/>
      <c r="M47" s="749"/>
      <c r="N47" s="754" t="s">
        <v>139</v>
      </c>
      <c r="O47" s="627">
        <v>6860000</v>
      </c>
      <c r="P47" s="754"/>
      <c r="R47" t="str">
        <f t="shared" si="0"/>
        <v/>
      </c>
    </row>
    <row r="48" spans="1:18" hidden="1" x14ac:dyDescent="0.25">
      <c r="A48" s="749"/>
      <c r="B48" s="622" t="s">
        <v>233</v>
      </c>
      <c r="C48" s="622" t="s">
        <v>176</v>
      </c>
      <c r="D48" s="754" t="s">
        <v>138</v>
      </c>
      <c r="E48" s="622" t="s">
        <v>300</v>
      </c>
      <c r="F48" s="749"/>
      <c r="G48" s="622" t="s">
        <v>363</v>
      </c>
      <c r="H48" s="754">
        <v>2006</v>
      </c>
      <c r="I48" s="749"/>
      <c r="J48" s="749"/>
      <c r="K48" s="749"/>
      <c r="L48" s="749"/>
      <c r="M48" s="749"/>
      <c r="N48" s="754" t="s">
        <v>139</v>
      </c>
      <c r="O48" s="627">
        <v>595000</v>
      </c>
      <c r="P48" s="754"/>
      <c r="R48" t="str">
        <f t="shared" si="0"/>
        <v/>
      </c>
    </row>
    <row r="49" spans="1:18" hidden="1" x14ac:dyDescent="0.25">
      <c r="A49" s="749"/>
      <c r="B49" s="622" t="s">
        <v>243</v>
      </c>
      <c r="C49" s="622" t="s">
        <v>186</v>
      </c>
      <c r="D49" s="754" t="s">
        <v>138</v>
      </c>
      <c r="E49" s="622" t="s">
        <v>316</v>
      </c>
      <c r="F49" s="749"/>
      <c r="G49" s="622" t="s">
        <v>361</v>
      </c>
      <c r="H49" s="754">
        <v>2006</v>
      </c>
      <c r="I49" s="749"/>
      <c r="J49" s="749"/>
      <c r="K49" s="749"/>
      <c r="L49" s="749"/>
      <c r="M49" s="749"/>
      <c r="N49" s="754" t="s">
        <v>139</v>
      </c>
      <c r="O49" s="627">
        <v>385000</v>
      </c>
      <c r="P49" s="754"/>
      <c r="R49" t="str">
        <f t="shared" si="0"/>
        <v/>
      </c>
    </row>
    <row r="50" spans="1:18" hidden="1" x14ac:dyDescent="0.25">
      <c r="A50" s="749"/>
      <c r="B50" s="622" t="s">
        <v>233</v>
      </c>
      <c r="C50" s="622" t="s">
        <v>176</v>
      </c>
      <c r="D50" s="754" t="s">
        <v>138</v>
      </c>
      <c r="E50" s="622" t="s">
        <v>324</v>
      </c>
      <c r="F50" s="749"/>
      <c r="G50" s="622" t="s">
        <v>363</v>
      </c>
      <c r="H50" s="754">
        <v>2006</v>
      </c>
      <c r="I50" s="749"/>
      <c r="J50" s="749"/>
      <c r="K50" s="749"/>
      <c r="L50" s="749"/>
      <c r="M50" s="749"/>
      <c r="N50" s="754" t="s">
        <v>139</v>
      </c>
      <c r="O50" s="627">
        <v>900000</v>
      </c>
      <c r="P50" s="754"/>
      <c r="R50" t="str">
        <f t="shared" si="0"/>
        <v/>
      </c>
    </row>
    <row r="51" spans="1:18" hidden="1" x14ac:dyDescent="0.25">
      <c r="A51" s="749"/>
      <c r="B51" s="622" t="s">
        <v>271</v>
      </c>
      <c r="C51" s="622" t="s">
        <v>177</v>
      </c>
      <c r="D51" s="754" t="s">
        <v>138</v>
      </c>
      <c r="E51" s="622" t="s">
        <v>324</v>
      </c>
      <c r="F51" s="749"/>
      <c r="G51" s="622" t="s">
        <v>362</v>
      </c>
      <c r="H51" s="754">
        <v>2006</v>
      </c>
      <c r="I51" s="749"/>
      <c r="J51" s="749"/>
      <c r="K51" s="749"/>
      <c r="L51" s="749"/>
      <c r="M51" s="749"/>
      <c r="N51" s="754" t="s">
        <v>139</v>
      </c>
      <c r="O51" s="627">
        <v>6150000</v>
      </c>
      <c r="P51" s="754"/>
      <c r="R51" t="str">
        <f t="shared" si="0"/>
        <v/>
      </c>
    </row>
    <row r="52" spans="1:18" hidden="1" x14ac:dyDescent="0.25">
      <c r="A52" s="749"/>
      <c r="B52" s="622" t="s">
        <v>804</v>
      </c>
      <c r="C52" s="622" t="s">
        <v>178</v>
      </c>
      <c r="D52" s="754" t="s">
        <v>138</v>
      </c>
      <c r="E52" s="622" t="s">
        <v>301</v>
      </c>
      <c r="F52" s="749"/>
      <c r="G52" s="622" t="s">
        <v>361</v>
      </c>
      <c r="H52" s="754">
        <v>2005</v>
      </c>
      <c r="I52" s="749"/>
      <c r="J52" s="749"/>
      <c r="K52" s="749"/>
      <c r="L52" s="749"/>
      <c r="M52" s="749"/>
      <c r="N52" s="754" t="s">
        <v>139</v>
      </c>
      <c r="O52" s="627">
        <v>3375000</v>
      </c>
      <c r="P52" s="754"/>
      <c r="R52" t="str">
        <f t="shared" si="0"/>
        <v/>
      </c>
    </row>
    <row r="53" spans="1:18" hidden="1" x14ac:dyDescent="0.25">
      <c r="A53" s="749"/>
      <c r="B53" s="622" t="s">
        <v>807</v>
      </c>
      <c r="C53" s="622" t="s">
        <v>182</v>
      </c>
      <c r="D53" s="754" t="s">
        <v>138</v>
      </c>
      <c r="E53" s="622" t="s">
        <v>845</v>
      </c>
      <c r="F53" s="749"/>
      <c r="G53" s="622" t="s">
        <v>362</v>
      </c>
      <c r="H53" s="754">
        <v>2006</v>
      </c>
      <c r="I53" s="749"/>
      <c r="J53" s="749"/>
      <c r="K53" s="749"/>
      <c r="L53" s="749"/>
      <c r="M53" s="749"/>
      <c r="N53" s="754" t="s">
        <v>139</v>
      </c>
      <c r="O53" s="627">
        <v>1600000</v>
      </c>
      <c r="P53" s="754"/>
      <c r="R53" t="str">
        <f t="shared" si="0"/>
        <v/>
      </c>
    </row>
    <row r="54" spans="1:18" hidden="1" x14ac:dyDescent="0.25">
      <c r="A54" s="749"/>
      <c r="B54" s="622" t="s">
        <v>808</v>
      </c>
      <c r="C54" s="622" t="s">
        <v>823</v>
      </c>
      <c r="D54" s="754" t="s">
        <v>138</v>
      </c>
      <c r="E54" s="622" t="s">
        <v>329</v>
      </c>
      <c r="F54" s="749"/>
      <c r="G54" s="622" t="s">
        <v>367</v>
      </c>
      <c r="H54" s="754">
        <v>2006</v>
      </c>
      <c r="I54" s="749"/>
      <c r="J54" s="749"/>
      <c r="K54" s="749"/>
      <c r="L54" s="749"/>
      <c r="M54" s="749"/>
      <c r="N54" s="754" t="s">
        <v>139</v>
      </c>
      <c r="O54" s="627">
        <v>1680000</v>
      </c>
      <c r="P54" s="754"/>
      <c r="R54" t="str">
        <f t="shared" si="0"/>
        <v/>
      </c>
    </row>
    <row r="55" spans="1:18" ht="15.75" thickBot="1" x14ac:dyDescent="0.3">
      <c r="A55" s="750"/>
      <c r="B55" s="632" t="s">
        <v>272</v>
      </c>
      <c r="C55" s="632" t="s">
        <v>209</v>
      </c>
      <c r="D55" s="633" t="s">
        <v>138</v>
      </c>
      <c r="E55" s="632" t="s">
        <v>299</v>
      </c>
      <c r="F55" s="750"/>
      <c r="G55" s="632" t="s">
        <v>379</v>
      </c>
      <c r="H55" s="633">
        <v>2006</v>
      </c>
      <c r="I55" s="750"/>
      <c r="J55" s="750"/>
      <c r="K55" s="750"/>
      <c r="L55" s="750"/>
      <c r="M55" s="750"/>
      <c r="N55" s="633" t="s">
        <v>139</v>
      </c>
      <c r="O55" s="634">
        <v>280000</v>
      </c>
      <c r="P55" s="633"/>
      <c r="Q55" t="s">
        <v>2144</v>
      </c>
      <c r="R55" s="757">
        <f t="shared" si="0"/>
        <v>280000</v>
      </c>
    </row>
    <row r="56" spans="1:18" hidden="1" x14ac:dyDescent="0.25">
      <c r="A56" s="749"/>
      <c r="B56" s="622" t="s">
        <v>240</v>
      </c>
      <c r="C56" s="622" t="s">
        <v>824</v>
      </c>
      <c r="D56" s="754" t="s">
        <v>138</v>
      </c>
      <c r="E56" s="622" t="s">
        <v>304</v>
      </c>
      <c r="F56" s="749"/>
      <c r="G56" s="622" t="s">
        <v>364</v>
      </c>
      <c r="H56" s="754">
        <v>2006</v>
      </c>
      <c r="I56" s="749"/>
      <c r="J56" s="749"/>
      <c r="K56" s="749"/>
      <c r="L56" s="749"/>
      <c r="M56" s="749"/>
      <c r="N56" s="754" t="s">
        <v>139</v>
      </c>
      <c r="O56" s="627">
        <v>1200000</v>
      </c>
      <c r="P56" s="754"/>
      <c r="R56" t="str">
        <f t="shared" si="0"/>
        <v/>
      </c>
    </row>
    <row r="57" spans="1:18" hidden="1" x14ac:dyDescent="0.25">
      <c r="A57" s="749"/>
      <c r="B57" s="622" t="s">
        <v>240</v>
      </c>
      <c r="C57" s="622" t="s">
        <v>183</v>
      </c>
      <c r="D57" s="754" t="s">
        <v>138</v>
      </c>
      <c r="E57" s="622" t="s">
        <v>329</v>
      </c>
      <c r="F57" s="749"/>
      <c r="G57" s="622" t="s">
        <v>364</v>
      </c>
      <c r="H57" s="754">
        <v>2006</v>
      </c>
      <c r="I57" s="749"/>
      <c r="J57" s="749"/>
      <c r="K57" s="749"/>
      <c r="L57" s="749"/>
      <c r="M57" s="749"/>
      <c r="N57" s="754" t="s">
        <v>139</v>
      </c>
      <c r="O57" s="627">
        <v>3600000</v>
      </c>
      <c r="P57" s="754"/>
      <c r="R57" t="str">
        <f t="shared" si="0"/>
        <v/>
      </c>
    </row>
    <row r="58" spans="1:18" hidden="1" x14ac:dyDescent="0.25">
      <c r="A58" s="749"/>
      <c r="B58" s="622" t="s">
        <v>245</v>
      </c>
      <c r="C58" s="622" t="s">
        <v>187</v>
      </c>
      <c r="D58" s="754" t="s">
        <v>138</v>
      </c>
      <c r="E58" s="622" t="s">
        <v>304</v>
      </c>
      <c r="F58" s="749"/>
      <c r="G58" s="622" t="s">
        <v>360</v>
      </c>
      <c r="H58" s="754">
        <v>2006</v>
      </c>
      <c r="I58" s="749"/>
      <c r="J58" s="749"/>
      <c r="K58" s="749"/>
      <c r="L58" s="749"/>
      <c r="M58" s="749"/>
      <c r="N58" s="754" t="s">
        <v>139</v>
      </c>
      <c r="O58" s="627">
        <v>1600000</v>
      </c>
      <c r="P58" s="754"/>
      <c r="R58" t="str">
        <f t="shared" si="0"/>
        <v/>
      </c>
    </row>
    <row r="59" spans="1:18" hidden="1" x14ac:dyDescent="0.25">
      <c r="A59" s="749"/>
      <c r="B59" s="622" t="s">
        <v>809</v>
      </c>
      <c r="C59" s="622" t="s">
        <v>825</v>
      </c>
      <c r="D59" s="754" t="s">
        <v>138</v>
      </c>
      <c r="E59" s="622" t="s">
        <v>304</v>
      </c>
      <c r="F59" s="749"/>
      <c r="G59" s="622" t="s">
        <v>372</v>
      </c>
      <c r="H59" s="754">
        <v>2001</v>
      </c>
      <c r="I59" s="749"/>
      <c r="J59" s="749"/>
      <c r="K59" s="749"/>
      <c r="L59" s="749"/>
      <c r="M59" s="749"/>
      <c r="N59" s="754" t="s">
        <v>139</v>
      </c>
      <c r="O59" s="627">
        <v>4340000</v>
      </c>
      <c r="P59" s="754"/>
      <c r="R59" t="str">
        <f t="shared" si="0"/>
        <v/>
      </c>
    </row>
    <row r="60" spans="1:18" hidden="1" x14ac:dyDescent="0.25">
      <c r="A60" s="749"/>
      <c r="B60" s="622" t="s">
        <v>241</v>
      </c>
      <c r="C60" s="622" t="s">
        <v>182</v>
      </c>
      <c r="D60" s="754" t="s">
        <v>138</v>
      </c>
      <c r="E60" s="622" t="s">
        <v>317</v>
      </c>
      <c r="F60" s="749"/>
      <c r="G60" s="622" t="s">
        <v>362</v>
      </c>
      <c r="H60" s="754">
        <v>2004</v>
      </c>
      <c r="I60" s="749"/>
      <c r="J60" s="749"/>
      <c r="K60" s="749"/>
      <c r="L60" s="749"/>
      <c r="M60" s="749"/>
      <c r="N60" s="754" t="s">
        <v>139</v>
      </c>
      <c r="O60" s="627">
        <v>975000</v>
      </c>
      <c r="P60" s="754"/>
      <c r="R60" t="str">
        <f t="shared" si="0"/>
        <v/>
      </c>
    </row>
    <row r="61" spans="1:18" hidden="1" x14ac:dyDescent="0.25">
      <c r="A61" s="749"/>
      <c r="B61" s="622" t="s">
        <v>240</v>
      </c>
      <c r="C61" s="622" t="s">
        <v>183</v>
      </c>
      <c r="D61" s="754" t="s">
        <v>138</v>
      </c>
      <c r="E61" s="622" t="s">
        <v>329</v>
      </c>
      <c r="F61" s="749"/>
      <c r="G61" s="622" t="s">
        <v>364</v>
      </c>
      <c r="H61" s="754">
        <v>2006</v>
      </c>
      <c r="I61" s="749"/>
      <c r="J61" s="749"/>
      <c r="K61" s="749"/>
      <c r="L61" s="749"/>
      <c r="M61" s="749"/>
      <c r="N61" s="754" t="s">
        <v>139</v>
      </c>
      <c r="O61" s="627">
        <v>17550000</v>
      </c>
      <c r="P61" s="754"/>
      <c r="R61" t="str">
        <f t="shared" si="0"/>
        <v/>
      </c>
    </row>
    <row r="62" spans="1:18" hidden="1" x14ac:dyDescent="0.25">
      <c r="A62" s="749"/>
      <c r="B62" s="622" t="s">
        <v>235</v>
      </c>
      <c r="C62" s="622" t="s">
        <v>178</v>
      </c>
      <c r="D62" s="754" t="s">
        <v>138</v>
      </c>
      <c r="E62" s="622" t="s">
        <v>300</v>
      </c>
      <c r="F62" s="749"/>
      <c r="G62" s="622" t="s">
        <v>361</v>
      </c>
      <c r="H62" s="754">
        <v>2006</v>
      </c>
      <c r="I62" s="749"/>
      <c r="J62" s="749"/>
      <c r="K62" s="749"/>
      <c r="L62" s="749"/>
      <c r="M62" s="749"/>
      <c r="N62" s="754" t="s">
        <v>139</v>
      </c>
      <c r="O62" s="627">
        <v>2062500</v>
      </c>
      <c r="P62" s="754"/>
      <c r="R62" t="str">
        <f t="shared" si="0"/>
        <v/>
      </c>
    </row>
    <row r="63" spans="1:18" hidden="1" x14ac:dyDescent="0.25">
      <c r="A63" s="749"/>
      <c r="B63" s="622" t="s">
        <v>272</v>
      </c>
      <c r="C63" s="622" t="s">
        <v>209</v>
      </c>
      <c r="D63" s="754" t="s">
        <v>138</v>
      </c>
      <c r="E63" s="622" t="s">
        <v>299</v>
      </c>
      <c r="F63" s="749"/>
      <c r="G63" s="622" t="s">
        <v>379</v>
      </c>
      <c r="H63" s="754">
        <v>2006</v>
      </c>
      <c r="I63" s="749"/>
      <c r="J63" s="749"/>
      <c r="K63" s="749"/>
      <c r="L63" s="749"/>
      <c r="M63" s="749"/>
      <c r="N63" s="754" t="s">
        <v>139</v>
      </c>
      <c r="O63" s="627">
        <v>525000</v>
      </c>
      <c r="P63" s="754"/>
      <c r="R63" t="str">
        <f t="shared" si="0"/>
        <v/>
      </c>
    </row>
    <row r="64" spans="1:18" hidden="1" x14ac:dyDescent="0.25">
      <c r="A64" s="749"/>
      <c r="B64" s="622" t="s">
        <v>245</v>
      </c>
      <c r="C64" s="622" t="s">
        <v>187</v>
      </c>
      <c r="D64" s="754" t="s">
        <v>138</v>
      </c>
      <c r="E64" s="622" t="s">
        <v>304</v>
      </c>
      <c r="F64" s="749"/>
      <c r="G64" s="622" t="s">
        <v>360</v>
      </c>
      <c r="H64" s="754">
        <v>2006</v>
      </c>
      <c r="I64" s="749"/>
      <c r="J64" s="749"/>
      <c r="K64" s="749"/>
      <c r="L64" s="749"/>
      <c r="M64" s="749"/>
      <c r="N64" s="754" t="s">
        <v>139</v>
      </c>
      <c r="O64" s="627">
        <v>1050000</v>
      </c>
      <c r="P64" s="754"/>
      <c r="R64" t="str">
        <f t="shared" si="0"/>
        <v/>
      </c>
    </row>
    <row r="65" spans="1:18" hidden="1" x14ac:dyDescent="0.25">
      <c r="A65" s="749"/>
      <c r="B65" s="622" t="s">
        <v>807</v>
      </c>
      <c r="C65" s="622" t="s">
        <v>182</v>
      </c>
      <c r="D65" s="754" t="s">
        <v>138</v>
      </c>
      <c r="E65" s="622" t="s">
        <v>845</v>
      </c>
      <c r="F65" s="749"/>
      <c r="G65" s="622" t="s">
        <v>362</v>
      </c>
      <c r="H65" s="754">
        <v>2006</v>
      </c>
      <c r="I65" s="749"/>
      <c r="J65" s="749"/>
      <c r="K65" s="749"/>
      <c r="L65" s="749"/>
      <c r="M65" s="749"/>
      <c r="N65" s="754" t="s">
        <v>139</v>
      </c>
      <c r="O65" s="627">
        <v>1500000</v>
      </c>
      <c r="P65" s="754"/>
      <c r="R65" t="str">
        <f t="shared" si="0"/>
        <v/>
      </c>
    </row>
    <row r="66" spans="1:18" hidden="1" x14ac:dyDescent="0.25">
      <c r="A66" s="749"/>
      <c r="B66" s="622" t="s">
        <v>241</v>
      </c>
      <c r="C66" s="622" t="s">
        <v>182</v>
      </c>
      <c r="D66" s="754" t="s">
        <v>138</v>
      </c>
      <c r="E66" s="622" t="s">
        <v>845</v>
      </c>
      <c r="F66" s="749"/>
      <c r="G66" s="622" t="s">
        <v>362</v>
      </c>
      <c r="H66" s="754">
        <v>2006</v>
      </c>
      <c r="I66" s="749"/>
      <c r="J66" s="749"/>
      <c r="K66" s="749"/>
      <c r="L66" s="749"/>
      <c r="M66" s="749"/>
      <c r="N66" s="754" t="s">
        <v>139</v>
      </c>
      <c r="O66" s="627">
        <v>1500000</v>
      </c>
      <c r="P66" s="754"/>
      <c r="R66" t="str">
        <f t="shared" si="0"/>
        <v/>
      </c>
    </row>
    <row r="67" spans="1:18" hidden="1" x14ac:dyDescent="0.25">
      <c r="A67" s="749"/>
      <c r="B67" s="622" t="s">
        <v>232</v>
      </c>
      <c r="C67" s="622" t="s">
        <v>175</v>
      </c>
      <c r="D67" s="754" t="s">
        <v>138</v>
      </c>
      <c r="E67" s="622" t="s">
        <v>304</v>
      </c>
      <c r="F67" s="749"/>
      <c r="G67" s="622" t="s">
        <v>360</v>
      </c>
      <c r="H67" s="754">
        <v>2006</v>
      </c>
      <c r="I67" s="749"/>
      <c r="J67" s="749"/>
      <c r="K67" s="749"/>
      <c r="L67" s="749"/>
      <c r="M67" s="749"/>
      <c r="N67" s="754" t="s">
        <v>139</v>
      </c>
      <c r="O67" s="627">
        <v>375000</v>
      </c>
      <c r="P67" s="754"/>
      <c r="R67" t="str">
        <f t="shared" si="0"/>
        <v/>
      </c>
    </row>
    <row r="68" spans="1:18" hidden="1" x14ac:dyDescent="0.25">
      <c r="A68" s="749"/>
      <c r="B68" s="622" t="s">
        <v>240</v>
      </c>
      <c r="C68" s="622" t="s">
        <v>183</v>
      </c>
      <c r="D68" s="754" t="s">
        <v>138</v>
      </c>
      <c r="E68" s="622" t="s">
        <v>304</v>
      </c>
      <c r="F68" s="749"/>
      <c r="G68" s="622" t="s">
        <v>369</v>
      </c>
      <c r="H68" s="754">
        <v>2001</v>
      </c>
      <c r="I68" s="749"/>
      <c r="J68" s="749"/>
      <c r="K68" s="749"/>
      <c r="L68" s="749"/>
      <c r="M68" s="749"/>
      <c r="N68" s="754" t="s">
        <v>139</v>
      </c>
      <c r="O68" s="627">
        <v>3825000</v>
      </c>
      <c r="P68" s="754"/>
      <c r="R68" t="str">
        <f t="shared" si="0"/>
        <v/>
      </c>
    </row>
    <row r="69" spans="1:18" x14ac:dyDescent="0.25">
      <c r="A69" s="749"/>
      <c r="B69" s="622" t="s">
        <v>259</v>
      </c>
      <c r="C69" s="622" t="s">
        <v>199</v>
      </c>
      <c r="D69" s="754" t="s">
        <v>138</v>
      </c>
      <c r="E69" s="622" t="s">
        <v>336</v>
      </c>
      <c r="F69" s="749"/>
      <c r="G69" s="622" t="s">
        <v>365</v>
      </c>
      <c r="H69" s="754">
        <v>2004</v>
      </c>
      <c r="I69" s="749"/>
      <c r="J69" s="749"/>
      <c r="K69" s="749"/>
      <c r="L69" s="749"/>
      <c r="M69" s="749"/>
      <c r="N69" s="754" t="s">
        <v>139</v>
      </c>
      <c r="O69" s="627">
        <v>67500</v>
      </c>
      <c r="P69" s="754"/>
      <c r="Q69" t="s">
        <v>2144</v>
      </c>
      <c r="R69" s="757">
        <f t="shared" si="0"/>
        <v>67500</v>
      </c>
    </row>
    <row r="70" spans="1:18" hidden="1" x14ac:dyDescent="0.25">
      <c r="A70" s="749"/>
      <c r="B70" s="622" t="s">
        <v>271</v>
      </c>
      <c r="C70" s="622" t="s">
        <v>177</v>
      </c>
      <c r="D70" s="754" t="s">
        <v>138</v>
      </c>
      <c r="E70" s="622" t="s">
        <v>324</v>
      </c>
      <c r="F70" s="749"/>
      <c r="G70" s="622" t="s">
        <v>362</v>
      </c>
      <c r="H70" s="754">
        <v>2004</v>
      </c>
      <c r="I70" s="749"/>
      <c r="J70" s="749"/>
      <c r="K70" s="749"/>
      <c r="L70" s="749"/>
      <c r="M70" s="749"/>
      <c r="N70" s="754" t="s">
        <v>139</v>
      </c>
      <c r="O70" s="627">
        <v>4920000</v>
      </c>
      <c r="P70" s="754"/>
      <c r="R70" t="str">
        <f t="shared" si="0"/>
        <v/>
      </c>
    </row>
    <row r="71" spans="1:18" hidden="1" x14ac:dyDescent="0.25">
      <c r="A71" s="749"/>
      <c r="B71" s="622" t="s">
        <v>233</v>
      </c>
      <c r="C71" s="622" t="s">
        <v>176</v>
      </c>
      <c r="D71" s="754" t="s">
        <v>138</v>
      </c>
      <c r="E71" s="622" t="s">
        <v>300</v>
      </c>
      <c r="F71" s="749"/>
      <c r="G71" s="622" t="s">
        <v>363</v>
      </c>
      <c r="H71" s="754">
        <v>2004</v>
      </c>
      <c r="I71" s="749"/>
      <c r="J71" s="749"/>
      <c r="K71" s="749"/>
      <c r="L71" s="749"/>
      <c r="M71" s="749"/>
      <c r="N71" s="754" t="s">
        <v>139</v>
      </c>
      <c r="O71" s="627">
        <v>1190000</v>
      </c>
      <c r="P71" s="754"/>
      <c r="R71" t="str">
        <f t="shared" si="0"/>
        <v/>
      </c>
    </row>
    <row r="72" spans="1:18" hidden="1" x14ac:dyDescent="0.25">
      <c r="A72" s="749"/>
      <c r="B72" s="622" t="s">
        <v>233</v>
      </c>
      <c r="C72" s="622" t="s">
        <v>176</v>
      </c>
      <c r="D72" s="754" t="s">
        <v>138</v>
      </c>
      <c r="E72" s="622" t="s">
        <v>331</v>
      </c>
      <c r="F72" s="749"/>
      <c r="G72" s="622" t="s">
        <v>363</v>
      </c>
      <c r="H72" s="754">
        <v>2006</v>
      </c>
      <c r="I72" s="749"/>
      <c r="J72" s="749"/>
      <c r="K72" s="749"/>
      <c r="L72" s="749"/>
      <c r="M72" s="749"/>
      <c r="N72" s="754" t="s">
        <v>139</v>
      </c>
      <c r="O72" s="627">
        <v>1275000</v>
      </c>
      <c r="P72" s="754"/>
      <c r="R72" t="str">
        <f t="shared" si="0"/>
        <v/>
      </c>
    </row>
    <row r="73" spans="1:18" hidden="1" x14ac:dyDescent="0.25">
      <c r="A73" s="749"/>
      <c r="B73" s="622" t="s">
        <v>267</v>
      </c>
      <c r="C73" s="622" t="s">
        <v>204</v>
      </c>
      <c r="D73" s="754" t="s">
        <v>138</v>
      </c>
      <c r="E73" s="622" t="s">
        <v>332</v>
      </c>
      <c r="F73" s="749"/>
      <c r="G73" s="622" t="s">
        <v>362</v>
      </c>
      <c r="H73" s="754">
        <v>2006</v>
      </c>
      <c r="I73" s="749"/>
      <c r="J73" s="749"/>
      <c r="K73" s="749"/>
      <c r="L73" s="749"/>
      <c r="M73" s="749"/>
      <c r="N73" s="754" t="s">
        <v>139</v>
      </c>
      <c r="O73" s="627">
        <v>700000</v>
      </c>
      <c r="P73" s="754"/>
      <c r="R73" t="str">
        <f t="shared" si="0"/>
        <v/>
      </c>
    </row>
    <row r="74" spans="1:18" x14ac:dyDescent="0.25">
      <c r="A74" s="749"/>
      <c r="B74" s="622" t="s">
        <v>243</v>
      </c>
      <c r="C74" s="622" t="s">
        <v>186</v>
      </c>
      <c r="D74" s="754" t="s">
        <v>138</v>
      </c>
      <c r="E74" s="622" t="s">
        <v>309</v>
      </c>
      <c r="F74" s="749"/>
      <c r="G74" s="622" t="s">
        <v>361</v>
      </c>
      <c r="H74" s="754">
        <v>2006</v>
      </c>
      <c r="I74" s="749"/>
      <c r="J74" s="749"/>
      <c r="K74" s="749"/>
      <c r="L74" s="749"/>
      <c r="M74" s="749"/>
      <c r="N74" s="754" t="s">
        <v>139</v>
      </c>
      <c r="O74" s="627">
        <v>240000</v>
      </c>
      <c r="P74" s="754"/>
      <c r="Q74" t="s">
        <v>2144</v>
      </c>
      <c r="R74" s="757">
        <f t="shared" si="0"/>
        <v>240000</v>
      </c>
    </row>
    <row r="75" spans="1:18" hidden="1" x14ac:dyDescent="0.25">
      <c r="A75" s="749"/>
      <c r="B75" s="622" t="s">
        <v>240</v>
      </c>
      <c r="C75" s="622" t="s">
        <v>824</v>
      </c>
      <c r="D75" s="754" t="s">
        <v>138</v>
      </c>
      <c r="E75" s="622" t="s">
        <v>304</v>
      </c>
      <c r="F75" s="749"/>
      <c r="G75" s="622" t="s">
        <v>369</v>
      </c>
      <c r="H75" s="754">
        <v>2001</v>
      </c>
      <c r="I75" s="749"/>
      <c r="J75" s="749"/>
      <c r="K75" s="749"/>
      <c r="L75" s="749"/>
      <c r="M75" s="749"/>
      <c r="N75" s="754" t="s">
        <v>139</v>
      </c>
      <c r="O75" s="627">
        <v>1050000</v>
      </c>
      <c r="P75" s="754"/>
      <c r="R75" t="str">
        <f t="shared" si="0"/>
        <v/>
      </c>
    </row>
    <row r="76" spans="1:18" x14ac:dyDescent="0.25">
      <c r="A76" s="749"/>
      <c r="B76" s="622" t="s">
        <v>232</v>
      </c>
      <c r="C76" s="622" t="s">
        <v>175</v>
      </c>
      <c r="D76" s="754" t="s">
        <v>138</v>
      </c>
      <c r="E76" s="622" t="s">
        <v>304</v>
      </c>
      <c r="F76" s="749"/>
      <c r="G76" s="622" t="s">
        <v>369</v>
      </c>
      <c r="H76" s="754">
        <v>2006</v>
      </c>
      <c r="I76" s="749"/>
      <c r="J76" s="749"/>
      <c r="K76" s="749"/>
      <c r="L76" s="749"/>
      <c r="M76" s="749"/>
      <c r="N76" s="754" t="s">
        <v>139</v>
      </c>
      <c r="O76" s="627">
        <v>60000</v>
      </c>
      <c r="P76" s="754"/>
      <c r="Q76" t="s">
        <v>2144</v>
      </c>
      <c r="R76" s="757">
        <f t="shared" ref="R76:R139" si="1">IF(O76&lt;300000,O76,"")</f>
        <v>60000</v>
      </c>
    </row>
    <row r="77" spans="1:18" hidden="1" x14ac:dyDescent="0.25">
      <c r="A77" s="749"/>
      <c r="B77" s="622" t="s">
        <v>241</v>
      </c>
      <c r="C77" s="622" t="s">
        <v>184</v>
      </c>
      <c r="D77" s="754" t="s">
        <v>138</v>
      </c>
      <c r="E77" s="622" t="s">
        <v>329</v>
      </c>
      <c r="F77" s="749"/>
      <c r="G77" s="622" t="s">
        <v>369</v>
      </c>
      <c r="H77" s="754">
        <v>2006</v>
      </c>
      <c r="I77" s="749"/>
      <c r="J77" s="749"/>
      <c r="K77" s="749"/>
      <c r="L77" s="749"/>
      <c r="M77" s="749"/>
      <c r="N77" s="754" t="s">
        <v>139</v>
      </c>
      <c r="O77" s="627">
        <v>800000</v>
      </c>
      <c r="P77" s="754"/>
      <c r="R77" t="str">
        <f t="shared" si="1"/>
        <v/>
      </c>
    </row>
    <row r="78" spans="1:18" hidden="1" x14ac:dyDescent="0.25">
      <c r="A78" s="749"/>
      <c r="B78" s="622" t="s">
        <v>804</v>
      </c>
      <c r="C78" s="622" t="s">
        <v>178</v>
      </c>
      <c r="D78" s="754" t="s">
        <v>138</v>
      </c>
      <c r="E78" s="622" t="s">
        <v>301</v>
      </c>
      <c r="F78" s="749"/>
      <c r="G78" s="622" t="s">
        <v>361</v>
      </c>
      <c r="H78" s="754">
        <v>2005</v>
      </c>
      <c r="I78" s="749"/>
      <c r="J78" s="749"/>
      <c r="K78" s="749"/>
      <c r="L78" s="749"/>
      <c r="M78" s="749"/>
      <c r="N78" s="754" t="s">
        <v>139</v>
      </c>
      <c r="O78" s="627">
        <v>3150000</v>
      </c>
      <c r="P78" s="754"/>
      <c r="R78" t="str">
        <f t="shared" si="1"/>
        <v/>
      </c>
    </row>
    <row r="79" spans="1:18" hidden="1" x14ac:dyDescent="0.25">
      <c r="A79" s="749"/>
      <c r="B79" s="622" t="s">
        <v>233</v>
      </c>
      <c r="C79" s="622" t="s">
        <v>176</v>
      </c>
      <c r="D79" s="754" t="s">
        <v>138</v>
      </c>
      <c r="E79" s="622" t="s">
        <v>324</v>
      </c>
      <c r="F79" s="749"/>
      <c r="G79" s="622" t="s">
        <v>363</v>
      </c>
      <c r="H79" s="754">
        <v>2005</v>
      </c>
      <c r="I79" s="749"/>
      <c r="J79" s="749"/>
      <c r="K79" s="749"/>
      <c r="L79" s="749"/>
      <c r="M79" s="749"/>
      <c r="N79" s="754" t="s">
        <v>139</v>
      </c>
      <c r="O79" s="627">
        <v>700000</v>
      </c>
      <c r="P79" s="754"/>
      <c r="R79" t="str">
        <f t="shared" si="1"/>
        <v/>
      </c>
    </row>
    <row r="80" spans="1:18" hidden="1" x14ac:dyDescent="0.25">
      <c r="A80" s="749"/>
      <c r="B80" s="622" t="s">
        <v>271</v>
      </c>
      <c r="C80" s="622" t="s">
        <v>177</v>
      </c>
      <c r="D80" s="754" t="s">
        <v>138</v>
      </c>
      <c r="E80" s="622" t="s">
        <v>324</v>
      </c>
      <c r="F80" s="749"/>
      <c r="G80" s="622" t="s">
        <v>362</v>
      </c>
      <c r="H80" s="754">
        <v>2005</v>
      </c>
      <c r="I80" s="749"/>
      <c r="J80" s="749"/>
      <c r="K80" s="749"/>
      <c r="L80" s="749"/>
      <c r="M80" s="749"/>
      <c r="N80" s="754" t="s">
        <v>139</v>
      </c>
      <c r="O80" s="627">
        <v>5740000</v>
      </c>
      <c r="P80" s="754"/>
      <c r="R80" t="str">
        <f t="shared" si="1"/>
        <v/>
      </c>
    </row>
    <row r="81" spans="1:18" x14ac:dyDescent="0.25">
      <c r="A81" s="749"/>
      <c r="B81" s="622" t="s">
        <v>242</v>
      </c>
      <c r="C81" s="622" t="s">
        <v>185</v>
      </c>
      <c r="D81" s="754" t="s">
        <v>138</v>
      </c>
      <c r="E81" s="622" t="s">
        <v>320</v>
      </c>
      <c r="F81" s="749"/>
      <c r="G81" s="622" t="s">
        <v>364</v>
      </c>
      <c r="H81" s="754">
        <v>2004</v>
      </c>
      <c r="I81" s="749"/>
      <c r="J81" s="749"/>
      <c r="K81" s="749"/>
      <c r="L81" s="749"/>
      <c r="M81" s="749"/>
      <c r="N81" s="754" t="s">
        <v>139</v>
      </c>
      <c r="O81" s="627">
        <v>140000</v>
      </c>
      <c r="P81" s="754"/>
      <c r="Q81" t="s">
        <v>2144</v>
      </c>
      <c r="R81" s="757">
        <f t="shared" si="1"/>
        <v>140000</v>
      </c>
    </row>
    <row r="82" spans="1:18" hidden="1" x14ac:dyDescent="0.25">
      <c r="A82" s="749"/>
      <c r="B82" s="622" t="s">
        <v>272</v>
      </c>
      <c r="C82" s="622" t="s">
        <v>209</v>
      </c>
      <c r="D82" s="754" t="s">
        <v>138</v>
      </c>
      <c r="E82" s="622" t="s">
        <v>299</v>
      </c>
      <c r="F82" s="749"/>
      <c r="G82" s="622" t="s">
        <v>378</v>
      </c>
      <c r="H82" s="754">
        <v>2001</v>
      </c>
      <c r="I82" s="749"/>
      <c r="J82" s="749"/>
      <c r="K82" s="749"/>
      <c r="L82" s="749"/>
      <c r="M82" s="749"/>
      <c r="N82" s="754" t="s">
        <v>139</v>
      </c>
      <c r="O82" s="627">
        <v>315000</v>
      </c>
      <c r="P82" s="754"/>
      <c r="R82" t="str">
        <f t="shared" si="1"/>
        <v/>
      </c>
    </row>
    <row r="83" spans="1:18" hidden="1" x14ac:dyDescent="0.25">
      <c r="A83" s="749"/>
      <c r="B83" s="622" t="s">
        <v>805</v>
      </c>
      <c r="C83" s="622" t="s">
        <v>822</v>
      </c>
      <c r="D83" s="754" t="s">
        <v>138</v>
      </c>
      <c r="E83" s="622" t="s">
        <v>138</v>
      </c>
      <c r="F83" s="749"/>
      <c r="G83" s="622" t="s">
        <v>360</v>
      </c>
      <c r="H83" s="754">
        <v>2006</v>
      </c>
      <c r="I83" s="749"/>
      <c r="J83" s="749"/>
      <c r="K83" s="749"/>
      <c r="L83" s="749"/>
      <c r="M83" s="749"/>
      <c r="N83" s="754" t="s">
        <v>139</v>
      </c>
      <c r="O83" s="627">
        <v>1120000</v>
      </c>
      <c r="P83" s="754"/>
      <c r="R83" t="str">
        <f t="shared" si="1"/>
        <v/>
      </c>
    </row>
    <row r="84" spans="1:18" hidden="1" x14ac:dyDescent="0.25">
      <c r="A84" s="749"/>
      <c r="B84" s="622" t="s">
        <v>245</v>
      </c>
      <c r="C84" s="622" t="s">
        <v>187</v>
      </c>
      <c r="D84" s="754" t="s">
        <v>138</v>
      </c>
      <c r="E84" s="622" t="s">
        <v>848</v>
      </c>
      <c r="F84" s="749"/>
      <c r="G84" s="622" t="s">
        <v>360</v>
      </c>
      <c r="H84" s="754">
        <v>2006</v>
      </c>
      <c r="I84" s="749"/>
      <c r="J84" s="749"/>
      <c r="K84" s="749"/>
      <c r="L84" s="749"/>
      <c r="M84" s="749"/>
      <c r="N84" s="754" t="s">
        <v>139</v>
      </c>
      <c r="O84" s="627">
        <v>840000</v>
      </c>
      <c r="P84" s="754"/>
      <c r="R84" t="str">
        <f t="shared" si="1"/>
        <v/>
      </c>
    </row>
    <row r="85" spans="1:18" hidden="1" x14ac:dyDescent="0.25">
      <c r="A85" s="749"/>
      <c r="B85" s="622" t="s">
        <v>810</v>
      </c>
      <c r="C85" s="622" t="s">
        <v>826</v>
      </c>
      <c r="D85" s="754" t="s">
        <v>138</v>
      </c>
      <c r="E85" s="622" t="s">
        <v>304</v>
      </c>
      <c r="F85" s="749"/>
      <c r="G85" s="622" t="s">
        <v>362</v>
      </c>
      <c r="H85" s="754">
        <v>2006</v>
      </c>
      <c r="I85" s="749"/>
      <c r="J85" s="749"/>
      <c r="K85" s="749"/>
      <c r="L85" s="749"/>
      <c r="M85" s="749"/>
      <c r="N85" s="754" t="s">
        <v>139</v>
      </c>
      <c r="O85" s="627">
        <v>2200000</v>
      </c>
      <c r="P85" s="754"/>
      <c r="R85" t="str">
        <f t="shared" si="1"/>
        <v/>
      </c>
    </row>
    <row r="86" spans="1:18" hidden="1" x14ac:dyDescent="0.25">
      <c r="A86" s="749"/>
      <c r="B86" s="622" t="s">
        <v>241</v>
      </c>
      <c r="C86" s="622" t="s">
        <v>827</v>
      </c>
      <c r="D86" s="754" t="s">
        <v>138</v>
      </c>
      <c r="E86" s="622" t="s">
        <v>335</v>
      </c>
      <c r="F86" s="749"/>
      <c r="G86" s="622" t="s">
        <v>378</v>
      </c>
      <c r="H86" s="754">
        <v>2006</v>
      </c>
      <c r="I86" s="749"/>
      <c r="J86" s="749"/>
      <c r="K86" s="749"/>
      <c r="L86" s="749"/>
      <c r="M86" s="749"/>
      <c r="N86" s="754" t="s">
        <v>139</v>
      </c>
      <c r="O86" s="627">
        <v>3200000</v>
      </c>
      <c r="P86" s="754"/>
      <c r="R86" t="str">
        <f t="shared" si="1"/>
        <v/>
      </c>
    </row>
    <row r="87" spans="1:18" hidden="1" x14ac:dyDescent="0.25">
      <c r="A87" s="749"/>
      <c r="B87" s="622" t="s">
        <v>811</v>
      </c>
      <c r="C87" s="622" t="s">
        <v>828</v>
      </c>
      <c r="D87" s="754" t="s">
        <v>138</v>
      </c>
      <c r="E87" s="622" t="s">
        <v>850</v>
      </c>
      <c r="F87" s="749"/>
      <c r="G87" s="622" t="s">
        <v>361</v>
      </c>
      <c r="H87" s="754">
        <v>2003</v>
      </c>
      <c r="I87" s="749"/>
      <c r="J87" s="749"/>
      <c r="K87" s="749"/>
      <c r="L87" s="749"/>
      <c r="M87" s="749"/>
      <c r="N87" s="754" t="s">
        <v>139</v>
      </c>
      <c r="O87" s="627">
        <v>2850000</v>
      </c>
      <c r="P87" s="754"/>
      <c r="R87" t="str">
        <f t="shared" si="1"/>
        <v/>
      </c>
    </row>
    <row r="88" spans="1:18" hidden="1" x14ac:dyDescent="0.25">
      <c r="A88" s="749"/>
      <c r="B88" s="622" t="s">
        <v>233</v>
      </c>
      <c r="C88" s="622" t="s">
        <v>176</v>
      </c>
      <c r="D88" s="754" t="s">
        <v>138</v>
      </c>
      <c r="E88" s="622" t="s">
        <v>851</v>
      </c>
      <c r="F88" s="749"/>
      <c r="G88" s="622" t="s">
        <v>363</v>
      </c>
      <c r="H88" s="754">
        <v>2006</v>
      </c>
      <c r="I88" s="749"/>
      <c r="J88" s="749"/>
      <c r="K88" s="749"/>
      <c r="L88" s="749"/>
      <c r="M88" s="749"/>
      <c r="N88" s="754" t="s">
        <v>139</v>
      </c>
      <c r="O88" s="627">
        <v>750000</v>
      </c>
      <c r="P88" s="754"/>
      <c r="R88" t="str">
        <f t="shared" si="1"/>
        <v/>
      </c>
    </row>
    <row r="89" spans="1:18" hidden="1" x14ac:dyDescent="0.25">
      <c r="A89" s="749"/>
      <c r="B89" s="622" t="s">
        <v>271</v>
      </c>
      <c r="C89" s="622" t="s">
        <v>177</v>
      </c>
      <c r="D89" s="754" t="s">
        <v>138</v>
      </c>
      <c r="E89" s="622" t="s">
        <v>851</v>
      </c>
      <c r="F89" s="749"/>
      <c r="G89" s="622" t="s">
        <v>362</v>
      </c>
      <c r="H89" s="754">
        <v>2006</v>
      </c>
      <c r="I89" s="749"/>
      <c r="J89" s="749"/>
      <c r="K89" s="749"/>
      <c r="L89" s="749"/>
      <c r="M89" s="749"/>
      <c r="N89" s="754" t="s">
        <v>139</v>
      </c>
      <c r="O89" s="627">
        <v>7125000</v>
      </c>
      <c r="P89" s="754"/>
      <c r="R89" t="str">
        <f t="shared" si="1"/>
        <v/>
      </c>
    </row>
    <row r="90" spans="1:18" hidden="1" x14ac:dyDescent="0.25">
      <c r="A90" s="749"/>
      <c r="B90" s="622" t="s">
        <v>243</v>
      </c>
      <c r="C90" s="622" t="s">
        <v>186</v>
      </c>
      <c r="D90" s="754" t="s">
        <v>138</v>
      </c>
      <c r="E90" s="622" t="s">
        <v>851</v>
      </c>
      <c r="F90" s="749"/>
      <c r="G90" s="622" t="s">
        <v>361</v>
      </c>
      <c r="H90" s="754">
        <v>2006</v>
      </c>
      <c r="I90" s="749"/>
      <c r="J90" s="749"/>
      <c r="K90" s="749"/>
      <c r="L90" s="749"/>
      <c r="M90" s="749"/>
      <c r="N90" s="754" t="s">
        <v>139</v>
      </c>
      <c r="O90" s="627">
        <v>311250</v>
      </c>
      <c r="P90" s="754"/>
      <c r="R90" t="str">
        <f t="shared" si="1"/>
        <v/>
      </c>
    </row>
    <row r="91" spans="1:18" hidden="1" x14ac:dyDescent="0.25">
      <c r="A91" s="749"/>
      <c r="B91" s="622" t="s">
        <v>233</v>
      </c>
      <c r="C91" s="622" t="s">
        <v>176</v>
      </c>
      <c r="D91" s="754" t="s">
        <v>138</v>
      </c>
      <c r="E91" s="622" t="s">
        <v>331</v>
      </c>
      <c r="F91" s="749"/>
      <c r="G91" s="622" t="s">
        <v>363</v>
      </c>
      <c r="H91" s="754">
        <v>2006</v>
      </c>
      <c r="I91" s="749"/>
      <c r="J91" s="749"/>
      <c r="K91" s="749"/>
      <c r="L91" s="749"/>
      <c r="M91" s="749"/>
      <c r="N91" s="754" t="s">
        <v>139</v>
      </c>
      <c r="O91" s="627">
        <v>637500</v>
      </c>
      <c r="P91" s="754"/>
      <c r="R91" t="str">
        <f t="shared" si="1"/>
        <v/>
      </c>
    </row>
    <row r="92" spans="1:18" hidden="1" x14ac:dyDescent="0.25">
      <c r="A92" s="749"/>
      <c r="B92" s="622" t="s">
        <v>271</v>
      </c>
      <c r="C92" s="622" t="s">
        <v>177</v>
      </c>
      <c r="D92" s="754" t="s">
        <v>138</v>
      </c>
      <c r="E92" s="622" t="s">
        <v>300</v>
      </c>
      <c r="F92" s="749"/>
      <c r="G92" s="622" t="s">
        <v>362</v>
      </c>
      <c r="H92" s="754">
        <v>2006</v>
      </c>
      <c r="I92" s="749"/>
      <c r="J92" s="749"/>
      <c r="K92" s="749"/>
      <c r="L92" s="749"/>
      <c r="M92" s="749"/>
      <c r="N92" s="754" t="s">
        <v>139</v>
      </c>
      <c r="O92" s="627">
        <v>3750000</v>
      </c>
      <c r="P92" s="754"/>
      <c r="R92" t="str">
        <f t="shared" si="1"/>
        <v/>
      </c>
    </row>
    <row r="93" spans="1:18" hidden="1" x14ac:dyDescent="0.25">
      <c r="A93" s="749"/>
      <c r="B93" s="622" t="s">
        <v>267</v>
      </c>
      <c r="C93" s="622" t="s">
        <v>204</v>
      </c>
      <c r="D93" s="754" t="s">
        <v>138</v>
      </c>
      <c r="E93" s="622" t="s">
        <v>332</v>
      </c>
      <c r="F93" s="749"/>
      <c r="G93" s="622" t="s">
        <v>362</v>
      </c>
      <c r="H93" s="754">
        <v>2003</v>
      </c>
      <c r="I93" s="749"/>
      <c r="J93" s="749"/>
      <c r="K93" s="749"/>
      <c r="L93" s="749"/>
      <c r="M93" s="749"/>
      <c r="N93" s="754" t="s">
        <v>139</v>
      </c>
      <c r="O93" s="627">
        <v>600000</v>
      </c>
      <c r="P93" s="754"/>
      <c r="R93" t="str">
        <f t="shared" si="1"/>
        <v/>
      </c>
    </row>
    <row r="94" spans="1:18" hidden="1" x14ac:dyDescent="0.25">
      <c r="A94" s="749"/>
      <c r="B94" s="622" t="s">
        <v>812</v>
      </c>
      <c r="C94" s="622" t="s">
        <v>178</v>
      </c>
      <c r="D94" s="754" t="s">
        <v>138</v>
      </c>
      <c r="E94" s="622" t="s">
        <v>300</v>
      </c>
      <c r="F94" s="749"/>
      <c r="G94" s="622" t="s">
        <v>361</v>
      </c>
      <c r="H94" s="754">
        <v>2006</v>
      </c>
      <c r="I94" s="749"/>
      <c r="J94" s="749"/>
      <c r="K94" s="749"/>
      <c r="L94" s="749"/>
      <c r="M94" s="749"/>
      <c r="N94" s="754" t="s">
        <v>139</v>
      </c>
      <c r="O94" s="627">
        <v>1650000</v>
      </c>
      <c r="P94" s="754"/>
      <c r="R94" t="str">
        <f t="shared" si="1"/>
        <v/>
      </c>
    </row>
    <row r="95" spans="1:18" hidden="1" x14ac:dyDescent="0.25">
      <c r="A95" s="749"/>
      <c r="B95" s="622" t="s">
        <v>241</v>
      </c>
      <c r="C95" s="622" t="s">
        <v>182</v>
      </c>
      <c r="D95" s="754" t="s">
        <v>138</v>
      </c>
      <c r="E95" s="622" t="s">
        <v>314</v>
      </c>
      <c r="F95" s="749"/>
      <c r="G95" s="622" t="s">
        <v>362</v>
      </c>
      <c r="H95" s="754">
        <v>2006</v>
      </c>
      <c r="I95" s="749"/>
      <c r="J95" s="749"/>
      <c r="K95" s="749"/>
      <c r="L95" s="749"/>
      <c r="M95" s="749"/>
      <c r="N95" s="754" t="s">
        <v>139</v>
      </c>
      <c r="O95" s="627">
        <v>1040000</v>
      </c>
      <c r="P95" s="754"/>
      <c r="R95" t="str">
        <f t="shared" si="1"/>
        <v/>
      </c>
    </row>
    <row r="96" spans="1:18" hidden="1" x14ac:dyDescent="0.25">
      <c r="A96" s="749"/>
      <c r="B96" s="622" t="s">
        <v>241</v>
      </c>
      <c r="C96" s="622" t="s">
        <v>182</v>
      </c>
      <c r="D96" s="754" t="s">
        <v>138</v>
      </c>
      <c r="E96" s="622" t="s">
        <v>852</v>
      </c>
      <c r="F96" s="749"/>
      <c r="G96" s="622" t="s">
        <v>362</v>
      </c>
      <c r="H96" s="754">
        <v>2006</v>
      </c>
      <c r="I96" s="749"/>
      <c r="J96" s="749"/>
      <c r="K96" s="749"/>
      <c r="L96" s="749"/>
      <c r="M96" s="749"/>
      <c r="N96" s="754" t="s">
        <v>139</v>
      </c>
      <c r="O96" s="627">
        <v>1125000</v>
      </c>
      <c r="P96" s="754"/>
      <c r="R96" t="str">
        <f t="shared" si="1"/>
        <v/>
      </c>
    </row>
    <row r="97" spans="1:18" hidden="1" x14ac:dyDescent="0.25">
      <c r="A97" s="749"/>
      <c r="B97" s="622" t="s">
        <v>240</v>
      </c>
      <c r="C97" s="622" t="s">
        <v>183</v>
      </c>
      <c r="D97" s="754" t="s">
        <v>138</v>
      </c>
      <c r="E97" s="622" t="s">
        <v>304</v>
      </c>
      <c r="F97" s="749"/>
      <c r="G97" s="622" t="s">
        <v>369</v>
      </c>
      <c r="H97" s="754">
        <v>2006</v>
      </c>
      <c r="I97" s="749"/>
      <c r="J97" s="749"/>
      <c r="K97" s="749"/>
      <c r="L97" s="749"/>
      <c r="M97" s="749"/>
      <c r="N97" s="754" t="s">
        <v>139</v>
      </c>
      <c r="O97" s="627">
        <v>637500</v>
      </c>
      <c r="P97" s="754"/>
      <c r="R97" t="str">
        <f t="shared" si="1"/>
        <v/>
      </c>
    </row>
    <row r="98" spans="1:18" hidden="1" x14ac:dyDescent="0.25">
      <c r="A98" s="749"/>
      <c r="B98" s="622" t="s">
        <v>807</v>
      </c>
      <c r="C98" s="622" t="s">
        <v>184</v>
      </c>
      <c r="D98" s="754" t="s">
        <v>138</v>
      </c>
      <c r="E98" s="622" t="s">
        <v>329</v>
      </c>
      <c r="F98" s="749"/>
      <c r="G98" s="622" t="s">
        <v>865</v>
      </c>
      <c r="H98" s="754">
        <v>2006</v>
      </c>
      <c r="I98" s="749"/>
      <c r="J98" s="749"/>
      <c r="K98" s="749"/>
      <c r="L98" s="749"/>
      <c r="M98" s="749"/>
      <c r="N98" s="754" t="s">
        <v>139</v>
      </c>
      <c r="O98" s="627">
        <v>750000</v>
      </c>
      <c r="P98" s="754"/>
      <c r="R98" t="str">
        <f t="shared" si="1"/>
        <v/>
      </c>
    </row>
    <row r="99" spans="1:18" ht="15.75" hidden="1" thickBot="1" x14ac:dyDescent="0.3">
      <c r="A99" s="750"/>
      <c r="B99" s="632" t="s">
        <v>240</v>
      </c>
      <c r="C99" s="632" t="s">
        <v>183</v>
      </c>
      <c r="D99" s="633" t="s">
        <v>138</v>
      </c>
      <c r="E99" s="632" t="s">
        <v>327</v>
      </c>
      <c r="F99" s="750"/>
      <c r="G99" s="632" t="s">
        <v>364</v>
      </c>
      <c r="H99" s="633">
        <v>2006</v>
      </c>
      <c r="I99" s="750"/>
      <c r="J99" s="750"/>
      <c r="K99" s="750"/>
      <c r="L99" s="750"/>
      <c r="M99" s="750"/>
      <c r="N99" s="633" t="s">
        <v>139</v>
      </c>
      <c r="O99" s="634">
        <v>640000</v>
      </c>
      <c r="P99" s="633"/>
      <c r="R99" t="str">
        <f t="shared" si="1"/>
        <v/>
      </c>
    </row>
    <row r="100" spans="1:18" hidden="1" x14ac:dyDescent="0.25">
      <c r="A100" s="749"/>
      <c r="B100" s="622" t="s">
        <v>240</v>
      </c>
      <c r="C100" s="622" t="s">
        <v>183</v>
      </c>
      <c r="D100" s="754" t="s">
        <v>138</v>
      </c>
      <c r="E100" s="622" t="s">
        <v>304</v>
      </c>
      <c r="F100" s="749"/>
      <c r="G100" s="622" t="s">
        <v>364</v>
      </c>
      <c r="H100" s="754">
        <v>2006</v>
      </c>
      <c r="I100" s="749"/>
      <c r="J100" s="749"/>
      <c r="K100" s="749"/>
      <c r="L100" s="749"/>
      <c r="M100" s="749"/>
      <c r="N100" s="754" t="s">
        <v>139</v>
      </c>
      <c r="O100" s="627">
        <v>1360000</v>
      </c>
      <c r="P100" s="754"/>
      <c r="R100" t="str">
        <f t="shared" si="1"/>
        <v/>
      </c>
    </row>
    <row r="101" spans="1:18" x14ac:dyDescent="0.25">
      <c r="A101" s="749"/>
      <c r="B101" s="622" t="s">
        <v>272</v>
      </c>
      <c r="C101" s="622" t="s">
        <v>209</v>
      </c>
      <c r="D101" s="754" t="s">
        <v>138</v>
      </c>
      <c r="E101" s="622" t="s">
        <v>299</v>
      </c>
      <c r="F101" s="749"/>
      <c r="G101" s="622" t="s">
        <v>379</v>
      </c>
      <c r="H101" s="754">
        <v>2006</v>
      </c>
      <c r="I101" s="749"/>
      <c r="J101" s="749"/>
      <c r="K101" s="749"/>
      <c r="L101" s="749"/>
      <c r="M101" s="749"/>
      <c r="N101" s="754" t="s">
        <v>139</v>
      </c>
      <c r="O101" s="627">
        <v>140000</v>
      </c>
      <c r="P101" s="754"/>
      <c r="Q101" t="s">
        <v>2144</v>
      </c>
      <c r="R101" s="757">
        <f t="shared" si="1"/>
        <v>140000</v>
      </c>
    </row>
    <row r="102" spans="1:18" hidden="1" x14ac:dyDescent="0.25">
      <c r="A102" s="749"/>
      <c r="B102" s="622" t="s">
        <v>255</v>
      </c>
      <c r="C102" s="622" t="s">
        <v>196</v>
      </c>
      <c r="D102" s="754" t="s">
        <v>138</v>
      </c>
      <c r="E102" s="622" t="s">
        <v>304</v>
      </c>
      <c r="F102" s="749"/>
      <c r="G102" s="622" t="s">
        <v>863</v>
      </c>
      <c r="H102" s="754">
        <v>2006</v>
      </c>
      <c r="I102" s="749"/>
      <c r="J102" s="749"/>
      <c r="K102" s="749"/>
      <c r="L102" s="749"/>
      <c r="M102" s="749"/>
      <c r="N102" s="754" t="s">
        <v>139</v>
      </c>
      <c r="O102" s="627">
        <v>2400000</v>
      </c>
      <c r="P102" s="754"/>
      <c r="R102" t="str">
        <f t="shared" si="1"/>
        <v/>
      </c>
    </row>
    <row r="103" spans="1:18" x14ac:dyDescent="0.25">
      <c r="A103" s="749"/>
      <c r="B103" s="622" t="s">
        <v>272</v>
      </c>
      <c r="C103" s="622" t="s">
        <v>209</v>
      </c>
      <c r="D103" s="754" t="s">
        <v>138</v>
      </c>
      <c r="E103" s="622" t="s">
        <v>299</v>
      </c>
      <c r="F103" s="749"/>
      <c r="G103" s="622" t="s">
        <v>379</v>
      </c>
      <c r="H103" s="754">
        <v>2006</v>
      </c>
      <c r="I103" s="749"/>
      <c r="J103" s="749"/>
      <c r="K103" s="749"/>
      <c r="L103" s="749"/>
      <c r="M103" s="749"/>
      <c r="N103" s="754" t="s">
        <v>139</v>
      </c>
      <c r="O103" s="627">
        <v>280000</v>
      </c>
      <c r="P103" s="754"/>
      <c r="Q103" t="s">
        <v>2144</v>
      </c>
      <c r="R103" s="757">
        <f t="shared" si="1"/>
        <v>280000</v>
      </c>
    </row>
    <row r="104" spans="1:18" hidden="1" x14ac:dyDescent="0.25">
      <c r="A104" s="749"/>
      <c r="B104" s="622" t="s">
        <v>245</v>
      </c>
      <c r="C104" s="622" t="s">
        <v>187</v>
      </c>
      <c r="D104" s="754" t="s">
        <v>138</v>
      </c>
      <c r="E104" s="622" t="s">
        <v>304</v>
      </c>
      <c r="F104" s="749"/>
      <c r="G104" s="622" t="s">
        <v>360</v>
      </c>
      <c r="H104" s="754">
        <v>2006</v>
      </c>
      <c r="I104" s="749"/>
      <c r="J104" s="749"/>
      <c r="K104" s="749"/>
      <c r="L104" s="749"/>
      <c r="M104" s="749"/>
      <c r="N104" s="754" t="s">
        <v>139</v>
      </c>
      <c r="O104" s="627">
        <v>1600000</v>
      </c>
      <c r="P104" s="754"/>
      <c r="R104" t="str">
        <f t="shared" si="1"/>
        <v/>
      </c>
    </row>
    <row r="105" spans="1:18" hidden="1" x14ac:dyDescent="0.25">
      <c r="A105" s="749"/>
      <c r="B105" s="622" t="s">
        <v>241</v>
      </c>
      <c r="C105" s="622" t="s">
        <v>184</v>
      </c>
      <c r="D105" s="754" t="s">
        <v>138</v>
      </c>
      <c r="E105" s="622" t="s">
        <v>329</v>
      </c>
      <c r="F105" s="749"/>
      <c r="G105" s="622" t="s">
        <v>367</v>
      </c>
      <c r="H105" s="754">
        <v>2006</v>
      </c>
      <c r="I105" s="749"/>
      <c r="J105" s="749"/>
      <c r="K105" s="749"/>
      <c r="L105" s="749"/>
      <c r="M105" s="749"/>
      <c r="N105" s="754" t="s">
        <v>139</v>
      </c>
      <c r="O105" s="627">
        <v>1200000</v>
      </c>
      <c r="P105" s="754"/>
      <c r="R105" t="str">
        <f t="shared" si="1"/>
        <v/>
      </c>
    </row>
    <row r="106" spans="1:18" x14ac:dyDescent="0.25">
      <c r="A106" s="749"/>
      <c r="B106" s="622" t="s">
        <v>245</v>
      </c>
      <c r="C106" s="622" t="s">
        <v>187</v>
      </c>
      <c r="D106" s="754" t="s">
        <v>138</v>
      </c>
      <c r="E106" s="622" t="s">
        <v>304</v>
      </c>
      <c r="F106" s="749"/>
      <c r="G106" s="622" t="s">
        <v>360</v>
      </c>
      <c r="H106" s="754">
        <v>2004</v>
      </c>
      <c r="I106" s="749"/>
      <c r="J106" s="749"/>
      <c r="K106" s="749"/>
      <c r="L106" s="749"/>
      <c r="M106" s="749"/>
      <c r="N106" s="754" t="s">
        <v>139</v>
      </c>
      <c r="O106" s="627">
        <v>227500</v>
      </c>
      <c r="P106" s="754"/>
      <c r="Q106" t="s">
        <v>2144</v>
      </c>
      <c r="R106" s="757">
        <f t="shared" si="1"/>
        <v>227500</v>
      </c>
    </row>
    <row r="107" spans="1:18" hidden="1" x14ac:dyDescent="0.25">
      <c r="A107" s="749"/>
      <c r="B107" s="622" t="s">
        <v>812</v>
      </c>
      <c r="C107" s="622" t="s">
        <v>178</v>
      </c>
      <c r="D107" s="754" t="s">
        <v>138</v>
      </c>
      <c r="E107" s="622" t="s">
        <v>301</v>
      </c>
      <c r="F107" s="749"/>
      <c r="G107" s="622" t="s">
        <v>361</v>
      </c>
      <c r="H107" s="754">
        <v>2005</v>
      </c>
      <c r="I107" s="749"/>
      <c r="J107" s="749"/>
      <c r="K107" s="749"/>
      <c r="L107" s="749"/>
      <c r="M107" s="749"/>
      <c r="N107" s="754" t="s">
        <v>139</v>
      </c>
      <c r="O107" s="627">
        <v>2275000</v>
      </c>
      <c r="P107" s="754"/>
      <c r="R107" t="str">
        <f t="shared" si="1"/>
        <v/>
      </c>
    </row>
    <row r="108" spans="1:18" hidden="1" x14ac:dyDescent="0.25">
      <c r="A108" s="749"/>
      <c r="B108" s="622" t="s">
        <v>240</v>
      </c>
      <c r="C108" s="622" t="s">
        <v>183</v>
      </c>
      <c r="D108" s="754" t="s">
        <v>138</v>
      </c>
      <c r="E108" s="622" t="s">
        <v>304</v>
      </c>
      <c r="F108" s="749"/>
      <c r="G108" s="622" t="s">
        <v>369</v>
      </c>
      <c r="H108" s="754">
        <v>2003</v>
      </c>
      <c r="I108" s="749"/>
      <c r="J108" s="749"/>
      <c r="K108" s="749"/>
      <c r="L108" s="749"/>
      <c r="M108" s="749"/>
      <c r="N108" s="754" t="s">
        <v>139</v>
      </c>
      <c r="O108" s="627">
        <v>552500</v>
      </c>
      <c r="P108" s="754"/>
      <c r="R108" t="str">
        <f t="shared" si="1"/>
        <v/>
      </c>
    </row>
    <row r="109" spans="1:18" hidden="1" x14ac:dyDescent="0.25">
      <c r="A109" s="749"/>
      <c r="B109" s="622" t="s">
        <v>240</v>
      </c>
      <c r="C109" s="622" t="s">
        <v>183</v>
      </c>
      <c r="D109" s="754" t="s">
        <v>138</v>
      </c>
      <c r="E109" s="622" t="s">
        <v>329</v>
      </c>
      <c r="F109" s="749"/>
      <c r="G109" s="622" t="s">
        <v>364</v>
      </c>
      <c r="H109" s="754">
        <v>2006</v>
      </c>
      <c r="I109" s="749"/>
      <c r="J109" s="749"/>
      <c r="K109" s="749"/>
      <c r="L109" s="749"/>
      <c r="M109" s="749"/>
      <c r="N109" s="754" t="s">
        <v>139</v>
      </c>
      <c r="O109" s="627">
        <v>3600000</v>
      </c>
      <c r="P109" s="754"/>
      <c r="R109" t="str">
        <f t="shared" si="1"/>
        <v/>
      </c>
    </row>
    <row r="110" spans="1:18" hidden="1" x14ac:dyDescent="0.25">
      <c r="A110" s="749"/>
      <c r="B110" s="622" t="s">
        <v>240</v>
      </c>
      <c r="C110" s="622" t="s">
        <v>824</v>
      </c>
      <c r="D110" s="754" t="s">
        <v>138</v>
      </c>
      <c r="E110" s="622" t="s">
        <v>304</v>
      </c>
      <c r="F110" s="749"/>
      <c r="G110" s="622" t="s">
        <v>367</v>
      </c>
      <c r="H110" s="754">
        <v>2006</v>
      </c>
      <c r="I110" s="749"/>
      <c r="J110" s="749"/>
      <c r="K110" s="749"/>
      <c r="L110" s="749"/>
      <c r="M110" s="749"/>
      <c r="N110" s="754" t="s">
        <v>139</v>
      </c>
      <c r="O110" s="627">
        <v>1200000</v>
      </c>
      <c r="P110" s="754"/>
      <c r="R110" t="str">
        <f t="shared" si="1"/>
        <v/>
      </c>
    </row>
    <row r="111" spans="1:18" hidden="1" x14ac:dyDescent="0.25">
      <c r="A111" s="749"/>
      <c r="B111" s="622" t="s">
        <v>233</v>
      </c>
      <c r="C111" s="622" t="s">
        <v>176</v>
      </c>
      <c r="D111" s="754" t="s">
        <v>138</v>
      </c>
      <c r="E111" s="622" t="s">
        <v>324</v>
      </c>
      <c r="F111" s="749"/>
      <c r="G111" s="622" t="s">
        <v>363</v>
      </c>
      <c r="H111" s="754">
        <v>2006</v>
      </c>
      <c r="I111" s="749"/>
      <c r="J111" s="749"/>
      <c r="K111" s="749"/>
      <c r="L111" s="749"/>
      <c r="M111" s="749"/>
      <c r="N111" s="754" t="s">
        <v>139</v>
      </c>
      <c r="O111" s="627">
        <v>750000</v>
      </c>
      <c r="P111" s="754"/>
      <c r="R111" t="str">
        <f t="shared" si="1"/>
        <v/>
      </c>
    </row>
    <row r="112" spans="1:18" hidden="1" x14ac:dyDescent="0.25">
      <c r="A112" s="749"/>
      <c r="B112" s="622" t="s">
        <v>271</v>
      </c>
      <c r="C112" s="622" t="s">
        <v>177</v>
      </c>
      <c r="D112" s="754" t="s">
        <v>138</v>
      </c>
      <c r="E112" s="622" t="s">
        <v>324</v>
      </c>
      <c r="F112" s="749"/>
      <c r="G112" s="622" t="s">
        <v>362</v>
      </c>
      <c r="H112" s="754">
        <v>2006</v>
      </c>
      <c r="I112" s="749"/>
      <c r="J112" s="749"/>
      <c r="K112" s="749"/>
      <c r="L112" s="749"/>
      <c r="M112" s="749"/>
      <c r="N112" s="754" t="s">
        <v>139</v>
      </c>
      <c r="O112" s="627">
        <v>5740000</v>
      </c>
      <c r="P112" s="754"/>
      <c r="R112" t="str">
        <f t="shared" si="1"/>
        <v/>
      </c>
    </row>
    <row r="113" spans="1:18" hidden="1" x14ac:dyDescent="0.25">
      <c r="A113" s="749"/>
      <c r="B113" s="622" t="s">
        <v>240</v>
      </c>
      <c r="C113" s="622" t="s">
        <v>183</v>
      </c>
      <c r="D113" s="754" t="s">
        <v>138</v>
      </c>
      <c r="E113" s="622" t="s">
        <v>329</v>
      </c>
      <c r="F113" s="749"/>
      <c r="G113" s="622" t="s">
        <v>364</v>
      </c>
      <c r="H113" s="754">
        <v>2006</v>
      </c>
      <c r="I113" s="749"/>
      <c r="J113" s="749"/>
      <c r="K113" s="749"/>
      <c r="L113" s="749"/>
      <c r="M113" s="749"/>
      <c r="N113" s="754" t="s">
        <v>139</v>
      </c>
      <c r="O113" s="627">
        <v>18000000</v>
      </c>
      <c r="P113" s="754"/>
      <c r="R113" t="str">
        <f t="shared" si="1"/>
        <v/>
      </c>
    </row>
    <row r="114" spans="1:18" hidden="1" x14ac:dyDescent="0.25">
      <c r="A114" s="749"/>
      <c r="B114" s="622" t="s">
        <v>241</v>
      </c>
      <c r="C114" s="622" t="s">
        <v>182</v>
      </c>
      <c r="D114" s="754" t="s">
        <v>138</v>
      </c>
      <c r="E114" s="622" t="s">
        <v>329</v>
      </c>
      <c r="F114" s="749"/>
      <c r="G114" s="622" t="s">
        <v>362</v>
      </c>
      <c r="H114" s="754">
        <v>2006</v>
      </c>
      <c r="I114" s="749"/>
      <c r="J114" s="749"/>
      <c r="K114" s="749"/>
      <c r="L114" s="749"/>
      <c r="M114" s="749"/>
      <c r="N114" s="754" t="s">
        <v>139</v>
      </c>
      <c r="O114" s="627">
        <v>1920000</v>
      </c>
      <c r="P114" s="754"/>
      <c r="R114" t="str">
        <f t="shared" si="1"/>
        <v/>
      </c>
    </row>
    <row r="115" spans="1:18" hidden="1" x14ac:dyDescent="0.25">
      <c r="A115" s="749"/>
      <c r="B115" s="622" t="s">
        <v>241</v>
      </c>
      <c r="C115" s="622" t="s">
        <v>182</v>
      </c>
      <c r="D115" s="754" t="s">
        <v>138</v>
      </c>
      <c r="E115" s="622" t="s">
        <v>314</v>
      </c>
      <c r="F115" s="749"/>
      <c r="G115" s="622" t="s">
        <v>362</v>
      </c>
      <c r="H115" s="754">
        <v>2001</v>
      </c>
      <c r="I115" s="749"/>
      <c r="J115" s="749"/>
      <c r="K115" s="749"/>
      <c r="L115" s="749"/>
      <c r="M115" s="749"/>
      <c r="N115" s="754" t="s">
        <v>139</v>
      </c>
      <c r="O115" s="627">
        <v>1690000</v>
      </c>
      <c r="P115" s="754"/>
      <c r="R115" t="str">
        <f t="shared" si="1"/>
        <v/>
      </c>
    </row>
    <row r="116" spans="1:18" hidden="1" x14ac:dyDescent="0.25">
      <c r="A116" s="749"/>
      <c r="B116" s="622" t="s">
        <v>245</v>
      </c>
      <c r="C116" s="622" t="s">
        <v>187</v>
      </c>
      <c r="D116" s="754" t="s">
        <v>138</v>
      </c>
      <c r="E116" s="622" t="s">
        <v>304</v>
      </c>
      <c r="F116" s="749"/>
      <c r="G116" s="622" t="s">
        <v>360</v>
      </c>
      <c r="H116" s="754">
        <v>2004</v>
      </c>
      <c r="I116" s="749"/>
      <c r="J116" s="749"/>
      <c r="K116" s="749"/>
      <c r="L116" s="749"/>
      <c r="M116" s="749"/>
      <c r="N116" s="754" t="s">
        <v>139</v>
      </c>
      <c r="O116" s="627">
        <v>735000</v>
      </c>
      <c r="P116" s="754"/>
      <c r="R116" t="str">
        <f t="shared" si="1"/>
        <v/>
      </c>
    </row>
    <row r="117" spans="1:18" hidden="1" x14ac:dyDescent="0.25">
      <c r="A117" s="749"/>
      <c r="B117" s="622" t="s">
        <v>232</v>
      </c>
      <c r="C117" s="622" t="s">
        <v>175</v>
      </c>
      <c r="D117" s="754" t="s">
        <v>138</v>
      </c>
      <c r="E117" s="622" t="s">
        <v>304</v>
      </c>
      <c r="F117" s="749"/>
      <c r="G117" s="622" t="s">
        <v>360</v>
      </c>
      <c r="H117" s="754">
        <v>2006</v>
      </c>
      <c r="I117" s="749"/>
      <c r="J117" s="749"/>
      <c r="K117" s="749"/>
      <c r="L117" s="749"/>
      <c r="M117" s="749"/>
      <c r="N117" s="754" t="s">
        <v>139</v>
      </c>
      <c r="O117" s="627">
        <v>800000</v>
      </c>
      <c r="P117" s="754"/>
      <c r="R117" t="str">
        <f t="shared" si="1"/>
        <v/>
      </c>
    </row>
    <row r="118" spans="1:18" hidden="1" x14ac:dyDescent="0.25">
      <c r="A118" s="749"/>
      <c r="B118" s="622" t="s">
        <v>272</v>
      </c>
      <c r="C118" s="622" t="s">
        <v>209</v>
      </c>
      <c r="D118" s="754" t="s">
        <v>138</v>
      </c>
      <c r="E118" s="622" t="s">
        <v>299</v>
      </c>
      <c r="F118" s="749"/>
      <c r="G118" s="622" t="s">
        <v>379</v>
      </c>
      <c r="H118" s="754">
        <v>2006</v>
      </c>
      <c r="I118" s="749"/>
      <c r="J118" s="749"/>
      <c r="K118" s="749"/>
      <c r="L118" s="749"/>
      <c r="M118" s="749"/>
      <c r="N118" s="754" t="s">
        <v>139</v>
      </c>
      <c r="O118" s="627">
        <v>857500</v>
      </c>
      <c r="P118" s="754"/>
      <c r="R118" t="str">
        <f t="shared" si="1"/>
        <v/>
      </c>
    </row>
    <row r="119" spans="1:18" hidden="1" x14ac:dyDescent="0.25">
      <c r="A119" s="749"/>
      <c r="B119" s="622" t="s">
        <v>272</v>
      </c>
      <c r="C119" s="622" t="s">
        <v>209</v>
      </c>
      <c r="D119" s="754" t="s">
        <v>138</v>
      </c>
      <c r="E119" s="622" t="s">
        <v>299</v>
      </c>
      <c r="F119" s="749"/>
      <c r="G119" s="622" t="s">
        <v>379</v>
      </c>
      <c r="H119" s="754">
        <v>2004</v>
      </c>
      <c r="I119" s="749"/>
      <c r="J119" s="749"/>
      <c r="K119" s="749"/>
      <c r="L119" s="749"/>
      <c r="M119" s="749"/>
      <c r="N119" s="754" t="s">
        <v>139</v>
      </c>
      <c r="O119" s="627">
        <v>455000</v>
      </c>
      <c r="P119" s="754"/>
      <c r="R119" t="str">
        <f t="shared" si="1"/>
        <v/>
      </c>
    </row>
    <row r="120" spans="1:18" hidden="1" x14ac:dyDescent="0.25">
      <c r="A120" s="749"/>
      <c r="B120" s="622" t="s">
        <v>240</v>
      </c>
      <c r="C120" s="622" t="s">
        <v>183</v>
      </c>
      <c r="D120" s="754" t="s">
        <v>138</v>
      </c>
      <c r="E120" s="622" t="s">
        <v>304</v>
      </c>
      <c r="F120" s="749"/>
      <c r="G120" s="622" t="s">
        <v>369</v>
      </c>
      <c r="H120" s="754">
        <v>2004</v>
      </c>
      <c r="I120" s="749"/>
      <c r="J120" s="749"/>
      <c r="K120" s="749"/>
      <c r="L120" s="749"/>
      <c r="M120" s="749"/>
      <c r="N120" s="754" t="s">
        <v>139</v>
      </c>
      <c r="O120" s="627">
        <v>1105000</v>
      </c>
      <c r="P120" s="754"/>
      <c r="R120" t="str">
        <f t="shared" si="1"/>
        <v/>
      </c>
    </row>
    <row r="121" spans="1:18" hidden="1" x14ac:dyDescent="0.25">
      <c r="A121" s="749"/>
      <c r="B121" s="622" t="s">
        <v>240</v>
      </c>
      <c r="C121" s="622" t="s">
        <v>183</v>
      </c>
      <c r="D121" s="754" t="s">
        <v>138</v>
      </c>
      <c r="E121" s="622" t="s">
        <v>327</v>
      </c>
      <c r="F121" s="749"/>
      <c r="G121" s="622" t="s">
        <v>364</v>
      </c>
      <c r="H121" s="754">
        <v>2006</v>
      </c>
      <c r="I121" s="749"/>
      <c r="J121" s="749"/>
      <c r="K121" s="749"/>
      <c r="L121" s="749"/>
      <c r="M121" s="749"/>
      <c r="N121" s="754" t="s">
        <v>139</v>
      </c>
      <c r="O121" s="627">
        <v>600000</v>
      </c>
      <c r="P121" s="754"/>
      <c r="R121" t="str">
        <f t="shared" si="1"/>
        <v/>
      </c>
    </row>
    <row r="122" spans="1:18" hidden="1" x14ac:dyDescent="0.25">
      <c r="A122" s="749"/>
      <c r="B122" s="622" t="s">
        <v>233</v>
      </c>
      <c r="C122" s="622" t="s">
        <v>176</v>
      </c>
      <c r="D122" s="754" t="s">
        <v>138</v>
      </c>
      <c r="E122" s="622" t="s">
        <v>331</v>
      </c>
      <c r="F122" s="749"/>
      <c r="G122" s="622" t="s">
        <v>363</v>
      </c>
      <c r="H122" s="754">
        <v>2006</v>
      </c>
      <c r="I122" s="749"/>
      <c r="J122" s="749"/>
      <c r="K122" s="749"/>
      <c r="L122" s="749"/>
      <c r="M122" s="749"/>
      <c r="N122" s="754" t="s">
        <v>139</v>
      </c>
      <c r="O122" s="627">
        <v>637500</v>
      </c>
      <c r="P122" s="754"/>
      <c r="R122" t="str">
        <f t="shared" si="1"/>
        <v/>
      </c>
    </row>
    <row r="123" spans="1:18" hidden="1" x14ac:dyDescent="0.25">
      <c r="A123" s="749"/>
      <c r="B123" s="622" t="s">
        <v>271</v>
      </c>
      <c r="C123" s="622" t="s">
        <v>177</v>
      </c>
      <c r="D123" s="754" t="s">
        <v>138</v>
      </c>
      <c r="E123" s="622" t="s">
        <v>853</v>
      </c>
      <c r="F123" s="749"/>
      <c r="G123" s="622" t="s">
        <v>362</v>
      </c>
      <c r="H123" s="754">
        <v>2006</v>
      </c>
      <c r="I123" s="749"/>
      <c r="J123" s="749"/>
      <c r="K123" s="749"/>
      <c r="L123" s="749"/>
      <c r="M123" s="749"/>
      <c r="N123" s="754" t="s">
        <v>139</v>
      </c>
      <c r="O123" s="627">
        <v>2700000</v>
      </c>
      <c r="P123" s="754"/>
      <c r="R123" t="str">
        <f t="shared" si="1"/>
        <v/>
      </c>
    </row>
    <row r="124" spans="1:18" hidden="1" x14ac:dyDescent="0.25">
      <c r="A124" s="749"/>
      <c r="B124" s="622" t="s">
        <v>271</v>
      </c>
      <c r="C124" s="622" t="s">
        <v>177</v>
      </c>
      <c r="D124" s="754" t="s">
        <v>138</v>
      </c>
      <c r="E124" s="622" t="s">
        <v>331</v>
      </c>
      <c r="F124" s="749"/>
      <c r="G124" s="622" t="s">
        <v>362</v>
      </c>
      <c r="H124" s="754">
        <v>2006</v>
      </c>
      <c r="I124" s="749"/>
      <c r="J124" s="749"/>
      <c r="K124" s="749"/>
      <c r="L124" s="749"/>
      <c r="M124" s="749"/>
      <c r="N124" s="754" t="s">
        <v>139</v>
      </c>
      <c r="O124" s="627">
        <v>6860000</v>
      </c>
      <c r="P124" s="754"/>
      <c r="R124" t="str">
        <f t="shared" si="1"/>
        <v/>
      </c>
    </row>
    <row r="125" spans="1:18" hidden="1" x14ac:dyDescent="0.25">
      <c r="A125" s="749"/>
      <c r="B125" s="622" t="s">
        <v>233</v>
      </c>
      <c r="C125" s="622" t="s">
        <v>176</v>
      </c>
      <c r="D125" s="754" t="s">
        <v>138</v>
      </c>
      <c r="E125" s="622" t="s">
        <v>854</v>
      </c>
      <c r="F125" s="749"/>
      <c r="G125" s="622" t="s">
        <v>361</v>
      </c>
      <c r="H125" s="754">
        <v>2004</v>
      </c>
      <c r="I125" s="749"/>
      <c r="J125" s="749"/>
      <c r="K125" s="749"/>
      <c r="L125" s="749"/>
      <c r="M125" s="749"/>
      <c r="N125" s="754" t="s">
        <v>139</v>
      </c>
      <c r="O125" s="627">
        <v>1105000</v>
      </c>
      <c r="P125" s="754"/>
      <c r="R125" t="str">
        <f t="shared" si="1"/>
        <v/>
      </c>
    </row>
    <row r="126" spans="1:18" hidden="1" x14ac:dyDescent="0.25">
      <c r="A126" s="749"/>
      <c r="B126" s="622" t="s">
        <v>243</v>
      </c>
      <c r="C126" s="622" t="s">
        <v>186</v>
      </c>
      <c r="D126" s="754" t="s">
        <v>138</v>
      </c>
      <c r="E126" s="622" t="s">
        <v>316</v>
      </c>
      <c r="F126" s="749"/>
      <c r="G126" s="622" t="s">
        <v>361</v>
      </c>
      <c r="H126" s="754">
        <v>2006</v>
      </c>
      <c r="I126" s="749"/>
      <c r="J126" s="749"/>
      <c r="K126" s="749"/>
      <c r="L126" s="749"/>
      <c r="M126" s="749"/>
      <c r="N126" s="754" t="s">
        <v>139</v>
      </c>
      <c r="O126" s="627">
        <v>322500</v>
      </c>
      <c r="P126" s="754"/>
      <c r="R126" t="str">
        <f t="shared" si="1"/>
        <v/>
      </c>
    </row>
    <row r="127" spans="1:18" hidden="1" x14ac:dyDescent="0.25">
      <c r="A127" s="749"/>
      <c r="B127" s="622" t="s">
        <v>243</v>
      </c>
      <c r="C127" s="622" t="s">
        <v>186</v>
      </c>
      <c r="D127" s="754" t="s">
        <v>138</v>
      </c>
      <c r="E127" s="622" t="s">
        <v>309</v>
      </c>
      <c r="F127" s="749"/>
      <c r="G127" s="622" t="s">
        <v>361</v>
      </c>
      <c r="H127" s="754">
        <v>2006</v>
      </c>
      <c r="I127" s="749"/>
      <c r="J127" s="749"/>
      <c r="K127" s="749"/>
      <c r="L127" s="749"/>
      <c r="M127" s="749"/>
      <c r="N127" s="754" t="s">
        <v>139</v>
      </c>
      <c r="O127" s="627">
        <v>360000</v>
      </c>
      <c r="P127" s="754"/>
      <c r="R127" t="str">
        <f t="shared" si="1"/>
        <v/>
      </c>
    </row>
    <row r="128" spans="1:18" hidden="1" x14ac:dyDescent="0.25">
      <c r="A128" s="749"/>
      <c r="B128" s="622" t="s">
        <v>267</v>
      </c>
      <c r="C128" s="622" t="s">
        <v>204</v>
      </c>
      <c r="D128" s="754" t="s">
        <v>138</v>
      </c>
      <c r="E128" s="622" t="s">
        <v>855</v>
      </c>
      <c r="F128" s="749"/>
      <c r="G128" s="622" t="s">
        <v>362</v>
      </c>
      <c r="H128" s="754">
        <v>2004</v>
      </c>
      <c r="I128" s="749"/>
      <c r="J128" s="749"/>
      <c r="K128" s="749"/>
      <c r="L128" s="749"/>
      <c r="M128" s="749"/>
      <c r="N128" s="754" t="s">
        <v>139</v>
      </c>
      <c r="O128" s="627">
        <v>700000</v>
      </c>
      <c r="P128" s="754"/>
      <c r="R128" t="str">
        <f t="shared" si="1"/>
        <v/>
      </c>
    </row>
    <row r="129" spans="1:18" x14ac:dyDescent="0.25">
      <c r="A129" s="749"/>
      <c r="B129" s="622" t="s">
        <v>251</v>
      </c>
      <c r="C129" s="622" t="s">
        <v>193</v>
      </c>
      <c r="D129" s="754" t="s">
        <v>138</v>
      </c>
      <c r="E129" s="622" t="s">
        <v>325</v>
      </c>
      <c r="F129" s="749"/>
      <c r="G129" s="622" t="s">
        <v>362</v>
      </c>
      <c r="H129" s="754">
        <v>2006</v>
      </c>
      <c r="I129" s="749"/>
      <c r="J129" s="749"/>
      <c r="K129" s="749"/>
      <c r="L129" s="749"/>
      <c r="M129" s="749"/>
      <c r="N129" s="754" t="s">
        <v>139</v>
      </c>
      <c r="O129" s="627">
        <v>93750</v>
      </c>
      <c r="P129" s="754"/>
      <c r="Q129" t="s">
        <v>2144</v>
      </c>
      <c r="R129" s="757">
        <f t="shared" si="1"/>
        <v>93750</v>
      </c>
    </row>
    <row r="130" spans="1:18" hidden="1" x14ac:dyDescent="0.25">
      <c r="A130" s="749"/>
      <c r="B130" s="622" t="s">
        <v>245</v>
      </c>
      <c r="C130" s="622" t="s">
        <v>187</v>
      </c>
      <c r="D130" s="754" t="s">
        <v>138</v>
      </c>
      <c r="E130" s="622" t="s">
        <v>304</v>
      </c>
      <c r="F130" s="749"/>
      <c r="G130" s="622" t="s">
        <v>360</v>
      </c>
      <c r="H130" s="754">
        <v>2006</v>
      </c>
      <c r="I130" s="749"/>
      <c r="J130" s="749"/>
      <c r="K130" s="749"/>
      <c r="L130" s="749"/>
      <c r="M130" s="749"/>
      <c r="N130" s="754" t="s">
        <v>139</v>
      </c>
      <c r="O130" s="627">
        <v>525000</v>
      </c>
      <c r="P130" s="754"/>
      <c r="R130" t="str">
        <f t="shared" si="1"/>
        <v/>
      </c>
    </row>
    <row r="131" spans="1:18" hidden="1" x14ac:dyDescent="0.25">
      <c r="A131" s="749"/>
      <c r="B131" s="622" t="s">
        <v>272</v>
      </c>
      <c r="C131" s="622" t="s">
        <v>209</v>
      </c>
      <c r="D131" s="754" t="s">
        <v>138</v>
      </c>
      <c r="E131" s="622" t="s">
        <v>299</v>
      </c>
      <c r="F131" s="749"/>
      <c r="G131" s="622" t="s">
        <v>360</v>
      </c>
      <c r="H131" s="754">
        <v>2005</v>
      </c>
      <c r="I131" s="749"/>
      <c r="J131" s="749"/>
      <c r="K131" s="749"/>
      <c r="L131" s="749"/>
      <c r="M131" s="749"/>
      <c r="N131" s="754" t="s">
        <v>139</v>
      </c>
      <c r="O131" s="627">
        <v>490000</v>
      </c>
      <c r="P131" s="754"/>
      <c r="R131" t="str">
        <f t="shared" si="1"/>
        <v/>
      </c>
    </row>
    <row r="132" spans="1:18" hidden="1" x14ac:dyDescent="0.25">
      <c r="A132" s="749"/>
      <c r="B132" s="622" t="s">
        <v>232</v>
      </c>
      <c r="C132" s="622" t="s">
        <v>175</v>
      </c>
      <c r="D132" s="754" t="s">
        <v>138</v>
      </c>
      <c r="E132" s="622" t="s">
        <v>304</v>
      </c>
      <c r="F132" s="749"/>
      <c r="G132" s="622" t="s">
        <v>360</v>
      </c>
      <c r="H132" s="754">
        <v>2006</v>
      </c>
      <c r="I132" s="749"/>
      <c r="J132" s="749"/>
      <c r="K132" s="749"/>
      <c r="L132" s="749"/>
      <c r="M132" s="749"/>
      <c r="N132" s="754" t="s">
        <v>139</v>
      </c>
      <c r="O132" s="627">
        <v>937500</v>
      </c>
      <c r="P132" s="754"/>
      <c r="R132" t="str">
        <f t="shared" si="1"/>
        <v/>
      </c>
    </row>
    <row r="133" spans="1:18" hidden="1" x14ac:dyDescent="0.25">
      <c r="A133" s="749"/>
      <c r="B133" s="622" t="s">
        <v>240</v>
      </c>
      <c r="C133" s="622" t="s">
        <v>183</v>
      </c>
      <c r="D133" s="754" t="s">
        <v>138</v>
      </c>
      <c r="E133" s="622" t="s">
        <v>329</v>
      </c>
      <c r="F133" s="749"/>
      <c r="G133" s="622" t="s">
        <v>364</v>
      </c>
      <c r="H133" s="754">
        <v>2006</v>
      </c>
      <c r="I133" s="749"/>
      <c r="J133" s="749"/>
      <c r="K133" s="749"/>
      <c r="L133" s="749"/>
      <c r="M133" s="749"/>
      <c r="N133" s="754" t="s">
        <v>139</v>
      </c>
      <c r="O133" s="627">
        <v>14400000</v>
      </c>
      <c r="P133" s="754"/>
      <c r="R133" t="str">
        <f t="shared" si="1"/>
        <v/>
      </c>
    </row>
    <row r="134" spans="1:18" hidden="1" x14ac:dyDescent="0.25">
      <c r="A134" s="749"/>
      <c r="B134" s="622" t="s">
        <v>245</v>
      </c>
      <c r="C134" s="622" t="s">
        <v>187</v>
      </c>
      <c r="D134" s="754" t="s">
        <v>138</v>
      </c>
      <c r="E134" s="622" t="s">
        <v>304</v>
      </c>
      <c r="F134" s="749"/>
      <c r="G134" s="622" t="s">
        <v>360</v>
      </c>
      <c r="H134" s="754">
        <v>2005</v>
      </c>
      <c r="I134" s="749"/>
      <c r="J134" s="749"/>
      <c r="K134" s="749"/>
      <c r="L134" s="749"/>
      <c r="M134" s="749"/>
      <c r="N134" s="754" t="s">
        <v>139</v>
      </c>
      <c r="O134" s="627">
        <v>735000</v>
      </c>
      <c r="P134" s="754"/>
      <c r="R134" t="str">
        <f t="shared" si="1"/>
        <v/>
      </c>
    </row>
    <row r="135" spans="1:18" hidden="1" x14ac:dyDescent="0.25">
      <c r="A135" s="749"/>
      <c r="B135" s="622" t="s">
        <v>240</v>
      </c>
      <c r="C135" s="622" t="s">
        <v>183</v>
      </c>
      <c r="D135" s="754" t="s">
        <v>138</v>
      </c>
      <c r="E135" s="622" t="s">
        <v>304</v>
      </c>
      <c r="F135" s="749"/>
      <c r="G135" s="622" t="s">
        <v>369</v>
      </c>
      <c r="H135" s="754">
        <v>2001</v>
      </c>
      <c r="I135" s="749"/>
      <c r="J135" s="749"/>
      <c r="K135" s="749"/>
      <c r="L135" s="749"/>
      <c r="M135" s="749"/>
      <c r="N135" s="754" t="s">
        <v>139</v>
      </c>
      <c r="O135" s="627">
        <v>2040000</v>
      </c>
      <c r="P135" s="754"/>
      <c r="R135" t="str">
        <f t="shared" si="1"/>
        <v/>
      </c>
    </row>
    <row r="136" spans="1:18" hidden="1" x14ac:dyDescent="0.25">
      <c r="A136" s="749"/>
      <c r="B136" s="622" t="s">
        <v>233</v>
      </c>
      <c r="C136" s="622" t="s">
        <v>176</v>
      </c>
      <c r="D136" s="754" t="s">
        <v>138</v>
      </c>
      <c r="E136" s="622" t="s">
        <v>331</v>
      </c>
      <c r="F136" s="749"/>
      <c r="G136" s="622" t="s">
        <v>363</v>
      </c>
      <c r="H136" s="754">
        <v>2005</v>
      </c>
      <c r="I136" s="749"/>
      <c r="J136" s="749"/>
      <c r="K136" s="749"/>
      <c r="L136" s="749"/>
      <c r="M136" s="749"/>
      <c r="N136" s="754" t="s">
        <v>139</v>
      </c>
      <c r="O136" s="627">
        <v>595000</v>
      </c>
      <c r="P136" s="754"/>
      <c r="R136" t="str">
        <f t="shared" si="1"/>
        <v/>
      </c>
    </row>
    <row r="137" spans="1:18" hidden="1" x14ac:dyDescent="0.25">
      <c r="A137" s="749"/>
      <c r="B137" s="622" t="s">
        <v>813</v>
      </c>
      <c r="C137" s="622" t="s">
        <v>829</v>
      </c>
      <c r="D137" s="754" t="s">
        <v>138</v>
      </c>
      <c r="E137" s="622" t="s">
        <v>304</v>
      </c>
      <c r="F137" s="749"/>
      <c r="G137" s="622" t="s">
        <v>369</v>
      </c>
      <c r="H137" s="754">
        <v>2006</v>
      </c>
      <c r="I137" s="749"/>
      <c r="J137" s="749"/>
      <c r="K137" s="749"/>
      <c r="L137" s="749"/>
      <c r="M137" s="749"/>
      <c r="N137" s="754" t="s">
        <v>139</v>
      </c>
      <c r="O137" s="627">
        <v>975000</v>
      </c>
      <c r="P137" s="754"/>
      <c r="R137" t="str">
        <f t="shared" si="1"/>
        <v/>
      </c>
    </row>
    <row r="138" spans="1:18" hidden="1" x14ac:dyDescent="0.25">
      <c r="A138" s="749"/>
      <c r="B138" s="622" t="s">
        <v>232</v>
      </c>
      <c r="C138" s="622" t="s">
        <v>175</v>
      </c>
      <c r="D138" s="754" t="s">
        <v>138</v>
      </c>
      <c r="E138" s="622" t="s">
        <v>304</v>
      </c>
      <c r="F138" s="749"/>
      <c r="G138" s="622" t="s">
        <v>360</v>
      </c>
      <c r="H138" s="754">
        <v>2006</v>
      </c>
      <c r="I138" s="749"/>
      <c r="J138" s="749"/>
      <c r="K138" s="749"/>
      <c r="L138" s="749"/>
      <c r="M138" s="749"/>
      <c r="N138" s="754" t="s">
        <v>139</v>
      </c>
      <c r="O138" s="627">
        <v>450000</v>
      </c>
      <c r="P138" s="754"/>
      <c r="R138" t="str">
        <f t="shared" si="1"/>
        <v/>
      </c>
    </row>
    <row r="139" spans="1:18" hidden="1" x14ac:dyDescent="0.25">
      <c r="A139" s="749"/>
      <c r="B139" s="622" t="s">
        <v>245</v>
      </c>
      <c r="C139" s="622" t="s">
        <v>187</v>
      </c>
      <c r="D139" s="754" t="s">
        <v>138</v>
      </c>
      <c r="E139" s="622" t="s">
        <v>304</v>
      </c>
      <c r="F139" s="749"/>
      <c r="G139" s="622" t="s">
        <v>360</v>
      </c>
      <c r="H139" s="754">
        <v>2006</v>
      </c>
      <c r="I139" s="749"/>
      <c r="J139" s="749"/>
      <c r="K139" s="749"/>
      <c r="L139" s="749"/>
      <c r="M139" s="749"/>
      <c r="N139" s="754" t="s">
        <v>139</v>
      </c>
      <c r="O139" s="627">
        <v>1400000</v>
      </c>
      <c r="P139" s="754"/>
      <c r="R139" t="str">
        <f t="shared" si="1"/>
        <v/>
      </c>
    </row>
    <row r="140" spans="1:18" hidden="1" x14ac:dyDescent="0.25">
      <c r="A140" s="749"/>
      <c r="B140" s="622" t="s">
        <v>232</v>
      </c>
      <c r="C140" s="622" t="s">
        <v>175</v>
      </c>
      <c r="D140" s="754" t="s">
        <v>138</v>
      </c>
      <c r="E140" s="622" t="s">
        <v>304</v>
      </c>
      <c r="F140" s="749"/>
      <c r="G140" s="622" t="s">
        <v>360</v>
      </c>
      <c r="H140" s="754">
        <v>2006</v>
      </c>
      <c r="I140" s="749"/>
      <c r="J140" s="749"/>
      <c r="K140" s="749"/>
      <c r="L140" s="749"/>
      <c r="M140" s="749"/>
      <c r="N140" s="754" t="s">
        <v>139</v>
      </c>
      <c r="O140" s="627">
        <v>6012500</v>
      </c>
      <c r="P140" s="754"/>
      <c r="R140" t="str">
        <f t="shared" ref="R140:R180" si="2">IF(O140&lt;300000,O140,"")</f>
        <v/>
      </c>
    </row>
    <row r="141" spans="1:18" hidden="1" x14ac:dyDescent="0.25">
      <c r="A141" s="749"/>
      <c r="B141" s="622" t="s">
        <v>814</v>
      </c>
      <c r="C141" s="622" t="s">
        <v>176</v>
      </c>
      <c r="D141" s="754" t="s">
        <v>138</v>
      </c>
      <c r="E141" s="622" t="s">
        <v>300</v>
      </c>
      <c r="F141" s="749"/>
      <c r="G141" s="622" t="s">
        <v>866</v>
      </c>
      <c r="H141" s="754">
        <v>2001</v>
      </c>
      <c r="I141" s="749"/>
      <c r="J141" s="749"/>
      <c r="K141" s="749"/>
      <c r="L141" s="749"/>
      <c r="M141" s="749"/>
      <c r="N141" s="754" t="s">
        <v>139</v>
      </c>
      <c r="O141" s="627">
        <v>600000</v>
      </c>
      <c r="P141" s="754"/>
      <c r="R141" t="str">
        <f t="shared" si="2"/>
        <v/>
      </c>
    </row>
    <row r="142" spans="1:18" x14ac:dyDescent="0.25">
      <c r="A142" s="749"/>
      <c r="B142" s="622" t="s">
        <v>272</v>
      </c>
      <c r="C142" s="622" t="s">
        <v>209</v>
      </c>
      <c r="D142" s="754" t="s">
        <v>138</v>
      </c>
      <c r="E142" s="622" t="s">
        <v>304</v>
      </c>
      <c r="F142" s="749"/>
      <c r="G142" s="622" t="s">
        <v>378</v>
      </c>
      <c r="H142" s="754">
        <v>2001</v>
      </c>
      <c r="I142" s="749"/>
      <c r="J142" s="749"/>
      <c r="K142" s="749"/>
      <c r="L142" s="749"/>
      <c r="M142" s="749"/>
      <c r="N142" s="754" t="s">
        <v>139</v>
      </c>
      <c r="O142" s="627">
        <v>75000</v>
      </c>
      <c r="P142" s="754"/>
      <c r="Q142" t="s">
        <v>2144</v>
      </c>
      <c r="R142" s="757">
        <f t="shared" si="2"/>
        <v>75000</v>
      </c>
    </row>
    <row r="143" spans="1:18" ht="15.75" hidden="1" thickBot="1" x14ac:dyDescent="0.3">
      <c r="A143" s="750"/>
      <c r="B143" s="632" t="s">
        <v>245</v>
      </c>
      <c r="C143" s="632" t="s">
        <v>187</v>
      </c>
      <c r="D143" s="633" t="s">
        <v>138</v>
      </c>
      <c r="E143" s="632" t="s">
        <v>304</v>
      </c>
      <c r="F143" s="750"/>
      <c r="G143" s="632" t="s">
        <v>360</v>
      </c>
      <c r="H143" s="633">
        <v>2000</v>
      </c>
      <c r="I143" s="750"/>
      <c r="J143" s="750"/>
      <c r="K143" s="750"/>
      <c r="L143" s="750"/>
      <c r="M143" s="750"/>
      <c r="N143" s="633" t="s">
        <v>139</v>
      </c>
      <c r="O143" s="634">
        <v>1400000</v>
      </c>
      <c r="P143" s="633"/>
      <c r="R143" t="str">
        <f t="shared" si="2"/>
        <v/>
      </c>
    </row>
    <row r="144" spans="1:18" x14ac:dyDescent="0.25">
      <c r="A144" s="749"/>
      <c r="B144" s="622" t="s">
        <v>815</v>
      </c>
      <c r="C144" s="622" t="s">
        <v>822</v>
      </c>
      <c r="D144" s="754" t="s">
        <v>138</v>
      </c>
      <c r="E144" s="622" t="s">
        <v>856</v>
      </c>
      <c r="F144" s="749"/>
      <c r="G144" s="622" t="s">
        <v>370</v>
      </c>
      <c r="H144" s="754">
        <v>2006</v>
      </c>
      <c r="I144" s="749"/>
      <c r="J144" s="749"/>
      <c r="K144" s="749"/>
      <c r="L144" s="749"/>
      <c r="M144" s="749"/>
      <c r="N144" s="754" t="s">
        <v>139</v>
      </c>
      <c r="O144" s="627">
        <v>112500</v>
      </c>
      <c r="P144" s="754"/>
      <c r="Q144" t="s">
        <v>2144</v>
      </c>
      <c r="R144" s="757">
        <f t="shared" si="2"/>
        <v>112500</v>
      </c>
    </row>
    <row r="145" spans="1:18" hidden="1" x14ac:dyDescent="0.25">
      <c r="A145" s="749"/>
      <c r="B145" s="622" t="s">
        <v>239</v>
      </c>
      <c r="C145" s="622" t="s">
        <v>182</v>
      </c>
      <c r="D145" s="754" t="s">
        <v>138</v>
      </c>
      <c r="E145" s="622" t="s">
        <v>857</v>
      </c>
      <c r="F145" s="749"/>
      <c r="G145" s="622" t="s">
        <v>362</v>
      </c>
      <c r="H145" s="754">
        <v>2006</v>
      </c>
      <c r="I145" s="749"/>
      <c r="J145" s="749"/>
      <c r="K145" s="749"/>
      <c r="L145" s="749"/>
      <c r="M145" s="749"/>
      <c r="N145" s="754" t="s">
        <v>139</v>
      </c>
      <c r="O145" s="627">
        <v>1500000</v>
      </c>
      <c r="P145" s="754"/>
      <c r="R145" t="str">
        <f t="shared" si="2"/>
        <v/>
      </c>
    </row>
    <row r="146" spans="1:18" hidden="1" x14ac:dyDescent="0.25">
      <c r="A146" s="749"/>
      <c r="B146" s="622" t="s">
        <v>239</v>
      </c>
      <c r="C146" s="622" t="s">
        <v>182</v>
      </c>
      <c r="D146" s="754" t="s">
        <v>138</v>
      </c>
      <c r="E146" s="622" t="s">
        <v>317</v>
      </c>
      <c r="F146" s="749"/>
      <c r="G146" s="622" t="s">
        <v>362</v>
      </c>
      <c r="H146" s="754">
        <v>2003</v>
      </c>
      <c r="I146" s="749"/>
      <c r="J146" s="749"/>
      <c r="K146" s="749"/>
      <c r="L146" s="749"/>
      <c r="M146" s="749"/>
      <c r="N146" s="754" t="s">
        <v>139</v>
      </c>
      <c r="O146" s="627">
        <v>1050000</v>
      </c>
      <c r="P146" s="754"/>
      <c r="R146" t="str">
        <f t="shared" si="2"/>
        <v/>
      </c>
    </row>
    <row r="147" spans="1:18" hidden="1" x14ac:dyDescent="0.25">
      <c r="A147" s="749"/>
      <c r="B147" s="622" t="s">
        <v>816</v>
      </c>
      <c r="C147" s="622" t="s">
        <v>2066</v>
      </c>
      <c r="D147" s="754" t="s">
        <v>450</v>
      </c>
      <c r="E147" s="622" t="s">
        <v>331</v>
      </c>
      <c r="F147" s="749"/>
      <c r="G147" s="622" t="s">
        <v>867</v>
      </c>
      <c r="H147" s="754">
        <v>2007</v>
      </c>
      <c r="I147" s="749"/>
      <c r="J147" s="749"/>
      <c r="K147" s="749"/>
      <c r="L147" s="749"/>
      <c r="M147" s="749"/>
      <c r="N147" s="754" t="s">
        <v>139</v>
      </c>
      <c r="O147" s="627">
        <v>20000000</v>
      </c>
      <c r="P147" s="754"/>
      <c r="R147" t="str">
        <f t="shared" si="2"/>
        <v/>
      </c>
    </row>
    <row r="148" spans="1:18" hidden="1" x14ac:dyDescent="0.25">
      <c r="A148" s="749"/>
      <c r="B148" s="622"/>
      <c r="C148" s="622" t="s">
        <v>2067</v>
      </c>
      <c r="D148" s="754" t="s">
        <v>450</v>
      </c>
      <c r="E148" s="622" t="s">
        <v>309</v>
      </c>
      <c r="F148" s="749"/>
      <c r="G148" s="622" t="s">
        <v>867</v>
      </c>
      <c r="H148" s="754">
        <v>2007</v>
      </c>
      <c r="I148" s="749"/>
      <c r="J148" s="749"/>
      <c r="K148" s="749"/>
      <c r="L148" s="749"/>
      <c r="M148" s="749"/>
      <c r="N148" s="754" t="s">
        <v>139</v>
      </c>
      <c r="O148" s="627">
        <v>24000000</v>
      </c>
      <c r="P148" s="754"/>
      <c r="R148" t="str">
        <f t="shared" si="2"/>
        <v/>
      </c>
    </row>
    <row r="149" spans="1:18" hidden="1" x14ac:dyDescent="0.25">
      <c r="A149" s="749"/>
      <c r="B149" s="622" t="s">
        <v>817</v>
      </c>
      <c r="C149" s="622" t="s">
        <v>2068</v>
      </c>
      <c r="D149" s="754" t="s">
        <v>841</v>
      </c>
      <c r="E149" s="622" t="s">
        <v>300</v>
      </c>
      <c r="F149" s="749"/>
      <c r="G149" s="622" t="s">
        <v>867</v>
      </c>
      <c r="H149" s="754">
        <v>2007</v>
      </c>
      <c r="I149" s="749"/>
      <c r="J149" s="749"/>
      <c r="K149" s="749"/>
      <c r="L149" s="749"/>
      <c r="M149" s="749"/>
      <c r="N149" s="754" t="s">
        <v>139</v>
      </c>
      <c r="O149" s="627">
        <v>39000000</v>
      </c>
      <c r="P149" s="754"/>
      <c r="R149" t="str">
        <f t="shared" si="2"/>
        <v/>
      </c>
    </row>
    <row r="150" spans="1:18" hidden="1" x14ac:dyDescent="0.25">
      <c r="A150" s="749"/>
      <c r="B150" s="622"/>
      <c r="C150" s="622" t="s">
        <v>2069</v>
      </c>
      <c r="D150" s="754" t="s">
        <v>450</v>
      </c>
      <c r="E150" s="622" t="s">
        <v>858</v>
      </c>
      <c r="F150" s="749"/>
      <c r="G150" s="622" t="s">
        <v>467</v>
      </c>
      <c r="H150" s="754">
        <v>2008</v>
      </c>
      <c r="I150" s="749"/>
      <c r="J150" s="749"/>
      <c r="K150" s="749"/>
      <c r="L150" s="749"/>
      <c r="M150" s="749"/>
      <c r="N150" s="754" t="s">
        <v>139</v>
      </c>
      <c r="O150" s="627">
        <v>19800000</v>
      </c>
      <c r="P150" s="754"/>
      <c r="R150" t="str">
        <f t="shared" si="2"/>
        <v/>
      </c>
    </row>
    <row r="151" spans="1:18" hidden="1" x14ac:dyDescent="0.25">
      <c r="A151" s="749"/>
      <c r="B151" s="622"/>
      <c r="C151" s="622" t="s">
        <v>2070</v>
      </c>
      <c r="D151" s="754" t="s">
        <v>842</v>
      </c>
      <c r="E151" s="622" t="s">
        <v>138</v>
      </c>
      <c r="F151" s="749"/>
      <c r="G151" s="622" t="s">
        <v>465</v>
      </c>
      <c r="H151" s="754">
        <v>2008</v>
      </c>
      <c r="I151" s="749"/>
      <c r="J151" s="749"/>
      <c r="K151" s="749"/>
      <c r="L151" s="749"/>
      <c r="M151" s="749"/>
      <c r="N151" s="754" t="s">
        <v>139</v>
      </c>
      <c r="O151" s="627">
        <v>47872000</v>
      </c>
      <c r="P151" s="754"/>
      <c r="R151" t="str">
        <f t="shared" si="2"/>
        <v/>
      </c>
    </row>
    <row r="152" spans="1:18" hidden="1" x14ac:dyDescent="0.25">
      <c r="A152" s="749"/>
      <c r="B152" s="622" t="s">
        <v>818</v>
      </c>
      <c r="C152" s="622" t="s">
        <v>2072</v>
      </c>
      <c r="D152" s="754" t="s">
        <v>841</v>
      </c>
      <c r="E152" s="622" t="s">
        <v>859</v>
      </c>
      <c r="F152" s="749"/>
      <c r="G152" s="622" t="s">
        <v>867</v>
      </c>
      <c r="H152" s="754">
        <v>2008</v>
      </c>
      <c r="I152" s="749"/>
      <c r="J152" s="749"/>
      <c r="K152" s="749"/>
      <c r="L152" s="749"/>
      <c r="M152" s="749"/>
      <c r="N152" s="754" t="s">
        <v>139</v>
      </c>
      <c r="O152" s="627">
        <v>49500000</v>
      </c>
      <c r="P152" s="754"/>
      <c r="R152" t="str">
        <f t="shared" si="2"/>
        <v/>
      </c>
    </row>
    <row r="153" spans="1:18" hidden="1" x14ac:dyDescent="0.25">
      <c r="A153" s="749"/>
      <c r="B153" s="622"/>
      <c r="C153" s="622" t="s">
        <v>2071</v>
      </c>
      <c r="D153" s="754" t="s">
        <v>841</v>
      </c>
      <c r="E153" s="622" t="s">
        <v>859</v>
      </c>
      <c r="F153" s="749"/>
      <c r="G153" s="622" t="s">
        <v>867</v>
      </c>
      <c r="H153" s="754">
        <v>2008</v>
      </c>
      <c r="I153" s="749"/>
      <c r="J153" s="749"/>
      <c r="K153" s="749"/>
      <c r="L153" s="749"/>
      <c r="M153" s="749"/>
      <c r="N153" s="754" t="s">
        <v>139</v>
      </c>
      <c r="O153" s="627">
        <v>3850000</v>
      </c>
      <c r="P153" s="754"/>
      <c r="R153" t="str">
        <f t="shared" si="2"/>
        <v/>
      </c>
    </row>
    <row r="154" spans="1:18" hidden="1" x14ac:dyDescent="0.25">
      <c r="A154" s="749"/>
      <c r="B154" s="622"/>
      <c r="C154" s="622" t="s">
        <v>2068</v>
      </c>
      <c r="D154" s="754" t="s">
        <v>841</v>
      </c>
      <c r="E154" s="622" t="s">
        <v>300</v>
      </c>
      <c r="F154" s="749"/>
      <c r="G154" s="622" t="s">
        <v>867</v>
      </c>
      <c r="H154" s="754">
        <v>2008</v>
      </c>
      <c r="I154" s="749"/>
      <c r="J154" s="749"/>
      <c r="K154" s="749"/>
      <c r="L154" s="749"/>
      <c r="M154" s="749"/>
      <c r="N154" s="754" t="s">
        <v>139</v>
      </c>
      <c r="O154" s="627">
        <v>29920000</v>
      </c>
      <c r="P154" s="754"/>
      <c r="R154" t="str">
        <f t="shared" si="2"/>
        <v/>
      </c>
    </row>
    <row r="155" spans="1:18" hidden="1" x14ac:dyDescent="0.25">
      <c r="A155" s="749"/>
      <c r="B155" s="622"/>
      <c r="C155" s="622" t="s">
        <v>194</v>
      </c>
      <c r="D155" s="754" t="s">
        <v>843</v>
      </c>
      <c r="E155" s="622" t="s">
        <v>138</v>
      </c>
      <c r="F155" s="749"/>
      <c r="G155" s="622" t="s">
        <v>465</v>
      </c>
      <c r="H155" s="754">
        <v>2009</v>
      </c>
      <c r="I155" s="749"/>
      <c r="J155" s="749"/>
      <c r="K155" s="749"/>
      <c r="L155" s="749"/>
      <c r="M155" s="749"/>
      <c r="N155" s="754" t="s">
        <v>139</v>
      </c>
      <c r="O155" s="627">
        <v>3872000</v>
      </c>
      <c r="P155" s="754"/>
      <c r="R155" t="str">
        <f t="shared" si="2"/>
        <v/>
      </c>
    </row>
    <row r="156" spans="1:18" hidden="1" x14ac:dyDescent="0.25">
      <c r="A156" s="749"/>
      <c r="B156" s="622"/>
      <c r="C156" s="622" t="s">
        <v>2070</v>
      </c>
      <c r="D156" s="754" t="s">
        <v>844</v>
      </c>
      <c r="E156" s="622" t="s">
        <v>138</v>
      </c>
      <c r="F156" s="749"/>
      <c r="G156" s="622" t="s">
        <v>465</v>
      </c>
      <c r="H156" s="754">
        <v>2009</v>
      </c>
      <c r="I156" s="749"/>
      <c r="J156" s="749"/>
      <c r="K156" s="749"/>
      <c r="L156" s="749"/>
      <c r="M156" s="749"/>
      <c r="N156" s="754" t="s">
        <v>139</v>
      </c>
      <c r="O156" s="627">
        <v>29700000</v>
      </c>
      <c r="P156" s="754"/>
      <c r="R156" t="str">
        <f t="shared" si="2"/>
        <v/>
      </c>
    </row>
    <row r="157" spans="1:18" hidden="1" x14ac:dyDescent="0.25">
      <c r="A157" s="749"/>
      <c r="B157" s="622"/>
      <c r="C157" s="622" t="s">
        <v>2073</v>
      </c>
      <c r="D157" s="754" t="s">
        <v>450</v>
      </c>
      <c r="E157" s="622" t="s">
        <v>860</v>
      </c>
      <c r="F157" s="749"/>
      <c r="G157" s="622" t="s">
        <v>867</v>
      </c>
      <c r="H157" s="754">
        <v>2009</v>
      </c>
      <c r="I157" s="749"/>
      <c r="J157" s="749"/>
      <c r="K157" s="749"/>
      <c r="L157" s="749"/>
      <c r="M157" s="749"/>
      <c r="N157" s="754" t="s">
        <v>139</v>
      </c>
      <c r="O157" s="627">
        <v>22000000</v>
      </c>
      <c r="P157" s="754"/>
      <c r="R157" t="str">
        <f t="shared" si="2"/>
        <v/>
      </c>
    </row>
    <row r="158" spans="1:18" hidden="1" x14ac:dyDescent="0.25">
      <c r="A158" s="749"/>
      <c r="B158" s="622"/>
      <c r="C158" s="622" t="s">
        <v>2074</v>
      </c>
      <c r="D158" s="754" t="s">
        <v>138</v>
      </c>
      <c r="E158" s="622" t="s">
        <v>138</v>
      </c>
      <c r="F158" s="749"/>
      <c r="G158" s="622" t="s">
        <v>138</v>
      </c>
      <c r="H158" s="754">
        <v>2009</v>
      </c>
      <c r="I158" s="749"/>
      <c r="J158" s="749"/>
      <c r="K158" s="749"/>
      <c r="L158" s="749"/>
      <c r="M158" s="749"/>
      <c r="N158" s="754" t="s">
        <v>139</v>
      </c>
      <c r="O158" s="627">
        <v>79635883.713810459</v>
      </c>
      <c r="P158" s="754"/>
      <c r="R158" t="str">
        <f t="shared" si="2"/>
        <v/>
      </c>
    </row>
    <row r="159" spans="1:18" hidden="1" x14ac:dyDescent="0.25">
      <c r="A159" s="749"/>
      <c r="B159" s="622"/>
      <c r="C159" s="622" t="s">
        <v>2075</v>
      </c>
      <c r="D159" s="754" t="s">
        <v>450</v>
      </c>
      <c r="E159" s="622" t="s">
        <v>861</v>
      </c>
      <c r="F159" s="749"/>
      <c r="G159" s="622" t="s">
        <v>138</v>
      </c>
      <c r="H159" s="754">
        <v>2009</v>
      </c>
      <c r="I159" s="749"/>
      <c r="J159" s="749"/>
      <c r="K159" s="749"/>
      <c r="L159" s="749"/>
      <c r="M159" s="749"/>
      <c r="N159" s="754" t="s">
        <v>139</v>
      </c>
      <c r="O159" s="627">
        <v>19155116.286189549</v>
      </c>
      <c r="P159" s="754"/>
      <c r="R159" t="str">
        <f t="shared" si="2"/>
        <v/>
      </c>
    </row>
    <row r="160" spans="1:18" hidden="1" x14ac:dyDescent="0.25">
      <c r="A160" s="749"/>
      <c r="B160" s="622"/>
      <c r="C160" s="622" t="s">
        <v>204</v>
      </c>
      <c r="D160" s="754" t="s">
        <v>450</v>
      </c>
      <c r="E160" s="622" t="s">
        <v>332</v>
      </c>
      <c r="F160" s="749"/>
      <c r="G160" s="622" t="s">
        <v>867</v>
      </c>
      <c r="H160" s="754">
        <v>2010</v>
      </c>
      <c r="I160" s="749"/>
      <c r="J160" s="749"/>
      <c r="K160" s="749"/>
      <c r="L160" s="749"/>
      <c r="M160" s="749"/>
      <c r="N160" s="754" t="s">
        <v>139</v>
      </c>
      <c r="O160" s="627">
        <v>5000000</v>
      </c>
      <c r="P160" s="754"/>
      <c r="R160" t="str">
        <f t="shared" si="2"/>
        <v/>
      </c>
    </row>
    <row r="161" spans="1:18" hidden="1" x14ac:dyDescent="0.25">
      <c r="A161" s="749"/>
      <c r="B161" s="622" t="s">
        <v>819</v>
      </c>
      <c r="C161" s="622" t="s">
        <v>203</v>
      </c>
      <c r="D161" s="754" t="s">
        <v>841</v>
      </c>
      <c r="E161" s="622" t="s">
        <v>862</v>
      </c>
      <c r="F161" s="749"/>
      <c r="G161" s="622" t="s">
        <v>138</v>
      </c>
      <c r="H161" s="754">
        <v>2011</v>
      </c>
      <c r="I161" s="749"/>
      <c r="J161" s="749"/>
      <c r="K161" s="749"/>
      <c r="L161" s="749"/>
      <c r="M161" s="749"/>
      <c r="N161" s="754" t="s">
        <v>139</v>
      </c>
      <c r="O161" s="627">
        <v>5000000</v>
      </c>
      <c r="P161" s="754"/>
      <c r="R161" t="str">
        <f t="shared" si="2"/>
        <v/>
      </c>
    </row>
    <row r="162" spans="1:18" hidden="1" x14ac:dyDescent="0.25">
      <c r="A162" s="749"/>
      <c r="B162" s="622"/>
      <c r="C162" s="622" t="s">
        <v>186</v>
      </c>
      <c r="D162" s="754"/>
      <c r="E162" s="622"/>
      <c r="F162" s="749"/>
      <c r="G162" s="622"/>
      <c r="H162" s="754">
        <v>2012</v>
      </c>
      <c r="I162" s="749"/>
      <c r="J162" s="749"/>
      <c r="K162" s="749"/>
      <c r="L162" s="749"/>
      <c r="M162" s="749"/>
      <c r="N162" s="754" t="s">
        <v>139</v>
      </c>
      <c r="O162" s="627">
        <v>44000000</v>
      </c>
      <c r="P162" s="754"/>
      <c r="R162" t="str">
        <f t="shared" si="2"/>
        <v/>
      </c>
    </row>
    <row r="163" spans="1:18" s="741" customFormat="1" ht="15" hidden="1" customHeight="1" x14ac:dyDescent="0.25">
      <c r="A163" s="754"/>
      <c r="B163" s="754"/>
      <c r="C163" s="622" t="s">
        <v>2136</v>
      </c>
      <c r="D163" s="754" t="s">
        <v>450</v>
      </c>
      <c r="E163" s="622" t="s">
        <v>2138</v>
      </c>
      <c r="F163" s="754"/>
      <c r="G163" s="622" t="s">
        <v>466</v>
      </c>
      <c r="H163" s="754">
        <v>2013</v>
      </c>
      <c r="I163" s="754"/>
      <c r="J163" s="754"/>
      <c r="K163" s="754"/>
      <c r="L163" s="754"/>
      <c r="M163" s="754"/>
      <c r="N163" s="754" t="s">
        <v>139</v>
      </c>
      <c r="O163" s="627">
        <v>82830000</v>
      </c>
      <c r="P163" s="754"/>
      <c r="R163" t="str">
        <f t="shared" si="2"/>
        <v/>
      </c>
    </row>
    <row r="164" spans="1:18" s="741" customFormat="1" ht="15" hidden="1" customHeight="1" x14ac:dyDescent="0.25">
      <c r="A164" s="754"/>
      <c r="B164" s="754"/>
      <c r="C164" s="622" t="s">
        <v>830</v>
      </c>
      <c r="D164" s="740" t="s">
        <v>2137</v>
      </c>
      <c r="E164" s="622" t="s">
        <v>2139</v>
      </c>
      <c r="F164" s="754"/>
      <c r="G164" s="622" t="s">
        <v>867</v>
      </c>
      <c r="H164" s="754">
        <v>2013</v>
      </c>
      <c r="I164" s="754"/>
      <c r="J164" s="754"/>
      <c r="K164" s="754"/>
      <c r="L164" s="754"/>
      <c r="M164" s="754"/>
      <c r="N164" s="754" t="s">
        <v>139</v>
      </c>
      <c r="O164" s="627">
        <v>93060000</v>
      </c>
      <c r="P164" s="754"/>
      <c r="R164" t="str">
        <f t="shared" si="2"/>
        <v/>
      </c>
    </row>
    <row r="165" spans="1:18" s="741" customFormat="1" ht="15" hidden="1" customHeight="1" x14ac:dyDescent="0.25">
      <c r="A165" s="754"/>
      <c r="B165" s="754"/>
      <c r="C165" s="622" t="s">
        <v>230</v>
      </c>
      <c r="D165" s="754" t="s">
        <v>841</v>
      </c>
      <c r="E165" s="622" t="s">
        <v>2140</v>
      </c>
      <c r="F165" s="754"/>
      <c r="G165" s="622" t="s">
        <v>867</v>
      </c>
      <c r="H165" s="754">
        <v>2013</v>
      </c>
      <c r="I165" s="754"/>
      <c r="J165" s="754"/>
      <c r="K165" s="754"/>
      <c r="L165" s="754"/>
      <c r="M165" s="754"/>
      <c r="N165" s="754" t="s">
        <v>139</v>
      </c>
      <c r="O165" s="627">
        <v>38500000</v>
      </c>
      <c r="P165" s="754"/>
      <c r="R165" t="str">
        <f t="shared" si="2"/>
        <v/>
      </c>
    </row>
    <row r="166" spans="1:18" s="741" customFormat="1" ht="15" hidden="1" customHeight="1" x14ac:dyDescent="0.25">
      <c r="A166" s="754"/>
      <c r="B166" s="754"/>
      <c r="C166" s="754"/>
      <c r="D166" s="620"/>
      <c r="E166" s="754"/>
      <c r="F166" s="754"/>
      <c r="G166" s="754"/>
      <c r="H166" s="754"/>
      <c r="I166" s="754"/>
      <c r="J166" s="754"/>
      <c r="K166" s="754"/>
      <c r="L166" s="754"/>
      <c r="M166" s="754"/>
      <c r="N166" s="754"/>
      <c r="O166" s="627"/>
      <c r="P166" s="754"/>
      <c r="R166">
        <f t="shared" si="2"/>
        <v>0</v>
      </c>
    </row>
    <row r="167" spans="1:18" ht="15" hidden="1" customHeight="1" x14ac:dyDescent="0.25">
      <c r="A167" s="749"/>
      <c r="B167" s="749"/>
      <c r="C167" s="749"/>
      <c r="D167" s="751"/>
      <c r="E167" s="749"/>
      <c r="F167" s="749"/>
      <c r="G167" s="749"/>
      <c r="H167" s="749"/>
      <c r="I167" s="749"/>
      <c r="J167" s="749"/>
      <c r="K167" s="749"/>
      <c r="L167" s="749"/>
      <c r="M167" s="749"/>
      <c r="N167" s="749"/>
      <c r="O167" s="630"/>
      <c r="P167" s="749"/>
      <c r="R167">
        <f t="shared" si="2"/>
        <v>0</v>
      </c>
    </row>
    <row r="168" spans="1:18" hidden="1" x14ac:dyDescent="0.25">
      <c r="A168" s="619" t="s">
        <v>36</v>
      </c>
      <c r="B168" s="622" t="s">
        <v>37</v>
      </c>
      <c r="C168" s="749"/>
      <c r="D168" s="751"/>
      <c r="E168" s="749"/>
      <c r="F168" s="749"/>
      <c r="G168" s="749"/>
      <c r="H168" s="749"/>
      <c r="I168" s="749"/>
      <c r="J168" s="749"/>
      <c r="K168" s="749"/>
      <c r="L168" s="749"/>
      <c r="M168" s="749"/>
      <c r="N168" s="749"/>
      <c r="O168" s="630">
        <f>SUM(O169:O172)</f>
        <v>12920000</v>
      </c>
      <c r="P168" s="749"/>
      <c r="R168" t="str">
        <f t="shared" si="2"/>
        <v/>
      </c>
    </row>
    <row r="169" spans="1:18" hidden="1" x14ac:dyDescent="0.25">
      <c r="A169" s="749"/>
      <c r="B169" s="622" t="s">
        <v>879</v>
      </c>
      <c r="C169" s="622" t="s">
        <v>880</v>
      </c>
      <c r="D169" s="751"/>
      <c r="E169" s="749"/>
      <c r="F169" s="749"/>
      <c r="G169" s="622" t="s">
        <v>361</v>
      </c>
      <c r="H169" s="754">
        <v>2006</v>
      </c>
      <c r="I169" s="749"/>
      <c r="J169" s="749"/>
      <c r="K169" s="749"/>
      <c r="L169" s="749"/>
      <c r="M169" s="749"/>
      <c r="N169" s="754" t="s">
        <v>139</v>
      </c>
      <c r="O169" s="627">
        <v>2400000</v>
      </c>
      <c r="P169" s="754"/>
      <c r="R169" t="str">
        <f t="shared" si="2"/>
        <v/>
      </c>
    </row>
    <row r="170" spans="1:18" hidden="1" x14ac:dyDescent="0.25">
      <c r="A170" s="749"/>
      <c r="B170" s="622" t="s">
        <v>386</v>
      </c>
      <c r="C170" s="622" t="s">
        <v>382</v>
      </c>
      <c r="D170" s="751"/>
      <c r="E170" s="749"/>
      <c r="F170" s="749"/>
      <c r="G170" s="622" t="s">
        <v>361</v>
      </c>
      <c r="H170" s="754">
        <v>2006</v>
      </c>
      <c r="I170" s="749"/>
      <c r="J170" s="749"/>
      <c r="K170" s="749"/>
      <c r="L170" s="749"/>
      <c r="M170" s="749"/>
      <c r="N170" s="754" t="s">
        <v>139</v>
      </c>
      <c r="O170" s="627">
        <v>320000</v>
      </c>
      <c r="P170" s="754"/>
      <c r="R170" t="str">
        <f t="shared" si="2"/>
        <v/>
      </c>
    </row>
    <row r="171" spans="1:18" hidden="1" x14ac:dyDescent="0.25">
      <c r="A171" s="749"/>
      <c r="B171" s="622" t="s">
        <v>386</v>
      </c>
      <c r="C171" s="622" t="s">
        <v>382</v>
      </c>
      <c r="D171" s="751"/>
      <c r="E171" s="749"/>
      <c r="F171" s="749"/>
      <c r="G171" s="622" t="s">
        <v>361</v>
      </c>
      <c r="H171" s="754">
        <v>2006</v>
      </c>
      <c r="I171" s="749"/>
      <c r="J171" s="749"/>
      <c r="K171" s="749"/>
      <c r="L171" s="749"/>
      <c r="M171" s="749"/>
      <c r="N171" s="754" t="s">
        <v>139</v>
      </c>
      <c r="O171" s="627">
        <v>300000</v>
      </c>
      <c r="P171" s="754"/>
      <c r="Q171" t="s">
        <v>2144</v>
      </c>
      <c r="R171" t="str">
        <f t="shared" si="2"/>
        <v/>
      </c>
    </row>
    <row r="172" spans="1:18" hidden="1" x14ac:dyDescent="0.25">
      <c r="A172" s="749"/>
      <c r="B172" s="622"/>
      <c r="C172" s="622" t="s">
        <v>383</v>
      </c>
      <c r="D172" s="751"/>
      <c r="E172" s="749"/>
      <c r="F172" s="749"/>
      <c r="G172" s="749"/>
      <c r="H172" s="754">
        <v>2012</v>
      </c>
      <c r="I172" s="749"/>
      <c r="J172" s="749"/>
      <c r="K172" s="749"/>
      <c r="L172" s="749"/>
      <c r="M172" s="749"/>
      <c r="N172" s="754" t="s">
        <v>139</v>
      </c>
      <c r="O172" s="627">
        <v>9900000</v>
      </c>
      <c r="P172" s="754"/>
      <c r="R172" t="str">
        <f t="shared" si="2"/>
        <v/>
      </c>
    </row>
    <row r="173" spans="1:18" hidden="1" x14ac:dyDescent="0.25">
      <c r="A173" s="749"/>
      <c r="B173" s="749"/>
      <c r="C173" s="749"/>
      <c r="D173" s="751"/>
      <c r="E173" s="749"/>
      <c r="F173" s="749"/>
      <c r="G173" s="749"/>
      <c r="H173" s="749"/>
      <c r="I173" s="749"/>
      <c r="J173" s="749"/>
      <c r="K173" s="749"/>
      <c r="L173" s="749"/>
      <c r="M173" s="749"/>
      <c r="N173" s="749"/>
      <c r="O173" s="630"/>
      <c r="P173" s="749"/>
      <c r="R173">
        <f t="shared" si="2"/>
        <v>0</v>
      </c>
    </row>
    <row r="174" spans="1:18" hidden="1" x14ac:dyDescent="0.25">
      <c r="A174" s="619" t="s">
        <v>38</v>
      </c>
      <c r="B174" s="622" t="s">
        <v>39</v>
      </c>
      <c r="C174" s="749" t="s">
        <v>140</v>
      </c>
      <c r="D174" s="751"/>
      <c r="E174" s="749"/>
      <c r="F174" s="749"/>
      <c r="G174" s="749"/>
      <c r="H174" s="749"/>
      <c r="I174" s="749"/>
      <c r="J174" s="749"/>
      <c r="K174" s="749"/>
      <c r="L174" s="749"/>
      <c r="M174" s="749"/>
      <c r="N174" s="749"/>
      <c r="O174" s="630">
        <v>0</v>
      </c>
      <c r="P174" s="749"/>
      <c r="R174">
        <f t="shared" si="2"/>
        <v>0</v>
      </c>
    </row>
    <row r="175" spans="1:18" hidden="1" x14ac:dyDescent="0.25">
      <c r="A175" s="749"/>
      <c r="B175" s="749"/>
      <c r="C175" s="749"/>
      <c r="D175" s="751"/>
      <c r="E175" s="749"/>
      <c r="F175" s="749"/>
      <c r="G175" s="749"/>
      <c r="H175" s="749"/>
      <c r="I175" s="749"/>
      <c r="J175" s="749"/>
      <c r="K175" s="749"/>
      <c r="L175" s="749"/>
      <c r="M175" s="749"/>
      <c r="N175" s="749"/>
      <c r="O175" s="630"/>
      <c r="P175" s="749"/>
      <c r="R175">
        <f t="shared" si="2"/>
        <v>0</v>
      </c>
    </row>
    <row r="176" spans="1:18" hidden="1" x14ac:dyDescent="0.25">
      <c r="A176" s="619" t="s">
        <v>40</v>
      </c>
      <c r="B176" s="622" t="s">
        <v>41</v>
      </c>
      <c r="C176" s="749" t="s">
        <v>140</v>
      </c>
      <c r="D176" s="751"/>
      <c r="E176" s="749"/>
      <c r="F176" s="749"/>
      <c r="G176" s="749"/>
      <c r="H176" s="749"/>
      <c r="I176" s="749"/>
      <c r="J176" s="749"/>
      <c r="K176" s="749"/>
      <c r="L176" s="749"/>
      <c r="M176" s="749"/>
      <c r="N176" s="749"/>
      <c r="O176" s="630">
        <v>0</v>
      </c>
      <c r="P176" s="749"/>
      <c r="R176">
        <f t="shared" si="2"/>
        <v>0</v>
      </c>
    </row>
    <row r="177" spans="1:18" hidden="1" x14ac:dyDescent="0.25">
      <c r="A177" s="749"/>
      <c r="B177" s="749"/>
      <c r="C177" s="749"/>
      <c r="D177" s="751"/>
      <c r="E177" s="749"/>
      <c r="F177" s="749"/>
      <c r="G177" s="749"/>
      <c r="H177" s="749"/>
      <c r="I177" s="749"/>
      <c r="J177" s="749"/>
      <c r="K177" s="749"/>
      <c r="L177" s="749"/>
      <c r="M177" s="749"/>
      <c r="N177" s="749"/>
      <c r="O177" s="630"/>
      <c r="P177" s="749"/>
      <c r="R177">
        <f t="shared" si="2"/>
        <v>0</v>
      </c>
    </row>
    <row r="178" spans="1:18" hidden="1" x14ac:dyDescent="0.25">
      <c r="A178" s="619" t="s">
        <v>42</v>
      </c>
      <c r="B178" s="622" t="s">
        <v>43</v>
      </c>
      <c r="C178" s="749" t="s">
        <v>140</v>
      </c>
      <c r="D178" s="751"/>
      <c r="E178" s="749"/>
      <c r="F178" s="749"/>
      <c r="G178" s="749"/>
      <c r="H178" s="749"/>
      <c r="I178" s="749"/>
      <c r="J178" s="749"/>
      <c r="K178" s="749"/>
      <c r="L178" s="749"/>
      <c r="M178" s="749"/>
      <c r="N178" s="749"/>
      <c r="O178" s="630">
        <v>0</v>
      </c>
      <c r="P178" s="749"/>
      <c r="R178">
        <f t="shared" si="2"/>
        <v>0</v>
      </c>
    </row>
    <row r="179" spans="1:18" hidden="1" x14ac:dyDescent="0.25">
      <c r="A179" s="749"/>
      <c r="B179" s="749"/>
      <c r="C179" s="749"/>
      <c r="D179" s="751"/>
      <c r="E179" s="749"/>
      <c r="F179" s="749"/>
      <c r="G179" s="749"/>
      <c r="H179" s="749"/>
      <c r="I179" s="749"/>
      <c r="J179" s="749"/>
      <c r="K179" s="749"/>
      <c r="L179" s="749"/>
      <c r="M179" s="749"/>
      <c r="N179" s="749"/>
      <c r="O179" s="630"/>
      <c r="P179" s="749"/>
      <c r="R179">
        <f t="shared" si="2"/>
        <v>0</v>
      </c>
    </row>
    <row r="180" spans="1:18" hidden="1" x14ac:dyDescent="0.25">
      <c r="A180" s="619" t="s">
        <v>44</v>
      </c>
      <c r="B180" s="622" t="s">
        <v>45</v>
      </c>
      <c r="C180" s="749" t="s">
        <v>140</v>
      </c>
      <c r="D180" s="751"/>
      <c r="E180" s="749"/>
      <c r="F180" s="749"/>
      <c r="G180" s="749"/>
      <c r="H180" s="749"/>
      <c r="I180" s="749"/>
      <c r="J180" s="749"/>
      <c r="K180" s="749"/>
      <c r="L180" s="749"/>
      <c r="M180" s="749"/>
      <c r="N180" s="749"/>
      <c r="O180" s="630">
        <v>0</v>
      </c>
      <c r="P180" s="749"/>
      <c r="R180">
        <f t="shared" si="2"/>
        <v>0</v>
      </c>
    </row>
    <row r="181" spans="1:18" ht="15.75" hidden="1" thickBot="1" x14ac:dyDescent="0.3">
      <c r="A181" s="750"/>
      <c r="B181" s="750"/>
      <c r="C181" s="750"/>
      <c r="D181" s="750"/>
      <c r="E181" s="750"/>
      <c r="F181" s="750"/>
      <c r="G181" s="750"/>
      <c r="H181" s="750"/>
      <c r="I181" s="750"/>
      <c r="J181" s="750"/>
      <c r="K181" s="750"/>
      <c r="L181" s="750"/>
      <c r="M181" s="750"/>
      <c r="N181" s="750"/>
      <c r="O181" s="631"/>
      <c r="P181" s="750"/>
      <c r="R181"/>
    </row>
    <row r="182" spans="1:18" x14ac:dyDescent="0.25">
      <c r="A182" s="756"/>
      <c r="B182" s="756"/>
      <c r="C182" s="756"/>
      <c r="D182" s="756"/>
      <c r="E182" s="756"/>
      <c r="F182" s="756"/>
      <c r="G182" s="756"/>
      <c r="H182" s="756"/>
      <c r="I182" s="756"/>
      <c r="J182" s="756"/>
      <c r="K182" s="756"/>
      <c r="L182" s="756"/>
      <c r="M182" s="756"/>
      <c r="N182" s="756"/>
      <c r="O182" s="624"/>
      <c r="P182" s="756"/>
    </row>
    <row r="183" spans="1:18" x14ac:dyDescent="0.25">
      <c r="A183" s="745"/>
      <c r="B183" s="1559" t="s">
        <v>125</v>
      </c>
      <c r="C183" s="1559"/>
      <c r="D183" s="1559"/>
      <c r="E183" s="1559"/>
      <c r="F183" s="1559"/>
      <c r="G183" s="1559"/>
      <c r="H183" s="743"/>
      <c r="J183" s="617"/>
      <c r="K183" s="1559" t="s">
        <v>2141</v>
      </c>
      <c r="L183" s="1559"/>
      <c r="M183" s="1559"/>
      <c r="N183" s="1559"/>
      <c r="O183" s="1448"/>
      <c r="P183" s="1448"/>
    </row>
    <row r="184" spans="1:18" x14ac:dyDescent="0.25">
      <c r="A184" s="745"/>
      <c r="B184" s="1559" t="s">
        <v>1728</v>
      </c>
      <c r="C184" s="1559"/>
      <c r="D184" s="1559"/>
      <c r="E184" s="1559"/>
      <c r="F184" s="1559"/>
      <c r="G184" s="1559"/>
      <c r="H184" s="743"/>
      <c r="J184" s="744"/>
      <c r="K184" s="744"/>
      <c r="L184" s="744"/>
      <c r="M184" s="613"/>
      <c r="N184" s="745"/>
      <c r="O184" s="1448"/>
      <c r="P184" s="1448"/>
    </row>
    <row r="185" spans="1:18" x14ac:dyDescent="0.25">
      <c r="A185" s="745"/>
      <c r="B185" s="1559" t="s">
        <v>126</v>
      </c>
      <c r="C185" s="1559"/>
      <c r="D185" s="1559"/>
      <c r="E185" s="1559"/>
      <c r="F185" s="1559"/>
      <c r="G185" s="1559"/>
      <c r="H185" s="743"/>
      <c r="J185" s="617"/>
      <c r="K185" s="1559" t="s">
        <v>122</v>
      </c>
      <c r="L185" s="1559"/>
      <c r="M185" s="1559"/>
      <c r="N185" s="1559"/>
      <c r="O185" s="1448"/>
      <c r="P185" s="1448"/>
    </row>
    <row r="186" spans="1:18" x14ac:dyDescent="0.25">
      <c r="A186" s="745"/>
      <c r="B186" s="744"/>
      <c r="C186" s="744"/>
      <c r="D186" s="744"/>
      <c r="E186" s="744"/>
      <c r="F186" s="744"/>
      <c r="G186" s="744"/>
      <c r="H186" s="743"/>
      <c r="J186" s="617"/>
      <c r="K186" s="744"/>
      <c r="L186" s="744"/>
      <c r="M186" s="744"/>
      <c r="N186" s="744"/>
      <c r="O186" s="745"/>
      <c r="P186" s="745"/>
    </row>
    <row r="187" spans="1:18" x14ac:dyDescent="0.25">
      <c r="A187" s="745"/>
      <c r="B187" s="614"/>
      <c r="C187" s="744"/>
      <c r="D187" s="614"/>
      <c r="E187" s="614"/>
      <c r="F187" s="614"/>
      <c r="G187" s="614"/>
      <c r="H187" s="743"/>
      <c r="J187" s="744"/>
      <c r="K187" s="614"/>
      <c r="L187" s="614"/>
      <c r="M187" s="613"/>
      <c r="N187" s="745"/>
      <c r="O187" s="745"/>
      <c r="P187" s="745"/>
    </row>
    <row r="188" spans="1:18" x14ac:dyDescent="0.25">
      <c r="A188" s="745"/>
      <c r="B188" s="614"/>
      <c r="C188" s="744"/>
      <c r="D188" s="614"/>
      <c r="E188" s="614"/>
      <c r="F188" s="614"/>
      <c r="G188" s="614"/>
      <c r="H188" s="615"/>
      <c r="J188" s="744"/>
      <c r="K188" s="614"/>
      <c r="L188" s="614"/>
      <c r="M188" s="613"/>
      <c r="N188" s="745"/>
      <c r="O188" s="1448"/>
      <c r="P188" s="1448"/>
    </row>
    <row r="189" spans="1:18" x14ac:dyDescent="0.25">
      <c r="A189" s="745"/>
      <c r="B189" s="1464" t="s">
        <v>2065</v>
      </c>
      <c r="C189" s="1464"/>
      <c r="D189" s="1464"/>
      <c r="E189" s="1464"/>
      <c r="F189" s="1464"/>
      <c r="G189" s="1464"/>
      <c r="H189" s="615"/>
      <c r="J189" s="618"/>
      <c r="K189" s="1464" t="s">
        <v>2044</v>
      </c>
      <c r="L189" s="1464"/>
      <c r="M189" s="1464"/>
      <c r="N189" s="1464"/>
      <c r="O189" s="1448"/>
      <c r="P189" s="1448"/>
    </row>
    <row r="190" spans="1:18" x14ac:dyDescent="0.25">
      <c r="A190" s="745"/>
      <c r="B190" s="1559" t="s">
        <v>1729</v>
      </c>
      <c r="C190" s="1559"/>
      <c r="D190" s="1559"/>
      <c r="E190" s="1559"/>
      <c r="F190" s="1559"/>
      <c r="G190" s="1559"/>
      <c r="H190" s="615"/>
      <c r="J190" s="617"/>
      <c r="K190" s="1559" t="s">
        <v>2042</v>
      </c>
      <c r="L190" s="1559"/>
      <c r="M190" s="1559"/>
      <c r="N190" s="1559"/>
      <c r="O190" s="745"/>
      <c r="P190" s="745"/>
    </row>
    <row r="191" spans="1:18" x14ac:dyDescent="0.25">
      <c r="A191" s="611"/>
      <c r="B191" s="611"/>
      <c r="C191" s="611"/>
      <c r="D191" s="611"/>
      <c r="E191" s="611"/>
      <c r="F191" s="611"/>
      <c r="G191" s="611"/>
      <c r="H191" s="611"/>
      <c r="I191" s="611"/>
      <c r="J191" s="611"/>
      <c r="K191" s="611"/>
      <c r="L191" s="611"/>
      <c r="M191" s="611"/>
      <c r="N191" s="611"/>
      <c r="O191" s="611"/>
      <c r="P191" s="611"/>
    </row>
    <row r="192" spans="1:18" x14ac:dyDescent="0.25">
      <c r="A192" s="611"/>
      <c r="B192" s="611"/>
      <c r="C192" s="611"/>
      <c r="D192" s="611"/>
      <c r="E192" s="611"/>
      <c r="F192" s="611"/>
      <c r="G192" s="611"/>
      <c r="H192" s="611"/>
      <c r="I192" s="611"/>
      <c r="J192" s="611"/>
      <c r="K192" s="611"/>
      <c r="L192" s="611"/>
      <c r="M192" s="611"/>
      <c r="N192" s="611"/>
      <c r="O192" s="611"/>
      <c r="P192" s="611"/>
    </row>
  </sheetData>
  <autoFilter ref="A9:R181" xr:uid="{00000000-0009-0000-0000-000017000000}">
    <filterColumn colId="17">
      <filters>
        <filter val="112.500"/>
        <filter val="140.000"/>
        <filter val="200.000"/>
        <filter val="227.500"/>
        <filter val="240.000"/>
        <filter val="280.000"/>
        <filter val="60.000"/>
        <filter val="67.500"/>
        <filter val="75.000"/>
        <filter val="93.750"/>
      </filters>
    </filterColumn>
  </autoFilter>
  <mergeCells count="19">
    <mergeCell ref="O188:P188"/>
    <mergeCell ref="A1:P1"/>
    <mergeCell ref="A2:P2"/>
    <mergeCell ref="O4:P4"/>
    <mergeCell ref="A6:A8"/>
    <mergeCell ref="I6:M6"/>
    <mergeCell ref="B183:G183"/>
    <mergeCell ref="K183:N183"/>
    <mergeCell ref="O183:P183"/>
    <mergeCell ref="B184:G184"/>
    <mergeCell ref="O184:P184"/>
    <mergeCell ref="B185:G185"/>
    <mergeCell ref="K185:N185"/>
    <mergeCell ref="O185:P185"/>
    <mergeCell ref="B189:G189"/>
    <mergeCell ref="K189:N189"/>
    <mergeCell ref="O189:P189"/>
    <mergeCell ref="B190:G190"/>
    <mergeCell ref="K190:N190"/>
  </mergeCells>
  <printOptions horizontalCentered="1"/>
  <pageMargins left="0.7" right="0.5" top="0.75" bottom="0.75" header="0.3" footer="0.3"/>
  <pageSetup paperSize="153" scale="63" orientation="landscape" r:id="rId1"/>
  <headerFooter>
    <oddFooter>&amp;RPage &amp;P of &amp;N</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N66"/>
  <sheetViews>
    <sheetView topLeftCell="A37" zoomScale="80" zoomScaleNormal="80" workbookViewId="0">
      <selection activeCell="B58" sqref="B58:F58"/>
    </sheetView>
  </sheetViews>
  <sheetFormatPr defaultColWidth="9.140625" defaultRowHeight="15" x14ac:dyDescent="0.25"/>
  <cols>
    <col min="1" max="1" width="6.42578125" style="670" customWidth="1"/>
    <col min="2" max="2" width="20.42578125" style="670" customWidth="1"/>
    <col min="3" max="3" width="12.85546875" style="670" customWidth="1"/>
    <col min="4" max="5" width="9.140625" style="670"/>
    <col min="6" max="6" width="14.42578125" style="670" customWidth="1"/>
    <col min="7" max="7" width="11.42578125" style="670" bestFit="1" customWidth="1"/>
    <col min="8" max="8" width="22.85546875" style="670" customWidth="1"/>
    <col min="9" max="9" width="16.7109375" style="670" customWidth="1"/>
    <col min="10" max="10" width="20.7109375" style="670" customWidth="1"/>
    <col min="11" max="11" width="9.140625" style="670"/>
    <col min="12" max="12" width="7.42578125" style="670" customWidth="1"/>
    <col min="13" max="13" width="9.140625" style="670"/>
    <col min="14" max="14" width="10.7109375" style="670" bestFit="1" customWidth="1"/>
    <col min="15" max="16384" width="9.140625" style="670"/>
  </cols>
  <sheetData>
    <row r="1" spans="1:14" ht="15.75" x14ac:dyDescent="0.25">
      <c r="A1" s="1567" t="s">
        <v>2077</v>
      </c>
      <c r="B1" s="1567"/>
      <c r="C1" s="1567"/>
      <c r="D1" s="1567"/>
      <c r="E1" s="1567"/>
      <c r="F1" s="1567"/>
      <c r="G1" s="1567"/>
      <c r="H1" s="1567"/>
      <c r="I1" s="1567"/>
      <c r="J1" s="1567"/>
      <c r="K1" s="1567"/>
      <c r="L1" s="1567"/>
      <c r="M1" s="1567"/>
      <c r="N1" s="1567"/>
    </row>
    <row r="2" spans="1:14" ht="15.75" x14ac:dyDescent="0.25">
      <c r="A2" s="672"/>
      <c r="B2" s="672"/>
      <c r="C2" s="672"/>
      <c r="D2" s="672"/>
      <c r="E2" s="672"/>
      <c r="F2" s="672"/>
      <c r="G2" s="672"/>
      <c r="H2" s="672"/>
      <c r="I2" s="672"/>
      <c r="J2" s="672"/>
      <c r="K2" s="672"/>
      <c r="L2" s="672"/>
      <c r="M2" s="672"/>
      <c r="N2" s="672"/>
    </row>
    <row r="3" spans="1:14" x14ac:dyDescent="0.25">
      <c r="A3" s="1566" t="s">
        <v>2116</v>
      </c>
      <c r="B3" s="1566"/>
      <c r="C3" s="674" t="s">
        <v>2121</v>
      </c>
      <c r="D3" s="639"/>
      <c r="E3" s="639"/>
      <c r="F3" s="639"/>
      <c r="G3" s="640"/>
      <c r="H3" s="640"/>
      <c r="I3" s="640"/>
      <c r="J3" s="640"/>
      <c r="K3" s="1448"/>
      <c r="L3" s="1448"/>
      <c r="M3" s="640"/>
      <c r="N3" s="639"/>
    </row>
    <row r="4" spans="1:14" x14ac:dyDescent="0.25">
      <c r="A4" s="1566" t="s">
        <v>2117</v>
      </c>
      <c r="B4" s="1566"/>
      <c r="C4" s="675" t="s">
        <v>2122</v>
      </c>
      <c r="D4" s="639"/>
      <c r="E4" s="639"/>
      <c r="F4" s="639"/>
      <c r="G4" s="639"/>
      <c r="H4" s="640"/>
      <c r="I4" s="640"/>
      <c r="J4" s="640"/>
      <c r="K4" s="1448"/>
      <c r="L4" s="1448"/>
      <c r="M4" s="1448"/>
      <c r="N4" s="1448"/>
    </row>
    <row r="5" spans="1:14" x14ac:dyDescent="0.25">
      <c r="A5" s="1566" t="s">
        <v>2118</v>
      </c>
      <c r="B5" s="1566"/>
      <c r="C5" s="675" t="s">
        <v>1727</v>
      </c>
      <c r="D5" s="639"/>
      <c r="E5" s="639"/>
      <c r="F5" s="639"/>
      <c r="G5" s="639"/>
      <c r="H5" s="639"/>
      <c r="I5" s="640"/>
      <c r="J5" s="640"/>
      <c r="K5" s="1568" t="s">
        <v>2076</v>
      </c>
      <c r="L5" s="1568"/>
      <c r="M5" s="1568"/>
      <c r="N5" s="1568"/>
    </row>
    <row r="6" spans="1:14" x14ac:dyDescent="0.25">
      <c r="A6" s="1566" t="s">
        <v>2119</v>
      </c>
      <c r="B6" s="1566"/>
      <c r="C6" s="675" t="s">
        <v>1727</v>
      </c>
      <c r="D6" s="639"/>
      <c r="E6" s="639"/>
      <c r="F6" s="639"/>
      <c r="G6" s="639"/>
      <c r="H6" s="639"/>
      <c r="I6" s="640"/>
      <c r="J6" s="640"/>
      <c r="K6" s="1448"/>
      <c r="L6" s="1448"/>
      <c r="M6" s="1569"/>
      <c r="N6" s="1569"/>
    </row>
    <row r="7" spans="1:14" x14ac:dyDescent="0.25">
      <c r="A7" s="1566" t="s">
        <v>2120</v>
      </c>
      <c r="B7" s="1566"/>
      <c r="C7" s="675" t="s">
        <v>2037</v>
      </c>
      <c r="D7" s="639"/>
      <c r="E7" s="639"/>
      <c r="F7" s="639"/>
      <c r="G7" s="639"/>
      <c r="H7" s="640"/>
      <c r="I7" s="640"/>
      <c r="J7" s="640"/>
      <c r="K7" s="1448"/>
      <c r="L7" s="1448"/>
      <c r="M7" s="640"/>
      <c r="N7" s="639"/>
    </row>
    <row r="8" spans="1:14" ht="9" customHeight="1" thickBot="1" x14ac:dyDescent="0.3">
      <c r="A8" s="647"/>
      <c r="B8" s="647"/>
      <c r="C8" s="647"/>
      <c r="D8" s="647"/>
      <c r="E8" s="647"/>
      <c r="F8" s="647"/>
      <c r="G8" s="647"/>
      <c r="H8" s="647"/>
      <c r="I8" s="647"/>
      <c r="J8" s="647"/>
      <c r="K8" s="1570"/>
      <c r="L8" s="1570"/>
      <c r="M8" s="647"/>
      <c r="N8" s="610"/>
    </row>
    <row r="9" spans="1:14" ht="15.75" thickBot="1" x14ac:dyDescent="0.3">
      <c r="A9" s="636" t="s">
        <v>2078</v>
      </c>
      <c r="B9" s="640" t="s">
        <v>2056</v>
      </c>
      <c r="C9" s="636" t="s">
        <v>2057</v>
      </c>
      <c r="D9" s="640" t="s">
        <v>2082</v>
      </c>
      <c r="E9" s="636" t="s">
        <v>1730</v>
      </c>
      <c r="F9" s="640" t="s">
        <v>1730</v>
      </c>
      <c r="G9" s="636" t="s">
        <v>2049</v>
      </c>
      <c r="H9" s="640" t="s">
        <v>2085</v>
      </c>
      <c r="I9" s="636" t="s">
        <v>97</v>
      </c>
      <c r="J9" s="640" t="s">
        <v>100</v>
      </c>
      <c r="K9" s="1563" t="s">
        <v>2090</v>
      </c>
      <c r="L9" s="1564"/>
      <c r="M9" s="1571"/>
      <c r="N9" s="636"/>
    </row>
    <row r="10" spans="1:14" x14ac:dyDescent="0.25">
      <c r="A10" s="636" t="s">
        <v>2079</v>
      </c>
      <c r="B10" s="640" t="s">
        <v>2080</v>
      </c>
      <c r="C10" s="636" t="s">
        <v>2081</v>
      </c>
      <c r="D10" s="640" t="s">
        <v>14</v>
      </c>
      <c r="E10" s="636" t="s">
        <v>87</v>
      </c>
      <c r="F10" s="640" t="s">
        <v>8</v>
      </c>
      <c r="G10" s="636" t="s">
        <v>2083</v>
      </c>
      <c r="H10" s="640" t="s">
        <v>2051</v>
      </c>
      <c r="I10" s="636" t="s">
        <v>2086</v>
      </c>
      <c r="J10" s="640" t="s">
        <v>2088</v>
      </c>
      <c r="K10" s="1560" t="s">
        <v>2092</v>
      </c>
      <c r="L10" s="644" t="s">
        <v>2093</v>
      </c>
      <c r="M10" s="635" t="s">
        <v>2094</v>
      </c>
      <c r="N10" s="636" t="s">
        <v>105</v>
      </c>
    </row>
    <row r="11" spans="1:14" x14ac:dyDescent="0.25">
      <c r="A11" s="636"/>
      <c r="B11" s="671"/>
      <c r="C11" s="636"/>
      <c r="D11" s="671"/>
      <c r="E11" s="636"/>
      <c r="F11" s="671"/>
      <c r="G11" s="636" t="s">
        <v>2084</v>
      </c>
      <c r="H11" s="671"/>
      <c r="I11" s="636" t="s">
        <v>115</v>
      </c>
      <c r="J11" s="640" t="s">
        <v>2089</v>
      </c>
      <c r="K11" s="1561"/>
      <c r="L11" s="649" t="s">
        <v>2092</v>
      </c>
      <c r="M11" s="636" t="s">
        <v>2095</v>
      </c>
      <c r="N11" s="636" t="s">
        <v>2091</v>
      </c>
    </row>
    <row r="12" spans="1:14" ht="15.75" thickBot="1" x14ac:dyDescent="0.3">
      <c r="A12" s="636"/>
      <c r="B12" s="671"/>
      <c r="C12" s="636"/>
      <c r="D12" s="671"/>
      <c r="E12" s="636"/>
      <c r="F12" s="671"/>
      <c r="G12" s="620"/>
      <c r="H12" s="671"/>
      <c r="I12" s="636" t="s">
        <v>2087</v>
      </c>
      <c r="J12" s="671"/>
      <c r="K12" s="649" t="s">
        <v>2096</v>
      </c>
      <c r="L12" s="645" t="s">
        <v>2097</v>
      </c>
      <c r="M12" s="636" t="s">
        <v>2098</v>
      </c>
      <c r="N12" s="636"/>
    </row>
    <row r="13" spans="1:14" ht="15.75" thickBot="1" x14ac:dyDescent="0.3">
      <c r="A13" s="616">
        <v>1</v>
      </c>
      <c r="B13" s="641">
        <v>2</v>
      </c>
      <c r="C13" s="616">
        <v>3</v>
      </c>
      <c r="D13" s="641">
        <v>4</v>
      </c>
      <c r="E13" s="616">
        <v>5</v>
      </c>
      <c r="F13" s="641">
        <v>6</v>
      </c>
      <c r="G13" s="616">
        <v>7</v>
      </c>
      <c r="H13" s="641">
        <v>8</v>
      </c>
      <c r="I13" s="616">
        <v>9</v>
      </c>
      <c r="J13" s="641">
        <v>10</v>
      </c>
      <c r="K13" s="638">
        <v>11</v>
      </c>
      <c r="L13" s="638">
        <v>12</v>
      </c>
      <c r="M13" s="637">
        <v>13</v>
      </c>
      <c r="N13" s="616">
        <v>14</v>
      </c>
    </row>
    <row r="14" spans="1:14" ht="19.5" customHeight="1" x14ac:dyDescent="0.25">
      <c r="A14" s="652">
        <v>1</v>
      </c>
      <c r="B14" s="681" t="s">
        <v>133</v>
      </c>
      <c r="C14" s="622" t="s">
        <v>794</v>
      </c>
      <c r="D14" s="654"/>
      <c r="E14" s="622" t="s">
        <v>2131</v>
      </c>
      <c r="F14" s="654"/>
      <c r="G14" s="652" t="s">
        <v>797</v>
      </c>
      <c r="H14" s="681" t="s">
        <v>135</v>
      </c>
      <c r="I14" s="651"/>
      <c r="J14" s="726">
        <v>140000000</v>
      </c>
      <c r="K14" s="653"/>
      <c r="L14" s="653"/>
      <c r="M14" s="651"/>
      <c r="N14" s="651"/>
    </row>
    <row r="15" spans="1:14" ht="19.5" customHeight="1" x14ac:dyDescent="0.25">
      <c r="A15" s="652">
        <v>2</v>
      </c>
      <c r="B15" s="681" t="s">
        <v>132</v>
      </c>
      <c r="C15" s="622" t="s">
        <v>795</v>
      </c>
      <c r="D15" s="654"/>
      <c r="E15" s="622" t="s">
        <v>2132</v>
      </c>
      <c r="F15" s="654"/>
      <c r="G15" s="652" t="s">
        <v>796</v>
      </c>
      <c r="H15" s="681" t="s">
        <v>134</v>
      </c>
      <c r="I15" s="651"/>
      <c r="J15" s="726">
        <v>4500000</v>
      </c>
      <c r="K15" s="653"/>
      <c r="L15" s="653"/>
      <c r="M15" s="651"/>
      <c r="N15" s="651"/>
    </row>
    <row r="16" spans="1:14" ht="19.5" customHeight="1" x14ac:dyDescent="0.25">
      <c r="A16" s="652">
        <v>3</v>
      </c>
      <c r="B16" s="681" t="s">
        <v>176</v>
      </c>
      <c r="C16" s="622" t="s">
        <v>331</v>
      </c>
      <c r="D16" s="650"/>
      <c r="E16" s="636"/>
      <c r="F16" s="681" t="s">
        <v>363</v>
      </c>
      <c r="G16" s="643">
        <v>2006</v>
      </c>
      <c r="H16" s="681" t="s">
        <v>233</v>
      </c>
      <c r="I16" s="636"/>
      <c r="J16" s="683">
        <v>680000</v>
      </c>
      <c r="K16" s="673" t="s">
        <v>116</v>
      </c>
      <c r="L16" s="649"/>
      <c r="M16" s="636"/>
      <c r="N16" s="636"/>
    </row>
    <row r="17" spans="1:14" ht="19.5" customHeight="1" x14ac:dyDescent="0.25">
      <c r="A17" s="652">
        <v>4</v>
      </c>
      <c r="B17" s="681" t="s">
        <v>183</v>
      </c>
      <c r="C17" s="622" t="s">
        <v>327</v>
      </c>
      <c r="D17" s="650"/>
      <c r="E17" s="636"/>
      <c r="F17" s="681" t="s">
        <v>364</v>
      </c>
      <c r="G17" s="643">
        <v>2006</v>
      </c>
      <c r="H17" s="681" t="s">
        <v>240</v>
      </c>
      <c r="I17" s="636"/>
      <c r="J17" s="683">
        <v>960000</v>
      </c>
      <c r="K17" s="673" t="s">
        <v>116</v>
      </c>
      <c r="L17" s="649"/>
      <c r="M17" s="636"/>
      <c r="N17" s="636"/>
    </row>
    <row r="18" spans="1:14" ht="19.5" customHeight="1" x14ac:dyDescent="0.25">
      <c r="A18" s="652">
        <v>5</v>
      </c>
      <c r="B18" s="681" t="s">
        <v>175</v>
      </c>
      <c r="C18" s="622" t="s">
        <v>299</v>
      </c>
      <c r="D18" s="650"/>
      <c r="E18" s="636"/>
      <c r="F18" s="681" t="s">
        <v>864</v>
      </c>
      <c r="G18" s="643">
        <v>2006</v>
      </c>
      <c r="H18" s="681" t="s">
        <v>232</v>
      </c>
      <c r="I18" s="636"/>
      <c r="J18" s="683">
        <v>280000</v>
      </c>
      <c r="K18" s="673" t="s">
        <v>116</v>
      </c>
      <c r="L18" s="649"/>
      <c r="M18" s="636"/>
      <c r="N18" s="636"/>
    </row>
    <row r="19" spans="1:14" ht="19.5" customHeight="1" x14ac:dyDescent="0.25">
      <c r="A19" s="652">
        <v>6</v>
      </c>
      <c r="B19" s="681" t="s">
        <v>188</v>
      </c>
      <c r="C19" s="622" t="s">
        <v>849</v>
      </c>
      <c r="D19" s="650"/>
      <c r="E19" s="636"/>
      <c r="F19" s="681" t="s">
        <v>378</v>
      </c>
      <c r="G19" s="643">
        <v>2000</v>
      </c>
      <c r="H19" s="681" t="s">
        <v>806</v>
      </c>
      <c r="I19" s="636"/>
      <c r="J19" s="683">
        <v>1125000</v>
      </c>
      <c r="K19" s="673" t="s">
        <v>116</v>
      </c>
      <c r="L19" s="649"/>
      <c r="M19" s="636"/>
      <c r="N19" s="636"/>
    </row>
    <row r="20" spans="1:14" ht="19.5" customHeight="1" x14ac:dyDescent="0.25">
      <c r="A20" s="652">
        <v>7</v>
      </c>
      <c r="B20" s="681" t="s">
        <v>177</v>
      </c>
      <c r="C20" s="622" t="s">
        <v>331</v>
      </c>
      <c r="D20" s="650"/>
      <c r="E20" s="636"/>
      <c r="F20" s="681" t="s">
        <v>362</v>
      </c>
      <c r="G20" s="643">
        <v>2006</v>
      </c>
      <c r="H20" s="681" t="s">
        <v>271</v>
      </c>
      <c r="I20" s="636"/>
      <c r="J20" s="683">
        <v>6860000</v>
      </c>
      <c r="K20" s="673" t="s">
        <v>116</v>
      </c>
      <c r="L20" s="649"/>
      <c r="M20" s="636"/>
      <c r="N20" s="636"/>
    </row>
    <row r="21" spans="1:14" ht="19.5" customHeight="1" x14ac:dyDescent="0.25">
      <c r="A21" s="652">
        <v>8</v>
      </c>
      <c r="B21" s="681" t="s">
        <v>176</v>
      </c>
      <c r="C21" s="622" t="s">
        <v>324</v>
      </c>
      <c r="D21" s="650"/>
      <c r="E21" s="636"/>
      <c r="F21" s="681" t="s">
        <v>363</v>
      </c>
      <c r="G21" s="643">
        <v>2006</v>
      </c>
      <c r="H21" s="681" t="s">
        <v>233</v>
      </c>
      <c r="I21" s="636"/>
      <c r="J21" s="683">
        <v>900000</v>
      </c>
      <c r="K21" s="673" t="s">
        <v>116</v>
      </c>
      <c r="L21" s="649"/>
      <c r="M21" s="636"/>
      <c r="N21" s="636"/>
    </row>
    <row r="22" spans="1:14" ht="19.5" customHeight="1" x14ac:dyDescent="0.25">
      <c r="A22" s="652">
        <v>9</v>
      </c>
      <c r="B22" s="681" t="s">
        <v>177</v>
      </c>
      <c r="C22" s="622" t="s">
        <v>324</v>
      </c>
      <c r="D22" s="650"/>
      <c r="E22" s="636"/>
      <c r="F22" s="681" t="s">
        <v>362</v>
      </c>
      <c r="G22" s="643">
        <v>2006</v>
      </c>
      <c r="H22" s="681" t="s">
        <v>271</v>
      </c>
      <c r="I22" s="636"/>
      <c r="J22" s="683">
        <v>6150000</v>
      </c>
      <c r="K22" s="673" t="s">
        <v>116</v>
      </c>
      <c r="L22" s="649"/>
      <c r="M22" s="636"/>
      <c r="N22" s="636"/>
    </row>
    <row r="23" spans="1:14" ht="19.5" customHeight="1" x14ac:dyDescent="0.25">
      <c r="A23" s="652">
        <v>10</v>
      </c>
      <c r="B23" s="681" t="s">
        <v>182</v>
      </c>
      <c r="C23" s="622" t="s">
        <v>845</v>
      </c>
      <c r="D23" s="650"/>
      <c r="E23" s="636"/>
      <c r="F23" s="681" t="s">
        <v>362</v>
      </c>
      <c r="G23" s="643">
        <v>2006</v>
      </c>
      <c r="H23" s="681" t="s">
        <v>807</v>
      </c>
      <c r="I23" s="636"/>
      <c r="J23" s="683">
        <v>1600000</v>
      </c>
      <c r="K23" s="673" t="s">
        <v>116</v>
      </c>
      <c r="L23" s="649"/>
      <c r="M23" s="636"/>
      <c r="N23" s="636"/>
    </row>
    <row r="24" spans="1:14" ht="19.5" customHeight="1" x14ac:dyDescent="0.25">
      <c r="A24" s="652">
        <v>11</v>
      </c>
      <c r="B24" s="681" t="s">
        <v>187</v>
      </c>
      <c r="C24" s="622" t="s">
        <v>304</v>
      </c>
      <c r="D24" s="650"/>
      <c r="E24" s="636"/>
      <c r="F24" s="681" t="s">
        <v>360</v>
      </c>
      <c r="G24" s="643">
        <v>2006</v>
      </c>
      <c r="H24" s="681" t="s">
        <v>245</v>
      </c>
      <c r="I24" s="636"/>
      <c r="J24" s="683">
        <v>1600000</v>
      </c>
      <c r="K24" s="673" t="s">
        <v>116</v>
      </c>
      <c r="L24" s="649"/>
      <c r="M24" s="636"/>
      <c r="N24" s="636"/>
    </row>
    <row r="25" spans="1:14" ht="19.5" customHeight="1" x14ac:dyDescent="0.25">
      <c r="A25" s="652">
        <v>12</v>
      </c>
      <c r="B25" s="681" t="s">
        <v>177</v>
      </c>
      <c r="C25" s="622" t="s">
        <v>324</v>
      </c>
      <c r="D25" s="650"/>
      <c r="E25" s="636"/>
      <c r="F25" s="681" t="s">
        <v>362</v>
      </c>
      <c r="G25" s="643">
        <v>2004</v>
      </c>
      <c r="H25" s="681" t="s">
        <v>271</v>
      </c>
      <c r="I25" s="636"/>
      <c r="J25" s="683">
        <v>4920000</v>
      </c>
      <c r="K25" s="673" t="s">
        <v>116</v>
      </c>
      <c r="L25" s="649"/>
      <c r="M25" s="636"/>
      <c r="N25" s="636"/>
    </row>
    <row r="26" spans="1:14" ht="19.5" customHeight="1" x14ac:dyDescent="0.25">
      <c r="A26" s="652">
        <v>13</v>
      </c>
      <c r="B26" s="681" t="s">
        <v>176</v>
      </c>
      <c r="C26" s="622" t="s">
        <v>331</v>
      </c>
      <c r="D26" s="650"/>
      <c r="E26" s="636"/>
      <c r="F26" s="681" t="s">
        <v>363</v>
      </c>
      <c r="G26" s="643">
        <v>2006</v>
      </c>
      <c r="H26" s="681" t="s">
        <v>233</v>
      </c>
      <c r="I26" s="636"/>
      <c r="J26" s="683">
        <v>1275000</v>
      </c>
      <c r="K26" s="673" t="s">
        <v>116</v>
      </c>
      <c r="L26" s="649"/>
      <c r="M26" s="636"/>
      <c r="N26" s="636"/>
    </row>
    <row r="27" spans="1:14" ht="19.5" customHeight="1" x14ac:dyDescent="0.25">
      <c r="A27" s="652">
        <v>14</v>
      </c>
      <c r="B27" s="681" t="s">
        <v>204</v>
      </c>
      <c r="C27" s="622" t="s">
        <v>332</v>
      </c>
      <c r="D27" s="650"/>
      <c r="E27" s="636"/>
      <c r="F27" s="681" t="s">
        <v>362</v>
      </c>
      <c r="G27" s="643">
        <v>2006</v>
      </c>
      <c r="H27" s="681" t="s">
        <v>267</v>
      </c>
      <c r="I27" s="636"/>
      <c r="J27" s="683">
        <v>700000</v>
      </c>
      <c r="K27" s="673" t="s">
        <v>116</v>
      </c>
      <c r="L27" s="649"/>
      <c r="M27" s="636"/>
      <c r="N27" s="636"/>
    </row>
    <row r="28" spans="1:14" ht="19.5" customHeight="1" x14ac:dyDescent="0.25">
      <c r="A28" s="652">
        <v>15</v>
      </c>
      <c r="B28" s="681" t="s">
        <v>186</v>
      </c>
      <c r="C28" s="622" t="s">
        <v>309</v>
      </c>
      <c r="D28" s="650"/>
      <c r="E28" s="636"/>
      <c r="F28" s="681" t="s">
        <v>361</v>
      </c>
      <c r="G28" s="643">
        <v>2006</v>
      </c>
      <c r="H28" s="681" t="s">
        <v>243</v>
      </c>
      <c r="I28" s="636"/>
      <c r="J28" s="683">
        <v>240000</v>
      </c>
      <c r="K28" s="673" t="s">
        <v>116</v>
      </c>
      <c r="L28" s="649"/>
      <c r="M28" s="636"/>
      <c r="N28" s="636"/>
    </row>
    <row r="29" spans="1:14" ht="19.5" customHeight="1" x14ac:dyDescent="0.25">
      <c r="A29" s="652">
        <v>16</v>
      </c>
      <c r="B29" s="681" t="s">
        <v>209</v>
      </c>
      <c r="C29" s="622" t="s">
        <v>299</v>
      </c>
      <c r="D29" s="650"/>
      <c r="E29" s="636"/>
      <c r="F29" s="681" t="s">
        <v>378</v>
      </c>
      <c r="G29" s="643">
        <v>2001</v>
      </c>
      <c r="H29" s="681" t="s">
        <v>272</v>
      </c>
      <c r="I29" s="636"/>
      <c r="J29" s="683">
        <v>315000</v>
      </c>
      <c r="K29" s="673" t="s">
        <v>116</v>
      </c>
      <c r="L29" s="649"/>
      <c r="M29" s="636"/>
      <c r="N29" s="636"/>
    </row>
    <row r="30" spans="1:14" ht="19.5" customHeight="1" x14ac:dyDescent="0.25">
      <c r="A30" s="652">
        <v>17</v>
      </c>
      <c r="B30" s="681" t="s">
        <v>826</v>
      </c>
      <c r="C30" s="622" t="s">
        <v>304</v>
      </c>
      <c r="D30" s="650"/>
      <c r="E30" s="636"/>
      <c r="F30" s="681" t="s">
        <v>362</v>
      </c>
      <c r="G30" s="643">
        <v>2006</v>
      </c>
      <c r="H30" s="681" t="s">
        <v>810</v>
      </c>
      <c r="I30" s="636"/>
      <c r="J30" s="683">
        <v>2200000</v>
      </c>
      <c r="K30" s="673" t="s">
        <v>116</v>
      </c>
      <c r="L30" s="649"/>
      <c r="M30" s="636"/>
      <c r="N30" s="636"/>
    </row>
    <row r="31" spans="1:14" ht="19.5" customHeight="1" x14ac:dyDescent="0.25">
      <c r="A31" s="652">
        <v>18</v>
      </c>
      <c r="B31" s="681" t="s">
        <v>827</v>
      </c>
      <c r="C31" s="622" t="s">
        <v>335</v>
      </c>
      <c r="D31" s="650"/>
      <c r="E31" s="636"/>
      <c r="F31" s="681" t="s">
        <v>378</v>
      </c>
      <c r="G31" s="643">
        <v>2006</v>
      </c>
      <c r="H31" s="681" t="s">
        <v>241</v>
      </c>
      <c r="I31" s="636"/>
      <c r="J31" s="683">
        <v>3200000</v>
      </c>
      <c r="K31" s="673" t="s">
        <v>116</v>
      </c>
      <c r="L31" s="649"/>
      <c r="M31" s="636"/>
      <c r="N31" s="636"/>
    </row>
    <row r="32" spans="1:14" ht="19.5" customHeight="1" x14ac:dyDescent="0.25">
      <c r="A32" s="652">
        <v>19</v>
      </c>
      <c r="B32" s="681" t="s">
        <v>828</v>
      </c>
      <c r="C32" s="622" t="s">
        <v>850</v>
      </c>
      <c r="D32" s="650"/>
      <c r="E32" s="636"/>
      <c r="F32" s="681" t="s">
        <v>361</v>
      </c>
      <c r="G32" s="643">
        <v>2003</v>
      </c>
      <c r="H32" s="681" t="s">
        <v>811</v>
      </c>
      <c r="I32" s="636"/>
      <c r="J32" s="683">
        <v>2850000</v>
      </c>
      <c r="K32" s="673" t="s">
        <v>116</v>
      </c>
      <c r="L32" s="649"/>
      <c r="M32" s="636"/>
      <c r="N32" s="636"/>
    </row>
    <row r="33" spans="1:14" ht="19.5" customHeight="1" x14ac:dyDescent="0.25">
      <c r="A33" s="652">
        <v>20</v>
      </c>
      <c r="B33" s="681" t="s">
        <v>176</v>
      </c>
      <c r="C33" s="622" t="s">
        <v>851</v>
      </c>
      <c r="D33" s="650"/>
      <c r="E33" s="636"/>
      <c r="F33" s="681" t="s">
        <v>363</v>
      </c>
      <c r="G33" s="643">
        <v>2006</v>
      </c>
      <c r="H33" s="681" t="s">
        <v>233</v>
      </c>
      <c r="I33" s="636"/>
      <c r="J33" s="683">
        <v>750000</v>
      </c>
      <c r="K33" s="673" t="s">
        <v>116</v>
      </c>
      <c r="L33" s="649"/>
      <c r="M33" s="636"/>
      <c r="N33" s="636"/>
    </row>
    <row r="34" spans="1:14" ht="22.5" customHeight="1" x14ac:dyDescent="0.25">
      <c r="A34" s="721">
        <v>21</v>
      </c>
      <c r="B34" s="681" t="s">
        <v>177</v>
      </c>
      <c r="C34" s="622" t="s">
        <v>851</v>
      </c>
      <c r="D34" s="725"/>
      <c r="E34" s="719"/>
      <c r="F34" s="681" t="s">
        <v>362</v>
      </c>
      <c r="G34" s="721">
        <v>2006</v>
      </c>
      <c r="H34" s="681" t="s">
        <v>271</v>
      </c>
      <c r="I34" s="719"/>
      <c r="J34" s="683">
        <v>7125000</v>
      </c>
      <c r="K34" s="673" t="s">
        <v>116</v>
      </c>
      <c r="L34" s="724"/>
      <c r="M34" s="719"/>
      <c r="N34" s="719"/>
    </row>
    <row r="35" spans="1:14" ht="22.5" customHeight="1" x14ac:dyDescent="0.25">
      <c r="A35" s="721">
        <v>22</v>
      </c>
      <c r="B35" s="681" t="s">
        <v>186</v>
      </c>
      <c r="C35" s="622" t="s">
        <v>851</v>
      </c>
      <c r="D35" s="725"/>
      <c r="E35" s="719"/>
      <c r="F35" s="681" t="s">
        <v>361</v>
      </c>
      <c r="G35" s="721">
        <v>2006</v>
      </c>
      <c r="H35" s="681" t="s">
        <v>243</v>
      </c>
      <c r="I35" s="719"/>
      <c r="J35" s="683">
        <v>311250</v>
      </c>
      <c r="K35" s="673" t="s">
        <v>116</v>
      </c>
      <c r="L35" s="724"/>
      <c r="M35" s="719"/>
      <c r="N35" s="719"/>
    </row>
    <row r="36" spans="1:14" ht="16.5" customHeight="1" thickBot="1" x14ac:dyDescent="0.3">
      <c r="A36" s="633">
        <v>23</v>
      </c>
      <c r="B36" s="692" t="s">
        <v>176</v>
      </c>
      <c r="C36" s="632" t="s">
        <v>331</v>
      </c>
      <c r="D36" s="723"/>
      <c r="E36" s="720"/>
      <c r="F36" s="692" t="s">
        <v>363</v>
      </c>
      <c r="G36" s="633">
        <v>2006</v>
      </c>
      <c r="H36" s="692" t="s">
        <v>233</v>
      </c>
      <c r="I36" s="720"/>
      <c r="J36" s="693">
        <v>637500</v>
      </c>
      <c r="K36" s="694" t="s">
        <v>116</v>
      </c>
      <c r="L36" s="722"/>
      <c r="M36" s="720"/>
      <c r="N36" s="720"/>
    </row>
    <row r="37" spans="1:14" ht="19.5" customHeight="1" x14ac:dyDescent="0.25">
      <c r="A37" s="721">
        <v>24</v>
      </c>
      <c r="B37" s="681" t="s">
        <v>204</v>
      </c>
      <c r="C37" s="622" t="s">
        <v>332</v>
      </c>
      <c r="D37" s="725"/>
      <c r="E37" s="719"/>
      <c r="F37" s="681" t="s">
        <v>362</v>
      </c>
      <c r="G37" s="721">
        <v>2003</v>
      </c>
      <c r="H37" s="681" t="s">
        <v>267</v>
      </c>
      <c r="I37" s="719"/>
      <c r="J37" s="683">
        <v>600000</v>
      </c>
      <c r="K37" s="673" t="s">
        <v>116</v>
      </c>
      <c r="L37" s="724"/>
      <c r="M37" s="719"/>
      <c r="N37" s="719"/>
    </row>
    <row r="38" spans="1:14" ht="19.5" customHeight="1" x14ac:dyDescent="0.25">
      <c r="A38" s="721">
        <v>25</v>
      </c>
      <c r="B38" s="681" t="s">
        <v>183</v>
      </c>
      <c r="C38" s="622" t="s">
        <v>304</v>
      </c>
      <c r="D38" s="725"/>
      <c r="E38" s="719"/>
      <c r="F38" s="681" t="s">
        <v>364</v>
      </c>
      <c r="G38" s="721">
        <v>2006</v>
      </c>
      <c r="H38" s="681" t="s">
        <v>240</v>
      </c>
      <c r="I38" s="719"/>
      <c r="J38" s="683">
        <v>1360000</v>
      </c>
      <c r="K38" s="673" t="s">
        <v>116</v>
      </c>
      <c r="L38" s="724"/>
      <c r="M38" s="719"/>
      <c r="N38" s="719"/>
    </row>
    <row r="39" spans="1:14" ht="19.5" customHeight="1" x14ac:dyDescent="0.25">
      <c r="A39" s="721">
        <v>26</v>
      </c>
      <c r="B39" s="681" t="s">
        <v>178</v>
      </c>
      <c r="C39" s="622" t="s">
        <v>301</v>
      </c>
      <c r="D39" s="725"/>
      <c r="E39" s="719"/>
      <c r="F39" s="681" t="s">
        <v>361</v>
      </c>
      <c r="G39" s="721">
        <v>2005</v>
      </c>
      <c r="H39" s="681" t="s">
        <v>812</v>
      </c>
      <c r="I39" s="719"/>
      <c r="J39" s="683">
        <v>2275000</v>
      </c>
      <c r="K39" s="673" t="s">
        <v>116</v>
      </c>
      <c r="L39" s="724"/>
      <c r="M39" s="719"/>
      <c r="N39" s="719"/>
    </row>
    <row r="40" spans="1:14" ht="19.5" customHeight="1" x14ac:dyDescent="0.25">
      <c r="A40" s="721">
        <v>27</v>
      </c>
      <c r="B40" s="681" t="s">
        <v>182</v>
      </c>
      <c r="C40" s="622" t="s">
        <v>329</v>
      </c>
      <c r="D40" s="725"/>
      <c r="E40" s="719"/>
      <c r="F40" s="681" t="s">
        <v>362</v>
      </c>
      <c r="G40" s="721">
        <v>2006</v>
      </c>
      <c r="H40" s="681" t="s">
        <v>241</v>
      </c>
      <c r="I40" s="719"/>
      <c r="J40" s="683">
        <v>1920000</v>
      </c>
      <c r="K40" s="673" t="s">
        <v>116</v>
      </c>
      <c r="L40" s="724"/>
      <c r="M40" s="719"/>
      <c r="N40" s="719"/>
    </row>
    <row r="41" spans="1:14" ht="19.5" customHeight="1" x14ac:dyDescent="0.25">
      <c r="A41" s="721">
        <v>28</v>
      </c>
      <c r="B41" s="681" t="s">
        <v>186</v>
      </c>
      <c r="C41" s="622" t="s">
        <v>316</v>
      </c>
      <c r="D41" s="725"/>
      <c r="E41" s="719"/>
      <c r="F41" s="681" t="s">
        <v>361</v>
      </c>
      <c r="G41" s="721">
        <v>2006</v>
      </c>
      <c r="H41" s="681" t="s">
        <v>243</v>
      </c>
      <c r="I41" s="719"/>
      <c r="J41" s="683">
        <v>322500</v>
      </c>
      <c r="K41" s="673" t="s">
        <v>116</v>
      </c>
      <c r="L41" s="724"/>
      <c r="M41" s="719"/>
      <c r="N41" s="719"/>
    </row>
    <row r="42" spans="1:14" ht="19.5" customHeight="1" x14ac:dyDescent="0.25">
      <c r="A42" s="721">
        <v>29</v>
      </c>
      <c r="B42" s="681" t="s">
        <v>175</v>
      </c>
      <c r="C42" s="622" t="s">
        <v>304</v>
      </c>
      <c r="D42" s="725"/>
      <c r="E42" s="719"/>
      <c r="F42" s="681" t="s">
        <v>360</v>
      </c>
      <c r="G42" s="721">
        <v>2006</v>
      </c>
      <c r="H42" s="681" t="s">
        <v>232</v>
      </c>
      <c r="I42" s="719"/>
      <c r="J42" s="683">
        <v>6012500</v>
      </c>
      <c r="K42" s="673" t="s">
        <v>116</v>
      </c>
      <c r="L42" s="724"/>
      <c r="M42" s="719"/>
      <c r="N42" s="719"/>
    </row>
    <row r="43" spans="1:14" ht="19.5" customHeight="1" x14ac:dyDescent="0.25">
      <c r="A43" s="721">
        <v>30</v>
      </c>
      <c r="B43" s="681" t="s">
        <v>209</v>
      </c>
      <c r="C43" s="622" t="s">
        <v>304</v>
      </c>
      <c r="D43" s="725"/>
      <c r="E43" s="719"/>
      <c r="F43" s="681" t="s">
        <v>378</v>
      </c>
      <c r="G43" s="721">
        <v>2001</v>
      </c>
      <c r="H43" s="681" t="s">
        <v>272</v>
      </c>
      <c r="I43" s="719"/>
      <c r="J43" s="683">
        <v>75000</v>
      </c>
      <c r="K43" s="673" t="s">
        <v>116</v>
      </c>
      <c r="L43" s="724"/>
      <c r="M43" s="719"/>
      <c r="N43" s="719"/>
    </row>
    <row r="44" spans="1:14" ht="19.5" customHeight="1" x14ac:dyDescent="0.25">
      <c r="A44" s="721">
        <v>31</v>
      </c>
      <c r="B44" s="681" t="s">
        <v>187</v>
      </c>
      <c r="C44" s="622" t="s">
        <v>304</v>
      </c>
      <c r="D44" s="725"/>
      <c r="E44" s="719"/>
      <c r="F44" s="681" t="s">
        <v>360</v>
      </c>
      <c r="G44" s="721">
        <v>2000</v>
      </c>
      <c r="H44" s="681" t="s">
        <v>245</v>
      </c>
      <c r="I44" s="719"/>
      <c r="J44" s="683">
        <v>1400000</v>
      </c>
      <c r="K44" s="673" t="s">
        <v>116</v>
      </c>
      <c r="L44" s="724"/>
      <c r="M44" s="719"/>
      <c r="N44" s="719"/>
    </row>
    <row r="45" spans="1:14" ht="19.5" customHeight="1" x14ac:dyDescent="0.25">
      <c r="A45" s="721">
        <v>32</v>
      </c>
      <c r="B45" s="681" t="s">
        <v>182</v>
      </c>
      <c r="C45" s="622" t="s">
        <v>317</v>
      </c>
      <c r="D45" s="725"/>
      <c r="E45" s="719"/>
      <c r="F45" s="681" t="s">
        <v>362</v>
      </c>
      <c r="G45" s="721">
        <v>2003</v>
      </c>
      <c r="H45" s="681" t="s">
        <v>239</v>
      </c>
      <c r="I45" s="719"/>
      <c r="J45" s="683">
        <v>1050000</v>
      </c>
      <c r="K45" s="673" t="s">
        <v>116</v>
      </c>
      <c r="L45" s="724"/>
      <c r="M45" s="719"/>
      <c r="N45" s="719"/>
    </row>
    <row r="46" spans="1:14" ht="19.5" customHeight="1" x14ac:dyDescent="0.25">
      <c r="A46" s="652">
        <v>33</v>
      </c>
      <c r="B46" s="681" t="s">
        <v>830</v>
      </c>
      <c r="C46" s="622" t="s">
        <v>331</v>
      </c>
      <c r="D46" s="650"/>
      <c r="E46" s="636"/>
      <c r="F46" s="681" t="s">
        <v>867</v>
      </c>
      <c r="G46" s="643">
        <v>2007</v>
      </c>
      <c r="H46" s="681"/>
      <c r="I46" s="636"/>
      <c r="J46" s="683">
        <v>20000000</v>
      </c>
      <c r="K46" s="673" t="s">
        <v>116</v>
      </c>
      <c r="L46" s="649"/>
      <c r="M46" s="636"/>
      <c r="N46" s="636"/>
    </row>
    <row r="47" spans="1:14" ht="19.5" customHeight="1" x14ac:dyDescent="0.25">
      <c r="A47" s="652">
        <v>34</v>
      </c>
      <c r="B47" s="681" t="s">
        <v>833</v>
      </c>
      <c r="C47" s="622" t="s">
        <v>858</v>
      </c>
      <c r="D47" s="650"/>
      <c r="E47" s="636"/>
      <c r="F47" s="681" t="s">
        <v>467</v>
      </c>
      <c r="G47" s="643">
        <v>2008</v>
      </c>
      <c r="H47" s="681"/>
      <c r="I47" s="636"/>
      <c r="J47" s="683">
        <v>19800000</v>
      </c>
      <c r="K47" s="673" t="s">
        <v>116</v>
      </c>
      <c r="L47" s="649"/>
      <c r="M47" s="636"/>
      <c r="N47" s="636"/>
    </row>
    <row r="48" spans="1:14" ht="19.5" customHeight="1" x14ac:dyDescent="0.25">
      <c r="A48" s="652">
        <v>35</v>
      </c>
      <c r="B48" s="681" t="s">
        <v>834</v>
      </c>
      <c r="C48" s="622" t="s">
        <v>138</v>
      </c>
      <c r="D48" s="650"/>
      <c r="E48" s="636"/>
      <c r="F48" s="681" t="s">
        <v>465</v>
      </c>
      <c r="G48" s="643">
        <v>2008</v>
      </c>
      <c r="H48" s="681"/>
      <c r="I48" s="636"/>
      <c r="J48" s="683">
        <v>47872000</v>
      </c>
      <c r="K48" s="673" t="s">
        <v>116</v>
      </c>
      <c r="L48" s="649"/>
      <c r="M48" s="636"/>
      <c r="N48" s="636"/>
    </row>
    <row r="49" spans="1:14" ht="19.5" customHeight="1" x14ac:dyDescent="0.25">
      <c r="A49" s="652">
        <v>36</v>
      </c>
      <c r="B49" s="681" t="s">
        <v>837</v>
      </c>
      <c r="C49" s="622" t="s">
        <v>138</v>
      </c>
      <c r="D49" s="650"/>
      <c r="E49" s="636"/>
      <c r="F49" s="681" t="s">
        <v>465</v>
      </c>
      <c r="G49" s="643">
        <v>2009</v>
      </c>
      <c r="H49" s="681"/>
      <c r="I49" s="636"/>
      <c r="J49" s="683">
        <v>29700000</v>
      </c>
      <c r="K49" s="673" t="s">
        <v>116</v>
      </c>
      <c r="L49" s="649"/>
      <c r="M49" s="636"/>
      <c r="N49" s="636"/>
    </row>
    <row r="50" spans="1:14" ht="19.5" customHeight="1" x14ac:dyDescent="0.25">
      <c r="A50" s="652">
        <v>37</v>
      </c>
      <c r="B50" s="681" t="s">
        <v>2046</v>
      </c>
      <c r="C50" s="622" t="s">
        <v>862</v>
      </c>
      <c r="D50" s="650"/>
      <c r="E50" s="636"/>
      <c r="F50" s="681" t="s">
        <v>138</v>
      </c>
      <c r="G50" s="643">
        <v>2011</v>
      </c>
      <c r="H50" s="681"/>
      <c r="I50" s="636"/>
      <c r="J50" s="683">
        <v>5000000</v>
      </c>
      <c r="K50" s="673" t="s">
        <v>116</v>
      </c>
      <c r="L50" s="649"/>
      <c r="M50" s="636"/>
      <c r="N50" s="636"/>
    </row>
    <row r="51" spans="1:14" ht="19.5" customHeight="1" x14ac:dyDescent="0.25">
      <c r="A51" s="652">
        <v>38</v>
      </c>
      <c r="B51" s="681" t="s">
        <v>2045</v>
      </c>
      <c r="C51" s="636"/>
      <c r="D51" s="650"/>
      <c r="E51" s="636"/>
      <c r="F51" s="650"/>
      <c r="G51" s="643">
        <v>2012</v>
      </c>
      <c r="H51" s="681"/>
      <c r="I51" s="636"/>
      <c r="J51" s="683">
        <v>44000000</v>
      </c>
      <c r="K51" s="673" t="s">
        <v>116</v>
      </c>
      <c r="L51" s="649"/>
      <c r="M51" s="636"/>
      <c r="N51" s="636"/>
    </row>
    <row r="52" spans="1:14" ht="19.5" customHeight="1" x14ac:dyDescent="0.25">
      <c r="A52" s="652">
        <v>39</v>
      </c>
      <c r="B52" s="681" t="s">
        <v>876</v>
      </c>
      <c r="C52" s="636"/>
      <c r="D52" s="650"/>
      <c r="E52" s="636"/>
      <c r="F52" s="650"/>
      <c r="G52" s="643">
        <v>2007</v>
      </c>
      <c r="H52" s="650"/>
      <c r="I52" s="636"/>
      <c r="J52" s="683">
        <v>790000</v>
      </c>
      <c r="K52" s="673" t="s">
        <v>116</v>
      </c>
      <c r="L52" s="649"/>
      <c r="M52" s="636"/>
      <c r="N52" s="636"/>
    </row>
    <row r="53" spans="1:14" ht="15" customHeight="1" thickBot="1" x14ac:dyDescent="0.3">
      <c r="A53" s="637"/>
      <c r="B53" s="610"/>
      <c r="C53" s="637"/>
      <c r="D53" s="647"/>
      <c r="E53" s="637"/>
      <c r="F53" s="647"/>
      <c r="G53" s="637"/>
      <c r="H53" s="647"/>
      <c r="I53" s="637"/>
      <c r="J53" s="647"/>
      <c r="K53" s="645"/>
      <c r="L53" s="648"/>
      <c r="M53" s="637"/>
      <c r="N53" s="609"/>
    </row>
    <row r="54" spans="1:14" x14ac:dyDescent="0.25">
      <c r="A54" s="650"/>
      <c r="B54" s="626"/>
      <c r="C54" s="650"/>
      <c r="D54" s="650"/>
      <c r="E54" s="650"/>
      <c r="F54" s="650"/>
      <c r="G54" s="650"/>
      <c r="H54" s="650"/>
      <c r="I54" s="650"/>
      <c r="J54" s="650"/>
      <c r="K54" s="650"/>
      <c r="L54" s="650"/>
      <c r="M54" s="650"/>
      <c r="N54" s="626"/>
    </row>
    <row r="55" spans="1:14" ht="9" customHeight="1" x14ac:dyDescent="0.25">
      <c r="A55" s="650"/>
      <c r="B55" s="626"/>
      <c r="C55" s="650"/>
      <c r="D55" s="650"/>
      <c r="E55" s="650"/>
      <c r="F55" s="650"/>
      <c r="G55" s="650"/>
      <c r="H55" s="650"/>
      <c r="I55" s="650"/>
      <c r="J55" s="650"/>
      <c r="K55" s="650"/>
      <c r="L55" s="650"/>
      <c r="M55" s="650"/>
      <c r="N55" s="626"/>
    </row>
    <row r="56" spans="1:14" x14ac:dyDescent="0.25">
      <c r="A56" s="640"/>
      <c r="B56" s="1572" t="s">
        <v>125</v>
      </c>
      <c r="C56" s="1572"/>
      <c r="D56" s="1572"/>
      <c r="E56" s="1572"/>
      <c r="F56" s="1572"/>
      <c r="G56" s="675"/>
      <c r="H56" s="676"/>
      <c r="I56" s="1572" t="s">
        <v>2043</v>
      </c>
      <c r="J56" s="1572"/>
      <c r="K56" s="1572"/>
      <c r="L56" s="691"/>
    </row>
    <row r="57" spans="1:14" x14ac:dyDescent="0.25">
      <c r="A57" s="640"/>
      <c r="B57" s="1572" t="s">
        <v>1728</v>
      </c>
      <c r="C57" s="1572"/>
      <c r="D57" s="1572"/>
      <c r="E57" s="1572"/>
      <c r="F57" s="1572"/>
      <c r="G57" s="676"/>
      <c r="H57" s="675"/>
      <c r="I57" s="676"/>
      <c r="J57" s="676"/>
      <c r="K57" s="679"/>
      <c r="L57" s="676"/>
    </row>
    <row r="58" spans="1:14" x14ac:dyDescent="0.25">
      <c r="A58" s="640"/>
      <c r="B58" s="1572" t="s">
        <v>126</v>
      </c>
      <c r="C58" s="1572"/>
      <c r="D58" s="1572"/>
      <c r="E58" s="1572"/>
      <c r="F58" s="1572"/>
      <c r="G58" s="675"/>
      <c r="H58" s="676"/>
      <c r="I58" s="1572" t="s">
        <v>122</v>
      </c>
      <c r="J58" s="1572"/>
      <c r="K58" s="1572"/>
      <c r="L58" s="691"/>
    </row>
    <row r="59" spans="1:14" x14ac:dyDescent="0.25">
      <c r="A59" s="640"/>
      <c r="B59" s="675"/>
      <c r="C59" s="680"/>
      <c r="D59" s="678"/>
      <c r="E59" s="680"/>
      <c r="F59" s="680"/>
      <c r="G59" s="675"/>
      <c r="H59" s="676"/>
      <c r="I59" s="676"/>
      <c r="J59" s="676"/>
      <c r="K59" s="679"/>
      <c r="L59" s="676"/>
    </row>
    <row r="60" spans="1:14" x14ac:dyDescent="0.25">
      <c r="A60" s="640"/>
      <c r="B60" s="675"/>
      <c r="C60" s="680"/>
      <c r="D60" s="678"/>
      <c r="E60" s="680"/>
      <c r="F60" s="680"/>
      <c r="G60" s="675"/>
      <c r="H60" s="676"/>
      <c r="I60" s="676"/>
      <c r="J60" s="676"/>
      <c r="K60" s="679"/>
      <c r="L60" s="676"/>
    </row>
    <row r="61" spans="1:14" x14ac:dyDescent="0.25">
      <c r="A61" s="640"/>
      <c r="B61" s="675"/>
      <c r="C61" s="680"/>
      <c r="D61" s="678"/>
      <c r="E61" s="680"/>
      <c r="F61" s="680"/>
      <c r="G61" s="676"/>
      <c r="H61" s="675"/>
      <c r="I61" s="676"/>
      <c r="J61" s="676"/>
      <c r="K61" s="679"/>
      <c r="L61" s="676"/>
    </row>
    <row r="62" spans="1:14" x14ac:dyDescent="0.25">
      <c r="A62" s="640"/>
      <c r="B62" s="1573" t="s">
        <v>2065</v>
      </c>
      <c r="C62" s="1573"/>
      <c r="D62" s="1573"/>
      <c r="E62" s="1573"/>
      <c r="F62" s="1573"/>
      <c r="G62" s="676"/>
      <c r="H62" s="675"/>
      <c r="I62" s="1573" t="s">
        <v>2044</v>
      </c>
      <c r="J62" s="1573"/>
      <c r="K62" s="1573"/>
      <c r="L62" s="601"/>
    </row>
    <row r="63" spans="1:14" x14ac:dyDescent="0.25">
      <c r="A63" s="640"/>
      <c r="B63" s="1572" t="s">
        <v>1729</v>
      </c>
      <c r="C63" s="1572"/>
      <c r="D63" s="1572"/>
      <c r="E63" s="1572"/>
      <c r="F63" s="1572"/>
      <c r="I63" s="1572" t="s">
        <v>2042</v>
      </c>
      <c r="J63" s="1572"/>
      <c r="K63" s="1572"/>
      <c r="L63" s="691"/>
    </row>
    <row r="64" spans="1:14" x14ac:dyDescent="0.25">
      <c r="A64" s="640"/>
      <c r="B64"/>
      <c r="C64"/>
      <c r="D64"/>
      <c r="E64"/>
      <c r="F64"/>
      <c r="G64"/>
      <c r="H64"/>
      <c r="I64"/>
      <c r="J64"/>
      <c r="K64"/>
      <c r="L64"/>
    </row>
    <row r="65" spans="1:14" x14ac:dyDescent="0.25">
      <c r="A65" s="640"/>
      <c r="B65" s="1569"/>
      <c r="C65" s="1569"/>
      <c r="D65" s="1569"/>
      <c r="E65" s="1569"/>
      <c r="F65" s="1569"/>
      <c r="G65" s="1569"/>
      <c r="H65" s="1569"/>
      <c r="I65" s="640"/>
      <c r="J65" s="640"/>
      <c r="K65" s="640"/>
      <c r="L65" s="640"/>
      <c r="M65" s="640"/>
      <c r="N65" s="639"/>
    </row>
    <row r="66" spans="1:14" x14ac:dyDescent="0.25">
      <c r="A66" s="640"/>
      <c r="B66" s="640"/>
      <c r="C66" s="640"/>
      <c r="D66" s="640"/>
      <c r="E66" s="640"/>
      <c r="F66" s="640"/>
      <c r="G66" s="640"/>
      <c r="H66" s="640"/>
      <c r="I66" s="640"/>
      <c r="J66" s="640"/>
      <c r="K66" s="640"/>
      <c r="L66" s="640"/>
      <c r="M66" s="640"/>
      <c r="N66" s="639"/>
    </row>
  </sheetData>
  <mergeCells count="26">
    <mergeCell ref="B65:H65"/>
    <mergeCell ref="I56:K56"/>
    <mergeCell ref="I58:K58"/>
    <mergeCell ref="I62:K62"/>
    <mergeCell ref="I63:K63"/>
    <mergeCell ref="B58:F58"/>
    <mergeCell ref="B62:F62"/>
    <mergeCell ref="B63:F63"/>
    <mergeCell ref="K8:L8"/>
    <mergeCell ref="K9:M9"/>
    <mergeCell ref="K10:K11"/>
    <mergeCell ref="B56:F56"/>
    <mergeCell ref="B57:F57"/>
    <mergeCell ref="A7:B7"/>
    <mergeCell ref="K7:L7"/>
    <mergeCell ref="A1:N1"/>
    <mergeCell ref="A3:B3"/>
    <mergeCell ref="K3:L3"/>
    <mergeCell ref="A4:B4"/>
    <mergeCell ref="K4:L4"/>
    <mergeCell ref="M4:N4"/>
    <mergeCell ref="A5:B5"/>
    <mergeCell ref="K5:N5"/>
    <mergeCell ref="A6:B6"/>
    <mergeCell ref="K6:L6"/>
    <mergeCell ref="M6:N6"/>
  </mergeCells>
  <printOptions horizontalCentered="1"/>
  <pageMargins left="0.7" right="0.7" top="0.75" bottom="0.75" header="0.3" footer="0.3"/>
  <pageSetup paperSize="153" scale="80" orientation="landscape" horizontalDpi="4294967293" verticalDpi="4294967293" r:id="rId1"/>
  <headerFooter>
    <oddFooter>&amp;RPage &amp;P of &amp;N</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O176"/>
  <sheetViews>
    <sheetView zoomScale="80" zoomScaleNormal="80" workbookViewId="0">
      <selection activeCell="A155" sqref="A155:O157"/>
    </sheetView>
  </sheetViews>
  <sheetFormatPr defaultColWidth="8.85546875" defaultRowHeight="15" x14ac:dyDescent="0.25"/>
  <cols>
    <col min="1" max="1" width="4.85546875" customWidth="1"/>
    <col min="2" max="2" width="18.42578125" customWidth="1"/>
    <col min="3" max="3" width="8.140625" customWidth="1"/>
    <col min="4" max="4" width="37.140625" customWidth="1"/>
    <col min="5" max="5" width="15.28515625" customWidth="1"/>
    <col min="6" max="6" width="21.42578125" style="701" customWidth="1"/>
    <col min="7" max="7" width="21.28515625" customWidth="1"/>
    <col min="8" max="8" width="10.42578125" customWidth="1"/>
    <col min="9" max="9" width="8.7109375" customWidth="1"/>
    <col min="10" max="10" width="14.28515625" customWidth="1"/>
    <col min="12" max="12" width="9.42578125" customWidth="1"/>
    <col min="14" max="14" width="16.28515625" bestFit="1" customWidth="1"/>
    <col min="15" max="15" width="12.42578125" bestFit="1" customWidth="1"/>
  </cols>
  <sheetData>
    <row r="1" spans="1:15" ht="18" x14ac:dyDescent="0.25">
      <c r="A1" s="655"/>
      <c r="B1" s="655"/>
      <c r="C1" s="655"/>
      <c r="D1" s="655"/>
      <c r="E1" s="655"/>
      <c r="F1" s="696"/>
      <c r="G1" s="718" t="s">
        <v>2099</v>
      </c>
      <c r="H1" s="718"/>
      <c r="I1" s="718"/>
      <c r="J1" s="718"/>
      <c r="K1" s="718"/>
      <c r="L1" s="655"/>
      <c r="M1" s="655"/>
      <c r="N1" s="655"/>
      <c r="O1" s="655"/>
    </row>
    <row r="2" spans="1:15" x14ac:dyDescent="0.25">
      <c r="A2" s="655" t="s">
        <v>2127</v>
      </c>
      <c r="B2" s="655"/>
      <c r="C2" s="655"/>
      <c r="D2" s="655" t="s">
        <v>1727</v>
      </c>
      <c r="E2" s="655"/>
      <c r="F2" s="696"/>
      <c r="G2" s="655"/>
      <c r="H2" s="655"/>
      <c r="I2" s="655"/>
      <c r="J2" s="655"/>
      <c r="K2" s="655"/>
      <c r="L2" s="655"/>
      <c r="M2" s="655"/>
      <c r="N2" s="1574"/>
      <c r="O2" s="1574"/>
    </row>
    <row r="3" spans="1:15" x14ac:dyDescent="0.25">
      <c r="A3" s="655" t="s">
        <v>2126</v>
      </c>
      <c r="B3" s="655"/>
      <c r="C3" s="655"/>
      <c r="D3" s="655" t="s">
        <v>2121</v>
      </c>
      <c r="E3" s="655"/>
      <c r="F3" s="696"/>
      <c r="G3" s="655"/>
      <c r="H3" s="655"/>
      <c r="I3" s="655"/>
      <c r="J3" s="655"/>
      <c r="K3" s="655"/>
      <c r="L3" s="655"/>
      <c r="M3" s="655"/>
      <c r="N3" s="655"/>
      <c r="O3" s="655"/>
    </row>
    <row r="4" spans="1:15" x14ac:dyDescent="0.25">
      <c r="A4" s="655" t="s">
        <v>2125</v>
      </c>
      <c r="B4" s="655"/>
      <c r="C4" s="655"/>
      <c r="D4" s="696" t="s">
        <v>2122</v>
      </c>
      <c r="E4" s="655"/>
      <c r="F4" s="696"/>
      <c r="G4" s="655"/>
      <c r="H4" s="655"/>
      <c r="I4" s="655"/>
      <c r="J4" s="655"/>
      <c r="K4" s="655"/>
      <c r="L4" s="1574" t="s">
        <v>2076</v>
      </c>
      <c r="M4" s="1574"/>
      <c r="N4" s="1574"/>
      <c r="O4" s="1574"/>
    </row>
    <row r="5" spans="1:15" ht="9.75" customHeight="1" thickBot="1" x14ac:dyDescent="0.3">
      <c r="A5" s="655"/>
      <c r="B5" s="655"/>
      <c r="C5" s="655" t="s">
        <v>1730</v>
      </c>
      <c r="D5" s="655"/>
      <c r="E5" s="655"/>
      <c r="F5" s="696"/>
      <c r="G5" s="655"/>
      <c r="H5" s="655"/>
      <c r="I5" s="655"/>
      <c r="J5" s="655"/>
      <c r="K5" s="655"/>
      <c r="L5" s="655"/>
      <c r="M5" s="655"/>
      <c r="N5" s="655"/>
      <c r="O5" s="655"/>
    </row>
    <row r="6" spans="1:15" x14ac:dyDescent="0.25">
      <c r="A6" s="1578" t="s">
        <v>2100</v>
      </c>
      <c r="B6" s="1579"/>
      <c r="C6" s="1580"/>
      <c r="D6" s="1578" t="s">
        <v>2101</v>
      </c>
      <c r="E6" s="1579"/>
      <c r="F6" s="1580"/>
      <c r="G6" s="710"/>
      <c r="H6" s="711" t="s">
        <v>2102</v>
      </c>
      <c r="I6" s="710"/>
      <c r="J6" s="712"/>
      <c r="K6" s="1575" t="s">
        <v>99</v>
      </c>
      <c r="L6" s="710"/>
      <c r="M6" s="1578" t="s">
        <v>2109</v>
      </c>
      <c r="N6" s="1580"/>
      <c r="O6" s="710"/>
    </row>
    <row r="7" spans="1:15" x14ac:dyDescent="0.25">
      <c r="A7" s="1581"/>
      <c r="B7" s="1582"/>
      <c r="C7" s="1583"/>
      <c r="D7" s="1581"/>
      <c r="E7" s="1582"/>
      <c r="F7" s="1583"/>
      <c r="G7" s="657"/>
      <c r="H7" s="713" t="s">
        <v>2089</v>
      </c>
      <c r="I7" s="657" t="s">
        <v>2103</v>
      </c>
      <c r="J7" s="663" t="s">
        <v>87</v>
      </c>
      <c r="K7" s="1576"/>
      <c r="L7" s="657"/>
      <c r="M7" s="1581"/>
      <c r="N7" s="1583"/>
      <c r="O7" s="657"/>
    </row>
    <row r="8" spans="1:15" x14ac:dyDescent="0.25">
      <c r="A8" s="1581"/>
      <c r="B8" s="1582"/>
      <c r="C8" s="1583"/>
      <c r="D8" s="1581"/>
      <c r="E8" s="1582"/>
      <c r="F8" s="1583"/>
      <c r="G8" s="657" t="s">
        <v>8</v>
      </c>
      <c r="H8" s="713" t="s">
        <v>2051</v>
      </c>
      <c r="I8" s="657" t="s">
        <v>2104</v>
      </c>
      <c r="J8" s="663" t="s">
        <v>2086</v>
      </c>
      <c r="K8" s="1576"/>
      <c r="L8" s="657" t="s">
        <v>2107</v>
      </c>
      <c r="M8" s="1581"/>
      <c r="N8" s="1583"/>
      <c r="O8" s="657" t="s">
        <v>105</v>
      </c>
    </row>
    <row r="9" spans="1:15" ht="13.5" customHeight="1" thickBot="1" x14ac:dyDescent="0.3">
      <c r="A9" s="1584"/>
      <c r="B9" s="1585"/>
      <c r="C9" s="1586"/>
      <c r="D9" s="1584"/>
      <c r="E9" s="1585"/>
      <c r="F9" s="1586"/>
      <c r="G9" s="657"/>
      <c r="H9" s="714"/>
      <c r="I9" s="658"/>
      <c r="J9" s="663" t="s">
        <v>2105</v>
      </c>
      <c r="K9" s="1576"/>
      <c r="L9" s="657" t="s">
        <v>2051</v>
      </c>
      <c r="M9" s="1584"/>
      <c r="N9" s="1586"/>
      <c r="O9" s="657"/>
    </row>
    <row r="10" spans="1:15" x14ac:dyDescent="0.25">
      <c r="A10" s="657"/>
      <c r="B10" s="713" t="s">
        <v>2050</v>
      </c>
      <c r="C10" s="657"/>
      <c r="D10" s="713" t="s">
        <v>2111</v>
      </c>
      <c r="E10" s="657"/>
      <c r="F10" s="699" t="s">
        <v>2112</v>
      </c>
      <c r="G10" s="658"/>
      <c r="H10" s="714"/>
      <c r="I10" s="658"/>
      <c r="J10" s="663" t="s">
        <v>2106</v>
      </c>
      <c r="K10" s="1576"/>
      <c r="L10" s="657" t="s">
        <v>2108</v>
      </c>
      <c r="M10" s="1575" t="s">
        <v>2051</v>
      </c>
      <c r="N10" s="1575" t="s">
        <v>100</v>
      </c>
      <c r="O10" s="657"/>
    </row>
    <row r="11" spans="1:15" x14ac:dyDescent="0.25">
      <c r="A11" s="657" t="s">
        <v>114</v>
      </c>
      <c r="B11" s="713" t="s">
        <v>2051</v>
      </c>
      <c r="C11" s="657" t="s">
        <v>115</v>
      </c>
      <c r="D11" s="713" t="s">
        <v>2051</v>
      </c>
      <c r="E11" s="657" t="s">
        <v>2057</v>
      </c>
      <c r="F11" s="699" t="s">
        <v>2113</v>
      </c>
      <c r="G11" s="658"/>
      <c r="H11" s="714"/>
      <c r="I11" s="658"/>
      <c r="J11" s="666"/>
      <c r="K11" s="1576"/>
      <c r="L11" s="658"/>
      <c r="M11" s="1576"/>
      <c r="N11" s="1576"/>
      <c r="O11" s="658"/>
    </row>
    <row r="12" spans="1:15" x14ac:dyDescent="0.25">
      <c r="A12" s="657" t="s">
        <v>2110</v>
      </c>
      <c r="B12" s="714"/>
      <c r="C12" s="657"/>
      <c r="D12" s="714"/>
      <c r="E12" s="657" t="s">
        <v>2060</v>
      </c>
      <c r="F12" s="699" t="s">
        <v>2114</v>
      </c>
      <c r="G12" s="658"/>
      <c r="H12" s="714"/>
      <c r="I12" s="658"/>
      <c r="J12" s="666"/>
      <c r="K12" s="1576"/>
      <c r="L12" s="658"/>
      <c r="M12" s="1576"/>
      <c r="N12" s="1576"/>
      <c r="O12" s="658"/>
    </row>
    <row r="13" spans="1:15" ht="15.75" thickBot="1" x14ac:dyDescent="0.3">
      <c r="A13" s="664"/>
      <c r="B13" s="715"/>
      <c r="C13" s="664"/>
      <c r="D13" s="715"/>
      <c r="E13" s="664"/>
      <c r="F13" s="697" t="s">
        <v>2115</v>
      </c>
      <c r="G13" s="716"/>
      <c r="H13" s="715"/>
      <c r="I13" s="716"/>
      <c r="J13" s="717"/>
      <c r="K13" s="1577"/>
      <c r="L13" s="716"/>
      <c r="M13" s="1577"/>
      <c r="N13" s="1577"/>
      <c r="O13" s="716"/>
    </row>
    <row r="14" spans="1:15" ht="15.75" thickBot="1" x14ac:dyDescent="0.3">
      <c r="A14" s="659">
        <v>1</v>
      </c>
      <c r="B14" s="660">
        <v>2</v>
      </c>
      <c r="C14" s="659">
        <v>3</v>
      </c>
      <c r="D14" s="660">
        <v>4</v>
      </c>
      <c r="E14" s="659">
        <v>5</v>
      </c>
      <c r="F14" s="698">
        <v>6</v>
      </c>
      <c r="G14" s="659">
        <v>7</v>
      </c>
      <c r="H14" s="660">
        <v>8</v>
      </c>
      <c r="I14" s="659">
        <v>9</v>
      </c>
      <c r="J14" s="667">
        <v>10</v>
      </c>
      <c r="K14" s="660">
        <v>11</v>
      </c>
      <c r="L14" s="659">
        <v>12</v>
      </c>
      <c r="M14" s="660">
        <v>13</v>
      </c>
      <c r="N14" s="659">
        <v>14</v>
      </c>
      <c r="O14" s="667">
        <v>15</v>
      </c>
    </row>
    <row r="15" spans="1:15" x14ac:dyDescent="0.25">
      <c r="A15" s="685">
        <v>1</v>
      </c>
      <c r="B15" s="686" t="s">
        <v>135</v>
      </c>
      <c r="C15" s="687" t="s">
        <v>450</v>
      </c>
      <c r="D15" s="669" t="s">
        <v>133</v>
      </c>
      <c r="E15" s="684" t="s">
        <v>794</v>
      </c>
      <c r="F15" s="686" t="s">
        <v>138</v>
      </c>
      <c r="G15" s="684"/>
      <c r="H15" s="669" t="s">
        <v>139</v>
      </c>
      <c r="I15" s="685" t="s">
        <v>797</v>
      </c>
      <c r="J15" s="662"/>
      <c r="K15" s="655"/>
      <c r="L15" s="685"/>
      <c r="M15" s="655"/>
      <c r="N15" s="689">
        <v>140000000</v>
      </c>
      <c r="O15" s="662"/>
    </row>
    <row r="16" spans="1:15" x14ac:dyDescent="0.25">
      <c r="A16" s="685">
        <v>2</v>
      </c>
      <c r="B16" s="686" t="s">
        <v>134</v>
      </c>
      <c r="C16" s="687" t="s">
        <v>450</v>
      </c>
      <c r="D16" s="669" t="s">
        <v>132</v>
      </c>
      <c r="E16" s="684" t="s">
        <v>795</v>
      </c>
      <c r="F16" s="686"/>
      <c r="G16" s="684"/>
      <c r="H16" s="669" t="s">
        <v>139</v>
      </c>
      <c r="I16" s="685" t="s">
        <v>796</v>
      </c>
      <c r="J16" s="662"/>
      <c r="K16" s="655"/>
      <c r="L16" s="685"/>
      <c r="M16" s="655"/>
      <c r="N16" s="689">
        <v>4500000</v>
      </c>
      <c r="O16" s="662"/>
    </row>
    <row r="17" spans="1:15" x14ac:dyDescent="0.25">
      <c r="A17" s="685">
        <v>3</v>
      </c>
      <c r="B17" s="686"/>
      <c r="C17" s="687" t="s">
        <v>138</v>
      </c>
      <c r="D17" s="669" t="s">
        <v>196</v>
      </c>
      <c r="E17" s="684" t="s">
        <v>304</v>
      </c>
      <c r="F17" s="686" t="s">
        <v>138</v>
      </c>
      <c r="G17" s="684" t="s">
        <v>367</v>
      </c>
      <c r="H17" s="669" t="s">
        <v>139</v>
      </c>
      <c r="I17" s="685">
        <v>2006</v>
      </c>
      <c r="J17" s="662"/>
      <c r="K17" s="655"/>
      <c r="L17" s="685" t="s">
        <v>116</v>
      </c>
      <c r="M17" s="655"/>
      <c r="N17" s="689">
        <v>2800000</v>
      </c>
      <c r="O17" s="662"/>
    </row>
    <row r="18" spans="1:15" x14ac:dyDescent="0.25">
      <c r="A18" s="685">
        <v>4</v>
      </c>
      <c r="B18" s="686"/>
      <c r="C18" s="687" t="s">
        <v>138</v>
      </c>
      <c r="D18" s="669" t="s">
        <v>181</v>
      </c>
      <c r="E18" s="684" t="s">
        <v>304</v>
      </c>
      <c r="F18" s="686" t="s">
        <v>138</v>
      </c>
      <c r="G18" s="684" t="s">
        <v>379</v>
      </c>
      <c r="H18" s="669" t="s">
        <v>139</v>
      </c>
      <c r="I18" s="685">
        <v>2006</v>
      </c>
      <c r="J18" s="662"/>
      <c r="K18" s="655"/>
      <c r="L18" s="685" t="s">
        <v>116</v>
      </c>
      <c r="M18" s="655"/>
      <c r="N18" s="689">
        <v>1280000</v>
      </c>
      <c r="O18" s="662"/>
    </row>
    <row r="19" spans="1:15" x14ac:dyDescent="0.25">
      <c r="A19" s="685">
        <v>5</v>
      </c>
      <c r="B19" s="686"/>
      <c r="C19" s="687" t="s">
        <v>138</v>
      </c>
      <c r="D19" s="669" t="s">
        <v>820</v>
      </c>
      <c r="E19" s="684" t="s">
        <v>304</v>
      </c>
      <c r="F19" s="686" t="s">
        <v>138</v>
      </c>
      <c r="G19" s="684" t="s">
        <v>364</v>
      </c>
      <c r="H19" s="669" t="s">
        <v>139</v>
      </c>
      <c r="I19" s="685">
        <v>2006</v>
      </c>
      <c r="J19" s="662"/>
      <c r="K19" s="655"/>
      <c r="L19" s="685" t="s">
        <v>116</v>
      </c>
      <c r="M19" s="655"/>
      <c r="N19" s="689">
        <v>1200000</v>
      </c>
      <c r="O19" s="662"/>
    </row>
    <row r="20" spans="1:15" x14ac:dyDescent="0.25">
      <c r="A20" s="685">
        <v>6</v>
      </c>
      <c r="B20" s="686"/>
      <c r="C20" s="687" t="s">
        <v>138</v>
      </c>
      <c r="D20" s="669" t="s">
        <v>187</v>
      </c>
      <c r="E20" s="684" t="s">
        <v>304</v>
      </c>
      <c r="F20" s="686" t="s">
        <v>138</v>
      </c>
      <c r="G20" s="684" t="s">
        <v>364</v>
      </c>
      <c r="H20" s="669" t="s">
        <v>139</v>
      </c>
      <c r="I20" s="685">
        <v>2006</v>
      </c>
      <c r="J20" s="662"/>
      <c r="K20" s="655"/>
      <c r="L20" s="685" t="s">
        <v>116</v>
      </c>
      <c r="M20" s="655"/>
      <c r="N20" s="689">
        <v>560000</v>
      </c>
      <c r="O20" s="662"/>
    </row>
    <row r="21" spans="1:15" x14ac:dyDescent="0.25">
      <c r="A21" s="685">
        <v>7</v>
      </c>
      <c r="B21" s="686" t="s">
        <v>241</v>
      </c>
      <c r="C21" s="687" t="s">
        <v>138</v>
      </c>
      <c r="D21" s="669" t="s">
        <v>182</v>
      </c>
      <c r="E21" s="684" t="s">
        <v>845</v>
      </c>
      <c r="F21" s="686" t="s">
        <v>138</v>
      </c>
      <c r="G21" s="684" t="s">
        <v>360</v>
      </c>
      <c r="H21" s="669" t="s">
        <v>139</v>
      </c>
      <c r="I21" s="685">
        <v>2001</v>
      </c>
      <c r="J21" s="662"/>
      <c r="K21" s="655"/>
      <c r="L21" s="685" t="s">
        <v>116</v>
      </c>
      <c r="M21" s="655"/>
      <c r="N21" s="689">
        <v>1600000</v>
      </c>
      <c r="O21" s="662"/>
    </row>
    <row r="22" spans="1:15" x14ac:dyDescent="0.25">
      <c r="A22" s="685">
        <v>8</v>
      </c>
      <c r="B22" s="686" t="s">
        <v>236</v>
      </c>
      <c r="C22" s="687" t="s">
        <v>138</v>
      </c>
      <c r="D22" s="669" t="s">
        <v>179</v>
      </c>
      <c r="E22" s="684" t="s">
        <v>846</v>
      </c>
      <c r="F22" s="686" t="s">
        <v>138</v>
      </c>
      <c r="G22" s="684" t="s">
        <v>372</v>
      </c>
      <c r="H22" s="669" t="s">
        <v>139</v>
      </c>
      <c r="I22" s="685">
        <v>2004</v>
      </c>
      <c r="J22" s="662"/>
      <c r="K22" s="655"/>
      <c r="L22" s="685" t="s">
        <v>116</v>
      </c>
      <c r="M22" s="655"/>
      <c r="N22" s="689">
        <v>2560000</v>
      </c>
      <c r="O22" s="662"/>
    </row>
    <row r="23" spans="1:15" x14ac:dyDescent="0.25">
      <c r="A23" s="685">
        <v>9</v>
      </c>
      <c r="B23" s="686" t="s">
        <v>240</v>
      </c>
      <c r="C23" s="687" t="s">
        <v>138</v>
      </c>
      <c r="D23" s="669" t="s">
        <v>821</v>
      </c>
      <c r="E23" s="684" t="s">
        <v>304</v>
      </c>
      <c r="F23" s="686" t="s">
        <v>138</v>
      </c>
      <c r="G23" s="684" t="s">
        <v>362</v>
      </c>
      <c r="H23" s="669" t="s">
        <v>139</v>
      </c>
      <c r="I23" s="685">
        <v>2006</v>
      </c>
      <c r="J23" s="662"/>
      <c r="K23" s="655"/>
      <c r="L23" s="685" t="s">
        <v>116</v>
      </c>
      <c r="M23" s="655"/>
      <c r="N23" s="689">
        <v>200000</v>
      </c>
      <c r="O23" s="662"/>
    </row>
    <row r="24" spans="1:15" x14ac:dyDescent="0.25">
      <c r="A24" s="685">
        <v>10</v>
      </c>
      <c r="B24" s="686" t="s">
        <v>260</v>
      </c>
      <c r="C24" s="687" t="s">
        <v>138</v>
      </c>
      <c r="D24" s="669" t="s">
        <v>200</v>
      </c>
      <c r="E24" s="684" t="s">
        <v>304</v>
      </c>
      <c r="F24" s="686" t="s">
        <v>138</v>
      </c>
      <c r="G24" s="684" t="s">
        <v>364</v>
      </c>
      <c r="H24" s="669" t="s">
        <v>139</v>
      </c>
      <c r="I24" s="685">
        <v>2006</v>
      </c>
      <c r="J24" s="662"/>
      <c r="K24" s="655"/>
      <c r="L24" s="685" t="s">
        <v>116</v>
      </c>
      <c r="M24" s="655"/>
      <c r="N24" s="689">
        <v>140000</v>
      </c>
      <c r="O24" s="662"/>
    </row>
    <row r="25" spans="1:15" x14ac:dyDescent="0.25">
      <c r="A25" s="685">
        <v>11</v>
      </c>
      <c r="B25" s="686" t="s">
        <v>804</v>
      </c>
      <c r="C25" s="687" t="s">
        <v>138</v>
      </c>
      <c r="D25" s="669" t="s">
        <v>178</v>
      </c>
      <c r="E25" s="684" t="s">
        <v>300</v>
      </c>
      <c r="F25" s="686" t="s">
        <v>138</v>
      </c>
      <c r="G25" s="684" t="s">
        <v>361</v>
      </c>
      <c r="H25" s="669" t="s">
        <v>139</v>
      </c>
      <c r="I25" s="685">
        <v>2006</v>
      </c>
      <c r="J25" s="662"/>
      <c r="K25" s="655"/>
      <c r="L25" s="685" t="s">
        <v>116</v>
      </c>
      <c r="M25" s="655"/>
      <c r="N25" s="689">
        <v>2200000</v>
      </c>
      <c r="O25" s="662"/>
    </row>
    <row r="26" spans="1:15" x14ac:dyDescent="0.25">
      <c r="A26" s="685">
        <v>12</v>
      </c>
      <c r="B26" s="686" t="s">
        <v>805</v>
      </c>
      <c r="C26" s="687" t="s">
        <v>138</v>
      </c>
      <c r="D26" s="669" t="s">
        <v>822</v>
      </c>
      <c r="E26" s="684" t="s">
        <v>138</v>
      </c>
      <c r="F26" s="686" t="s">
        <v>138</v>
      </c>
      <c r="G26" s="684" t="s">
        <v>379</v>
      </c>
      <c r="H26" s="669" t="s">
        <v>139</v>
      </c>
      <c r="I26" s="685">
        <v>2006</v>
      </c>
      <c r="J26" s="662"/>
      <c r="K26" s="655"/>
      <c r="L26" s="685" t="s">
        <v>116</v>
      </c>
      <c r="M26" s="655"/>
      <c r="N26" s="689">
        <v>840000</v>
      </c>
      <c r="O26" s="662"/>
    </row>
    <row r="27" spans="1:15" x14ac:dyDescent="0.25">
      <c r="A27" s="685">
        <v>13</v>
      </c>
      <c r="B27" s="686" t="s">
        <v>233</v>
      </c>
      <c r="C27" s="687" t="s">
        <v>138</v>
      </c>
      <c r="D27" s="669" t="s">
        <v>176</v>
      </c>
      <c r="E27" s="684" t="s">
        <v>331</v>
      </c>
      <c r="F27" s="686" t="s">
        <v>138</v>
      </c>
      <c r="G27" s="684" t="s">
        <v>360</v>
      </c>
      <c r="H27" s="669" t="s">
        <v>139</v>
      </c>
      <c r="I27" s="685">
        <v>2006</v>
      </c>
      <c r="J27" s="662"/>
      <c r="K27" s="655"/>
      <c r="L27" s="685" t="s">
        <v>116</v>
      </c>
      <c r="M27" s="655"/>
      <c r="N27" s="689">
        <v>680000</v>
      </c>
      <c r="O27" s="662"/>
    </row>
    <row r="28" spans="1:15" x14ac:dyDescent="0.25">
      <c r="A28" s="685">
        <v>14</v>
      </c>
      <c r="B28" s="686" t="s">
        <v>240</v>
      </c>
      <c r="C28" s="687" t="s">
        <v>138</v>
      </c>
      <c r="D28" s="669" t="s">
        <v>183</v>
      </c>
      <c r="E28" s="684" t="s">
        <v>329</v>
      </c>
      <c r="F28" s="686" t="s">
        <v>138</v>
      </c>
      <c r="G28" s="684" t="s">
        <v>362</v>
      </c>
      <c r="H28" s="669" t="s">
        <v>139</v>
      </c>
      <c r="I28" s="685">
        <v>2006</v>
      </c>
      <c r="J28" s="662"/>
      <c r="K28" s="655"/>
      <c r="L28" s="685" t="s">
        <v>116</v>
      </c>
      <c r="M28" s="655"/>
      <c r="N28" s="689">
        <v>3600000</v>
      </c>
      <c r="O28" s="662"/>
    </row>
    <row r="29" spans="1:15" x14ac:dyDescent="0.25">
      <c r="A29" s="685">
        <v>15</v>
      </c>
      <c r="B29" s="686" t="s">
        <v>232</v>
      </c>
      <c r="C29" s="687" t="s">
        <v>138</v>
      </c>
      <c r="D29" s="669" t="s">
        <v>175</v>
      </c>
      <c r="E29" s="684" t="s">
        <v>299</v>
      </c>
      <c r="F29" s="686" t="s">
        <v>138</v>
      </c>
      <c r="G29" s="684" t="s">
        <v>362</v>
      </c>
      <c r="H29" s="669" t="s">
        <v>139</v>
      </c>
      <c r="I29" s="685">
        <v>2006</v>
      </c>
      <c r="J29" s="662"/>
      <c r="K29" s="655"/>
      <c r="L29" s="685" t="s">
        <v>116</v>
      </c>
      <c r="M29" s="655"/>
      <c r="N29" s="689">
        <v>280000</v>
      </c>
      <c r="O29" s="662"/>
    </row>
    <row r="30" spans="1:15" x14ac:dyDescent="0.25">
      <c r="A30" s="685">
        <v>16</v>
      </c>
      <c r="B30" s="686" t="s">
        <v>240</v>
      </c>
      <c r="C30" s="687" t="s">
        <v>138</v>
      </c>
      <c r="D30" s="669" t="s">
        <v>183</v>
      </c>
      <c r="E30" s="684" t="s">
        <v>327</v>
      </c>
      <c r="F30" s="686" t="s">
        <v>138</v>
      </c>
      <c r="G30" s="684" t="s">
        <v>360</v>
      </c>
      <c r="H30" s="669" t="s">
        <v>139</v>
      </c>
      <c r="I30" s="685">
        <v>2001</v>
      </c>
      <c r="J30" s="662"/>
      <c r="K30" s="655"/>
      <c r="L30" s="685" t="s">
        <v>116</v>
      </c>
      <c r="M30" s="655"/>
      <c r="N30" s="689">
        <v>960000</v>
      </c>
      <c r="O30" s="662"/>
    </row>
    <row r="31" spans="1:15" x14ac:dyDescent="0.25">
      <c r="A31" s="685">
        <v>17</v>
      </c>
      <c r="B31" s="686" t="s">
        <v>240</v>
      </c>
      <c r="C31" s="687" t="s">
        <v>138</v>
      </c>
      <c r="D31" s="669" t="s">
        <v>183</v>
      </c>
      <c r="E31" s="684" t="s">
        <v>304</v>
      </c>
      <c r="F31" s="686" t="s">
        <v>138</v>
      </c>
      <c r="G31" s="684" t="s">
        <v>369</v>
      </c>
      <c r="H31" s="669" t="s">
        <v>139</v>
      </c>
      <c r="I31" s="685">
        <v>2004</v>
      </c>
      <c r="J31" s="662"/>
      <c r="K31" s="655"/>
      <c r="L31" s="685" t="s">
        <v>116</v>
      </c>
      <c r="M31" s="655"/>
      <c r="N31" s="689">
        <v>680000</v>
      </c>
      <c r="O31" s="662"/>
    </row>
    <row r="32" spans="1:15" x14ac:dyDescent="0.25">
      <c r="A32" s="685">
        <v>18</v>
      </c>
      <c r="B32" s="686" t="s">
        <v>240</v>
      </c>
      <c r="C32" s="687" t="s">
        <v>138</v>
      </c>
      <c r="D32" s="669" t="s">
        <v>183</v>
      </c>
      <c r="E32" s="684" t="s">
        <v>847</v>
      </c>
      <c r="F32" s="686" t="s">
        <v>138</v>
      </c>
      <c r="G32" s="684" t="s">
        <v>365</v>
      </c>
      <c r="H32" s="669" t="s">
        <v>139</v>
      </c>
      <c r="I32" s="685">
        <v>2004</v>
      </c>
      <c r="J32" s="662"/>
      <c r="K32" s="655"/>
      <c r="L32" s="685" t="s">
        <v>116</v>
      </c>
      <c r="M32" s="655"/>
      <c r="N32" s="689">
        <v>680000</v>
      </c>
      <c r="O32" s="662"/>
    </row>
    <row r="33" spans="1:15" x14ac:dyDescent="0.25">
      <c r="A33" s="685">
        <v>19</v>
      </c>
      <c r="B33" s="686" t="s">
        <v>240</v>
      </c>
      <c r="C33" s="687" t="s">
        <v>138</v>
      </c>
      <c r="D33" s="669" t="s">
        <v>183</v>
      </c>
      <c r="E33" s="684" t="s">
        <v>304</v>
      </c>
      <c r="F33" s="686" t="s">
        <v>138</v>
      </c>
      <c r="G33" s="684" t="s">
        <v>362</v>
      </c>
      <c r="H33" s="669" t="s">
        <v>139</v>
      </c>
      <c r="I33" s="685">
        <v>2004</v>
      </c>
      <c r="J33" s="662"/>
      <c r="K33" s="655"/>
      <c r="L33" s="685" t="s">
        <v>116</v>
      </c>
      <c r="M33" s="655"/>
      <c r="N33" s="689">
        <v>552500</v>
      </c>
      <c r="O33" s="662"/>
    </row>
    <row r="34" spans="1:15" x14ac:dyDescent="0.25">
      <c r="A34" s="685">
        <v>20</v>
      </c>
      <c r="B34" s="686" t="s">
        <v>272</v>
      </c>
      <c r="C34" s="687" t="s">
        <v>138</v>
      </c>
      <c r="D34" s="669" t="s">
        <v>209</v>
      </c>
      <c r="E34" s="684" t="s">
        <v>299</v>
      </c>
      <c r="F34" s="686" t="s">
        <v>138</v>
      </c>
      <c r="G34" s="684" t="s">
        <v>363</v>
      </c>
      <c r="H34" s="669" t="s">
        <v>139</v>
      </c>
      <c r="I34" s="685">
        <v>2006</v>
      </c>
      <c r="J34" s="662"/>
      <c r="K34" s="655"/>
      <c r="L34" s="685" t="s">
        <v>116</v>
      </c>
      <c r="M34" s="655"/>
      <c r="N34" s="689">
        <v>980000</v>
      </c>
      <c r="O34" s="662"/>
    </row>
    <row r="35" spans="1:15" x14ac:dyDescent="0.25">
      <c r="A35" s="685">
        <v>21</v>
      </c>
      <c r="B35" s="686" t="s">
        <v>232</v>
      </c>
      <c r="C35" s="687" t="s">
        <v>138</v>
      </c>
      <c r="D35" s="669" t="s">
        <v>175</v>
      </c>
      <c r="E35" s="684" t="s">
        <v>299</v>
      </c>
      <c r="F35" s="686" t="s">
        <v>138</v>
      </c>
      <c r="G35" s="684" t="s">
        <v>363</v>
      </c>
      <c r="H35" s="669" t="s">
        <v>139</v>
      </c>
      <c r="I35" s="685">
        <v>2006</v>
      </c>
      <c r="J35" s="662"/>
      <c r="K35" s="655"/>
      <c r="L35" s="685" t="s">
        <v>116</v>
      </c>
      <c r="M35" s="655"/>
      <c r="N35" s="689">
        <v>280000</v>
      </c>
      <c r="O35" s="662"/>
    </row>
    <row r="36" spans="1:15" x14ac:dyDescent="0.25">
      <c r="A36" s="685">
        <v>22</v>
      </c>
      <c r="B36" s="686" t="s">
        <v>245</v>
      </c>
      <c r="C36" s="687" t="s">
        <v>138</v>
      </c>
      <c r="D36" s="669" t="s">
        <v>187</v>
      </c>
      <c r="E36" s="684" t="s">
        <v>848</v>
      </c>
      <c r="F36" s="686" t="s">
        <v>138</v>
      </c>
      <c r="G36" s="684" t="s">
        <v>362</v>
      </c>
      <c r="H36" s="669" t="s">
        <v>139</v>
      </c>
      <c r="I36" s="685">
        <v>2006</v>
      </c>
      <c r="J36" s="662"/>
      <c r="K36" s="655"/>
      <c r="L36" s="685" t="s">
        <v>116</v>
      </c>
      <c r="M36" s="655"/>
      <c r="N36" s="689">
        <v>840000</v>
      </c>
      <c r="O36" s="662"/>
    </row>
    <row r="37" spans="1:15" x14ac:dyDescent="0.25">
      <c r="A37" s="685">
        <v>23</v>
      </c>
      <c r="B37" s="686" t="s">
        <v>245</v>
      </c>
      <c r="C37" s="687" t="s">
        <v>138</v>
      </c>
      <c r="D37" s="669" t="s">
        <v>187</v>
      </c>
      <c r="E37" s="684" t="s">
        <v>304</v>
      </c>
      <c r="F37" s="686" t="s">
        <v>138</v>
      </c>
      <c r="G37" s="684" t="s">
        <v>361</v>
      </c>
      <c r="H37" s="669" t="s">
        <v>139</v>
      </c>
      <c r="I37" s="685">
        <v>2001</v>
      </c>
      <c r="J37" s="662"/>
      <c r="K37" s="655"/>
      <c r="L37" s="685" t="s">
        <v>116</v>
      </c>
      <c r="M37" s="655"/>
      <c r="N37" s="689">
        <v>560000</v>
      </c>
      <c r="O37" s="662"/>
    </row>
    <row r="38" spans="1:15" x14ac:dyDescent="0.25">
      <c r="A38" s="685">
        <v>24</v>
      </c>
      <c r="B38" s="686" t="s">
        <v>806</v>
      </c>
      <c r="C38" s="687" t="s">
        <v>138</v>
      </c>
      <c r="D38" s="669" t="s">
        <v>188</v>
      </c>
      <c r="E38" s="684" t="s">
        <v>849</v>
      </c>
      <c r="F38" s="686" t="s">
        <v>138</v>
      </c>
      <c r="G38" s="684" t="s">
        <v>369</v>
      </c>
      <c r="H38" s="669" t="s">
        <v>139</v>
      </c>
      <c r="I38" s="685">
        <v>2006</v>
      </c>
      <c r="J38" s="662"/>
      <c r="K38" s="655"/>
      <c r="L38" s="685" t="s">
        <v>116</v>
      </c>
      <c r="M38" s="655"/>
      <c r="N38" s="689">
        <v>1125000</v>
      </c>
      <c r="O38" s="662"/>
    </row>
    <row r="39" spans="1:15" x14ac:dyDescent="0.25">
      <c r="A39" s="685">
        <v>25</v>
      </c>
      <c r="B39" s="686" t="s">
        <v>804</v>
      </c>
      <c r="C39" s="687" t="s">
        <v>138</v>
      </c>
      <c r="D39" s="669" t="s">
        <v>178</v>
      </c>
      <c r="E39" s="684" t="s">
        <v>301</v>
      </c>
      <c r="F39" s="686" t="s">
        <v>138</v>
      </c>
      <c r="G39" s="684" t="s">
        <v>369</v>
      </c>
      <c r="H39" s="669" t="s">
        <v>139</v>
      </c>
      <c r="I39" s="685">
        <v>2006</v>
      </c>
      <c r="J39" s="662"/>
      <c r="K39" s="655"/>
      <c r="L39" s="685" t="s">
        <v>116</v>
      </c>
      <c r="M39" s="655"/>
      <c r="N39" s="689">
        <v>2625000</v>
      </c>
      <c r="O39" s="662"/>
    </row>
    <row r="40" spans="1:15" x14ac:dyDescent="0.25">
      <c r="A40" s="685">
        <v>26</v>
      </c>
      <c r="B40" s="686" t="s">
        <v>271</v>
      </c>
      <c r="C40" s="687" t="s">
        <v>138</v>
      </c>
      <c r="D40" s="669" t="s">
        <v>177</v>
      </c>
      <c r="E40" s="684" t="s">
        <v>331</v>
      </c>
      <c r="F40" s="686" t="s">
        <v>138</v>
      </c>
      <c r="G40" s="684" t="s">
        <v>369</v>
      </c>
      <c r="H40" s="669" t="s">
        <v>139</v>
      </c>
      <c r="I40" s="685">
        <v>2005</v>
      </c>
      <c r="J40" s="662"/>
      <c r="K40" s="655"/>
      <c r="L40" s="685" t="s">
        <v>116</v>
      </c>
      <c r="M40" s="655"/>
      <c r="N40" s="689">
        <v>6860000</v>
      </c>
      <c r="O40" s="662"/>
    </row>
    <row r="41" spans="1:15" x14ac:dyDescent="0.25">
      <c r="A41" s="685">
        <v>27</v>
      </c>
      <c r="B41" s="686" t="s">
        <v>233</v>
      </c>
      <c r="C41" s="687" t="s">
        <v>138</v>
      </c>
      <c r="D41" s="669" t="s">
        <v>176</v>
      </c>
      <c r="E41" s="684" t="s">
        <v>300</v>
      </c>
      <c r="F41" s="686" t="s">
        <v>138</v>
      </c>
      <c r="G41" s="684" t="s">
        <v>361</v>
      </c>
      <c r="H41" s="669" t="s">
        <v>139</v>
      </c>
      <c r="I41" s="685">
        <v>2005</v>
      </c>
      <c r="J41" s="662"/>
      <c r="K41" s="655"/>
      <c r="L41" s="685" t="s">
        <v>116</v>
      </c>
      <c r="M41" s="655"/>
      <c r="N41" s="689">
        <v>595000</v>
      </c>
      <c r="O41" s="662"/>
    </row>
    <row r="42" spans="1:15" x14ac:dyDescent="0.25">
      <c r="A42" s="685">
        <v>28</v>
      </c>
      <c r="B42" s="686" t="s">
        <v>243</v>
      </c>
      <c r="C42" s="687" t="s">
        <v>138</v>
      </c>
      <c r="D42" s="669" t="s">
        <v>186</v>
      </c>
      <c r="E42" s="684" t="s">
        <v>316</v>
      </c>
      <c r="F42" s="686" t="s">
        <v>138</v>
      </c>
      <c r="G42" s="684" t="s">
        <v>363</v>
      </c>
      <c r="H42" s="669" t="s">
        <v>139</v>
      </c>
      <c r="I42" s="685">
        <v>2005</v>
      </c>
      <c r="J42" s="662"/>
      <c r="K42" s="655"/>
      <c r="L42" s="685" t="s">
        <v>116</v>
      </c>
      <c r="M42" s="655"/>
      <c r="N42" s="689">
        <v>385000</v>
      </c>
      <c r="O42" s="662"/>
    </row>
    <row r="43" spans="1:15" x14ac:dyDescent="0.25">
      <c r="A43" s="685">
        <v>29</v>
      </c>
      <c r="B43" s="686" t="s">
        <v>233</v>
      </c>
      <c r="C43" s="687" t="s">
        <v>138</v>
      </c>
      <c r="D43" s="669" t="s">
        <v>176</v>
      </c>
      <c r="E43" s="684" t="s">
        <v>324</v>
      </c>
      <c r="F43" s="686" t="s">
        <v>138</v>
      </c>
      <c r="G43" s="684" t="s">
        <v>362</v>
      </c>
      <c r="H43" s="669" t="s">
        <v>139</v>
      </c>
      <c r="I43" s="685">
        <v>2004</v>
      </c>
      <c r="J43" s="662"/>
      <c r="K43" s="655"/>
      <c r="L43" s="685" t="s">
        <v>116</v>
      </c>
      <c r="M43" s="655"/>
      <c r="N43" s="689">
        <v>900000</v>
      </c>
      <c r="O43" s="662"/>
    </row>
    <row r="44" spans="1:15" x14ac:dyDescent="0.25">
      <c r="A44" s="685">
        <v>30</v>
      </c>
      <c r="B44" s="686" t="s">
        <v>271</v>
      </c>
      <c r="C44" s="687" t="s">
        <v>138</v>
      </c>
      <c r="D44" s="669" t="s">
        <v>177</v>
      </c>
      <c r="E44" s="684" t="s">
        <v>324</v>
      </c>
      <c r="F44" s="686" t="s">
        <v>138</v>
      </c>
      <c r="G44" s="684" t="s">
        <v>364</v>
      </c>
      <c r="H44" s="669" t="s">
        <v>139</v>
      </c>
      <c r="I44" s="685">
        <v>2001</v>
      </c>
      <c r="J44" s="662"/>
      <c r="K44" s="655"/>
      <c r="L44" s="685" t="s">
        <v>116</v>
      </c>
      <c r="M44" s="655"/>
      <c r="N44" s="689">
        <v>6150000</v>
      </c>
      <c r="O44" s="662"/>
    </row>
    <row r="45" spans="1:15" x14ac:dyDescent="0.25">
      <c r="A45" s="685">
        <v>31</v>
      </c>
      <c r="B45" s="686" t="s">
        <v>804</v>
      </c>
      <c r="C45" s="687" t="s">
        <v>138</v>
      </c>
      <c r="D45" s="669" t="s">
        <v>178</v>
      </c>
      <c r="E45" s="684" t="s">
        <v>301</v>
      </c>
      <c r="F45" s="686" t="s">
        <v>138</v>
      </c>
      <c r="G45" s="684" t="s">
        <v>378</v>
      </c>
      <c r="H45" s="669" t="s">
        <v>139</v>
      </c>
      <c r="I45" s="685">
        <v>2006</v>
      </c>
      <c r="J45" s="662"/>
      <c r="K45" s="655"/>
      <c r="L45" s="685" t="s">
        <v>116</v>
      </c>
      <c r="M45" s="655"/>
      <c r="N45" s="689">
        <v>3375000</v>
      </c>
      <c r="O45" s="662"/>
    </row>
    <row r="46" spans="1:15" x14ac:dyDescent="0.25">
      <c r="A46" s="685">
        <v>32</v>
      </c>
      <c r="B46" s="686" t="s">
        <v>807</v>
      </c>
      <c r="C46" s="687" t="s">
        <v>138</v>
      </c>
      <c r="D46" s="669" t="s">
        <v>182</v>
      </c>
      <c r="E46" s="684" t="s">
        <v>845</v>
      </c>
      <c r="F46" s="686" t="s">
        <v>138</v>
      </c>
      <c r="G46" s="684" t="s">
        <v>360</v>
      </c>
      <c r="H46" s="669" t="s">
        <v>139</v>
      </c>
      <c r="I46" s="685">
        <v>2006</v>
      </c>
      <c r="J46" s="662"/>
      <c r="K46" s="655"/>
      <c r="L46" s="685" t="s">
        <v>116</v>
      </c>
      <c r="M46" s="655"/>
      <c r="N46" s="689">
        <v>1600000</v>
      </c>
      <c r="O46" s="662"/>
    </row>
    <row r="47" spans="1:15" x14ac:dyDescent="0.25">
      <c r="A47" s="685">
        <v>33</v>
      </c>
      <c r="B47" s="686" t="s">
        <v>808</v>
      </c>
      <c r="C47" s="687" t="s">
        <v>138</v>
      </c>
      <c r="D47" s="669" t="s">
        <v>823</v>
      </c>
      <c r="E47" s="684" t="s">
        <v>329</v>
      </c>
      <c r="F47" s="686" t="s">
        <v>138</v>
      </c>
      <c r="G47" s="684" t="s">
        <v>360</v>
      </c>
      <c r="H47" s="669" t="s">
        <v>139</v>
      </c>
      <c r="I47" s="685">
        <v>2006</v>
      </c>
      <c r="J47" s="662"/>
      <c r="K47" s="655"/>
      <c r="L47" s="685" t="s">
        <v>116</v>
      </c>
      <c r="M47" s="655"/>
      <c r="N47" s="689">
        <v>1680000</v>
      </c>
      <c r="O47" s="662"/>
    </row>
    <row r="48" spans="1:15" x14ac:dyDescent="0.25">
      <c r="A48" s="685">
        <v>34</v>
      </c>
      <c r="B48" s="708" t="s">
        <v>272</v>
      </c>
      <c r="C48" s="687" t="s">
        <v>138</v>
      </c>
      <c r="D48" s="709" t="s">
        <v>209</v>
      </c>
      <c r="E48" s="684" t="s">
        <v>299</v>
      </c>
      <c r="F48" s="708" t="s">
        <v>138</v>
      </c>
      <c r="G48" s="684" t="s">
        <v>362</v>
      </c>
      <c r="H48" s="709" t="s">
        <v>139</v>
      </c>
      <c r="I48" s="685">
        <v>2006</v>
      </c>
      <c r="J48" s="662"/>
      <c r="K48" s="690"/>
      <c r="L48" s="685" t="s">
        <v>116</v>
      </c>
      <c r="M48" s="690"/>
      <c r="N48" s="689">
        <v>280000</v>
      </c>
      <c r="O48" s="662"/>
    </row>
    <row r="49" spans="1:15" ht="15.75" thickBot="1" x14ac:dyDescent="0.3">
      <c r="A49" s="702">
        <v>35</v>
      </c>
      <c r="B49" s="703" t="s">
        <v>240</v>
      </c>
      <c r="C49" s="704" t="s">
        <v>138</v>
      </c>
      <c r="D49" s="705" t="s">
        <v>824</v>
      </c>
      <c r="E49" s="706" t="s">
        <v>304</v>
      </c>
      <c r="F49" s="703" t="s">
        <v>138</v>
      </c>
      <c r="G49" s="706" t="s">
        <v>378</v>
      </c>
      <c r="H49" s="705" t="s">
        <v>139</v>
      </c>
      <c r="I49" s="702">
        <v>2003</v>
      </c>
      <c r="J49" s="668"/>
      <c r="K49" s="656"/>
      <c r="L49" s="702" t="s">
        <v>116</v>
      </c>
      <c r="M49" s="656"/>
      <c r="N49" s="707">
        <v>1200000</v>
      </c>
      <c r="O49" s="668"/>
    </row>
    <row r="50" spans="1:15" x14ac:dyDescent="0.25">
      <c r="A50" s="685">
        <v>36</v>
      </c>
      <c r="B50" s="686" t="s">
        <v>240</v>
      </c>
      <c r="C50" s="687" t="s">
        <v>138</v>
      </c>
      <c r="D50" s="669" t="s">
        <v>183</v>
      </c>
      <c r="E50" s="684" t="s">
        <v>329</v>
      </c>
      <c r="F50" s="686" t="s">
        <v>138</v>
      </c>
      <c r="G50" s="684" t="s">
        <v>361</v>
      </c>
      <c r="H50" s="669" t="s">
        <v>139</v>
      </c>
      <c r="I50" s="685">
        <v>2006</v>
      </c>
      <c r="J50" s="662"/>
      <c r="K50" s="655"/>
      <c r="L50" s="685" t="s">
        <v>116</v>
      </c>
      <c r="M50" s="655"/>
      <c r="N50" s="689">
        <v>3600000</v>
      </c>
      <c r="O50" s="662"/>
    </row>
    <row r="51" spans="1:15" x14ac:dyDescent="0.25">
      <c r="A51" s="685">
        <v>37</v>
      </c>
      <c r="B51" s="686" t="s">
        <v>245</v>
      </c>
      <c r="C51" s="687" t="s">
        <v>138</v>
      </c>
      <c r="D51" s="669" t="s">
        <v>187</v>
      </c>
      <c r="E51" s="684" t="s">
        <v>304</v>
      </c>
      <c r="F51" s="686" t="s">
        <v>138</v>
      </c>
      <c r="G51" s="684" t="s">
        <v>363</v>
      </c>
      <c r="H51" s="669" t="s">
        <v>139</v>
      </c>
      <c r="I51" s="685">
        <v>2006</v>
      </c>
      <c r="J51" s="662"/>
      <c r="K51" s="655"/>
      <c r="L51" s="685" t="s">
        <v>116</v>
      </c>
      <c r="M51" s="655"/>
      <c r="N51" s="689">
        <v>1600000</v>
      </c>
      <c r="O51" s="662"/>
    </row>
    <row r="52" spans="1:15" x14ac:dyDescent="0.25">
      <c r="A52" s="685">
        <v>38</v>
      </c>
      <c r="B52" s="686" t="s">
        <v>809</v>
      </c>
      <c r="C52" s="687" t="s">
        <v>138</v>
      </c>
      <c r="D52" s="669" t="s">
        <v>825</v>
      </c>
      <c r="E52" s="684" t="s">
        <v>304</v>
      </c>
      <c r="F52" s="686" t="s">
        <v>138</v>
      </c>
      <c r="G52" s="684" t="s">
        <v>362</v>
      </c>
      <c r="H52" s="669" t="s">
        <v>139</v>
      </c>
      <c r="I52" s="685">
        <v>2006</v>
      </c>
      <c r="J52" s="662"/>
      <c r="K52" s="655"/>
      <c r="L52" s="685" t="s">
        <v>116</v>
      </c>
      <c r="M52" s="655"/>
      <c r="N52" s="689">
        <v>4340000</v>
      </c>
      <c r="O52" s="662"/>
    </row>
    <row r="53" spans="1:15" x14ac:dyDescent="0.25">
      <c r="A53" s="685">
        <v>39</v>
      </c>
      <c r="B53" s="686" t="s">
        <v>241</v>
      </c>
      <c r="C53" s="687" t="s">
        <v>138</v>
      </c>
      <c r="D53" s="669" t="s">
        <v>182</v>
      </c>
      <c r="E53" s="684" t="s">
        <v>317</v>
      </c>
      <c r="F53" s="686" t="s">
        <v>138</v>
      </c>
      <c r="G53" s="684" t="s">
        <v>361</v>
      </c>
      <c r="H53" s="669" t="s">
        <v>139</v>
      </c>
      <c r="I53" s="685">
        <v>2006</v>
      </c>
      <c r="J53" s="662"/>
      <c r="K53" s="655"/>
      <c r="L53" s="685" t="s">
        <v>116</v>
      </c>
      <c r="M53" s="655"/>
      <c r="N53" s="689">
        <v>975000</v>
      </c>
      <c r="O53" s="662"/>
    </row>
    <row r="54" spans="1:15" x14ac:dyDescent="0.25">
      <c r="A54" s="685">
        <v>40</v>
      </c>
      <c r="B54" s="686" t="s">
        <v>240</v>
      </c>
      <c r="C54" s="687" t="s">
        <v>138</v>
      </c>
      <c r="D54" s="669" t="s">
        <v>183</v>
      </c>
      <c r="E54" s="684" t="s">
        <v>329</v>
      </c>
      <c r="F54" s="686" t="s">
        <v>138</v>
      </c>
      <c r="G54" s="684" t="s">
        <v>363</v>
      </c>
      <c r="H54" s="669" t="s">
        <v>139</v>
      </c>
      <c r="I54" s="685">
        <v>2006</v>
      </c>
      <c r="J54" s="662"/>
      <c r="K54" s="655"/>
      <c r="L54" s="685" t="s">
        <v>116</v>
      </c>
      <c r="M54" s="655"/>
      <c r="N54" s="689">
        <v>17550000</v>
      </c>
      <c r="O54" s="662"/>
    </row>
    <row r="55" spans="1:15" x14ac:dyDescent="0.25">
      <c r="A55" s="685">
        <v>41</v>
      </c>
      <c r="B55" s="686" t="s">
        <v>235</v>
      </c>
      <c r="C55" s="687" t="s">
        <v>138</v>
      </c>
      <c r="D55" s="669" t="s">
        <v>178</v>
      </c>
      <c r="E55" s="684" t="s">
        <v>300</v>
      </c>
      <c r="F55" s="686" t="s">
        <v>138</v>
      </c>
      <c r="G55" s="684" t="s">
        <v>362</v>
      </c>
      <c r="H55" s="669" t="s">
        <v>139</v>
      </c>
      <c r="I55" s="685">
        <v>2003</v>
      </c>
      <c r="J55" s="662"/>
      <c r="K55" s="655"/>
      <c r="L55" s="685" t="s">
        <v>116</v>
      </c>
      <c r="M55" s="655"/>
      <c r="N55" s="689">
        <v>2062500</v>
      </c>
      <c r="O55" s="662"/>
    </row>
    <row r="56" spans="1:15" x14ac:dyDescent="0.25">
      <c r="A56" s="685">
        <v>42</v>
      </c>
      <c r="B56" s="686" t="s">
        <v>272</v>
      </c>
      <c r="C56" s="687" t="s">
        <v>138</v>
      </c>
      <c r="D56" s="669" t="s">
        <v>209</v>
      </c>
      <c r="E56" s="684" t="s">
        <v>299</v>
      </c>
      <c r="F56" s="686" t="s">
        <v>138</v>
      </c>
      <c r="G56" s="684" t="s">
        <v>362</v>
      </c>
      <c r="H56" s="669" t="s">
        <v>139</v>
      </c>
      <c r="I56" s="685">
        <v>2006</v>
      </c>
      <c r="J56" s="662"/>
      <c r="K56" s="655"/>
      <c r="L56" s="685" t="s">
        <v>116</v>
      </c>
      <c r="M56" s="655"/>
      <c r="N56" s="689">
        <v>525000</v>
      </c>
      <c r="O56" s="662"/>
    </row>
    <row r="57" spans="1:15" x14ac:dyDescent="0.25">
      <c r="A57" s="685">
        <v>43</v>
      </c>
      <c r="B57" s="686" t="s">
        <v>245</v>
      </c>
      <c r="C57" s="687" t="s">
        <v>138</v>
      </c>
      <c r="D57" s="669" t="s">
        <v>187</v>
      </c>
      <c r="E57" s="684" t="s">
        <v>304</v>
      </c>
      <c r="F57" s="686" t="s">
        <v>138</v>
      </c>
      <c r="G57" s="684" t="s">
        <v>361</v>
      </c>
      <c r="H57" s="669" t="s">
        <v>139</v>
      </c>
      <c r="I57" s="685">
        <v>2006</v>
      </c>
      <c r="J57" s="662"/>
      <c r="K57" s="655"/>
      <c r="L57" s="685" t="s">
        <v>116</v>
      </c>
      <c r="M57" s="655"/>
      <c r="N57" s="689">
        <v>1050000</v>
      </c>
      <c r="O57" s="662"/>
    </row>
    <row r="58" spans="1:15" x14ac:dyDescent="0.25">
      <c r="A58" s="685">
        <v>44</v>
      </c>
      <c r="B58" s="686" t="s">
        <v>807</v>
      </c>
      <c r="C58" s="687" t="s">
        <v>138</v>
      </c>
      <c r="D58" s="669" t="s">
        <v>182</v>
      </c>
      <c r="E58" s="684" t="s">
        <v>845</v>
      </c>
      <c r="F58" s="686" t="s">
        <v>138</v>
      </c>
      <c r="G58" s="684" t="s">
        <v>362</v>
      </c>
      <c r="H58" s="669" t="s">
        <v>139</v>
      </c>
      <c r="I58" s="685">
        <v>2006</v>
      </c>
      <c r="J58" s="662"/>
      <c r="K58" s="655"/>
      <c r="L58" s="685" t="s">
        <v>116</v>
      </c>
      <c r="M58" s="655"/>
      <c r="N58" s="689">
        <v>1500000</v>
      </c>
      <c r="O58" s="662"/>
    </row>
    <row r="59" spans="1:15" x14ac:dyDescent="0.25">
      <c r="A59" s="685">
        <v>45</v>
      </c>
      <c r="B59" s="686" t="s">
        <v>241</v>
      </c>
      <c r="C59" s="687" t="s">
        <v>138</v>
      </c>
      <c r="D59" s="669" t="s">
        <v>182</v>
      </c>
      <c r="E59" s="684" t="s">
        <v>845</v>
      </c>
      <c r="F59" s="686" t="s">
        <v>138</v>
      </c>
      <c r="G59" s="684" t="s">
        <v>362</v>
      </c>
      <c r="H59" s="669" t="s">
        <v>139</v>
      </c>
      <c r="I59" s="685">
        <v>2006</v>
      </c>
      <c r="J59" s="662"/>
      <c r="K59" s="655"/>
      <c r="L59" s="685" t="s">
        <v>116</v>
      </c>
      <c r="M59" s="655"/>
      <c r="N59" s="689">
        <v>1500000</v>
      </c>
      <c r="O59" s="662"/>
    </row>
    <row r="60" spans="1:15" x14ac:dyDescent="0.25">
      <c r="A60" s="685">
        <v>46</v>
      </c>
      <c r="B60" s="686" t="s">
        <v>232</v>
      </c>
      <c r="C60" s="687" t="s">
        <v>138</v>
      </c>
      <c r="D60" s="669" t="s">
        <v>175</v>
      </c>
      <c r="E60" s="684" t="s">
        <v>304</v>
      </c>
      <c r="F60" s="686" t="s">
        <v>138</v>
      </c>
      <c r="G60" s="684" t="s">
        <v>369</v>
      </c>
      <c r="H60" s="669" t="s">
        <v>139</v>
      </c>
      <c r="I60" s="685">
        <v>2006</v>
      </c>
      <c r="J60" s="662"/>
      <c r="K60" s="655"/>
      <c r="L60" s="685" t="s">
        <v>116</v>
      </c>
      <c r="M60" s="655"/>
      <c r="N60" s="689">
        <v>375000</v>
      </c>
      <c r="O60" s="662"/>
    </row>
    <row r="61" spans="1:15" x14ac:dyDescent="0.25">
      <c r="A61" s="685">
        <v>47</v>
      </c>
      <c r="B61" s="686" t="s">
        <v>240</v>
      </c>
      <c r="C61" s="687" t="s">
        <v>138</v>
      </c>
      <c r="D61" s="669" t="s">
        <v>183</v>
      </c>
      <c r="E61" s="684" t="s">
        <v>304</v>
      </c>
      <c r="F61" s="686" t="s">
        <v>138</v>
      </c>
      <c r="G61" s="684" t="s">
        <v>865</v>
      </c>
      <c r="H61" s="669" t="s">
        <v>139</v>
      </c>
      <c r="I61" s="685">
        <v>2006</v>
      </c>
      <c r="J61" s="662"/>
      <c r="K61" s="655"/>
      <c r="L61" s="685" t="s">
        <v>116</v>
      </c>
      <c r="M61" s="655"/>
      <c r="N61" s="689">
        <v>3825000</v>
      </c>
      <c r="O61" s="662"/>
    </row>
    <row r="62" spans="1:15" x14ac:dyDescent="0.25">
      <c r="A62" s="685">
        <v>48</v>
      </c>
      <c r="B62" s="686" t="s">
        <v>259</v>
      </c>
      <c r="C62" s="687" t="s">
        <v>138</v>
      </c>
      <c r="D62" s="669" t="s">
        <v>199</v>
      </c>
      <c r="E62" s="684" t="s">
        <v>336</v>
      </c>
      <c r="F62" s="686" t="s">
        <v>138</v>
      </c>
      <c r="G62" s="684" t="s">
        <v>364</v>
      </c>
      <c r="H62" s="669" t="s">
        <v>139</v>
      </c>
      <c r="I62" s="685">
        <v>2006</v>
      </c>
      <c r="J62" s="662"/>
      <c r="K62" s="655"/>
      <c r="L62" s="685" t="s">
        <v>116</v>
      </c>
      <c r="M62" s="655"/>
      <c r="N62" s="689">
        <v>67500</v>
      </c>
      <c r="O62" s="662"/>
    </row>
    <row r="63" spans="1:15" x14ac:dyDescent="0.25">
      <c r="A63" s="685">
        <v>49</v>
      </c>
      <c r="B63" s="686" t="s">
        <v>271</v>
      </c>
      <c r="C63" s="687" t="s">
        <v>138</v>
      </c>
      <c r="D63" s="669" t="s">
        <v>177</v>
      </c>
      <c r="E63" s="684" t="s">
        <v>324</v>
      </c>
      <c r="F63" s="686" t="s">
        <v>138</v>
      </c>
      <c r="G63" s="684" t="s">
        <v>364</v>
      </c>
      <c r="H63" s="669" t="s">
        <v>139</v>
      </c>
      <c r="I63" s="685">
        <v>2006</v>
      </c>
      <c r="J63" s="662"/>
      <c r="K63" s="655"/>
      <c r="L63" s="685" t="s">
        <v>116</v>
      </c>
      <c r="M63" s="655"/>
      <c r="N63" s="689">
        <v>4920000</v>
      </c>
      <c r="O63" s="662"/>
    </row>
    <row r="64" spans="1:15" x14ac:dyDescent="0.25">
      <c r="A64" s="685">
        <v>50</v>
      </c>
      <c r="B64" s="686" t="s">
        <v>233</v>
      </c>
      <c r="C64" s="687" t="s">
        <v>138</v>
      </c>
      <c r="D64" s="669" t="s">
        <v>176</v>
      </c>
      <c r="E64" s="684" t="s">
        <v>300</v>
      </c>
      <c r="F64" s="686" t="s">
        <v>138</v>
      </c>
      <c r="G64" s="684" t="s">
        <v>379</v>
      </c>
      <c r="H64" s="669" t="s">
        <v>139</v>
      </c>
      <c r="I64" s="685">
        <v>2006</v>
      </c>
      <c r="J64" s="662"/>
      <c r="K64" s="655"/>
      <c r="L64" s="685" t="s">
        <v>116</v>
      </c>
      <c r="M64" s="655"/>
      <c r="N64" s="689">
        <v>1190000</v>
      </c>
      <c r="O64" s="662"/>
    </row>
    <row r="65" spans="1:15" x14ac:dyDescent="0.25">
      <c r="A65" s="685">
        <v>51</v>
      </c>
      <c r="B65" s="686" t="s">
        <v>233</v>
      </c>
      <c r="C65" s="687" t="s">
        <v>138</v>
      </c>
      <c r="D65" s="669" t="s">
        <v>176</v>
      </c>
      <c r="E65" s="684" t="s">
        <v>331</v>
      </c>
      <c r="F65" s="686" t="s">
        <v>138</v>
      </c>
      <c r="G65" s="684" t="s">
        <v>863</v>
      </c>
      <c r="H65" s="669" t="s">
        <v>139</v>
      </c>
      <c r="I65" s="685">
        <v>2006</v>
      </c>
      <c r="J65" s="662"/>
      <c r="K65" s="655"/>
      <c r="L65" s="685" t="s">
        <v>116</v>
      </c>
      <c r="M65" s="655"/>
      <c r="N65" s="689">
        <v>1275000</v>
      </c>
      <c r="O65" s="662"/>
    </row>
    <row r="66" spans="1:15" x14ac:dyDescent="0.25">
      <c r="A66" s="685">
        <v>52</v>
      </c>
      <c r="B66" s="686" t="s">
        <v>267</v>
      </c>
      <c r="C66" s="687" t="s">
        <v>138</v>
      </c>
      <c r="D66" s="669" t="s">
        <v>204</v>
      </c>
      <c r="E66" s="684" t="s">
        <v>332</v>
      </c>
      <c r="F66" s="686" t="s">
        <v>138</v>
      </c>
      <c r="G66" s="684" t="s">
        <v>379</v>
      </c>
      <c r="H66" s="669" t="s">
        <v>139</v>
      </c>
      <c r="I66" s="685">
        <v>2006</v>
      </c>
      <c r="J66" s="662"/>
      <c r="K66" s="655"/>
      <c r="L66" s="685" t="s">
        <v>116</v>
      </c>
      <c r="M66" s="655"/>
      <c r="N66" s="689">
        <v>700000</v>
      </c>
      <c r="O66" s="662"/>
    </row>
    <row r="67" spans="1:15" x14ac:dyDescent="0.25">
      <c r="A67" s="685">
        <v>53</v>
      </c>
      <c r="B67" s="686" t="s">
        <v>243</v>
      </c>
      <c r="C67" s="687" t="s">
        <v>138</v>
      </c>
      <c r="D67" s="669" t="s">
        <v>186</v>
      </c>
      <c r="E67" s="684" t="s">
        <v>309</v>
      </c>
      <c r="F67" s="686" t="s">
        <v>138</v>
      </c>
      <c r="G67" s="684" t="s">
        <v>360</v>
      </c>
      <c r="H67" s="669" t="s">
        <v>139</v>
      </c>
      <c r="I67" s="685">
        <v>2006</v>
      </c>
      <c r="J67" s="662"/>
      <c r="K67" s="655"/>
      <c r="L67" s="685" t="s">
        <v>116</v>
      </c>
      <c r="M67" s="655"/>
      <c r="N67" s="689">
        <v>240000</v>
      </c>
      <c r="O67" s="662"/>
    </row>
    <row r="68" spans="1:15" x14ac:dyDescent="0.25">
      <c r="A68" s="685">
        <v>54</v>
      </c>
      <c r="B68" s="686" t="s">
        <v>240</v>
      </c>
      <c r="C68" s="687" t="s">
        <v>138</v>
      </c>
      <c r="D68" s="669" t="s">
        <v>824</v>
      </c>
      <c r="E68" s="684" t="s">
        <v>304</v>
      </c>
      <c r="F68" s="686" t="s">
        <v>138</v>
      </c>
      <c r="G68" s="684" t="s">
        <v>367</v>
      </c>
      <c r="H68" s="669" t="s">
        <v>139</v>
      </c>
      <c r="I68" s="685">
        <v>2004</v>
      </c>
      <c r="J68" s="662"/>
      <c r="K68" s="655"/>
      <c r="L68" s="685" t="s">
        <v>116</v>
      </c>
      <c r="M68" s="655"/>
      <c r="N68" s="689">
        <v>1050000</v>
      </c>
      <c r="O68" s="662"/>
    </row>
    <row r="69" spans="1:15" x14ac:dyDescent="0.25">
      <c r="A69" s="685">
        <v>55</v>
      </c>
      <c r="B69" s="686" t="s">
        <v>232</v>
      </c>
      <c r="C69" s="687" t="s">
        <v>138</v>
      </c>
      <c r="D69" s="669" t="s">
        <v>175</v>
      </c>
      <c r="E69" s="684" t="s">
        <v>304</v>
      </c>
      <c r="F69" s="686" t="s">
        <v>138</v>
      </c>
      <c r="G69" s="684" t="s">
        <v>360</v>
      </c>
      <c r="H69" s="669" t="s">
        <v>139</v>
      </c>
      <c r="I69" s="685">
        <v>2005</v>
      </c>
      <c r="J69" s="662"/>
      <c r="K69" s="655"/>
      <c r="L69" s="685" t="s">
        <v>116</v>
      </c>
      <c r="M69" s="655"/>
      <c r="N69" s="689">
        <v>60000</v>
      </c>
      <c r="O69" s="662"/>
    </row>
    <row r="70" spans="1:15" x14ac:dyDescent="0.25">
      <c r="A70" s="685">
        <v>56</v>
      </c>
      <c r="B70" s="686" t="s">
        <v>241</v>
      </c>
      <c r="C70" s="687" t="s">
        <v>138</v>
      </c>
      <c r="D70" s="669" t="s">
        <v>184</v>
      </c>
      <c r="E70" s="684" t="s">
        <v>329</v>
      </c>
      <c r="F70" s="686" t="s">
        <v>138</v>
      </c>
      <c r="G70" s="684" t="s">
        <v>361</v>
      </c>
      <c r="H70" s="669" t="s">
        <v>139</v>
      </c>
      <c r="I70" s="685">
        <v>2003</v>
      </c>
      <c r="J70" s="662"/>
      <c r="K70" s="655"/>
      <c r="L70" s="685" t="s">
        <v>116</v>
      </c>
      <c r="M70" s="655"/>
      <c r="N70" s="689">
        <v>800000</v>
      </c>
      <c r="O70" s="662"/>
    </row>
    <row r="71" spans="1:15" x14ac:dyDescent="0.25">
      <c r="A71" s="685">
        <v>57</v>
      </c>
      <c r="B71" s="686" t="s">
        <v>804</v>
      </c>
      <c r="C71" s="687" t="s">
        <v>138</v>
      </c>
      <c r="D71" s="669" t="s">
        <v>178</v>
      </c>
      <c r="E71" s="684" t="s">
        <v>301</v>
      </c>
      <c r="F71" s="686" t="s">
        <v>138</v>
      </c>
      <c r="G71" s="684" t="s">
        <v>369</v>
      </c>
      <c r="H71" s="669" t="s">
        <v>139</v>
      </c>
      <c r="I71" s="685">
        <v>2006</v>
      </c>
      <c r="J71" s="662"/>
      <c r="K71" s="655"/>
      <c r="L71" s="685" t="s">
        <v>116</v>
      </c>
      <c r="M71" s="655"/>
      <c r="N71" s="689">
        <v>3150000</v>
      </c>
      <c r="O71" s="662"/>
    </row>
    <row r="72" spans="1:15" x14ac:dyDescent="0.25">
      <c r="A72" s="685">
        <v>58</v>
      </c>
      <c r="B72" s="686" t="s">
        <v>233</v>
      </c>
      <c r="C72" s="687" t="s">
        <v>138</v>
      </c>
      <c r="D72" s="669" t="s">
        <v>176</v>
      </c>
      <c r="E72" s="684" t="s">
        <v>324</v>
      </c>
      <c r="F72" s="686" t="s">
        <v>138</v>
      </c>
      <c r="G72" s="684" t="s">
        <v>364</v>
      </c>
      <c r="H72" s="669" t="s">
        <v>139</v>
      </c>
      <c r="I72" s="685">
        <v>2006</v>
      </c>
      <c r="J72" s="662"/>
      <c r="K72" s="655"/>
      <c r="L72" s="685" t="s">
        <v>116</v>
      </c>
      <c r="M72" s="655"/>
      <c r="N72" s="689">
        <v>700000</v>
      </c>
      <c r="O72" s="662"/>
    </row>
    <row r="73" spans="1:15" x14ac:dyDescent="0.25">
      <c r="A73" s="685">
        <v>59</v>
      </c>
      <c r="B73" s="686" t="s">
        <v>271</v>
      </c>
      <c r="C73" s="687" t="s">
        <v>138</v>
      </c>
      <c r="D73" s="669" t="s">
        <v>177</v>
      </c>
      <c r="E73" s="684" t="s">
        <v>324</v>
      </c>
      <c r="F73" s="686" t="s">
        <v>138</v>
      </c>
      <c r="G73" s="684" t="s">
        <v>367</v>
      </c>
      <c r="H73" s="669" t="s">
        <v>139</v>
      </c>
      <c r="I73" s="685">
        <v>2006</v>
      </c>
      <c r="J73" s="662"/>
      <c r="K73" s="655"/>
      <c r="L73" s="685" t="s">
        <v>116</v>
      </c>
      <c r="M73" s="655"/>
      <c r="N73" s="689">
        <v>5740000</v>
      </c>
      <c r="O73" s="662"/>
    </row>
    <row r="74" spans="1:15" x14ac:dyDescent="0.25">
      <c r="A74" s="685">
        <v>60</v>
      </c>
      <c r="B74" s="686" t="s">
        <v>242</v>
      </c>
      <c r="C74" s="687" t="s">
        <v>138</v>
      </c>
      <c r="D74" s="669" t="s">
        <v>185</v>
      </c>
      <c r="E74" s="684" t="s">
        <v>320</v>
      </c>
      <c r="F74" s="686" t="s">
        <v>138</v>
      </c>
      <c r="G74" s="684" t="s">
        <v>363</v>
      </c>
      <c r="H74" s="669" t="s">
        <v>139</v>
      </c>
      <c r="I74" s="685">
        <v>2006</v>
      </c>
      <c r="J74" s="662"/>
      <c r="K74" s="655"/>
      <c r="L74" s="685" t="s">
        <v>116</v>
      </c>
      <c r="M74" s="655"/>
      <c r="N74" s="689">
        <v>140000</v>
      </c>
      <c r="O74" s="662"/>
    </row>
    <row r="75" spans="1:15" x14ac:dyDescent="0.25">
      <c r="A75" s="685">
        <v>61</v>
      </c>
      <c r="B75" s="686" t="s">
        <v>272</v>
      </c>
      <c r="C75" s="687" t="s">
        <v>138</v>
      </c>
      <c r="D75" s="669" t="s">
        <v>209</v>
      </c>
      <c r="E75" s="684" t="s">
        <v>299</v>
      </c>
      <c r="F75" s="686" t="s">
        <v>138</v>
      </c>
      <c r="G75" s="684" t="s">
        <v>362</v>
      </c>
      <c r="H75" s="669" t="s">
        <v>139</v>
      </c>
      <c r="I75" s="685">
        <v>2006</v>
      </c>
      <c r="J75" s="662"/>
      <c r="K75" s="655"/>
      <c r="L75" s="685" t="s">
        <v>116</v>
      </c>
      <c r="M75" s="655"/>
      <c r="N75" s="689">
        <v>315000</v>
      </c>
      <c r="O75" s="662"/>
    </row>
    <row r="76" spans="1:15" x14ac:dyDescent="0.25">
      <c r="A76" s="685">
        <v>62</v>
      </c>
      <c r="B76" s="686" t="s">
        <v>805</v>
      </c>
      <c r="C76" s="687" t="s">
        <v>138</v>
      </c>
      <c r="D76" s="669" t="s">
        <v>822</v>
      </c>
      <c r="E76" s="684" t="s">
        <v>138</v>
      </c>
      <c r="F76" s="686" t="s">
        <v>138</v>
      </c>
      <c r="G76" s="684" t="s">
        <v>364</v>
      </c>
      <c r="H76" s="669" t="s">
        <v>139</v>
      </c>
      <c r="I76" s="685">
        <v>2006</v>
      </c>
      <c r="J76" s="662"/>
      <c r="K76" s="655"/>
      <c r="L76" s="685" t="s">
        <v>116</v>
      </c>
      <c r="M76" s="655"/>
      <c r="N76" s="689">
        <v>1120000</v>
      </c>
      <c r="O76" s="662"/>
    </row>
    <row r="77" spans="1:15" x14ac:dyDescent="0.25">
      <c r="A77" s="685">
        <v>63</v>
      </c>
      <c r="B77" s="686" t="s">
        <v>245</v>
      </c>
      <c r="C77" s="687" t="s">
        <v>138</v>
      </c>
      <c r="D77" s="669" t="s">
        <v>187</v>
      </c>
      <c r="E77" s="684" t="s">
        <v>848</v>
      </c>
      <c r="F77" s="686" t="s">
        <v>138</v>
      </c>
      <c r="G77" s="684" t="s">
        <v>362</v>
      </c>
      <c r="H77" s="669" t="s">
        <v>139</v>
      </c>
      <c r="I77" s="685">
        <v>2001</v>
      </c>
      <c r="J77" s="662"/>
      <c r="K77" s="655"/>
      <c r="L77" s="685" t="s">
        <v>116</v>
      </c>
      <c r="M77" s="655"/>
      <c r="N77" s="689">
        <v>840000</v>
      </c>
      <c r="O77" s="662"/>
    </row>
    <row r="78" spans="1:15" x14ac:dyDescent="0.25">
      <c r="A78" s="685">
        <v>64</v>
      </c>
      <c r="B78" s="686" t="s">
        <v>810</v>
      </c>
      <c r="C78" s="687" t="s">
        <v>138</v>
      </c>
      <c r="D78" s="669" t="s">
        <v>826</v>
      </c>
      <c r="E78" s="684" t="s">
        <v>304</v>
      </c>
      <c r="F78" s="686" t="s">
        <v>138</v>
      </c>
      <c r="G78" s="684" t="s">
        <v>362</v>
      </c>
      <c r="H78" s="669" t="s">
        <v>139</v>
      </c>
      <c r="I78" s="685">
        <v>2004</v>
      </c>
      <c r="J78" s="662"/>
      <c r="K78" s="655"/>
      <c r="L78" s="685" t="s">
        <v>116</v>
      </c>
      <c r="M78" s="655"/>
      <c r="N78" s="689">
        <v>2200000</v>
      </c>
      <c r="O78" s="662"/>
    </row>
    <row r="79" spans="1:15" x14ac:dyDescent="0.25">
      <c r="A79" s="685">
        <v>65</v>
      </c>
      <c r="B79" s="686" t="s">
        <v>241</v>
      </c>
      <c r="C79" s="687" t="s">
        <v>138</v>
      </c>
      <c r="D79" s="669" t="s">
        <v>827</v>
      </c>
      <c r="E79" s="684" t="s">
        <v>335</v>
      </c>
      <c r="F79" s="686" t="s">
        <v>138</v>
      </c>
      <c r="G79" s="684" t="s">
        <v>360</v>
      </c>
      <c r="H79" s="669" t="s">
        <v>139</v>
      </c>
      <c r="I79" s="685">
        <v>2006</v>
      </c>
      <c r="J79" s="662"/>
      <c r="K79" s="655"/>
      <c r="L79" s="685" t="s">
        <v>116</v>
      </c>
      <c r="M79" s="655"/>
      <c r="N79" s="689">
        <v>3200000</v>
      </c>
      <c r="O79" s="662"/>
    </row>
    <row r="80" spans="1:15" x14ac:dyDescent="0.25">
      <c r="A80" s="685">
        <v>66</v>
      </c>
      <c r="B80" s="686" t="s">
        <v>811</v>
      </c>
      <c r="C80" s="687" t="s">
        <v>138</v>
      </c>
      <c r="D80" s="669" t="s">
        <v>828</v>
      </c>
      <c r="E80" s="684" t="s">
        <v>850</v>
      </c>
      <c r="F80" s="686" t="s">
        <v>138</v>
      </c>
      <c r="G80" s="684" t="s">
        <v>360</v>
      </c>
      <c r="H80" s="669" t="s">
        <v>139</v>
      </c>
      <c r="I80" s="685">
        <v>2006</v>
      </c>
      <c r="J80" s="662"/>
      <c r="K80" s="655"/>
      <c r="L80" s="685" t="s">
        <v>116</v>
      </c>
      <c r="M80" s="655"/>
      <c r="N80" s="689">
        <v>2850000</v>
      </c>
      <c r="O80" s="662"/>
    </row>
    <row r="81" spans="1:15" x14ac:dyDescent="0.25">
      <c r="A81" s="685">
        <v>67</v>
      </c>
      <c r="B81" s="686" t="s">
        <v>233</v>
      </c>
      <c r="C81" s="687" t="s">
        <v>138</v>
      </c>
      <c r="D81" s="669" t="s">
        <v>176</v>
      </c>
      <c r="E81" s="684" t="s">
        <v>851</v>
      </c>
      <c r="F81" s="686" t="s">
        <v>138</v>
      </c>
      <c r="G81" s="684" t="s">
        <v>379</v>
      </c>
      <c r="H81" s="669" t="s">
        <v>139</v>
      </c>
      <c r="I81" s="685">
        <v>2004</v>
      </c>
      <c r="J81" s="662"/>
      <c r="K81" s="655"/>
      <c r="L81" s="685" t="s">
        <v>116</v>
      </c>
      <c r="M81" s="655"/>
      <c r="N81" s="689">
        <v>750000</v>
      </c>
      <c r="O81" s="662"/>
    </row>
    <row r="82" spans="1:15" x14ac:dyDescent="0.25">
      <c r="A82" s="685">
        <v>68</v>
      </c>
      <c r="B82" s="686" t="s">
        <v>271</v>
      </c>
      <c r="C82" s="687" t="s">
        <v>138</v>
      </c>
      <c r="D82" s="669" t="s">
        <v>177</v>
      </c>
      <c r="E82" s="684" t="s">
        <v>851</v>
      </c>
      <c r="F82" s="686" t="s">
        <v>138</v>
      </c>
      <c r="G82" s="684" t="s">
        <v>379</v>
      </c>
      <c r="H82" s="669" t="s">
        <v>139</v>
      </c>
      <c r="I82" s="685">
        <v>2004</v>
      </c>
      <c r="J82" s="662"/>
      <c r="K82" s="655"/>
      <c r="L82" s="685" t="s">
        <v>116</v>
      </c>
      <c r="M82" s="655"/>
      <c r="N82" s="689">
        <v>7125000</v>
      </c>
      <c r="O82" s="662"/>
    </row>
    <row r="83" spans="1:15" x14ac:dyDescent="0.25">
      <c r="A83" s="685">
        <v>69</v>
      </c>
      <c r="B83" s="708" t="s">
        <v>243</v>
      </c>
      <c r="C83" s="687" t="s">
        <v>138</v>
      </c>
      <c r="D83" s="709" t="s">
        <v>186</v>
      </c>
      <c r="E83" s="684" t="s">
        <v>851</v>
      </c>
      <c r="F83" s="708" t="s">
        <v>138</v>
      </c>
      <c r="G83" s="684" t="s">
        <v>369</v>
      </c>
      <c r="H83" s="709" t="s">
        <v>139</v>
      </c>
      <c r="I83" s="685">
        <v>2006</v>
      </c>
      <c r="J83" s="662"/>
      <c r="K83" s="690"/>
      <c r="L83" s="685" t="s">
        <v>116</v>
      </c>
      <c r="M83" s="690"/>
      <c r="N83" s="689">
        <v>311250</v>
      </c>
      <c r="O83" s="662"/>
    </row>
    <row r="84" spans="1:15" x14ac:dyDescent="0.25">
      <c r="A84" s="685">
        <v>70</v>
      </c>
      <c r="B84" s="708" t="s">
        <v>233</v>
      </c>
      <c r="C84" s="687" t="s">
        <v>138</v>
      </c>
      <c r="D84" s="709" t="s">
        <v>176</v>
      </c>
      <c r="E84" s="684" t="s">
        <v>331</v>
      </c>
      <c r="F84" s="708" t="s">
        <v>138</v>
      </c>
      <c r="G84" s="684" t="s">
        <v>364</v>
      </c>
      <c r="H84" s="709" t="s">
        <v>139</v>
      </c>
      <c r="I84" s="685">
        <v>2006</v>
      </c>
      <c r="J84" s="662"/>
      <c r="K84" s="690"/>
      <c r="L84" s="685" t="s">
        <v>116</v>
      </c>
      <c r="M84" s="690"/>
      <c r="N84" s="689">
        <v>637500</v>
      </c>
      <c r="O84" s="662"/>
    </row>
    <row r="85" spans="1:15" ht="15.75" thickBot="1" x14ac:dyDescent="0.3">
      <c r="A85" s="702">
        <v>71</v>
      </c>
      <c r="B85" s="703" t="s">
        <v>271</v>
      </c>
      <c r="C85" s="704" t="s">
        <v>138</v>
      </c>
      <c r="D85" s="705" t="s">
        <v>177</v>
      </c>
      <c r="E85" s="706" t="s">
        <v>300</v>
      </c>
      <c r="F85" s="703" t="s">
        <v>138</v>
      </c>
      <c r="G85" s="706" t="s">
        <v>363</v>
      </c>
      <c r="H85" s="705" t="s">
        <v>139</v>
      </c>
      <c r="I85" s="702">
        <v>2006</v>
      </c>
      <c r="J85" s="668"/>
      <c r="K85" s="656"/>
      <c r="L85" s="702" t="s">
        <v>116</v>
      </c>
      <c r="M85" s="656"/>
      <c r="N85" s="707">
        <v>3750000</v>
      </c>
      <c r="O85" s="668"/>
    </row>
    <row r="86" spans="1:15" x14ac:dyDescent="0.25">
      <c r="A86" s="685">
        <v>72</v>
      </c>
      <c r="B86" s="708" t="s">
        <v>267</v>
      </c>
      <c r="C86" s="687" t="s">
        <v>138</v>
      </c>
      <c r="D86" s="709" t="s">
        <v>204</v>
      </c>
      <c r="E86" s="684" t="s">
        <v>332</v>
      </c>
      <c r="F86" s="708" t="s">
        <v>138</v>
      </c>
      <c r="G86" s="684" t="s">
        <v>362</v>
      </c>
      <c r="H86" s="709" t="s">
        <v>139</v>
      </c>
      <c r="I86" s="685">
        <v>2006</v>
      </c>
      <c r="J86" s="662"/>
      <c r="K86" s="690"/>
      <c r="L86" s="685" t="s">
        <v>116</v>
      </c>
      <c r="M86" s="690"/>
      <c r="N86" s="689">
        <v>600000</v>
      </c>
      <c r="O86" s="662"/>
    </row>
    <row r="87" spans="1:15" x14ac:dyDescent="0.25">
      <c r="A87" s="685">
        <v>73</v>
      </c>
      <c r="B87" s="708" t="s">
        <v>812</v>
      </c>
      <c r="C87" s="687" t="s">
        <v>138</v>
      </c>
      <c r="D87" s="709" t="s">
        <v>178</v>
      </c>
      <c r="E87" s="684" t="s">
        <v>300</v>
      </c>
      <c r="F87" s="708" t="s">
        <v>138</v>
      </c>
      <c r="G87" s="684" t="s">
        <v>362</v>
      </c>
      <c r="H87" s="709" t="s">
        <v>139</v>
      </c>
      <c r="I87" s="685">
        <v>2004</v>
      </c>
      <c r="J87" s="662"/>
      <c r="K87" s="690"/>
      <c r="L87" s="685" t="s">
        <v>116</v>
      </c>
      <c r="M87" s="690"/>
      <c r="N87" s="689">
        <v>1650000</v>
      </c>
      <c r="O87" s="662"/>
    </row>
    <row r="88" spans="1:15" x14ac:dyDescent="0.25">
      <c r="A88" s="685">
        <v>74</v>
      </c>
      <c r="B88" s="708" t="s">
        <v>241</v>
      </c>
      <c r="C88" s="687" t="s">
        <v>138</v>
      </c>
      <c r="D88" s="709" t="s">
        <v>182</v>
      </c>
      <c r="E88" s="684" t="s">
        <v>314</v>
      </c>
      <c r="F88" s="708" t="s">
        <v>138</v>
      </c>
      <c r="G88" s="684" t="s">
        <v>361</v>
      </c>
      <c r="H88" s="709" t="s">
        <v>139</v>
      </c>
      <c r="I88" s="685">
        <v>2006</v>
      </c>
      <c r="J88" s="662"/>
      <c r="K88" s="690"/>
      <c r="L88" s="685" t="s">
        <v>116</v>
      </c>
      <c r="M88" s="690"/>
      <c r="N88" s="689">
        <v>1040000</v>
      </c>
      <c r="O88" s="662"/>
    </row>
    <row r="89" spans="1:15" x14ac:dyDescent="0.25">
      <c r="A89" s="685">
        <v>75</v>
      </c>
      <c r="B89" s="708" t="s">
        <v>241</v>
      </c>
      <c r="C89" s="687" t="s">
        <v>138</v>
      </c>
      <c r="D89" s="709" t="s">
        <v>182</v>
      </c>
      <c r="E89" s="684" t="s">
        <v>852</v>
      </c>
      <c r="F89" s="708" t="s">
        <v>138</v>
      </c>
      <c r="G89" s="684" t="s">
        <v>361</v>
      </c>
      <c r="H89" s="709" t="s">
        <v>139</v>
      </c>
      <c r="I89" s="685">
        <v>2006</v>
      </c>
      <c r="J89" s="662"/>
      <c r="K89" s="690"/>
      <c r="L89" s="685" t="s">
        <v>116</v>
      </c>
      <c r="M89" s="690"/>
      <c r="N89" s="689">
        <v>1125000</v>
      </c>
      <c r="O89" s="662"/>
    </row>
    <row r="90" spans="1:15" x14ac:dyDescent="0.25">
      <c r="A90" s="685">
        <v>76</v>
      </c>
      <c r="B90" s="708" t="s">
        <v>240</v>
      </c>
      <c r="C90" s="687" t="s">
        <v>138</v>
      </c>
      <c r="D90" s="709" t="s">
        <v>183</v>
      </c>
      <c r="E90" s="684" t="s">
        <v>304</v>
      </c>
      <c r="F90" s="708" t="s">
        <v>138</v>
      </c>
      <c r="G90" s="684" t="s">
        <v>361</v>
      </c>
      <c r="H90" s="709" t="s">
        <v>139</v>
      </c>
      <c r="I90" s="685">
        <v>2004</v>
      </c>
      <c r="J90" s="662"/>
      <c r="K90" s="690"/>
      <c r="L90" s="685" t="s">
        <v>116</v>
      </c>
      <c r="M90" s="690"/>
      <c r="N90" s="689">
        <v>637500</v>
      </c>
      <c r="O90" s="662"/>
    </row>
    <row r="91" spans="1:15" x14ac:dyDescent="0.25">
      <c r="A91" s="685">
        <v>77</v>
      </c>
      <c r="B91" s="708" t="s">
        <v>807</v>
      </c>
      <c r="C91" s="687" t="s">
        <v>138</v>
      </c>
      <c r="D91" s="709" t="s">
        <v>184</v>
      </c>
      <c r="E91" s="684" t="s">
        <v>329</v>
      </c>
      <c r="F91" s="708" t="s">
        <v>138</v>
      </c>
      <c r="G91" s="684" t="s">
        <v>362</v>
      </c>
      <c r="H91" s="709" t="s">
        <v>139</v>
      </c>
      <c r="I91" s="685">
        <v>2006</v>
      </c>
      <c r="J91" s="662"/>
      <c r="K91" s="690"/>
      <c r="L91" s="685" t="s">
        <v>116</v>
      </c>
      <c r="M91" s="690"/>
      <c r="N91" s="689">
        <v>750000</v>
      </c>
      <c r="O91" s="662"/>
    </row>
    <row r="92" spans="1:15" x14ac:dyDescent="0.25">
      <c r="A92" s="685">
        <v>78</v>
      </c>
      <c r="B92" s="708" t="s">
        <v>240</v>
      </c>
      <c r="C92" s="687" t="s">
        <v>138</v>
      </c>
      <c r="D92" s="709" t="s">
        <v>183</v>
      </c>
      <c r="E92" s="684" t="s">
        <v>327</v>
      </c>
      <c r="F92" s="708" t="s">
        <v>138</v>
      </c>
      <c r="G92" s="684" t="s">
        <v>362</v>
      </c>
      <c r="H92" s="709" t="s">
        <v>139</v>
      </c>
      <c r="I92" s="685">
        <v>2006</v>
      </c>
      <c r="J92" s="662"/>
      <c r="K92" s="690"/>
      <c r="L92" s="685" t="s">
        <v>116</v>
      </c>
      <c r="M92" s="690"/>
      <c r="N92" s="689">
        <v>640000</v>
      </c>
      <c r="O92" s="662"/>
    </row>
    <row r="93" spans="1:15" x14ac:dyDescent="0.25">
      <c r="A93" s="685">
        <v>79</v>
      </c>
      <c r="B93" s="708" t="s">
        <v>240</v>
      </c>
      <c r="C93" s="687" t="s">
        <v>138</v>
      </c>
      <c r="D93" s="709" t="s">
        <v>183</v>
      </c>
      <c r="E93" s="684" t="s">
        <v>304</v>
      </c>
      <c r="F93" s="708" t="s">
        <v>138</v>
      </c>
      <c r="G93" s="684" t="s">
        <v>360</v>
      </c>
      <c r="H93" s="709" t="s">
        <v>139</v>
      </c>
      <c r="I93" s="685">
        <v>2005</v>
      </c>
      <c r="J93" s="662"/>
      <c r="K93" s="690"/>
      <c r="L93" s="685" t="s">
        <v>116</v>
      </c>
      <c r="M93" s="690"/>
      <c r="N93" s="689">
        <v>1360000</v>
      </c>
      <c r="O93" s="662"/>
    </row>
    <row r="94" spans="1:15" x14ac:dyDescent="0.25">
      <c r="A94" s="685">
        <v>80</v>
      </c>
      <c r="B94" s="708" t="s">
        <v>272</v>
      </c>
      <c r="C94" s="687" t="s">
        <v>138</v>
      </c>
      <c r="D94" s="709" t="s">
        <v>209</v>
      </c>
      <c r="E94" s="684" t="s">
        <v>299</v>
      </c>
      <c r="F94" s="708" t="s">
        <v>138</v>
      </c>
      <c r="G94" s="684" t="s">
        <v>360</v>
      </c>
      <c r="H94" s="709" t="s">
        <v>139</v>
      </c>
      <c r="I94" s="685">
        <v>2006</v>
      </c>
      <c r="J94" s="662"/>
      <c r="K94" s="690"/>
      <c r="L94" s="685" t="s">
        <v>116</v>
      </c>
      <c r="M94" s="690"/>
      <c r="N94" s="689">
        <v>140000</v>
      </c>
      <c r="O94" s="662"/>
    </row>
    <row r="95" spans="1:15" x14ac:dyDescent="0.25">
      <c r="A95" s="685">
        <v>81</v>
      </c>
      <c r="B95" s="708" t="s">
        <v>255</v>
      </c>
      <c r="C95" s="687" t="s">
        <v>138</v>
      </c>
      <c r="D95" s="709" t="s">
        <v>196</v>
      </c>
      <c r="E95" s="684" t="s">
        <v>304</v>
      </c>
      <c r="F95" s="708" t="s">
        <v>138</v>
      </c>
      <c r="G95" s="684" t="s">
        <v>360</v>
      </c>
      <c r="H95" s="709" t="s">
        <v>139</v>
      </c>
      <c r="I95" s="685">
        <v>2006</v>
      </c>
      <c r="J95" s="662"/>
      <c r="K95" s="690"/>
      <c r="L95" s="685" t="s">
        <v>116</v>
      </c>
      <c r="M95" s="690"/>
      <c r="N95" s="689">
        <v>2400000</v>
      </c>
      <c r="O95" s="662"/>
    </row>
    <row r="96" spans="1:15" x14ac:dyDescent="0.25">
      <c r="A96" s="685">
        <v>82</v>
      </c>
      <c r="B96" s="708" t="s">
        <v>272</v>
      </c>
      <c r="C96" s="687" t="s">
        <v>138</v>
      </c>
      <c r="D96" s="709" t="s">
        <v>209</v>
      </c>
      <c r="E96" s="684" t="s">
        <v>299</v>
      </c>
      <c r="F96" s="708" t="s">
        <v>138</v>
      </c>
      <c r="G96" s="684" t="s">
        <v>364</v>
      </c>
      <c r="H96" s="709" t="s">
        <v>139</v>
      </c>
      <c r="I96" s="685">
        <v>2005</v>
      </c>
      <c r="J96" s="662"/>
      <c r="K96" s="690"/>
      <c r="L96" s="685" t="s">
        <v>116</v>
      </c>
      <c r="M96" s="690"/>
      <c r="N96" s="689">
        <v>280000</v>
      </c>
      <c r="O96" s="662"/>
    </row>
    <row r="97" spans="1:15" x14ac:dyDescent="0.25">
      <c r="A97" s="685">
        <v>83</v>
      </c>
      <c r="B97" s="708" t="s">
        <v>245</v>
      </c>
      <c r="C97" s="687" t="s">
        <v>138</v>
      </c>
      <c r="D97" s="709" t="s">
        <v>187</v>
      </c>
      <c r="E97" s="684" t="s">
        <v>304</v>
      </c>
      <c r="F97" s="708" t="s">
        <v>138</v>
      </c>
      <c r="G97" s="684" t="s">
        <v>360</v>
      </c>
      <c r="H97" s="709" t="s">
        <v>139</v>
      </c>
      <c r="I97" s="685">
        <v>2001</v>
      </c>
      <c r="J97" s="662"/>
      <c r="K97" s="690"/>
      <c r="L97" s="685" t="s">
        <v>116</v>
      </c>
      <c r="M97" s="690"/>
      <c r="N97" s="689">
        <v>1600000</v>
      </c>
      <c r="O97" s="662"/>
    </row>
    <row r="98" spans="1:15" x14ac:dyDescent="0.25">
      <c r="A98" s="685">
        <v>84</v>
      </c>
      <c r="B98" s="686" t="s">
        <v>241</v>
      </c>
      <c r="C98" s="687" t="s">
        <v>138</v>
      </c>
      <c r="D98" s="669" t="s">
        <v>184</v>
      </c>
      <c r="E98" s="684" t="s">
        <v>329</v>
      </c>
      <c r="F98" s="686" t="s">
        <v>138</v>
      </c>
      <c r="G98" s="684" t="s">
        <v>369</v>
      </c>
      <c r="H98" s="669" t="s">
        <v>139</v>
      </c>
      <c r="I98" s="685">
        <v>2005</v>
      </c>
      <c r="J98" s="662"/>
      <c r="K98" s="655"/>
      <c r="L98" s="685" t="s">
        <v>116</v>
      </c>
      <c r="M98" s="655"/>
      <c r="N98" s="689">
        <v>1200000</v>
      </c>
      <c r="O98" s="662"/>
    </row>
    <row r="99" spans="1:15" x14ac:dyDescent="0.25">
      <c r="A99" s="685">
        <v>85</v>
      </c>
      <c r="B99" s="686" t="s">
        <v>245</v>
      </c>
      <c r="C99" s="687" t="s">
        <v>138</v>
      </c>
      <c r="D99" s="669" t="s">
        <v>187</v>
      </c>
      <c r="E99" s="684" t="s">
        <v>304</v>
      </c>
      <c r="F99" s="686" t="s">
        <v>138</v>
      </c>
      <c r="G99" s="684" t="s">
        <v>363</v>
      </c>
      <c r="H99" s="669" t="s">
        <v>139</v>
      </c>
      <c r="I99" s="685">
        <v>2006</v>
      </c>
      <c r="J99" s="662"/>
      <c r="K99" s="655"/>
      <c r="L99" s="685" t="s">
        <v>116</v>
      </c>
      <c r="M99" s="655"/>
      <c r="N99" s="689">
        <v>227500</v>
      </c>
      <c r="O99" s="662"/>
    </row>
    <row r="100" spans="1:15" x14ac:dyDescent="0.25">
      <c r="A100" s="685">
        <v>86</v>
      </c>
      <c r="B100" s="686" t="s">
        <v>812</v>
      </c>
      <c r="C100" s="687" t="s">
        <v>138</v>
      </c>
      <c r="D100" s="669" t="s">
        <v>178</v>
      </c>
      <c r="E100" s="684" t="s">
        <v>301</v>
      </c>
      <c r="F100" s="686" t="s">
        <v>138</v>
      </c>
      <c r="G100" s="684" t="s">
        <v>369</v>
      </c>
      <c r="H100" s="669" t="s">
        <v>139</v>
      </c>
      <c r="I100" s="685">
        <v>2006</v>
      </c>
      <c r="J100" s="662"/>
      <c r="K100" s="655"/>
      <c r="L100" s="685" t="s">
        <v>116</v>
      </c>
      <c r="M100" s="655"/>
      <c r="N100" s="689">
        <v>2275000</v>
      </c>
      <c r="O100" s="662"/>
    </row>
    <row r="101" spans="1:15" x14ac:dyDescent="0.25">
      <c r="A101" s="685">
        <v>87</v>
      </c>
      <c r="B101" s="686" t="s">
        <v>240</v>
      </c>
      <c r="C101" s="687" t="s">
        <v>138</v>
      </c>
      <c r="D101" s="669" t="s">
        <v>183</v>
      </c>
      <c r="E101" s="684" t="s">
        <v>304</v>
      </c>
      <c r="F101" s="686" t="s">
        <v>138</v>
      </c>
      <c r="G101" s="684" t="s">
        <v>360</v>
      </c>
      <c r="H101" s="669" t="s">
        <v>139</v>
      </c>
      <c r="I101" s="685">
        <v>2006</v>
      </c>
      <c r="J101" s="662"/>
      <c r="K101" s="655"/>
      <c r="L101" s="685" t="s">
        <v>116</v>
      </c>
      <c r="M101" s="655"/>
      <c r="N101" s="689">
        <v>552500</v>
      </c>
      <c r="O101" s="662"/>
    </row>
    <row r="102" spans="1:15" x14ac:dyDescent="0.25">
      <c r="A102" s="685">
        <v>88</v>
      </c>
      <c r="B102" s="686" t="s">
        <v>240</v>
      </c>
      <c r="C102" s="687" t="s">
        <v>138</v>
      </c>
      <c r="D102" s="669" t="s">
        <v>183</v>
      </c>
      <c r="E102" s="684" t="s">
        <v>329</v>
      </c>
      <c r="F102" s="686" t="s">
        <v>138</v>
      </c>
      <c r="G102" s="684" t="s">
        <v>360</v>
      </c>
      <c r="H102" s="669" t="s">
        <v>139</v>
      </c>
      <c r="I102" s="685">
        <v>2006</v>
      </c>
      <c r="J102" s="662"/>
      <c r="K102" s="655"/>
      <c r="L102" s="685" t="s">
        <v>116</v>
      </c>
      <c r="M102" s="655"/>
      <c r="N102" s="689">
        <v>3600000</v>
      </c>
      <c r="O102" s="662"/>
    </row>
    <row r="103" spans="1:15" x14ac:dyDescent="0.25">
      <c r="A103" s="685">
        <v>89</v>
      </c>
      <c r="B103" s="686" t="s">
        <v>240</v>
      </c>
      <c r="C103" s="687" t="s">
        <v>138</v>
      </c>
      <c r="D103" s="669" t="s">
        <v>824</v>
      </c>
      <c r="E103" s="684" t="s">
        <v>304</v>
      </c>
      <c r="F103" s="686" t="s">
        <v>138</v>
      </c>
      <c r="G103" s="684" t="s">
        <v>360</v>
      </c>
      <c r="H103" s="669" t="s">
        <v>139</v>
      </c>
      <c r="I103" s="685">
        <v>2001</v>
      </c>
      <c r="J103" s="662"/>
      <c r="K103" s="655"/>
      <c r="L103" s="685" t="s">
        <v>116</v>
      </c>
      <c r="M103" s="655"/>
      <c r="N103" s="689">
        <v>1200000</v>
      </c>
      <c r="O103" s="662"/>
    </row>
    <row r="104" spans="1:15" x14ac:dyDescent="0.25">
      <c r="A104" s="685">
        <v>90</v>
      </c>
      <c r="B104" s="686" t="s">
        <v>233</v>
      </c>
      <c r="C104" s="687" t="s">
        <v>138</v>
      </c>
      <c r="D104" s="669" t="s">
        <v>176</v>
      </c>
      <c r="E104" s="684" t="s">
        <v>324</v>
      </c>
      <c r="F104" s="686" t="s">
        <v>138</v>
      </c>
      <c r="G104" s="684" t="s">
        <v>866</v>
      </c>
      <c r="H104" s="669" t="s">
        <v>139</v>
      </c>
      <c r="I104" s="685">
        <v>2001</v>
      </c>
      <c r="J104" s="662"/>
      <c r="K104" s="655"/>
      <c r="L104" s="685" t="s">
        <v>116</v>
      </c>
      <c r="M104" s="655"/>
      <c r="N104" s="689">
        <v>750000</v>
      </c>
      <c r="O104" s="662"/>
    </row>
    <row r="105" spans="1:15" x14ac:dyDescent="0.25">
      <c r="A105" s="685">
        <v>91</v>
      </c>
      <c r="B105" s="686" t="s">
        <v>271</v>
      </c>
      <c r="C105" s="687" t="s">
        <v>138</v>
      </c>
      <c r="D105" s="669" t="s">
        <v>177</v>
      </c>
      <c r="E105" s="684" t="s">
        <v>324</v>
      </c>
      <c r="F105" s="686" t="s">
        <v>138</v>
      </c>
      <c r="G105" s="684" t="s">
        <v>378</v>
      </c>
      <c r="H105" s="669" t="s">
        <v>139</v>
      </c>
      <c r="I105" s="685">
        <v>2000</v>
      </c>
      <c r="J105" s="662"/>
      <c r="K105" s="655"/>
      <c r="L105" s="685" t="s">
        <v>116</v>
      </c>
      <c r="M105" s="655"/>
      <c r="N105" s="689">
        <v>5740000</v>
      </c>
      <c r="O105" s="662"/>
    </row>
    <row r="106" spans="1:15" x14ac:dyDescent="0.25">
      <c r="A106" s="685">
        <v>92</v>
      </c>
      <c r="B106" s="686" t="s">
        <v>240</v>
      </c>
      <c r="C106" s="687" t="s">
        <v>138</v>
      </c>
      <c r="D106" s="669" t="s">
        <v>183</v>
      </c>
      <c r="E106" s="684" t="s">
        <v>329</v>
      </c>
      <c r="F106" s="686" t="s">
        <v>138</v>
      </c>
      <c r="G106" s="684" t="s">
        <v>360</v>
      </c>
      <c r="H106" s="669" t="s">
        <v>139</v>
      </c>
      <c r="I106" s="685">
        <v>2006</v>
      </c>
      <c r="J106" s="662"/>
      <c r="K106" s="655"/>
      <c r="L106" s="685" t="s">
        <v>116</v>
      </c>
      <c r="M106" s="655"/>
      <c r="N106" s="689">
        <v>18000000</v>
      </c>
      <c r="O106" s="662"/>
    </row>
    <row r="107" spans="1:15" x14ac:dyDescent="0.25">
      <c r="A107" s="685">
        <v>93</v>
      </c>
      <c r="B107" s="686" t="s">
        <v>241</v>
      </c>
      <c r="C107" s="687" t="s">
        <v>138</v>
      </c>
      <c r="D107" s="669" t="s">
        <v>182</v>
      </c>
      <c r="E107" s="684" t="s">
        <v>329</v>
      </c>
      <c r="F107" s="686" t="s">
        <v>138</v>
      </c>
      <c r="G107" s="684" t="s">
        <v>370</v>
      </c>
      <c r="H107" s="669" t="s">
        <v>139</v>
      </c>
      <c r="I107" s="685">
        <v>2006</v>
      </c>
      <c r="J107" s="662"/>
      <c r="K107" s="655"/>
      <c r="L107" s="685" t="s">
        <v>116</v>
      </c>
      <c r="M107" s="655"/>
      <c r="N107" s="689">
        <v>1920000</v>
      </c>
      <c r="O107" s="662"/>
    </row>
    <row r="108" spans="1:15" x14ac:dyDescent="0.25">
      <c r="A108" s="685">
        <v>94</v>
      </c>
      <c r="B108" s="686" t="s">
        <v>241</v>
      </c>
      <c r="C108" s="687" t="s">
        <v>138</v>
      </c>
      <c r="D108" s="669" t="s">
        <v>182</v>
      </c>
      <c r="E108" s="684" t="s">
        <v>314</v>
      </c>
      <c r="F108" s="686" t="s">
        <v>138</v>
      </c>
      <c r="G108" s="684" t="s">
        <v>362</v>
      </c>
      <c r="H108" s="669" t="s">
        <v>139</v>
      </c>
      <c r="I108" s="685">
        <v>2003</v>
      </c>
      <c r="J108" s="662"/>
      <c r="K108" s="655"/>
      <c r="L108" s="685" t="s">
        <v>116</v>
      </c>
      <c r="M108" s="655"/>
      <c r="N108" s="689">
        <v>1690000</v>
      </c>
      <c r="O108" s="662"/>
    </row>
    <row r="109" spans="1:15" x14ac:dyDescent="0.25">
      <c r="A109" s="685">
        <v>95</v>
      </c>
      <c r="B109" s="686" t="s">
        <v>245</v>
      </c>
      <c r="C109" s="687" t="s">
        <v>138</v>
      </c>
      <c r="D109" s="669" t="s">
        <v>187</v>
      </c>
      <c r="E109" s="684" t="s">
        <v>304</v>
      </c>
      <c r="F109" s="686" t="s">
        <v>138</v>
      </c>
      <c r="G109" s="684" t="s">
        <v>362</v>
      </c>
      <c r="H109" s="669" t="s">
        <v>139</v>
      </c>
      <c r="I109" s="685">
        <v>2007</v>
      </c>
      <c r="J109" s="662"/>
      <c r="K109" s="655"/>
      <c r="L109" s="685" t="s">
        <v>116</v>
      </c>
      <c r="M109" s="655"/>
      <c r="N109" s="689">
        <v>735000</v>
      </c>
      <c r="O109" s="662"/>
    </row>
    <row r="110" spans="1:15" x14ac:dyDescent="0.25">
      <c r="A110" s="685">
        <v>96</v>
      </c>
      <c r="B110" s="686" t="s">
        <v>232</v>
      </c>
      <c r="C110" s="687" t="s">
        <v>138</v>
      </c>
      <c r="D110" s="669" t="s">
        <v>175</v>
      </c>
      <c r="E110" s="684" t="s">
        <v>304</v>
      </c>
      <c r="F110" s="686" t="s">
        <v>138</v>
      </c>
      <c r="G110" s="684" t="s">
        <v>867</v>
      </c>
      <c r="H110" s="669" t="s">
        <v>139</v>
      </c>
      <c r="I110" s="685">
        <v>2007</v>
      </c>
      <c r="J110" s="662"/>
      <c r="K110" s="655"/>
      <c r="L110" s="685" t="s">
        <v>116</v>
      </c>
      <c r="M110" s="655"/>
      <c r="N110" s="689">
        <v>800000</v>
      </c>
      <c r="O110" s="662"/>
    </row>
    <row r="111" spans="1:15" x14ac:dyDescent="0.25">
      <c r="A111" s="685">
        <v>97</v>
      </c>
      <c r="B111" s="686" t="s">
        <v>272</v>
      </c>
      <c r="C111" s="687" t="s">
        <v>138</v>
      </c>
      <c r="D111" s="669" t="s">
        <v>209</v>
      </c>
      <c r="E111" s="684" t="s">
        <v>299</v>
      </c>
      <c r="F111" s="686" t="s">
        <v>868</v>
      </c>
      <c r="G111" s="684" t="s">
        <v>867</v>
      </c>
      <c r="H111" s="669" t="s">
        <v>139</v>
      </c>
      <c r="I111" s="685">
        <v>2007</v>
      </c>
      <c r="J111" s="662"/>
      <c r="K111" s="655"/>
      <c r="L111" s="685" t="s">
        <v>116</v>
      </c>
      <c r="M111" s="655"/>
      <c r="N111" s="689">
        <v>857500</v>
      </c>
      <c r="O111" s="662"/>
    </row>
    <row r="112" spans="1:15" x14ac:dyDescent="0.25">
      <c r="A112" s="685">
        <v>98</v>
      </c>
      <c r="B112" s="686" t="s">
        <v>272</v>
      </c>
      <c r="C112" s="687" t="s">
        <v>138</v>
      </c>
      <c r="D112" s="669" t="s">
        <v>209</v>
      </c>
      <c r="E112" s="684" t="s">
        <v>299</v>
      </c>
      <c r="F112" s="686" t="s">
        <v>869</v>
      </c>
      <c r="G112" s="684" t="s">
        <v>867</v>
      </c>
      <c r="H112" s="669" t="s">
        <v>139</v>
      </c>
      <c r="I112" s="685">
        <v>2008</v>
      </c>
      <c r="J112" s="662"/>
      <c r="K112" s="655"/>
      <c r="L112" s="685" t="s">
        <v>116</v>
      </c>
      <c r="M112" s="655"/>
      <c r="N112" s="689">
        <v>455000</v>
      </c>
      <c r="O112" s="662"/>
    </row>
    <row r="113" spans="1:15" x14ac:dyDescent="0.25">
      <c r="A113" s="685">
        <v>99</v>
      </c>
      <c r="B113" s="686" t="s">
        <v>240</v>
      </c>
      <c r="C113" s="687" t="s">
        <v>138</v>
      </c>
      <c r="D113" s="669" t="s">
        <v>183</v>
      </c>
      <c r="E113" s="684" t="s">
        <v>304</v>
      </c>
      <c r="F113" s="686" t="s">
        <v>138</v>
      </c>
      <c r="G113" s="684" t="s">
        <v>467</v>
      </c>
      <c r="H113" s="669" t="s">
        <v>139</v>
      </c>
      <c r="I113" s="685">
        <v>2008</v>
      </c>
      <c r="J113" s="662"/>
      <c r="K113" s="655"/>
      <c r="L113" s="685" t="s">
        <v>116</v>
      </c>
      <c r="M113" s="655"/>
      <c r="N113" s="689">
        <v>1105000</v>
      </c>
      <c r="O113" s="662"/>
    </row>
    <row r="114" spans="1:15" x14ac:dyDescent="0.25">
      <c r="A114" s="685">
        <v>100</v>
      </c>
      <c r="B114" s="686" t="s">
        <v>240</v>
      </c>
      <c r="C114" s="687" t="s">
        <v>138</v>
      </c>
      <c r="D114" s="669" t="s">
        <v>183</v>
      </c>
      <c r="E114" s="684" t="s">
        <v>327</v>
      </c>
      <c r="F114" s="686" t="s">
        <v>870</v>
      </c>
      <c r="G114" s="684" t="s">
        <v>465</v>
      </c>
      <c r="H114" s="669" t="s">
        <v>139</v>
      </c>
      <c r="I114" s="685">
        <v>2008</v>
      </c>
      <c r="J114" s="662"/>
      <c r="K114" s="655"/>
      <c r="L114" s="685" t="s">
        <v>116</v>
      </c>
      <c r="M114" s="655"/>
      <c r="N114" s="689">
        <v>600000</v>
      </c>
      <c r="O114" s="662"/>
    </row>
    <row r="115" spans="1:15" x14ac:dyDescent="0.25">
      <c r="A115" s="685">
        <v>101</v>
      </c>
      <c r="B115" s="686" t="s">
        <v>233</v>
      </c>
      <c r="C115" s="687" t="s">
        <v>138</v>
      </c>
      <c r="D115" s="669" t="s">
        <v>176</v>
      </c>
      <c r="E115" s="684" t="s">
        <v>331</v>
      </c>
      <c r="F115" s="686" t="s">
        <v>871</v>
      </c>
      <c r="G115" s="684" t="s">
        <v>867</v>
      </c>
      <c r="H115" s="669" t="s">
        <v>139</v>
      </c>
      <c r="I115" s="685">
        <v>2008</v>
      </c>
      <c r="J115" s="662"/>
      <c r="K115" s="655"/>
      <c r="L115" s="685" t="s">
        <v>116</v>
      </c>
      <c r="M115" s="655"/>
      <c r="N115" s="689">
        <v>637500</v>
      </c>
      <c r="O115" s="662"/>
    </row>
    <row r="116" spans="1:15" x14ac:dyDescent="0.25">
      <c r="A116" s="685">
        <v>102</v>
      </c>
      <c r="B116" s="686" t="s">
        <v>271</v>
      </c>
      <c r="C116" s="687" t="s">
        <v>138</v>
      </c>
      <c r="D116" s="669" t="s">
        <v>177</v>
      </c>
      <c r="E116" s="684" t="s">
        <v>853</v>
      </c>
      <c r="F116" s="686" t="s">
        <v>872</v>
      </c>
      <c r="G116" s="684" t="s">
        <v>867</v>
      </c>
      <c r="H116" s="669" t="s">
        <v>139</v>
      </c>
      <c r="I116" s="685">
        <v>2008</v>
      </c>
      <c r="J116" s="662"/>
      <c r="K116" s="655"/>
      <c r="L116" s="685" t="s">
        <v>116</v>
      </c>
      <c r="M116" s="655"/>
      <c r="N116" s="689">
        <v>2700000</v>
      </c>
      <c r="O116" s="662"/>
    </row>
    <row r="117" spans="1:15" x14ac:dyDescent="0.25">
      <c r="A117" s="685">
        <v>103</v>
      </c>
      <c r="B117" s="708" t="s">
        <v>271</v>
      </c>
      <c r="C117" s="687" t="s">
        <v>138</v>
      </c>
      <c r="D117" s="709" t="s">
        <v>177</v>
      </c>
      <c r="E117" s="684" t="s">
        <v>331</v>
      </c>
      <c r="F117" s="708" t="s">
        <v>138</v>
      </c>
      <c r="G117" s="684" t="s">
        <v>867</v>
      </c>
      <c r="H117" s="709" t="s">
        <v>139</v>
      </c>
      <c r="I117" s="685">
        <v>2009</v>
      </c>
      <c r="J117" s="662"/>
      <c r="K117" s="690"/>
      <c r="L117" s="685" t="s">
        <v>116</v>
      </c>
      <c r="M117" s="690"/>
      <c r="N117" s="689">
        <v>6860000</v>
      </c>
      <c r="O117" s="662"/>
    </row>
    <row r="118" spans="1:15" x14ac:dyDescent="0.25">
      <c r="A118" s="685">
        <v>104</v>
      </c>
      <c r="B118" s="708" t="s">
        <v>233</v>
      </c>
      <c r="C118" s="687" t="s">
        <v>138</v>
      </c>
      <c r="D118" s="709" t="s">
        <v>176</v>
      </c>
      <c r="E118" s="684" t="s">
        <v>854</v>
      </c>
      <c r="F118" s="708" t="s">
        <v>138</v>
      </c>
      <c r="G118" s="684" t="s">
        <v>465</v>
      </c>
      <c r="H118" s="709" t="s">
        <v>139</v>
      </c>
      <c r="I118" s="685">
        <v>2009</v>
      </c>
      <c r="J118" s="662"/>
      <c r="K118" s="690"/>
      <c r="L118" s="685" t="s">
        <v>116</v>
      </c>
      <c r="M118" s="690"/>
      <c r="N118" s="689">
        <v>1105000</v>
      </c>
      <c r="O118" s="662"/>
    </row>
    <row r="119" spans="1:15" x14ac:dyDescent="0.25">
      <c r="A119" s="685">
        <v>105</v>
      </c>
      <c r="B119" s="708" t="s">
        <v>243</v>
      </c>
      <c r="C119" s="687" t="s">
        <v>138</v>
      </c>
      <c r="D119" s="709" t="s">
        <v>186</v>
      </c>
      <c r="E119" s="684" t="s">
        <v>316</v>
      </c>
      <c r="F119" s="708" t="s">
        <v>138</v>
      </c>
      <c r="G119" s="684" t="s">
        <v>465</v>
      </c>
      <c r="H119" s="709" t="s">
        <v>139</v>
      </c>
      <c r="I119" s="685">
        <v>2009</v>
      </c>
      <c r="J119" s="662"/>
      <c r="K119" s="690"/>
      <c r="L119" s="685" t="s">
        <v>116</v>
      </c>
      <c r="M119" s="690"/>
      <c r="N119" s="689">
        <v>322500</v>
      </c>
      <c r="O119" s="662"/>
    </row>
    <row r="120" spans="1:15" x14ac:dyDescent="0.25">
      <c r="A120" s="685">
        <v>106</v>
      </c>
      <c r="B120" s="708" t="s">
        <v>243</v>
      </c>
      <c r="C120" s="687" t="s">
        <v>138</v>
      </c>
      <c r="D120" s="709" t="s">
        <v>186</v>
      </c>
      <c r="E120" s="684" t="s">
        <v>309</v>
      </c>
      <c r="F120" s="708" t="s">
        <v>138</v>
      </c>
      <c r="G120" s="684" t="s">
        <v>867</v>
      </c>
      <c r="H120" s="709" t="s">
        <v>139</v>
      </c>
      <c r="I120" s="685">
        <v>2009</v>
      </c>
      <c r="J120" s="662"/>
      <c r="K120" s="690"/>
      <c r="L120" s="685" t="s">
        <v>116</v>
      </c>
      <c r="M120" s="690"/>
      <c r="N120" s="689">
        <v>360000</v>
      </c>
      <c r="O120" s="662"/>
    </row>
    <row r="121" spans="1:15" ht="15.75" thickBot="1" x14ac:dyDescent="0.3">
      <c r="A121" s="702">
        <v>107</v>
      </c>
      <c r="B121" s="703" t="s">
        <v>267</v>
      </c>
      <c r="C121" s="704" t="s">
        <v>138</v>
      </c>
      <c r="D121" s="705" t="s">
        <v>204</v>
      </c>
      <c r="E121" s="706" t="s">
        <v>855</v>
      </c>
      <c r="F121" s="703" t="s">
        <v>138</v>
      </c>
      <c r="G121" s="706" t="s">
        <v>138</v>
      </c>
      <c r="H121" s="705" t="s">
        <v>139</v>
      </c>
      <c r="I121" s="702">
        <v>2009</v>
      </c>
      <c r="J121" s="668"/>
      <c r="K121" s="656"/>
      <c r="L121" s="702" t="s">
        <v>116</v>
      </c>
      <c r="M121" s="656"/>
      <c r="N121" s="707">
        <v>700000</v>
      </c>
      <c r="O121" s="668"/>
    </row>
    <row r="122" spans="1:15" x14ac:dyDescent="0.25">
      <c r="A122" s="685">
        <v>108</v>
      </c>
      <c r="B122" s="708" t="s">
        <v>251</v>
      </c>
      <c r="C122" s="687" t="s">
        <v>138</v>
      </c>
      <c r="D122" s="709" t="s">
        <v>193</v>
      </c>
      <c r="E122" s="684" t="s">
        <v>325</v>
      </c>
      <c r="F122" s="708" t="s">
        <v>873</v>
      </c>
      <c r="G122" s="684" t="s">
        <v>138</v>
      </c>
      <c r="H122" s="709" t="s">
        <v>139</v>
      </c>
      <c r="I122" s="685">
        <v>2010</v>
      </c>
      <c r="J122" s="662"/>
      <c r="K122" s="690"/>
      <c r="L122" s="685" t="s">
        <v>116</v>
      </c>
      <c r="M122" s="690"/>
      <c r="N122" s="689">
        <v>93750</v>
      </c>
      <c r="O122" s="662"/>
    </row>
    <row r="123" spans="1:15" x14ac:dyDescent="0.25">
      <c r="A123" s="685">
        <v>109</v>
      </c>
      <c r="B123" s="708" t="s">
        <v>245</v>
      </c>
      <c r="C123" s="687" t="s">
        <v>138</v>
      </c>
      <c r="D123" s="709" t="s">
        <v>187</v>
      </c>
      <c r="E123" s="684" t="s">
        <v>304</v>
      </c>
      <c r="F123" s="708">
        <v>11075396</v>
      </c>
      <c r="G123" s="684" t="s">
        <v>867</v>
      </c>
      <c r="H123" s="709" t="s">
        <v>139</v>
      </c>
      <c r="I123" s="685">
        <v>2011</v>
      </c>
      <c r="J123" s="662"/>
      <c r="K123" s="690"/>
      <c r="L123" s="685" t="s">
        <v>116</v>
      </c>
      <c r="M123" s="690"/>
      <c r="N123" s="689">
        <v>525000</v>
      </c>
      <c r="O123" s="662"/>
    </row>
    <row r="124" spans="1:15" x14ac:dyDescent="0.25">
      <c r="A124" s="685">
        <v>110</v>
      </c>
      <c r="B124" s="708" t="s">
        <v>272</v>
      </c>
      <c r="C124" s="687" t="s">
        <v>138</v>
      </c>
      <c r="D124" s="709" t="s">
        <v>209</v>
      </c>
      <c r="E124" s="684" t="s">
        <v>299</v>
      </c>
      <c r="F124" s="708"/>
      <c r="G124" s="684" t="s">
        <v>138</v>
      </c>
      <c r="H124" s="709" t="s">
        <v>139</v>
      </c>
      <c r="I124" s="685">
        <v>2012</v>
      </c>
      <c r="J124" s="662"/>
      <c r="K124" s="690"/>
      <c r="L124" s="685" t="s">
        <v>116</v>
      </c>
      <c r="M124" s="690"/>
      <c r="N124" s="689">
        <v>490000</v>
      </c>
      <c r="O124" s="662"/>
    </row>
    <row r="125" spans="1:15" x14ac:dyDescent="0.25">
      <c r="A125" s="685">
        <v>111</v>
      </c>
      <c r="B125" s="708" t="s">
        <v>232</v>
      </c>
      <c r="C125" s="687" t="s">
        <v>138</v>
      </c>
      <c r="D125" s="709" t="s">
        <v>175</v>
      </c>
      <c r="E125" s="684" t="s">
        <v>304</v>
      </c>
      <c r="F125" s="708"/>
      <c r="G125" s="684"/>
      <c r="H125" s="709" t="s">
        <v>139</v>
      </c>
      <c r="I125" s="685">
        <v>2006</v>
      </c>
      <c r="J125" s="662"/>
      <c r="K125" s="690"/>
      <c r="L125" s="685" t="s">
        <v>116</v>
      </c>
      <c r="M125" s="690"/>
      <c r="N125" s="689">
        <v>937500</v>
      </c>
      <c r="O125" s="662"/>
    </row>
    <row r="126" spans="1:15" x14ac:dyDescent="0.25">
      <c r="A126" s="685">
        <v>112</v>
      </c>
      <c r="B126" s="708" t="s">
        <v>240</v>
      </c>
      <c r="C126" s="687" t="s">
        <v>138</v>
      </c>
      <c r="D126" s="709" t="s">
        <v>183</v>
      </c>
      <c r="E126" s="684" t="s">
        <v>329</v>
      </c>
      <c r="F126" s="708"/>
      <c r="G126" s="684" t="s">
        <v>361</v>
      </c>
      <c r="H126" s="709" t="s">
        <v>139</v>
      </c>
      <c r="I126" s="685">
        <v>2006</v>
      </c>
      <c r="J126" s="662"/>
      <c r="K126" s="690"/>
      <c r="L126" s="685" t="s">
        <v>116</v>
      </c>
      <c r="M126" s="690"/>
      <c r="N126" s="689">
        <v>14400000</v>
      </c>
      <c r="O126" s="662"/>
    </row>
    <row r="127" spans="1:15" x14ac:dyDescent="0.25">
      <c r="A127" s="685">
        <v>113</v>
      </c>
      <c r="B127" s="708" t="s">
        <v>245</v>
      </c>
      <c r="C127" s="687" t="s">
        <v>138</v>
      </c>
      <c r="D127" s="709" t="s">
        <v>187</v>
      </c>
      <c r="E127" s="684" t="s">
        <v>304</v>
      </c>
      <c r="F127" s="708"/>
      <c r="G127" s="684" t="s">
        <v>361</v>
      </c>
      <c r="H127" s="709" t="s">
        <v>139</v>
      </c>
      <c r="I127" s="685">
        <v>2006</v>
      </c>
      <c r="J127" s="662"/>
      <c r="K127" s="690"/>
      <c r="L127" s="685" t="s">
        <v>116</v>
      </c>
      <c r="M127" s="690"/>
      <c r="N127" s="689">
        <v>735000</v>
      </c>
      <c r="O127" s="662"/>
    </row>
    <row r="128" spans="1:15" x14ac:dyDescent="0.25">
      <c r="A128" s="685">
        <v>114</v>
      </c>
      <c r="B128" s="708" t="s">
        <v>240</v>
      </c>
      <c r="C128" s="687" t="s">
        <v>138</v>
      </c>
      <c r="D128" s="709" t="s">
        <v>183</v>
      </c>
      <c r="E128" s="684" t="s">
        <v>304</v>
      </c>
      <c r="F128" s="708"/>
      <c r="G128" s="684" t="s">
        <v>361</v>
      </c>
      <c r="H128" s="709" t="s">
        <v>139</v>
      </c>
      <c r="I128" s="685">
        <v>2012</v>
      </c>
      <c r="J128" s="662"/>
      <c r="K128" s="690"/>
      <c r="L128" s="685" t="s">
        <v>116</v>
      </c>
      <c r="M128" s="690"/>
      <c r="N128" s="689">
        <v>2040000</v>
      </c>
      <c r="O128" s="662"/>
    </row>
    <row r="129" spans="1:15" x14ac:dyDescent="0.25">
      <c r="A129" s="685">
        <v>115</v>
      </c>
      <c r="B129" s="708" t="s">
        <v>233</v>
      </c>
      <c r="C129" s="687" t="s">
        <v>138</v>
      </c>
      <c r="D129" s="709" t="s">
        <v>176</v>
      </c>
      <c r="E129" s="684" t="s">
        <v>331</v>
      </c>
      <c r="F129" s="708"/>
      <c r="G129" s="684"/>
      <c r="H129" s="709" t="s">
        <v>139</v>
      </c>
      <c r="I129" s="685">
        <v>2000</v>
      </c>
      <c r="J129" s="662"/>
      <c r="K129" s="690"/>
      <c r="L129" s="685" t="s">
        <v>116</v>
      </c>
      <c r="M129" s="690"/>
      <c r="N129" s="689">
        <v>595000</v>
      </c>
      <c r="O129" s="662"/>
    </row>
    <row r="130" spans="1:15" x14ac:dyDescent="0.25">
      <c r="A130" s="685">
        <v>116</v>
      </c>
      <c r="B130" s="708" t="s">
        <v>813</v>
      </c>
      <c r="C130" s="687" t="s">
        <v>138</v>
      </c>
      <c r="D130" s="709" t="s">
        <v>829</v>
      </c>
      <c r="E130" s="684" t="s">
        <v>304</v>
      </c>
      <c r="F130" s="708"/>
      <c r="G130" s="684"/>
      <c r="H130" s="709" t="s">
        <v>878</v>
      </c>
      <c r="I130" s="685">
        <v>2007</v>
      </c>
      <c r="J130" s="662"/>
      <c r="K130" s="690"/>
      <c r="L130" s="685" t="s">
        <v>116</v>
      </c>
      <c r="M130" s="690"/>
      <c r="N130" s="689">
        <v>975000</v>
      </c>
      <c r="O130" s="662"/>
    </row>
    <row r="131" spans="1:15" x14ac:dyDescent="0.25">
      <c r="A131" s="685">
        <v>117</v>
      </c>
      <c r="B131" s="708" t="s">
        <v>232</v>
      </c>
      <c r="C131" s="687" t="s">
        <v>138</v>
      </c>
      <c r="D131" s="709" t="s">
        <v>175</v>
      </c>
      <c r="E131" s="684" t="s">
        <v>304</v>
      </c>
      <c r="F131" s="699"/>
      <c r="G131" s="661"/>
      <c r="H131" s="690"/>
      <c r="I131" s="661"/>
      <c r="J131" s="662"/>
      <c r="K131" s="690"/>
      <c r="L131" s="685" t="s">
        <v>116</v>
      </c>
      <c r="M131" s="690"/>
      <c r="N131" s="689">
        <v>450000</v>
      </c>
      <c r="O131" s="662"/>
    </row>
    <row r="132" spans="1:15" x14ac:dyDescent="0.25">
      <c r="A132" s="685">
        <v>118</v>
      </c>
      <c r="B132" s="708" t="s">
        <v>245</v>
      </c>
      <c r="C132" s="687" t="s">
        <v>138</v>
      </c>
      <c r="D132" s="709" t="s">
        <v>187</v>
      </c>
      <c r="E132" s="684" t="s">
        <v>304</v>
      </c>
      <c r="F132" s="699"/>
      <c r="G132" s="661"/>
      <c r="H132" s="690"/>
      <c r="I132" s="661"/>
      <c r="J132" s="662"/>
      <c r="K132" s="690"/>
      <c r="L132" s="685" t="s">
        <v>116</v>
      </c>
      <c r="M132" s="690"/>
      <c r="N132" s="689">
        <v>1400000</v>
      </c>
      <c r="O132" s="662"/>
    </row>
    <row r="133" spans="1:15" x14ac:dyDescent="0.25">
      <c r="A133" s="685">
        <v>119</v>
      </c>
      <c r="B133" s="708" t="s">
        <v>232</v>
      </c>
      <c r="C133" s="687" t="s">
        <v>138</v>
      </c>
      <c r="D133" s="709" t="s">
        <v>175</v>
      </c>
      <c r="E133" s="684" t="s">
        <v>304</v>
      </c>
      <c r="F133" s="699"/>
      <c r="G133" s="661"/>
      <c r="H133" s="690"/>
      <c r="I133" s="661"/>
      <c r="J133" s="662"/>
      <c r="K133" s="690"/>
      <c r="L133" s="685" t="s">
        <v>116</v>
      </c>
      <c r="M133" s="690"/>
      <c r="N133" s="689">
        <v>6012500</v>
      </c>
      <c r="O133" s="662"/>
    </row>
    <row r="134" spans="1:15" x14ac:dyDescent="0.25">
      <c r="A134" s="685">
        <v>120</v>
      </c>
      <c r="B134" s="708" t="s">
        <v>814</v>
      </c>
      <c r="C134" s="687" t="s">
        <v>138</v>
      </c>
      <c r="D134" s="709" t="s">
        <v>176</v>
      </c>
      <c r="E134" s="684" t="s">
        <v>300</v>
      </c>
      <c r="F134" s="699"/>
      <c r="G134" s="661"/>
      <c r="H134" s="690"/>
      <c r="I134" s="661"/>
      <c r="J134" s="662"/>
      <c r="K134" s="690"/>
      <c r="L134" s="685" t="s">
        <v>116</v>
      </c>
      <c r="M134" s="690"/>
      <c r="N134" s="689">
        <v>600000</v>
      </c>
      <c r="O134" s="662"/>
    </row>
    <row r="135" spans="1:15" x14ac:dyDescent="0.25">
      <c r="A135" s="685">
        <v>121</v>
      </c>
      <c r="B135" s="708" t="s">
        <v>272</v>
      </c>
      <c r="C135" s="687" t="s">
        <v>138</v>
      </c>
      <c r="D135" s="709" t="s">
        <v>209</v>
      </c>
      <c r="E135" s="684" t="s">
        <v>304</v>
      </c>
      <c r="F135" s="699"/>
      <c r="G135" s="661"/>
      <c r="H135" s="690"/>
      <c r="I135" s="661"/>
      <c r="J135" s="662"/>
      <c r="K135" s="690"/>
      <c r="L135" s="685" t="s">
        <v>116</v>
      </c>
      <c r="M135" s="690"/>
      <c r="N135" s="689">
        <v>75000</v>
      </c>
      <c r="O135" s="662"/>
    </row>
    <row r="136" spans="1:15" x14ac:dyDescent="0.25">
      <c r="A136" s="685">
        <v>122</v>
      </c>
      <c r="B136" s="708" t="s">
        <v>245</v>
      </c>
      <c r="C136" s="687" t="s">
        <v>138</v>
      </c>
      <c r="D136" s="709" t="s">
        <v>187</v>
      </c>
      <c r="E136" s="684" t="s">
        <v>304</v>
      </c>
      <c r="F136" s="699"/>
      <c r="G136" s="661"/>
      <c r="H136" s="690"/>
      <c r="I136" s="661"/>
      <c r="J136" s="662"/>
      <c r="K136" s="690"/>
      <c r="L136" s="685" t="s">
        <v>116</v>
      </c>
      <c r="M136" s="690"/>
      <c r="N136" s="689">
        <v>1400000</v>
      </c>
      <c r="O136" s="662"/>
    </row>
    <row r="137" spans="1:15" x14ac:dyDescent="0.25">
      <c r="A137" s="685">
        <v>123</v>
      </c>
      <c r="B137" s="708" t="s">
        <v>815</v>
      </c>
      <c r="C137" s="687" t="s">
        <v>138</v>
      </c>
      <c r="D137" s="709" t="s">
        <v>822</v>
      </c>
      <c r="E137" s="684" t="s">
        <v>856</v>
      </c>
      <c r="F137" s="699"/>
      <c r="G137" s="661"/>
      <c r="H137" s="690"/>
      <c r="I137" s="661"/>
      <c r="J137" s="662"/>
      <c r="K137" s="690"/>
      <c r="L137" s="685" t="s">
        <v>116</v>
      </c>
      <c r="M137" s="690"/>
      <c r="N137" s="689">
        <v>112500</v>
      </c>
      <c r="O137" s="662"/>
    </row>
    <row r="138" spans="1:15" x14ac:dyDescent="0.25">
      <c r="A138" s="685">
        <v>124</v>
      </c>
      <c r="B138" s="708" t="s">
        <v>239</v>
      </c>
      <c r="C138" s="687" t="s">
        <v>138</v>
      </c>
      <c r="D138" s="709" t="s">
        <v>182</v>
      </c>
      <c r="E138" s="684" t="s">
        <v>857</v>
      </c>
      <c r="F138" s="699"/>
      <c r="G138" s="661"/>
      <c r="H138" s="690"/>
      <c r="I138" s="661"/>
      <c r="J138" s="662"/>
      <c r="K138" s="690"/>
      <c r="L138" s="685" t="s">
        <v>116</v>
      </c>
      <c r="M138" s="690"/>
      <c r="N138" s="689">
        <v>1500000</v>
      </c>
      <c r="O138" s="662"/>
    </row>
    <row r="139" spans="1:15" x14ac:dyDescent="0.25">
      <c r="A139" s="685">
        <v>125</v>
      </c>
      <c r="B139" s="708" t="s">
        <v>239</v>
      </c>
      <c r="C139" s="687" t="s">
        <v>138</v>
      </c>
      <c r="D139" s="709" t="s">
        <v>182</v>
      </c>
      <c r="E139" s="684" t="s">
        <v>317</v>
      </c>
      <c r="F139" s="699"/>
      <c r="G139" s="661"/>
      <c r="H139" s="690"/>
      <c r="I139" s="661"/>
      <c r="J139" s="662"/>
      <c r="K139" s="690"/>
      <c r="L139" s="685" t="s">
        <v>116</v>
      </c>
      <c r="M139" s="690"/>
      <c r="N139" s="689">
        <v>1050000</v>
      </c>
      <c r="O139" s="662"/>
    </row>
    <row r="140" spans="1:15" x14ac:dyDescent="0.25">
      <c r="A140" s="685">
        <v>126</v>
      </c>
      <c r="B140" s="708" t="s">
        <v>816</v>
      </c>
      <c r="C140" s="687" t="s">
        <v>450</v>
      </c>
      <c r="D140" s="709" t="s">
        <v>830</v>
      </c>
      <c r="E140" s="684" t="s">
        <v>331</v>
      </c>
      <c r="F140" s="699"/>
      <c r="G140" s="661"/>
      <c r="H140" s="690"/>
      <c r="I140" s="661"/>
      <c r="J140" s="662"/>
      <c r="K140" s="690"/>
      <c r="L140" s="685" t="s">
        <v>116</v>
      </c>
      <c r="M140" s="690"/>
      <c r="N140" s="689">
        <v>20000000</v>
      </c>
      <c r="O140" s="662"/>
    </row>
    <row r="141" spans="1:15" x14ac:dyDescent="0.25">
      <c r="A141" s="685">
        <v>127</v>
      </c>
      <c r="B141" s="708"/>
      <c r="C141" s="687" t="s">
        <v>450</v>
      </c>
      <c r="D141" s="709" t="s">
        <v>831</v>
      </c>
      <c r="E141" s="684" t="s">
        <v>309</v>
      </c>
      <c r="F141" s="699"/>
      <c r="G141" s="661"/>
      <c r="H141" s="690"/>
      <c r="I141" s="661"/>
      <c r="J141" s="662"/>
      <c r="K141" s="690"/>
      <c r="L141" s="685" t="s">
        <v>116</v>
      </c>
      <c r="M141" s="690"/>
      <c r="N141" s="689">
        <v>24000000</v>
      </c>
      <c r="O141" s="662"/>
    </row>
    <row r="142" spans="1:15" x14ac:dyDescent="0.25">
      <c r="A142" s="685">
        <v>128</v>
      </c>
      <c r="B142" s="708" t="s">
        <v>817</v>
      </c>
      <c r="C142" s="687" t="s">
        <v>841</v>
      </c>
      <c r="D142" s="709" t="s">
        <v>832</v>
      </c>
      <c r="E142" s="684" t="s">
        <v>300</v>
      </c>
      <c r="F142" s="699"/>
      <c r="G142" s="661"/>
      <c r="H142" s="690"/>
      <c r="I142" s="661"/>
      <c r="J142" s="662"/>
      <c r="K142" s="690"/>
      <c r="L142" s="685" t="s">
        <v>116</v>
      </c>
      <c r="M142" s="690"/>
      <c r="N142" s="689">
        <v>39000000</v>
      </c>
      <c r="O142" s="662"/>
    </row>
    <row r="143" spans="1:15" x14ac:dyDescent="0.25">
      <c r="A143" s="685">
        <v>129</v>
      </c>
      <c r="B143" s="708"/>
      <c r="C143" s="687" t="s">
        <v>450</v>
      </c>
      <c r="D143" s="709" t="s">
        <v>833</v>
      </c>
      <c r="E143" s="684" t="s">
        <v>858</v>
      </c>
      <c r="F143" s="699"/>
      <c r="G143" s="661"/>
      <c r="H143" s="690"/>
      <c r="I143" s="661"/>
      <c r="J143" s="662"/>
      <c r="K143" s="690"/>
      <c r="L143" s="685" t="s">
        <v>116</v>
      </c>
      <c r="M143" s="690"/>
      <c r="N143" s="689">
        <v>19800000</v>
      </c>
      <c r="O143" s="662"/>
    </row>
    <row r="144" spans="1:15" x14ac:dyDescent="0.25">
      <c r="A144" s="685">
        <v>130</v>
      </c>
      <c r="B144" s="708"/>
      <c r="C144" s="687" t="s">
        <v>842</v>
      </c>
      <c r="D144" s="709" t="s">
        <v>834</v>
      </c>
      <c r="E144" s="684" t="s">
        <v>138</v>
      </c>
      <c r="F144" s="699"/>
      <c r="G144" s="661"/>
      <c r="H144" s="690"/>
      <c r="I144" s="661"/>
      <c r="J144" s="662"/>
      <c r="K144" s="690"/>
      <c r="L144" s="685" t="s">
        <v>116</v>
      </c>
      <c r="M144" s="690"/>
      <c r="N144" s="689">
        <v>47872000</v>
      </c>
      <c r="O144" s="662"/>
    </row>
    <row r="145" spans="1:15" x14ac:dyDescent="0.25">
      <c r="A145" s="685">
        <v>131</v>
      </c>
      <c r="B145" s="708" t="s">
        <v>818</v>
      </c>
      <c r="C145" s="687" t="s">
        <v>841</v>
      </c>
      <c r="D145" s="709" t="s">
        <v>226</v>
      </c>
      <c r="E145" s="684" t="s">
        <v>859</v>
      </c>
      <c r="F145" s="699"/>
      <c r="G145" s="661"/>
      <c r="H145" s="690"/>
      <c r="I145" s="661"/>
      <c r="J145" s="662"/>
      <c r="K145" s="690"/>
      <c r="L145" s="685" t="s">
        <v>116</v>
      </c>
      <c r="M145" s="690"/>
      <c r="N145" s="689">
        <v>49500000</v>
      </c>
      <c r="O145" s="662"/>
    </row>
    <row r="146" spans="1:15" x14ac:dyDescent="0.25">
      <c r="A146" s="685">
        <v>132</v>
      </c>
      <c r="B146" s="708"/>
      <c r="C146" s="687" t="s">
        <v>841</v>
      </c>
      <c r="D146" s="709" t="s">
        <v>835</v>
      </c>
      <c r="E146" s="684" t="s">
        <v>859</v>
      </c>
      <c r="F146" s="699"/>
      <c r="G146" s="661"/>
      <c r="H146" s="690"/>
      <c r="I146" s="661"/>
      <c r="J146" s="662"/>
      <c r="K146" s="690"/>
      <c r="L146" s="685" t="s">
        <v>116</v>
      </c>
      <c r="M146" s="690"/>
      <c r="N146" s="689">
        <v>3850000</v>
      </c>
      <c r="O146" s="662"/>
    </row>
    <row r="147" spans="1:15" x14ac:dyDescent="0.25">
      <c r="A147" s="685">
        <v>133</v>
      </c>
      <c r="B147" s="686"/>
      <c r="C147" s="687" t="s">
        <v>841</v>
      </c>
      <c r="D147" s="669" t="s">
        <v>832</v>
      </c>
      <c r="E147" s="684" t="s">
        <v>300</v>
      </c>
      <c r="F147" s="696"/>
      <c r="G147" s="661"/>
      <c r="H147" s="655"/>
      <c r="I147" s="661"/>
      <c r="J147" s="662"/>
      <c r="K147" s="655"/>
      <c r="L147" s="685" t="s">
        <v>116</v>
      </c>
      <c r="M147" s="655"/>
      <c r="N147" s="689">
        <v>29920000</v>
      </c>
      <c r="O147" s="662"/>
    </row>
    <row r="148" spans="1:15" x14ac:dyDescent="0.25">
      <c r="A148" s="685">
        <v>134</v>
      </c>
      <c r="B148" s="686"/>
      <c r="C148" s="687" t="s">
        <v>843</v>
      </c>
      <c r="D148" s="669" t="s">
        <v>836</v>
      </c>
      <c r="E148" s="684" t="s">
        <v>138</v>
      </c>
      <c r="F148" s="696"/>
      <c r="G148" s="661"/>
      <c r="H148" s="655"/>
      <c r="I148" s="661"/>
      <c r="J148" s="662"/>
      <c r="K148" s="655"/>
      <c r="L148" s="685" t="s">
        <v>116</v>
      </c>
      <c r="M148" s="655"/>
      <c r="N148" s="689">
        <v>3872000</v>
      </c>
      <c r="O148" s="662"/>
    </row>
    <row r="149" spans="1:15" x14ac:dyDescent="0.25">
      <c r="A149" s="685">
        <v>135</v>
      </c>
      <c r="B149" s="686"/>
      <c r="C149" s="687" t="s">
        <v>844</v>
      </c>
      <c r="D149" s="669" t="s">
        <v>837</v>
      </c>
      <c r="E149" s="684" t="s">
        <v>138</v>
      </c>
      <c r="F149" s="696"/>
      <c r="G149" s="661"/>
      <c r="H149" s="655"/>
      <c r="I149" s="661"/>
      <c r="J149" s="662"/>
      <c r="K149" s="655"/>
      <c r="L149" s="685" t="s">
        <v>116</v>
      </c>
      <c r="M149" s="655"/>
      <c r="N149" s="689">
        <v>29700000</v>
      </c>
      <c r="O149" s="662"/>
    </row>
    <row r="150" spans="1:15" x14ac:dyDescent="0.25">
      <c r="A150" s="685">
        <v>136</v>
      </c>
      <c r="B150" s="686"/>
      <c r="C150" s="687" t="s">
        <v>450</v>
      </c>
      <c r="D150" s="669" t="s">
        <v>838</v>
      </c>
      <c r="E150" s="684" t="s">
        <v>860</v>
      </c>
      <c r="F150" s="696"/>
      <c r="G150" s="661"/>
      <c r="H150" s="655"/>
      <c r="I150" s="661"/>
      <c r="J150" s="662"/>
      <c r="K150" s="655"/>
      <c r="L150" s="685" t="s">
        <v>116</v>
      </c>
      <c r="M150" s="655"/>
      <c r="N150" s="689">
        <v>22000000</v>
      </c>
      <c r="O150" s="662"/>
    </row>
    <row r="151" spans="1:15" x14ac:dyDescent="0.25">
      <c r="A151" s="685">
        <v>137</v>
      </c>
      <c r="B151" s="708"/>
      <c r="C151" s="687" t="s">
        <v>138</v>
      </c>
      <c r="D151" s="709" t="s">
        <v>839</v>
      </c>
      <c r="E151" s="684" t="s">
        <v>138</v>
      </c>
      <c r="F151" s="699"/>
      <c r="G151" s="661"/>
      <c r="H151" s="690"/>
      <c r="I151" s="661"/>
      <c r="J151" s="662"/>
      <c r="K151" s="690"/>
      <c r="L151" s="685" t="s">
        <v>116</v>
      </c>
      <c r="M151" s="690"/>
      <c r="N151" s="689">
        <v>79635883.713810459</v>
      </c>
      <c r="O151" s="662"/>
    </row>
    <row r="152" spans="1:15" x14ac:dyDescent="0.25">
      <c r="A152" s="685">
        <v>138</v>
      </c>
      <c r="B152" s="708"/>
      <c r="C152" s="687" t="s">
        <v>450</v>
      </c>
      <c r="D152" s="709" t="s">
        <v>840</v>
      </c>
      <c r="E152" s="684" t="s">
        <v>861</v>
      </c>
      <c r="F152" s="699"/>
      <c r="G152" s="661"/>
      <c r="H152" s="690"/>
      <c r="I152" s="661"/>
      <c r="J152" s="662"/>
      <c r="K152" s="690"/>
      <c r="L152" s="685" t="s">
        <v>116</v>
      </c>
      <c r="M152" s="690"/>
      <c r="N152" s="689">
        <v>19155116.286189549</v>
      </c>
      <c r="O152" s="662"/>
    </row>
    <row r="153" spans="1:15" x14ac:dyDescent="0.25">
      <c r="A153" s="685">
        <v>139</v>
      </c>
      <c r="B153" s="708"/>
      <c r="C153" s="687" t="s">
        <v>450</v>
      </c>
      <c r="D153" s="709" t="s">
        <v>204</v>
      </c>
      <c r="E153" s="684" t="s">
        <v>332</v>
      </c>
      <c r="F153" s="699"/>
      <c r="G153" s="661"/>
      <c r="H153" s="690"/>
      <c r="I153" s="661"/>
      <c r="J153" s="662"/>
      <c r="K153" s="690"/>
      <c r="L153" s="685" t="s">
        <v>116</v>
      </c>
      <c r="M153" s="690"/>
      <c r="N153" s="689">
        <v>5000000</v>
      </c>
      <c r="O153" s="662"/>
    </row>
    <row r="154" spans="1:15" x14ac:dyDescent="0.25">
      <c r="A154" s="685">
        <v>140</v>
      </c>
      <c r="B154" s="708" t="s">
        <v>819</v>
      </c>
      <c r="C154" s="687" t="s">
        <v>841</v>
      </c>
      <c r="D154" s="709" t="s">
        <v>2046</v>
      </c>
      <c r="E154" s="684" t="s">
        <v>862</v>
      </c>
      <c r="F154" s="699"/>
      <c r="G154" s="661"/>
      <c r="H154" s="690"/>
      <c r="I154" s="661"/>
      <c r="J154" s="662"/>
      <c r="K154" s="690"/>
      <c r="L154" s="685" t="s">
        <v>116</v>
      </c>
      <c r="M154" s="690"/>
      <c r="N154" s="689">
        <v>5000000</v>
      </c>
      <c r="O154" s="662"/>
    </row>
    <row r="155" spans="1:15" x14ac:dyDescent="0.25">
      <c r="A155" s="685">
        <v>141</v>
      </c>
      <c r="B155" s="708"/>
      <c r="C155" s="687"/>
      <c r="D155" s="709" t="s">
        <v>2045</v>
      </c>
      <c r="E155" s="684"/>
      <c r="F155" s="699"/>
      <c r="G155" s="661"/>
      <c r="H155" s="690"/>
      <c r="I155" s="661"/>
      <c r="J155" s="662"/>
      <c r="K155" s="690"/>
      <c r="L155" s="685" t="s">
        <v>116</v>
      </c>
      <c r="M155" s="690"/>
      <c r="N155" s="689">
        <v>44000000</v>
      </c>
      <c r="O155" s="662"/>
    </row>
    <row r="156" spans="1:15" x14ac:dyDescent="0.25">
      <c r="A156" s="685">
        <v>142</v>
      </c>
      <c r="B156" s="708" t="s">
        <v>879</v>
      </c>
      <c r="C156" s="687"/>
      <c r="D156" s="709" t="s">
        <v>880</v>
      </c>
      <c r="E156" s="684"/>
      <c r="F156" s="699"/>
      <c r="G156" s="661"/>
      <c r="H156" s="690"/>
      <c r="I156" s="661"/>
      <c r="J156" s="662"/>
      <c r="K156" s="690"/>
      <c r="L156" s="685" t="s">
        <v>116</v>
      </c>
      <c r="M156" s="690"/>
      <c r="N156" s="689">
        <v>2400000</v>
      </c>
      <c r="O156" s="662"/>
    </row>
    <row r="157" spans="1:15" ht="15.75" thickBot="1" x14ac:dyDescent="0.3">
      <c r="A157" s="702">
        <v>143</v>
      </c>
      <c r="B157" s="703" t="s">
        <v>386</v>
      </c>
      <c r="C157" s="704"/>
      <c r="D157" s="705" t="s">
        <v>382</v>
      </c>
      <c r="E157" s="706"/>
      <c r="F157" s="697"/>
      <c r="G157" s="665"/>
      <c r="H157" s="656"/>
      <c r="I157" s="665"/>
      <c r="J157" s="668"/>
      <c r="K157" s="656"/>
      <c r="L157" s="702" t="s">
        <v>2041</v>
      </c>
      <c r="M157" s="656"/>
      <c r="N157" s="707">
        <v>320000</v>
      </c>
      <c r="O157" s="668"/>
    </row>
    <row r="158" spans="1:15" x14ac:dyDescent="0.25">
      <c r="A158" s="685">
        <v>144</v>
      </c>
      <c r="B158" s="686" t="s">
        <v>386</v>
      </c>
      <c r="C158" s="687"/>
      <c r="D158" s="669" t="s">
        <v>382</v>
      </c>
      <c r="E158" s="684"/>
      <c r="F158" s="696"/>
      <c r="G158" s="661"/>
      <c r="H158" s="655"/>
      <c r="I158" s="661"/>
      <c r="J158" s="662"/>
      <c r="K158" s="655"/>
      <c r="L158" s="685" t="s">
        <v>2041</v>
      </c>
      <c r="M158" s="655"/>
      <c r="N158" s="689">
        <v>300000</v>
      </c>
      <c r="O158" s="662"/>
    </row>
    <row r="159" spans="1:15" x14ac:dyDescent="0.25">
      <c r="A159" s="685">
        <v>145</v>
      </c>
      <c r="B159" s="686"/>
      <c r="C159" s="687"/>
      <c r="D159" s="669" t="s">
        <v>383</v>
      </c>
      <c r="E159" s="684"/>
      <c r="F159" s="696"/>
      <c r="G159" s="661"/>
      <c r="H159" s="655"/>
      <c r="I159" s="661"/>
      <c r="J159" s="662"/>
      <c r="K159" s="655"/>
      <c r="L159" s="685" t="s">
        <v>116</v>
      </c>
      <c r="M159" s="655"/>
      <c r="N159" s="689">
        <v>9900000</v>
      </c>
      <c r="O159" s="662"/>
    </row>
    <row r="160" spans="1:15" x14ac:dyDescent="0.25">
      <c r="A160" s="685">
        <v>146</v>
      </c>
      <c r="B160" s="686" t="s">
        <v>403</v>
      </c>
      <c r="C160" s="687" t="s">
        <v>450</v>
      </c>
      <c r="D160" s="669" t="s">
        <v>874</v>
      </c>
      <c r="E160" s="684"/>
      <c r="F160" s="696"/>
      <c r="G160" s="661"/>
      <c r="H160" s="655"/>
      <c r="I160" s="661"/>
      <c r="J160" s="688" t="s">
        <v>2128</v>
      </c>
      <c r="K160" s="655"/>
      <c r="L160" s="685" t="s">
        <v>116</v>
      </c>
      <c r="M160" s="655"/>
      <c r="N160" s="689">
        <v>680456000</v>
      </c>
      <c r="O160" s="662"/>
    </row>
    <row r="161" spans="1:15" x14ac:dyDescent="0.25">
      <c r="A161" s="685">
        <v>147</v>
      </c>
      <c r="B161" s="686" t="s">
        <v>877</v>
      </c>
      <c r="C161" s="687" t="s">
        <v>450</v>
      </c>
      <c r="D161" s="669" t="s">
        <v>876</v>
      </c>
      <c r="E161" s="684"/>
      <c r="F161" s="696"/>
      <c r="G161" s="661"/>
      <c r="H161" s="655"/>
      <c r="I161" s="661"/>
      <c r="J161" s="662"/>
      <c r="K161" s="655"/>
      <c r="L161" s="685" t="s">
        <v>116</v>
      </c>
      <c r="M161" s="655"/>
      <c r="N161" s="689">
        <v>790000</v>
      </c>
      <c r="O161" s="662"/>
    </row>
    <row r="162" spans="1:15" ht="15.75" thickBot="1" x14ac:dyDescent="0.3">
      <c r="A162" s="665"/>
      <c r="B162" s="656"/>
      <c r="C162" s="665"/>
      <c r="D162" s="656"/>
      <c r="E162" s="665"/>
      <c r="F162" s="697"/>
      <c r="G162" s="665"/>
      <c r="H162" s="656"/>
      <c r="I162" s="665"/>
      <c r="J162" s="668"/>
      <c r="K162" s="656"/>
      <c r="L162" s="665"/>
      <c r="M162" s="656"/>
      <c r="N162" s="665"/>
      <c r="O162" s="668"/>
    </row>
    <row r="163" spans="1:15" x14ac:dyDescent="0.25">
      <c r="A163" s="690"/>
      <c r="B163" s="690"/>
      <c r="C163" s="690"/>
      <c r="D163" s="690"/>
      <c r="E163" s="690"/>
      <c r="F163" s="699"/>
      <c r="G163" s="690"/>
      <c r="H163" s="690"/>
      <c r="I163" s="690"/>
      <c r="J163" s="690"/>
      <c r="K163" s="690"/>
      <c r="L163" s="690"/>
      <c r="M163" s="690"/>
      <c r="N163" s="690"/>
      <c r="O163" s="690"/>
    </row>
    <row r="164" spans="1:15" x14ac:dyDescent="0.25">
      <c r="A164" s="690"/>
      <c r="B164" s="690"/>
      <c r="C164" s="690"/>
      <c r="D164" s="690"/>
      <c r="E164" s="690"/>
      <c r="F164" s="699"/>
      <c r="G164" s="690"/>
      <c r="H164" s="690"/>
      <c r="I164" s="690"/>
      <c r="J164" s="690"/>
      <c r="K164" s="690"/>
      <c r="L164" s="690"/>
      <c r="M164" s="690"/>
      <c r="N164" s="690"/>
      <c r="O164" s="690"/>
    </row>
    <row r="165" spans="1:15" x14ac:dyDescent="0.25">
      <c r="A165" s="690"/>
      <c r="B165" s="690"/>
      <c r="C165" s="690"/>
      <c r="D165" s="690"/>
      <c r="E165" s="690"/>
      <c r="F165" s="699"/>
      <c r="G165" s="690"/>
      <c r="H165" s="690"/>
      <c r="I165" s="690"/>
      <c r="J165" s="690"/>
      <c r="K165" s="690"/>
      <c r="L165" s="690"/>
      <c r="M165" s="690"/>
      <c r="N165" s="690"/>
      <c r="O165" s="690"/>
    </row>
    <row r="166" spans="1:15" x14ac:dyDescent="0.25">
      <c r="A166" s="690"/>
      <c r="B166" s="690"/>
      <c r="C166" s="690"/>
      <c r="D166" s="690"/>
      <c r="E166" s="690"/>
      <c r="F166" s="699"/>
      <c r="G166" s="690"/>
      <c r="H166" s="690"/>
      <c r="I166" s="690"/>
      <c r="J166" s="690"/>
      <c r="K166" s="690"/>
      <c r="L166" s="690"/>
      <c r="M166" s="690"/>
      <c r="N166" s="690"/>
      <c r="O166" s="690"/>
    </row>
    <row r="167" spans="1:15" x14ac:dyDescent="0.25">
      <c r="A167" s="655"/>
      <c r="B167" s="655"/>
      <c r="C167" s="655"/>
      <c r="D167" s="655"/>
      <c r="E167" s="655"/>
      <c r="F167" s="696"/>
      <c r="G167" s="655"/>
      <c r="H167" s="655"/>
      <c r="I167" s="655"/>
      <c r="J167" s="655"/>
      <c r="K167" s="655"/>
      <c r="L167" s="655"/>
      <c r="M167" s="655"/>
      <c r="N167" s="655"/>
      <c r="O167" s="655"/>
    </row>
    <row r="168" spans="1:15" x14ac:dyDescent="0.25">
      <c r="A168" s="655"/>
      <c r="B168" s="655"/>
      <c r="C168" s="1572" t="s">
        <v>125</v>
      </c>
      <c r="D168" s="1572"/>
      <c r="E168" s="1572"/>
      <c r="F168" s="691"/>
      <c r="G168" s="691"/>
      <c r="H168" s="1572" t="s">
        <v>2043</v>
      </c>
      <c r="I168" s="1572"/>
      <c r="J168" s="1572"/>
      <c r="K168" s="1572"/>
      <c r="L168" s="1572"/>
      <c r="M168" s="691"/>
      <c r="N168" s="691"/>
    </row>
    <row r="169" spans="1:15" x14ac:dyDescent="0.25">
      <c r="A169" s="655"/>
      <c r="B169" s="655"/>
      <c r="C169" s="1572" t="s">
        <v>1728</v>
      </c>
      <c r="D169" s="1572"/>
      <c r="E169" s="1572"/>
      <c r="F169" s="691"/>
      <c r="G169" s="691"/>
      <c r="H169" s="676"/>
      <c r="I169" s="676"/>
      <c r="J169" s="677"/>
      <c r="M169" s="679"/>
      <c r="N169" s="676"/>
    </row>
    <row r="170" spans="1:15" x14ac:dyDescent="0.25">
      <c r="A170" s="655"/>
      <c r="B170" s="655"/>
      <c r="C170" s="1572" t="s">
        <v>126</v>
      </c>
      <c r="D170" s="1572"/>
      <c r="E170" s="1572"/>
      <c r="F170" s="691"/>
      <c r="G170" s="691"/>
      <c r="H170" s="1572" t="s">
        <v>122</v>
      </c>
      <c r="I170" s="1572"/>
      <c r="J170" s="1572"/>
      <c r="K170" s="1572"/>
      <c r="L170" s="1572"/>
      <c r="M170" s="691"/>
      <c r="N170" s="691"/>
    </row>
    <row r="171" spans="1:15" x14ac:dyDescent="0.25">
      <c r="A171" s="655"/>
      <c r="B171" s="655"/>
      <c r="C171" s="675"/>
      <c r="D171" s="680"/>
      <c r="E171" s="678"/>
      <c r="F171" s="700"/>
      <c r="G171" s="680"/>
      <c r="H171" s="676"/>
      <c r="I171" s="676"/>
      <c r="J171" s="675"/>
      <c r="M171" s="679"/>
      <c r="N171" s="676"/>
    </row>
    <row r="172" spans="1:15" x14ac:dyDescent="0.25">
      <c r="A172" s="655"/>
      <c r="B172" s="655"/>
      <c r="C172" s="675"/>
      <c r="D172" s="680"/>
      <c r="E172" s="678"/>
      <c r="F172" s="700"/>
      <c r="G172" s="680"/>
      <c r="H172" s="676"/>
      <c r="I172" s="676"/>
      <c r="J172" s="675"/>
      <c r="M172" s="679"/>
      <c r="N172" s="676"/>
    </row>
    <row r="173" spans="1:15" x14ac:dyDescent="0.25">
      <c r="A173" s="655"/>
      <c r="B173" s="655"/>
      <c r="C173" s="675"/>
      <c r="D173" s="680"/>
      <c r="E173" s="678"/>
      <c r="F173" s="700"/>
      <c r="G173" s="680"/>
      <c r="H173" s="676"/>
      <c r="I173" s="676"/>
      <c r="J173" s="677"/>
      <c r="M173" s="679"/>
      <c r="N173" s="676"/>
    </row>
    <row r="174" spans="1:15" x14ac:dyDescent="0.25">
      <c r="A174" s="655"/>
      <c r="B174" s="655"/>
      <c r="C174" s="1573" t="s">
        <v>2065</v>
      </c>
      <c r="D174" s="1573"/>
      <c r="E174" s="1573"/>
      <c r="F174" s="601"/>
      <c r="G174" s="601"/>
      <c r="H174" s="1573" t="s">
        <v>2044</v>
      </c>
      <c r="I174" s="1573"/>
      <c r="J174" s="1573"/>
      <c r="K174" s="1573"/>
      <c r="L174" s="1573"/>
      <c r="M174" s="601"/>
      <c r="N174" s="601"/>
    </row>
    <row r="175" spans="1:15" x14ac:dyDescent="0.25">
      <c r="A175" s="655"/>
      <c r="B175" s="655"/>
      <c r="C175" s="1572" t="s">
        <v>1729</v>
      </c>
      <c r="D175" s="1572"/>
      <c r="E175" s="1572"/>
      <c r="F175" s="691"/>
      <c r="G175" s="691"/>
      <c r="H175" s="1572" t="s">
        <v>2042</v>
      </c>
      <c r="I175" s="1572"/>
      <c r="J175" s="1572"/>
      <c r="K175" s="1572"/>
      <c r="L175" s="1572"/>
      <c r="M175" s="691"/>
      <c r="N175" s="691"/>
    </row>
    <row r="176" spans="1:15" x14ac:dyDescent="0.25">
      <c r="A176" s="669"/>
      <c r="B176" s="669"/>
      <c r="C176" s="669"/>
      <c r="D176" s="669"/>
      <c r="E176" s="669"/>
      <c r="F176" s="686"/>
      <c r="G176" s="669"/>
      <c r="H176" s="669"/>
      <c r="I176" s="669"/>
      <c r="J176" s="669"/>
      <c r="K176" s="669"/>
      <c r="L176" s="669"/>
      <c r="M176" s="669"/>
      <c r="N176" s="669"/>
      <c r="O176" s="669"/>
    </row>
  </sheetData>
  <mergeCells count="17">
    <mergeCell ref="C175:E175"/>
    <mergeCell ref="H168:L168"/>
    <mergeCell ref="H170:L170"/>
    <mergeCell ref="H174:L174"/>
    <mergeCell ref="H175:L175"/>
    <mergeCell ref="C168:E168"/>
    <mergeCell ref="C169:E169"/>
    <mergeCell ref="C170:E170"/>
    <mergeCell ref="C174:E174"/>
    <mergeCell ref="N2:O2"/>
    <mergeCell ref="L4:O4"/>
    <mergeCell ref="N10:N13"/>
    <mergeCell ref="A6:C9"/>
    <mergeCell ref="D6:F9"/>
    <mergeCell ref="K6:K13"/>
    <mergeCell ref="M6:N9"/>
    <mergeCell ref="M10:M13"/>
  </mergeCells>
  <printOptions horizontalCentered="1"/>
  <pageMargins left="0.7" right="0.34" top="0.75" bottom="0.75" header="0.3" footer="0.3"/>
  <pageSetup paperSize="153" scale="70" orientation="landscape" r:id="rId1"/>
  <headerFooter>
    <oddFooter>&amp;RPage &amp;P of &amp;N</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O226"/>
  <sheetViews>
    <sheetView topLeftCell="A7" zoomScale="80" zoomScaleNormal="80" workbookViewId="0">
      <pane xSplit="1" ySplit="8" topLeftCell="B15" activePane="bottomRight" state="frozen"/>
      <selection activeCell="A7" sqref="A7"/>
      <selection pane="topRight" activeCell="B7" sqref="B7"/>
      <selection pane="bottomLeft" activeCell="A15" sqref="A15"/>
      <selection pane="bottomRight" activeCell="N16" sqref="N16"/>
    </sheetView>
  </sheetViews>
  <sheetFormatPr defaultColWidth="8.85546875" defaultRowHeight="15" x14ac:dyDescent="0.25"/>
  <cols>
    <col min="1" max="1" width="6.42578125" customWidth="1"/>
    <col min="2" max="2" width="32" customWidth="1"/>
    <col min="3" max="3" width="9.42578125" customWidth="1"/>
    <col min="4" max="4" width="34.28515625" customWidth="1"/>
    <col min="5" max="5" width="17.42578125" customWidth="1"/>
    <col min="6" max="6" width="11.42578125" style="701" customWidth="1"/>
    <col min="7" max="7" width="20.42578125" customWidth="1"/>
    <col min="8" max="8" width="10.42578125" customWidth="1"/>
    <col min="9" max="9" width="8.7109375" customWidth="1"/>
    <col min="10" max="10" width="12" customWidth="1"/>
    <col min="12" max="12" width="9.42578125" customWidth="1"/>
    <col min="14" max="14" width="18.85546875" customWidth="1"/>
    <col min="15" max="15" width="7" customWidth="1"/>
  </cols>
  <sheetData>
    <row r="1" spans="1:15" ht="18" x14ac:dyDescent="0.25">
      <c r="A1" s="655"/>
      <c r="B1" s="655"/>
      <c r="C1" s="655"/>
      <c r="D1" s="655"/>
      <c r="E1" s="655"/>
      <c r="F1" s="696"/>
      <c r="G1" s="718" t="s">
        <v>2099</v>
      </c>
      <c r="H1" s="718"/>
      <c r="I1" s="718"/>
      <c r="J1" s="718"/>
      <c r="K1" s="718"/>
      <c r="L1" s="655"/>
      <c r="M1" s="655"/>
      <c r="N1" s="655"/>
      <c r="O1" s="655"/>
    </row>
    <row r="2" spans="1:15" x14ac:dyDescent="0.25">
      <c r="A2" s="655" t="s">
        <v>2133</v>
      </c>
      <c r="B2" s="655"/>
      <c r="C2" s="655"/>
      <c r="D2" s="655" t="s">
        <v>1727</v>
      </c>
      <c r="E2" s="655"/>
      <c r="F2" s="696"/>
      <c r="G2" s="655"/>
      <c r="H2" s="655"/>
      <c r="I2" s="655"/>
      <c r="J2" s="655"/>
      <c r="K2" s="655"/>
      <c r="L2" s="655"/>
      <c r="M2" s="655"/>
      <c r="N2" s="1574"/>
      <c r="O2" s="1574"/>
    </row>
    <row r="3" spans="1:15" x14ac:dyDescent="0.25">
      <c r="A3" s="655" t="s">
        <v>2134</v>
      </c>
      <c r="B3" s="655"/>
      <c r="C3" s="655"/>
      <c r="D3" s="655" t="s">
        <v>2121</v>
      </c>
      <c r="E3" s="655"/>
      <c r="F3" s="696"/>
      <c r="G3" s="655"/>
      <c r="H3" s="655"/>
      <c r="I3" s="655"/>
      <c r="J3" s="655"/>
      <c r="K3" s="655"/>
      <c r="L3" s="655"/>
      <c r="M3" s="655"/>
      <c r="N3" s="655"/>
      <c r="O3" s="655"/>
    </row>
    <row r="4" spans="1:15" x14ac:dyDescent="0.25">
      <c r="A4" s="655" t="s">
        <v>2135</v>
      </c>
      <c r="B4" s="655"/>
      <c r="C4" s="655"/>
      <c r="D4" s="696" t="s">
        <v>2122</v>
      </c>
      <c r="E4" s="655"/>
      <c r="F4" s="696"/>
      <c r="G4" s="655"/>
      <c r="H4" s="655"/>
      <c r="I4" s="655"/>
      <c r="J4" s="655"/>
      <c r="K4" s="655"/>
      <c r="L4" s="1574" t="s">
        <v>2076</v>
      </c>
      <c r="M4" s="1574"/>
      <c r="N4" s="1574"/>
      <c r="O4" s="1574"/>
    </row>
    <row r="5" spans="1:15" ht="9.75" customHeight="1" thickBot="1" x14ac:dyDescent="0.3">
      <c r="A5" s="655"/>
      <c r="B5" s="655"/>
      <c r="C5" s="655" t="s">
        <v>1730</v>
      </c>
      <c r="D5" s="655"/>
      <c r="E5" s="655"/>
      <c r="F5" s="696"/>
      <c r="G5" s="655"/>
      <c r="H5" s="655"/>
      <c r="I5" s="655"/>
      <c r="J5" s="655"/>
      <c r="K5" s="655"/>
      <c r="L5" s="655"/>
      <c r="M5" s="655"/>
      <c r="N5" s="655"/>
      <c r="O5" s="655"/>
    </row>
    <row r="6" spans="1:15" x14ac:dyDescent="0.25">
      <c r="A6" s="1578" t="s">
        <v>2100</v>
      </c>
      <c r="B6" s="1579"/>
      <c r="C6" s="1580"/>
      <c r="D6" s="1578" t="s">
        <v>2101</v>
      </c>
      <c r="E6" s="1579"/>
      <c r="F6" s="1580"/>
      <c r="G6" s="730"/>
      <c r="H6" s="733" t="s">
        <v>2102</v>
      </c>
      <c r="I6" s="730"/>
      <c r="J6" s="734"/>
      <c r="K6" s="1575" t="s">
        <v>99</v>
      </c>
      <c r="L6" s="730"/>
      <c r="M6" s="1578" t="s">
        <v>2109</v>
      </c>
      <c r="N6" s="1580"/>
      <c r="O6" s="730"/>
    </row>
    <row r="7" spans="1:15" x14ac:dyDescent="0.25">
      <c r="A7" s="1581"/>
      <c r="B7" s="1582"/>
      <c r="C7" s="1583"/>
      <c r="D7" s="1581"/>
      <c r="E7" s="1582"/>
      <c r="F7" s="1583"/>
      <c r="G7" s="731"/>
      <c r="H7" s="735" t="s">
        <v>2089</v>
      </c>
      <c r="I7" s="731" t="s">
        <v>2103</v>
      </c>
      <c r="J7" s="736" t="s">
        <v>87</v>
      </c>
      <c r="K7" s="1576"/>
      <c r="L7" s="731"/>
      <c r="M7" s="1581"/>
      <c r="N7" s="1583"/>
      <c r="O7" s="731"/>
    </row>
    <row r="8" spans="1:15" x14ac:dyDescent="0.25">
      <c r="A8" s="1581"/>
      <c r="B8" s="1582"/>
      <c r="C8" s="1583"/>
      <c r="D8" s="1581"/>
      <c r="E8" s="1582"/>
      <c r="F8" s="1583"/>
      <c r="G8" s="731" t="s">
        <v>8</v>
      </c>
      <c r="H8" s="735" t="s">
        <v>2051</v>
      </c>
      <c r="I8" s="731" t="s">
        <v>2104</v>
      </c>
      <c r="J8" s="736" t="s">
        <v>2086</v>
      </c>
      <c r="K8" s="1576"/>
      <c r="L8" s="731" t="s">
        <v>2107</v>
      </c>
      <c r="M8" s="1581"/>
      <c r="N8" s="1583"/>
      <c r="O8" s="731" t="s">
        <v>104</v>
      </c>
    </row>
    <row r="9" spans="1:15" ht="13.5" customHeight="1" thickBot="1" x14ac:dyDescent="0.3">
      <c r="A9" s="1584"/>
      <c r="B9" s="1585"/>
      <c r="C9" s="1586"/>
      <c r="D9" s="1584"/>
      <c r="E9" s="1585"/>
      <c r="F9" s="1586"/>
      <c r="G9" s="731"/>
      <c r="H9" s="714"/>
      <c r="I9" s="658"/>
      <c r="J9" s="736" t="s">
        <v>2105</v>
      </c>
      <c r="K9" s="1576"/>
      <c r="L9" s="731" t="s">
        <v>2051</v>
      </c>
      <c r="M9" s="1584"/>
      <c r="N9" s="1586"/>
      <c r="O9" s="731"/>
    </row>
    <row r="10" spans="1:15" x14ac:dyDescent="0.25">
      <c r="A10" s="731"/>
      <c r="B10" s="735" t="s">
        <v>2050</v>
      </c>
      <c r="C10" s="731"/>
      <c r="D10" s="735" t="s">
        <v>2111</v>
      </c>
      <c r="E10" s="731"/>
      <c r="F10" s="699" t="s">
        <v>2112</v>
      </c>
      <c r="G10" s="658"/>
      <c r="H10" s="714"/>
      <c r="I10" s="658"/>
      <c r="J10" s="736" t="s">
        <v>2106</v>
      </c>
      <c r="K10" s="1576"/>
      <c r="L10" s="731" t="s">
        <v>2108</v>
      </c>
      <c r="M10" s="1575" t="s">
        <v>2051</v>
      </c>
      <c r="N10" s="1575" t="s">
        <v>100</v>
      </c>
      <c r="O10" s="731"/>
    </row>
    <row r="11" spans="1:15" x14ac:dyDescent="0.25">
      <c r="A11" s="731" t="s">
        <v>114</v>
      </c>
      <c r="B11" s="735" t="s">
        <v>2051</v>
      </c>
      <c r="C11" s="731" t="s">
        <v>115</v>
      </c>
      <c r="D11" s="735" t="s">
        <v>2051</v>
      </c>
      <c r="E11" s="731" t="s">
        <v>2057</v>
      </c>
      <c r="F11" s="699" t="s">
        <v>2113</v>
      </c>
      <c r="G11" s="658"/>
      <c r="H11" s="714"/>
      <c r="I11" s="658"/>
      <c r="J11" s="666"/>
      <c r="K11" s="1576"/>
      <c r="L11" s="658"/>
      <c r="M11" s="1576"/>
      <c r="N11" s="1576"/>
      <c r="O11" s="658"/>
    </row>
    <row r="12" spans="1:15" x14ac:dyDescent="0.25">
      <c r="A12" s="731" t="s">
        <v>2110</v>
      </c>
      <c r="B12" s="714"/>
      <c r="C12" s="731"/>
      <c r="D12" s="714"/>
      <c r="E12" s="731" t="s">
        <v>2060</v>
      </c>
      <c r="F12" s="699" t="s">
        <v>2114</v>
      </c>
      <c r="G12" s="658"/>
      <c r="H12" s="714"/>
      <c r="I12" s="658"/>
      <c r="J12" s="666"/>
      <c r="K12" s="1576"/>
      <c r="L12" s="658"/>
      <c r="M12" s="1576"/>
      <c r="N12" s="1576"/>
      <c r="O12" s="658"/>
    </row>
    <row r="13" spans="1:15" ht="15.75" thickBot="1" x14ac:dyDescent="0.3">
      <c r="A13" s="732"/>
      <c r="B13" s="715"/>
      <c r="C13" s="732"/>
      <c r="D13" s="715"/>
      <c r="E13" s="732"/>
      <c r="F13" s="697" t="s">
        <v>2115</v>
      </c>
      <c r="G13" s="716"/>
      <c r="H13" s="715"/>
      <c r="I13" s="716"/>
      <c r="J13" s="717"/>
      <c r="K13" s="1577"/>
      <c r="L13" s="716"/>
      <c r="M13" s="1577"/>
      <c r="N13" s="1577"/>
      <c r="O13" s="716"/>
    </row>
    <row r="14" spans="1:15" ht="15.75" thickBot="1" x14ac:dyDescent="0.3">
      <c r="A14" s="659">
        <v>1</v>
      </c>
      <c r="B14" s="660">
        <v>2</v>
      </c>
      <c r="C14" s="659">
        <v>3</v>
      </c>
      <c r="D14" s="660">
        <v>4</v>
      </c>
      <c r="E14" s="659">
        <v>5</v>
      </c>
      <c r="F14" s="698">
        <v>6</v>
      </c>
      <c r="G14" s="659">
        <v>7</v>
      </c>
      <c r="H14" s="660">
        <v>8</v>
      </c>
      <c r="I14" s="659">
        <v>9</v>
      </c>
      <c r="J14" s="667">
        <v>10</v>
      </c>
      <c r="K14" s="660">
        <v>11</v>
      </c>
      <c r="L14" s="659">
        <v>12</v>
      </c>
      <c r="M14" s="660">
        <v>13</v>
      </c>
      <c r="N14" s="659">
        <v>14</v>
      </c>
      <c r="O14" s="667">
        <v>15</v>
      </c>
    </row>
    <row r="15" spans="1:15" x14ac:dyDescent="0.25">
      <c r="A15" s="685"/>
      <c r="B15" s="686"/>
      <c r="C15" s="687"/>
      <c r="D15" s="669"/>
      <c r="E15" s="684"/>
      <c r="F15" s="686"/>
      <c r="G15" s="684"/>
      <c r="H15" s="669"/>
      <c r="I15" s="685"/>
      <c r="J15" s="662"/>
      <c r="K15" s="655"/>
      <c r="L15" s="685"/>
      <c r="M15" s="655"/>
      <c r="N15" s="689"/>
      <c r="O15" s="662"/>
    </row>
    <row r="16" spans="1:15" x14ac:dyDescent="0.25">
      <c r="A16" s="737">
        <v>1</v>
      </c>
      <c r="B16" s="696" t="s">
        <v>20</v>
      </c>
      <c r="C16" s="687"/>
      <c r="D16" s="669"/>
      <c r="E16" s="684"/>
      <c r="F16" s="686"/>
      <c r="G16" s="684"/>
      <c r="H16" s="669"/>
      <c r="I16" s="685"/>
      <c r="J16" s="662"/>
      <c r="K16" s="655"/>
      <c r="L16" s="685"/>
      <c r="M16" s="655"/>
      <c r="N16" s="738">
        <f>SUM(N19+N21+N187+N202)</f>
        <v>1513258500</v>
      </c>
      <c r="O16" s="662"/>
    </row>
    <row r="17" spans="1:15" x14ac:dyDescent="0.25">
      <c r="A17" s="737" t="s">
        <v>21</v>
      </c>
      <c r="B17" s="696" t="s">
        <v>22</v>
      </c>
      <c r="C17" s="687"/>
      <c r="D17" s="669"/>
      <c r="E17" s="684"/>
      <c r="F17" s="686"/>
      <c r="G17" s="684"/>
      <c r="H17" s="669"/>
      <c r="I17" s="685"/>
      <c r="J17" s="662"/>
      <c r="K17" s="655"/>
      <c r="L17" s="685"/>
      <c r="M17" s="655"/>
      <c r="N17" s="689"/>
      <c r="O17" s="662"/>
    </row>
    <row r="18" spans="1:15" x14ac:dyDescent="0.25">
      <c r="A18" s="737" t="s">
        <v>23</v>
      </c>
      <c r="B18" s="696" t="s">
        <v>22</v>
      </c>
      <c r="C18" s="687"/>
      <c r="D18" s="669"/>
      <c r="E18" s="684"/>
      <c r="F18" s="686"/>
      <c r="G18" s="684"/>
      <c r="H18" s="669"/>
      <c r="I18" s="685"/>
      <c r="J18" s="662"/>
      <c r="K18" s="655"/>
      <c r="L18" s="685"/>
      <c r="M18" s="655"/>
      <c r="N18" s="689"/>
      <c r="O18" s="662"/>
    </row>
    <row r="19" spans="1:15" x14ac:dyDescent="0.25">
      <c r="A19" s="685"/>
      <c r="B19" s="686"/>
      <c r="C19" s="687"/>
      <c r="D19" s="669" t="s">
        <v>140</v>
      </c>
      <c r="E19" s="684"/>
      <c r="F19" s="686"/>
      <c r="G19" s="684"/>
      <c r="H19" s="669"/>
      <c r="I19" s="685"/>
      <c r="J19" s="662"/>
      <c r="K19" s="655"/>
      <c r="L19" s="685"/>
      <c r="M19" s="655"/>
      <c r="N19" s="689">
        <v>0</v>
      </c>
      <c r="O19" s="662"/>
    </row>
    <row r="20" spans="1:15" ht="10.5" customHeight="1" x14ac:dyDescent="0.25">
      <c r="A20" s="685"/>
      <c r="B20" s="686"/>
      <c r="C20" s="687"/>
      <c r="D20" s="669"/>
      <c r="E20" s="684"/>
      <c r="F20" s="686"/>
      <c r="G20" s="684"/>
      <c r="H20" s="669"/>
      <c r="I20" s="685"/>
      <c r="J20" s="662"/>
      <c r="K20" s="655"/>
      <c r="L20" s="685"/>
      <c r="M20" s="655"/>
      <c r="N20" s="689"/>
      <c r="O20" s="662"/>
    </row>
    <row r="21" spans="1:15" x14ac:dyDescent="0.25">
      <c r="A21" s="737" t="s">
        <v>24</v>
      </c>
      <c r="B21" s="655" t="s">
        <v>25</v>
      </c>
      <c r="C21" s="687"/>
      <c r="D21" s="669"/>
      <c r="E21" s="684"/>
      <c r="F21" s="686"/>
      <c r="G21" s="684"/>
      <c r="H21" s="669"/>
      <c r="I21" s="685"/>
      <c r="J21" s="662"/>
      <c r="K21" s="655"/>
      <c r="L21" s="685"/>
      <c r="M21" s="655"/>
      <c r="N21" s="738">
        <f>SUM(N22+N24+N32+N173)</f>
        <v>832012500</v>
      </c>
      <c r="O21" s="662"/>
    </row>
    <row r="22" spans="1:15" x14ac:dyDescent="0.25">
      <c r="A22" s="737" t="s">
        <v>26</v>
      </c>
      <c r="B22" s="669" t="s">
        <v>27</v>
      </c>
      <c r="C22" s="687"/>
      <c r="D22" s="669" t="s">
        <v>140</v>
      </c>
      <c r="E22" s="684"/>
      <c r="F22" s="686"/>
      <c r="G22" s="684"/>
      <c r="H22" s="669"/>
      <c r="I22" s="685"/>
      <c r="J22" s="662"/>
      <c r="K22" s="655"/>
      <c r="L22" s="685"/>
      <c r="M22" s="655"/>
      <c r="N22" s="689">
        <v>0</v>
      </c>
      <c r="O22" s="662"/>
    </row>
    <row r="23" spans="1:15" x14ac:dyDescent="0.25">
      <c r="A23" s="685"/>
      <c r="B23" s="686"/>
      <c r="C23" s="687"/>
      <c r="D23" s="669"/>
      <c r="E23" s="684"/>
      <c r="F23" s="686"/>
      <c r="G23" s="684"/>
      <c r="H23" s="669"/>
      <c r="I23" s="685"/>
      <c r="J23" s="662"/>
      <c r="K23" s="655"/>
      <c r="L23" s="685"/>
      <c r="M23" s="655"/>
      <c r="N23" s="689"/>
      <c r="O23" s="662"/>
    </row>
    <row r="24" spans="1:15" x14ac:dyDescent="0.25">
      <c r="A24" s="731" t="s">
        <v>28</v>
      </c>
      <c r="B24" s="696" t="s">
        <v>29</v>
      </c>
      <c r="C24" s="687"/>
      <c r="D24" s="669"/>
      <c r="E24" s="684"/>
      <c r="F24" s="686"/>
      <c r="G24" s="684"/>
      <c r="H24" s="669"/>
      <c r="I24" s="685"/>
      <c r="J24" s="662"/>
      <c r="K24" s="655"/>
      <c r="L24" s="685"/>
      <c r="M24" s="655"/>
      <c r="N24" s="738">
        <f>SUM(N25:N26)</f>
        <v>144500000</v>
      </c>
      <c r="O24" s="662"/>
    </row>
    <row r="25" spans="1:15" x14ac:dyDescent="0.25">
      <c r="A25" s="685">
        <v>1</v>
      </c>
      <c r="B25" s="686" t="s">
        <v>135</v>
      </c>
      <c r="C25" s="687" t="s">
        <v>450</v>
      </c>
      <c r="D25" s="669" t="s">
        <v>133</v>
      </c>
      <c r="E25" s="684" t="s">
        <v>794</v>
      </c>
      <c r="F25" s="686"/>
      <c r="G25" s="684"/>
      <c r="H25" s="669" t="s">
        <v>139</v>
      </c>
      <c r="I25" s="685"/>
      <c r="J25" s="662"/>
      <c r="K25" s="655"/>
      <c r="L25" s="685"/>
      <c r="M25" s="655"/>
      <c r="N25" s="689">
        <v>140000000</v>
      </c>
      <c r="O25" s="662"/>
    </row>
    <row r="26" spans="1:15" x14ac:dyDescent="0.25">
      <c r="A26" s="685">
        <v>2</v>
      </c>
      <c r="B26" s="686" t="s">
        <v>134</v>
      </c>
      <c r="C26" s="687" t="s">
        <v>450</v>
      </c>
      <c r="D26" s="669" t="s">
        <v>132</v>
      </c>
      <c r="E26" s="684" t="s">
        <v>795</v>
      </c>
      <c r="F26" s="686"/>
      <c r="G26" s="684"/>
      <c r="H26" s="669" t="s">
        <v>139</v>
      </c>
      <c r="I26" s="685"/>
      <c r="J26" s="662"/>
      <c r="K26" s="655"/>
      <c r="L26" s="685"/>
      <c r="M26" s="655"/>
      <c r="N26" s="689">
        <v>4500000</v>
      </c>
      <c r="O26" s="662"/>
    </row>
    <row r="27" spans="1:15" x14ac:dyDescent="0.25">
      <c r="A27" s="685"/>
      <c r="B27" s="686"/>
      <c r="C27" s="687"/>
      <c r="D27" s="669"/>
      <c r="E27" s="684"/>
      <c r="F27" s="686"/>
      <c r="G27" s="684"/>
      <c r="H27" s="669"/>
      <c r="I27" s="685"/>
      <c r="J27" s="662"/>
      <c r="K27" s="655"/>
      <c r="L27" s="685"/>
      <c r="M27" s="655"/>
      <c r="N27" s="689"/>
      <c r="O27" s="662"/>
    </row>
    <row r="28" spans="1:15" x14ac:dyDescent="0.25">
      <c r="A28" s="731" t="s">
        <v>30</v>
      </c>
      <c r="B28" s="696" t="s">
        <v>31</v>
      </c>
      <c r="C28" s="687"/>
      <c r="D28" s="669" t="s">
        <v>140</v>
      </c>
      <c r="E28" s="684"/>
      <c r="F28" s="686"/>
      <c r="G28" s="684"/>
      <c r="H28" s="669"/>
      <c r="I28" s="685"/>
      <c r="J28" s="662"/>
      <c r="K28" s="655"/>
      <c r="L28" s="685"/>
      <c r="M28" s="655"/>
      <c r="N28" s="689">
        <v>0</v>
      </c>
      <c r="O28" s="662"/>
    </row>
    <row r="29" spans="1:15" x14ac:dyDescent="0.25">
      <c r="A29" s="731"/>
      <c r="B29" s="696"/>
      <c r="C29" s="687"/>
      <c r="D29" s="669"/>
      <c r="E29" s="684"/>
      <c r="F29" s="686"/>
      <c r="G29" s="684"/>
      <c r="H29" s="669"/>
      <c r="I29" s="685"/>
      <c r="J29" s="662"/>
      <c r="K29" s="655"/>
      <c r="L29" s="685"/>
      <c r="M29" s="655"/>
      <c r="N29" s="689"/>
      <c r="O29" s="662"/>
    </row>
    <row r="30" spans="1:15" x14ac:dyDescent="0.25">
      <c r="A30" s="731" t="s">
        <v>32</v>
      </c>
      <c r="B30" s="696" t="s">
        <v>33</v>
      </c>
      <c r="C30" s="687"/>
      <c r="D30" s="669" t="s">
        <v>140</v>
      </c>
      <c r="E30" s="684"/>
      <c r="F30" s="686"/>
      <c r="G30" s="684"/>
      <c r="H30" s="669"/>
      <c r="I30" s="685"/>
      <c r="J30" s="662"/>
      <c r="K30" s="655"/>
      <c r="L30" s="685"/>
      <c r="M30" s="655"/>
      <c r="N30" s="689">
        <v>0</v>
      </c>
      <c r="O30" s="662"/>
    </row>
    <row r="31" spans="1:15" x14ac:dyDescent="0.25">
      <c r="A31" s="731"/>
      <c r="B31" s="696"/>
      <c r="C31" s="687"/>
      <c r="D31" s="669"/>
      <c r="E31" s="684"/>
      <c r="F31" s="686"/>
      <c r="G31" s="684"/>
      <c r="H31" s="669"/>
      <c r="I31" s="685"/>
      <c r="J31" s="662"/>
      <c r="K31" s="655"/>
      <c r="L31" s="685"/>
      <c r="M31" s="655"/>
      <c r="N31" s="689"/>
      <c r="O31" s="662"/>
    </row>
    <row r="32" spans="1:15" x14ac:dyDescent="0.25">
      <c r="A32" s="731" t="s">
        <v>34</v>
      </c>
      <c r="B32" s="696" t="s">
        <v>35</v>
      </c>
      <c r="C32" s="687"/>
      <c r="D32" s="669"/>
      <c r="E32" s="684"/>
      <c r="F32" s="686"/>
      <c r="G32" s="684"/>
      <c r="H32" s="669"/>
      <c r="I32" s="685"/>
      <c r="J32" s="662"/>
      <c r="K32" s="655"/>
      <c r="L32" s="685"/>
      <c r="M32" s="655"/>
      <c r="N32" s="738">
        <v>674592500</v>
      </c>
      <c r="O32" s="662"/>
    </row>
    <row r="33" spans="1:15" ht="18.75" customHeight="1" x14ac:dyDescent="0.25">
      <c r="A33" s="685">
        <v>1</v>
      </c>
      <c r="B33" s="686"/>
      <c r="C33" s="687" t="s">
        <v>138</v>
      </c>
      <c r="D33" s="669" t="s">
        <v>196</v>
      </c>
      <c r="E33" s="684" t="s">
        <v>304</v>
      </c>
      <c r="F33" s="686"/>
      <c r="G33" s="684" t="s">
        <v>863</v>
      </c>
      <c r="H33" s="669" t="s">
        <v>139</v>
      </c>
      <c r="I33" s="685">
        <v>2006</v>
      </c>
      <c r="J33" s="662"/>
      <c r="K33" s="655"/>
      <c r="L33" s="685"/>
      <c r="M33" s="655"/>
      <c r="N33" s="689">
        <v>2800000</v>
      </c>
      <c r="O33" s="662"/>
    </row>
    <row r="34" spans="1:15" ht="18.75" customHeight="1" x14ac:dyDescent="0.25">
      <c r="A34" s="685">
        <v>2</v>
      </c>
      <c r="B34" s="686"/>
      <c r="C34" s="687" t="s">
        <v>138</v>
      </c>
      <c r="D34" s="669" t="s">
        <v>181</v>
      </c>
      <c r="E34" s="684" t="s">
        <v>304</v>
      </c>
      <c r="F34" s="686"/>
      <c r="G34" s="684" t="s">
        <v>364</v>
      </c>
      <c r="H34" s="669" t="s">
        <v>139</v>
      </c>
      <c r="I34" s="685">
        <v>2006</v>
      </c>
      <c r="J34" s="662"/>
      <c r="K34" s="655"/>
      <c r="L34" s="685"/>
      <c r="M34" s="655"/>
      <c r="N34" s="689">
        <v>1280000</v>
      </c>
      <c r="O34" s="662"/>
    </row>
    <row r="35" spans="1:15" ht="18.75" customHeight="1" x14ac:dyDescent="0.25">
      <c r="A35" s="685">
        <v>3</v>
      </c>
      <c r="B35" s="686"/>
      <c r="C35" s="687" t="s">
        <v>138</v>
      </c>
      <c r="D35" s="669" t="s">
        <v>820</v>
      </c>
      <c r="E35" s="684" t="s">
        <v>304</v>
      </c>
      <c r="F35" s="686"/>
      <c r="G35" s="684" t="s">
        <v>364</v>
      </c>
      <c r="H35" s="669" t="s">
        <v>139</v>
      </c>
      <c r="I35" s="685">
        <v>2006</v>
      </c>
      <c r="J35" s="662"/>
      <c r="K35" s="655"/>
      <c r="L35" s="685"/>
      <c r="M35" s="655"/>
      <c r="N35" s="689">
        <v>1200000</v>
      </c>
      <c r="O35" s="662"/>
    </row>
    <row r="36" spans="1:15" ht="18.75" customHeight="1" x14ac:dyDescent="0.25">
      <c r="A36" s="685">
        <v>4</v>
      </c>
      <c r="B36" s="686"/>
      <c r="C36" s="687" t="s">
        <v>138</v>
      </c>
      <c r="D36" s="669" t="s">
        <v>187</v>
      </c>
      <c r="E36" s="684" t="s">
        <v>304</v>
      </c>
      <c r="F36" s="686"/>
      <c r="G36" s="684" t="s">
        <v>360</v>
      </c>
      <c r="H36" s="669" t="s">
        <v>139</v>
      </c>
      <c r="I36" s="685">
        <v>2006</v>
      </c>
      <c r="J36" s="662"/>
      <c r="K36" s="655"/>
      <c r="L36" s="685"/>
      <c r="M36" s="655"/>
      <c r="N36" s="689">
        <v>560000</v>
      </c>
      <c r="O36" s="662"/>
    </row>
    <row r="37" spans="1:15" ht="18.75" customHeight="1" x14ac:dyDescent="0.25">
      <c r="A37" s="685">
        <v>5</v>
      </c>
      <c r="B37" s="686" t="s">
        <v>241</v>
      </c>
      <c r="C37" s="687" t="s">
        <v>138</v>
      </c>
      <c r="D37" s="669" t="s">
        <v>182</v>
      </c>
      <c r="E37" s="684" t="s">
        <v>845</v>
      </c>
      <c r="F37" s="686"/>
      <c r="G37" s="684" t="s">
        <v>362</v>
      </c>
      <c r="H37" s="669" t="s">
        <v>139</v>
      </c>
      <c r="I37" s="685">
        <v>2006</v>
      </c>
      <c r="J37" s="662"/>
      <c r="K37" s="655"/>
      <c r="L37" s="685"/>
      <c r="M37" s="655"/>
      <c r="N37" s="689">
        <v>1600000</v>
      </c>
      <c r="O37" s="662"/>
    </row>
    <row r="38" spans="1:15" ht="18.75" customHeight="1" x14ac:dyDescent="0.25">
      <c r="A38" s="685">
        <v>6</v>
      </c>
      <c r="B38" s="686" t="s">
        <v>236</v>
      </c>
      <c r="C38" s="687" t="s">
        <v>138</v>
      </c>
      <c r="D38" s="669" t="s">
        <v>179</v>
      </c>
      <c r="E38" s="684" t="s">
        <v>846</v>
      </c>
      <c r="F38" s="686"/>
      <c r="G38" s="684" t="s">
        <v>363</v>
      </c>
      <c r="H38" s="669" t="s">
        <v>139</v>
      </c>
      <c r="I38" s="685">
        <v>2006</v>
      </c>
      <c r="J38" s="662"/>
      <c r="K38" s="655"/>
      <c r="L38" s="685"/>
      <c r="M38" s="655"/>
      <c r="N38" s="689">
        <v>2560000</v>
      </c>
      <c r="O38" s="662"/>
    </row>
    <row r="39" spans="1:15" ht="18.75" customHeight="1" x14ac:dyDescent="0.25">
      <c r="A39" s="685">
        <v>7</v>
      </c>
      <c r="B39" s="686" t="s">
        <v>240</v>
      </c>
      <c r="C39" s="687" t="s">
        <v>138</v>
      </c>
      <c r="D39" s="669" t="s">
        <v>821</v>
      </c>
      <c r="E39" s="684" t="s">
        <v>304</v>
      </c>
      <c r="F39" s="686"/>
      <c r="G39" s="684" t="s">
        <v>364</v>
      </c>
      <c r="H39" s="669" t="s">
        <v>139</v>
      </c>
      <c r="I39" s="685">
        <v>2006</v>
      </c>
      <c r="J39" s="662"/>
      <c r="K39" s="655"/>
      <c r="L39" s="685"/>
      <c r="M39" s="655"/>
      <c r="N39" s="689">
        <v>200000</v>
      </c>
      <c r="O39" s="662"/>
    </row>
    <row r="40" spans="1:15" ht="18.75" customHeight="1" x14ac:dyDescent="0.25">
      <c r="A40" s="685">
        <v>8</v>
      </c>
      <c r="B40" s="686" t="s">
        <v>260</v>
      </c>
      <c r="C40" s="687" t="s">
        <v>138</v>
      </c>
      <c r="D40" s="669" t="s">
        <v>200</v>
      </c>
      <c r="E40" s="684" t="s">
        <v>304</v>
      </c>
      <c r="F40" s="686"/>
      <c r="G40" s="684" t="s">
        <v>369</v>
      </c>
      <c r="H40" s="669" t="s">
        <v>139</v>
      </c>
      <c r="I40" s="685">
        <v>2006</v>
      </c>
      <c r="J40" s="662"/>
      <c r="K40" s="655"/>
      <c r="L40" s="685"/>
      <c r="M40" s="655"/>
      <c r="N40" s="689">
        <v>140000</v>
      </c>
      <c r="O40" s="662"/>
    </row>
    <row r="41" spans="1:15" ht="18.75" customHeight="1" x14ac:dyDescent="0.25">
      <c r="A41" s="685">
        <v>9</v>
      </c>
      <c r="B41" s="686" t="s">
        <v>804</v>
      </c>
      <c r="C41" s="687" t="s">
        <v>138</v>
      </c>
      <c r="D41" s="669" t="s">
        <v>178</v>
      </c>
      <c r="E41" s="684" t="s">
        <v>300</v>
      </c>
      <c r="F41" s="686"/>
      <c r="G41" s="684" t="s">
        <v>361</v>
      </c>
      <c r="H41" s="669" t="s">
        <v>139</v>
      </c>
      <c r="I41" s="685">
        <v>2006</v>
      </c>
      <c r="J41" s="662"/>
      <c r="K41" s="655"/>
      <c r="L41" s="685"/>
      <c r="M41" s="655"/>
      <c r="N41" s="689">
        <v>2200000</v>
      </c>
      <c r="O41" s="662"/>
    </row>
    <row r="42" spans="1:15" ht="18.75" customHeight="1" x14ac:dyDescent="0.25">
      <c r="A42" s="685">
        <v>10</v>
      </c>
      <c r="B42" s="686" t="s">
        <v>805</v>
      </c>
      <c r="C42" s="687" t="s">
        <v>138</v>
      </c>
      <c r="D42" s="669" t="s">
        <v>822</v>
      </c>
      <c r="E42" s="684" t="s">
        <v>138</v>
      </c>
      <c r="F42" s="686"/>
      <c r="G42" s="684" t="s">
        <v>360</v>
      </c>
      <c r="H42" s="669" t="s">
        <v>139</v>
      </c>
      <c r="I42" s="685">
        <v>2006</v>
      </c>
      <c r="J42" s="662"/>
      <c r="K42" s="655"/>
      <c r="L42" s="685"/>
      <c r="M42" s="655"/>
      <c r="N42" s="689">
        <v>840000</v>
      </c>
      <c r="O42" s="662"/>
    </row>
    <row r="43" spans="1:15" ht="18.75" customHeight="1" x14ac:dyDescent="0.25">
      <c r="A43" s="685">
        <v>11</v>
      </c>
      <c r="B43" s="686" t="s">
        <v>233</v>
      </c>
      <c r="C43" s="687" t="s">
        <v>138</v>
      </c>
      <c r="D43" s="669" t="s">
        <v>176</v>
      </c>
      <c r="E43" s="684" t="s">
        <v>331</v>
      </c>
      <c r="F43" s="686"/>
      <c r="G43" s="684" t="s">
        <v>363</v>
      </c>
      <c r="H43" s="669" t="s">
        <v>139</v>
      </c>
      <c r="I43" s="685">
        <v>2006</v>
      </c>
      <c r="J43" s="662"/>
      <c r="K43" s="655"/>
      <c r="L43" s="685"/>
      <c r="M43" s="655"/>
      <c r="N43" s="689">
        <v>680000</v>
      </c>
      <c r="O43" s="662"/>
    </row>
    <row r="44" spans="1:15" ht="18.75" customHeight="1" x14ac:dyDescent="0.25">
      <c r="A44" s="685">
        <v>12</v>
      </c>
      <c r="B44" s="686" t="s">
        <v>240</v>
      </c>
      <c r="C44" s="687" t="s">
        <v>138</v>
      </c>
      <c r="D44" s="669" t="s">
        <v>183</v>
      </c>
      <c r="E44" s="684" t="s">
        <v>329</v>
      </c>
      <c r="F44" s="686"/>
      <c r="G44" s="684" t="s">
        <v>364</v>
      </c>
      <c r="H44" s="669" t="s">
        <v>139</v>
      </c>
      <c r="I44" s="685">
        <v>2006</v>
      </c>
      <c r="J44" s="662"/>
      <c r="K44" s="655"/>
      <c r="L44" s="685"/>
      <c r="M44" s="655"/>
      <c r="N44" s="689">
        <v>3600000</v>
      </c>
      <c r="O44" s="662"/>
    </row>
    <row r="45" spans="1:15" ht="18.75" customHeight="1" x14ac:dyDescent="0.25">
      <c r="A45" s="685">
        <v>13</v>
      </c>
      <c r="B45" s="686" t="s">
        <v>232</v>
      </c>
      <c r="C45" s="687" t="s">
        <v>138</v>
      </c>
      <c r="D45" s="669" t="s">
        <v>175</v>
      </c>
      <c r="E45" s="684" t="s">
        <v>299</v>
      </c>
      <c r="F45" s="686"/>
      <c r="G45" s="684" t="s">
        <v>379</v>
      </c>
      <c r="H45" s="669" t="s">
        <v>139</v>
      </c>
      <c r="I45" s="685">
        <v>2006</v>
      </c>
      <c r="J45" s="662"/>
      <c r="K45" s="655"/>
      <c r="L45" s="685"/>
      <c r="M45" s="655"/>
      <c r="N45" s="689">
        <v>280000</v>
      </c>
      <c r="O45" s="662"/>
    </row>
    <row r="46" spans="1:15" ht="19.5" customHeight="1" thickBot="1" x14ac:dyDescent="0.3">
      <c r="A46" s="702">
        <v>14</v>
      </c>
      <c r="B46" s="703" t="s">
        <v>240</v>
      </c>
      <c r="C46" s="704" t="s">
        <v>138</v>
      </c>
      <c r="D46" s="705" t="s">
        <v>183</v>
      </c>
      <c r="E46" s="706" t="s">
        <v>327</v>
      </c>
      <c r="F46" s="703"/>
      <c r="G46" s="706" t="s">
        <v>364</v>
      </c>
      <c r="H46" s="705" t="s">
        <v>139</v>
      </c>
      <c r="I46" s="702">
        <v>2006</v>
      </c>
      <c r="J46" s="668"/>
      <c r="K46" s="656"/>
      <c r="L46" s="702"/>
      <c r="M46" s="656"/>
      <c r="N46" s="707">
        <v>960000</v>
      </c>
      <c r="O46" s="668"/>
    </row>
    <row r="47" spans="1:15" ht="17.25" customHeight="1" x14ac:dyDescent="0.25">
      <c r="A47" s="685">
        <v>15</v>
      </c>
      <c r="B47" s="708" t="s">
        <v>240</v>
      </c>
      <c r="C47" s="687" t="s">
        <v>138</v>
      </c>
      <c r="D47" s="709" t="s">
        <v>183</v>
      </c>
      <c r="E47" s="684" t="s">
        <v>304</v>
      </c>
      <c r="F47" s="708"/>
      <c r="G47" s="684" t="s">
        <v>364</v>
      </c>
      <c r="H47" s="709" t="s">
        <v>139</v>
      </c>
      <c r="I47" s="685">
        <v>2006</v>
      </c>
      <c r="J47" s="662"/>
      <c r="K47" s="690"/>
      <c r="L47" s="685"/>
      <c r="M47" s="690"/>
      <c r="N47" s="689">
        <v>680000</v>
      </c>
      <c r="O47" s="662"/>
    </row>
    <row r="48" spans="1:15" ht="17.25" customHeight="1" x14ac:dyDescent="0.25">
      <c r="A48" s="685">
        <v>16</v>
      </c>
      <c r="B48" s="708" t="s">
        <v>240</v>
      </c>
      <c r="C48" s="687" t="s">
        <v>138</v>
      </c>
      <c r="D48" s="709" t="s">
        <v>183</v>
      </c>
      <c r="E48" s="684" t="s">
        <v>847</v>
      </c>
      <c r="F48" s="708"/>
      <c r="G48" s="684" t="s">
        <v>364</v>
      </c>
      <c r="H48" s="709" t="s">
        <v>139</v>
      </c>
      <c r="I48" s="685">
        <v>2005</v>
      </c>
      <c r="J48" s="662"/>
      <c r="K48" s="690"/>
      <c r="L48" s="685"/>
      <c r="M48" s="690"/>
      <c r="N48" s="689">
        <v>680000</v>
      </c>
      <c r="O48" s="662"/>
    </row>
    <row r="49" spans="1:15" ht="17.25" customHeight="1" x14ac:dyDescent="0.25">
      <c r="A49" s="685">
        <v>17</v>
      </c>
      <c r="B49" s="708" t="s">
        <v>240</v>
      </c>
      <c r="C49" s="687" t="s">
        <v>138</v>
      </c>
      <c r="D49" s="709" t="s">
        <v>183</v>
      </c>
      <c r="E49" s="684" t="s">
        <v>304</v>
      </c>
      <c r="F49" s="708"/>
      <c r="G49" s="684" t="s">
        <v>369</v>
      </c>
      <c r="H49" s="709" t="s">
        <v>139</v>
      </c>
      <c r="I49" s="685">
        <v>2001</v>
      </c>
      <c r="J49" s="662"/>
      <c r="K49" s="690"/>
      <c r="L49" s="685"/>
      <c r="M49" s="690"/>
      <c r="N49" s="689">
        <v>552500</v>
      </c>
      <c r="O49" s="662"/>
    </row>
    <row r="50" spans="1:15" ht="17.25" customHeight="1" x14ac:dyDescent="0.25">
      <c r="A50" s="685">
        <v>18</v>
      </c>
      <c r="B50" s="708" t="s">
        <v>272</v>
      </c>
      <c r="C50" s="687" t="s">
        <v>138</v>
      </c>
      <c r="D50" s="709" t="s">
        <v>209</v>
      </c>
      <c r="E50" s="684" t="s">
        <v>299</v>
      </c>
      <c r="F50" s="708"/>
      <c r="G50" s="684" t="s">
        <v>864</v>
      </c>
      <c r="H50" s="709" t="s">
        <v>139</v>
      </c>
      <c r="I50" s="685">
        <v>2006</v>
      </c>
      <c r="J50" s="662"/>
      <c r="K50" s="690"/>
      <c r="L50" s="685"/>
      <c r="M50" s="690"/>
      <c r="N50" s="689">
        <v>980000</v>
      </c>
      <c r="O50" s="662"/>
    </row>
    <row r="51" spans="1:15" ht="17.25" customHeight="1" x14ac:dyDescent="0.25">
      <c r="A51" s="685">
        <v>19</v>
      </c>
      <c r="B51" s="686" t="s">
        <v>232</v>
      </c>
      <c r="C51" s="687" t="s">
        <v>138</v>
      </c>
      <c r="D51" s="669" t="s">
        <v>175</v>
      </c>
      <c r="E51" s="684" t="s">
        <v>299</v>
      </c>
      <c r="F51" s="686"/>
      <c r="G51" s="684" t="s">
        <v>864</v>
      </c>
      <c r="H51" s="669" t="s">
        <v>139</v>
      </c>
      <c r="I51" s="685">
        <v>2006</v>
      </c>
      <c r="J51" s="662"/>
      <c r="K51" s="655"/>
      <c r="L51" s="685"/>
      <c r="M51" s="655"/>
      <c r="N51" s="689">
        <v>280000</v>
      </c>
      <c r="O51" s="662"/>
    </row>
    <row r="52" spans="1:15" ht="17.25" customHeight="1" x14ac:dyDescent="0.25">
      <c r="A52" s="685">
        <v>20</v>
      </c>
      <c r="B52" s="686" t="s">
        <v>245</v>
      </c>
      <c r="C52" s="687" t="s">
        <v>138</v>
      </c>
      <c r="D52" s="669" t="s">
        <v>187</v>
      </c>
      <c r="E52" s="684" t="s">
        <v>848</v>
      </c>
      <c r="F52" s="686"/>
      <c r="G52" s="684" t="s">
        <v>360</v>
      </c>
      <c r="H52" s="669" t="s">
        <v>139</v>
      </c>
      <c r="I52" s="685">
        <v>2006</v>
      </c>
      <c r="J52" s="662"/>
      <c r="K52" s="655"/>
      <c r="L52" s="685"/>
      <c r="M52" s="655"/>
      <c r="N52" s="689">
        <v>840000</v>
      </c>
      <c r="O52" s="662"/>
    </row>
    <row r="53" spans="1:15" ht="17.25" customHeight="1" x14ac:dyDescent="0.25">
      <c r="A53" s="685">
        <v>21</v>
      </c>
      <c r="B53" s="686" t="s">
        <v>245</v>
      </c>
      <c r="C53" s="687" t="s">
        <v>138</v>
      </c>
      <c r="D53" s="669" t="s">
        <v>187</v>
      </c>
      <c r="E53" s="684" t="s">
        <v>304</v>
      </c>
      <c r="F53" s="686"/>
      <c r="G53" s="684" t="s">
        <v>360</v>
      </c>
      <c r="H53" s="669" t="s">
        <v>139</v>
      </c>
      <c r="I53" s="685">
        <v>2001</v>
      </c>
      <c r="J53" s="662"/>
      <c r="K53" s="655"/>
      <c r="L53" s="685"/>
      <c r="M53" s="655"/>
      <c r="N53" s="689">
        <v>560000</v>
      </c>
      <c r="O53" s="662"/>
    </row>
    <row r="54" spans="1:15" ht="17.25" customHeight="1" x14ac:dyDescent="0.25">
      <c r="A54" s="685">
        <v>22</v>
      </c>
      <c r="B54" s="686" t="s">
        <v>806</v>
      </c>
      <c r="C54" s="687" t="s">
        <v>138</v>
      </c>
      <c r="D54" s="669" t="s">
        <v>188</v>
      </c>
      <c r="E54" s="684" t="s">
        <v>849</v>
      </c>
      <c r="F54" s="686"/>
      <c r="G54" s="684" t="s">
        <v>378</v>
      </c>
      <c r="H54" s="669" t="s">
        <v>139</v>
      </c>
      <c r="I54" s="685">
        <v>2000</v>
      </c>
      <c r="J54" s="662"/>
      <c r="K54" s="655"/>
      <c r="L54" s="685"/>
      <c r="M54" s="655"/>
      <c r="N54" s="689">
        <v>1125000</v>
      </c>
      <c r="O54" s="662"/>
    </row>
    <row r="55" spans="1:15" ht="17.25" customHeight="1" x14ac:dyDescent="0.25">
      <c r="A55" s="685">
        <v>23</v>
      </c>
      <c r="B55" s="686" t="s">
        <v>804</v>
      </c>
      <c r="C55" s="687" t="s">
        <v>138</v>
      </c>
      <c r="D55" s="669" t="s">
        <v>178</v>
      </c>
      <c r="E55" s="684" t="s">
        <v>301</v>
      </c>
      <c r="F55" s="686"/>
      <c r="G55" s="684" t="s">
        <v>361</v>
      </c>
      <c r="H55" s="669" t="s">
        <v>139</v>
      </c>
      <c r="I55" s="685">
        <v>2006</v>
      </c>
      <c r="J55" s="662"/>
      <c r="K55" s="655"/>
      <c r="L55" s="685"/>
      <c r="M55" s="655"/>
      <c r="N55" s="689">
        <v>2625000</v>
      </c>
      <c r="O55" s="662"/>
    </row>
    <row r="56" spans="1:15" ht="17.25" customHeight="1" x14ac:dyDescent="0.25">
      <c r="A56" s="685">
        <v>24</v>
      </c>
      <c r="B56" s="686" t="s">
        <v>271</v>
      </c>
      <c r="C56" s="687" t="s">
        <v>138</v>
      </c>
      <c r="D56" s="669" t="s">
        <v>177</v>
      </c>
      <c r="E56" s="684" t="s">
        <v>331</v>
      </c>
      <c r="F56" s="686"/>
      <c r="G56" s="684" t="s">
        <v>362</v>
      </c>
      <c r="H56" s="669" t="s">
        <v>139</v>
      </c>
      <c r="I56" s="685">
        <v>2006</v>
      </c>
      <c r="J56" s="662"/>
      <c r="K56" s="655"/>
      <c r="L56" s="685"/>
      <c r="M56" s="655"/>
      <c r="N56" s="689">
        <v>6860000</v>
      </c>
      <c r="O56" s="662"/>
    </row>
    <row r="57" spans="1:15" ht="17.25" customHeight="1" x14ac:dyDescent="0.25">
      <c r="A57" s="685">
        <v>25</v>
      </c>
      <c r="B57" s="686" t="s">
        <v>233</v>
      </c>
      <c r="C57" s="687" t="s">
        <v>138</v>
      </c>
      <c r="D57" s="669" t="s">
        <v>176</v>
      </c>
      <c r="E57" s="684" t="s">
        <v>300</v>
      </c>
      <c r="F57" s="686"/>
      <c r="G57" s="684" t="s">
        <v>363</v>
      </c>
      <c r="H57" s="669" t="s">
        <v>139</v>
      </c>
      <c r="I57" s="685">
        <v>2006</v>
      </c>
      <c r="J57" s="662"/>
      <c r="K57" s="655"/>
      <c r="L57" s="685"/>
      <c r="M57" s="655"/>
      <c r="N57" s="689">
        <v>595000</v>
      </c>
      <c r="O57" s="662"/>
    </row>
    <row r="58" spans="1:15" ht="17.25" customHeight="1" x14ac:dyDescent="0.25">
      <c r="A58" s="685">
        <v>26</v>
      </c>
      <c r="B58" s="686" t="s">
        <v>243</v>
      </c>
      <c r="C58" s="687" t="s">
        <v>138</v>
      </c>
      <c r="D58" s="669" t="s">
        <v>186</v>
      </c>
      <c r="E58" s="684" t="s">
        <v>316</v>
      </c>
      <c r="F58" s="686"/>
      <c r="G58" s="684" t="s">
        <v>361</v>
      </c>
      <c r="H58" s="669" t="s">
        <v>139</v>
      </c>
      <c r="I58" s="685">
        <v>2006</v>
      </c>
      <c r="J58" s="662"/>
      <c r="K58" s="655"/>
      <c r="L58" s="685"/>
      <c r="M58" s="655"/>
      <c r="N58" s="689">
        <v>385000</v>
      </c>
      <c r="O58" s="662"/>
    </row>
    <row r="59" spans="1:15" ht="17.25" customHeight="1" x14ac:dyDescent="0.25">
      <c r="A59" s="685">
        <v>27</v>
      </c>
      <c r="B59" s="686" t="s">
        <v>233</v>
      </c>
      <c r="C59" s="687" t="s">
        <v>138</v>
      </c>
      <c r="D59" s="669" t="s">
        <v>176</v>
      </c>
      <c r="E59" s="684" t="s">
        <v>324</v>
      </c>
      <c r="F59" s="686"/>
      <c r="G59" s="684" t="s">
        <v>363</v>
      </c>
      <c r="H59" s="669" t="s">
        <v>139</v>
      </c>
      <c r="I59" s="685">
        <v>2006</v>
      </c>
      <c r="J59" s="662"/>
      <c r="K59" s="655"/>
      <c r="L59" s="685"/>
      <c r="M59" s="655"/>
      <c r="N59" s="689">
        <v>900000</v>
      </c>
      <c r="O59" s="662"/>
    </row>
    <row r="60" spans="1:15" ht="17.25" customHeight="1" x14ac:dyDescent="0.25">
      <c r="A60" s="685">
        <v>28</v>
      </c>
      <c r="B60" s="686" t="s">
        <v>271</v>
      </c>
      <c r="C60" s="687" t="s">
        <v>138</v>
      </c>
      <c r="D60" s="669" t="s">
        <v>177</v>
      </c>
      <c r="E60" s="684" t="s">
        <v>324</v>
      </c>
      <c r="F60" s="686"/>
      <c r="G60" s="684" t="s">
        <v>362</v>
      </c>
      <c r="H60" s="669" t="s">
        <v>139</v>
      </c>
      <c r="I60" s="685">
        <v>2006</v>
      </c>
      <c r="J60" s="662"/>
      <c r="K60" s="655"/>
      <c r="L60" s="685"/>
      <c r="M60" s="655"/>
      <c r="N60" s="689">
        <v>6150000</v>
      </c>
      <c r="O60" s="662"/>
    </row>
    <row r="61" spans="1:15" ht="17.25" customHeight="1" x14ac:dyDescent="0.25">
      <c r="A61" s="685">
        <v>29</v>
      </c>
      <c r="B61" s="686" t="s">
        <v>804</v>
      </c>
      <c r="C61" s="687" t="s">
        <v>138</v>
      </c>
      <c r="D61" s="669" t="s">
        <v>178</v>
      </c>
      <c r="E61" s="684" t="s">
        <v>301</v>
      </c>
      <c r="F61" s="686"/>
      <c r="G61" s="684" t="s">
        <v>361</v>
      </c>
      <c r="H61" s="669" t="s">
        <v>139</v>
      </c>
      <c r="I61" s="685">
        <v>2005</v>
      </c>
      <c r="J61" s="662"/>
      <c r="K61" s="655"/>
      <c r="L61" s="685"/>
      <c r="M61" s="655"/>
      <c r="N61" s="689">
        <v>3375000</v>
      </c>
      <c r="O61" s="662"/>
    </row>
    <row r="62" spans="1:15" ht="17.25" customHeight="1" x14ac:dyDescent="0.25">
      <c r="A62" s="685">
        <v>30</v>
      </c>
      <c r="B62" s="686" t="s">
        <v>807</v>
      </c>
      <c r="C62" s="687" t="s">
        <v>138</v>
      </c>
      <c r="D62" s="669" t="s">
        <v>182</v>
      </c>
      <c r="E62" s="684" t="s">
        <v>845</v>
      </c>
      <c r="F62" s="686"/>
      <c r="G62" s="684" t="s">
        <v>362</v>
      </c>
      <c r="H62" s="669" t="s">
        <v>139</v>
      </c>
      <c r="I62" s="685">
        <v>2006</v>
      </c>
      <c r="J62" s="662"/>
      <c r="K62" s="655"/>
      <c r="L62" s="685"/>
      <c r="M62" s="655"/>
      <c r="N62" s="689">
        <v>1600000</v>
      </c>
      <c r="O62" s="662"/>
    </row>
    <row r="63" spans="1:15" ht="17.25" customHeight="1" x14ac:dyDescent="0.25">
      <c r="A63" s="685">
        <v>31</v>
      </c>
      <c r="B63" s="686" t="s">
        <v>808</v>
      </c>
      <c r="C63" s="687" t="s">
        <v>138</v>
      </c>
      <c r="D63" s="669" t="s">
        <v>823</v>
      </c>
      <c r="E63" s="684" t="s">
        <v>329</v>
      </c>
      <c r="F63" s="686"/>
      <c r="G63" s="684" t="s">
        <v>367</v>
      </c>
      <c r="H63" s="669" t="s">
        <v>139</v>
      </c>
      <c r="I63" s="685">
        <v>2006</v>
      </c>
      <c r="J63" s="662"/>
      <c r="K63" s="655"/>
      <c r="L63" s="685"/>
      <c r="M63" s="655"/>
      <c r="N63" s="689">
        <v>1680000</v>
      </c>
      <c r="O63" s="662"/>
    </row>
    <row r="64" spans="1:15" ht="17.25" customHeight="1" x14ac:dyDescent="0.25">
      <c r="A64" s="685">
        <v>32</v>
      </c>
      <c r="B64" s="686" t="s">
        <v>272</v>
      </c>
      <c r="C64" s="687" t="s">
        <v>138</v>
      </c>
      <c r="D64" s="669" t="s">
        <v>209</v>
      </c>
      <c r="E64" s="684" t="s">
        <v>299</v>
      </c>
      <c r="F64" s="686"/>
      <c r="G64" s="684" t="s">
        <v>379</v>
      </c>
      <c r="H64" s="669" t="s">
        <v>139</v>
      </c>
      <c r="I64" s="685">
        <v>2006</v>
      </c>
      <c r="J64" s="662"/>
      <c r="K64" s="655"/>
      <c r="L64" s="685"/>
      <c r="M64" s="655"/>
      <c r="N64" s="689">
        <v>280000</v>
      </c>
      <c r="O64" s="662"/>
    </row>
    <row r="65" spans="1:15" ht="17.25" customHeight="1" x14ac:dyDescent="0.25">
      <c r="A65" s="685">
        <v>33</v>
      </c>
      <c r="B65" s="686" t="s">
        <v>240</v>
      </c>
      <c r="C65" s="687" t="s">
        <v>138</v>
      </c>
      <c r="D65" s="669" t="s">
        <v>824</v>
      </c>
      <c r="E65" s="684" t="s">
        <v>304</v>
      </c>
      <c r="F65" s="686"/>
      <c r="G65" s="684" t="s">
        <v>364</v>
      </c>
      <c r="H65" s="669" t="s">
        <v>139</v>
      </c>
      <c r="I65" s="685">
        <v>2006</v>
      </c>
      <c r="J65" s="662"/>
      <c r="K65" s="655"/>
      <c r="L65" s="685"/>
      <c r="M65" s="655"/>
      <c r="N65" s="689">
        <v>1200000</v>
      </c>
      <c r="O65" s="662"/>
    </row>
    <row r="66" spans="1:15" ht="17.25" customHeight="1" x14ac:dyDescent="0.25">
      <c r="A66" s="685">
        <v>34</v>
      </c>
      <c r="B66" s="686" t="s">
        <v>240</v>
      </c>
      <c r="C66" s="687" t="s">
        <v>138</v>
      </c>
      <c r="D66" s="669" t="s">
        <v>183</v>
      </c>
      <c r="E66" s="684" t="s">
        <v>329</v>
      </c>
      <c r="F66" s="686"/>
      <c r="G66" s="684" t="s">
        <v>364</v>
      </c>
      <c r="H66" s="669" t="s">
        <v>139</v>
      </c>
      <c r="I66" s="685">
        <v>2006</v>
      </c>
      <c r="J66" s="662"/>
      <c r="K66" s="655"/>
      <c r="L66" s="685"/>
      <c r="M66" s="655"/>
      <c r="N66" s="689">
        <v>3600000</v>
      </c>
      <c r="O66" s="662"/>
    </row>
    <row r="67" spans="1:15" ht="17.25" customHeight="1" x14ac:dyDescent="0.25">
      <c r="A67" s="685">
        <v>35</v>
      </c>
      <c r="B67" s="686" t="s">
        <v>245</v>
      </c>
      <c r="C67" s="687" t="s">
        <v>138</v>
      </c>
      <c r="D67" s="669" t="s">
        <v>187</v>
      </c>
      <c r="E67" s="684" t="s">
        <v>304</v>
      </c>
      <c r="F67" s="686"/>
      <c r="G67" s="684" t="s">
        <v>360</v>
      </c>
      <c r="H67" s="669" t="s">
        <v>139</v>
      </c>
      <c r="I67" s="685">
        <v>2006</v>
      </c>
      <c r="J67" s="662"/>
      <c r="K67" s="655"/>
      <c r="L67" s="685"/>
      <c r="M67" s="655"/>
      <c r="N67" s="689">
        <v>1600000</v>
      </c>
      <c r="O67" s="662"/>
    </row>
    <row r="68" spans="1:15" ht="17.25" customHeight="1" x14ac:dyDescent="0.25">
      <c r="A68" s="685">
        <v>36</v>
      </c>
      <c r="B68" s="686" t="s">
        <v>809</v>
      </c>
      <c r="C68" s="687" t="s">
        <v>138</v>
      </c>
      <c r="D68" s="669" t="s">
        <v>825</v>
      </c>
      <c r="E68" s="684" t="s">
        <v>304</v>
      </c>
      <c r="F68" s="686"/>
      <c r="G68" s="684" t="s">
        <v>372</v>
      </c>
      <c r="H68" s="669" t="s">
        <v>139</v>
      </c>
      <c r="I68" s="685">
        <v>2001</v>
      </c>
      <c r="J68" s="662"/>
      <c r="K68" s="655"/>
      <c r="L68" s="685"/>
      <c r="M68" s="655"/>
      <c r="N68" s="689">
        <v>4340000</v>
      </c>
      <c r="O68" s="662"/>
    </row>
    <row r="69" spans="1:15" ht="17.25" customHeight="1" x14ac:dyDescent="0.25">
      <c r="A69" s="685">
        <v>37</v>
      </c>
      <c r="B69" s="686" t="s">
        <v>241</v>
      </c>
      <c r="C69" s="687" t="s">
        <v>138</v>
      </c>
      <c r="D69" s="669" t="s">
        <v>182</v>
      </c>
      <c r="E69" s="684" t="s">
        <v>317</v>
      </c>
      <c r="F69" s="686"/>
      <c r="G69" s="684" t="s">
        <v>362</v>
      </c>
      <c r="H69" s="669" t="s">
        <v>139</v>
      </c>
      <c r="I69" s="685">
        <v>2004</v>
      </c>
      <c r="J69" s="662"/>
      <c r="K69" s="655"/>
      <c r="L69" s="685"/>
      <c r="M69" s="655"/>
      <c r="N69" s="689">
        <v>975000</v>
      </c>
      <c r="O69" s="662"/>
    </row>
    <row r="70" spans="1:15" ht="17.25" customHeight="1" x14ac:dyDescent="0.25">
      <c r="A70" s="685">
        <v>38</v>
      </c>
      <c r="B70" s="686" t="s">
        <v>240</v>
      </c>
      <c r="C70" s="687" t="s">
        <v>138</v>
      </c>
      <c r="D70" s="669" t="s">
        <v>183</v>
      </c>
      <c r="E70" s="684" t="s">
        <v>329</v>
      </c>
      <c r="F70" s="686"/>
      <c r="G70" s="684" t="s">
        <v>364</v>
      </c>
      <c r="H70" s="669" t="s">
        <v>139</v>
      </c>
      <c r="I70" s="685">
        <v>2006</v>
      </c>
      <c r="J70" s="662"/>
      <c r="K70" s="655"/>
      <c r="L70" s="685"/>
      <c r="M70" s="655"/>
      <c r="N70" s="689">
        <v>17550000</v>
      </c>
      <c r="O70" s="662"/>
    </row>
    <row r="71" spans="1:15" ht="17.25" customHeight="1" x14ac:dyDescent="0.25">
      <c r="A71" s="685">
        <v>39</v>
      </c>
      <c r="B71" s="686" t="s">
        <v>235</v>
      </c>
      <c r="C71" s="687" t="s">
        <v>138</v>
      </c>
      <c r="D71" s="669" t="s">
        <v>178</v>
      </c>
      <c r="E71" s="684" t="s">
        <v>300</v>
      </c>
      <c r="F71" s="686"/>
      <c r="G71" s="684" t="s">
        <v>361</v>
      </c>
      <c r="H71" s="669" t="s">
        <v>139</v>
      </c>
      <c r="I71" s="685">
        <v>2006</v>
      </c>
      <c r="J71" s="662"/>
      <c r="K71" s="655"/>
      <c r="L71" s="685"/>
      <c r="M71" s="655"/>
      <c r="N71" s="689">
        <v>2062500</v>
      </c>
      <c r="O71" s="662"/>
    </row>
    <row r="72" spans="1:15" ht="17.25" customHeight="1" x14ac:dyDescent="0.25">
      <c r="A72" s="685">
        <v>40</v>
      </c>
      <c r="B72" s="686" t="s">
        <v>272</v>
      </c>
      <c r="C72" s="687" t="s">
        <v>138</v>
      </c>
      <c r="D72" s="669" t="s">
        <v>209</v>
      </c>
      <c r="E72" s="684" t="s">
        <v>299</v>
      </c>
      <c r="F72" s="686"/>
      <c r="G72" s="684" t="s">
        <v>379</v>
      </c>
      <c r="H72" s="669" t="s">
        <v>139</v>
      </c>
      <c r="I72" s="685">
        <v>2006</v>
      </c>
      <c r="J72" s="662"/>
      <c r="K72" s="655"/>
      <c r="L72" s="685"/>
      <c r="M72" s="655"/>
      <c r="N72" s="689">
        <v>525000</v>
      </c>
      <c r="O72" s="662"/>
    </row>
    <row r="73" spans="1:15" ht="17.25" customHeight="1" x14ac:dyDescent="0.25">
      <c r="A73" s="685">
        <v>41</v>
      </c>
      <c r="B73" s="686" t="s">
        <v>245</v>
      </c>
      <c r="C73" s="687" t="s">
        <v>138</v>
      </c>
      <c r="D73" s="669" t="s">
        <v>187</v>
      </c>
      <c r="E73" s="684" t="s">
        <v>304</v>
      </c>
      <c r="F73" s="686"/>
      <c r="G73" s="684" t="s">
        <v>360</v>
      </c>
      <c r="H73" s="669" t="s">
        <v>139</v>
      </c>
      <c r="I73" s="685">
        <v>2006</v>
      </c>
      <c r="J73" s="662"/>
      <c r="K73" s="655"/>
      <c r="L73" s="685"/>
      <c r="M73" s="655"/>
      <c r="N73" s="689">
        <v>1050000</v>
      </c>
      <c r="O73" s="662"/>
    </row>
    <row r="74" spans="1:15" ht="17.25" customHeight="1" x14ac:dyDescent="0.25">
      <c r="A74" s="685">
        <v>42</v>
      </c>
      <c r="B74" s="686" t="s">
        <v>807</v>
      </c>
      <c r="C74" s="687" t="s">
        <v>138</v>
      </c>
      <c r="D74" s="669" t="s">
        <v>182</v>
      </c>
      <c r="E74" s="684" t="s">
        <v>845</v>
      </c>
      <c r="F74" s="686"/>
      <c r="G74" s="684" t="s">
        <v>362</v>
      </c>
      <c r="H74" s="669" t="s">
        <v>139</v>
      </c>
      <c r="I74" s="685">
        <v>2006</v>
      </c>
      <c r="J74" s="662"/>
      <c r="K74" s="655"/>
      <c r="L74" s="685"/>
      <c r="M74" s="655"/>
      <c r="N74" s="689">
        <v>1500000</v>
      </c>
      <c r="O74" s="662"/>
    </row>
    <row r="75" spans="1:15" ht="19.5" customHeight="1" x14ac:dyDescent="0.25">
      <c r="A75" s="685">
        <v>43</v>
      </c>
      <c r="B75" s="708" t="s">
        <v>241</v>
      </c>
      <c r="C75" s="687" t="s">
        <v>138</v>
      </c>
      <c r="D75" s="709" t="s">
        <v>182</v>
      </c>
      <c r="E75" s="684" t="s">
        <v>845</v>
      </c>
      <c r="F75" s="708"/>
      <c r="G75" s="684" t="s">
        <v>362</v>
      </c>
      <c r="H75" s="709" t="s">
        <v>139</v>
      </c>
      <c r="I75" s="685">
        <v>2006</v>
      </c>
      <c r="J75" s="662"/>
      <c r="K75" s="690"/>
      <c r="L75" s="685"/>
      <c r="M75" s="690"/>
      <c r="N75" s="689">
        <v>1500000</v>
      </c>
      <c r="O75" s="662"/>
    </row>
    <row r="76" spans="1:15" ht="19.5" customHeight="1" x14ac:dyDescent="0.25">
      <c r="A76" s="685">
        <v>44</v>
      </c>
      <c r="B76" s="708" t="s">
        <v>232</v>
      </c>
      <c r="C76" s="687" t="s">
        <v>138</v>
      </c>
      <c r="D76" s="709" t="s">
        <v>175</v>
      </c>
      <c r="E76" s="684" t="s">
        <v>304</v>
      </c>
      <c r="F76" s="708"/>
      <c r="G76" s="684" t="s">
        <v>360</v>
      </c>
      <c r="H76" s="709" t="s">
        <v>139</v>
      </c>
      <c r="I76" s="685">
        <v>2006</v>
      </c>
      <c r="J76" s="662"/>
      <c r="K76" s="690"/>
      <c r="L76" s="685"/>
      <c r="M76" s="690"/>
      <c r="N76" s="689">
        <v>375000</v>
      </c>
      <c r="O76" s="662"/>
    </row>
    <row r="77" spans="1:15" ht="19.5" customHeight="1" thickBot="1" x14ac:dyDescent="0.3">
      <c r="A77" s="702">
        <v>45</v>
      </c>
      <c r="B77" s="703" t="s">
        <v>240</v>
      </c>
      <c r="C77" s="704" t="s">
        <v>138</v>
      </c>
      <c r="D77" s="705" t="s">
        <v>183</v>
      </c>
      <c r="E77" s="706" t="s">
        <v>304</v>
      </c>
      <c r="F77" s="703"/>
      <c r="G77" s="706" t="s">
        <v>369</v>
      </c>
      <c r="H77" s="705" t="s">
        <v>139</v>
      </c>
      <c r="I77" s="702">
        <v>2001</v>
      </c>
      <c r="J77" s="668"/>
      <c r="K77" s="656"/>
      <c r="L77" s="702"/>
      <c r="M77" s="656"/>
      <c r="N77" s="707">
        <v>3825000</v>
      </c>
      <c r="O77" s="668"/>
    </row>
    <row r="78" spans="1:15" ht="19.5" customHeight="1" x14ac:dyDescent="0.25">
      <c r="A78" s="685">
        <v>46</v>
      </c>
      <c r="B78" s="686" t="s">
        <v>259</v>
      </c>
      <c r="C78" s="687" t="s">
        <v>138</v>
      </c>
      <c r="D78" s="669" t="s">
        <v>199</v>
      </c>
      <c r="E78" s="684" t="s">
        <v>336</v>
      </c>
      <c r="F78" s="686"/>
      <c r="G78" s="684" t="s">
        <v>365</v>
      </c>
      <c r="H78" s="669" t="s">
        <v>139</v>
      </c>
      <c r="I78" s="685">
        <v>2004</v>
      </c>
      <c r="J78" s="662"/>
      <c r="K78" s="655"/>
      <c r="L78" s="685"/>
      <c r="M78" s="655"/>
      <c r="N78" s="689">
        <v>67500</v>
      </c>
      <c r="O78" s="662"/>
    </row>
    <row r="79" spans="1:15" ht="19.5" customHeight="1" x14ac:dyDescent="0.25">
      <c r="A79" s="685">
        <v>47</v>
      </c>
      <c r="B79" s="686" t="s">
        <v>271</v>
      </c>
      <c r="C79" s="687" t="s">
        <v>138</v>
      </c>
      <c r="D79" s="669" t="s">
        <v>177</v>
      </c>
      <c r="E79" s="684" t="s">
        <v>324</v>
      </c>
      <c r="F79" s="686"/>
      <c r="G79" s="684" t="s">
        <v>362</v>
      </c>
      <c r="H79" s="669" t="s">
        <v>139</v>
      </c>
      <c r="I79" s="685">
        <v>2004</v>
      </c>
      <c r="J79" s="662"/>
      <c r="K79" s="655"/>
      <c r="L79" s="685"/>
      <c r="M79" s="655"/>
      <c r="N79" s="689">
        <v>4920000</v>
      </c>
      <c r="O79" s="662"/>
    </row>
    <row r="80" spans="1:15" ht="19.5" customHeight="1" x14ac:dyDescent="0.25">
      <c r="A80" s="685">
        <v>48</v>
      </c>
      <c r="B80" s="686" t="s">
        <v>233</v>
      </c>
      <c r="C80" s="687" t="s">
        <v>138</v>
      </c>
      <c r="D80" s="669" t="s">
        <v>176</v>
      </c>
      <c r="E80" s="684" t="s">
        <v>300</v>
      </c>
      <c r="F80" s="686"/>
      <c r="G80" s="684" t="s">
        <v>363</v>
      </c>
      <c r="H80" s="669" t="s">
        <v>139</v>
      </c>
      <c r="I80" s="685">
        <v>2004</v>
      </c>
      <c r="J80" s="662"/>
      <c r="K80" s="655"/>
      <c r="L80" s="685"/>
      <c r="M80" s="655"/>
      <c r="N80" s="689">
        <v>1190000</v>
      </c>
      <c r="O80" s="662"/>
    </row>
    <row r="81" spans="1:15" ht="19.5" customHeight="1" x14ac:dyDescent="0.25">
      <c r="A81" s="685">
        <v>49</v>
      </c>
      <c r="B81" s="686" t="s">
        <v>233</v>
      </c>
      <c r="C81" s="687" t="s">
        <v>138</v>
      </c>
      <c r="D81" s="669" t="s">
        <v>176</v>
      </c>
      <c r="E81" s="684" t="s">
        <v>331</v>
      </c>
      <c r="F81" s="686"/>
      <c r="G81" s="684" t="s">
        <v>363</v>
      </c>
      <c r="H81" s="669" t="s">
        <v>139</v>
      </c>
      <c r="I81" s="685">
        <v>2006</v>
      </c>
      <c r="J81" s="662"/>
      <c r="K81" s="655"/>
      <c r="L81" s="685"/>
      <c r="M81" s="655"/>
      <c r="N81" s="689">
        <v>1275000</v>
      </c>
      <c r="O81" s="662"/>
    </row>
    <row r="82" spans="1:15" ht="19.5" customHeight="1" x14ac:dyDescent="0.25">
      <c r="A82" s="685">
        <v>50</v>
      </c>
      <c r="B82" s="686" t="s">
        <v>267</v>
      </c>
      <c r="C82" s="687" t="s">
        <v>138</v>
      </c>
      <c r="D82" s="669" t="s">
        <v>204</v>
      </c>
      <c r="E82" s="684" t="s">
        <v>332</v>
      </c>
      <c r="F82" s="686"/>
      <c r="G82" s="684" t="s">
        <v>362</v>
      </c>
      <c r="H82" s="669" t="s">
        <v>139</v>
      </c>
      <c r="I82" s="685">
        <v>2006</v>
      </c>
      <c r="J82" s="662"/>
      <c r="K82" s="655"/>
      <c r="L82" s="685"/>
      <c r="M82" s="655"/>
      <c r="N82" s="689">
        <v>700000</v>
      </c>
      <c r="O82" s="662"/>
    </row>
    <row r="83" spans="1:15" ht="19.5" customHeight="1" x14ac:dyDescent="0.25">
      <c r="A83" s="685">
        <v>51</v>
      </c>
      <c r="B83" s="686" t="s">
        <v>243</v>
      </c>
      <c r="C83" s="687" t="s">
        <v>138</v>
      </c>
      <c r="D83" s="669" t="s">
        <v>186</v>
      </c>
      <c r="E83" s="684" t="s">
        <v>309</v>
      </c>
      <c r="F83" s="686"/>
      <c r="G83" s="684" t="s">
        <v>361</v>
      </c>
      <c r="H83" s="669" t="s">
        <v>139</v>
      </c>
      <c r="I83" s="685">
        <v>2006</v>
      </c>
      <c r="J83" s="662"/>
      <c r="K83" s="655"/>
      <c r="L83" s="685"/>
      <c r="M83" s="655"/>
      <c r="N83" s="689">
        <v>240000</v>
      </c>
      <c r="O83" s="662"/>
    </row>
    <row r="84" spans="1:15" ht="19.5" customHeight="1" x14ac:dyDescent="0.25">
      <c r="A84" s="685">
        <v>52</v>
      </c>
      <c r="B84" s="686" t="s">
        <v>240</v>
      </c>
      <c r="C84" s="687" t="s">
        <v>138</v>
      </c>
      <c r="D84" s="669" t="s">
        <v>824</v>
      </c>
      <c r="E84" s="684" t="s">
        <v>304</v>
      </c>
      <c r="F84" s="686"/>
      <c r="G84" s="684" t="s">
        <v>369</v>
      </c>
      <c r="H84" s="669" t="s">
        <v>139</v>
      </c>
      <c r="I84" s="685">
        <v>2001</v>
      </c>
      <c r="J84" s="662"/>
      <c r="K84" s="655"/>
      <c r="L84" s="685"/>
      <c r="M84" s="655"/>
      <c r="N84" s="689">
        <v>1050000</v>
      </c>
      <c r="O84" s="662"/>
    </row>
    <row r="85" spans="1:15" ht="19.5" customHeight="1" x14ac:dyDescent="0.25">
      <c r="A85" s="685">
        <v>53</v>
      </c>
      <c r="B85" s="686" t="s">
        <v>232</v>
      </c>
      <c r="C85" s="687" t="s">
        <v>138</v>
      </c>
      <c r="D85" s="669" t="s">
        <v>175</v>
      </c>
      <c r="E85" s="684" t="s">
        <v>304</v>
      </c>
      <c r="F85" s="686"/>
      <c r="G85" s="684" t="s">
        <v>369</v>
      </c>
      <c r="H85" s="669" t="s">
        <v>139</v>
      </c>
      <c r="I85" s="685">
        <v>2006</v>
      </c>
      <c r="J85" s="662"/>
      <c r="K85" s="655"/>
      <c r="L85" s="685"/>
      <c r="M85" s="655"/>
      <c r="N85" s="689">
        <v>60000</v>
      </c>
      <c r="O85" s="662"/>
    </row>
    <row r="86" spans="1:15" ht="19.5" customHeight="1" x14ac:dyDescent="0.25">
      <c r="A86" s="685">
        <v>54</v>
      </c>
      <c r="B86" s="686" t="s">
        <v>241</v>
      </c>
      <c r="C86" s="687" t="s">
        <v>138</v>
      </c>
      <c r="D86" s="669" t="s">
        <v>184</v>
      </c>
      <c r="E86" s="684" t="s">
        <v>329</v>
      </c>
      <c r="F86" s="686"/>
      <c r="G86" s="684" t="s">
        <v>369</v>
      </c>
      <c r="H86" s="669" t="s">
        <v>139</v>
      </c>
      <c r="I86" s="685">
        <v>2006</v>
      </c>
      <c r="J86" s="662"/>
      <c r="K86" s="655"/>
      <c r="L86" s="685"/>
      <c r="M86" s="655"/>
      <c r="N86" s="689">
        <v>800000</v>
      </c>
      <c r="O86" s="662"/>
    </row>
    <row r="87" spans="1:15" ht="19.5" customHeight="1" x14ac:dyDescent="0.25">
      <c r="A87" s="685">
        <v>55</v>
      </c>
      <c r="B87" s="686" t="s">
        <v>804</v>
      </c>
      <c r="C87" s="687" t="s">
        <v>138</v>
      </c>
      <c r="D87" s="669" t="s">
        <v>178</v>
      </c>
      <c r="E87" s="684" t="s">
        <v>301</v>
      </c>
      <c r="F87" s="686"/>
      <c r="G87" s="684" t="s">
        <v>361</v>
      </c>
      <c r="H87" s="669" t="s">
        <v>139</v>
      </c>
      <c r="I87" s="685">
        <v>2005</v>
      </c>
      <c r="J87" s="662"/>
      <c r="K87" s="655"/>
      <c r="L87" s="685"/>
      <c r="M87" s="655"/>
      <c r="N87" s="689">
        <v>3150000</v>
      </c>
      <c r="O87" s="662"/>
    </row>
    <row r="88" spans="1:15" ht="19.5" customHeight="1" x14ac:dyDescent="0.25">
      <c r="A88" s="685">
        <v>56</v>
      </c>
      <c r="B88" s="686" t="s">
        <v>233</v>
      </c>
      <c r="C88" s="687" t="s">
        <v>138</v>
      </c>
      <c r="D88" s="669" t="s">
        <v>176</v>
      </c>
      <c r="E88" s="684" t="s">
        <v>324</v>
      </c>
      <c r="F88" s="686"/>
      <c r="G88" s="684" t="s">
        <v>363</v>
      </c>
      <c r="H88" s="669" t="s">
        <v>139</v>
      </c>
      <c r="I88" s="685">
        <v>2005</v>
      </c>
      <c r="J88" s="662"/>
      <c r="K88" s="655"/>
      <c r="L88" s="685"/>
      <c r="M88" s="655"/>
      <c r="N88" s="689">
        <v>700000</v>
      </c>
      <c r="O88" s="662"/>
    </row>
    <row r="89" spans="1:15" ht="19.5" customHeight="1" x14ac:dyDescent="0.25">
      <c r="A89" s="685">
        <v>57</v>
      </c>
      <c r="B89" s="686" t="s">
        <v>271</v>
      </c>
      <c r="C89" s="687" t="s">
        <v>138</v>
      </c>
      <c r="D89" s="669" t="s">
        <v>177</v>
      </c>
      <c r="E89" s="684" t="s">
        <v>324</v>
      </c>
      <c r="F89" s="686"/>
      <c r="G89" s="684" t="s">
        <v>362</v>
      </c>
      <c r="H89" s="669" t="s">
        <v>139</v>
      </c>
      <c r="I89" s="685">
        <v>2005</v>
      </c>
      <c r="J89" s="662"/>
      <c r="K89" s="655"/>
      <c r="L89" s="685"/>
      <c r="M89" s="655"/>
      <c r="N89" s="689">
        <v>5740000</v>
      </c>
      <c r="O89" s="662"/>
    </row>
    <row r="90" spans="1:15" ht="19.5" customHeight="1" x14ac:dyDescent="0.25">
      <c r="A90" s="685">
        <v>58</v>
      </c>
      <c r="B90" s="686" t="s">
        <v>242</v>
      </c>
      <c r="C90" s="687" t="s">
        <v>138</v>
      </c>
      <c r="D90" s="669" t="s">
        <v>185</v>
      </c>
      <c r="E90" s="684" t="s">
        <v>320</v>
      </c>
      <c r="F90" s="686"/>
      <c r="G90" s="684" t="s">
        <v>364</v>
      </c>
      <c r="H90" s="669" t="s">
        <v>139</v>
      </c>
      <c r="I90" s="685">
        <v>2004</v>
      </c>
      <c r="J90" s="662"/>
      <c r="K90" s="655"/>
      <c r="L90" s="685"/>
      <c r="M90" s="655"/>
      <c r="N90" s="689">
        <v>140000</v>
      </c>
      <c r="O90" s="662"/>
    </row>
    <row r="91" spans="1:15" ht="19.5" customHeight="1" x14ac:dyDescent="0.25">
      <c r="A91" s="685">
        <v>59</v>
      </c>
      <c r="B91" s="686" t="s">
        <v>272</v>
      </c>
      <c r="C91" s="687" t="s">
        <v>138</v>
      </c>
      <c r="D91" s="669" t="s">
        <v>209</v>
      </c>
      <c r="E91" s="684" t="s">
        <v>299</v>
      </c>
      <c r="F91" s="686"/>
      <c r="G91" s="684" t="s">
        <v>378</v>
      </c>
      <c r="H91" s="669" t="s">
        <v>139</v>
      </c>
      <c r="I91" s="685">
        <v>2001</v>
      </c>
      <c r="J91" s="662"/>
      <c r="K91" s="655"/>
      <c r="L91" s="685"/>
      <c r="M91" s="655"/>
      <c r="N91" s="689">
        <v>315000</v>
      </c>
      <c r="O91" s="662"/>
    </row>
    <row r="92" spans="1:15" ht="19.5" customHeight="1" x14ac:dyDescent="0.25">
      <c r="A92" s="685">
        <v>60</v>
      </c>
      <c r="B92" s="686" t="s">
        <v>805</v>
      </c>
      <c r="C92" s="687" t="s">
        <v>138</v>
      </c>
      <c r="D92" s="669" t="s">
        <v>822</v>
      </c>
      <c r="E92" s="684" t="s">
        <v>138</v>
      </c>
      <c r="F92" s="686"/>
      <c r="G92" s="684" t="s">
        <v>360</v>
      </c>
      <c r="H92" s="669" t="s">
        <v>139</v>
      </c>
      <c r="I92" s="685">
        <v>2006</v>
      </c>
      <c r="J92" s="662"/>
      <c r="K92" s="655"/>
      <c r="L92" s="685"/>
      <c r="M92" s="655"/>
      <c r="N92" s="689">
        <v>1120000</v>
      </c>
      <c r="O92" s="662"/>
    </row>
    <row r="93" spans="1:15" ht="19.5" customHeight="1" x14ac:dyDescent="0.25">
      <c r="A93" s="685">
        <v>61</v>
      </c>
      <c r="B93" s="686" t="s">
        <v>245</v>
      </c>
      <c r="C93" s="687" t="s">
        <v>138</v>
      </c>
      <c r="D93" s="669" t="s">
        <v>187</v>
      </c>
      <c r="E93" s="684" t="s">
        <v>848</v>
      </c>
      <c r="F93" s="686"/>
      <c r="G93" s="684" t="s">
        <v>360</v>
      </c>
      <c r="H93" s="669" t="s">
        <v>139</v>
      </c>
      <c r="I93" s="685">
        <v>2006</v>
      </c>
      <c r="J93" s="662"/>
      <c r="K93" s="655"/>
      <c r="L93" s="685"/>
      <c r="M93" s="655"/>
      <c r="N93" s="689">
        <v>840000</v>
      </c>
      <c r="O93" s="662"/>
    </row>
    <row r="94" spans="1:15" ht="19.5" customHeight="1" x14ac:dyDescent="0.25">
      <c r="A94" s="685">
        <v>62</v>
      </c>
      <c r="B94" s="686" t="s">
        <v>810</v>
      </c>
      <c r="C94" s="687" t="s">
        <v>138</v>
      </c>
      <c r="D94" s="669" t="s">
        <v>826</v>
      </c>
      <c r="E94" s="684" t="s">
        <v>304</v>
      </c>
      <c r="F94" s="686"/>
      <c r="G94" s="684" t="s">
        <v>362</v>
      </c>
      <c r="H94" s="669" t="s">
        <v>139</v>
      </c>
      <c r="I94" s="685">
        <v>2006</v>
      </c>
      <c r="J94" s="662"/>
      <c r="K94" s="655"/>
      <c r="L94" s="685"/>
      <c r="M94" s="655"/>
      <c r="N94" s="689">
        <v>2200000</v>
      </c>
      <c r="O94" s="662"/>
    </row>
    <row r="95" spans="1:15" ht="19.5" customHeight="1" x14ac:dyDescent="0.25">
      <c r="A95" s="685">
        <v>63</v>
      </c>
      <c r="B95" s="686" t="s">
        <v>241</v>
      </c>
      <c r="C95" s="687" t="s">
        <v>138</v>
      </c>
      <c r="D95" s="669" t="s">
        <v>827</v>
      </c>
      <c r="E95" s="684" t="s">
        <v>335</v>
      </c>
      <c r="F95" s="686"/>
      <c r="G95" s="684" t="s">
        <v>378</v>
      </c>
      <c r="H95" s="669" t="s">
        <v>139</v>
      </c>
      <c r="I95" s="685">
        <v>2006</v>
      </c>
      <c r="J95" s="662"/>
      <c r="K95" s="655"/>
      <c r="L95" s="685"/>
      <c r="M95" s="655"/>
      <c r="N95" s="689">
        <v>3200000</v>
      </c>
      <c r="O95" s="662"/>
    </row>
    <row r="96" spans="1:15" ht="19.5" customHeight="1" x14ac:dyDescent="0.25">
      <c r="A96" s="685">
        <v>64</v>
      </c>
      <c r="B96" s="686" t="s">
        <v>811</v>
      </c>
      <c r="C96" s="687" t="s">
        <v>138</v>
      </c>
      <c r="D96" s="669" t="s">
        <v>828</v>
      </c>
      <c r="E96" s="684" t="s">
        <v>850</v>
      </c>
      <c r="F96" s="686"/>
      <c r="G96" s="684" t="s">
        <v>361</v>
      </c>
      <c r="H96" s="669" t="s">
        <v>139</v>
      </c>
      <c r="I96" s="685">
        <v>2003</v>
      </c>
      <c r="J96" s="662"/>
      <c r="K96" s="655"/>
      <c r="L96" s="685"/>
      <c r="M96" s="655"/>
      <c r="N96" s="689">
        <v>2850000</v>
      </c>
      <c r="O96" s="662"/>
    </row>
    <row r="97" spans="1:15" ht="19.5" customHeight="1" x14ac:dyDescent="0.25">
      <c r="A97" s="685">
        <v>65</v>
      </c>
      <c r="B97" s="686" t="s">
        <v>233</v>
      </c>
      <c r="C97" s="687" t="s">
        <v>138</v>
      </c>
      <c r="D97" s="669" t="s">
        <v>176</v>
      </c>
      <c r="E97" s="684" t="s">
        <v>851</v>
      </c>
      <c r="F97" s="686"/>
      <c r="G97" s="684" t="s">
        <v>363</v>
      </c>
      <c r="H97" s="669" t="s">
        <v>139</v>
      </c>
      <c r="I97" s="685">
        <v>2006</v>
      </c>
      <c r="J97" s="662"/>
      <c r="K97" s="655"/>
      <c r="L97" s="685"/>
      <c r="M97" s="655"/>
      <c r="N97" s="689">
        <v>750000</v>
      </c>
      <c r="O97" s="662"/>
    </row>
    <row r="98" spans="1:15" ht="19.5" customHeight="1" x14ac:dyDescent="0.25">
      <c r="A98" s="685">
        <v>66</v>
      </c>
      <c r="B98" s="686" t="s">
        <v>271</v>
      </c>
      <c r="C98" s="687" t="s">
        <v>138</v>
      </c>
      <c r="D98" s="669" t="s">
        <v>177</v>
      </c>
      <c r="E98" s="684" t="s">
        <v>851</v>
      </c>
      <c r="F98" s="686"/>
      <c r="G98" s="684" t="s">
        <v>362</v>
      </c>
      <c r="H98" s="669" t="s">
        <v>139</v>
      </c>
      <c r="I98" s="685">
        <v>2006</v>
      </c>
      <c r="J98" s="662"/>
      <c r="K98" s="655"/>
      <c r="L98" s="685"/>
      <c r="M98" s="655"/>
      <c r="N98" s="689">
        <v>7125000</v>
      </c>
      <c r="O98" s="662"/>
    </row>
    <row r="99" spans="1:15" ht="19.5" customHeight="1" x14ac:dyDescent="0.25">
      <c r="A99" s="685">
        <v>67</v>
      </c>
      <c r="B99" s="686" t="s">
        <v>243</v>
      </c>
      <c r="C99" s="687" t="s">
        <v>138</v>
      </c>
      <c r="D99" s="669" t="s">
        <v>186</v>
      </c>
      <c r="E99" s="684" t="s">
        <v>851</v>
      </c>
      <c r="F99" s="686"/>
      <c r="G99" s="684" t="s">
        <v>361</v>
      </c>
      <c r="H99" s="669" t="s">
        <v>139</v>
      </c>
      <c r="I99" s="685">
        <v>2006</v>
      </c>
      <c r="J99" s="662"/>
      <c r="K99" s="655"/>
      <c r="L99" s="685"/>
      <c r="M99" s="655"/>
      <c r="N99" s="689">
        <v>311250</v>
      </c>
      <c r="O99" s="662"/>
    </row>
    <row r="100" spans="1:15" ht="19.5" customHeight="1" x14ac:dyDescent="0.25">
      <c r="A100" s="685">
        <v>68</v>
      </c>
      <c r="B100" s="686" t="s">
        <v>233</v>
      </c>
      <c r="C100" s="687" t="s">
        <v>138</v>
      </c>
      <c r="D100" s="669" t="s">
        <v>176</v>
      </c>
      <c r="E100" s="684" t="s">
        <v>331</v>
      </c>
      <c r="F100" s="686"/>
      <c r="G100" s="684" t="s">
        <v>363</v>
      </c>
      <c r="H100" s="669" t="s">
        <v>139</v>
      </c>
      <c r="I100" s="685">
        <v>2006</v>
      </c>
      <c r="J100" s="662"/>
      <c r="K100" s="655"/>
      <c r="L100" s="685"/>
      <c r="M100" s="655"/>
      <c r="N100" s="689">
        <v>637500</v>
      </c>
      <c r="O100" s="662"/>
    </row>
    <row r="101" spans="1:15" ht="19.5" customHeight="1" x14ac:dyDescent="0.25">
      <c r="A101" s="685">
        <v>69</v>
      </c>
      <c r="B101" s="686" t="s">
        <v>271</v>
      </c>
      <c r="C101" s="687" t="s">
        <v>138</v>
      </c>
      <c r="D101" s="669" t="s">
        <v>177</v>
      </c>
      <c r="E101" s="684" t="s">
        <v>300</v>
      </c>
      <c r="F101" s="686"/>
      <c r="G101" s="684" t="s">
        <v>362</v>
      </c>
      <c r="H101" s="669" t="s">
        <v>139</v>
      </c>
      <c r="I101" s="685">
        <v>2006</v>
      </c>
      <c r="J101" s="662"/>
      <c r="K101" s="655"/>
      <c r="L101" s="685"/>
      <c r="M101" s="655"/>
      <c r="N101" s="689">
        <v>3750000</v>
      </c>
      <c r="O101" s="662"/>
    </row>
    <row r="102" spans="1:15" ht="19.5" customHeight="1" x14ac:dyDescent="0.25">
      <c r="A102" s="685">
        <v>70</v>
      </c>
      <c r="B102" s="686" t="s">
        <v>267</v>
      </c>
      <c r="C102" s="687" t="s">
        <v>138</v>
      </c>
      <c r="D102" s="669" t="s">
        <v>204</v>
      </c>
      <c r="E102" s="684" t="s">
        <v>332</v>
      </c>
      <c r="F102" s="686"/>
      <c r="G102" s="684" t="s">
        <v>362</v>
      </c>
      <c r="H102" s="669" t="s">
        <v>139</v>
      </c>
      <c r="I102" s="685">
        <v>2003</v>
      </c>
      <c r="J102" s="662"/>
      <c r="K102" s="655"/>
      <c r="L102" s="685"/>
      <c r="M102" s="655"/>
      <c r="N102" s="689">
        <v>600000</v>
      </c>
      <c r="O102" s="662"/>
    </row>
    <row r="103" spans="1:15" ht="19.5" customHeight="1" x14ac:dyDescent="0.25">
      <c r="A103" s="685">
        <v>71</v>
      </c>
      <c r="B103" s="686" t="s">
        <v>812</v>
      </c>
      <c r="C103" s="687" t="s">
        <v>138</v>
      </c>
      <c r="D103" s="669" t="s">
        <v>178</v>
      </c>
      <c r="E103" s="684" t="s">
        <v>300</v>
      </c>
      <c r="F103" s="686"/>
      <c r="G103" s="684" t="s">
        <v>361</v>
      </c>
      <c r="H103" s="669" t="s">
        <v>139</v>
      </c>
      <c r="I103" s="685">
        <v>2006</v>
      </c>
      <c r="J103" s="662"/>
      <c r="K103" s="655"/>
      <c r="L103" s="685"/>
      <c r="M103" s="655"/>
      <c r="N103" s="689">
        <v>1650000</v>
      </c>
      <c r="O103" s="662"/>
    </row>
    <row r="104" spans="1:15" ht="19.5" customHeight="1" x14ac:dyDescent="0.25">
      <c r="A104" s="685">
        <v>72</v>
      </c>
      <c r="B104" s="686" t="s">
        <v>241</v>
      </c>
      <c r="C104" s="687" t="s">
        <v>138</v>
      </c>
      <c r="D104" s="669" t="s">
        <v>182</v>
      </c>
      <c r="E104" s="684" t="s">
        <v>314</v>
      </c>
      <c r="F104" s="686"/>
      <c r="G104" s="684" t="s">
        <v>362</v>
      </c>
      <c r="H104" s="669" t="s">
        <v>139</v>
      </c>
      <c r="I104" s="685">
        <v>2006</v>
      </c>
      <c r="J104" s="662"/>
      <c r="K104" s="655"/>
      <c r="L104" s="685"/>
      <c r="M104" s="655"/>
      <c r="N104" s="689">
        <v>1040000</v>
      </c>
      <c r="O104" s="662"/>
    </row>
    <row r="105" spans="1:15" ht="19.5" customHeight="1" thickBot="1" x14ac:dyDescent="0.3">
      <c r="A105" s="702">
        <v>73</v>
      </c>
      <c r="B105" s="703" t="s">
        <v>241</v>
      </c>
      <c r="C105" s="704" t="s">
        <v>138</v>
      </c>
      <c r="D105" s="705" t="s">
        <v>182</v>
      </c>
      <c r="E105" s="706" t="s">
        <v>852</v>
      </c>
      <c r="F105" s="703"/>
      <c r="G105" s="706" t="s">
        <v>362</v>
      </c>
      <c r="H105" s="705" t="s">
        <v>139</v>
      </c>
      <c r="I105" s="702">
        <v>2006</v>
      </c>
      <c r="J105" s="668"/>
      <c r="K105" s="656"/>
      <c r="L105" s="702"/>
      <c r="M105" s="656"/>
      <c r="N105" s="707">
        <v>1125000</v>
      </c>
      <c r="O105" s="668"/>
    </row>
    <row r="106" spans="1:15" ht="19.5" customHeight="1" x14ac:dyDescent="0.25">
      <c r="A106" s="685">
        <v>74</v>
      </c>
      <c r="B106" s="686" t="s">
        <v>240</v>
      </c>
      <c r="C106" s="687" t="s">
        <v>138</v>
      </c>
      <c r="D106" s="669" t="s">
        <v>183</v>
      </c>
      <c r="E106" s="684" t="s">
        <v>304</v>
      </c>
      <c r="F106" s="686"/>
      <c r="G106" s="684" t="s">
        <v>369</v>
      </c>
      <c r="H106" s="669" t="s">
        <v>139</v>
      </c>
      <c r="I106" s="685">
        <v>2006</v>
      </c>
      <c r="J106" s="662"/>
      <c r="K106" s="655"/>
      <c r="L106" s="685"/>
      <c r="M106" s="655"/>
      <c r="N106" s="689">
        <v>637500</v>
      </c>
      <c r="O106" s="662"/>
    </row>
    <row r="107" spans="1:15" ht="19.5" customHeight="1" x14ac:dyDescent="0.25">
      <c r="A107" s="685">
        <v>75</v>
      </c>
      <c r="B107" s="686" t="s">
        <v>807</v>
      </c>
      <c r="C107" s="687" t="s">
        <v>138</v>
      </c>
      <c r="D107" s="669" t="s">
        <v>184</v>
      </c>
      <c r="E107" s="684" t="s">
        <v>329</v>
      </c>
      <c r="F107" s="686"/>
      <c r="G107" s="684" t="s">
        <v>865</v>
      </c>
      <c r="H107" s="669" t="s">
        <v>139</v>
      </c>
      <c r="I107" s="685">
        <v>2006</v>
      </c>
      <c r="J107" s="662"/>
      <c r="K107" s="655"/>
      <c r="L107" s="685"/>
      <c r="M107" s="655"/>
      <c r="N107" s="689">
        <v>750000</v>
      </c>
      <c r="O107" s="662"/>
    </row>
    <row r="108" spans="1:15" ht="19.5" customHeight="1" x14ac:dyDescent="0.25">
      <c r="A108" s="685">
        <v>76</v>
      </c>
      <c r="B108" s="686" t="s">
        <v>240</v>
      </c>
      <c r="C108" s="687" t="s">
        <v>138</v>
      </c>
      <c r="D108" s="669" t="s">
        <v>183</v>
      </c>
      <c r="E108" s="684" t="s">
        <v>327</v>
      </c>
      <c r="F108" s="686"/>
      <c r="G108" s="684" t="s">
        <v>364</v>
      </c>
      <c r="H108" s="669" t="s">
        <v>139</v>
      </c>
      <c r="I108" s="685">
        <v>2006</v>
      </c>
      <c r="J108" s="662"/>
      <c r="K108" s="655"/>
      <c r="L108" s="685"/>
      <c r="M108" s="655"/>
      <c r="N108" s="689">
        <v>640000</v>
      </c>
      <c r="O108" s="662"/>
    </row>
    <row r="109" spans="1:15" ht="19.5" customHeight="1" x14ac:dyDescent="0.25">
      <c r="A109" s="685">
        <v>77</v>
      </c>
      <c r="B109" s="686" t="s">
        <v>240</v>
      </c>
      <c r="C109" s="687" t="s">
        <v>138</v>
      </c>
      <c r="D109" s="669" t="s">
        <v>183</v>
      </c>
      <c r="E109" s="684" t="s">
        <v>304</v>
      </c>
      <c r="F109" s="686"/>
      <c r="G109" s="684" t="s">
        <v>364</v>
      </c>
      <c r="H109" s="669" t="s">
        <v>139</v>
      </c>
      <c r="I109" s="685">
        <v>2006</v>
      </c>
      <c r="J109" s="662"/>
      <c r="K109" s="655"/>
      <c r="L109" s="685"/>
      <c r="M109" s="655"/>
      <c r="N109" s="689">
        <v>1360000</v>
      </c>
      <c r="O109" s="662"/>
    </row>
    <row r="110" spans="1:15" ht="19.5" customHeight="1" x14ac:dyDescent="0.25">
      <c r="A110" s="685">
        <v>78</v>
      </c>
      <c r="B110" s="686" t="s">
        <v>272</v>
      </c>
      <c r="C110" s="687" t="s">
        <v>138</v>
      </c>
      <c r="D110" s="669" t="s">
        <v>209</v>
      </c>
      <c r="E110" s="684" t="s">
        <v>299</v>
      </c>
      <c r="F110" s="686"/>
      <c r="G110" s="684" t="s">
        <v>379</v>
      </c>
      <c r="H110" s="669" t="s">
        <v>139</v>
      </c>
      <c r="I110" s="685">
        <v>2006</v>
      </c>
      <c r="J110" s="662"/>
      <c r="K110" s="655"/>
      <c r="L110" s="685"/>
      <c r="M110" s="655"/>
      <c r="N110" s="689">
        <v>140000</v>
      </c>
      <c r="O110" s="662"/>
    </row>
    <row r="111" spans="1:15" ht="19.5" customHeight="1" x14ac:dyDescent="0.25">
      <c r="A111" s="685">
        <v>79</v>
      </c>
      <c r="B111" s="686" t="s">
        <v>255</v>
      </c>
      <c r="C111" s="687" t="s">
        <v>138</v>
      </c>
      <c r="D111" s="669" t="s">
        <v>196</v>
      </c>
      <c r="E111" s="684" t="s">
        <v>304</v>
      </c>
      <c r="F111" s="686"/>
      <c r="G111" s="684" t="s">
        <v>863</v>
      </c>
      <c r="H111" s="669" t="s">
        <v>139</v>
      </c>
      <c r="I111" s="685">
        <v>2006</v>
      </c>
      <c r="J111" s="662"/>
      <c r="K111" s="655"/>
      <c r="L111" s="685"/>
      <c r="M111" s="655"/>
      <c r="N111" s="689">
        <v>2400000</v>
      </c>
      <c r="O111" s="662"/>
    </row>
    <row r="112" spans="1:15" ht="19.5" customHeight="1" x14ac:dyDescent="0.25">
      <c r="A112" s="685">
        <v>80</v>
      </c>
      <c r="B112" s="686" t="s">
        <v>272</v>
      </c>
      <c r="C112" s="687" t="s">
        <v>138</v>
      </c>
      <c r="D112" s="669" t="s">
        <v>209</v>
      </c>
      <c r="E112" s="684" t="s">
        <v>299</v>
      </c>
      <c r="F112" s="686"/>
      <c r="G112" s="684" t="s">
        <v>379</v>
      </c>
      <c r="H112" s="669" t="s">
        <v>139</v>
      </c>
      <c r="I112" s="685">
        <v>2006</v>
      </c>
      <c r="J112" s="662"/>
      <c r="K112" s="655"/>
      <c r="L112" s="685"/>
      <c r="M112" s="655"/>
      <c r="N112" s="689">
        <v>280000</v>
      </c>
      <c r="O112" s="662"/>
    </row>
    <row r="113" spans="1:15" ht="19.5" customHeight="1" x14ac:dyDescent="0.25">
      <c r="A113" s="685">
        <v>81</v>
      </c>
      <c r="B113" s="686" t="s">
        <v>245</v>
      </c>
      <c r="C113" s="687" t="s">
        <v>138</v>
      </c>
      <c r="D113" s="669" t="s">
        <v>187</v>
      </c>
      <c r="E113" s="684" t="s">
        <v>304</v>
      </c>
      <c r="F113" s="686"/>
      <c r="G113" s="684" t="s">
        <v>360</v>
      </c>
      <c r="H113" s="669" t="s">
        <v>139</v>
      </c>
      <c r="I113" s="685">
        <v>2006</v>
      </c>
      <c r="J113" s="662"/>
      <c r="K113" s="655"/>
      <c r="L113" s="685"/>
      <c r="M113" s="655"/>
      <c r="N113" s="689">
        <v>1600000</v>
      </c>
      <c r="O113" s="662"/>
    </row>
    <row r="114" spans="1:15" ht="19.5" customHeight="1" x14ac:dyDescent="0.25">
      <c r="A114" s="685">
        <v>82</v>
      </c>
      <c r="B114" s="686" t="s">
        <v>241</v>
      </c>
      <c r="C114" s="687" t="s">
        <v>138</v>
      </c>
      <c r="D114" s="669" t="s">
        <v>184</v>
      </c>
      <c r="E114" s="684" t="s">
        <v>329</v>
      </c>
      <c r="F114" s="686"/>
      <c r="G114" s="684" t="s">
        <v>367</v>
      </c>
      <c r="H114" s="669" t="s">
        <v>139</v>
      </c>
      <c r="I114" s="685">
        <v>2006</v>
      </c>
      <c r="J114" s="662"/>
      <c r="K114" s="655"/>
      <c r="L114" s="685"/>
      <c r="M114" s="655"/>
      <c r="N114" s="689">
        <v>1200000</v>
      </c>
      <c r="O114" s="662"/>
    </row>
    <row r="115" spans="1:15" ht="19.5" customHeight="1" x14ac:dyDescent="0.25">
      <c r="A115" s="685">
        <v>83</v>
      </c>
      <c r="B115" s="686" t="s">
        <v>245</v>
      </c>
      <c r="C115" s="687" t="s">
        <v>138</v>
      </c>
      <c r="D115" s="669" t="s">
        <v>187</v>
      </c>
      <c r="E115" s="684" t="s">
        <v>304</v>
      </c>
      <c r="F115" s="686"/>
      <c r="G115" s="684" t="s">
        <v>360</v>
      </c>
      <c r="H115" s="669" t="s">
        <v>139</v>
      </c>
      <c r="I115" s="685">
        <v>2004</v>
      </c>
      <c r="J115" s="662"/>
      <c r="K115" s="655"/>
      <c r="L115" s="685"/>
      <c r="M115" s="655"/>
      <c r="N115" s="689">
        <v>227500</v>
      </c>
      <c r="O115" s="662"/>
    </row>
    <row r="116" spans="1:15" ht="19.5" customHeight="1" x14ac:dyDescent="0.25">
      <c r="A116" s="685">
        <v>84</v>
      </c>
      <c r="B116" s="686" t="s">
        <v>812</v>
      </c>
      <c r="C116" s="687" t="s">
        <v>138</v>
      </c>
      <c r="D116" s="669" t="s">
        <v>178</v>
      </c>
      <c r="E116" s="684" t="s">
        <v>301</v>
      </c>
      <c r="F116" s="686"/>
      <c r="G116" s="684" t="s">
        <v>361</v>
      </c>
      <c r="H116" s="669" t="s">
        <v>139</v>
      </c>
      <c r="I116" s="685">
        <v>2005</v>
      </c>
      <c r="J116" s="662"/>
      <c r="K116" s="655"/>
      <c r="L116" s="685"/>
      <c r="M116" s="655"/>
      <c r="N116" s="689">
        <v>2275000</v>
      </c>
      <c r="O116" s="662"/>
    </row>
    <row r="117" spans="1:15" ht="19.5" customHeight="1" x14ac:dyDescent="0.25">
      <c r="A117" s="685">
        <v>85</v>
      </c>
      <c r="B117" s="686" t="s">
        <v>240</v>
      </c>
      <c r="C117" s="687" t="s">
        <v>138</v>
      </c>
      <c r="D117" s="669" t="s">
        <v>183</v>
      </c>
      <c r="E117" s="684" t="s">
        <v>304</v>
      </c>
      <c r="F117" s="686"/>
      <c r="G117" s="684" t="s">
        <v>369</v>
      </c>
      <c r="H117" s="669" t="s">
        <v>139</v>
      </c>
      <c r="I117" s="685">
        <v>2003</v>
      </c>
      <c r="J117" s="662"/>
      <c r="K117" s="655"/>
      <c r="L117" s="685"/>
      <c r="M117" s="655"/>
      <c r="N117" s="689">
        <v>552500</v>
      </c>
      <c r="O117" s="662"/>
    </row>
    <row r="118" spans="1:15" ht="19.5" customHeight="1" x14ac:dyDescent="0.25">
      <c r="A118" s="685">
        <v>86</v>
      </c>
      <c r="B118" s="686" t="s">
        <v>240</v>
      </c>
      <c r="C118" s="687" t="s">
        <v>138</v>
      </c>
      <c r="D118" s="669" t="s">
        <v>183</v>
      </c>
      <c r="E118" s="684" t="s">
        <v>329</v>
      </c>
      <c r="F118" s="686"/>
      <c r="G118" s="684" t="s">
        <v>364</v>
      </c>
      <c r="H118" s="669" t="s">
        <v>139</v>
      </c>
      <c r="I118" s="685">
        <v>2006</v>
      </c>
      <c r="J118" s="662"/>
      <c r="K118" s="655"/>
      <c r="L118" s="685"/>
      <c r="M118" s="655"/>
      <c r="N118" s="689">
        <v>3600000</v>
      </c>
      <c r="O118" s="662"/>
    </row>
    <row r="119" spans="1:15" ht="19.5" customHeight="1" x14ac:dyDescent="0.25">
      <c r="A119" s="685">
        <v>87</v>
      </c>
      <c r="B119" s="686" t="s">
        <v>240</v>
      </c>
      <c r="C119" s="687" t="s">
        <v>138</v>
      </c>
      <c r="D119" s="669" t="s">
        <v>824</v>
      </c>
      <c r="E119" s="684" t="s">
        <v>304</v>
      </c>
      <c r="F119" s="686"/>
      <c r="G119" s="684" t="s">
        <v>367</v>
      </c>
      <c r="H119" s="669" t="s">
        <v>139</v>
      </c>
      <c r="I119" s="685">
        <v>2006</v>
      </c>
      <c r="J119" s="662"/>
      <c r="K119" s="655"/>
      <c r="L119" s="685"/>
      <c r="M119" s="655"/>
      <c r="N119" s="689">
        <v>1200000</v>
      </c>
      <c r="O119" s="662"/>
    </row>
    <row r="120" spans="1:15" ht="19.5" customHeight="1" x14ac:dyDescent="0.25">
      <c r="A120" s="685">
        <v>88</v>
      </c>
      <c r="B120" s="686" t="s">
        <v>233</v>
      </c>
      <c r="C120" s="687" t="s">
        <v>138</v>
      </c>
      <c r="D120" s="669" t="s">
        <v>176</v>
      </c>
      <c r="E120" s="684" t="s">
        <v>324</v>
      </c>
      <c r="F120" s="686"/>
      <c r="G120" s="684" t="s">
        <v>363</v>
      </c>
      <c r="H120" s="669" t="s">
        <v>139</v>
      </c>
      <c r="I120" s="685">
        <v>2006</v>
      </c>
      <c r="J120" s="662"/>
      <c r="K120" s="655"/>
      <c r="L120" s="685"/>
      <c r="M120" s="655"/>
      <c r="N120" s="689">
        <v>750000</v>
      </c>
      <c r="O120" s="662"/>
    </row>
    <row r="121" spans="1:15" ht="19.5" customHeight="1" x14ac:dyDescent="0.25">
      <c r="A121" s="685">
        <v>89</v>
      </c>
      <c r="B121" s="686" t="s">
        <v>271</v>
      </c>
      <c r="C121" s="687" t="s">
        <v>138</v>
      </c>
      <c r="D121" s="669" t="s">
        <v>177</v>
      </c>
      <c r="E121" s="684" t="s">
        <v>324</v>
      </c>
      <c r="F121" s="686"/>
      <c r="G121" s="684" t="s">
        <v>362</v>
      </c>
      <c r="H121" s="669" t="s">
        <v>139</v>
      </c>
      <c r="I121" s="685">
        <v>2006</v>
      </c>
      <c r="J121" s="662"/>
      <c r="K121" s="655"/>
      <c r="L121" s="685"/>
      <c r="M121" s="655"/>
      <c r="N121" s="689">
        <v>5740000</v>
      </c>
      <c r="O121" s="662"/>
    </row>
    <row r="122" spans="1:15" ht="19.5" customHeight="1" x14ac:dyDescent="0.25">
      <c r="A122" s="685">
        <v>90</v>
      </c>
      <c r="B122" s="686" t="s">
        <v>240</v>
      </c>
      <c r="C122" s="687" t="s">
        <v>138</v>
      </c>
      <c r="D122" s="669" t="s">
        <v>183</v>
      </c>
      <c r="E122" s="684" t="s">
        <v>329</v>
      </c>
      <c r="F122" s="686"/>
      <c r="G122" s="684" t="s">
        <v>364</v>
      </c>
      <c r="H122" s="669" t="s">
        <v>139</v>
      </c>
      <c r="I122" s="685">
        <v>2006</v>
      </c>
      <c r="J122" s="662"/>
      <c r="K122" s="655"/>
      <c r="L122" s="685"/>
      <c r="M122" s="655"/>
      <c r="N122" s="689">
        <v>18000000</v>
      </c>
      <c r="O122" s="662"/>
    </row>
    <row r="123" spans="1:15" ht="19.5" customHeight="1" x14ac:dyDescent="0.25">
      <c r="A123" s="685">
        <v>91</v>
      </c>
      <c r="B123" s="686" t="s">
        <v>241</v>
      </c>
      <c r="C123" s="687" t="s">
        <v>138</v>
      </c>
      <c r="D123" s="669" t="s">
        <v>182</v>
      </c>
      <c r="E123" s="684" t="s">
        <v>329</v>
      </c>
      <c r="F123" s="686"/>
      <c r="G123" s="684" t="s">
        <v>362</v>
      </c>
      <c r="H123" s="669" t="s">
        <v>139</v>
      </c>
      <c r="I123" s="685">
        <v>2006</v>
      </c>
      <c r="J123" s="662"/>
      <c r="K123" s="655"/>
      <c r="L123" s="685"/>
      <c r="M123" s="655"/>
      <c r="N123" s="689">
        <v>1920000</v>
      </c>
      <c r="O123" s="662"/>
    </row>
    <row r="124" spans="1:15" ht="19.5" customHeight="1" x14ac:dyDescent="0.25">
      <c r="A124" s="685">
        <v>92</v>
      </c>
      <c r="B124" s="686" t="s">
        <v>241</v>
      </c>
      <c r="C124" s="687" t="s">
        <v>138</v>
      </c>
      <c r="D124" s="669" t="s">
        <v>182</v>
      </c>
      <c r="E124" s="684" t="s">
        <v>314</v>
      </c>
      <c r="F124" s="686"/>
      <c r="G124" s="684" t="s">
        <v>362</v>
      </c>
      <c r="H124" s="669" t="s">
        <v>139</v>
      </c>
      <c r="I124" s="685">
        <v>2001</v>
      </c>
      <c r="J124" s="662"/>
      <c r="K124" s="655"/>
      <c r="L124" s="685"/>
      <c r="M124" s="655"/>
      <c r="N124" s="689">
        <v>1690000</v>
      </c>
      <c r="O124" s="662"/>
    </row>
    <row r="125" spans="1:15" ht="19.5" customHeight="1" x14ac:dyDescent="0.25">
      <c r="A125" s="685">
        <v>93</v>
      </c>
      <c r="B125" s="686" t="s">
        <v>245</v>
      </c>
      <c r="C125" s="687" t="s">
        <v>138</v>
      </c>
      <c r="D125" s="669" t="s">
        <v>187</v>
      </c>
      <c r="E125" s="684" t="s">
        <v>304</v>
      </c>
      <c r="F125" s="686"/>
      <c r="G125" s="684" t="s">
        <v>360</v>
      </c>
      <c r="H125" s="669" t="s">
        <v>139</v>
      </c>
      <c r="I125" s="685">
        <v>2004</v>
      </c>
      <c r="J125" s="662"/>
      <c r="K125" s="655"/>
      <c r="L125" s="685"/>
      <c r="M125" s="655"/>
      <c r="N125" s="689">
        <v>735000</v>
      </c>
      <c r="O125" s="662"/>
    </row>
    <row r="126" spans="1:15" ht="19.5" customHeight="1" x14ac:dyDescent="0.25">
      <c r="A126" s="685">
        <v>94</v>
      </c>
      <c r="B126" s="686" t="s">
        <v>232</v>
      </c>
      <c r="C126" s="687" t="s">
        <v>138</v>
      </c>
      <c r="D126" s="669" t="s">
        <v>175</v>
      </c>
      <c r="E126" s="684" t="s">
        <v>304</v>
      </c>
      <c r="F126" s="686"/>
      <c r="G126" s="684" t="s">
        <v>360</v>
      </c>
      <c r="H126" s="669" t="s">
        <v>139</v>
      </c>
      <c r="I126" s="685">
        <v>2006</v>
      </c>
      <c r="J126" s="662"/>
      <c r="K126" s="655"/>
      <c r="L126" s="685"/>
      <c r="M126" s="655"/>
      <c r="N126" s="689">
        <v>800000</v>
      </c>
      <c r="O126" s="662"/>
    </row>
    <row r="127" spans="1:15" ht="19.5" customHeight="1" x14ac:dyDescent="0.25">
      <c r="A127" s="685">
        <v>95</v>
      </c>
      <c r="B127" s="686" t="s">
        <v>272</v>
      </c>
      <c r="C127" s="687" t="s">
        <v>138</v>
      </c>
      <c r="D127" s="669" t="s">
        <v>209</v>
      </c>
      <c r="E127" s="684" t="s">
        <v>299</v>
      </c>
      <c r="F127" s="686"/>
      <c r="G127" s="684" t="s">
        <v>379</v>
      </c>
      <c r="H127" s="669" t="s">
        <v>139</v>
      </c>
      <c r="I127" s="685">
        <v>2006</v>
      </c>
      <c r="J127" s="662"/>
      <c r="K127" s="655"/>
      <c r="L127" s="685"/>
      <c r="M127" s="655"/>
      <c r="N127" s="689">
        <v>857500</v>
      </c>
      <c r="O127" s="662"/>
    </row>
    <row r="128" spans="1:15" ht="19.5" customHeight="1" x14ac:dyDescent="0.25">
      <c r="A128" s="685">
        <v>96</v>
      </c>
      <c r="B128" s="686" t="s">
        <v>272</v>
      </c>
      <c r="C128" s="687" t="s">
        <v>138</v>
      </c>
      <c r="D128" s="669" t="s">
        <v>209</v>
      </c>
      <c r="E128" s="684" t="s">
        <v>299</v>
      </c>
      <c r="F128" s="686"/>
      <c r="G128" s="684" t="s">
        <v>379</v>
      </c>
      <c r="H128" s="669" t="s">
        <v>139</v>
      </c>
      <c r="I128" s="685">
        <v>2004</v>
      </c>
      <c r="J128" s="662"/>
      <c r="K128" s="655"/>
      <c r="L128" s="685"/>
      <c r="M128" s="655"/>
      <c r="N128" s="689">
        <v>455000</v>
      </c>
      <c r="O128" s="662"/>
    </row>
    <row r="129" spans="1:15" ht="19.5" customHeight="1" x14ac:dyDescent="0.25">
      <c r="A129" s="685">
        <v>97</v>
      </c>
      <c r="B129" s="686" t="s">
        <v>240</v>
      </c>
      <c r="C129" s="687" t="s">
        <v>138</v>
      </c>
      <c r="D129" s="669" t="s">
        <v>183</v>
      </c>
      <c r="E129" s="684" t="s">
        <v>304</v>
      </c>
      <c r="F129" s="686"/>
      <c r="G129" s="684" t="s">
        <v>369</v>
      </c>
      <c r="H129" s="669" t="s">
        <v>139</v>
      </c>
      <c r="I129" s="685">
        <v>2004</v>
      </c>
      <c r="J129" s="662"/>
      <c r="K129" s="655"/>
      <c r="L129" s="685"/>
      <c r="M129" s="655"/>
      <c r="N129" s="689">
        <v>1105000</v>
      </c>
      <c r="O129" s="662"/>
    </row>
    <row r="130" spans="1:15" ht="19.5" customHeight="1" x14ac:dyDescent="0.25">
      <c r="A130" s="685">
        <v>98</v>
      </c>
      <c r="B130" s="686" t="s">
        <v>240</v>
      </c>
      <c r="C130" s="687" t="s">
        <v>138</v>
      </c>
      <c r="D130" s="669" t="s">
        <v>183</v>
      </c>
      <c r="E130" s="684" t="s">
        <v>327</v>
      </c>
      <c r="F130" s="686"/>
      <c r="G130" s="684" t="s">
        <v>364</v>
      </c>
      <c r="H130" s="669" t="s">
        <v>139</v>
      </c>
      <c r="I130" s="685">
        <v>2006</v>
      </c>
      <c r="J130" s="662"/>
      <c r="K130" s="655"/>
      <c r="L130" s="685"/>
      <c r="M130" s="655"/>
      <c r="N130" s="689">
        <v>600000</v>
      </c>
      <c r="O130" s="662"/>
    </row>
    <row r="131" spans="1:15" ht="19.5" customHeight="1" x14ac:dyDescent="0.25">
      <c r="A131" s="685">
        <v>99</v>
      </c>
      <c r="B131" s="686" t="s">
        <v>233</v>
      </c>
      <c r="C131" s="687" t="s">
        <v>138</v>
      </c>
      <c r="D131" s="669" t="s">
        <v>176</v>
      </c>
      <c r="E131" s="684" t="s">
        <v>331</v>
      </c>
      <c r="F131" s="686"/>
      <c r="G131" s="684" t="s">
        <v>363</v>
      </c>
      <c r="H131" s="669" t="s">
        <v>139</v>
      </c>
      <c r="I131" s="685">
        <v>2006</v>
      </c>
      <c r="J131" s="662"/>
      <c r="K131" s="655"/>
      <c r="L131" s="685"/>
      <c r="M131" s="655"/>
      <c r="N131" s="689">
        <v>637500</v>
      </c>
      <c r="O131" s="662"/>
    </row>
    <row r="132" spans="1:15" ht="19.5" customHeight="1" x14ac:dyDescent="0.25">
      <c r="A132" s="685">
        <v>100</v>
      </c>
      <c r="B132" s="686" t="s">
        <v>271</v>
      </c>
      <c r="C132" s="687" t="s">
        <v>138</v>
      </c>
      <c r="D132" s="669" t="s">
        <v>177</v>
      </c>
      <c r="E132" s="684" t="s">
        <v>853</v>
      </c>
      <c r="F132" s="686"/>
      <c r="G132" s="684" t="s">
        <v>362</v>
      </c>
      <c r="H132" s="669" t="s">
        <v>139</v>
      </c>
      <c r="I132" s="685">
        <v>2006</v>
      </c>
      <c r="J132" s="662"/>
      <c r="K132" s="655"/>
      <c r="L132" s="685"/>
      <c r="M132" s="655"/>
      <c r="N132" s="689">
        <v>2700000</v>
      </c>
      <c r="O132" s="662"/>
    </row>
    <row r="133" spans="1:15" ht="19.5" customHeight="1" thickBot="1" x14ac:dyDescent="0.3">
      <c r="A133" s="702">
        <v>101</v>
      </c>
      <c r="B133" s="703" t="s">
        <v>271</v>
      </c>
      <c r="C133" s="704" t="s">
        <v>138</v>
      </c>
      <c r="D133" s="705" t="s">
        <v>177</v>
      </c>
      <c r="E133" s="706" t="s">
        <v>331</v>
      </c>
      <c r="F133" s="703"/>
      <c r="G133" s="706" t="s">
        <v>362</v>
      </c>
      <c r="H133" s="705" t="s">
        <v>139</v>
      </c>
      <c r="I133" s="702">
        <v>2006</v>
      </c>
      <c r="J133" s="668"/>
      <c r="K133" s="656"/>
      <c r="L133" s="702"/>
      <c r="M133" s="656"/>
      <c r="N133" s="707">
        <v>6860000</v>
      </c>
      <c r="O133" s="668"/>
    </row>
    <row r="134" spans="1:15" ht="16.5" customHeight="1" x14ac:dyDescent="0.25">
      <c r="A134" s="685">
        <v>102</v>
      </c>
      <c r="B134" s="686" t="s">
        <v>233</v>
      </c>
      <c r="C134" s="687" t="s">
        <v>138</v>
      </c>
      <c r="D134" s="669" t="s">
        <v>176</v>
      </c>
      <c r="E134" s="684" t="s">
        <v>854</v>
      </c>
      <c r="F134" s="686"/>
      <c r="G134" s="684" t="s">
        <v>361</v>
      </c>
      <c r="H134" s="669" t="s">
        <v>139</v>
      </c>
      <c r="I134" s="685">
        <v>2004</v>
      </c>
      <c r="J134" s="662"/>
      <c r="K134" s="655"/>
      <c r="L134" s="685"/>
      <c r="M134" s="655"/>
      <c r="N134" s="689">
        <v>1105000</v>
      </c>
      <c r="O134" s="662"/>
    </row>
    <row r="135" spans="1:15" ht="16.5" customHeight="1" x14ac:dyDescent="0.25">
      <c r="A135" s="685">
        <v>103</v>
      </c>
      <c r="B135" s="686" t="s">
        <v>243</v>
      </c>
      <c r="C135" s="687" t="s">
        <v>138</v>
      </c>
      <c r="D135" s="669" t="s">
        <v>186</v>
      </c>
      <c r="E135" s="684" t="s">
        <v>316</v>
      </c>
      <c r="F135" s="686"/>
      <c r="G135" s="684" t="s">
        <v>361</v>
      </c>
      <c r="H135" s="669" t="s">
        <v>139</v>
      </c>
      <c r="I135" s="685">
        <v>2006</v>
      </c>
      <c r="J135" s="662"/>
      <c r="K135" s="655"/>
      <c r="L135" s="685"/>
      <c r="M135" s="655"/>
      <c r="N135" s="689">
        <v>322500</v>
      </c>
      <c r="O135" s="662"/>
    </row>
    <row r="136" spans="1:15" ht="16.5" customHeight="1" x14ac:dyDescent="0.25">
      <c r="A136" s="685">
        <v>104</v>
      </c>
      <c r="B136" s="686" t="s">
        <v>243</v>
      </c>
      <c r="C136" s="687" t="s">
        <v>138</v>
      </c>
      <c r="D136" s="669" t="s">
        <v>186</v>
      </c>
      <c r="E136" s="684" t="s">
        <v>309</v>
      </c>
      <c r="F136" s="686"/>
      <c r="G136" s="684" t="s">
        <v>361</v>
      </c>
      <c r="H136" s="669" t="s">
        <v>139</v>
      </c>
      <c r="I136" s="685">
        <v>2006</v>
      </c>
      <c r="J136" s="662"/>
      <c r="K136" s="655"/>
      <c r="L136" s="685"/>
      <c r="M136" s="655"/>
      <c r="N136" s="689">
        <v>360000</v>
      </c>
      <c r="O136" s="662"/>
    </row>
    <row r="137" spans="1:15" ht="16.5" customHeight="1" x14ac:dyDescent="0.25">
      <c r="A137" s="685">
        <v>105</v>
      </c>
      <c r="B137" s="686" t="s">
        <v>267</v>
      </c>
      <c r="C137" s="687" t="s">
        <v>138</v>
      </c>
      <c r="D137" s="669" t="s">
        <v>204</v>
      </c>
      <c r="E137" s="684" t="s">
        <v>855</v>
      </c>
      <c r="F137" s="686"/>
      <c r="G137" s="684" t="s">
        <v>362</v>
      </c>
      <c r="H137" s="669" t="s">
        <v>139</v>
      </c>
      <c r="I137" s="685">
        <v>2004</v>
      </c>
      <c r="J137" s="662"/>
      <c r="K137" s="655"/>
      <c r="L137" s="685"/>
      <c r="M137" s="655"/>
      <c r="N137" s="689">
        <v>700000</v>
      </c>
      <c r="O137" s="662"/>
    </row>
    <row r="138" spans="1:15" ht="16.5" customHeight="1" x14ac:dyDescent="0.25">
      <c r="A138" s="685">
        <v>106</v>
      </c>
      <c r="B138" s="686" t="s">
        <v>251</v>
      </c>
      <c r="C138" s="687" t="s">
        <v>138</v>
      </c>
      <c r="D138" s="669" t="s">
        <v>193</v>
      </c>
      <c r="E138" s="684" t="s">
        <v>325</v>
      </c>
      <c r="F138" s="686"/>
      <c r="G138" s="684" t="s">
        <v>362</v>
      </c>
      <c r="H138" s="669" t="s">
        <v>139</v>
      </c>
      <c r="I138" s="685">
        <v>2006</v>
      </c>
      <c r="J138" s="662"/>
      <c r="K138" s="655"/>
      <c r="L138" s="685"/>
      <c r="M138" s="655"/>
      <c r="N138" s="689">
        <v>93750</v>
      </c>
      <c r="O138" s="662"/>
    </row>
    <row r="139" spans="1:15" ht="16.5" customHeight="1" x14ac:dyDescent="0.25">
      <c r="A139" s="685">
        <v>107</v>
      </c>
      <c r="B139" s="686" t="s">
        <v>245</v>
      </c>
      <c r="C139" s="687" t="s">
        <v>138</v>
      </c>
      <c r="D139" s="669" t="s">
        <v>187</v>
      </c>
      <c r="E139" s="684" t="s">
        <v>304</v>
      </c>
      <c r="F139" s="686"/>
      <c r="G139" s="684" t="s">
        <v>360</v>
      </c>
      <c r="H139" s="669" t="s">
        <v>139</v>
      </c>
      <c r="I139" s="685">
        <v>2006</v>
      </c>
      <c r="J139" s="662"/>
      <c r="K139" s="655"/>
      <c r="L139" s="685"/>
      <c r="M139" s="655"/>
      <c r="N139" s="689">
        <v>525000</v>
      </c>
      <c r="O139" s="662"/>
    </row>
    <row r="140" spans="1:15" ht="16.5" customHeight="1" x14ac:dyDescent="0.25">
      <c r="A140" s="685">
        <v>108</v>
      </c>
      <c r="B140" s="686" t="s">
        <v>272</v>
      </c>
      <c r="C140" s="687" t="s">
        <v>138</v>
      </c>
      <c r="D140" s="669" t="s">
        <v>209</v>
      </c>
      <c r="E140" s="684" t="s">
        <v>299</v>
      </c>
      <c r="F140" s="686"/>
      <c r="G140" s="684" t="s">
        <v>360</v>
      </c>
      <c r="H140" s="669" t="s">
        <v>139</v>
      </c>
      <c r="I140" s="685">
        <v>2005</v>
      </c>
      <c r="J140" s="662"/>
      <c r="K140" s="655"/>
      <c r="L140" s="685"/>
      <c r="M140" s="655"/>
      <c r="N140" s="689">
        <v>490000</v>
      </c>
      <c r="O140" s="662"/>
    </row>
    <row r="141" spans="1:15" ht="16.5" customHeight="1" x14ac:dyDescent="0.25">
      <c r="A141" s="685">
        <v>109</v>
      </c>
      <c r="B141" s="686" t="s">
        <v>232</v>
      </c>
      <c r="C141" s="687" t="s">
        <v>138</v>
      </c>
      <c r="D141" s="669" t="s">
        <v>175</v>
      </c>
      <c r="E141" s="684" t="s">
        <v>304</v>
      </c>
      <c r="F141" s="686"/>
      <c r="G141" s="684" t="s">
        <v>360</v>
      </c>
      <c r="H141" s="669" t="s">
        <v>139</v>
      </c>
      <c r="I141" s="685">
        <v>2006</v>
      </c>
      <c r="J141" s="662"/>
      <c r="K141" s="655"/>
      <c r="L141" s="685"/>
      <c r="M141" s="655"/>
      <c r="N141" s="689">
        <v>937500</v>
      </c>
      <c r="O141" s="662"/>
    </row>
    <row r="142" spans="1:15" ht="16.5" customHeight="1" x14ac:dyDescent="0.25">
      <c r="A142" s="685">
        <v>110</v>
      </c>
      <c r="B142" s="686" t="s">
        <v>240</v>
      </c>
      <c r="C142" s="687" t="s">
        <v>138</v>
      </c>
      <c r="D142" s="669" t="s">
        <v>183</v>
      </c>
      <c r="E142" s="684" t="s">
        <v>329</v>
      </c>
      <c r="F142" s="686"/>
      <c r="G142" s="684" t="s">
        <v>364</v>
      </c>
      <c r="H142" s="669" t="s">
        <v>139</v>
      </c>
      <c r="I142" s="685">
        <v>2006</v>
      </c>
      <c r="J142" s="662"/>
      <c r="K142" s="655"/>
      <c r="L142" s="685"/>
      <c r="M142" s="655"/>
      <c r="N142" s="689">
        <v>14400000</v>
      </c>
      <c r="O142" s="662"/>
    </row>
    <row r="143" spans="1:15" ht="16.5" customHeight="1" x14ac:dyDescent="0.25">
      <c r="A143" s="685">
        <v>111</v>
      </c>
      <c r="B143" s="686" t="s">
        <v>245</v>
      </c>
      <c r="C143" s="687" t="s">
        <v>138</v>
      </c>
      <c r="D143" s="669" t="s">
        <v>187</v>
      </c>
      <c r="E143" s="684" t="s">
        <v>304</v>
      </c>
      <c r="F143" s="686"/>
      <c r="G143" s="684" t="s">
        <v>360</v>
      </c>
      <c r="H143" s="669" t="s">
        <v>139</v>
      </c>
      <c r="I143" s="685">
        <v>2005</v>
      </c>
      <c r="J143" s="662"/>
      <c r="K143" s="655"/>
      <c r="L143" s="685"/>
      <c r="M143" s="655"/>
      <c r="N143" s="689">
        <v>735000</v>
      </c>
      <c r="O143" s="662"/>
    </row>
    <row r="144" spans="1:15" ht="16.5" customHeight="1" x14ac:dyDescent="0.25">
      <c r="A144" s="685">
        <v>112</v>
      </c>
      <c r="B144" s="686" t="s">
        <v>240</v>
      </c>
      <c r="C144" s="687" t="s">
        <v>138</v>
      </c>
      <c r="D144" s="669" t="s">
        <v>183</v>
      </c>
      <c r="E144" s="684" t="s">
        <v>304</v>
      </c>
      <c r="F144" s="686"/>
      <c r="G144" s="684" t="s">
        <v>369</v>
      </c>
      <c r="H144" s="669" t="s">
        <v>139</v>
      </c>
      <c r="I144" s="685">
        <v>2001</v>
      </c>
      <c r="J144" s="662"/>
      <c r="K144" s="655"/>
      <c r="L144" s="685"/>
      <c r="M144" s="655"/>
      <c r="N144" s="689">
        <v>2040000</v>
      </c>
      <c r="O144" s="662"/>
    </row>
    <row r="145" spans="1:15" ht="16.5" customHeight="1" x14ac:dyDescent="0.25">
      <c r="A145" s="685">
        <v>113</v>
      </c>
      <c r="B145" s="686" t="s">
        <v>233</v>
      </c>
      <c r="C145" s="687" t="s">
        <v>138</v>
      </c>
      <c r="D145" s="669" t="s">
        <v>176</v>
      </c>
      <c r="E145" s="684" t="s">
        <v>331</v>
      </c>
      <c r="F145" s="686"/>
      <c r="G145" s="684" t="s">
        <v>363</v>
      </c>
      <c r="H145" s="669" t="s">
        <v>139</v>
      </c>
      <c r="I145" s="685">
        <v>2005</v>
      </c>
      <c r="J145" s="662"/>
      <c r="K145" s="655"/>
      <c r="L145" s="685"/>
      <c r="M145" s="655"/>
      <c r="N145" s="689">
        <v>595000</v>
      </c>
      <c r="O145" s="662"/>
    </row>
    <row r="146" spans="1:15" ht="16.5" customHeight="1" x14ac:dyDescent="0.25">
      <c r="A146" s="685">
        <v>114</v>
      </c>
      <c r="B146" s="686" t="s">
        <v>813</v>
      </c>
      <c r="C146" s="687" t="s">
        <v>138</v>
      </c>
      <c r="D146" s="669" t="s">
        <v>829</v>
      </c>
      <c r="E146" s="684" t="s">
        <v>304</v>
      </c>
      <c r="F146" s="686"/>
      <c r="G146" s="684" t="s">
        <v>369</v>
      </c>
      <c r="H146" s="669" t="s">
        <v>139</v>
      </c>
      <c r="I146" s="685">
        <v>2006</v>
      </c>
      <c r="J146" s="662"/>
      <c r="K146" s="655"/>
      <c r="L146" s="685"/>
      <c r="M146" s="655"/>
      <c r="N146" s="689">
        <v>975000</v>
      </c>
      <c r="O146" s="662"/>
    </row>
    <row r="147" spans="1:15" ht="16.5" customHeight="1" x14ac:dyDescent="0.25">
      <c r="A147" s="685">
        <v>115</v>
      </c>
      <c r="B147" s="686" t="s">
        <v>232</v>
      </c>
      <c r="C147" s="687" t="s">
        <v>138</v>
      </c>
      <c r="D147" s="669" t="s">
        <v>175</v>
      </c>
      <c r="E147" s="684" t="s">
        <v>304</v>
      </c>
      <c r="F147" s="686"/>
      <c r="G147" s="684" t="s">
        <v>360</v>
      </c>
      <c r="H147" s="669" t="s">
        <v>139</v>
      </c>
      <c r="I147" s="685">
        <v>2006</v>
      </c>
      <c r="J147" s="662"/>
      <c r="K147" s="655"/>
      <c r="L147" s="685"/>
      <c r="M147" s="655"/>
      <c r="N147" s="689">
        <v>450000</v>
      </c>
      <c r="O147" s="662"/>
    </row>
    <row r="148" spans="1:15" ht="16.5" customHeight="1" x14ac:dyDescent="0.25">
      <c r="A148" s="685">
        <v>116</v>
      </c>
      <c r="B148" s="686" t="s">
        <v>245</v>
      </c>
      <c r="C148" s="687" t="s">
        <v>138</v>
      </c>
      <c r="D148" s="669" t="s">
        <v>187</v>
      </c>
      <c r="E148" s="684" t="s">
        <v>304</v>
      </c>
      <c r="F148" s="686"/>
      <c r="G148" s="684" t="s">
        <v>360</v>
      </c>
      <c r="H148" s="669" t="s">
        <v>139</v>
      </c>
      <c r="I148" s="685">
        <v>2006</v>
      </c>
      <c r="J148" s="662"/>
      <c r="K148" s="655"/>
      <c r="L148" s="685"/>
      <c r="M148" s="655"/>
      <c r="N148" s="689">
        <v>1400000</v>
      </c>
      <c r="O148" s="662"/>
    </row>
    <row r="149" spans="1:15" ht="16.5" customHeight="1" x14ac:dyDescent="0.25">
      <c r="A149" s="685">
        <v>117</v>
      </c>
      <c r="B149" s="686" t="s">
        <v>232</v>
      </c>
      <c r="C149" s="687" t="s">
        <v>138</v>
      </c>
      <c r="D149" s="669" t="s">
        <v>175</v>
      </c>
      <c r="E149" s="684" t="s">
        <v>304</v>
      </c>
      <c r="F149" s="686"/>
      <c r="G149" s="684" t="s">
        <v>360</v>
      </c>
      <c r="H149" s="669" t="s">
        <v>139</v>
      </c>
      <c r="I149" s="685">
        <v>2006</v>
      </c>
      <c r="J149" s="662"/>
      <c r="K149" s="655"/>
      <c r="L149" s="685"/>
      <c r="M149" s="655"/>
      <c r="N149" s="689">
        <v>6012500</v>
      </c>
      <c r="O149" s="662"/>
    </row>
    <row r="150" spans="1:15" ht="16.5" customHeight="1" x14ac:dyDescent="0.25">
      <c r="A150" s="685">
        <v>118</v>
      </c>
      <c r="B150" s="686" t="s">
        <v>814</v>
      </c>
      <c r="C150" s="687" t="s">
        <v>138</v>
      </c>
      <c r="D150" s="669" t="s">
        <v>176</v>
      </c>
      <c r="E150" s="684" t="s">
        <v>300</v>
      </c>
      <c r="F150" s="686"/>
      <c r="G150" s="684" t="s">
        <v>866</v>
      </c>
      <c r="H150" s="669" t="s">
        <v>139</v>
      </c>
      <c r="I150" s="685">
        <v>2001</v>
      </c>
      <c r="J150" s="662"/>
      <c r="K150" s="655"/>
      <c r="L150" s="685"/>
      <c r="M150" s="655"/>
      <c r="N150" s="689">
        <v>600000</v>
      </c>
      <c r="O150" s="662"/>
    </row>
    <row r="151" spans="1:15" ht="16.5" customHeight="1" x14ac:dyDescent="0.25">
      <c r="A151" s="685">
        <v>119</v>
      </c>
      <c r="B151" s="686" t="s">
        <v>272</v>
      </c>
      <c r="C151" s="687" t="s">
        <v>138</v>
      </c>
      <c r="D151" s="669" t="s">
        <v>209</v>
      </c>
      <c r="E151" s="684" t="s">
        <v>304</v>
      </c>
      <c r="F151" s="686"/>
      <c r="G151" s="684" t="s">
        <v>378</v>
      </c>
      <c r="H151" s="669" t="s">
        <v>139</v>
      </c>
      <c r="I151" s="685">
        <v>2001</v>
      </c>
      <c r="J151" s="662"/>
      <c r="K151" s="655"/>
      <c r="L151" s="685"/>
      <c r="M151" s="655"/>
      <c r="N151" s="689">
        <v>75000</v>
      </c>
      <c r="O151" s="662"/>
    </row>
    <row r="152" spans="1:15" ht="16.5" customHeight="1" x14ac:dyDescent="0.25">
      <c r="A152" s="685">
        <v>120</v>
      </c>
      <c r="B152" s="686" t="s">
        <v>245</v>
      </c>
      <c r="C152" s="687" t="s">
        <v>138</v>
      </c>
      <c r="D152" s="669" t="s">
        <v>187</v>
      </c>
      <c r="E152" s="684" t="s">
        <v>304</v>
      </c>
      <c r="F152" s="686"/>
      <c r="G152" s="684" t="s">
        <v>360</v>
      </c>
      <c r="H152" s="669" t="s">
        <v>139</v>
      </c>
      <c r="I152" s="685">
        <v>2000</v>
      </c>
      <c r="J152" s="662"/>
      <c r="K152" s="655"/>
      <c r="L152" s="685"/>
      <c r="M152" s="655"/>
      <c r="N152" s="689">
        <v>1400000</v>
      </c>
      <c r="O152" s="662"/>
    </row>
    <row r="153" spans="1:15" ht="16.5" customHeight="1" x14ac:dyDescent="0.25">
      <c r="A153" s="685">
        <v>121</v>
      </c>
      <c r="B153" s="686" t="s">
        <v>815</v>
      </c>
      <c r="C153" s="687" t="s">
        <v>138</v>
      </c>
      <c r="D153" s="669" t="s">
        <v>822</v>
      </c>
      <c r="E153" s="684" t="s">
        <v>856</v>
      </c>
      <c r="F153" s="686"/>
      <c r="G153" s="684" t="s">
        <v>370</v>
      </c>
      <c r="H153" s="669" t="s">
        <v>139</v>
      </c>
      <c r="I153" s="685">
        <v>2006</v>
      </c>
      <c r="J153" s="662"/>
      <c r="K153" s="655"/>
      <c r="L153" s="685"/>
      <c r="M153" s="655"/>
      <c r="N153" s="689">
        <v>112500</v>
      </c>
      <c r="O153" s="662"/>
    </row>
    <row r="154" spans="1:15" ht="16.5" customHeight="1" x14ac:dyDescent="0.25">
      <c r="A154" s="685">
        <v>122</v>
      </c>
      <c r="B154" s="686" t="s">
        <v>239</v>
      </c>
      <c r="C154" s="687" t="s">
        <v>138</v>
      </c>
      <c r="D154" s="669" t="s">
        <v>182</v>
      </c>
      <c r="E154" s="684" t="s">
        <v>857</v>
      </c>
      <c r="F154" s="686"/>
      <c r="G154" s="684" t="s">
        <v>362</v>
      </c>
      <c r="H154" s="669" t="s">
        <v>139</v>
      </c>
      <c r="I154" s="685">
        <v>2006</v>
      </c>
      <c r="J154" s="662"/>
      <c r="K154" s="655"/>
      <c r="L154" s="685"/>
      <c r="M154" s="655"/>
      <c r="N154" s="689">
        <v>1500000</v>
      </c>
      <c r="O154" s="662"/>
    </row>
    <row r="155" spans="1:15" ht="16.5" customHeight="1" x14ac:dyDescent="0.25">
      <c r="A155" s="685">
        <v>123</v>
      </c>
      <c r="B155" s="686" t="s">
        <v>239</v>
      </c>
      <c r="C155" s="687" t="s">
        <v>138</v>
      </c>
      <c r="D155" s="669" t="s">
        <v>182</v>
      </c>
      <c r="E155" s="684" t="s">
        <v>317</v>
      </c>
      <c r="F155" s="686"/>
      <c r="G155" s="684" t="s">
        <v>362</v>
      </c>
      <c r="H155" s="669" t="s">
        <v>139</v>
      </c>
      <c r="I155" s="685">
        <v>2003</v>
      </c>
      <c r="J155" s="662"/>
      <c r="K155" s="655"/>
      <c r="L155" s="685"/>
      <c r="M155" s="655"/>
      <c r="N155" s="689">
        <v>1050000</v>
      </c>
      <c r="O155" s="662"/>
    </row>
    <row r="156" spans="1:15" ht="16.5" customHeight="1" x14ac:dyDescent="0.25">
      <c r="A156" s="685">
        <v>124</v>
      </c>
      <c r="B156" s="686" t="s">
        <v>816</v>
      </c>
      <c r="C156" s="687" t="s">
        <v>450</v>
      </c>
      <c r="D156" s="669" t="s">
        <v>2066</v>
      </c>
      <c r="E156" s="684" t="s">
        <v>331</v>
      </c>
      <c r="F156" s="686"/>
      <c r="G156" s="684" t="s">
        <v>867</v>
      </c>
      <c r="H156" s="669" t="s">
        <v>139</v>
      </c>
      <c r="I156" s="685">
        <v>2007</v>
      </c>
      <c r="J156" s="662"/>
      <c r="K156" s="655"/>
      <c r="L156" s="685"/>
      <c r="M156" s="655"/>
      <c r="N156" s="689">
        <v>20000000</v>
      </c>
      <c r="O156" s="662"/>
    </row>
    <row r="157" spans="1:15" ht="16.5" customHeight="1" x14ac:dyDescent="0.25">
      <c r="A157" s="685">
        <v>125</v>
      </c>
      <c r="B157" s="686"/>
      <c r="C157" s="687" t="s">
        <v>450</v>
      </c>
      <c r="D157" s="669" t="s">
        <v>2067</v>
      </c>
      <c r="E157" s="684" t="s">
        <v>309</v>
      </c>
      <c r="F157" s="686"/>
      <c r="G157" s="684" t="s">
        <v>867</v>
      </c>
      <c r="H157" s="669" t="s">
        <v>139</v>
      </c>
      <c r="I157" s="685">
        <v>2007</v>
      </c>
      <c r="J157" s="662"/>
      <c r="K157" s="655"/>
      <c r="L157" s="685"/>
      <c r="M157" s="655"/>
      <c r="N157" s="689">
        <v>24000000</v>
      </c>
      <c r="O157" s="662"/>
    </row>
    <row r="158" spans="1:15" ht="16.5" customHeight="1" x14ac:dyDescent="0.25">
      <c r="A158" s="685">
        <v>126</v>
      </c>
      <c r="B158" s="686" t="s">
        <v>817</v>
      </c>
      <c r="C158" s="687" t="s">
        <v>841</v>
      </c>
      <c r="D158" s="669" t="s">
        <v>2068</v>
      </c>
      <c r="E158" s="684" t="s">
        <v>300</v>
      </c>
      <c r="F158" s="686"/>
      <c r="G158" s="684" t="s">
        <v>867</v>
      </c>
      <c r="H158" s="669" t="s">
        <v>139</v>
      </c>
      <c r="I158" s="685">
        <v>2007</v>
      </c>
      <c r="J158" s="662"/>
      <c r="K158" s="655"/>
      <c r="L158" s="685"/>
      <c r="M158" s="655"/>
      <c r="N158" s="689">
        <v>39000000</v>
      </c>
      <c r="O158" s="662"/>
    </row>
    <row r="159" spans="1:15" ht="16.5" customHeight="1" x14ac:dyDescent="0.25">
      <c r="A159" s="685">
        <v>127</v>
      </c>
      <c r="B159" s="686"/>
      <c r="C159" s="687" t="s">
        <v>450</v>
      </c>
      <c r="D159" s="669" t="s">
        <v>2069</v>
      </c>
      <c r="E159" s="684" t="s">
        <v>858</v>
      </c>
      <c r="F159" s="686"/>
      <c r="G159" s="684" t="s">
        <v>467</v>
      </c>
      <c r="H159" s="669" t="s">
        <v>139</v>
      </c>
      <c r="I159" s="685">
        <v>2008</v>
      </c>
      <c r="J159" s="662"/>
      <c r="K159" s="655"/>
      <c r="L159" s="685"/>
      <c r="M159" s="655"/>
      <c r="N159" s="689">
        <v>19800000</v>
      </c>
      <c r="O159" s="662"/>
    </row>
    <row r="160" spans="1:15" ht="16.5" customHeight="1" x14ac:dyDescent="0.25">
      <c r="A160" s="685">
        <v>128</v>
      </c>
      <c r="B160" s="686"/>
      <c r="C160" s="687" t="s">
        <v>842</v>
      </c>
      <c r="D160" s="669" t="s">
        <v>2070</v>
      </c>
      <c r="E160" s="684" t="s">
        <v>138</v>
      </c>
      <c r="F160" s="686"/>
      <c r="G160" s="684" t="s">
        <v>465</v>
      </c>
      <c r="H160" s="669" t="s">
        <v>139</v>
      </c>
      <c r="I160" s="685">
        <v>2008</v>
      </c>
      <c r="J160" s="662"/>
      <c r="K160" s="655"/>
      <c r="L160" s="685"/>
      <c r="M160" s="655"/>
      <c r="N160" s="689">
        <v>47872000</v>
      </c>
      <c r="O160" s="662"/>
    </row>
    <row r="161" spans="1:15" ht="16.5" customHeight="1" x14ac:dyDescent="0.25">
      <c r="A161" s="685">
        <v>129</v>
      </c>
      <c r="B161" s="686" t="s">
        <v>818</v>
      </c>
      <c r="C161" s="687" t="s">
        <v>841</v>
      </c>
      <c r="D161" s="669" t="s">
        <v>2072</v>
      </c>
      <c r="E161" s="684" t="s">
        <v>859</v>
      </c>
      <c r="F161" s="686"/>
      <c r="G161" s="684" t="s">
        <v>867</v>
      </c>
      <c r="H161" s="669" t="s">
        <v>139</v>
      </c>
      <c r="I161" s="685">
        <v>2008</v>
      </c>
      <c r="J161" s="662"/>
      <c r="K161" s="655"/>
      <c r="L161" s="685"/>
      <c r="M161" s="655"/>
      <c r="N161" s="689">
        <v>49500000</v>
      </c>
      <c r="O161" s="662"/>
    </row>
    <row r="162" spans="1:15" ht="19.5" customHeight="1" x14ac:dyDescent="0.25">
      <c r="A162" s="685">
        <v>130</v>
      </c>
      <c r="B162" s="708"/>
      <c r="C162" s="687" t="s">
        <v>841</v>
      </c>
      <c r="D162" s="709" t="s">
        <v>2071</v>
      </c>
      <c r="E162" s="684" t="s">
        <v>859</v>
      </c>
      <c r="F162" s="708"/>
      <c r="G162" s="684" t="s">
        <v>867</v>
      </c>
      <c r="H162" s="709" t="s">
        <v>139</v>
      </c>
      <c r="I162" s="685">
        <v>2008</v>
      </c>
      <c r="J162" s="662"/>
      <c r="K162" s="690"/>
      <c r="L162" s="685"/>
      <c r="M162" s="690"/>
      <c r="N162" s="689">
        <v>3850000</v>
      </c>
      <c r="O162" s="662"/>
    </row>
    <row r="163" spans="1:15" ht="19.5" customHeight="1" x14ac:dyDescent="0.25">
      <c r="A163" s="685">
        <v>131</v>
      </c>
      <c r="B163" s="708"/>
      <c r="C163" s="687" t="s">
        <v>841</v>
      </c>
      <c r="D163" s="709" t="s">
        <v>2068</v>
      </c>
      <c r="E163" s="684" t="s">
        <v>300</v>
      </c>
      <c r="F163" s="708"/>
      <c r="G163" s="684" t="s">
        <v>867</v>
      </c>
      <c r="H163" s="709" t="s">
        <v>139</v>
      </c>
      <c r="I163" s="685">
        <v>2008</v>
      </c>
      <c r="J163" s="662"/>
      <c r="K163" s="690"/>
      <c r="L163" s="685"/>
      <c r="M163" s="690"/>
      <c r="N163" s="689">
        <v>29920000</v>
      </c>
      <c r="O163" s="662"/>
    </row>
    <row r="164" spans="1:15" ht="19.5" customHeight="1" x14ac:dyDescent="0.25">
      <c r="A164" s="685">
        <v>132</v>
      </c>
      <c r="B164" s="708"/>
      <c r="C164" s="687" t="s">
        <v>843</v>
      </c>
      <c r="D164" s="709" t="s">
        <v>194</v>
      </c>
      <c r="E164" s="684" t="s">
        <v>138</v>
      </c>
      <c r="F164" s="708"/>
      <c r="G164" s="684" t="s">
        <v>465</v>
      </c>
      <c r="H164" s="709" t="s">
        <v>139</v>
      </c>
      <c r="I164" s="685">
        <v>2009</v>
      </c>
      <c r="J164" s="662"/>
      <c r="K164" s="690"/>
      <c r="L164" s="685"/>
      <c r="M164" s="690"/>
      <c r="N164" s="689">
        <v>3872000</v>
      </c>
      <c r="O164" s="662"/>
    </row>
    <row r="165" spans="1:15" ht="19.5" customHeight="1" thickBot="1" x14ac:dyDescent="0.3">
      <c r="A165" s="702">
        <v>133</v>
      </c>
      <c r="B165" s="703"/>
      <c r="C165" s="704" t="s">
        <v>844</v>
      </c>
      <c r="D165" s="705" t="s">
        <v>2070</v>
      </c>
      <c r="E165" s="706" t="s">
        <v>138</v>
      </c>
      <c r="F165" s="703"/>
      <c r="G165" s="706" t="s">
        <v>465</v>
      </c>
      <c r="H165" s="705" t="s">
        <v>139</v>
      </c>
      <c r="I165" s="702">
        <v>2009</v>
      </c>
      <c r="J165" s="668"/>
      <c r="K165" s="656"/>
      <c r="L165" s="702"/>
      <c r="M165" s="656"/>
      <c r="N165" s="707">
        <v>29700000</v>
      </c>
      <c r="O165" s="668"/>
    </row>
    <row r="166" spans="1:15" ht="19.5" customHeight="1" x14ac:dyDescent="0.25">
      <c r="A166" s="685">
        <v>134</v>
      </c>
      <c r="B166" s="708"/>
      <c r="C166" s="687" t="s">
        <v>450</v>
      </c>
      <c r="D166" s="709" t="s">
        <v>2073</v>
      </c>
      <c r="E166" s="684" t="s">
        <v>860</v>
      </c>
      <c r="F166" s="708"/>
      <c r="G166" s="684" t="s">
        <v>867</v>
      </c>
      <c r="H166" s="709" t="s">
        <v>139</v>
      </c>
      <c r="I166" s="685">
        <v>2009</v>
      </c>
      <c r="J166" s="662"/>
      <c r="K166" s="690"/>
      <c r="L166" s="685"/>
      <c r="M166" s="690"/>
      <c r="N166" s="689">
        <v>22000000</v>
      </c>
      <c r="O166" s="662"/>
    </row>
    <row r="167" spans="1:15" ht="19.5" customHeight="1" x14ac:dyDescent="0.25">
      <c r="A167" s="685">
        <v>135</v>
      </c>
      <c r="B167" s="708"/>
      <c r="C167" s="687" t="s">
        <v>138</v>
      </c>
      <c r="D167" s="709" t="s">
        <v>2074</v>
      </c>
      <c r="E167" s="684" t="s">
        <v>138</v>
      </c>
      <c r="F167" s="708"/>
      <c r="G167" s="684" t="s">
        <v>138</v>
      </c>
      <c r="H167" s="709" t="s">
        <v>139</v>
      </c>
      <c r="I167" s="685">
        <v>2009</v>
      </c>
      <c r="J167" s="662"/>
      <c r="K167" s="690"/>
      <c r="L167" s="685"/>
      <c r="M167" s="690"/>
      <c r="N167" s="689">
        <v>79635883.713810459</v>
      </c>
      <c r="O167" s="662"/>
    </row>
    <row r="168" spans="1:15" ht="19.5" customHeight="1" x14ac:dyDescent="0.25">
      <c r="A168" s="685">
        <v>136</v>
      </c>
      <c r="B168" s="708"/>
      <c r="C168" s="687" t="s">
        <v>450</v>
      </c>
      <c r="D168" s="709" t="s">
        <v>2075</v>
      </c>
      <c r="E168" s="684" t="s">
        <v>861</v>
      </c>
      <c r="F168" s="708"/>
      <c r="G168" s="684" t="s">
        <v>138</v>
      </c>
      <c r="H168" s="709" t="s">
        <v>139</v>
      </c>
      <c r="I168" s="685">
        <v>2009</v>
      </c>
      <c r="J168" s="662"/>
      <c r="K168" s="690"/>
      <c r="L168" s="685"/>
      <c r="M168" s="690"/>
      <c r="N168" s="689">
        <v>19155116.286189549</v>
      </c>
      <c r="O168" s="662"/>
    </row>
    <row r="169" spans="1:15" ht="19.5" customHeight="1" x14ac:dyDescent="0.25">
      <c r="A169" s="685">
        <v>137</v>
      </c>
      <c r="B169" s="708"/>
      <c r="C169" s="687" t="s">
        <v>450</v>
      </c>
      <c r="D169" s="709" t="s">
        <v>204</v>
      </c>
      <c r="E169" s="684" t="s">
        <v>332</v>
      </c>
      <c r="F169" s="708"/>
      <c r="G169" s="684" t="s">
        <v>867</v>
      </c>
      <c r="H169" s="709" t="s">
        <v>139</v>
      </c>
      <c r="I169" s="685">
        <v>2010</v>
      </c>
      <c r="J169" s="662"/>
      <c r="K169" s="690"/>
      <c r="L169" s="685"/>
      <c r="M169" s="690"/>
      <c r="N169" s="689">
        <v>5000000</v>
      </c>
      <c r="O169" s="662"/>
    </row>
    <row r="170" spans="1:15" ht="19.5" customHeight="1" x14ac:dyDescent="0.25">
      <c r="A170" s="685">
        <v>138</v>
      </c>
      <c r="B170" s="708" t="s">
        <v>819</v>
      </c>
      <c r="C170" s="687" t="s">
        <v>841</v>
      </c>
      <c r="D170" s="709" t="s">
        <v>203</v>
      </c>
      <c r="E170" s="684" t="s">
        <v>862</v>
      </c>
      <c r="F170" s="708"/>
      <c r="G170" s="684" t="s">
        <v>138</v>
      </c>
      <c r="H170" s="709" t="s">
        <v>139</v>
      </c>
      <c r="I170" s="685">
        <v>2011</v>
      </c>
      <c r="J170" s="662"/>
      <c r="K170" s="690"/>
      <c r="L170" s="685"/>
      <c r="M170" s="690"/>
      <c r="N170" s="689">
        <v>5000000</v>
      </c>
      <c r="O170" s="662"/>
    </row>
    <row r="171" spans="1:15" ht="19.5" customHeight="1" x14ac:dyDescent="0.25">
      <c r="A171" s="685">
        <v>139</v>
      </c>
      <c r="B171" s="708"/>
      <c r="C171" s="687"/>
      <c r="D171" s="709" t="s">
        <v>186</v>
      </c>
      <c r="E171" s="684"/>
      <c r="F171" s="708"/>
      <c r="G171" s="684"/>
      <c r="H171" s="709" t="s">
        <v>139</v>
      </c>
      <c r="I171" s="685">
        <v>2012</v>
      </c>
      <c r="J171" s="662"/>
      <c r="K171" s="690"/>
      <c r="L171" s="685"/>
      <c r="M171" s="690"/>
      <c r="N171" s="689">
        <v>44000000</v>
      </c>
      <c r="O171" s="662"/>
    </row>
    <row r="172" spans="1:15" x14ac:dyDescent="0.25">
      <c r="A172" s="685"/>
      <c r="B172" s="708"/>
      <c r="C172" s="687"/>
      <c r="D172" s="709"/>
      <c r="E172" s="684"/>
      <c r="F172" s="708"/>
      <c r="G172" s="684"/>
      <c r="H172" s="709"/>
      <c r="I172" s="685"/>
      <c r="J172" s="662"/>
      <c r="K172" s="690"/>
      <c r="L172" s="685"/>
      <c r="M172" s="690"/>
      <c r="N172" s="689"/>
      <c r="O172" s="662"/>
    </row>
    <row r="173" spans="1:15" x14ac:dyDescent="0.25">
      <c r="A173" s="731" t="s">
        <v>36</v>
      </c>
      <c r="B173" s="699" t="s">
        <v>37</v>
      </c>
      <c r="C173" s="687"/>
      <c r="D173" s="709"/>
      <c r="E173" s="684"/>
      <c r="F173" s="708"/>
      <c r="G173" s="684"/>
      <c r="H173" s="709"/>
      <c r="I173" s="685"/>
      <c r="J173" s="662"/>
      <c r="K173" s="690"/>
      <c r="L173" s="685"/>
      <c r="M173" s="690"/>
      <c r="N173" s="738">
        <v>12920000</v>
      </c>
      <c r="O173" s="662"/>
    </row>
    <row r="174" spans="1:15" x14ac:dyDescent="0.25">
      <c r="A174" s="685">
        <v>1</v>
      </c>
      <c r="B174" s="708" t="s">
        <v>879</v>
      </c>
      <c r="C174" s="687"/>
      <c r="D174" s="709" t="s">
        <v>880</v>
      </c>
      <c r="E174" s="684"/>
      <c r="F174" s="708"/>
      <c r="G174" s="684" t="s">
        <v>361</v>
      </c>
      <c r="H174" s="709" t="s">
        <v>139</v>
      </c>
      <c r="I174" s="685">
        <v>2006</v>
      </c>
      <c r="J174" s="662"/>
      <c r="K174" s="690"/>
      <c r="L174" s="685"/>
      <c r="M174" s="690"/>
      <c r="N174" s="689">
        <v>2400000</v>
      </c>
      <c r="O174" s="662"/>
    </row>
    <row r="175" spans="1:15" x14ac:dyDescent="0.25">
      <c r="A175" s="685">
        <v>2</v>
      </c>
      <c r="B175" s="708" t="s">
        <v>386</v>
      </c>
      <c r="C175" s="687"/>
      <c r="D175" s="709" t="s">
        <v>382</v>
      </c>
      <c r="E175" s="684"/>
      <c r="F175" s="708"/>
      <c r="G175" s="684" t="s">
        <v>361</v>
      </c>
      <c r="H175" s="709" t="s">
        <v>139</v>
      </c>
      <c r="I175" s="685">
        <v>2006</v>
      </c>
      <c r="J175" s="662"/>
      <c r="K175" s="690"/>
      <c r="L175" s="685"/>
      <c r="M175" s="690"/>
      <c r="N175" s="689">
        <v>320000</v>
      </c>
      <c r="O175" s="662"/>
    </row>
    <row r="176" spans="1:15" x14ac:dyDescent="0.25">
      <c r="A176" s="685">
        <v>3</v>
      </c>
      <c r="B176" s="708" t="s">
        <v>386</v>
      </c>
      <c r="C176" s="687"/>
      <c r="D176" s="709" t="s">
        <v>382</v>
      </c>
      <c r="E176" s="684"/>
      <c r="F176" s="708"/>
      <c r="G176" s="684" t="s">
        <v>361</v>
      </c>
      <c r="H176" s="709" t="s">
        <v>139</v>
      </c>
      <c r="I176" s="685">
        <v>2006</v>
      </c>
      <c r="J176" s="662"/>
      <c r="K176" s="690"/>
      <c r="L176" s="685"/>
      <c r="M176" s="690"/>
      <c r="N176" s="689">
        <v>300000</v>
      </c>
      <c r="O176" s="662"/>
    </row>
    <row r="177" spans="1:15" x14ac:dyDescent="0.25">
      <c r="A177" s="685"/>
      <c r="B177" s="708"/>
      <c r="C177" s="687"/>
      <c r="D177" s="709" t="s">
        <v>383</v>
      </c>
      <c r="E177" s="684"/>
      <c r="F177" s="708"/>
      <c r="G177" s="684"/>
      <c r="H177" s="709" t="s">
        <v>139</v>
      </c>
      <c r="I177" s="685">
        <v>2012</v>
      </c>
      <c r="J177" s="662"/>
      <c r="K177" s="690"/>
      <c r="L177" s="685"/>
      <c r="M177" s="690"/>
      <c r="N177" s="689">
        <v>9900000</v>
      </c>
      <c r="O177" s="662"/>
    </row>
    <row r="178" spans="1:15" x14ac:dyDescent="0.25">
      <c r="A178" s="685"/>
      <c r="B178" s="708"/>
      <c r="C178" s="687"/>
      <c r="D178" s="709"/>
      <c r="E178" s="684"/>
      <c r="F178" s="708"/>
      <c r="G178" s="684"/>
      <c r="H178" s="709"/>
      <c r="I178" s="685"/>
      <c r="J178" s="662"/>
      <c r="K178" s="690"/>
      <c r="L178" s="685"/>
      <c r="M178" s="690"/>
      <c r="N178" s="689"/>
      <c r="O178" s="662"/>
    </row>
    <row r="179" spans="1:15" x14ac:dyDescent="0.25">
      <c r="A179" s="731" t="s">
        <v>38</v>
      </c>
      <c r="B179" s="699" t="s">
        <v>39</v>
      </c>
      <c r="C179" s="687"/>
      <c r="D179" s="709" t="s">
        <v>140</v>
      </c>
      <c r="E179" s="684"/>
      <c r="F179" s="708"/>
      <c r="G179" s="684"/>
      <c r="H179" s="709"/>
      <c r="I179" s="685"/>
      <c r="J179" s="662"/>
      <c r="K179" s="690"/>
      <c r="L179" s="685"/>
      <c r="M179" s="690"/>
      <c r="N179" s="689">
        <v>0</v>
      </c>
      <c r="O179" s="662"/>
    </row>
    <row r="180" spans="1:15" x14ac:dyDescent="0.25">
      <c r="A180" s="731"/>
      <c r="B180" s="699"/>
      <c r="C180" s="687"/>
      <c r="D180" s="709"/>
      <c r="E180" s="684"/>
      <c r="F180" s="708"/>
      <c r="G180" s="684"/>
      <c r="H180" s="709"/>
      <c r="I180" s="685"/>
      <c r="J180" s="662"/>
      <c r="K180" s="690"/>
      <c r="L180" s="685"/>
      <c r="M180" s="690"/>
      <c r="N180" s="689"/>
      <c r="O180" s="662"/>
    </row>
    <row r="181" spans="1:15" x14ac:dyDescent="0.25">
      <c r="A181" s="731" t="s">
        <v>40</v>
      </c>
      <c r="B181" s="699" t="s">
        <v>41</v>
      </c>
      <c r="C181" s="687"/>
      <c r="D181" s="709" t="s">
        <v>140</v>
      </c>
      <c r="E181" s="684"/>
      <c r="F181" s="708"/>
      <c r="G181" s="684"/>
      <c r="H181" s="709"/>
      <c r="I181" s="685"/>
      <c r="J181" s="662"/>
      <c r="K181" s="690"/>
      <c r="L181" s="685"/>
      <c r="M181" s="690"/>
      <c r="N181" s="689">
        <v>0</v>
      </c>
      <c r="O181" s="662"/>
    </row>
    <row r="182" spans="1:15" x14ac:dyDescent="0.25">
      <c r="A182" s="731"/>
      <c r="B182" s="699"/>
      <c r="C182" s="687"/>
      <c r="D182" s="709"/>
      <c r="E182" s="684"/>
      <c r="F182" s="708"/>
      <c r="G182" s="684"/>
      <c r="H182" s="709"/>
      <c r="I182" s="685"/>
      <c r="J182" s="662"/>
      <c r="K182" s="690"/>
      <c r="L182" s="685"/>
      <c r="M182" s="690"/>
      <c r="N182" s="689"/>
      <c r="O182" s="662"/>
    </row>
    <row r="183" spans="1:15" x14ac:dyDescent="0.25">
      <c r="A183" s="731" t="s">
        <v>42</v>
      </c>
      <c r="B183" s="699" t="s">
        <v>43</v>
      </c>
      <c r="C183" s="687"/>
      <c r="D183" s="709" t="s">
        <v>140</v>
      </c>
      <c r="E183" s="684"/>
      <c r="F183" s="708"/>
      <c r="G183" s="684"/>
      <c r="H183" s="709"/>
      <c r="I183" s="685"/>
      <c r="J183" s="662"/>
      <c r="K183" s="690"/>
      <c r="L183" s="685"/>
      <c r="M183" s="690"/>
      <c r="N183" s="689">
        <v>0</v>
      </c>
      <c r="O183" s="662"/>
    </row>
    <row r="184" spans="1:15" x14ac:dyDescent="0.25">
      <c r="A184" s="731"/>
      <c r="B184" s="699"/>
      <c r="C184" s="687"/>
      <c r="D184" s="709"/>
      <c r="E184" s="684"/>
      <c r="F184" s="708"/>
      <c r="G184" s="684"/>
      <c r="H184" s="709"/>
      <c r="I184" s="685"/>
      <c r="J184" s="662"/>
      <c r="K184" s="690"/>
      <c r="L184" s="685"/>
      <c r="M184" s="690"/>
      <c r="N184" s="689"/>
      <c r="O184" s="662"/>
    </row>
    <row r="185" spans="1:15" x14ac:dyDescent="0.25">
      <c r="A185" s="731" t="s">
        <v>44</v>
      </c>
      <c r="B185" s="699" t="s">
        <v>45</v>
      </c>
      <c r="C185" s="687"/>
      <c r="D185" s="709" t="s">
        <v>140</v>
      </c>
      <c r="E185" s="684"/>
      <c r="F185" s="708"/>
      <c r="G185" s="684"/>
      <c r="H185" s="709"/>
      <c r="I185" s="685"/>
      <c r="J185" s="662"/>
      <c r="K185" s="690"/>
      <c r="L185" s="685"/>
      <c r="M185" s="690"/>
      <c r="N185" s="689">
        <v>0</v>
      </c>
      <c r="O185" s="662"/>
    </row>
    <row r="186" spans="1:15" x14ac:dyDescent="0.25">
      <c r="A186" s="685"/>
      <c r="B186" s="708"/>
      <c r="C186" s="687"/>
      <c r="D186" s="709"/>
      <c r="E186" s="684"/>
      <c r="F186" s="708"/>
      <c r="G186" s="684"/>
      <c r="H186" s="709"/>
      <c r="I186" s="685"/>
      <c r="J186" s="662"/>
      <c r="K186" s="690"/>
      <c r="L186" s="685"/>
      <c r="M186" s="690"/>
      <c r="N186" s="689"/>
      <c r="O186" s="662"/>
    </row>
    <row r="187" spans="1:15" x14ac:dyDescent="0.25">
      <c r="A187" s="737" t="s">
        <v>46</v>
      </c>
      <c r="B187" s="699" t="s">
        <v>47</v>
      </c>
      <c r="C187" s="687"/>
      <c r="D187" s="709"/>
      <c r="E187" s="684"/>
      <c r="F187" s="708"/>
      <c r="G187" s="684"/>
      <c r="H187" s="709"/>
      <c r="I187" s="685"/>
      <c r="J187" s="662"/>
      <c r="K187" s="690"/>
      <c r="L187" s="685"/>
      <c r="M187" s="690"/>
      <c r="N187" s="738">
        <f>N189</f>
        <v>680456000</v>
      </c>
      <c r="O187" s="662"/>
    </row>
    <row r="188" spans="1:15" x14ac:dyDescent="0.25">
      <c r="A188" s="737" t="s">
        <v>48</v>
      </c>
      <c r="B188" s="708" t="s">
        <v>49</v>
      </c>
      <c r="C188" s="687"/>
      <c r="D188" s="709"/>
      <c r="E188" s="684"/>
      <c r="F188" s="708"/>
      <c r="G188" s="684"/>
      <c r="H188" s="709"/>
      <c r="I188" s="685"/>
      <c r="J188" s="662"/>
      <c r="K188" s="690"/>
      <c r="L188" s="685"/>
      <c r="M188" s="690"/>
      <c r="N188" s="689"/>
      <c r="O188" s="662"/>
    </row>
    <row r="189" spans="1:15" x14ac:dyDescent="0.25">
      <c r="A189" s="737">
        <v>1</v>
      </c>
      <c r="B189" s="708" t="s">
        <v>403</v>
      </c>
      <c r="C189" s="687" t="s">
        <v>450</v>
      </c>
      <c r="D189" s="709" t="s">
        <v>874</v>
      </c>
      <c r="E189" s="684"/>
      <c r="F189" s="708"/>
      <c r="G189" s="684"/>
      <c r="H189" s="709" t="s">
        <v>139</v>
      </c>
      <c r="I189" s="685"/>
      <c r="J189" s="662"/>
      <c r="K189" s="690"/>
      <c r="L189" s="685"/>
      <c r="M189" s="690"/>
      <c r="N189" s="689">
        <v>680456000</v>
      </c>
      <c r="O189" s="662"/>
    </row>
    <row r="190" spans="1:15" x14ac:dyDescent="0.25">
      <c r="A190" s="737"/>
      <c r="B190" s="708"/>
      <c r="C190" s="687"/>
      <c r="D190" s="709"/>
      <c r="E190" s="684"/>
      <c r="F190" s="708"/>
      <c r="G190" s="684"/>
      <c r="H190" s="709"/>
      <c r="I190" s="685"/>
      <c r="J190" s="662"/>
      <c r="K190" s="690"/>
      <c r="L190" s="685"/>
      <c r="M190" s="690"/>
      <c r="N190" s="689"/>
      <c r="O190" s="662"/>
    </row>
    <row r="191" spans="1:15" x14ac:dyDescent="0.25">
      <c r="A191" s="737" t="s">
        <v>50</v>
      </c>
      <c r="B191" s="708" t="s">
        <v>51</v>
      </c>
      <c r="C191" s="687"/>
      <c r="D191" s="709" t="s">
        <v>140</v>
      </c>
      <c r="E191" s="684"/>
      <c r="F191" s="708"/>
      <c r="G191" s="684"/>
      <c r="H191" s="709"/>
      <c r="I191" s="685"/>
      <c r="J191" s="662"/>
      <c r="K191" s="690"/>
      <c r="L191" s="685"/>
      <c r="M191" s="690"/>
      <c r="N191" s="689">
        <v>0</v>
      </c>
      <c r="O191" s="662"/>
    </row>
    <row r="192" spans="1:15" x14ac:dyDescent="0.25">
      <c r="A192" s="685"/>
      <c r="B192" s="708"/>
      <c r="C192" s="687"/>
      <c r="D192" s="709"/>
      <c r="E192" s="684"/>
      <c r="F192" s="708"/>
      <c r="G192" s="684"/>
      <c r="H192" s="709"/>
      <c r="I192" s="685"/>
      <c r="J192" s="662"/>
      <c r="K192" s="690"/>
      <c r="L192" s="685"/>
      <c r="M192" s="690"/>
      <c r="N192" s="689"/>
      <c r="O192" s="662"/>
    </row>
    <row r="193" spans="1:15" x14ac:dyDescent="0.25">
      <c r="A193" s="737" t="s">
        <v>52</v>
      </c>
      <c r="B193" s="699" t="s">
        <v>53</v>
      </c>
      <c r="C193" s="687"/>
      <c r="D193" s="709"/>
      <c r="E193" s="684"/>
      <c r="F193" s="708"/>
      <c r="G193" s="684"/>
      <c r="H193" s="709"/>
      <c r="I193" s="685"/>
      <c r="J193" s="662"/>
      <c r="K193" s="690"/>
      <c r="L193" s="685"/>
      <c r="M193" s="690"/>
      <c r="N193" s="689"/>
      <c r="O193" s="662"/>
    </row>
    <row r="194" spans="1:15" x14ac:dyDescent="0.25">
      <c r="A194" s="737" t="s">
        <v>54</v>
      </c>
      <c r="B194" s="708" t="s">
        <v>55</v>
      </c>
      <c r="C194" s="687"/>
      <c r="D194" s="709" t="s">
        <v>140</v>
      </c>
      <c r="E194" s="684"/>
      <c r="F194" s="708"/>
      <c r="G194" s="684"/>
      <c r="H194" s="709"/>
      <c r="I194" s="685"/>
      <c r="J194" s="662"/>
      <c r="K194" s="690"/>
      <c r="L194" s="685"/>
      <c r="M194" s="690"/>
      <c r="N194" s="689">
        <v>0</v>
      </c>
      <c r="O194" s="662"/>
    </row>
    <row r="195" spans="1:15" x14ac:dyDescent="0.25">
      <c r="A195" s="737"/>
      <c r="B195" s="708"/>
      <c r="C195" s="687"/>
      <c r="D195" s="709"/>
      <c r="E195" s="684"/>
      <c r="F195" s="708"/>
      <c r="G195" s="684"/>
      <c r="H195" s="709"/>
      <c r="I195" s="685"/>
      <c r="J195" s="662"/>
      <c r="K195" s="690"/>
      <c r="L195" s="685"/>
      <c r="M195" s="690"/>
      <c r="N195" s="689"/>
      <c r="O195" s="662"/>
    </row>
    <row r="196" spans="1:15" x14ac:dyDescent="0.25">
      <c r="A196" s="737" t="s">
        <v>56</v>
      </c>
      <c r="B196" s="708" t="s">
        <v>57</v>
      </c>
      <c r="C196" s="687"/>
      <c r="D196" s="709" t="s">
        <v>140</v>
      </c>
      <c r="E196" s="684"/>
      <c r="F196" s="708"/>
      <c r="G196" s="684"/>
      <c r="H196" s="709"/>
      <c r="I196" s="685"/>
      <c r="J196" s="662"/>
      <c r="K196" s="690"/>
      <c r="L196" s="685"/>
      <c r="M196" s="690"/>
      <c r="N196" s="689">
        <v>0</v>
      </c>
      <c r="O196" s="662"/>
    </row>
    <row r="197" spans="1:15" x14ac:dyDescent="0.25">
      <c r="A197" s="737"/>
      <c r="B197" s="708"/>
      <c r="C197" s="687"/>
      <c r="D197" s="709"/>
      <c r="E197" s="684"/>
      <c r="F197" s="708"/>
      <c r="G197" s="684"/>
      <c r="H197" s="709"/>
      <c r="I197" s="685"/>
      <c r="J197" s="662"/>
      <c r="K197" s="690"/>
      <c r="L197" s="685"/>
      <c r="M197" s="690"/>
      <c r="N197" s="689"/>
      <c r="O197" s="662"/>
    </row>
    <row r="198" spans="1:15" x14ac:dyDescent="0.25">
      <c r="A198" s="737" t="s">
        <v>58</v>
      </c>
      <c r="B198" s="708" t="s">
        <v>59</v>
      </c>
      <c r="C198" s="687"/>
      <c r="D198" s="709" t="s">
        <v>140</v>
      </c>
      <c r="E198" s="684"/>
      <c r="F198" s="708"/>
      <c r="G198" s="684"/>
      <c r="H198" s="709"/>
      <c r="I198" s="685"/>
      <c r="J198" s="662"/>
      <c r="K198" s="690"/>
      <c r="L198" s="685"/>
      <c r="M198" s="690"/>
      <c r="N198" s="689">
        <v>0</v>
      </c>
      <c r="O198" s="662"/>
    </row>
    <row r="199" spans="1:15" ht="15.75" thickBot="1" x14ac:dyDescent="0.3">
      <c r="A199" s="739"/>
      <c r="B199" s="703"/>
      <c r="C199" s="704"/>
      <c r="D199" s="705"/>
      <c r="E199" s="706"/>
      <c r="F199" s="703"/>
      <c r="G199" s="706"/>
      <c r="H199" s="705"/>
      <c r="I199" s="702"/>
      <c r="J199" s="668"/>
      <c r="K199" s="656"/>
      <c r="L199" s="702"/>
      <c r="M199" s="656"/>
      <c r="N199" s="707"/>
      <c r="O199" s="668"/>
    </row>
    <row r="200" spans="1:15" x14ac:dyDescent="0.25">
      <c r="A200" s="737" t="s">
        <v>60</v>
      </c>
      <c r="B200" s="686" t="s">
        <v>61</v>
      </c>
      <c r="C200" s="687"/>
      <c r="D200" s="669" t="s">
        <v>140</v>
      </c>
      <c r="E200" s="684"/>
      <c r="F200" s="686"/>
      <c r="G200" s="684"/>
      <c r="H200" s="669"/>
      <c r="I200" s="685"/>
      <c r="J200" s="662"/>
      <c r="K200" s="655"/>
      <c r="L200" s="685"/>
      <c r="M200" s="655"/>
      <c r="N200" s="689">
        <v>0</v>
      </c>
      <c r="O200" s="662"/>
    </row>
    <row r="201" spans="1:15" x14ac:dyDescent="0.25">
      <c r="A201" s="685"/>
      <c r="B201" s="686"/>
      <c r="C201" s="687"/>
      <c r="D201" s="669"/>
      <c r="E201" s="684"/>
      <c r="F201" s="686"/>
      <c r="G201" s="684"/>
      <c r="H201" s="669"/>
      <c r="I201" s="685"/>
      <c r="J201" s="662"/>
      <c r="K201" s="655"/>
      <c r="L201" s="685"/>
      <c r="M201" s="655"/>
      <c r="N201" s="689"/>
      <c r="O201" s="662"/>
    </row>
    <row r="202" spans="1:15" x14ac:dyDescent="0.25">
      <c r="A202" s="737" t="s">
        <v>62</v>
      </c>
      <c r="B202" s="696" t="s">
        <v>63</v>
      </c>
      <c r="C202" s="687"/>
      <c r="D202" s="669"/>
      <c r="E202" s="684"/>
      <c r="F202" s="686"/>
      <c r="G202" s="684"/>
      <c r="H202" s="669"/>
      <c r="I202" s="685"/>
      <c r="J202" s="662"/>
      <c r="K202" s="655"/>
      <c r="L202" s="685"/>
      <c r="M202" s="655"/>
      <c r="N202" s="738">
        <f>N204</f>
        <v>790000</v>
      </c>
      <c r="O202" s="662"/>
    </row>
    <row r="203" spans="1:15" x14ac:dyDescent="0.25">
      <c r="A203" s="737" t="s">
        <v>64</v>
      </c>
      <c r="B203" s="686" t="s">
        <v>65</v>
      </c>
      <c r="C203" s="687"/>
      <c r="D203" s="669"/>
      <c r="E203" s="684"/>
      <c r="F203" s="686"/>
      <c r="G203" s="684"/>
      <c r="H203" s="669"/>
      <c r="I203" s="685"/>
      <c r="J203" s="662"/>
      <c r="K203" s="655"/>
      <c r="L203" s="685"/>
      <c r="M203" s="655"/>
      <c r="N203" s="689"/>
      <c r="O203" s="662"/>
    </row>
    <row r="204" spans="1:15" x14ac:dyDescent="0.25">
      <c r="A204" s="737">
        <v>1</v>
      </c>
      <c r="B204" s="686" t="s">
        <v>877</v>
      </c>
      <c r="C204" s="687"/>
      <c r="D204" s="669" t="s">
        <v>876</v>
      </c>
      <c r="E204" s="684"/>
      <c r="F204" s="686"/>
      <c r="G204" s="684"/>
      <c r="H204" s="669" t="s">
        <v>139</v>
      </c>
      <c r="I204" s="685">
        <v>2007</v>
      </c>
      <c r="J204" s="662"/>
      <c r="K204" s="655"/>
      <c r="L204" s="685"/>
      <c r="M204" s="655"/>
      <c r="N204" s="689">
        <v>790000</v>
      </c>
      <c r="O204" s="662"/>
    </row>
    <row r="205" spans="1:15" x14ac:dyDescent="0.25">
      <c r="A205" s="737"/>
      <c r="B205" s="686"/>
      <c r="C205" s="687"/>
      <c r="D205" s="669"/>
      <c r="E205" s="684"/>
      <c r="F205" s="686"/>
      <c r="G205" s="684"/>
      <c r="H205" s="669"/>
      <c r="I205" s="685"/>
      <c r="J205" s="662"/>
      <c r="K205" s="655"/>
      <c r="L205" s="685"/>
      <c r="M205" s="655"/>
      <c r="N205" s="689"/>
      <c r="O205" s="662"/>
    </row>
    <row r="206" spans="1:15" x14ac:dyDescent="0.25">
      <c r="A206" s="737" t="s">
        <v>66</v>
      </c>
      <c r="B206" s="686" t="s">
        <v>67</v>
      </c>
      <c r="C206" s="687"/>
      <c r="D206" s="669" t="s">
        <v>140</v>
      </c>
      <c r="E206" s="684"/>
      <c r="F206" s="686"/>
      <c r="G206" s="684"/>
      <c r="H206" s="669"/>
      <c r="I206" s="685"/>
      <c r="J206" s="662"/>
      <c r="K206" s="655"/>
      <c r="L206" s="685"/>
      <c r="M206" s="655"/>
      <c r="N206" s="689">
        <v>0</v>
      </c>
      <c r="O206" s="662"/>
    </row>
    <row r="207" spans="1:15" x14ac:dyDescent="0.25">
      <c r="A207" s="737"/>
      <c r="B207" s="686"/>
      <c r="C207" s="687"/>
      <c r="D207" s="669"/>
      <c r="E207" s="684"/>
      <c r="F207" s="686"/>
      <c r="G207" s="684"/>
      <c r="H207" s="669"/>
      <c r="I207" s="685"/>
      <c r="J207" s="662"/>
      <c r="K207" s="655"/>
      <c r="L207" s="685"/>
      <c r="M207" s="655"/>
      <c r="N207" s="689"/>
      <c r="O207" s="662"/>
    </row>
    <row r="208" spans="1:15" x14ac:dyDescent="0.25">
      <c r="A208" s="737" t="s">
        <v>68</v>
      </c>
      <c r="B208" s="686" t="s">
        <v>69</v>
      </c>
      <c r="C208" s="687"/>
      <c r="D208" s="669" t="s">
        <v>140</v>
      </c>
      <c r="E208" s="684"/>
      <c r="F208" s="686"/>
      <c r="G208" s="684"/>
      <c r="H208" s="669"/>
      <c r="I208" s="685"/>
      <c r="J208" s="662"/>
      <c r="K208" s="655"/>
      <c r="L208" s="685"/>
      <c r="M208" s="655"/>
      <c r="N208" s="689">
        <v>0</v>
      </c>
      <c r="O208" s="662"/>
    </row>
    <row r="209" spans="1:15" x14ac:dyDescent="0.25">
      <c r="A209" s="685"/>
      <c r="B209" s="686"/>
      <c r="C209" s="687"/>
      <c r="D209" s="669"/>
      <c r="E209" s="684"/>
      <c r="F209" s="686"/>
      <c r="G209" s="684"/>
      <c r="H209" s="669"/>
      <c r="I209" s="685"/>
      <c r="J209" s="662"/>
      <c r="K209" s="655"/>
      <c r="L209" s="685"/>
      <c r="M209" s="655"/>
      <c r="N209" s="689"/>
      <c r="O209" s="662"/>
    </row>
    <row r="210" spans="1:15" x14ac:dyDescent="0.25">
      <c r="A210" s="737" t="s">
        <v>70</v>
      </c>
      <c r="B210" s="696" t="s">
        <v>71</v>
      </c>
      <c r="C210" s="687"/>
      <c r="D210" s="669"/>
      <c r="E210" s="684"/>
      <c r="F210" s="686"/>
      <c r="G210" s="684"/>
      <c r="H210" s="669"/>
      <c r="I210" s="685"/>
      <c r="J210" s="662"/>
      <c r="K210" s="655"/>
      <c r="L210" s="685"/>
      <c r="M210" s="655"/>
      <c r="N210" s="689"/>
      <c r="O210" s="662"/>
    </row>
    <row r="211" spans="1:15" x14ac:dyDescent="0.25">
      <c r="A211" s="737" t="s">
        <v>72</v>
      </c>
      <c r="B211" s="686" t="s">
        <v>71</v>
      </c>
      <c r="C211" s="687"/>
      <c r="D211" s="669" t="s">
        <v>140</v>
      </c>
      <c r="E211" s="684"/>
      <c r="F211" s="686"/>
      <c r="G211" s="684"/>
      <c r="H211" s="669"/>
      <c r="I211" s="685"/>
      <c r="J211" s="662"/>
      <c r="K211" s="655"/>
      <c r="L211" s="685"/>
      <c r="M211" s="655"/>
      <c r="N211" s="689">
        <v>0</v>
      </c>
      <c r="O211" s="662"/>
    </row>
    <row r="212" spans="1:15" ht="15.75" thickBot="1" x14ac:dyDescent="0.3">
      <c r="A212" s="665"/>
      <c r="B212" s="656"/>
      <c r="C212" s="665"/>
      <c r="D212" s="656"/>
      <c r="E212" s="665"/>
      <c r="F212" s="697"/>
      <c r="G212" s="665"/>
      <c r="H212" s="656"/>
      <c r="I212" s="665"/>
      <c r="J212" s="668"/>
      <c r="K212" s="656"/>
      <c r="L212" s="665"/>
      <c r="M212" s="656"/>
      <c r="N212" s="665"/>
      <c r="O212" s="668"/>
    </row>
    <row r="213" spans="1:15" x14ac:dyDescent="0.25">
      <c r="A213" s="690"/>
      <c r="B213" s="690"/>
      <c r="C213" s="690"/>
      <c r="D213" s="690"/>
      <c r="E213" s="690"/>
      <c r="F213" s="699"/>
      <c r="G213" s="690"/>
      <c r="H213" s="690"/>
      <c r="I213" s="690"/>
      <c r="J213" s="690"/>
      <c r="K213" s="690"/>
      <c r="L213" s="690"/>
      <c r="M213" s="690"/>
      <c r="N213" s="690"/>
      <c r="O213" s="690"/>
    </row>
    <row r="214" spans="1:15" x14ac:dyDescent="0.25">
      <c r="A214" s="690"/>
      <c r="B214" s="690"/>
      <c r="C214" s="690"/>
      <c r="D214" s="690"/>
      <c r="E214" s="690"/>
      <c r="F214" s="699"/>
      <c r="G214" s="690"/>
      <c r="H214" s="690"/>
      <c r="I214" s="690"/>
      <c r="J214" s="690"/>
      <c r="K214" s="690"/>
      <c r="L214" s="690"/>
      <c r="M214" s="690"/>
      <c r="N214" s="690"/>
      <c r="O214" s="690"/>
    </row>
    <row r="215" spans="1:15" x14ac:dyDescent="0.25">
      <c r="A215" s="690"/>
      <c r="B215" s="690"/>
      <c r="C215" s="690"/>
      <c r="D215" s="690"/>
      <c r="E215" s="690"/>
      <c r="F215" s="699"/>
      <c r="G215" s="690"/>
      <c r="H215" s="690"/>
      <c r="I215" s="690"/>
      <c r="J215" s="690"/>
      <c r="K215" s="690"/>
      <c r="L215" s="690"/>
      <c r="M215" s="690"/>
      <c r="N215" s="690"/>
      <c r="O215" s="690"/>
    </row>
    <row r="216" spans="1:15" x14ac:dyDescent="0.25">
      <c r="A216" s="690"/>
      <c r="B216" s="690"/>
      <c r="C216" s="690"/>
      <c r="D216" s="690"/>
      <c r="E216" s="690"/>
      <c r="F216" s="699"/>
      <c r="G216" s="690"/>
      <c r="H216" s="690"/>
      <c r="I216" s="690"/>
      <c r="J216" s="690"/>
      <c r="K216" s="690"/>
      <c r="L216" s="690"/>
      <c r="M216" s="690"/>
      <c r="N216" s="690"/>
      <c r="O216" s="690"/>
    </row>
    <row r="217" spans="1:15" x14ac:dyDescent="0.25">
      <c r="A217" s="655"/>
      <c r="B217" s="655"/>
      <c r="C217" s="655"/>
      <c r="D217" s="655"/>
      <c r="E217" s="655"/>
      <c r="F217" s="696"/>
      <c r="G217" s="655"/>
      <c r="H217" s="655"/>
      <c r="I217" s="655"/>
      <c r="J217" s="655"/>
      <c r="K217" s="655"/>
      <c r="L217" s="655"/>
      <c r="M217" s="655"/>
      <c r="N217" s="655"/>
      <c r="O217" s="655"/>
    </row>
    <row r="218" spans="1:15" x14ac:dyDescent="0.25">
      <c r="A218" s="655"/>
      <c r="B218" s="1572" t="s">
        <v>125</v>
      </c>
      <c r="C218" s="1572"/>
      <c r="D218" s="1572"/>
      <c r="E218" s="691"/>
      <c r="F218" s="691"/>
      <c r="G218" s="691"/>
      <c r="I218" s="1572" t="s">
        <v>2043</v>
      </c>
      <c r="J218" s="1572"/>
      <c r="K218" s="1572"/>
      <c r="L218" s="1572"/>
      <c r="M218" s="1572"/>
      <c r="N218" s="691"/>
    </row>
    <row r="219" spans="1:15" x14ac:dyDescent="0.25">
      <c r="A219" s="655"/>
      <c r="B219" s="1572" t="s">
        <v>1728</v>
      </c>
      <c r="C219" s="1572"/>
      <c r="D219" s="1572"/>
      <c r="E219" s="691"/>
      <c r="F219" s="691"/>
      <c r="G219" s="691"/>
      <c r="J219" s="727"/>
      <c r="K219" s="727"/>
      <c r="L219" s="701"/>
      <c r="M219" s="679"/>
      <c r="N219" s="728"/>
    </row>
    <row r="220" spans="1:15" x14ac:dyDescent="0.25">
      <c r="A220" s="655"/>
      <c r="B220" s="1572" t="s">
        <v>126</v>
      </c>
      <c r="C220" s="1572"/>
      <c r="D220" s="1572"/>
      <c r="E220" s="691"/>
      <c r="F220" s="691"/>
      <c r="G220" s="691"/>
      <c r="I220" s="1572" t="s">
        <v>122</v>
      </c>
      <c r="J220" s="1572"/>
      <c r="K220" s="1572"/>
      <c r="L220" s="1572"/>
      <c r="M220" s="1572"/>
      <c r="N220" s="691"/>
    </row>
    <row r="221" spans="1:15" x14ac:dyDescent="0.25">
      <c r="A221" s="655"/>
      <c r="B221" s="655"/>
      <c r="C221" s="675"/>
      <c r="D221" s="680"/>
      <c r="E221" s="729"/>
      <c r="F221" s="700"/>
      <c r="G221" s="680"/>
      <c r="J221" s="727"/>
      <c r="K221" s="727"/>
      <c r="L221" s="701"/>
      <c r="M221" s="679"/>
      <c r="N221" s="728"/>
    </row>
    <row r="222" spans="1:15" x14ac:dyDescent="0.25">
      <c r="A222" s="655"/>
      <c r="B222" s="655"/>
      <c r="C222" s="675"/>
      <c r="D222" s="680"/>
      <c r="E222" s="729"/>
      <c r="F222" s="700"/>
      <c r="G222" s="680"/>
      <c r="J222" s="727"/>
      <c r="K222" s="727"/>
      <c r="L222" s="701"/>
      <c r="M222" s="679"/>
      <c r="N222" s="728"/>
    </row>
    <row r="223" spans="1:15" x14ac:dyDescent="0.25">
      <c r="A223" s="655"/>
      <c r="B223" s="655"/>
      <c r="C223" s="675"/>
      <c r="D223" s="680"/>
      <c r="E223" s="729"/>
      <c r="F223" s="700"/>
      <c r="G223" s="680"/>
      <c r="J223" s="727"/>
      <c r="K223" s="727"/>
      <c r="L223" s="701"/>
      <c r="M223" s="679"/>
      <c r="N223" s="728"/>
    </row>
    <row r="224" spans="1:15" x14ac:dyDescent="0.25">
      <c r="A224" s="655"/>
      <c r="B224" s="1573" t="s">
        <v>2065</v>
      </c>
      <c r="C224" s="1573"/>
      <c r="D224" s="1573"/>
      <c r="E224" s="601"/>
      <c r="F224" s="601"/>
      <c r="G224" s="601"/>
      <c r="I224" s="1573" t="s">
        <v>2044</v>
      </c>
      <c r="J224" s="1573"/>
      <c r="K224" s="1573"/>
      <c r="L224" s="1573"/>
      <c r="M224" s="1573"/>
      <c r="N224" s="601"/>
    </row>
    <row r="225" spans="1:15" x14ac:dyDescent="0.25">
      <c r="A225" s="655"/>
      <c r="B225" s="1572" t="s">
        <v>1729</v>
      </c>
      <c r="C225" s="1572"/>
      <c r="D225" s="1572"/>
      <c r="E225" s="691"/>
      <c r="F225" s="691"/>
      <c r="G225" s="691"/>
      <c r="I225" s="1572" t="s">
        <v>2042</v>
      </c>
      <c r="J225" s="1572"/>
      <c r="K225" s="1572"/>
      <c r="L225" s="1572"/>
      <c r="M225" s="1572"/>
      <c r="N225" s="691"/>
    </row>
    <row r="226" spans="1:15" x14ac:dyDescent="0.25">
      <c r="A226" s="669"/>
      <c r="B226" s="669"/>
      <c r="C226" s="669"/>
      <c r="D226" s="669"/>
      <c r="E226" s="669"/>
      <c r="F226" s="686"/>
      <c r="G226" s="669"/>
      <c r="H226" s="669"/>
      <c r="I226" s="669"/>
      <c r="J226" s="669"/>
      <c r="K226" s="669"/>
      <c r="L226" s="669"/>
      <c r="M226" s="669"/>
      <c r="N226" s="669"/>
      <c r="O226" s="669"/>
    </row>
  </sheetData>
  <mergeCells count="17">
    <mergeCell ref="N2:O2"/>
    <mergeCell ref="L4:O4"/>
    <mergeCell ref="A6:C9"/>
    <mergeCell ref="D6:F9"/>
    <mergeCell ref="K6:K13"/>
    <mergeCell ref="M6:N9"/>
    <mergeCell ref="M10:M13"/>
    <mergeCell ref="N10:N13"/>
    <mergeCell ref="I225:M225"/>
    <mergeCell ref="B218:D218"/>
    <mergeCell ref="B219:D219"/>
    <mergeCell ref="B220:D220"/>
    <mergeCell ref="B224:D224"/>
    <mergeCell ref="B225:D225"/>
    <mergeCell ref="I218:M218"/>
    <mergeCell ref="I220:M220"/>
    <mergeCell ref="I224:M224"/>
  </mergeCells>
  <printOptions horizontalCentered="1"/>
  <pageMargins left="0.7" right="0.34" top="0.75" bottom="0.75" header="0.3" footer="0.3"/>
  <pageSetup paperSize="153" scale="70" orientation="landscape" r:id="rId1"/>
  <headerFooter>
    <oddFooter>&amp;RPage &amp;P of &amp;N</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N56"/>
  <sheetViews>
    <sheetView zoomScale="80" zoomScaleNormal="80" workbookViewId="0">
      <selection activeCell="H43" sqref="H43"/>
    </sheetView>
  </sheetViews>
  <sheetFormatPr defaultColWidth="9.140625" defaultRowHeight="15" x14ac:dyDescent="0.25"/>
  <cols>
    <col min="1" max="1" width="6.42578125" style="670" customWidth="1"/>
    <col min="2" max="2" width="21" style="670" customWidth="1"/>
    <col min="3" max="3" width="16.7109375" style="670" customWidth="1"/>
    <col min="4" max="5" width="9.140625" style="670"/>
    <col min="6" max="6" width="19.7109375" style="670" customWidth="1"/>
    <col min="7" max="7" width="11.42578125" style="670" bestFit="1" customWidth="1"/>
    <col min="8" max="8" width="19.42578125" style="670" customWidth="1"/>
    <col min="9" max="9" width="16.7109375" style="670" customWidth="1"/>
    <col min="10" max="10" width="17.42578125" style="670" customWidth="1"/>
    <col min="11" max="13" width="8.28515625" style="670" customWidth="1"/>
    <col min="14" max="14" width="10.7109375" style="670" bestFit="1" customWidth="1"/>
    <col min="15" max="16384" width="9.140625" style="670"/>
  </cols>
  <sheetData>
    <row r="1" spans="1:14" ht="15.75" x14ac:dyDescent="0.25">
      <c r="A1" s="1567" t="s">
        <v>2077</v>
      </c>
      <c r="B1" s="1567"/>
      <c r="C1" s="1567"/>
      <c r="D1" s="1567"/>
      <c r="E1" s="1567"/>
      <c r="F1" s="1567"/>
      <c r="G1" s="1567"/>
      <c r="H1" s="1567"/>
      <c r="I1" s="1567"/>
      <c r="J1" s="1567"/>
      <c r="K1" s="1567"/>
      <c r="L1" s="1567"/>
      <c r="M1" s="1567"/>
      <c r="N1" s="1567"/>
    </row>
    <row r="2" spans="1:14" ht="15.75" x14ac:dyDescent="0.25">
      <c r="A2" s="672"/>
      <c r="B2" s="672"/>
      <c r="C2" s="672"/>
      <c r="D2" s="672"/>
      <c r="E2" s="672"/>
      <c r="F2" s="672"/>
      <c r="G2" s="672"/>
      <c r="H2" s="672"/>
      <c r="I2" s="672"/>
      <c r="J2" s="672"/>
      <c r="K2" s="672"/>
      <c r="L2" s="672"/>
      <c r="M2" s="672"/>
      <c r="N2" s="672"/>
    </row>
    <row r="3" spans="1:14" x14ac:dyDescent="0.25">
      <c r="A3" s="1566" t="s">
        <v>2116</v>
      </c>
      <c r="B3" s="1566"/>
      <c r="C3" s="674" t="s">
        <v>2121</v>
      </c>
      <c r="D3" s="639"/>
      <c r="E3" s="639"/>
      <c r="F3" s="639"/>
      <c r="G3" s="640"/>
      <c r="H3" s="640"/>
      <c r="I3" s="640"/>
      <c r="J3" s="640"/>
      <c r="K3" s="1448"/>
      <c r="L3" s="1448"/>
      <c r="M3" s="640"/>
      <c r="N3" s="639"/>
    </row>
    <row r="4" spans="1:14" x14ac:dyDescent="0.25">
      <c r="A4" s="1566" t="s">
        <v>2117</v>
      </c>
      <c r="B4" s="1566"/>
      <c r="C4" s="675" t="s">
        <v>2122</v>
      </c>
      <c r="D4" s="639"/>
      <c r="E4" s="639"/>
      <c r="F4" s="639"/>
      <c r="G4" s="639"/>
      <c r="H4" s="640"/>
      <c r="I4" s="640"/>
      <c r="J4" s="640"/>
      <c r="K4" s="1448"/>
      <c r="L4" s="1448"/>
      <c r="M4" s="1448"/>
      <c r="N4" s="1448"/>
    </row>
    <row r="5" spans="1:14" x14ac:dyDescent="0.25">
      <c r="A5" s="1566" t="s">
        <v>2118</v>
      </c>
      <c r="B5" s="1566"/>
      <c r="C5" s="675" t="s">
        <v>1727</v>
      </c>
      <c r="D5" s="639"/>
      <c r="E5" s="639"/>
      <c r="F5" s="639"/>
      <c r="G5" s="639"/>
      <c r="H5" s="639"/>
      <c r="I5" s="640"/>
      <c r="J5" s="640"/>
      <c r="K5" s="1568" t="s">
        <v>2076</v>
      </c>
      <c r="L5" s="1568"/>
      <c r="M5" s="1568"/>
      <c r="N5" s="1568"/>
    </row>
    <row r="6" spans="1:14" x14ac:dyDescent="0.25">
      <c r="A6" s="1566" t="s">
        <v>2119</v>
      </c>
      <c r="B6" s="1566"/>
      <c r="C6" s="675" t="s">
        <v>1727</v>
      </c>
      <c r="D6" s="639"/>
      <c r="E6" s="639"/>
      <c r="F6" s="639"/>
      <c r="G6" s="639"/>
      <c r="H6" s="639"/>
      <c r="I6" s="640"/>
      <c r="J6" s="640"/>
      <c r="K6" s="1448"/>
      <c r="L6" s="1448"/>
      <c r="M6" s="1569"/>
      <c r="N6" s="1569"/>
    </row>
    <row r="7" spans="1:14" x14ac:dyDescent="0.25">
      <c r="A7" s="1566" t="s">
        <v>2120</v>
      </c>
      <c r="B7" s="1566"/>
      <c r="C7" s="675" t="s">
        <v>2123</v>
      </c>
      <c r="D7" s="639"/>
      <c r="E7" s="639"/>
      <c r="F7" s="639"/>
      <c r="G7" s="639"/>
      <c r="H7" s="640"/>
      <c r="I7" s="640"/>
      <c r="J7" s="640"/>
      <c r="K7" s="1448"/>
      <c r="L7" s="1448"/>
      <c r="M7" s="640"/>
      <c r="N7" s="639"/>
    </row>
    <row r="8" spans="1:14" ht="9" customHeight="1" thickBot="1" x14ac:dyDescent="0.3">
      <c r="A8" s="647"/>
      <c r="B8" s="647"/>
      <c r="C8" s="647"/>
      <c r="D8" s="647"/>
      <c r="E8" s="647"/>
      <c r="F8" s="647"/>
      <c r="G8" s="647"/>
      <c r="H8" s="647"/>
      <c r="I8" s="647"/>
      <c r="J8" s="647"/>
      <c r="K8" s="1570"/>
      <c r="L8" s="1570"/>
      <c r="M8" s="647"/>
      <c r="N8" s="610"/>
    </row>
    <row r="9" spans="1:14" ht="15.75" thickBot="1" x14ac:dyDescent="0.3">
      <c r="A9" s="636" t="s">
        <v>2078</v>
      </c>
      <c r="B9" s="640" t="s">
        <v>2056</v>
      </c>
      <c r="C9" s="636" t="s">
        <v>2057</v>
      </c>
      <c r="D9" s="640" t="s">
        <v>2082</v>
      </c>
      <c r="E9" s="636" t="s">
        <v>1730</v>
      </c>
      <c r="F9" s="640" t="s">
        <v>1730</v>
      </c>
      <c r="G9" s="636" t="s">
        <v>2049</v>
      </c>
      <c r="H9" s="640" t="s">
        <v>2085</v>
      </c>
      <c r="I9" s="636" t="s">
        <v>97</v>
      </c>
      <c r="J9" s="640" t="s">
        <v>100</v>
      </c>
      <c r="K9" s="1563" t="s">
        <v>2090</v>
      </c>
      <c r="L9" s="1564"/>
      <c r="M9" s="1571"/>
      <c r="N9" s="636"/>
    </row>
    <row r="10" spans="1:14" x14ac:dyDescent="0.25">
      <c r="A10" s="636" t="s">
        <v>2079</v>
      </c>
      <c r="B10" s="640" t="s">
        <v>2080</v>
      </c>
      <c r="C10" s="636" t="s">
        <v>2081</v>
      </c>
      <c r="D10" s="640" t="s">
        <v>14</v>
      </c>
      <c r="E10" s="636" t="s">
        <v>87</v>
      </c>
      <c r="F10" s="640" t="s">
        <v>8</v>
      </c>
      <c r="G10" s="636" t="s">
        <v>2083</v>
      </c>
      <c r="H10" s="640" t="s">
        <v>2051</v>
      </c>
      <c r="I10" s="636" t="s">
        <v>2086</v>
      </c>
      <c r="J10" s="640" t="s">
        <v>2088</v>
      </c>
      <c r="K10" s="1560" t="s">
        <v>2092</v>
      </c>
      <c r="L10" s="644" t="s">
        <v>2093</v>
      </c>
      <c r="M10" s="635" t="s">
        <v>2094</v>
      </c>
      <c r="N10" s="636" t="s">
        <v>105</v>
      </c>
    </row>
    <row r="11" spans="1:14" x14ac:dyDescent="0.25">
      <c r="A11" s="636"/>
      <c r="B11" s="671"/>
      <c r="C11" s="636"/>
      <c r="D11" s="671"/>
      <c r="E11" s="636"/>
      <c r="F11" s="671"/>
      <c r="G11" s="636" t="s">
        <v>2084</v>
      </c>
      <c r="H11" s="671"/>
      <c r="I11" s="636" t="s">
        <v>115</v>
      </c>
      <c r="J11" s="640" t="s">
        <v>2089</v>
      </c>
      <c r="K11" s="1561"/>
      <c r="L11" s="649" t="s">
        <v>2092</v>
      </c>
      <c r="M11" s="636" t="s">
        <v>2095</v>
      </c>
      <c r="N11" s="636" t="s">
        <v>2091</v>
      </c>
    </row>
    <row r="12" spans="1:14" ht="15.75" thickBot="1" x14ac:dyDescent="0.3">
      <c r="A12" s="636"/>
      <c r="B12" s="671"/>
      <c r="C12" s="636"/>
      <c r="D12" s="671"/>
      <c r="E12" s="636"/>
      <c r="F12" s="671"/>
      <c r="G12" s="620"/>
      <c r="H12" s="671"/>
      <c r="I12" s="636" t="s">
        <v>2087</v>
      </c>
      <c r="J12" s="671"/>
      <c r="K12" s="649" t="s">
        <v>2096</v>
      </c>
      <c r="L12" s="645" t="s">
        <v>2097</v>
      </c>
      <c r="M12" s="636" t="s">
        <v>2098</v>
      </c>
      <c r="N12" s="636"/>
    </row>
    <row r="13" spans="1:14" ht="15.75" thickBot="1" x14ac:dyDescent="0.3">
      <c r="A13" s="616">
        <v>1</v>
      </c>
      <c r="B13" s="641">
        <v>2</v>
      </c>
      <c r="C13" s="616">
        <v>3</v>
      </c>
      <c r="D13" s="641">
        <v>4</v>
      </c>
      <c r="E13" s="616">
        <v>5</v>
      </c>
      <c r="F13" s="641">
        <v>6</v>
      </c>
      <c r="G13" s="616">
        <v>7</v>
      </c>
      <c r="H13" s="641">
        <v>8</v>
      </c>
      <c r="I13" s="616">
        <v>9</v>
      </c>
      <c r="J13" s="641">
        <v>10</v>
      </c>
      <c r="K13" s="638">
        <v>11</v>
      </c>
      <c r="L13" s="638">
        <v>12</v>
      </c>
      <c r="M13" s="616">
        <v>13</v>
      </c>
      <c r="N13" s="616">
        <v>14</v>
      </c>
    </row>
    <row r="14" spans="1:14" ht="18" customHeight="1" x14ac:dyDescent="0.25">
      <c r="A14" s="643">
        <v>1</v>
      </c>
      <c r="B14" s="621" t="s">
        <v>182</v>
      </c>
      <c r="C14" s="622" t="s">
        <v>845</v>
      </c>
      <c r="D14" s="640"/>
      <c r="E14" s="636"/>
      <c r="F14" s="621" t="s">
        <v>362</v>
      </c>
      <c r="G14" s="643">
        <v>2006</v>
      </c>
      <c r="H14" s="621" t="s">
        <v>241</v>
      </c>
      <c r="I14" s="636"/>
      <c r="J14" s="625">
        <v>1600000</v>
      </c>
      <c r="K14" s="673" t="s">
        <v>116</v>
      </c>
      <c r="L14" s="644"/>
      <c r="M14" s="635"/>
      <c r="N14" s="642"/>
    </row>
    <row r="15" spans="1:14" ht="18" customHeight="1" x14ac:dyDescent="0.25">
      <c r="A15" s="643">
        <v>2</v>
      </c>
      <c r="B15" s="621" t="s">
        <v>178</v>
      </c>
      <c r="C15" s="622" t="s">
        <v>300</v>
      </c>
      <c r="D15" s="640"/>
      <c r="E15" s="636"/>
      <c r="F15" s="621" t="s">
        <v>361</v>
      </c>
      <c r="G15" s="643">
        <v>2006</v>
      </c>
      <c r="H15" s="621" t="s">
        <v>804</v>
      </c>
      <c r="I15" s="636"/>
      <c r="J15" s="625">
        <v>2200000</v>
      </c>
      <c r="K15" s="673" t="s">
        <v>116</v>
      </c>
      <c r="L15" s="649"/>
      <c r="M15" s="636"/>
      <c r="N15" s="642"/>
    </row>
    <row r="16" spans="1:14" ht="18" customHeight="1" x14ac:dyDescent="0.25">
      <c r="A16" s="643">
        <v>3</v>
      </c>
      <c r="B16" s="621" t="s">
        <v>183</v>
      </c>
      <c r="C16" s="622" t="s">
        <v>329</v>
      </c>
      <c r="D16" s="640"/>
      <c r="E16" s="636"/>
      <c r="F16" s="621" t="s">
        <v>364</v>
      </c>
      <c r="G16" s="643">
        <v>2006</v>
      </c>
      <c r="H16" s="621" t="s">
        <v>240</v>
      </c>
      <c r="I16" s="636"/>
      <c r="J16" s="625">
        <v>3600000</v>
      </c>
      <c r="K16" s="673" t="s">
        <v>116</v>
      </c>
      <c r="L16" s="649"/>
      <c r="M16" s="636"/>
      <c r="N16" s="642"/>
    </row>
    <row r="17" spans="1:14" ht="18" customHeight="1" x14ac:dyDescent="0.25">
      <c r="A17" s="643">
        <v>4</v>
      </c>
      <c r="B17" s="621" t="s">
        <v>187</v>
      </c>
      <c r="C17" s="622" t="s">
        <v>304</v>
      </c>
      <c r="D17" s="640"/>
      <c r="E17" s="636"/>
      <c r="F17" s="621" t="s">
        <v>360</v>
      </c>
      <c r="G17" s="643">
        <v>2001</v>
      </c>
      <c r="H17" s="621" t="s">
        <v>245</v>
      </c>
      <c r="I17" s="636"/>
      <c r="J17" s="625">
        <v>560000</v>
      </c>
      <c r="K17" s="673" t="s">
        <v>116</v>
      </c>
      <c r="L17" s="649"/>
      <c r="M17" s="636"/>
      <c r="N17" s="642"/>
    </row>
    <row r="18" spans="1:14" ht="18" customHeight="1" x14ac:dyDescent="0.25">
      <c r="A18" s="643">
        <v>5</v>
      </c>
      <c r="B18" s="621" t="s">
        <v>178</v>
      </c>
      <c r="C18" s="622" t="s">
        <v>301</v>
      </c>
      <c r="D18" s="640"/>
      <c r="E18" s="636"/>
      <c r="F18" s="621" t="s">
        <v>361</v>
      </c>
      <c r="G18" s="643">
        <v>2006</v>
      </c>
      <c r="H18" s="621" t="s">
        <v>804</v>
      </c>
      <c r="I18" s="636"/>
      <c r="J18" s="625">
        <v>2625000</v>
      </c>
      <c r="K18" s="673" t="s">
        <v>116</v>
      </c>
      <c r="L18" s="649"/>
      <c r="M18" s="636"/>
      <c r="N18" s="642"/>
    </row>
    <row r="19" spans="1:14" ht="18" customHeight="1" x14ac:dyDescent="0.25">
      <c r="A19" s="643">
        <v>6</v>
      </c>
      <c r="B19" s="621" t="s">
        <v>186</v>
      </c>
      <c r="C19" s="622" t="s">
        <v>316</v>
      </c>
      <c r="D19" s="640"/>
      <c r="E19" s="636"/>
      <c r="F19" s="621" t="s">
        <v>361</v>
      </c>
      <c r="G19" s="643">
        <v>2006</v>
      </c>
      <c r="H19" s="621" t="s">
        <v>243</v>
      </c>
      <c r="I19" s="636"/>
      <c r="J19" s="625">
        <v>385000</v>
      </c>
      <c r="K19" s="673" t="s">
        <v>116</v>
      </c>
      <c r="L19" s="649"/>
      <c r="M19" s="636"/>
      <c r="N19" s="642"/>
    </row>
    <row r="20" spans="1:14" ht="18" customHeight="1" x14ac:dyDescent="0.25">
      <c r="A20" s="643">
        <v>7</v>
      </c>
      <c r="B20" s="621" t="s">
        <v>824</v>
      </c>
      <c r="C20" s="622" t="s">
        <v>304</v>
      </c>
      <c r="D20" s="640"/>
      <c r="E20" s="636"/>
      <c r="F20" s="621" t="s">
        <v>364</v>
      </c>
      <c r="G20" s="643">
        <v>2006</v>
      </c>
      <c r="H20" s="621" t="s">
        <v>240</v>
      </c>
      <c r="I20" s="636"/>
      <c r="J20" s="625">
        <v>1200000</v>
      </c>
      <c r="K20" s="673" t="s">
        <v>116</v>
      </c>
      <c r="L20" s="649"/>
      <c r="M20" s="636"/>
      <c r="N20" s="642"/>
    </row>
    <row r="21" spans="1:14" ht="18" customHeight="1" x14ac:dyDescent="0.25">
      <c r="A21" s="643">
        <v>8</v>
      </c>
      <c r="B21" s="621" t="s">
        <v>183</v>
      </c>
      <c r="C21" s="622" t="s">
        <v>329</v>
      </c>
      <c r="D21" s="640"/>
      <c r="E21" s="636"/>
      <c r="F21" s="621" t="s">
        <v>364</v>
      </c>
      <c r="G21" s="643">
        <v>2006</v>
      </c>
      <c r="H21" s="621" t="s">
        <v>240</v>
      </c>
      <c r="I21" s="636"/>
      <c r="J21" s="625">
        <v>3600000</v>
      </c>
      <c r="K21" s="673" t="s">
        <v>116</v>
      </c>
      <c r="L21" s="649"/>
      <c r="M21" s="636"/>
      <c r="N21" s="642"/>
    </row>
    <row r="22" spans="1:14" ht="18" customHeight="1" x14ac:dyDescent="0.25">
      <c r="A22" s="643">
        <v>9</v>
      </c>
      <c r="B22" s="621" t="s">
        <v>825</v>
      </c>
      <c r="C22" s="622" t="s">
        <v>304</v>
      </c>
      <c r="D22" s="640"/>
      <c r="E22" s="636"/>
      <c r="F22" s="621" t="s">
        <v>372</v>
      </c>
      <c r="G22" s="643">
        <v>2001</v>
      </c>
      <c r="H22" s="621" t="s">
        <v>809</v>
      </c>
      <c r="I22" s="636"/>
      <c r="J22" s="625">
        <v>4340000</v>
      </c>
      <c r="K22" s="673" t="s">
        <v>116</v>
      </c>
      <c r="L22" s="649"/>
      <c r="M22" s="636"/>
      <c r="N22" s="642"/>
    </row>
    <row r="23" spans="1:14" ht="18" customHeight="1" x14ac:dyDescent="0.25">
      <c r="A23" s="643">
        <v>10</v>
      </c>
      <c r="B23" s="621" t="s">
        <v>182</v>
      </c>
      <c r="C23" s="622" t="s">
        <v>317</v>
      </c>
      <c r="D23" s="640"/>
      <c r="E23" s="636"/>
      <c r="F23" s="621" t="s">
        <v>362</v>
      </c>
      <c r="G23" s="643">
        <v>2004</v>
      </c>
      <c r="H23" s="621" t="s">
        <v>241</v>
      </c>
      <c r="I23" s="636"/>
      <c r="J23" s="625">
        <v>975000</v>
      </c>
      <c r="K23" s="673" t="s">
        <v>116</v>
      </c>
      <c r="L23" s="649"/>
      <c r="M23" s="636"/>
      <c r="N23" s="642"/>
    </row>
    <row r="24" spans="1:14" ht="18" customHeight="1" x14ac:dyDescent="0.25">
      <c r="A24" s="643">
        <v>11</v>
      </c>
      <c r="B24" s="621" t="s">
        <v>183</v>
      </c>
      <c r="C24" s="622" t="s">
        <v>329</v>
      </c>
      <c r="D24" s="640"/>
      <c r="E24" s="636"/>
      <c r="F24" s="621" t="s">
        <v>364</v>
      </c>
      <c r="G24" s="643">
        <v>2006</v>
      </c>
      <c r="H24" s="621" t="s">
        <v>240</v>
      </c>
      <c r="I24" s="636"/>
      <c r="J24" s="625">
        <v>17550000</v>
      </c>
      <c r="K24" s="673" t="s">
        <v>116</v>
      </c>
      <c r="L24" s="649"/>
      <c r="M24" s="636"/>
      <c r="N24" s="642"/>
    </row>
    <row r="25" spans="1:14" ht="18" customHeight="1" x14ac:dyDescent="0.25">
      <c r="A25" s="643">
        <v>12</v>
      </c>
      <c r="B25" s="621" t="s">
        <v>183</v>
      </c>
      <c r="C25" s="622" t="s">
        <v>304</v>
      </c>
      <c r="D25" s="640"/>
      <c r="E25" s="636"/>
      <c r="F25" s="621" t="s">
        <v>369</v>
      </c>
      <c r="G25" s="643">
        <v>2001</v>
      </c>
      <c r="H25" s="621" t="s">
        <v>240</v>
      </c>
      <c r="I25" s="636"/>
      <c r="J25" s="625">
        <v>3825000</v>
      </c>
      <c r="K25" s="673" t="s">
        <v>116</v>
      </c>
      <c r="L25" s="649"/>
      <c r="M25" s="636"/>
      <c r="N25" s="642"/>
    </row>
    <row r="26" spans="1:14" ht="18" customHeight="1" x14ac:dyDescent="0.25">
      <c r="A26" s="643">
        <v>13</v>
      </c>
      <c r="B26" s="621" t="s">
        <v>199</v>
      </c>
      <c r="C26" s="622" t="s">
        <v>336</v>
      </c>
      <c r="D26" s="640"/>
      <c r="E26" s="636"/>
      <c r="F26" s="621" t="s">
        <v>365</v>
      </c>
      <c r="G26" s="643">
        <v>2004</v>
      </c>
      <c r="H26" s="621" t="s">
        <v>259</v>
      </c>
      <c r="I26" s="636"/>
      <c r="J26" s="625">
        <v>67500</v>
      </c>
      <c r="K26" s="673" t="s">
        <v>116</v>
      </c>
      <c r="L26" s="649"/>
      <c r="M26" s="636"/>
      <c r="N26" s="642"/>
    </row>
    <row r="27" spans="1:14" ht="18" customHeight="1" x14ac:dyDescent="0.25">
      <c r="A27" s="643">
        <v>14</v>
      </c>
      <c r="B27" s="621" t="s">
        <v>177</v>
      </c>
      <c r="C27" s="622" t="s">
        <v>324</v>
      </c>
      <c r="D27" s="640"/>
      <c r="E27" s="636"/>
      <c r="F27" s="621" t="s">
        <v>362</v>
      </c>
      <c r="G27" s="643">
        <v>2005</v>
      </c>
      <c r="H27" s="621" t="s">
        <v>271</v>
      </c>
      <c r="I27" s="636"/>
      <c r="J27" s="625">
        <v>5740000</v>
      </c>
      <c r="K27" s="673" t="s">
        <v>116</v>
      </c>
      <c r="L27" s="649"/>
      <c r="M27" s="636"/>
      <c r="N27" s="642"/>
    </row>
    <row r="28" spans="1:14" ht="18" customHeight="1" x14ac:dyDescent="0.25">
      <c r="A28" s="643">
        <v>15</v>
      </c>
      <c r="B28" s="621" t="s">
        <v>185</v>
      </c>
      <c r="C28" s="622" t="s">
        <v>320</v>
      </c>
      <c r="D28" s="640"/>
      <c r="E28" s="636"/>
      <c r="F28" s="621" t="s">
        <v>364</v>
      </c>
      <c r="G28" s="643">
        <v>2004</v>
      </c>
      <c r="H28" s="621" t="s">
        <v>242</v>
      </c>
      <c r="I28" s="636"/>
      <c r="J28" s="625">
        <v>140000</v>
      </c>
      <c r="K28" s="673" t="s">
        <v>116</v>
      </c>
      <c r="L28" s="649"/>
      <c r="M28" s="636"/>
      <c r="N28" s="642"/>
    </row>
    <row r="29" spans="1:14" ht="18" customHeight="1" x14ac:dyDescent="0.25">
      <c r="A29" s="643">
        <v>16</v>
      </c>
      <c r="B29" s="621" t="s">
        <v>178</v>
      </c>
      <c r="C29" s="622" t="s">
        <v>300</v>
      </c>
      <c r="D29" s="640"/>
      <c r="E29" s="636"/>
      <c r="F29" s="621" t="s">
        <v>361</v>
      </c>
      <c r="G29" s="643">
        <v>2006</v>
      </c>
      <c r="H29" s="621" t="s">
        <v>812</v>
      </c>
      <c r="I29" s="636"/>
      <c r="J29" s="625">
        <v>1650000</v>
      </c>
      <c r="K29" s="673" t="s">
        <v>116</v>
      </c>
      <c r="L29" s="649"/>
      <c r="M29" s="636"/>
      <c r="N29" s="642"/>
    </row>
    <row r="30" spans="1:14" ht="18" customHeight="1" x14ac:dyDescent="0.25">
      <c r="A30" s="643">
        <v>17</v>
      </c>
      <c r="B30" s="621" t="s">
        <v>184</v>
      </c>
      <c r="C30" s="622" t="s">
        <v>329</v>
      </c>
      <c r="D30" s="640"/>
      <c r="E30" s="636"/>
      <c r="F30" s="621" t="s">
        <v>367</v>
      </c>
      <c r="G30" s="643">
        <v>2006</v>
      </c>
      <c r="H30" s="621" t="s">
        <v>241</v>
      </c>
      <c r="I30" s="636"/>
      <c r="J30" s="625">
        <v>1200000</v>
      </c>
      <c r="K30" s="673" t="s">
        <v>116</v>
      </c>
      <c r="L30" s="649"/>
      <c r="M30" s="636"/>
      <c r="N30" s="642"/>
    </row>
    <row r="31" spans="1:14" ht="18" customHeight="1" x14ac:dyDescent="0.25">
      <c r="A31" s="643">
        <v>18</v>
      </c>
      <c r="B31" s="621" t="s">
        <v>183</v>
      </c>
      <c r="C31" s="622" t="s">
        <v>329</v>
      </c>
      <c r="D31" s="640"/>
      <c r="E31" s="636"/>
      <c r="F31" s="621" t="s">
        <v>364</v>
      </c>
      <c r="G31" s="643">
        <v>2006</v>
      </c>
      <c r="H31" s="621" t="s">
        <v>240</v>
      </c>
      <c r="I31" s="636"/>
      <c r="J31" s="625">
        <v>3600000</v>
      </c>
      <c r="K31" s="673" t="s">
        <v>116</v>
      </c>
      <c r="L31" s="649"/>
      <c r="M31" s="636"/>
      <c r="N31" s="642"/>
    </row>
    <row r="32" spans="1:14" ht="18" customHeight="1" x14ac:dyDescent="0.25">
      <c r="A32" s="643">
        <v>19</v>
      </c>
      <c r="B32" s="621" t="s">
        <v>209</v>
      </c>
      <c r="C32" s="622" t="s">
        <v>299</v>
      </c>
      <c r="D32" s="640"/>
      <c r="E32" s="636"/>
      <c r="F32" s="621" t="s">
        <v>379</v>
      </c>
      <c r="G32" s="643">
        <v>2004</v>
      </c>
      <c r="H32" s="621" t="s">
        <v>272</v>
      </c>
      <c r="I32" s="636"/>
      <c r="J32" s="625">
        <v>455000</v>
      </c>
      <c r="K32" s="673" t="s">
        <v>116</v>
      </c>
      <c r="L32" s="649"/>
      <c r="M32" s="636"/>
      <c r="N32" s="642"/>
    </row>
    <row r="33" spans="1:14" ht="18" customHeight="1" x14ac:dyDescent="0.25">
      <c r="A33" s="643">
        <v>20</v>
      </c>
      <c r="B33" s="621" t="s">
        <v>183</v>
      </c>
      <c r="C33" s="622" t="s">
        <v>304</v>
      </c>
      <c r="D33" s="640"/>
      <c r="E33" s="636"/>
      <c r="F33" s="621" t="s">
        <v>369</v>
      </c>
      <c r="G33" s="643">
        <v>2004</v>
      </c>
      <c r="H33" s="621" t="s">
        <v>240</v>
      </c>
      <c r="I33" s="636"/>
      <c r="J33" s="625">
        <v>1105000</v>
      </c>
      <c r="K33" s="673" t="s">
        <v>116</v>
      </c>
      <c r="L33" s="649"/>
      <c r="M33" s="636"/>
      <c r="N33" s="642"/>
    </row>
    <row r="34" spans="1:14" ht="18" customHeight="1" x14ac:dyDescent="0.25">
      <c r="A34" s="643">
        <v>21</v>
      </c>
      <c r="B34" s="621" t="s">
        <v>176</v>
      </c>
      <c r="C34" s="622" t="s">
        <v>331</v>
      </c>
      <c r="D34" s="640"/>
      <c r="E34" s="636"/>
      <c r="F34" s="621" t="s">
        <v>363</v>
      </c>
      <c r="G34" s="643">
        <v>2006</v>
      </c>
      <c r="H34" s="621" t="s">
        <v>233</v>
      </c>
      <c r="I34" s="636"/>
      <c r="J34" s="625">
        <v>637500</v>
      </c>
      <c r="K34" s="673" t="s">
        <v>116</v>
      </c>
      <c r="L34" s="649"/>
      <c r="M34" s="636"/>
      <c r="N34" s="642"/>
    </row>
    <row r="35" spans="1:14" ht="18" customHeight="1" x14ac:dyDescent="0.25">
      <c r="A35" s="643">
        <v>22</v>
      </c>
      <c r="B35" s="621" t="s">
        <v>177</v>
      </c>
      <c r="C35" s="622" t="s">
        <v>853</v>
      </c>
      <c r="D35" s="640"/>
      <c r="E35" s="636"/>
      <c r="F35" s="621" t="s">
        <v>362</v>
      </c>
      <c r="G35" s="643">
        <v>2006</v>
      </c>
      <c r="H35" s="621" t="s">
        <v>271</v>
      </c>
      <c r="I35" s="636"/>
      <c r="J35" s="625">
        <v>2700000</v>
      </c>
      <c r="K35" s="673" t="s">
        <v>116</v>
      </c>
      <c r="L35" s="649"/>
      <c r="M35" s="636"/>
      <c r="N35" s="642"/>
    </row>
    <row r="36" spans="1:14" ht="18" customHeight="1" x14ac:dyDescent="0.25">
      <c r="A36" s="643">
        <v>23</v>
      </c>
      <c r="B36" s="621" t="s">
        <v>177</v>
      </c>
      <c r="C36" s="622" t="s">
        <v>331</v>
      </c>
      <c r="D36" s="640"/>
      <c r="E36" s="636"/>
      <c r="F36" s="621" t="s">
        <v>362</v>
      </c>
      <c r="G36" s="643">
        <v>2006</v>
      </c>
      <c r="H36" s="621" t="s">
        <v>271</v>
      </c>
      <c r="I36" s="636"/>
      <c r="J36" s="625">
        <v>6860000</v>
      </c>
      <c r="K36" s="673" t="s">
        <v>116</v>
      </c>
      <c r="L36" s="649"/>
      <c r="M36" s="636"/>
      <c r="N36" s="642"/>
    </row>
    <row r="37" spans="1:14" ht="18" customHeight="1" x14ac:dyDescent="0.25">
      <c r="A37" s="643">
        <v>24</v>
      </c>
      <c r="B37" s="621" t="s">
        <v>176</v>
      </c>
      <c r="C37" s="622" t="s">
        <v>854</v>
      </c>
      <c r="D37" s="640"/>
      <c r="E37" s="636"/>
      <c r="F37" s="621" t="s">
        <v>361</v>
      </c>
      <c r="G37" s="643">
        <v>2004</v>
      </c>
      <c r="H37" s="621" t="s">
        <v>233</v>
      </c>
      <c r="I37" s="636"/>
      <c r="J37" s="625">
        <v>1105000</v>
      </c>
      <c r="K37" s="673" t="s">
        <v>116</v>
      </c>
      <c r="L37" s="649"/>
      <c r="M37" s="636"/>
      <c r="N37" s="642"/>
    </row>
    <row r="38" spans="1:14" ht="18" customHeight="1" thickBot="1" x14ac:dyDescent="0.3">
      <c r="A38" s="633">
        <v>25</v>
      </c>
      <c r="B38" s="692" t="s">
        <v>204</v>
      </c>
      <c r="C38" s="632" t="s">
        <v>855</v>
      </c>
      <c r="D38" s="647"/>
      <c r="E38" s="637"/>
      <c r="F38" s="692" t="s">
        <v>362</v>
      </c>
      <c r="G38" s="633">
        <v>2004</v>
      </c>
      <c r="H38" s="692" t="s">
        <v>267</v>
      </c>
      <c r="I38" s="637"/>
      <c r="J38" s="693">
        <v>700000</v>
      </c>
      <c r="K38" s="694" t="s">
        <v>116</v>
      </c>
      <c r="L38" s="645"/>
      <c r="M38" s="637"/>
      <c r="N38" s="609"/>
    </row>
    <row r="39" spans="1:14" ht="18" customHeight="1" x14ac:dyDescent="0.25">
      <c r="A39" s="643">
        <v>26</v>
      </c>
      <c r="B39" s="621" t="s">
        <v>183</v>
      </c>
      <c r="C39" s="622" t="s">
        <v>329</v>
      </c>
      <c r="D39" s="640"/>
      <c r="E39" s="636"/>
      <c r="F39" s="621" t="s">
        <v>364</v>
      </c>
      <c r="G39" s="643">
        <v>2006</v>
      </c>
      <c r="H39" s="621" t="s">
        <v>240</v>
      </c>
      <c r="I39" s="636"/>
      <c r="J39" s="625">
        <v>14400000</v>
      </c>
      <c r="K39" s="673" t="s">
        <v>116</v>
      </c>
      <c r="L39" s="649"/>
      <c r="M39" s="636"/>
      <c r="N39" s="642"/>
    </row>
    <row r="40" spans="1:14" ht="18" customHeight="1" x14ac:dyDescent="0.25">
      <c r="A40" s="643">
        <v>27</v>
      </c>
      <c r="B40" s="621" t="s">
        <v>175</v>
      </c>
      <c r="C40" s="622" t="s">
        <v>304</v>
      </c>
      <c r="D40" s="640"/>
      <c r="E40" s="636"/>
      <c r="F40" s="621" t="s">
        <v>360</v>
      </c>
      <c r="G40" s="643">
        <v>2006</v>
      </c>
      <c r="H40" s="621" t="s">
        <v>232</v>
      </c>
      <c r="I40" s="636"/>
      <c r="J40" s="625">
        <v>450000</v>
      </c>
      <c r="K40" s="673" t="s">
        <v>116</v>
      </c>
      <c r="L40" s="649"/>
      <c r="M40" s="636"/>
      <c r="N40" s="642"/>
    </row>
    <row r="41" spans="1:14" ht="18" customHeight="1" x14ac:dyDescent="0.25">
      <c r="A41" s="643">
        <v>28</v>
      </c>
      <c r="B41" s="621" t="s">
        <v>226</v>
      </c>
      <c r="C41" s="622" t="s">
        <v>859</v>
      </c>
      <c r="D41" s="640"/>
      <c r="E41" s="636"/>
      <c r="F41" s="621" t="s">
        <v>867</v>
      </c>
      <c r="G41" s="643">
        <v>2008</v>
      </c>
      <c r="H41" s="621" t="s">
        <v>818</v>
      </c>
      <c r="I41" s="636"/>
      <c r="J41" s="625">
        <v>49500000</v>
      </c>
      <c r="K41" s="673" t="s">
        <v>116</v>
      </c>
      <c r="L41" s="649"/>
      <c r="M41" s="636"/>
      <c r="N41" s="642"/>
    </row>
    <row r="42" spans="1:14" ht="18" customHeight="1" x14ac:dyDescent="0.25">
      <c r="A42" s="643">
        <v>29</v>
      </c>
      <c r="B42" s="621" t="s">
        <v>835</v>
      </c>
      <c r="C42" s="622" t="s">
        <v>859</v>
      </c>
      <c r="D42" s="640"/>
      <c r="E42" s="636"/>
      <c r="F42" s="621" t="s">
        <v>867</v>
      </c>
      <c r="G42" s="643">
        <v>2008</v>
      </c>
      <c r="H42" s="640"/>
      <c r="I42" s="636"/>
      <c r="J42" s="625">
        <v>3850000</v>
      </c>
      <c r="K42" s="673" t="s">
        <v>116</v>
      </c>
      <c r="L42" s="649"/>
      <c r="M42" s="636"/>
      <c r="N42" s="642"/>
    </row>
    <row r="43" spans="1:14" ht="15.75" thickBot="1" x14ac:dyDescent="0.3">
      <c r="A43" s="637"/>
      <c r="B43" s="610"/>
      <c r="C43" s="637"/>
      <c r="D43" s="647"/>
      <c r="E43" s="637"/>
      <c r="F43" s="647"/>
      <c r="G43" s="637"/>
      <c r="H43" s="647"/>
      <c r="I43" s="637"/>
      <c r="J43" s="647"/>
      <c r="K43" s="645"/>
      <c r="L43" s="645"/>
      <c r="M43" s="637"/>
      <c r="N43" s="609"/>
    </row>
    <row r="44" spans="1:14" x14ac:dyDescent="0.25">
      <c r="A44" s="650"/>
      <c r="B44" s="626"/>
      <c r="C44" s="650"/>
      <c r="D44" s="650"/>
      <c r="E44" s="650"/>
      <c r="F44" s="650"/>
      <c r="G44" s="650"/>
      <c r="H44" s="650"/>
      <c r="I44" s="650"/>
      <c r="J44" s="650"/>
      <c r="K44" s="650"/>
      <c r="L44" s="650"/>
      <c r="M44" s="650"/>
      <c r="N44" s="626"/>
    </row>
    <row r="45" spans="1:14" x14ac:dyDescent="0.25">
      <c r="A45" s="650"/>
      <c r="B45" s="626"/>
      <c r="C45" s="650"/>
      <c r="D45" s="650"/>
      <c r="E45" s="650"/>
      <c r="F45" s="650"/>
      <c r="G45" s="650"/>
      <c r="H45" s="650"/>
      <c r="I45" s="650"/>
      <c r="J45" s="650"/>
      <c r="K45" s="650"/>
      <c r="L45" s="650"/>
      <c r="M45" s="650"/>
      <c r="N45" s="626"/>
    </row>
    <row r="46" spans="1:14" x14ac:dyDescent="0.25">
      <c r="A46" s="640"/>
      <c r="B46" s="1572" t="s">
        <v>125</v>
      </c>
      <c r="C46" s="1572"/>
      <c r="D46" s="1572"/>
      <c r="E46" s="1572"/>
      <c r="F46" s="1572"/>
      <c r="G46" s="675"/>
      <c r="H46" s="676"/>
      <c r="I46" s="1572" t="s">
        <v>2043</v>
      </c>
      <c r="J46" s="1572"/>
      <c r="K46" s="1572"/>
      <c r="L46" s="1572"/>
    </row>
    <row r="47" spans="1:14" x14ac:dyDescent="0.25">
      <c r="A47" s="640"/>
      <c r="B47" s="1572" t="s">
        <v>1728</v>
      </c>
      <c r="C47" s="1572"/>
      <c r="D47" s="1572"/>
      <c r="E47" s="1572"/>
      <c r="F47" s="1572"/>
      <c r="G47" s="676"/>
      <c r="H47" s="675"/>
      <c r="I47" s="676"/>
      <c r="J47" s="676"/>
      <c r="K47" s="679"/>
      <c r="L47" s="676"/>
    </row>
    <row r="48" spans="1:14" x14ac:dyDescent="0.25">
      <c r="A48" s="640"/>
      <c r="B48" s="1572" t="s">
        <v>126</v>
      </c>
      <c r="C48" s="1572"/>
      <c r="D48" s="1572"/>
      <c r="E48" s="1572"/>
      <c r="F48" s="1572"/>
      <c r="G48" s="675"/>
      <c r="H48" s="676"/>
      <c r="I48" s="1572" t="s">
        <v>122</v>
      </c>
      <c r="J48" s="1572"/>
      <c r="K48" s="1572"/>
      <c r="L48" s="1572"/>
    </row>
    <row r="49" spans="1:14" x14ac:dyDescent="0.25">
      <c r="A49" s="640"/>
      <c r="B49" s="675"/>
      <c r="C49" s="680"/>
      <c r="D49" s="678"/>
      <c r="E49" s="680"/>
      <c r="F49" s="680"/>
      <c r="G49" s="675"/>
      <c r="H49" s="676"/>
      <c r="I49" s="676"/>
      <c r="J49" s="676"/>
      <c r="K49" s="679"/>
      <c r="L49" s="676"/>
    </row>
    <row r="50" spans="1:14" x14ac:dyDescent="0.25">
      <c r="A50" s="640"/>
      <c r="B50" s="675"/>
      <c r="C50" s="680"/>
      <c r="D50" s="678"/>
      <c r="E50" s="680"/>
      <c r="F50" s="680"/>
      <c r="G50" s="675"/>
      <c r="H50" s="676"/>
      <c r="I50" s="676"/>
      <c r="J50" s="676"/>
      <c r="K50" s="679"/>
      <c r="L50" s="676"/>
    </row>
    <row r="51" spans="1:14" x14ac:dyDescent="0.25">
      <c r="A51" s="640"/>
      <c r="B51" s="675"/>
      <c r="C51" s="680"/>
      <c r="D51" s="678"/>
      <c r="E51" s="680"/>
      <c r="F51" s="680"/>
      <c r="G51" s="676"/>
      <c r="H51" s="675"/>
      <c r="I51" s="676"/>
      <c r="J51" s="676"/>
      <c r="K51" s="679"/>
      <c r="L51" s="676"/>
    </row>
    <row r="52" spans="1:14" x14ac:dyDescent="0.25">
      <c r="A52" s="640"/>
      <c r="B52" s="1573" t="s">
        <v>2065</v>
      </c>
      <c r="C52" s="1573"/>
      <c r="D52" s="1573"/>
      <c r="E52" s="1573"/>
      <c r="F52" s="1573"/>
      <c r="G52" s="676"/>
      <c r="H52" s="675"/>
      <c r="I52" s="1573" t="s">
        <v>2044</v>
      </c>
      <c r="J52" s="1573"/>
      <c r="K52" s="1573"/>
      <c r="L52" s="1573"/>
    </row>
    <row r="53" spans="1:14" x14ac:dyDescent="0.25">
      <c r="A53" s="640"/>
      <c r="B53" s="1572" t="s">
        <v>1729</v>
      </c>
      <c r="C53" s="1572"/>
      <c r="D53" s="1572"/>
      <c r="E53" s="1572"/>
      <c r="F53" s="1572"/>
      <c r="I53" s="1572" t="s">
        <v>2042</v>
      </c>
      <c r="J53" s="1572"/>
      <c r="K53" s="1572"/>
      <c r="L53" s="1572"/>
    </row>
    <row r="54" spans="1:14" x14ac:dyDescent="0.25">
      <c r="A54" s="640"/>
      <c r="B54"/>
      <c r="C54"/>
      <c r="D54"/>
      <c r="E54"/>
      <c r="F54"/>
      <c r="G54"/>
      <c r="H54"/>
      <c r="I54"/>
      <c r="J54"/>
      <c r="K54"/>
      <c r="L54"/>
      <c r="M54"/>
      <c r="N54"/>
    </row>
    <row r="55" spans="1:14" x14ac:dyDescent="0.25">
      <c r="A55" s="640"/>
      <c r="B55" s="1569"/>
      <c r="C55" s="1569"/>
      <c r="D55" s="1569"/>
      <c r="E55" s="1569"/>
      <c r="F55" s="1569"/>
      <c r="G55" s="1569"/>
      <c r="H55" s="1569"/>
      <c r="I55" s="640"/>
      <c r="J55" s="640"/>
      <c r="K55" s="640"/>
      <c r="L55" s="640"/>
      <c r="M55" s="640"/>
      <c r="N55" s="639"/>
    </row>
    <row r="56" spans="1:14" x14ac:dyDescent="0.25">
      <c r="A56" s="640"/>
      <c r="B56" s="640"/>
      <c r="C56" s="640"/>
      <c r="D56" s="640"/>
      <c r="E56" s="640"/>
      <c r="F56" s="640"/>
      <c r="G56" s="640"/>
      <c r="H56" s="640"/>
      <c r="I56" s="640"/>
      <c r="J56" s="640"/>
      <c r="K56" s="640"/>
      <c r="L56" s="640"/>
      <c r="M56" s="640"/>
      <c r="N56" s="639"/>
    </row>
  </sheetData>
  <mergeCells count="26">
    <mergeCell ref="I46:L46"/>
    <mergeCell ref="I48:L48"/>
    <mergeCell ref="I52:L52"/>
    <mergeCell ref="I53:L53"/>
    <mergeCell ref="B53:F53"/>
    <mergeCell ref="B55:H55"/>
    <mergeCell ref="B46:F46"/>
    <mergeCell ref="B47:F47"/>
    <mergeCell ref="B48:F48"/>
    <mergeCell ref="B52:F52"/>
    <mergeCell ref="K8:L8"/>
    <mergeCell ref="K9:M9"/>
    <mergeCell ref="K10:K11"/>
    <mergeCell ref="A5:B5"/>
    <mergeCell ref="K5:N5"/>
    <mergeCell ref="A6:B6"/>
    <mergeCell ref="K6:L6"/>
    <mergeCell ref="M6:N6"/>
    <mergeCell ref="A7:B7"/>
    <mergeCell ref="K7:L7"/>
    <mergeCell ref="A1:N1"/>
    <mergeCell ref="A3:B3"/>
    <mergeCell ref="K3:L3"/>
    <mergeCell ref="A4:B4"/>
    <mergeCell ref="K4:L4"/>
    <mergeCell ref="M4:N4"/>
  </mergeCells>
  <printOptions horizontalCentered="1"/>
  <pageMargins left="0.7" right="0.7" top="0.75" bottom="0.75" header="0.3" footer="0.3"/>
  <pageSetup paperSize="153" scale="80" orientation="landscape" horizontalDpi="4294967293" verticalDpi="4294967293" r:id="rId1"/>
  <headerFooter>
    <oddFooter>&amp;RPage &amp;P of &amp;N</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N38"/>
  <sheetViews>
    <sheetView zoomScale="80" zoomScaleNormal="80" workbookViewId="0">
      <pane xSplit="1" ySplit="13" topLeftCell="B18" activePane="bottomRight" state="frozen"/>
      <selection activeCell="AV39" sqref="AV39"/>
      <selection pane="topRight" activeCell="AV39" sqref="AV39"/>
      <selection pane="bottomLeft" activeCell="AV39" sqref="AV39"/>
      <selection pane="bottomRight" sqref="A1:N36"/>
    </sheetView>
  </sheetViews>
  <sheetFormatPr defaultColWidth="9.140625" defaultRowHeight="15" x14ac:dyDescent="0.25"/>
  <cols>
    <col min="1" max="1" width="6.42578125" style="670" customWidth="1"/>
    <col min="2" max="2" width="20.42578125" style="670" customWidth="1"/>
    <col min="3" max="3" width="18" style="670" customWidth="1"/>
    <col min="4" max="5" width="9.140625" style="670"/>
    <col min="6" max="6" width="18.85546875" style="670" bestFit="1" customWidth="1"/>
    <col min="7" max="7" width="11.42578125" style="670" bestFit="1" customWidth="1"/>
    <col min="8" max="8" width="20.28515625" style="670" bestFit="1" customWidth="1"/>
    <col min="9" max="9" width="16.7109375" style="670" customWidth="1"/>
    <col min="10" max="10" width="14.85546875" style="670" bestFit="1" customWidth="1"/>
    <col min="11" max="11" width="9.140625" style="670"/>
    <col min="12" max="12" width="7.42578125" style="670" customWidth="1"/>
    <col min="13" max="13" width="9.140625" style="670"/>
    <col min="14" max="14" width="10.7109375" style="670" bestFit="1" customWidth="1"/>
    <col min="15" max="16384" width="9.140625" style="670"/>
  </cols>
  <sheetData>
    <row r="1" spans="1:14" ht="15.75" x14ac:dyDescent="0.25">
      <c r="A1" s="1567" t="s">
        <v>2077</v>
      </c>
      <c r="B1" s="1567"/>
      <c r="C1" s="1567"/>
      <c r="D1" s="1567"/>
      <c r="E1" s="1567"/>
      <c r="F1" s="1567"/>
      <c r="G1" s="1567"/>
      <c r="H1" s="1567"/>
      <c r="I1" s="1567"/>
      <c r="J1" s="1567"/>
      <c r="K1" s="1567"/>
      <c r="L1" s="1567"/>
      <c r="M1" s="1567"/>
      <c r="N1" s="1567"/>
    </row>
    <row r="2" spans="1:14" ht="15.75" x14ac:dyDescent="0.25">
      <c r="A2" s="672"/>
      <c r="B2" s="672"/>
      <c r="C2" s="672"/>
      <c r="D2" s="672"/>
      <c r="E2" s="672"/>
      <c r="F2" s="672"/>
      <c r="G2" s="672"/>
      <c r="H2" s="672"/>
      <c r="I2" s="672"/>
      <c r="J2" s="672"/>
      <c r="K2" s="672"/>
      <c r="L2" s="672"/>
      <c r="M2" s="672"/>
      <c r="N2" s="672"/>
    </row>
    <row r="3" spans="1:14" x14ac:dyDescent="0.25">
      <c r="A3" s="1566" t="s">
        <v>2116</v>
      </c>
      <c r="B3" s="1566"/>
      <c r="C3" s="674" t="s">
        <v>2121</v>
      </c>
      <c r="D3" s="639"/>
      <c r="E3" s="639"/>
      <c r="F3" s="639"/>
      <c r="G3" s="640"/>
      <c r="H3" s="640"/>
      <c r="I3" s="640"/>
      <c r="J3" s="640"/>
      <c r="K3" s="1448"/>
      <c r="L3" s="1448"/>
      <c r="M3" s="640"/>
      <c r="N3" s="639"/>
    </row>
    <row r="4" spans="1:14" x14ac:dyDescent="0.25">
      <c r="A4" s="1566" t="s">
        <v>2117</v>
      </c>
      <c r="B4" s="1566"/>
      <c r="C4" s="675" t="s">
        <v>2122</v>
      </c>
      <c r="D4" s="639"/>
      <c r="E4" s="639"/>
      <c r="F4" s="639"/>
      <c r="G4" s="639"/>
      <c r="H4" s="640"/>
      <c r="I4" s="640"/>
      <c r="J4" s="640"/>
      <c r="K4" s="1448"/>
      <c r="L4" s="1448"/>
      <c r="M4" s="1448"/>
      <c r="N4" s="1448"/>
    </row>
    <row r="5" spans="1:14" x14ac:dyDescent="0.25">
      <c r="A5" s="1566" t="s">
        <v>2118</v>
      </c>
      <c r="B5" s="1566"/>
      <c r="C5" s="675" t="s">
        <v>1727</v>
      </c>
      <c r="D5" s="639"/>
      <c r="E5" s="639"/>
      <c r="F5" s="639"/>
      <c r="G5" s="639"/>
      <c r="H5" s="639"/>
      <c r="I5" s="640"/>
      <c r="J5" s="640"/>
      <c r="K5" s="1568" t="s">
        <v>2076</v>
      </c>
      <c r="L5" s="1568"/>
      <c r="M5" s="1568"/>
      <c r="N5" s="1568"/>
    </row>
    <row r="6" spans="1:14" x14ac:dyDescent="0.25">
      <c r="A6" s="1566" t="s">
        <v>2119</v>
      </c>
      <c r="B6" s="1566"/>
      <c r="C6" s="675" t="s">
        <v>1727</v>
      </c>
      <c r="D6" s="639"/>
      <c r="E6" s="639"/>
      <c r="F6" s="639"/>
      <c r="G6" s="639"/>
      <c r="H6" s="639"/>
      <c r="I6" s="640"/>
      <c r="J6" s="640"/>
      <c r="K6" s="1448"/>
      <c r="L6" s="1448"/>
      <c r="M6" s="1569"/>
      <c r="N6" s="1569"/>
    </row>
    <row r="7" spans="1:14" x14ac:dyDescent="0.25">
      <c r="A7" s="1566" t="s">
        <v>2120</v>
      </c>
      <c r="B7" s="1566"/>
      <c r="C7" s="675" t="s">
        <v>2035</v>
      </c>
      <c r="D7" s="639"/>
      <c r="E7" s="639"/>
      <c r="F7" s="639"/>
      <c r="G7" s="639"/>
      <c r="H7" s="640"/>
      <c r="I7" s="640"/>
      <c r="J7" s="640"/>
      <c r="K7" s="1448"/>
      <c r="L7" s="1448"/>
      <c r="M7" s="640"/>
      <c r="N7" s="639"/>
    </row>
    <row r="8" spans="1:14" ht="9" customHeight="1" thickBot="1" x14ac:dyDescent="0.3">
      <c r="A8" s="647"/>
      <c r="B8" s="647"/>
      <c r="C8" s="647"/>
      <c r="D8" s="647"/>
      <c r="E8" s="647"/>
      <c r="F8" s="647"/>
      <c r="G8" s="647"/>
      <c r="H8" s="647"/>
      <c r="I8" s="647"/>
      <c r="J8" s="647"/>
      <c r="K8" s="1570"/>
      <c r="L8" s="1570"/>
      <c r="M8" s="647"/>
      <c r="N8" s="610"/>
    </row>
    <row r="9" spans="1:14" ht="15.75" thickBot="1" x14ac:dyDescent="0.3">
      <c r="A9" s="636" t="s">
        <v>2078</v>
      </c>
      <c r="B9" s="640" t="s">
        <v>2056</v>
      </c>
      <c r="C9" s="636" t="s">
        <v>2057</v>
      </c>
      <c r="D9" s="640" t="s">
        <v>2082</v>
      </c>
      <c r="E9" s="636" t="s">
        <v>1730</v>
      </c>
      <c r="F9" s="640" t="s">
        <v>1730</v>
      </c>
      <c r="G9" s="636" t="s">
        <v>2049</v>
      </c>
      <c r="H9" s="640" t="s">
        <v>2085</v>
      </c>
      <c r="I9" s="636" t="s">
        <v>97</v>
      </c>
      <c r="J9" s="640" t="s">
        <v>100</v>
      </c>
      <c r="K9" s="1563" t="s">
        <v>2090</v>
      </c>
      <c r="L9" s="1564"/>
      <c r="M9" s="1571"/>
      <c r="N9" s="636"/>
    </row>
    <row r="10" spans="1:14" x14ac:dyDescent="0.25">
      <c r="A10" s="636" t="s">
        <v>2079</v>
      </c>
      <c r="B10" s="640" t="s">
        <v>2080</v>
      </c>
      <c r="C10" s="636" t="s">
        <v>2081</v>
      </c>
      <c r="D10" s="640" t="s">
        <v>14</v>
      </c>
      <c r="E10" s="636" t="s">
        <v>87</v>
      </c>
      <c r="F10" s="640" t="s">
        <v>8</v>
      </c>
      <c r="G10" s="636" t="s">
        <v>2083</v>
      </c>
      <c r="H10" s="640" t="s">
        <v>2051</v>
      </c>
      <c r="I10" s="636" t="s">
        <v>2086</v>
      </c>
      <c r="J10" s="640" t="s">
        <v>2088</v>
      </c>
      <c r="K10" s="1560" t="s">
        <v>2092</v>
      </c>
      <c r="L10" s="644" t="s">
        <v>2093</v>
      </c>
      <c r="M10" s="635" t="s">
        <v>2094</v>
      </c>
      <c r="N10" s="636" t="s">
        <v>105</v>
      </c>
    </row>
    <row r="11" spans="1:14" x14ac:dyDescent="0.25">
      <c r="A11" s="636"/>
      <c r="B11" s="671"/>
      <c r="C11" s="636"/>
      <c r="D11" s="671"/>
      <c r="E11" s="636"/>
      <c r="F11" s="671"/>
      <c r="G11" s="636" t="s">
        <v>2084</v>
      </c>
      <c r="H11" s="671"/>
      <c r="I11" s="636" t="s">
        <v>115</v>
      </c>
      <c r="J11" s="640" t="s">
        <v>2089</v>
      </c>
      <c r="K11" s="1561"/>
      <c r="L11" s="649" t="s">
        <v>2092</v>
      </c>
      <c r="M11" s="636" t="s">
        <v>2095</v>
      </c>
      <c r="N11" s="636" t="s">
        <v>2091</v>
      </c>
    </row>
    <row r="12" spans="1:14" ht="15.75" thickBot="1" x14ac:dyDescent="0.3">
      <c r="A12" s="636"/>
      <c r="B12" s="671"/>
      <c r="C12" s="636"/>
      <c r="D12" s="671"/>
      <c r="E12" s="636"/>
      <c r="F12" s="671"/>
      <c r="G12" s="620"/>
      <c r="H12" s="671"/>
      <c r="I12" s="636" t="s">
        <v>2087</v>
      </c>
      <c r="J12" s="671"/>
      <c r="K12" s="649" t="s">
        <v>2096</v>
      </c>
      <c r="L12" s="645" t="s">
        <v>2097</v>
      </c>
      <c r="M12" s="636" t="s">
        <v>2098</v>
      </c>
      <c r="N12" s="636"/>
    </row>
    <row r="13" spans="1:14" ht="15.75" thickBot="1" x14ac:dyDescent="0.3">
      <c r="A13" s="616">
        <v>1</v>
      </c>
      <c r="B13" s="641">
        <v>2</v>
      </c>
      <c r="C13" s="616">
        <v>3</v>
      </c>
      <c r="D13" s="641">
        <v>4</v>
      </c>
      <c r="E13" s="616">
        <v>5</v>
      </c>
      <c r="F13" s="641">
        <v>6</v>
      </c>
      <c r="G13" s="616">
        <v>7</v>
      </c>
      <c r="H13" s="641">
        <v>8</v>
      </c>
      <c r="I13" s="616">
        <v>9</v>
      </c>
      <c r="J13" s="641">
        <v>10</v>
      </c>
      <c r="K13" s="638">
        <v>11</v>
      </c>
      <c r="L13" s="638">
        <v>12</v>
      </c>
      <c r="M13" s="616">
        <v>13</v>
      </c>
      <c r="N13" s="616">
        <v>14</v>
      </c>
    </row>
    <row r="14" spans="1:14" x14ac:dyDescent="0.25">
      <c r="A14" s="643">
        <v>1</v>
      </c>
      <c r="B14" s="621" t="s">
        <v>187</v>
      </c>
      <c r="C14" s="622" t="s">
        <v>304</v>
      </c>
      <c r="D14" s="640"/>
      <c r="E14" s="636"/>
      <c r="F14" s="621" t="s">
        <v>360</v>
      </c>
      <c r="G14" s="643">
        <v>2006</v>
      </c>
      <c r="H14" s="621"/>
      <c r="I14" s="636"/>
      <c r="J14" s="625">
        <v>560000</v>
      </c>
      <c r="K14" s="673" t="s">
        <v>116</v>
      </c>
      <c r="L14" s="649"/>
      <c r="M14" s="635"/>
      <c r="N14" s="642"/>
    </row>
    <row r="15" spans="1:14" x14ac:dyDescent="0.25">
      <c r="A15" s="643">
        <v>2</v>
      </c>
      <c r="B15" s="621" t="s">
        <v>209</v>
      </c>
      <c r="C15" s="622" t="s">
        <v>299</v>
      </c>
      <c r="D15" s="640"/>
      <c r="E15" s="636"/>
      <c r="F15" s="621" t="s">
        <v>864</v>
      </c>
      <c r="G15" s="643">
        <v>2006</v>
      </c>
      <c r="H15" s="621" t="s">
        <v>272</v>
      </c>
      <c r="I15" s="636"/>
      <c r="J15" s="625">
        <v>980000</v>
      </c>
      <c r="K15" s="673" t="s">
        <v>116</v>
      </c>
      <c r="L15" s="649"/>
      <c r="M15" s="636"/>
      <c r="N15" s="642"/>
    </row>
    <row r="16" spans="1:14" x14ac:dyDescent="0.25">
      <c r="A16" s="643">
        <v>3</v>
      </c>
      <c r="B16" s="621" t="s">
        <v>178</v>
      </c>
      <c r="C16" s="622" t="s">
        <v>300</v>
      </c>
      <c r="D16" s="640"/>
      <c r="E16" s="636"/>
      <c r="F16" s="621" t="s">
        <v>361</v>
      </c>
      <c r="G16" s="643">
        <v>2006</v>
      </c>
      <c r="H16" s="621" t="s">
        <v>235</v>
      </c>
      <c r="I16" s="636"/>
      <c r="J16" s="625">
        <v>2062500</v>
      </c>
      <c r="K16" s="673" t="s">
        <v>116</v>
      </c>
      <c r="L16" s="649"/>
      <c r="M16" s="636"/>
      <c r="N16" s="642"/>
    </row>
    <row r="17" spans="1:14" x14ac:dyDescent="0.25">
      <c r="A17" s="643">
        <v>4</v>
      </c>
      <c r="B17" s="621" t="s">
        <v>176</v>
      </c>
      <c r="C17" s="622" t="s">
        <v>300</v>
      </c>
      <c r="D17" s="640"/>
      <c r="E17" s="636"/>
      <c r="F17" s="621" t="s">
        <v>363</v>
      </c>
      <c r="G17" s="643">
        <v>2004</v>
      </c>
      <c r="H17" s="621" t="s">
        <v>233</v>
      </c>
      <c r="I17" s="636"/>
      <c r="J17" s="625">
        <v>1190000</v>
      </c>
      <c r="K17" s="673" t="s">
        <v>116</v>
      </c>
      <c r="L17" s="649"/>
      <c r="M17" s="636"/>
      <c r="N17" s="642"/>
    </row>
    <row r="18" spans="1:14" x14ac:dyDescent="0.25">
      <c r="A18" s="643">
        <v>5</v>
      </c>
      <c r="B18" s="621" t="s">
        <v>183</v>
      </c>
      <c r="C18" s="622" t="s">
        <v>327</v>
      </c>
      <c r="D18" s="640"/>
      <c r="E18" s="636"/>
      <c r="F18" s="621" t="s">
        <v>364</v>
      </c>
      <c r="G18" s="643">
        <v>2006</v>
      </c>
      <c r="H18" s="621" t="s">
        <v>240</v>
      </c>
      <c r="I18" s="636"/>
      <c r="J18" s="625">
        <v>640000</v>
      </c>
      <c r="K18" s="673" t="s">
        <v>116</v>
      </c>
      <c r="L18" s="649"/>
      <c r="M18" s="636"/>
      <c r="N18" s="642"/>
    </row>
    <row r="19" spans="1:14" x14ac:dyDescent="0.25">
      <c r="A19" s="643">
        <v>6</v>
      </c>
      <c r="B19" s="621" t="s">
        <v>187</v>
      </c>
      <c r="C19" s="622" t="s">
        <v>304</v>
      </c>
      <c r="D19" s="640"/>
      <c r="E19" s="636"/>
      <c r="F19" s="621" t="s">
        <v>360</v>
      </c>
      <c r="G19" s="643">
        <v>2006</v>
      </c>
      <c r="H19" s="621" t="s">
        <v>245</v>
      </c>
      <c r="I19" s="636"/>
      <c r="J19" s="625">
        <v>1600000</v>
      </c>
      <c r="K19" s="673" t="s">
        <v>116</v>
      </c>
      <c r="L19" s="649"/>
      <c r="M19" s="636"/>
      <c r="N19" s="642"/>
    </row>
    <row r="20" spans="1:14" x14ac:dyDescent="0.25">
      <c r="A20" s="643">
        <v>7</v>
      </c>
      <c r="B20" s="621" t="s">
        <v>183</v>
      </c>
      <c r="C20" s="622" t="s">
        <v>304</v>
      </c>
      <c r="D20" s="640"/>
      <c r="E20" s="636"/>
      <c r="F20" s="621" t="s">
        <v>369</v>
      </c>
      <c r="G20" s="643">
        <v>2003</v>
      </c>
      <c r="H20" s="621" t="s">
        <v>240</v>
      </c>
      <c r="I20" s="636"/>
      <c r="J20" s="625">
        <v>552500</v>
      </c>
      <c r="K20" s="673" t="s">
        <v>116</v>
      </c>
      <c r="L20" s="649"/>
      <c r="M20" s="636"/>
      <c r="N20" s="642"/>
    </row>
    <row r="21" spans="1:14" x14ac:dyDescent="0.25">
      <c r="A21" s="643">
        <v>8</v>
      </c>
      <c r="B21" s="621" t="s">
        <v>183</v>
      </c>
      <c r="C21" s="622" t="s">
        <v>327</v>
      </c>
      <c r="D21" s="640"/>
      <c r="E21" s="636"/>
      <c r="F21" s="621" t="s">
        <v>364</v>
      </c>
      <c r="G21" s="643">
        <v>2006</v>
      </c>
      <c r="H21" s="621" t="s">
        <v>240</v>
      </c>
      <c r="I21" s="636"/>
      <c r="J21" s="625">
        <v>600000</v>
      </c>
      <c r="K21" s="673" t="s">
        <v>116</v>
      </c>
      <c r="L21" s="649"/>
      <c r="M21" s="636"/>
      <c r="N21" s="642"/>
    </row>
    <row r="22" spans="1:14" x14ac:dyDescent="0.25">
      <c r="A22" s="643">
        <v>9</v>
      </c>
      <c r="B22" s="621" t="s">
        <v>187</v>
      </c>
      <c r="C22" s="622" t="s">
        <v>304</v>
      </c>
      <c r="D22" s="640"/>
      <c r="E22" s="636"/>
      <c r="F22" s="621" t="s">
        <v>360</v>
      </c>
      <c r="G22" s="643">
        <v>2005</v>
      </c>
      <c r="H22" s="621" t="s">
        <v>245</v>
      </c>
      <c r="I22" s="636"/>
      <c r="J22" s="625">
        <v>735000</v>
      </c>
      <c r="K22" s="673" t="s">
        <v>116</v>
      </c>
      <c r="L22" s="649"/>
      <c r="M22" s="636"/>
      <c r="N22" s="642"/>
    </row>
    <row r="23" spans="1:14" x14ac:dyDescent="0.25">
      <c r="A23" s="643">
        <v>10</v>
      </c>
      <c r="B23" s="621" t="s">
        <v>829</v>
      </c>
      <c r="C23" s="622" t="s">
        <v>304</v>
      </c>
      <c r="D23" s="640"/>
      <c r="E23" s="636"/>
      <c r="F23" s="621" t="s">
        <v>369</v>
      </c>
      <c r="G23" s="643">
        <v>2006</v>
      </c>
      <c r="H23" s="621" t="s">
        <v>813</v>
      </c>
      <c r="I23" s="636"/>
      <c r="J23" s="625">
        <v>975000</v>
      </c>
      <c r="K23" s="673" t="s">
        <v>116</v>
      </c>
      <c r="L23" s="649"/>
      <c r="M23" s="636"/>
      <c r="N23" s="642"/>
    </row>
    <row r="24" spans="1:14" x14ac:dyDescent="0.25">
      <c r="A24" s="643">
        <v>11</v>
      </c>
      <c r="B24" s="621" t="s">
        <v>176</v>
      </c>
      <c r="C24" s="622" t="s">
        <v>300</v>
      </c>
      <c r="D24" s="640"/>
      <c r="E24" s="636"/>
      <c r="F24" s="621" t="s">
        <v>866</v>
      </c>
      <c r="G24" s="643">
        <v>2001</v>
      </c>
      <c r="H24" s="621" t="s">
        <v>814</v>
      </c>
      <c r="I24" s="636"/>
      <c r="J24" s="625">
        <v>600000</v>
      </c>
      <c r="K24" s="673" t="s">
        <v>116</v>
      </c>
      <c r="L24" s="649"/>
      <c r="M24" s="636"/>
      <c r="N24" s="642"/>
    </row>
    <row r="25" spans="1:14" ht="15.75" thickBot="1" x14ac:dyDescent="0.3">
      <c r="A25" s="637"/>
      <c r="B25" s="610"/>
      <c r="C25" s="637"/>
      <c r="D25" s="647"/>
      <c r="E25" s="637"/>
      <c r="F25" s="647"/>
      <c r="G25" s="637"/>
      <c r="H25" s="647"/>
      <c r="I25" s="637"/>
      <c r="J25" s="647"/>
      <c r="K25" s="645"/>
      <c r="L25" s="648"/>
      <c r="M25" s="637"/>
      <c r="N25" s="609"/>
    </row>
    <row r="26" spans="1:14" x14ac:dyDescent="0.25">
      <c r="A26" s="650"/>
      <c r="B26" s="626"/>
      <c r="C26" s="650"/>
      <c r="D26" s="650"/>
      <c r="E26" s="650"/>
      <c r="F26" s="650"/>
      <c r="G26" s="650"/>
      <c r="H26" s="650"/>
      <c r="I26" s="650"/>
      <c r="J26" s="650"/>
      <c r="K26" s="650"/>
      <c r="L26" s="650"/>
      <c r="M26" s="650"/>
      <c r="N26" s="626"/>
    </row>
    <row r="27" spans="1:14" x14ac:dyDescent="0.25">
      <c r="A27" s="650"/>
      <c r="B27" s="626"/>
      <c r="C27" s="650"/>
      <c r="D27" s="650"/>
      <c r="E27" s="650"/>
      <c r="F27" s="650"/>
      <c r="G27" s="650"/>
      <c r="H27" s="650"/>
      <c r="I27" s="650"/>
      <c r="J27" s="650"/>
      <c r="K27" s="650"/>
      <c r="L27" s="650"/>
      <c r="M27" s="650"/>
      <c r="N27" s="626"/>
    </row>
    <row r="28" spans="1:14" x14ac:dyDescent="0.25">
      <c r="A28" s="640"/>
      <c r="B28" s="1572" t="s">
        <v>125</v>
      </c>
      <c r="C28" s="1572"/>
      <c r="D28" s="1572"/>
      <c r="E28" s="1572"/>
      <c r="F28" s="1572"/>
      <c r="G28" s="675"/>
      <c r="H28" s="676"/>
      <c r="I28" s="1572" t="s">
        <v>2043</v>
      </c>
      <c r="J28" s="1572"/>
      <c r="K28" s="1572"/>
      <c r="L28" s="691"/>
    </row>
    <row r="29" spans="1:14" x14ac:dyDescent="0.25">
      <c r="A29" s="640"/>
      <c r="B29" s="1572" t="s">
        <v>1728</v>
      </c>
      <c r="C29" s="1572"/>
      <c r="D29" s="1572"/>
      <c r="E29" s="1572"/>
      <c r="F29" s="1572"/>
      <c r="G29" s="676"/>
      <c r="H29" s="675"/>
      <c r="I29" s="676"/>
      <c r="J29" s="676"/>
      <c r="K29" s="679"/>
      <c r="L29" s="676"/>
    </row>
    <row r="30" spans="1:14" x14ac:dyDescent="0.25">
      <c r="A30" s="640"/>
      <c r="B30" s="1572" t="s">
        <v>126</v>
      </c>
      <c r="C30" s="1572"/>
      <c r="D30" s="1572"/>
      <c r="E30" s="1572"/>
      <c r="F30" s="1572"/>
      <c r="G30" s="675"/>
      <c r="H30" s="676"/>
      <c r="I30" s="1572" t="s">
        <v>122</v>
      </c>
      <c r="J30" s="1572"/>
      <c r="K30" s="1572"/>
      <c r="L30" s="691"/>
    </row>
    <row r="31" spans="1:14" x14ac:dyDescent="0.25">
      <c r="A31" s="640"/>
      <c r="B31" s="675"/>
      <c r="C31" s="680"/>
      <c r="D31" s="678"/>
      <c r="E31" s="680"/>
      <c r="F31" s="680"/>
      <c r="G31" s="675"/>
      <c r="H31" s="676"/>
      <c r="I31" s="676"/>
      <c r="J31" s="676"/>
      <c r="K31" s="679"/>
      <c r="L31" s="676"/>
    </row>
    <row r="32" spans="1:14" x14ac:dyDescent="0.25">
      <c r="A32" s="640"/>
      <c r="B32" s="675"/>
      <c r="C32" s="680"/>
      <c r="D32" s="678"/>
      <c r="E32" s="680"/>
      <c r="F32" s="680"/>
      <c r="G32" s="675"/>
      <c r="H32" s="676"/>
      <c r="I32" s="676"/>
      <c r="J32" s="676"/>
      <c r="K32" s="679"/>
      <c r="L32" s="676"/>
    </row>
    <row r="33" spans="1:14" x14ac:dyDescent="0.25">
      <c r="A33" s="640"/>
      <c r="B33" s="675"/>
      <c r="C33" s="680"/>
      <c r="D33" s="678"/>
      <c r="E33" s="680"/>
      <c r="F33" s="680"/>
      <c r="G33" s="676"/>
      <c r="H33" s="675"/>
      <c r="I33" s="676"/>
      <c r="J33" s="676"/>
      <c r="K33" s="679"/>
      <c r="L33" s="676"/>
    </row>
    <row r="34" spans="1:14" x14ac:dyDescent="0.25">
      <c r="A34" s="640"/>
      <c r="B34" s="1573" t="s">
        <v>2065</v>
      </c>
      <c r="C34" s="1573"/>
      <c r="D34" s="1573"/>
      <c r="E34" s="1573"/>
      <c r="F34" s="1573"/>
      <c r="G34" s="676"/>
      <c r="H34" s="675"/>
      <c r="I34" s="1573" t="s">
        <v>2044</v>
      </c>
      <c r="J34" s="1573"/>
      <c r="K34" s="1573"/>
      <c r="L34" s="601"/>
    </row>
    <row r="35" spans="1:14" x14ac:dyDescent="0.25">
      <c r="A35" s="640"/>
      <c r="B35" s="1572" t="s">
        <v>1729</v>
      </c>
      <c r="C35" s="1572"/>
      <c r="D35" s="1572"/>
      <c r="E35" s="1572"/>
      <c r="F35" s="1572"/>
      <c r="I35" s="1572" t="s">
        <v>2042</v>
      </c>
      <c r="J35" s="1572"/>
      <c r="K35" s="1572"/>
      <c r="L35" s="691"/>
    </row>
    <row r="36" spans="1:14" x14ac:dyDescent="0.25">
      <c r="A36" s="640"/>
      <c r="B36"/>
      <c r="C36"/>
      <c r="D36"/>
      <c r="E36"/>
      <c r="F36"/>
      <c r="G36"/>
      <c r="H36"/>
      <c r="I36"/>
      <c r="J36"/>
      <c r="K36"/>
      <c r="L36"/>
      <c r="M36"/>
      <c r="N36"/>
    </row>
    <row r="37" spans="1:14" x14ac:dyDescent="0.25">
      <c r="A37" s="640"/>
      <c r="B37" s="1569"/>
      <c r="C37" s="1569"/>
      <c r="D37" s="1569"/>
      <c r="E37" s="1569"/>
      <c r="F37" s="1569"/>
      <c r="G37" s="1569"/>
      <c r="H37" s="1569"/>
      <c r="I37" s="640"/>
      <c r="J37" s="640"/>
      <c r="K37" s="640"/>
      <c r="L37" s="640"/>
      <c r="M37" s="640"/>
      <c r="N37" s="639"/>
    </row>
    <row r="38" spans="1:14" x14ac:dyDescent="0.25">
      <c r="A38" s="640"/>
      <c r="B38" s="640"/>
      <c r="C38" s="640"/>
      <c r="D38" s="640"/>
      <c r="E38" s="640"/>
      <c r="F38" s="640"/>
      <c r="G38" s="640"/>
      <c r="H38" s="640"/>
      <c r="I38" s="640"/>
      <c r="J38" s="640"/>
      <c r="K38" s="640"/>
      <c r="L38" s="640"/>
      <c r="M38" s="640"/>
      <c r="N38" s="639"/>
    </row>
  </sheetData>
  <mergeCells count="26">
    <mergeCell ref="B37:H37"/>
    <mergeCell ref="I28:K28"/>
    <mergeCell ref="I30:K30"/>
    <mergeCell ref="I34:K34"/>
    <mergeCell ref="I35:K35"/>
    <mergeCell ref="B30:F30"/>
    <mergeCell ref="B34:F34"/>
    <mergeCell ref="B35:F35"/>
    <mergeCell ref="B28:F28"/>
    <mergeCell ref="B29:F29"/>
    <mergeCell ref="K8:L8"/>
    <mergeCell ref="K9:M9"/>
    <mergeCell ref="K10:K11"/>
    <mergeCell ref="A5:B5"/>
    <mergeCell ref="K5:N5"/>
    <mergeCell ref="A6:B6"/>
    <mergeCell ref="K6:L6"/>
    <mergeCell ref="M6:N6"/>
    <mergeCell ref="A7:B7"/>
    <mergeCell ref="K7:L7"/>
    <mergeCell ref="A1:N1"/>
    <mergeCell ref="A3:B3"/>
    <mergeCell ref="K3:L3"/>
    <mergeCell ref="A4:B4"/>
    <mergeCell ref="K4:L4"/>
    <mergeCell ref="M4:N4"/>
  </mergeCells>
  <printOptions horizontalCentered="1"/>
  <pageMargins left="0.7" right="0.7" top="0.75" bottom="0.75" header="0.3" footer="0.3"/>
  <pageSetup paperSize="153" scale="80" orientation="landscape" horizontalDpi="4294967293" verticalDpi="4294967293"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N44"/>
  <sheetViews>
    <sheetView zoomScale="80" zoomScaleNormal="80" workbookViewId="0">
      <pane xSplit="1" ySplit="13" topLeftCell="B20" activePane="bottomRight" state="frozen"/>
      <selection activeCell="AV39" sqref="AV39"/>
      <selection pane="topRight" activeCell="AV39" sqref="AV39"/>
      <selection pane="bottomLeft" activeCell="AV39" sqref="AV39"/>
      <selection pane="bottomRight" sqref="A1:N1"/>
    </sheetView>
  </sheetViews>
  <sheetFormatPr defaultColWidth="9.140625" defaultRowHeight="15" x14ac:dyDescent="0.25"/>
  <cols>
    <col min="1" max="1" width="6.42578125" style="670" customWidth="1"/>
    <col min="2" max="2" width="20.42578125" style="670" customWidth="1"/>
    <col min="3" max="3" width="20.85546875" style="670" customWidth="1"/>
    <col min="4" max="5" width="9.140625" style="670"/>
    <col min="6" max="6" width="18.85546875" style="670" bestFit="1" customWidth="1"/>
    <col min="7" max="7" width="11.42578125" style="670" bestFit="1" customWidth="1"/>
    <col min="8" max="8" width="20.28515625" style="670" bestFit="1" customWidth="1"/>
    <col min="9" max="9" width="14" style="670" customWidth="1"/>
    <col min="10" max="10" width="14.85546875" style="670" bestFit="1" customWidth="1"/>
    <col min="11" max="11" width="9.140625" style="670"/>
    <col min="12" max="12" width="7.42578125" style="670" customWidth="1"/>
    <col min="13" max="13" width="9.140625" style="670"/>
    <col min="14" max="14" width="10.7109375" style="670" bestFit="1" customWidth="1"/>
    <col min="15" max="16384" width="9.140625" style="670"/>
  </cols>
  <sheetData>
    <row r="1" spans="1:14" ht="15.75" x14ac:dyDescent="0.25">
      <c r="A1" s="1567" t="s">
        <v>2077</v>
      </c>
      <c r="B1" s="1567"/>
      <c r="C1" s="1567"/>
      <c r="D1" s="1567"/>
      <c r="E1" s="1567"/>
      <c r="F1" s="1567"/>
      <c r="G1" s="1567"/>
      <c r="H1" s="1567"/>
      <c r="I1" s="1567"/>
      <c r="J1" s="1567"/>
      <c r="K1" s="1567"/>
      <c r="L1" s="1567"/>
      <c r="M1" s="1567"/>
      <c r="N1" s="1567"/>
    </row>
    <row r="2" spans="1:14" ht="15.75" x14ac:dyDescent="0.25">
      <c r="A2" s="672"/>
      <c r="B2" s="672"/>
      <c r="C2" s="672"/>
      <c r="D2" s="672"/>
      <c r="E2" s="672"/>
      <c r="F2" s="672"/>
      <c r="G2" s="672"/>
      <c r="H2" s="672"/>
      <c r="I2" s="672"/>
      <c r="J2" s="672"/>
      <c r="K2" s="672"/>
      <c r="L2" s="672"/>
      <c r="M2" s="672"/>
      <c r="N2" s="672"/>
    </row>
    <row r="3" spans="1:14" x14ac:dyDescent="0.25">
      <c r="A3" s="1566" t="s">
        <v>2116</v>
      </c>
      <c r="B3" s="1566"/>
      <c r="C3" s="674" t="s">
        <v>2121</v>
      </c>
      <c r="D3" s="639"/>
      <c r="E3" s="639"/>
      <c r="F3" s="639"/>
      <c r="G3" s="640"/>
      <c r="H3" s="640"/>
      <c r="I3" s="640"/>
      <c r="J3" s="640"/>
      <c r="K3" s="1448"/>
      <c r="L3" s="1448"/>
      <c r="M3" s="640"/>
      <c r="N3" s="639"/>
    </row>
    <row r="4" spans="1:14" x14ac:dyDescent="0.25">
      <c r="A4" s="1566" t="s">
        <v>2117</v>
      </c>
      <c r="B4" s="1566"/>
      <c r="C4" s="675" t="s">
        <v>2122</v>
      </c>
      <c r="D4" s="639"/>
      <c r="E4" s="639"/>
      <c r="F4" s="639"/>
      <c r="G4" s="639"/>
      <c r="H4" s="640"/>
      <c r="I4" s="640"/>
      <c r="J4" s="640"/>
      <c r="K4" s="1448"/>
      <c r="L4" s="1448"/>
      <c r="M4" s="1448"/>
      <c r="N4" s="1448"/>
    </row>
    <row r="5" spans="1:14" x14ac:dyDescent="0.25">
      <c r="A5" s="1566" t="s">
        <v>2118</v>
      </c>
      <c r="B5" s="1566"/>
      <c r="C5" s="675" t="s">
        <v>1727</v>
      </c>
      <c r="D5" s="639"/>
      <c r="E5" s="639"/>
      <c r="F5" s="639"/>
      <c r="G5" s="639"/>
      <c r="H5" s="639"/>
      <c r="I5" s="640"/>
      <c r="J5" s="640"/>
      <c r="K5" s="1568" t="s">
        <v>2076</v>
      </c>
      <c r="L5" s="1568"/>
      <c r="M5" s="1568"/>
      <c r="N5" s="1568"/>
    </row>
    <row r="6" spans="1:14" x14ac:dyDescent="0.25">
      <c r="A6" s="1566" t="s">
        <v>2119</v>
      </c>
      <c r="B6" s="1566"/>
      <c r="C6" s="675" t="s">
        <v>1727</v>
      </c>
      <c r="D6" s="639"/>
      <c r="E6" s="639"/>
      <c r="F6" s="639"/>
      <c r="G6" s="639"/>
      <c r="H6" s="639"/>
      <c r="I6" s="640"/>
      <c r="J6" s="640"/>
      <c r="K6" s="1448"/>
      <c r="L6" s="1448"/>
      <c r="M6" s="1569"/>
      <c r="N6" s="1569"/>
    </row>
    <row r="7" spans="1:14" x14ac:dyDescent="0.25">
      <c r="A7" s="1566" t="s">
        <v>2120</v>
      </c>
      <c r="B7" s="1566"/>
      <c r="C7" s="675" t="s">
        <v>2036</v>
      </c>
      <c r="D7" s="639"/>
      <c r="E7" s="639"/>
      <c r="F7" s="639"/>
      <c r="G7" s="639"/>
      <c r="H7" s="640"/>
      <c r="I7" s="640"/>
      <c r="J7" s="640"/>
      <c r="K7" s="1448"/>
      <c r="L7" s="1448"/>
      <c r="M7" s="640"/>
      <c r="N7" s="639"/>
    </row>
    <row r="8" spans="1:14" ht="9" customHeight="1" thickBot="1" x14ac:dyDescent="0.3">
      <c r="A8" s="647"/>
      <c r="B8" s="647"/>
      <c r="C8" s="647"/>
      <c r="D8" s="647"/>
      <c r="E8" s="647"/>
      <c r="F8" s="647"/>
      <c r="G8" s="647"/>
      <c r="H8" s="647"/>
      <c r="I8" s="647"/>
      <c r="J8" s="647"/>
      <c r="K8" s="1570"/>
      <c r="L8" s="1570"/>
      <c r="M8" s="647"/>
      <c r="N8" s="610"/>
    </row>
    <row r="9" spans="1:14" ht="15.75" thickBot="1" x14ac:dyDescent="0.3">
      <c r="A9" s="636" t="s">
        <v>2078</v>
      </c>
      <c r="B9" s="640" t="s">
        <v>2056</v>
      </c>
      <c r="C9" s="636" t="s">
        <v>2057</v>
      </c>
      <c r="D9" s="640" t="s">
        <v>2082</v>
      </c>
      <c r="E9" s="636" t="s">
        <v>1730</v>
      </c>
      <c r="F9" s="640" t="s">
        <v>1730</v>
      </c>
      <c r="G9" s="636" t="s">
        <v>2049</v>
      </c>
      <c r="H9" s="640" t="s">
        <v>2085</v>
      </c>
      <c r="I9" s="636" t="s">
        <v>97</v>
      </c>
      <c r="J9" s="640" t="s">
        <v>100</v>
      </c>
      <c r="K9" s="1563" t="s">
        <v>2090</v>
      </c>
      <c r="L9" s="1564"/>
      <c r="M9" s="1571"/>
      <c r="N9" s="636"/>
    </row>
    <row r="10" spans="1:14" x14ac:dyDescent="0.25">
      <c r="A10" s="636" t="s">
        <v>2079</v>
      </c>
      <c r="B10" s="640" t="s">
        <v>2080</v>
      </c>
      <c r="C10" s="636" t="s">
        <v>2081</v>
      </c>
      <c r="D10" s="640" t="s">
        <v>14</v>
      </c>
      <c r="E10" s="636" t="s">
        <v>87</v>
      </c>
      <c r="F10" s="640" t="s">
        <v>8</v>
      </c>
      <c r="G10" s="636" t="s">
        <v>2083</v>
      </c>
      <c r="H10" s="640" t="s">
        <v>2051</v>
      </c>
      <c r="I10" s="636" t="s">
        <v>2086</v>
      </c>
      <c r="J10" s="640" t="s">
        <v>2088</v>
      </c>
      <c r="K10" s="1560" t="s">
        <v>2092</v>
      </c>
      <c r="L10" s="644" t="s">
        <v>2093</v>
      </c>
      <c r="M10" s="635" t="s">
        <v>2094</v>
      </c>
      <c r="N10" s="636" t="s">
        <v>105</v>
      </c>
    </row>
    <row r="11" spans="1:14" x14ac:dyDescent="0.25">
      <c r="A11" s="636"/>
      <c r="B11" s="671"/>
      <c r="C11" s="636"/>
      <c r="D11" s="671"/>
      <c r="E11" s="636"/>
      <c r="F11" s="671"/>
      <c r="G11" s="636" t="s">
        <v>2084</v>
      </c>
      <c r="H11" s="671"/>
      <c r="I11" s="636" t="s">
        <v>115</v>
      </c>
      <c r="J11" s="640" t="s">
        <v>2089</v>
      </c>
      <c r="K11" s="1561"/>
      <c r="L11" s="649" t="s">
        <v>2092</v>
      </c>
      <c r="M11" s="636" t="s">
        <v>2095</v>
      </c>
      <c r="N11" s="636" t="s">
        <v>2091</v>
      </c>
    </row>
    <row r="12" spans="1:14" ht="15.75" thickBot="1" x14ac:dyDescent="0.3">
      <c r="A12" s="636"/>
      <c r="B12" s="671"/>
      <c r="C12" s="636"/>
      <c r="D12" s="671"/>
      <c r="E12" s="636"/>
      <c r="F12" s="671"/>
      <c r="G12" s="620"/>
      <c r="H12" s="671"/>
      <c r="I12" s="636" t="s">
        <v>2087</v>
      </c>
      <c r="J12" s="671"/>
      <c r="K12" s="649" t="s">
        <v>2096</v>
      </c>
      <c r="L12" s="645" t="s">
        <v>2097</v>
      </c>
      <c r="M12" s="636" t="s">
        <v>2098</v>
      </c>
      <c r="N12" s="636"/>
    </row>
    <row r="13" spans="1:14" ht="15.75" thickBot="1" x14ac:dyDescent="0.3">
      <c r="A13" s="616">
        <v>1</v>
      </c>
      <c r="B13" s="641">
        <v>2</v>
      </c>
      <c r="C13" s="616">
        <v>3</v>
      </c>
      <c r="D13" s="641">
        <v>4</v>
      </c>
      <c r="E13" s="616">
        <v>5</v>
      </c>
      <c r="F13" s="641">
        <v>6</v>
      </c>
      <c r="G13" s="616">
        <v>7</v>
      </c>
      <c r="H13" s="641">
        <v>8</v>
      </c>
      <c r="I13" s="616">
        <v>9</v>
      </c>
      <c r="J13" s="641">
        <v>10</v>
      </c>
      <c r="K13" s="638">
        <v>11</v>
      </c>
      <c r="L13" s="638">
        <v>12</v>
      </c>
      <c r="M13" s="616">
        <v>13</v>
      </c>
      <c r="N13" s="616">
        <v>14</v>
      </c>
    </row>
    <row r="14" spans="1:14" x14ac:dyDescent="0.25">
      <c r="A14" s="643">
        <v>1</v>
      </c>
      <c r="B14" s="621" t="s">
        <v>822</v>
      </c>
      <c r="C14" s="622" t="s">
        <v>138</v>
      </c>
      <c r="D14" s="640"/>
      <c r="E14" s="636"/>
      <c r="F14" s="621" t="s">
        <v>360</v>
      </c>
      <c r="G14" s="643">
        <v>2006</v>
      </c>
      <c r="H14" s="621" t="s">
        <v>805</v>
      </c>
      <c r="I14" s="636"/>
      <c r="J14" s="625">
        <v>840000</v>
      </c>
      <c r="K14" s="673" t="s">
        <v>116</v>
      </c>
      <c r="L14" s="649"/>
      <c r="M14" s="635"/>
      <c r="N14" s="642"/>
    </row>
    <row r="15" spans="1:14" x14ac:dyDescent="0.25">
      <c r="A15" s="643">
        <v>2</v>
      </c>
      <c r="B15" s="621" t="s">
        <v>183</v>
      </c>
      <c r="C15" s="622" t="s">
        <v>847</v>
      </c>
      <c r="D15" s="640"/>
      <c r="E15" s="636"/>
      <c r="F15" s="621" t="s">
        <v>364</v>
      </c>
      <c r="G15" s="643">
        <v>2005</v>
      </c>
      <c r="H15" s="621" t="s">
        <v>240</v>
      </c>
      <c r="I15" s="636"/>
      <c r="J15" s="625">
        <v>680000</v>
      </c>
      <c r="K15" s="673" t="s">
        <v>116</v>
      </c>
      <c r="L15" s="649"/>
      <c r="M15" s="636"/>
      <c r="N15" s="642"/>
    </row>
    <row r="16" spans="1:14" x14ac:dyDescent="0.25">
      <c r="A16" s="643">
        <v>3</v>
      </c>
      <c r="B16" s="621" t="s">
        <v>183</v>
      </c>
      <c r="C16" s="622" t="s">
        <v>304</v>
      </c>
      <c r="D16" s="640"/>
      <c r="E16" s="636"/>
      <c r="F16" s="621" t="s">
        <v>369</v>
      </c>
      <c r="G16" s="643">
        <v>2001</v>
      </c>
      <c r="H16" s="621" t="s">
        <v>240</v>
      </c>
      <c r="I16" s="636"/>
      <c r="J16" s="625">
        <v>552500</v>
      </c>
      <c r="K16" s="673" t="s">
        <v>116</v>
      </c>
      <c r="L16" s="649"/>
      <c r="M16" s="636"/>
      <c r="N16" s="642"/>
    </row>
    <row r="17" spans="1:14" x14ac:dyDescent="0.25">
      <c r="A17" s="643">
        <v>4</v>
      </c>
      <c r="B17" s="621" t="s">
        <v>187</v>
      </c>
      <c r="C17" s="622" t="s">
        <v>848</v>
      </c>
      <c r="D17" s="640"/>
      <c r="E17" s="636"/>
      <c r="F17" s="621" t="s">
        <v>360</v>
      </c>
      <c r="G17" s="643">
        <v>2006</v>
      </c>
      <c r="H17" s="621" t="s">
        <v>245</v>
      </c>
      <c r="I17" s="636"/>
      <c r="J17" s="625">
        <v>840000</v>
      </c>
      <c r="K17" s="673" t="s">
        <v>116</v>
      </c>
      <c r="L17" s="649"/>
      <c r="M17" s="636"/>
      <c r="N17" s="642"/>
    </row>
    <row r="18" spans="1:14" x14ac:dyDescent="0.25">
      <c r="A18" s="643">
        <v>5</v>
      </c>
      <c r="B18" s="621" t="s">
        <v>182</v>
      </c>
      <c r="C18" s="622" t="s">
        <v>845</v>
      </c>
      <c r="D18" s="640"/>
      <c r="E18" s="636"/>
      <c r="F18" s="621" t="s">
        <v>362</v>
      </c>
      <c r="G18" s="643">
        <v>2006</v>
      </c>
      <c r="H18" s="621" t="s">
        <v>807</v>
      </c>
      <c r="I18" s="636"/>
      <c r="J18" s="625">
        <v>1500000</v>
      </c>
      <c r="K18" s="673" t="s">
        <v>116</v>
      </c>
      <c r="L18" s="649"/>
      <c r="M18" s="636"/>
      <c r="N18" s="642"/>
    </row>
    <row r="19" spans="1:14" x14ac:dyDescent="0.25">
      <c r="A19" s="643">
        <v>6</v>
      </c>
      <c r="B19" s="621" t="s">
        <v>824</v>
      </c>
      <c r="C19" s="622" t="s">
        <v>304</v>
      </c>
      <c r="D19" s="640"/>
      <c r="E19" s="636"/>
      <c r="F19" s="621" t="s">
        <v>369</v>
      </c>
      <c r="G19" s="643">
        <v>2001</v>
      </c>
      <c r="H19" s="621" t="s">
        <v>240</v>
      </c>
      <c r="I19" s="636"/>
      <c r="J19" s="625">
        <v>1050000</v>
      </c>
      <c r="K19" s="673" t="s">
        <v>116</v>
      </c>
      <c r="L19" s="649"/>
      <c r="M19" s="636"/>
      <c r="N19" s="642"/>
    </row>
    <row r="20" spans="1:14" x14ac:dyDescent="0.25">
      <c r="A20" s="643">
        <v>7</v>
      </c>
      <c r="B20" s="621" t="s">
        <v>182</v>
      </c>
      <c r="C20" s="622" t="s">
        <v>852</v>
      </c>
      <c r="D20" s="640"/>
      <c r="E20" s="636"/>
      <c r="F20" s="621" t="s">
        <v>362</v>
      </c>
      <c r="G20" s="643">
        <v>2006</v>
      </c>
      <c r="H20" s="621" t="s">
        <v>241</v>
      </c>
      <c r="I20" s="636"/>
      <c r="J20" s="625">
        <v>1125000</v>
      </c>
      <c r="K20" s="673" t="s">
        <v>116</v>
      </c>
      <c r="L20" s="649"/>
      <c r="M20" s="636"/>
      <c r="N20" s="642"/>
    </row>
    <row r="21" spans="1:14" x14ac:dyDescent="0.25">
      <c r="A21" s="643">
        <v>8</v>
      </c>
      <c r="B21" s="621" t="s">
        <v>184</v>
      </c>
      <c r="C21" s="622" t="s">
        <v>329</v>
      </c>
      <c r="D21" s="640"/>
      <c r="E21" s="636"/>
      <c r="F21" s="621" t="s">
        <v>865</v>
      </c>
      <c r="G21" s="643">
        <v>2006</v>
      </c>
      <c r="H21" s="621" t="s">
        <v>807</v>
      </c>
      <c r="I21" s="636"/>
      <c r="J21" s="625">
        <v>750000</v>
      </c>
      <c r="K21" s="673" t="s">
        <v>116</v>
      </c>
      <c r="L21" s="649"/>
      <c r="M21" s="636"/>
      <c r="N21" s="642"/>
    </row>
    <row r="22" spans="1:14" x14ac:dyDescent="0.25">
      <c r="A22" s="643">
        <v>9</v>
      </c>
      <c r="B22" s="621" t="s">
        <v>209</v>
      </c>
      <c r="C22" s="622" t="s">
        <v>299</v>
      </c>
      <c r="D22" s="640"/>
      <c r="E22" s="636"/>
      <c r="F22" s="621" t="s">
        <v>379</v>
      </c>
      <c r="G22" s="643">
        <v>2006</v>
      </c>
      <c r="H22" s="621" t="s">
        <v>272</v>
      </c>
      <c r="I22" s="636"/>
      <c r="J22" s="625">
        <v>280000</v>
      </c>
      <c r="K22" s="673" t="s">
        <v>116</v>
      </c>
      <c r="L22" s="649"/>
      <c r="M22" s="636"/>
      <c r="N22" s="642"/>
    </row>
    <row r="23" spans="1:14" x14ac:dyDescent="0.25">
      <c r="A23" s="643">
        <v>10</v>
      </c>
      <c r="B23" s="621" t="s">
        <v>187</v>
      </c>
      <c r="C23" s="622" t="s">
        <v>304</v>
      </c>
      <c r="D23" s="640"/>
      <c r="E23" s="636"/>
      <c r="F23" s="621" t="s">
        <v>360</v>
      </c>
      <c r="G23" s="643">
        <v>2004</v>
      </c>
      <c r="H23" s="621" t="s">
        <v>245</v>
      </c>
      <c r="I23" s="636"/>
      <c r="J23" s="625">
        <v>227500</v>
      </c>
      <c r="K23" s="673" t="s">
        <v>116</v>
      </c>
      <c r="L23" s="649"/>
      <c r="M23" s="636"/>
      <c r="N23" s="642"/>
    </row>
    <row r="24" spans="1:14" x14ac:dyDescent="0.25">
      <c r="A24" s="643">
        <v>11</v>
      </c>
      <c r="B24" s="621" t="s">
        <v>176</v>
      </c>
      <c r="C24" s="622" t="s">
        <v>324</v>
      </c>
      <c r="D24" s="640"/>
      <c r="E24" s="636"/>
      <c r="F24" s="621" t="s">
        <v>363</v>
      </c>
      <c r="G24" s="643">
        <v>2006</v>
      </c>
      <c r="H24" s="621" t="s">
        <v>233</v>
      </c>
      <c r="I24" s="636"/>
      <c r="J24" s="625">
        <v>750000</v>
      </c>
      <c r="K24" s="673" t="s">
        <v>116</v>
      </c>
      <c r="L24" s="649"/>
      <c r="M24" s="636"/>
      <c r="N24" s="642"/>
    </row>
    <row r="25" spans="1:14" x14ac:dyDescent="0.25">
      <c r="A25" s="643">
        <v>12</v>
      </c>
      <c r="B25" s="621" t="s">
        <v>175</v>
      </c>
      <c r="C25" s="622" t="s">
        <v>304</v>
      </c>
      <c r="D25" s="640"/>
      <c r="E25" s="636"/>
      <c r="F25" s="621" t="s">
        <v>360</v>
      </c>
      <c r="G25" s="643">
        <v>2006</v>
      </c>
      <c r="H25" s="621" t="s">
        <v>232</v>
      </c>
      <c r="I25" s="636"/>
      <c r="J25" s="625">
        <v>937500</v>
      </c>
      <c r="K25" s="673" t="s">
        <v>116</v>
      </c>
      <c r="L25" s="649"/>
      <c r="M25" s="636"/>
      <c r="N25" s="642"/>
    </row>
    <row r="26" spans="1:14" x14ac:dyDescent="0.25">
      <c r="A26" s="643">
        <v>13</v>
      </c>
      <c r="B26" s="621" t="s">
        <v>183</v>
      </c>
      <c r="C26" s="622" t="s">
        <v>304</v>
      </c>
      <c r="D26" s="640"/>
      <c r="E26" s="636"/>
      <c r="F26" s="621" t="s">
        <v>369</v>
      </c>
      <c r="G26" s="643">
        <v>2001</v>
      </c>
      <c r="H26" s="621" t="s">
        <v>240</v>
      </c>
      <c r="I26" s="636"/>
      <c r="J26" s="625">
        <v>2040000</v>
      </c>
      <c r="K26" s="673" t="s">
        <v>116</v>
      </c>
      <c r="L26" s="649"/>
      <c r="M26" s="636"/>
      <c r="N26" s="642"/>
    </row>
    <row r="27" spans="1:14" x14ac:dyDescent="0.25">
      <c r="A27" s="643">
        <v>14</v>
      </c>
      <c r="B27" s="621" t="s">
        <v>187</v>
      </c>
      <c r="C27" s="622" t="s">
        <v>304</v>
      </c>
      <c r="D27" s="640"/>
      <c r="E27" s="636"/>
      <c r="F27" s="621" t="s">
        <v>360</v>
      </c>
      <c r="G27" s="643">
        <v>2006</v>
      </c>
      <c r="H27" s="621" t="s">
        <v>245</v>
      </c>
      <c r="I27" s="636"/>
      <c r="J27" s="625">
        <v>1400000</v>
      </c>
      <c r="K27" s="673" t="s">
        <v>116</v>
      </c>
      <c r="L27" s="649"/>
      <c r="M27" s="636"/>
      <c r="N27" s="642"/>
    </row>
    <row r="28" spans="1:14" x14ac:dyDescent="0.25">
      <c r="A28" s="643"/>
      <c r="B28" s="621"/>
      <c r="C28" s="622"/>
      <c r="D28" s="640"/>
      <c r="E28" s="636"/>
      <c r="F28" s="621"/>
      <c r="G28" s="643"/>
      <c r="H28" s="621"/>
      <c r="I28" s="636"/>
      <c r="J28" s="625"/>
      <c r="K28" s="673"/>
      <c r="L28" s="649"/>
      <c r="M28" s="636"/>
      <c r="N28" s="642"/>
    </row>
    <row r="29" spans="1:14" x14ac:dyDescent="0.25">
      <c r="A29" s="643"/>
      <c r="B29" s="621"/>
      <c r="C29" s="622"/>
      <c r="D29" s="640"/>
      <c r="E29" s="636"/>
      <c r="F29" s="621"/>
      <c r="G29" s="643"/>
      <c r="H29" s="621"/>
      <c r="I29" s="636"/>
      <c r="J29" s="625"/>
      <c r="K29" s="673"/>
      <c r="L29" s="649"/>
      <c r="M29" s="636"/>
      <c r="N29" s="642"/>
    </row>
    <row r="30" spans="1:14" x14ac:dyDescent="0.25">
      <c r="A30" s="643"/>
      <c r="B30" s="621"/>
      <c r="C30" s="622"/>
      <c r="D30" s="640"/>
      <c r="E30" s="636"/>
      <c r="F30" s="621"/>
      <c r="G30" s="643"/>
      <c r="H30" s="621"/>
      <c r="I30" s="636"/>
      <c r="J30" s="625"/>
      <c r="K30" s="673"/>
      <c r="L30" s="649"/>
      <c r="M30" s="636"/>
      <c r="N30" s="642"/>
    </row>
    <row r="31" spans="1:14" ht="15.75" thickBot="1" x14ac:dyDescent="0.3">
      <c r="A31" s="637"/>
      <c r="B31" s="610"/>
      <c r="C31" s="637"/>
      <c r="D31" s="647"/>
      <c r="E31" s="637"/>
      <c r="F31" s="647"/>
      <c r="G31" s="637"/>
      <c r="H31" s="647"/>
      <c r="I31" s="637"/>
      <c r="J31" s="647"/>
      <c r="K31" s="645"/>
      <c r="L31" s="648"/>
      <c r="M31" s="637"/>
      <c r="N31" s="609"/>
    </row>
    <row r="32" spans="1:14" x14ac:dyDescent="0.25">
      <c r="A32" s="650"/>
      <c r="B32" s="626"/>
      <c r="C32" s="650"/>
      <c r="D32" s="650"/>
      <c r="E32" s="650"/>
      <c r="F32" s="650"/>
      <c r="G32" s="650"/>
      <c r="H32" s="650"/>
      <c r="I32" s="650"/>
      <c r="J32" s="650"/>
      <c r="K32" s="650"/>
      <c r="L32" s="650"/>
      <c r="M32" s="650"/>
      <c r="N32" s="626"/>
    </row>
    <row r="33" spans="1:14" x14ac:dyDescent="0.25">
      <c r="A33" s="650"/>
      <c r="B33" s="626"/>
      <c r="C33" s="650"/>
      <c r="D33" s="650"/>
      <c r="E33" s="650"/>
      <c r="F33" s="650"/>
      <c r="G33" s="650"/>
      <c r="H33" s="650"/>
      <c r="I33" s="650"/>
      <c r="J33" s="650"/>
      <c r="K33" s="650"/>
      <c r="L33" s="650"/>
      <c r="M33" s="650"/>
      <c r="N33" s="626"/>
    </row>
    <row r="34" spans="1:14" x14ac:dyDescent="0.25">
      <c r="A34" s="640"/>
      <c r="B34" s="1572" t="s">
        <v>125</v>
      </c>
      <c r="C34" s="1572"/>
      <c r="D34" s="1572"/>
      <c r="E34" s="1572"/>
      <c r="F34" s="1572"/>
      <c r="G34" s="675"/>
      <c r="H34" s="676"/>
      <c r="I34" s="1572" t="s">
        <v>2043</v>
      </c>
      <c r="J34" s="1572"/>
      <c r="K34" s="1572"/>
      <c r="L34" s="691"/>
    </row>
    <row r="35" spans="1:14" x14ac:dyDescent="0.25">
      <c r="A35" s="640"/>
      <c r="B35" s="1572" t="s">
        <v>1728</v>
      </c>
      <c r="C35" s="1572"/>
      <c r="D35" s="1572"/>
      <c r="E35" s="1572"/>
      <c r="F35" s="1572"/>
      <c r="G35" s="676"/>
      <c r="H35" s="675"/>
      <c r="I35" s="676"/>
      <c r="J35" s="676"/>
      <c r="K35" s="679"/>
      <c r="L35" s="676"/>
    </row>
    <row r="36" spans="1:14" x14ac:dyDescent="0.25">
      <c r="A36" s="640"/>
      <c r="B36" s="1572" t="s">
        <v>126</v>
      </c>
      <c r="C36" s="1572"/>
      <c r="D36" s="1572"/>
      <c r="E36" s="1572"/>
      <c r="F36" s="1572"/>
      <c r="G36" s="675"/>
      <c r="H36" s="676"/>
      <c r="I36" s="1572" t="s">
        <v>122</v>
      </c>
      <c r="J36" s="1572"/>
      <c r="K36" s="1572"/>
      <c r="L36" s="691"/>
    </row>
    <row r="37" spans="1:14" x14ac:dyDescent="0.25">
      <c r="A37" s="640"/>
      <c r="B37" s="675"/>
      <c r="C37" s="680"/>
      <c r="D37" s="678"/>
      <c r="E37" s="680"/>
      <c r="F37" s="680"/>
      <c r="G37" s="675"/>
      <c r="H37" s="676"/>
      <c r="I37" s="676"/>
      <c r="J37" s="676"/>
      <c r="K37" s="679"/>
      <c r="L37" s="676"/>
    </row>
    <row r="38" spans="1:14" x14ac:dyDescent="0.25">
      <c r="A38" s="640"/>
      <c r="B38" s="675"/>
      <c r="C38" s="680"/>
      <c r="D38" s="678"/>
      <c r="E38" s="680"/>
      <c r="F38" s="680"/>
      <c r="G38" s="675"/>
      <c r="H38" s="676"/>
      <c r="I38" s="676"/>
      <c r="J38" s="676"/>
      <c r="K38" s="679"/>
      <c r="L38" s="676"/>
    </row>
    <row r="39" spans="1:14" x14ac:dyDescent="0.25">
      <c r="A39" s="640"/>
      <c r="B39" s="675"/>
      <c r="C39" s="680"/>
      <c r="D39" s="678"/>
      <c r="E39" s="680"/>
      <c r="F39" s="680"/>
      <c r="G39" s="676"/>
      <c r="H39" s="675"/>
      <c r="I39" s="676"/>
      <c r="J39" s="676"/>
      <c r="K39" s="679"/>
      <c r="L39" s="676"/>
    </row>
    <row r="40" spans="1:14" x14ac:dyDescent="0.25">
      <c r="A40" s="640"/>
      <c r="B40" s="1573" t="s">
        <v>2065</v>
      </c>
      <c r="C40" s="1573"/>
      <c r="D40" s="1573"/>
      <c r="E40" s="1573"/>
      <c r="F40" s="1573"/>
      <c r="G40" s="676"/>
      <c r="H40" s="675"/>
      <c r="I40" s="1573" t="s">
        <v>2044</v>
      </c>
      <c r="J40" s="1573"/>
      <c r="K40" s="1573"/>
      <c r="L40" s="601"/>
    </row>
    <row r="41" spans="1:14" x14ac:dyDescent="0.25">
      <c r="A41" s="640"/>
      <c r="B41" s="1572" t="s">
        <v>1729</v>
      </c>
      <c r="C41" s="1572"/>
      <c r="D41" s="1572"/>
      <c r="E41" s="1572"/>
      <c r="F41" s="1572"/>
      <c r="I41" s="1572" t="s">
        <v>2042</v>
      </c>
      <c r="J41" s="1572"/>
      <c r="K41" s="1572"/>
      <c r="L41" s="691"/>
    </row>
    <row r="42" spans="1:14" x14ac:dyDescent="0.25">
      <c r="A42" s="640"/>
      <c r="B42"/>
      <c r="C42"/>
      <c r="D42"/>
      <c r="E42"/>
      <c r="F42"/>
      <c r="G42"/>
      <c r="H42"/>
      <c r="I42"/>
      <c r="J42"/>
      <c r="K42"/>
      <c r="L42"/>
      <c r="M42"/>
      <c r="N42"/>
    </row>
    <row r="43" spans="1:14" x14ac:dyDescent="0.25">
      <c r="A43" s="640"/>
      <c r="B43" s="1569"/>
      <c r="C43" s="1569"/>
      <c r="D43" s="1569"/>
      <c r="E43" s="1569"/>
      <c r="F43" s="1569"/>
      <c r="G43" s="1569"/>
      <c r="H43" s="1569"/>
      <c r="I43" s="640"/>
      <c r="J43" s="640"/>
      <c r="K43" s="640"/>
      <c r="L43" s="640"/>
      <c r="M43" s="640"/>
      <c r="N43" s="639"/>
    </row>
    <row r="44" spans="1:14" x14ac:dyDescent="0.25">
      <c r="A44" s="640"/>
      <c r="B44" s="640"/>
      <c r="C44" s="640"/>
      <c r="D44" s="640"/>
      <c r="E44" s="640"/>
      <c r="F44" s="640"/>
      <c r="G44" s="640"/>
      <c r="H44" s="640"/>
      <c r="I44" s="640"/>
      <c r="J44" s="640"/>
      <c r="K44" s="640"/>
      <c r="L44" s="640"/>
      <c r="M44" s="640"/>
      <c r="N44" s="639"/>
    </row>
  </sheetData>
  <mergeCells count="26">
    <mergeCell ref="B43:H43"/>
    <mergeCell ref="B34:F34"/>
    <mergeCell ref="B35:F35"/>
    <mergeCell ref="B36:F36"/>
    <mergeCell ref="K8:L8"/>
    <mergeCell ref="K9:M9"/>
    <mergeCell ref="K10:K11"/>
    <mergeCell ref="I34:K34"/>
    <mergeCell ref="I36:K36"/>
    <mergeCell ref="I40:K40"/>
    <mergeCell ref="I41:K41"/>
    <mergeCell ref="B40:F40"/>
    <mergeCell ref="B41:F41"/>
    <mergeCell ref="A7:B7"/>
    <mergeCell ref="K7:L7"/>
    <mergeCell ref="A1:N1"/>
    <mergeCell ref="A3:B3"/>
    <mergeCell ref="K3:L3"/>
    <mergeCell ref="A4:B4"/>
    <mergeCell ref="K4:L4"/>
    <mergeCell ref="M4:N4"/>
    <mergeCell ref="A5:B5"/>
    <mergeCell ref="K5:N5"/>
    <mergeCell ref="A6:B6"/>
    <mergeCell ref="K6:L6"/>
    <mergeCell ref="M6:N6"/>
  </mergeCells>
  <printOptions horizontalCentered="1"/>
  <pageMargins left="0.7" right="0.7" top="0.75" bottom="0.75" header="0.3" footer="0.3"/>
  <pageSetup paperSize="153" scale="80" orientation="landscape" horizontalDpi="4294967293" verticalDpi="4294967293"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N37"/>
  <sheetViews>
    <sheetView zoomScale="80" zoomScaleNormal="80" workbookViewId="0">
      <pane xSplit="1" ySplit="13" topLeftCell="B17" activePane="bottomRight" state="frozen"/>
      <selection activeCell="AV39" sqref="AV39"/>
      <selection pane="topRight" activeCell="AV39" sqref="AV39"/>
      <selection pane="bottomLeft" activeCell="AV39" sqref="AV39"/>
      <selection pane="bottomRight" sqref="A1:N35"/>
    </sheetView>
  </sheetViews>
  <sheetFormatPr defaultColWidth="9.140625" defaultRowHeight="15" x14ac:dyDescent="0.25"/>
  <cols>
    <col min="1" max="1" width="6.42578125" style="670" customWidth="1"/>
    <col min="2" max="2" width="20.42578125" style="670" customWidth="1"/>
    <col min="3" max="3" width="17.85546875" style="670" customWidth="1"/>
    <col min="4" max="5" width="9.140625" style="670"/>
    <col min="6" max="6" width="18.85546875" style="670" bestFit="1" customWidth="1"/>
    <col min="7" max="7" width="11.42578125" style="670" bestFit="1" customWidth="1"/>
    <col min="8" max="8" width="20.28515625" style="670" bestFit="1" customWidth="1"/>
    <col min="9" max="9" width="16.7109375" style="670" customWidth="1"/>
    <col min="10" max="10" width="14.85546875" style="670" bestFit="1" customWidth="1"/>
    <col min="11" max="11" width="9.140625" style="670"/>
    <col min="12" max="12" width="7.42578125" style="670" customWidth="1"/>
    <col min="13" max="13" width="9.140625" style="670"/>
    <col min="14" max="14" width="10.7109375" style="670" bestFit="1" customWidth="1"/>
    <col min="15" max="16384" width="9.140625" style="670"/>
  </cols>
  <sheetData>
    <row r="1" spans="1:14" ht="15.75" x14ac:dyDescent="0.25">
      <c r="A1" s="1567" t="s">
        <v>2077</v>
      </c>
      <c r="B1" s="1567"/>
      <c r="C1" s="1567"/>
      <c r="D1" s="1567"/>
      <c r="E1" s="1567"/>
      <c r="F1" s="1567"/>
      <c r="G1" s="1567"/>
      <c r="H1" s="1567"/>
      <c r="I1" s="1567"/>
      <c r="J1" s="1567"/>
      <c r="K1" s="1567"/>
      <c r="L1" s="1567"/>
      <c r="M1" s="1567"/>
      <c r="N1" s="1567"/>
    </row>
    <row r="2" spans="1:14" ht="15.75" x14ac:dyDescent="0.25">
      <c r="A2" s="672"/>
      <c r="B2" s="672"/>
      <c r="C2" s="672"/>
      <c r="D2" s="672"/>
      <c r="E2" s="672"/>
      <c r="F2" s="672"/>
      <c r="G2" s="672"/>
      <c r="H2" s="672"/>
      <c r="I2" s="672"/>
      <c r="J2" s="672"/>
      <c r="K2" s="672"/>
      <c r="L2" s="672"/>
      <c r="M2" s="672"/>
      <c r="N2" s="672"/>
    </row>
    <row r="3" spans="1:14" x14ac:dyDescent="0.25">
      <c r="A3" s="1566" t="s">
        <v>2116</v>
      </c>
      <c r="B3" s="1566"/>
      <c r="C3" s="674" t="s">
        <v>2121</v>
      </c>
      <c r="D3" s="639"/>
      <c r="E3" s="639"/>
      <c r="F3" s="639"/>
      <c r="G3" s="640"/>
      <c r="H3" s="640"/>
      <c r="I3" s="640"/>
      <c r="J3" s="640"/>
      <c r="K3" s="1448"/>
      <c r="L3" s="1448"/>
      <c r="M3" s="640"/>
      <c r="N3" s="639"/>
    </row>
    <row r="4" spans="1:14" x14ac:dyDescent="0.25">
      <c r="A4" s="1566" t="s">
        <v>2117</v>
      </c>
      <c r="B4" s="1566"/>
      <c r="C4" s="675" t="s">
        <v>2122</v>
      </c>
      <c r="D4" s="639"/>
      <c r="E4" s="639"/>
      <c r="F4" s="639"/>
      <c r="G4" s="639"/>
      <c r="H4" s="640"/>
      <c r="I4" s="640"/>
      <c r="J4" s="640"/>
      <c r="K4" s="1448"/>
      <c r="L4" s="1448"/>
      <c r="M4" s="1448"/>
      <c r="N4" s="1448"/>
    </row>
    <row r="5" spans="1:14" x14ac:dyDescent="0.25">
      <c r="A5" s="1566" t="s">
        <v>2118</v>
      </c>
      <c r="B5" s="1566"/>
      <c r="C5" s="675" t="s">
        <v>1727</v>
      </c>
      <c r="D5" s="639"/>
      <c r="E5" s="639"/>
      <c r="F5" s="639"/>
      <c r="G5" s="639"/>
      <c r="H5" s="639"/>
      <c r="I5" s="640"/>
      <c r="J5" s="640"/>
      <c r="K5" s="1568" t="s">
        <v>2076</v>
      </c>
      <c r="L5" s="1568"/>
      <c r="M5" s="1568"/>
      <c r="N5" s="1568"/>
    </row>
    <row r="6" spans="1:14" x14ac:dyDescent="0.25">
      <c r="A6" s="1566" t="s">
        <v>2119</v>
      </c>
      <c r="B6" s="1566"/>
      <c r="C6" s="675" t="s">
        <v>1727</v>
      </c>
      <c r="D6" s="639"/>
      <c r="E6" s="639"/>
      <c r="F6" s="639"/>
      <c r="G6" s="639"/>
      <c r="H6" s="639"/>
      <c r="I6" s="640"/>
      <c r="J6" s="640"/>
      <c r="K6" s="1448"/>
      <c r="L6" s="1448"/>
      <c r="M6" s="1569"/>
      <c r="N6" s="1569"/>
    </row>
    <row r="7" spans="1:14" x14ac:dyDescent="0.25">
      <c r="A7" s="1566" t="s">
        <v>2120</v>
      </c>
      <c r="B7" s="1566"/>
      <c r="C7" s="675" t="s">
        <v>2124</v>
      </c>
      <c r="D7" s="639"/>
      <c r="E7" s="639"/>
      <c r="F7" s="639"/>
      <c r="G7" s="639"/>
      <c r="H7" s="640"/>
      <c r="I7" s="640"/>
      <c r="J7" s="640"/>
      <c r="K7" s="1448"/>
      <c r="L7" s="1448"/>
      <c r="M7" s="640"/>
      <c r="N7" s="639"/>
    </row>
    <row r="8" spans="1:14" ht="9" customHeight="1" thickBot="1" x14ac:dyDescent="0.3">
      <c r="A8" s="647"/>
      <c r="B8" s="647"/>
      <c r="C8" s="647"/>
      <c r="D8" s="647"/>
      <c r="E8" s="647"/>
      <c r="F8" s="647"/>
      <c r="G8" s="647"/>
      <c r="H8" s="647"/>
      <c r="I8" s="647"/>
      <c r="J8" s="647"/>
      <c r="K8" s="1570"/>
      <c r="L8" s="1570"/>
      <c r="M8" s="647"/>
      <c r="N8" s="610"/>
    </row>
    <row r="9" spans="1:14" ht="15.75" thickBot="1" x14ac:dyDescent="0.3">
      <c r="A9" s="636" t="s">
        <v>2078</v>
      </c>
      <c r="B9" s="640" t="s">
        <v>2056</v>
      </c>
      <c r="C9" s="636" t="s">
        <v>2057</v>
      </c>
      <c r="D9" s="640" t="s">
        <v>2082</v>
      </c>
      <c r="E9" s="636" t="s">
        <v>1730</v>
      </c>
      <c r="F9" s="640" t="s">
        <v>1730</v>
      </c>
      <c r="G9" s="636" t="s">
        <v>2049</v>
      </c>
      <c r="H9" s="640" t="s">
        <v>2085</v>
      </c>
      <c r="I9" s="636" t="s">
        <v>97</v>
      </c>
      <c r="J9" s="640" t="s">
        <v>100</v>
      </c>
      <c r="K9" s="1563" t="s">
        <v>2090</v>
      </c>
      <c r="L9" s="1564"/>
      <c r="M9" s="1571"/>
      <c r="N9" s="636"/>
    </row>
    <row r="10" spans="1:14" x14ac:dyDescent="0.25">
      <c r="A10" s="636" t="s">
        <v>2079</v>
      </c>
      <c r="B10" s="640" t="s">
        <v>2080</v>
      </c>
      <c r="C10" s="636" t="s">
        <v>2081</v>
      </c>
      <c r="D10" s="640" t="s">
        <v>14</v>
      </c>
      <c r="E10" s="636" t="s">
        <v>87</v>
      </c>
      <c r="F10" s="640" t="s">
        <v>8</v>
      </c>
      <c r="G10" s="636" t="s">
        <v>2083</v>
      </c>
      <c r="H10" s="640" t="s">
        <v>2051</v>
      </c>
      <c r="I10" s="636" t="s">
        <v>2086</v>
      </c>
      <c r="J10" s="640" t="s">
        <v>2088</v>
      </c>
      <c r="K10" s="1560" t="s">
        <v>2092</v>
      </c>
      <c r="L10" s="644" t="s">
        <v>2093</v>
      </c>
      <c r="M10" s="635" t="s">
        <v>2094</v>
      </c>
      <c r="N10" s="636" t="s">
        <v>105</v>
      </c>
    </row>
    <row r="11" spans="1:14" x14ac:dyDescent="0.25">
      <c r="A11" s="636"/>
      <c r="B11" s="671"/>
      <c r="C11" s="636"/>
      <c r="D11" s="671"/>
      <c r="E11" s="636"/>
      <c r="F11" s="671"/>
      <c r="G11" s="636" t="s">
        <v>2084</v>
      </c>
      <c r="H11" s="671"/>
      <c r="I11" s="636" t="s">
        <v>115</v>
      </c>
      <c r="J11" s="640" t="s">
        <v>2089</v>
      </c>
      <c r="K11" s="1561"/>
      <c r="L11" s="649" t="s">
        <v>2092</v>
      </c>
      <c r="M11" s="636" t="s">
        <v>2095</v>
      </c>
      <c r="N11" s="636" t="s">
        <v>2091</v>
      </c>
    </row>
    <row r="12" spans="1:14" ht="15.75" thickBot="1" x14ac:dyDescent="0.3">
      <c r="A12" s="636"/>
      <c r="B12" s="671"/>
      <c r="C12" s="636"/>
      <c r="D12" s="671"/>
      <c r="E12" s="636"/>
      <c r="F12" s="671"/>
      <c r="G12" s="620"/>
      <c r="H12" s="671"/>
      <c r="I12" s="636" t="s">
        <v>2087</v>
      </c>
      <c r="J12" s="671"/>
      <c r="K12" s="649" t="s">
        <v>2096</v>
      </c>
      <c r="L12" s="645" t="s">
        <v>2097</v>
      </c>
      <c r="M12" s="636" t="s">
        <v>2098</v>
      </c>
      <c r="N12" s="636"/>
    </row>
    <row r="13" spans="1:14" ht="15.75" thickBot="1" x14ac:dyDescent="0.3">
      <c r="A13" s="616">
        <v>1</v>
      </c>
      <c r="B13" s="641">
        <v>2</v>
      </c>
      <c r="C13" s="616">
        <v>3</v>
      </c>
      <c r="D13" s="641">
        <v>4</v>
      </c>
      <c r="E13" s="616">
        <v>5</v>
      </c>
      <c r="F13" s="641">
        <v>6</v>
      </c>
      <c r="G13" s="616">
        <v>7</v>
      </c>
      <c r="H13" s="641">
        <v>8</v>
      </c>
      <c r="I13" s="616">
        <v>9</v>
      </c>
      <c r="J13" s="641">
        <v>10</v>
      </c>
      <c r="K13" s="638">
        <v>11</v>
      </c>
      <c r="L13" s="638">
        <v>12</v>
      </c>
      <c r="M13" s="637">
        <v>13</v>
      </c>
      <c r="N13" s="616">
        <v>14</v>
      </c>
    </row>
    <row r="14" spans="1:14" x14ac:dyDescent="0.25">
      <c r="A14" s="643">
        <v>1</v>
      </c>
      <c r="B14" s="621" t="s">
        <v>196</v>
      </c>
      <c r="C14" s="622" t="s">
        <v>304</v>
      </c>
      <c r="D14" s="640"/>
      <c r="E14" s="636"/>
      <c r="F14" s="621" t="s">
        <v>863</v>
      </c>
      <c r="G14" s="643">
        <v>2006</v>
      </c>
      <c r="H14" s="621"/>
      <c r="I14" s="636"/>
      <c r="J14" s="625">
        <v>2800000</v>
      </c>
      <c r="K14" s="673" t="s">
        <v>116</v>
      </c>
      <c r="L14" s="649"/>
      <c r="M14" s="635"/>
      <c r="N14" s="642"/>
    </row>
    <row r="15" spans="1:14" x14ac:dyDescent="0.25">
      <c r="A15" s="643">
        <v>2</v>
      </c>
      <c r="B15" s="621" t="s">
        <v>820</v>
      </c>
      <c r="C15" s="622" t="s">
        <v>304</v>
      </c>
      <c r="D15" s="640"/>
      <c r="E15" s="636"/>
      <c r="F15" s="621" t="s">
        <v>364</v>
      </c>
      <c r="G15" s="643">
        <v>2006</v>
      </c>
      <c r="H15" s="621"/>
      <c r="I15" s="636"/>
      <c r="J15" s="625">
        <v>1200000</v>
      </c>
      <c r="K15" s="673" t="s">
        <v>116</v>
      </c>
      <c r="L15" s="649"/>
      <c r="M15" s="636"/>
      <c r="N15" s="642"/>
    </row>
    <row r="16" spans="1:14" x14ac:dyDescent="0.25">
      <c r="A16" s="643">
        <v>3</v>
      </c>
      <c r="B16" s="621" t="s">
        <v>179</v>
      </c>
      <c r="C16" s="622" t="s">
        <v>846</v>
      </c>
      <c r="D16" s="640"/>
      <c r="E16" s="636"/>
      <c r="F16" s="621" t="s">
        <v>363</v>
      </c>
      <c r="G16" s="643">
        <v>2006</v>
      </c>
      <c r="H16" s="621" t="s">
        <v>236</v>
      </c>
      <c r="I16" s="636"/>
      <c r="J16" s="625">
        <v>2560000</v>
      </c>
      <c r="K16" s="673" t="s">
        <v>116</v>
      </c>
      <c r="L16" s="649"/>
      <c r="M16" s="636"/>
      <c r="N16" s="642"/>
    </row>
    <row r="17" spans="1:14" x14ac:dyDescent="0.25">
      <c r="A17" s="643">
        <v>4</v>
      </c>
      <c r="B17" s="621" t="s">
        <v>821</v>
      </c>
      <c r="C17" s="622" t="s">
        <v>304</v>
      </c>
      <c r="D17" s="640"/>
      <c r="E17" s="636"/>
      <c r="F17" s="621" t="s">
        <v>364</v>
      </c>
      <c r="G17" s="643">
        <v>2006</v>
      </c>
      <c r="H17" s="621" t="s">
        <v>240</v>
      </c>
      <c r="I17" s="636"/>
      <c r="J17" s="625">
        <v>200000</v>
      </c>
      <c r="K17" s="673" t="s">
        <v>116</v>
      </c>
      <c r="L17" s="649"/>
      <c r="M17" s="636"/>
      <c r="N17" s="642"/>
    </row>
    <row r="18" spans="1:14" x14ac:dyDescent="0.25">
      <c r="A18" s="643">
        <v>5</v>
      </c>
      <c r="B18" s="621" t="s">
        <v>200</v>
      </c>
      <c r="C18" s="622" t="s">
        <v>304</v>
      </c>
      <c r="D18" s="640"/>
      <c r="E18" s="636"/>
      <c r="F18" s="621" t="s">
        <v>369</v>
      </c>
      <c r="G18" s="643">
        <v>2006</v>
      </c>
      <c r="H18" s="621" t="s">
        <v>260</v>
      </c>
      <c r="I18" s="636"/>
      <c r="J18" s="625">
        <v>140000</v>
      </c>
      <c r="K18" s="673" t="s">
        <v>116</v>
      </c>
      <c r="L18" s="649"/>
      <c r="M18" s="636"/>
      <c r="N18" s="642"/>
    </row>
    <row r="19" spans="1:14" x14ac:dyDescent="0.25">
      <c r="A19" s="643">
        <v>6</v>
      </c>
      <c r="B19" s="621" t="s">
        <v>823</v>
      </c>
      <c r="C19" s="622" t="s">
        <v>329</v>
      </c>
      <c r="D19" s="640"/>
      <c r="E19" s="636"/>
      <c r="F19" s="621" t="s">
        <v>367</v>
      </c>
      <c r="G19" s="643">
        <v>2006</v>
      </c>
      <c r="H19" s="621" t="s">
        <v>808</v>
      </c>
      <c r="I19" s="636"/>
      <c r="J19" s="625">
        <v>1680000</v>
      </c>
      <c r="K19" s="673" t="s">
        <v>116</v>
      </c>
      <c r="L19" s="649"/>
      <c r="M19" s="636"/>
      <c r="N19" s="642"/>
    </row>
    <row r="20" spans="1:14" x14ac:dyDescent="0.25">
      <c r="A20" s="643">
        <v>7</v>
      </c>
      <c r="B20" s="621" t="s">
        <v>822</v>
      </c>
      <c r="C20" s="622" t="s">
        <v>138</v>
      </c>
      <c r="D20" s="640"/>
      <c r="E20" s="636"/>
      <c r="F20" s="621" t="s">
        <v>360</v>
      </c>
      <c r="G20" s="643">
        <v>2006</v>
      </c>
      <c r="H20" s="621" t="s">
        <v>805</v>
      </c>
      <c r="I20" s="636"/>
      <c r="J20" s="625">
        <v>1120000</v>
      </c>
      <c r="K20" s="673" t="s">
        <v>116</v>
      </c>
      <c r="L20" s="649"/>
      <c r="M20" s="636"/>
      <c r="N20" s="642"/>
    </row>
    <row r="21" spans="1:14" x14ac:dyDescent="0.25">
      <c r="A21" s="643">
        <v>8</v>
      </c>
      <c r="B21" s="621" t="s">
        <v>836</v>
      </c>
      <c r="C21" s="622" t="s">
        <v>138</v>
      </c>
      <c r="D21" s="640"/>
      <c r="E21" s="636"/>
      <c r="F21" s="621" t="s">
        <v>465</v>
      </c>
      <c r="G21" s="643">
        <v>2009</v>
      </c>
      <c r="H21" s="621"/>
      <c r="I21" s="636"/>
      <c r="J21" s="625">
        <v>3872000</v>
      </c>
      <c r="K21" s="673" t="s">
        <v>116</v>
      </c>
      <c r="L21" s="649"/>
      <c r="M21" s="636"/>
      <c r="N21" s="642"/>
    </row>
    <row r="22" spans="1:14" x14ac:dyDescent="0.25">
      <c r="A22" s="643">
        <v>9</v>
      </c>
      <c r="B22" s="621" t="s">
        <v>880</v>
      </c>
      <c r="C22" s="622"/>
      <c r="D22" s="640"/>
      <c r="E22" s="636"/>
      <c r="F22" s="621" t="s">
        <v>361</v>
      </c>
      <c r="G22" s="643">
        <v>2006</v>
      </c>
      <c r="H22" s="621" t="s">
        <v>879</v>
      </c>
      <c r="I22" s="636"/>
      <c r="J22" s="625">
        <v>2400000</v>
      </c>
      <c r="K22" s="673" t="s">
        <v>116</v>
      </c>
      <c r="L22" s="649"/>
      <c r="M22" s="636"/>
      <c r="N22" s="642"/>
    </row>
    <row r="23" spans="1:14" x14ac:dyDescent="0.25">
      <c r="A23" s="643">
        <v>10</v>
      </c>
      <c r="B23" s="621" t="s">
        <v>382</v>
      </c>
      <c r="C23" s="622"/>
      <c r="D23" s="640"/>
      <c r="E23" s="636"/>
      <c r="F23" s="621" t="s">
        <v>361</v>
      </c>
      <c r="G23" s="643">
        <v>2006</v>
      </c>
      <c r="H23" s="621" t="s">
        <v>386</v>
      </c>
      <c r="I23" s="636"/>
      <c r="J23" s="625">
        <v>320000</v>
      </c>
      <c r="K23" s="673"/>
      <c r="L23" s="673" t="s">
        <v>2041</v>
      </c>
      <c r="M23" s="636"/>
      <c r="N23" s="642"/>
    </row>
    <row r="24" spans="1:14" ht="15.75" thickBot="1" x14ac:dyDescent="0.3">
      <c r="A24" s="637"/>
      <c r="B24" s="610"/>
      <c r="C24" s="637"/>
      <c r="D24" s="647"/>
      <c r="E24" s="637"/>
      <c r="F24" s="647"/>
      <c r="G24" s="637"/>
      <c r="H24" s="647"/>
      <c r="I24" s="637"/>
      <c r="J24" s="647"/>
      <c r="K24" s="645"/>
      <c r="L24" s="648"/>
      <c r="M24" s="637"/>
      <c r="N24" s="609"/>
    </row>
    <row r="25" spans="1:14" x14ac:dyDescent="0.25">
      <c r="A25" s="650"/>
      <c r="B25" s="626"/>
      <c r="C25" s="650"/>
      <c r="D25" s="650"/>
      <c r="E25" s="650"/>
      <c r="F25" s="650"/>
      <c r="G25" s="650"/>
      <c r="H25" s="650"/>
      <c r="I25" s="650"/>
      <c r="J25" s="650"/>
      <c r="K25" s="650"/>
      <c r="L25" s="650"/>
      <c r="M25" s="650"/>
      <c r="N25" s="626"/>
    </row>
    <row r="26" spans="1:14" x14ac:dyDescent="0.25">
      <c r="A26" s="650"/>
      <c r="B26" s="626"/>
      <c r="C26" s="650"/>
      <c r="D26" s="650"/>
      <c r="E26" s="650"/>
      <c r="F26" s="650"/>
      <c r="G26" s="650"/>
      <c r="H26" s="650"/>
      <c r="I26" s="650"/>
      <c r="J26" s="650"/>
      <c r="K26" s="650"/>
      <c r="L26" s="650"/>
      <c r="M26" s="650"/>
      <c r="N26" s="626"/>
    </row>
    <row r="27" spans="1:14" x14ac:dyDescent="0.25">
      <c r="A27" s="640"/>
      <c r="B27" s="1572" t="s">
        <v>125</v>
      </c>
      <c r="C27" s="1572"/>
      <c r="D27" s="1572"/>
      <c r="E27" s="1572"/>
      <c r="F27" s="1572"/>
      <c r="G27" s="675"/>
      <c r="H27" s="676"/>
      <c r="I27" s="1572" t="s">
        <v>2043</v>
      </c>
      <c r="J27" s="1572"/>
      <c r="K27" s="1572"/>
      <c r="L27" s="691"/>
    </row>
    <row r="28" spans="1:14" x14ac:dyDescent="0.25">
      <c r="A28" s="640"/>
      <c r="B28" s="1572" t="s">
        <v>1728</v>
      </c>
      <c r="C28" s="1572"/>
      <c r="D28" s="1572"/>
      <c r="E28" s="1572"/>
      <c r="F28" s="1572"/>
      <c r="G28" s="676"/>
      <c r="H28" s="675"/>
      <c r="I28" s="676"/>
      <c r="J28" s="676"/>
      <c r="K28" s="679"/>
      <c r="L28" s="676"/>
    </row>
    <row r="29" spans="1:14" x14ac:dyDescent="0.25">
      <c r="A29" s="640"/>
      <c r="B29" s="1572" t="s">
        <v>126</v>
      </c>
      <c r="C29" s="1572"/>
      <c r="D29" s="1572"/>
      <c r="E29" s="1572"/>
      <c r="F29" s="1572"/>
      <c r="G29" s="675"/>
      <c r="H29" s="676"/>
      <c r="I29" s="1572" t="s">
        <v>122</v>
      </c>
      <c r="J29" s="1572"/>
      <c r="K29" s="1572"/>
      <c r="L29" s="691"/>
    </row>
    <row r="30" spans="1:14" x14ac:dyDescent="0.25">
      <c r="A30" s="640"/>
      <c r="B30" s="675"/>
      <c r="C30" s="680"/>
      <c r="D30" s="678"/>
      <c r="E30" s="680"/>
      <c r="F30" s="680"/>
      <c r="G30" s="675"/>
      <c r="H30" s="676"/>
      <c r="I30" s="676"/>
      <c r="J30" s="676"/>
      <c r="K30" s="679"/>
      <c r="L30" s="676"/>
    </row>
    <row r="31" spans="1:14" x14ac:dyDescent="0.25">
      <c r="A31" s="640"/>
      <c r="B31" s="675"/>
      <c r="C31" s="680"/>
      <c r="D31" s="678"/>
      <c r="E31" s="680"/>
      <c r="F31" s="680"/>
      <c r="G31" s="675"/>
      <c r="H31" s="676"/>
      <c r="I31" s="676"/>
      <c r="J31" s="676"/>
      <c r="K31" s="679"/>
      <c r="L31" s="676"/>
    </row>
    <row r="32" spans="1:14" x14ac:dyDescent="0.25">
      <c r="A32" s="640"/>
      <c r="B32" s="675"/>
      <c r="C32" s="680"/>
      <c r="D32" s="678"/>
      <c r="E32" s="680"/>
      <c r="F32" s="680"/>
      <c r="G32" s="676"/>
      <c r="H32" s="675"/>
      <c r="I32" s="676"/>
      <c r="J32" s="676"/>
      <c r="K32" s="679"/>
      <c r="L32" s="676"/>
    </row>
    <row r="33" spans="1:14" x14ac:dyDescent="0.25">
      <c r="A33" s="640"/>
      <c r="B33" s="1573" t="s">
        <v>2065</v>
      </c>
      <c r="C33" s="1573"/>
      <c r="D33" s="1573"/>
      <c r="E33" s="1573"/>
      <c r="F33" s="1573"/>
      <c r="G33" s="676"/>
      <c r="H33" s="675"/>
      <c r="I33" s="1573" t="s">
        <v>2044</v>
      </c>
      <c r="J33" s="1573"/>
      <c r="K33" s="1573"/>
      <c r="L33" s="601"/>
    </row>
    <row r="34" spans="1:14" x14ac:dyDescent="0.25">
      <c r="A34" s="640"/>
      <c r="B34" s="1572" t="s">
        <v>1729</v>
      </c>
      <c r="C34" s="1572"/>
      <c r="D34" s="1572"/>
      <c r="E34" s="1572"/>
      <c r="F34" s="1572"/>
      <c r="I34" s="1572" t="s">
        <v>2042</v>
      </c>
      <c r="J34" s="1572"/>
      <c r="K34" s="1572"/>
      <c r="L34" s="691"/>
    </row>
    <row r="35" spans="1:14" x14ac:dyDescent="0.25">
      <c r="A35" s="640"/>
      <c r="B35"/>
      <c r="C35"/>
      <c r="D35"/>
      <c r="E35"/>
      <c r="F35"/>
      <c r="G35"/>
      <c r="H35"/>
      <c r="I35"/>
      <c r="J35"/>
      <c r="K35"/>
      <c r="L35"/>
      <c r="M35"/>
      <c r="N35"/>
    </row>
    <row r="36" spans="1:14" x14ac:dyDescent="0.25">
      <c r="A36" s="640"/>
      <c r="B36" s="1569"/>
      <c r="C36" s="1569"/>
      <c r="D36" s="1569"/>
      <c r="E36" s="1569"/>
      <c r="F36" s="1569"/>
      <c r="G36" s="1569"/>
      <c r="H36" s="1569"/>
      <c r="I36" s="640"/>
      <c r="J36" s="640"/>
      <c r="K36" s="640"/>
      <c r="L36" s="640"/>
      <c r="M36" s="640"/>
      <c r="N36" s="639"/>
    </row>
    <row r="37" spans="1:14" x14ac:dyDescent="0.25">
      <c r="A37" s="640"/>
      <c r="B37" s="640"/>
      <c r="C37" s="640"/>
      <c r="D37" s="640"/>
      <c r="E37" s="640"/>
      <c r="F37" s="640"/>
      <c r="G37" s="640"/>
      <c r="H37" s="640"/>
      <c r="I37" s="640"/>
      <c r="J37" s="640"/>
      <c r="K37" s="640"/>
      <c r="L37" s="640"/>
      <c r="M37" s="640"/>
      <c r="N37" s="639"/>
    </row>
  </sheetData>
  <mergeCells count="26">
    <mergeCell ref="B36:H36"/>
    <mergeCell ref="B27:F27"/>
    <mergeCell ref="B28:F28"/>
    <mergeCell ref="B29:F29"/>
    <mergeCell ref="K8:L8"/>
    <mergeCell ref="K9:M9"/>
    <mergeCell ref="K10:K11"/>
    <mergeCell ref="I27:K27"/>
    <mergeCell ref="I29:K29"/>
    <mergeCell ref="I33:K33"/>
    <mergeCell ref="I34:K34"/>
    <mergeCell ref="B33:F33"/>
    <mergeCell ref="B34:F34"/>
    <mergeCell ref="A7:B7"/>
    <mergeCell ref="K7:L7"/>
    <mergeCell ref="A1:N1"/>
    <mergeCell ref="A3:B3"/>
    <mergeCell ref="K3:L3"/>
    <mergeCell ref="A4:B4"/>
    <mergeCell ref="K4:L4"/>
    <mergeCell ref="M4:N4"/>
    <mergeCell ref="A5:B5"/>
    <mergeCell ref="K5:N5"/>
    <mergeCell ref="A6:B6"/>
    <mergeCell ref="K6:L6"/>
    <mergeCell ref="M6:N6"/>
  </mergeCells>
  <printOptions horizontalCentered="1"/>
  <pageMargins left="0.7" right="0.7" top="0.75" bottom="0.75" header="0.3" footer="0.3"/>
  <pageSetup paperSize="153" scale="80" orientation="landscape" horizontalDpi="4294967293" verticalDpi="4294967293"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N29"/>
  <sheetViews>
    <sheetView zoomScale="80" zoomScaleNormal="80" workbookViewId="0">
      <pane xSplit="1" ySplit="13" topLeftCell="B14" activePane="bottomRight" state="frozen"/>
      <selection activeCell="AV39" sqref="AV39"/>
      <selection pane="topRight" activeCell="AV39" sqref="AV39"/>
      <selection pane="bottomLeft" activeCell="AV39" sqref="AV39"/>
      <selection pane="bottomRight" sqref="A1:N27"/>
    </sheetView>
  </sheetViews>
  <sheetFormatPr defaultColWidth="9.140625" defaultRowHeight="15" x14ac:dyDescent="0.25"/>
  <cols>
    <col min="1" max="1" width="6.42578125" style="670" customWidth="1"/>
    <col min="2" max="2" width="20.42578125" style="670" customWidth="1"/>
    <col min="3" max="3" width="17.42578125" style="670" customWidth="1"/>
    <col min="4" max="5" width="9.140625" style="670"/>
    <col min="6" max="6" width="18.85546875" style="670" bestFit="1" customWidth="1"/>
    <col min="7" max="7" width="11.42578125" style="670" bestFit="1" customWidth="1"/>
    <col min="8" max="8" width="20.28515625" style="670" bestFit="1" customWidth="1"/>
    <col min="9" max="9" width="16.7109375" style="670" customWidth="1"/>
    <col min="10" max="10" width="14.85546875" style="670" bestFit="1" customWidth="1"/>
    <col min="11" max="11" width="9.140625" style="670"/>
    <col min="12" max="12" width="7.42578125" style="670" customWidth="1"/>
    <col min="13" max="13" width="9.140625" style="670"/>
    <col min="14" max="14" width="10.7109375" style="670" bestFit="1" customWidth="1"/>
    <col min="15" max="16384" width="9.140625" style="670"/>
  </cols>
  <sheetData>
    <row r="1" spans="1:14" ht="15.75" x14ac:dyDescent="0.25">
      <c r="A1" s="1567" t="s">
        <v>2077</v>
      </c>
      <c r="B1" s="1567"/>
      <c r="C1" s="1567"/>
      <c r="D1" s="1567"/>
      <c r="E1" s="1567"/>
      <c r="F1" s="1567"/>
      <c r="G1" s="1567"/>
      <c r="H1" s="1567"/>
      <c r="I1" s="1567"/>
      <c r="J1" s="1567"/>
      <c r="K1" s="1567"/>
      <c r="L1" s="1567"/>
      <c r="M1" s="1567"/>
      <c r="N1" s="1567"/>
    </row>
    <row r="2" spans="1:14" ht="15.75" x14ac:dyDescent="0.25">
      <c r="A2" s="672"/>
      <c r="B2" s="672"/>
      <c r="C2" s="672"/>
      <c r="D2" s="672"/>
      <c r="E2" s="672"/>
      <c r="F2" s="672"/>
      <c r="G2" s="672"/>
      <c r="H2" s="672"/>
      <c r="I2" s="672"/>
      <c r="J2" s="672"/>
      <c r="K2" s="672"/>
      <c r="L2" s="672"/>
      <c r="M2" s="672"/>
      <c r="N2" s="672"/>
    </row>
    <row r="3" spans="1:14" x14ac:dyDescent="0.25">
      <c r="A3" s="1566" t="s">
        <v>2116</v>
      </c>
      <c r="B3" s="1566"/>
      <c r="C3" s="674" t="s">
        <v>2121</v>
      </c>
      <c r="D3" s="639"/>
      <c r="E3" s="639"/>
      <c r="F3" s="639"/>
      <c r="G3" s="640"/>
      <c r="H3" s="640"/>
      <c r="I3" s="640"/>
      <c r="J3" s="640"/>
      <c r="K3" s="1448"/>
      <c r="L3" s="1448"/>
      <c r="M3" s="640"/>
      <c r="N3" s="639"/>
    </row>
    <row r="4" spans="1:14" x14ac:dyDescent="0.25">
      <c r="A4" s="1566" t="s">
        <v>2117</v>
      </c>
      <c r="B4" s="1566"/>
      <c r="C4" s="675" t="s">
        <v>2122</v>
      </c>
      <c r="D4" s="639"/>
      <c r="E4" s="639"/>
      <c r="F4" s="639"/>
      <c r="G4" s="639"/>
      <c r="H4" s="640"/>
      <c r="I4" s="640"/>
      <c r="J4" s="640"/>
      <c r="K4" s="1448"/>
      <c r="L4" s="1448"/>
      <c r="M4" s="1448"/>
      <c r="N4" s="1448"/>
    </row>
    <row r="5" spans="1:14" x14ac:dyDescent="0.25">
      <c r="A5" s="1566" t="s">
        <v>2118</v>
      </c>
      <c r="B5" s="1566"/>
      <c r="C5" s="675" t="s">
        <v>1727</v>
      </c>
      <c r="D5" s="639"/>
      <c r="E5" s="639"/>
      <c r="F5" s="639"/>
      <c r="G5" s="639"/>
      <c r="H5" s="639"/>
      <c r="I5" s="640"/>
      <c r="J5" s="640"/>
      <c r="K5" s="1568" t="s">
        <v>2076</v>
      </c>
      <c r="L5" s="1568"/>
      <c r="M5" s="1568"/>
      <c r="N5" s="1568"/>
    </row>
    <row r="6" spans="1:14" x14ac:dyDescent="0.25">
      <c r="A6" s="1566" t="s">
        <v>2119</v>
      </c>
      <c r="B6" s="1566"/>
      <c r="C6" s="675" t="s">
        <v>1727</v>
      </c>
      <c r="D6" s="639"/>
      <c r="E6" s="639"/>
      <c r="F6" s="639"/>
      <c r="G6" s="639"/>
      <c r="H6" s="639"/>
      <c r="I6" s="640"/>
      <c r="J6" s="640"/>
      <c r="K6" s="1448"/>
      <c r="L6" s="1448"/>
      <c r="M6" s="1569"/>
      <c r="N6" s="1569"/>
    </row>
    <row r="7" spans="1:14" x14ac:dyDescent="0.25">
      <c r="A7" s="1566" t="s">
        <v>2120</v>
      </c>
      <c r="B7" s="1566"/>
      <c r="C7" s="675" t="s">
        <v>2038</v>
      </c>
      <c r="D7" s="639"/>
      <c r="E7" s="639"/>
      <c r="F7" s="639"/>
      <c r="G7" s="639"/>
      <c r="H7" s="640"/>
      <c r="I7" s="640"/>
      <c r="J7" s="640"/>
      <c r="K7" s="1448"/>
      <c r="L7" s="1448"/>
      <c r="M7" s="640"/>
      <c r="N7" s="639"/>
    </row>
    <row r="8" spans="1:14" ht="9" customHeight="1" thickBot="1" x14ac:dyDescent="0.3">
      <c r="A8" s="647"/>
      <c r="B8" s="647"/>
      <c r="C8" s="647"/>
      <c r="D8" s="647"/>
      <c r="E8" s="647"/>
      <c r="F8" s="647"/>
      <c r="G8" s="647"/>
      <c r="H8" s="647"/>
      <c r="I8" s="647"/>
      <c r="J8" s="647"/>
      <c r="K8" s="1570"/>
      <c r="L8" s="1570"/>
      <c r="M8" s="647"/>
      <c r="N8" s="610"/>
    </row>
    <row r="9" spans="1:14" ht="15.75" thickBot="1" x14ac:dyDescent="0.3">
      <c r="A9" s="636" t="s">
        <v>2078</v>
      </c>
      <c r="B9" s="640" t="s">
        <v>2056</v>
      </c>
      <c r="C9" s="636" t="s">
        <v>2057</v>
      </c>
      <c r="D9" s="640" t="s">
        <v>2082</v>
      </c>
      <c r="E9" s="636" t="s">
        <v>1730</v>
      </c>
      <c r="F9" s="640" t="s">
        <v>1730</v>
      </c>
      <c r="G9" s="636" t="s">
        <v>2049</v>
      </c>
      <c r="H9" s="640" t="s">
        <v>2085</v>
      </c>
      <c r="I9" s="636" t="s">
        <v>97</v>
      </c>
      <c r="J9" s="640" t="s">
        <v>100</v>
      </c>
      <c r="K9" s="1563" t="s">
        <v>2090</v>
      </c>
      <c r="L9" s="1564"/>
      <c r="M9" s="1571"/>
      <c r="N9" s="636"/>
    </row>
    <row r="10" spans="1:14" x14ac:dyDescent="0.25">
      <c r="A10" s="636" t="s">
        <v>2079</v>
      </c>
      <c r="B10" s="640" t="s">
        <v>2080</v>
      </c>
      <c r="C10" s="636" t="s">
        <v>2081</v>
      </c>
      <c r="D10" s="640" t="s">
        <v>14</v>
      </c>
      <c r="E10" s="636" t="s">
        <v>87</v>
      </c>
      <c r="F10" s="640" t="s">
        <v>8</v>
      </c>
      <c r="G10" s="636" t="s">
        <v>2083</v>
      </c>
      <c r="H10" s="640" t="s">
        <v>2051</v>
      </c>
      <c r="I10" s="636" t="s">
        <v>2086</v>
      </c>
      <c r="J10" s="640" t="s">
        <v>2088</v>
      </c>
      <c r="K10" s="1560" t="s">
        <v>2092</v>
      </c>
      <c r="L10" s="644" t="s">
        <v>2093</v>
      </c>
      <c r="M10" s="635" t="s">
        <v>2094</v>
      </c>
      <c r="N10" s="636" t="s">
        <v>105</v>
      </c>
    </row>
    <row r="11" spans="1:14" x14ac:dyDescent="0.25">
      <c r="A11" s="636"/>
      <c r="B11" s="671"/>
      <c r="C11" s="636"/>
      <c r="D11" s="671"/>
      <c r="E11" s="636"/>
      <c r="F11" s="671"/>
      <c r="G11" s="636" t="s">
        <v>2084</v>
      </c>
      <c r="H11" s="671"/>
      <c r="I11" s="636" t="s">
        <v>115</v>
      </c>
      <c r="J11" s="640" t="s">
        <v>2089</v>
      </c>
      <c r="K11" s="1561"/>
      <c r="L11" s="649" t="s">
        <v>2092</v>
      </c>
      <c r="M11" s="636" t="s">
        <v>2095</v>
      </c>
      <c r="N11" s="636" t="s">
        <v>2091</v>
      </c>
    </row>
    <row r="12" spans="1:14" ht="15.75" thickBot="1" x14ac:dyDescent="0.3">
      <c r="A12" s="636"/>
      <c r="B12" s="671"/>
      <c r="C12" s="636"/>
      <c r="D12" s="671"/>
      <c r="E12" s="636"/>
      <c r="F12" s="671"/>
      <c r="G12" s="620"/>
      <c r="H12" s="671"/>
      <c r="I12" s="636" t="s">
        <v>2087</v>
      </c>
      <c r="J12" s="671"/>
      <c r="K12" s="649" t="s">
        <v>2096</v>
      </c>
      <c r="L12" s="645" t="s">
        <v>2097</v>
      </c>
      <c r="M12" s="636" t="s">
        <v>2098</v>
      </c>
      <c r="N12" s="636"/>
    </row>
    <row r="13" spans="1:14" ht="15.75" thickBot="1" x14ac:dyDescent="0.3">
      <c r="A13" s="616">
        <v>1</v>
      </c>
      <c r="B13" s="641">
        <v>2</v>
      </c>
      <c r="C13" s="616">
        <v>3</v>
      </c>
      <c r="D13" s="641">
        <v>4</v>
      </c>
      <c r="E13" s="616">
        <v>5</v>
      </c>
      <c r="F13" s="641">
        <v>6</v>
      </c>
      <c r="G13" s="616">
        <v>7</v>
      </c>
      <c r="H13" s="641">
        <v>8</v>
      </c>
      <c r="I13" s="616">
        <v>9</v>
      </c>
      <c r="J13" s="641">
        <v>10</v>
      </c>
      <c r="K13" s="638">
        <v>11</v>
      </c>
      <c r="L13" s="638">
        <v>12</v>
      </c>
      <c r="M13" s="637">
        <v>13</v>
      </c>
      <c r="N13" s="616">
        <v>14</v>
      </c>
    </row>
    <row r="14" spans="1:14" x14ac:dyDescent="0.25">
      <c r="A14" s="643">
        <v>1</v>
      </c>
      <c r="B14" s="621" t="s">
        <v>175</v>
      </c>
      <c r="C14" s="622" t="s">
        <v>299</v>
      </c>
      <c r="D14" s="640"/>
      <c r="E14" s="636"/>
      <c r="F14" s="621" t="s">
        <v>379</v>
      </c>
      <c r="G14" s="643">
        <v>2006</v>
      </c>
      <c r="H14" s="621" t="s">
        <v>232</v>
      </c>
      <c r="I14" s="636"/>
      <c r="J14" s="625">
        <v>280000</v>
      </c>
      <c r="K14" s="673" t="s">
        <v>116</v>
      </c>
      <c r="L14" s="649"/>
      <c r="M14" s="635"/>
      <c r="N14" s="642"/>
    </row>
    <row r="15" spans="1:14" x14ac:dyDescent="0.25">
      <c r="A15" s="643">
        <v>2</v>
      </c>
      <c r="B15" s="621" t="s">
        <v>209</v>
      </c>
      <c r="C15" s="622" t="s">
        <v>299</v>
      </c>
      <c r="D15" s="640"/>
      <c r="E15" s="636"/>
      <c r="F15" s="621" t="s">
        <v>360</v>
      </c>
      <c r="G15" s="643">
        <v>2005</v>
      </c>
      <c r="H15" s="621" t="s">
        <v>272</v>
      </c>
      <c r="I15" s="636"/>
      <c r="J15" s="625">
        <v>490000</v>
      </c>
      <c r="K15" s="673" t="s">
        <v>116</v>
      </c>
      <c r="L15" s="649"/>
      <c r="M15" s="636"/>
      <c r="N15" s="642"/>
    </row>
    <row r="16" spans="1:14" ht="15.75" thickBot="1" x14ac:dyDescent="0.3">
      <c r="A16" s="637"/>
      <c r="B16" s="610"/>
      <c r="C16" s="637"/>
      <c r="D16" s="647"/>
      <c r="E16" s="637"/>
      <c r="F16" s="647"/>
      <c r="G16" s="637"/>
      <c r="H16" s="647"/>
      <c r="I16" s="637"/>
      <c r="J16" s="647"/>
      <c r="K16" s="645"/>
      <c r="L16" s="648"/>
      <c r="M16" s="637"/>
      <c r="N16" s="609"/>
    </row>
    <row r="17" spans="1:14" x14ac:dyDescent="0.25">
      <c r="A17" s="650"/>
      <c r="B17" s="626"/>
      <c r="C17" s="650"/>
      <c r="D17" s="650"/>
      <c r="E17" s="650"/>
      <c r="F17" s="650"/>
      <c r="G17" s="650"/>
      <c r="H17" s="650"/>
      <c r="I17" s="650"/>
      <c r="J17" s="650"/>
      <c r="K17" s="650"/>
      <c r="L17" s="650"/>
      <c r="M17" s="650"/>
      <c r="N17" s="626"/>
    </row>
    <row r="18" spans="1:14" x14ac:dyDescent="0.25">
      <c r="A18" s="650"/>
      <c r="B18" s="626"/>
      <c r="C18" s="650"/>
      <c r="D18" s="650"/>
      <c r="E18" s="650"/>
      <c r="F18" s="650"/>
      <c r="G18" s="650"/>
      <c r="H18" s="650"/>
      <c r="I18" s="650"/>
      <c r="J18" s="650"/>
      <c r="K18" s="650"/>
      <c r="L18" s="650"/>
      <c r="M18" s="650"/>
      <c r="N18" s="626"/>
    </row>
    <row r="19" spans="1:14" x14ac:dyDescent="0.25">
      <c r="A19" s="640"/>
      <c r="B19" s="1572" t="s">
        <v>125</v>
      </c>
      <c r="C19" s="1572"/>
      <c r="D19" s="1572"/>
      <c r="E19" s="1572"/>
      <c r="F19" s="1572"/>
      <c r="G19" s="675"/>
      <c r="H19" s="676"/>
      <c r="I19" s="1572" t="s">
        <v>2043</v>
      </c>
      <c r="J19" s="1572"/>
      <c r="K19" s="1572"/>
      <c r="L19" s="691"/>
    </row>
    <row r="20" spans="1:14" x14ac:dyDescent="0.25">
      <c r="A20" s="640"/>
      <c r="B20" s="1572" t="s">
        <v>1728</v>
      </c>
      <c r="C20" s="1572"/>
      <c r="D20" s="1572"/>
      <c r="E20" s="1572"/>
      <c r="F20" s="1572"/>
      <c r="G20" s="676"/>
      <c r="H20" s="675"/>
      <c r="I20" s="676"/>
      <c r="J20" s="676"/>
      <c r="K20" s="679"/>
      <c r="L20" s="676"/>
    </row>
    <row r="21" spans="1:14" x14ac:dyDescent="0.25">
      <c r="A21" s="640"/>
      <c r="B21" s="1572" t="s">
        <v>126</v>
      </c>
      <c r="C21" s="1572"/>
      <c r="D21" s="1572"/>
      <c r="E21" s="1572"/>
      <c r="F21" s="1572"/>
      <c r="G21" s="675"/>
      <c r="H21" s="676"/>
      <c r="I21" s="1572" t="s">
        <v>122</v>
      </c>
      <c r="J21" s="1572"/>
      <c r="K21" s="1572"/>
      <c r="L21" s="691"/>
    </row>
    <row r="22" spans="1:14" x14ac:dyDescent="0.25">
      <c r="A22" s="640"/>
      <c r="B22" s="675"/>
      <c r="C22" s="680"/>
      <c r="D22" s="678"/>
      <c r="E22" s="680"/>
      <c r="F22" s="680"/>
      <c r="G22" s="675"/>
      <c r="H22" s="676"/>
      <c r="I22" s="676"/>
      <c r="J22" s="676"/>
      <c r="K22" s="679"/>
      <c r="L22" s="676"/>
    </row>
    <row r="23" spans="1:14" x14ac:dyDescent="0.25">
      <c r="A23" s="640"/>
      <c r="B23" s="675"/>
      <c r="C23" s="680"/>
      <c r="D23" s="678"/>
      <c r="E23" s="680"/>
      <c r="F23" s="680"/>
      <c r="G23" s="675"/>
      <c r="H23" s="676"/>
      <c r="I23" s="676"/>
      <c r="J23" s="676"/>
      <c r="K23" s="679"/>
      <c r="L23" s="676"/>
    </row>
    <row r="24" spans="1:14" x14ac:dyDescent="0.25">
      <c r="A24" s="640"/>
      <c r="B24" s="675"/>
      <c r="C24" s="680"/>
      <c r="D24" s="678"/>
      <c r="E24" s="680"/>
      <c r="F24" s="680"/>
      <c r="G24" s="676"/>
      <c r="H24" s="675"/>
      <c r="I24" s="676"/>
      <c r="J24" s="676"/>
      <c r="K24" s="679"/>
      <c r="L24" s="676"/>
    </row>
    <row r="25" spans="1:14" x14ac:dyDescent="0.25">
      <c r="A25" s="640"/>
      <c r="B25" s="1573" t="s">
        <v>2065</v>
      </c>
      <c r="C25" s="1573"/>
      <c r="D25" s="1573"/>
      <c r="E25" s="1573"/>
      <c r="F25" s="1573"/>
      <c r="G25" s="676"/>
      <c r="H25" s="675"/>
      <c r="I25" s="1573" t="s">
        <v>2044</v>
      </c>
      <c r="J25" s="1573"/>
      <c r="K25" s="1573"/>
      <c r="L25" s="601"/>
    </row>
    <row r="26" spans="1:14" x14ac:dyDescent="0.25">
      <c r="A26" s="640"/>
      <c r="B26" s="1572" t="s">
        <v>1729</v>
      </c>
      <c r="C26" s="1572"/>
      <c r="D26" s="1572"/>
      <c r="E26" s="1572"/>
      <c r="F26" s="1572"/>
      <c r="I26" s="1572" t="s">
        <v>2042</v>
      </c>
      <c r="J26" s="1572"/>
      <c r="K26" s="1572"/>
      <c r="L26" s="691"/>
    </row>
    <row r="27" spans="1:14" x14ac:dyDescent="0.25">
      <c r="A27" s="640"/>
      <c r="B27"/>
      <c r="C27"/>
      <c r="D27"/>
      <c r="E27"/>
      <c r="F27"/>
      <c r="G27"/>
      <c r="H27"/>
      <c r="I27"/>
      <c r="J27"/>
      <c r="K27"/>
      <c r="L27"/>
      <c r="M27"/>
      <c r="N27"/>
    </row>
    <row r="28" spans="1:14" x14ac:dyDescent="0.25">
      <c r="A28" s="640"/>
      <c r="B28" s="1569"/>
      <c r="C28" s="1569"/>
      <c r="D28" s="1569"/>
      <c r="E28" s="1569"/>
      <c r="F28" s="1569"/>
      <c r="G28" s="1569"/>
      <c r="H28" s="1569"/>
      <c r="I28" s="640"/>
      <c r="J28" s="640"/>
      <c r="K28" s="640"/>
      <c r="L28" s="640"/>
      <c r="M28" s="640"/>
      <c r="N28" s="639"/>
    </row>
    <row r="29" spans="1:14" x14ac:dyDescent="0.25">
      <c r="A29" s="640"/>
      <c r="B29" s="640"/>
      <c r="C29" s="640"/>
      <c r="D29" s="640"/>
      <c r="E29" s="640"/>
      <c r="F29" s="640"/>
      <c r="G29" s="640"/>
      <c r="H29" s="640"/>
      <c r="I29" s="640"/>
      <c r="J29" s="640"/>
      <c r="K29" s="640"/>
      <c r="L29" s="640"/>
      <c r="M29" s="640"/>
      <c r="N29" s="639"/>
    </row>
  </sheetData>
  <mergeCells count="26">
    <mergeCell ref="B28:H28"/>
    <mergeCell ref="I19:K19"/>
    <mergeCell ref="I21:K21"/>
    <mergeCell ref="I25:K25"/>
    <mergeCell ref="I26:K26"/>
    <mergeCell ref="B21:F21"/>
    <mergeCell ref="B25:F25"/>
    <mergeCell ref="B26:F26"/>
    <mergeCell ref="K8:L8"/>
    <mergeCell ref="K9:M9"/>
    <mergeCell ref="K10:K11"/>
    <mergeCell ref="B19:F19"/>
    <mergeCell ref="B20:F20"/>
    <mergeCell ref="A7:B7"/>
    <mergeCell ref="K7:L7"/>
    <mergeCell ref="A1:N1"/>
    <mergeCell ref="A3:B3"/>
    <mergeCell ref="K3:L3"/>
    <mergeCell ref="A4:B4"/>
    <mergeCell ref="K4:L4"/>
    <mergeCell ref="M4:N4"/>
    <mergeCell ref="A5:B5"/>
    <mergeCell ref="K5:N5"/>
    <mergeCell ref="A6:B6"/>
    <mergeCell ref="K6:L6"/>
    <mergeCell ref="M6:N6"/>
  </mergeCells>
  <printOptions horizontalCentered="1"/>
  <pageMargins left="0.7" right="0.7" top="0.75" bottom="0.75" header="0.3" footer="0.3"/>
  <pageSetup paperSize="153" scale="80" orientation="landscape" horizontalDpi="4294967293" verticalDpi="4294967293"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N28"/>
  <sheetViews>
    <sheetView zoomScale="80" zoomScaleNormal="80" workbookViewId="0">
      <pane xSplit="1" ySplit="13" topLeftCell="B14" activePane="bottomRight" state="frozen"/>
      <selection activeCell="AV39" sqref="AV39"/>
      <selection pane="topRight" activeCell="AV39" sqref="AV39"/>
      <selection pane="bottomLeft" activeCell="AV39" sqref="AV39"/>
      <selection pane="bottomRight" sqref="A1:N26"/>
    </sheetView>
  </sheetViews>
  <sheetFormatPr defaultColWidth="9.140625" defaultRowHeight="15" x14ac:dyDescent="0.25"/>
  <cols>
    <col min="1" max="1" width="6.42578125" style="670" customWidth="1"/>
    <col min="2" max="2" width="20.42578125" style="670" customWidth="1"/>
    <col min="3" max="3" width="17.28515625" style="670" customWidth="1"/>
    <col min="4" max="5" width="9.140625" style="670"/>
    <col min="6" max="6" width="18.85546875" style="670" bestFit="1" customWidth="1"/>
    <col min="7" max="7" width="11.42578125" style="670" bestFit="1" customWidth="1"/>
    <col min="8" max="8" width="20.28515625" style="670" bestFit="1" customWidth="1"/>
    <col min="9" max="9" width="16.7109375" style="670" customWidth="1"/>
    <col min="10" max="10" width="14.85546875" style="670" bestFit="1" customWidth="1"/>
    <col min="11" max="11" width="9.140625" style="670"/>
    <col min="12" max="12" width="7.42578125" style="670" customWidth="1"/>
    <col min="13" max="13" width="9.140625" style="670"/>
    <col min="14" max="14" width="10.7109375" style="670" bestFit="1" customWidth="1"/>
    <col min="15" max="16384" width="9.140625" style="670"/>
  </cols>
  <sheetData>
    <row r="1" spans="1:14" ht="15.75" x14ac:dyDescent="0.25">
      <c r="A1" s="1567" t="s">
        <v>2077</v>
      </c>
      <c r="B1" s="1567"/>
      <c r="C1" s="1567"/>
      <c r="D1" s="1567"/>
      <c r="E1" s="1567"/>
      <c r="F1" s="1567"/>
      <c r="G1" s="1567"/>
      <c r="H1" s="1567"/>
      <c r="I1" s="1567"/>
      <c r="J1" s="1567"/>
      <c r="K1" s="1567"/>
      <c r="L1" s="1567"/>
      <c r="M1" s="1567"/>
      <c r="N1" s="1567"/>
    </row>
    <row r="2" spans="1:14" ht="15.75" x14ac:dyDescent="0.25">
      <c r="A2" s="672"/>
      <c r="B2" s="672"/>
      <c r="C2" s="672"/>
      <c r="D2" s="672"/>
      <c r="E2" s="672"/>
      <c r="F2" s="672"/>
      <c r="G2" s="672"/>
      <c r="H2" s="672"/>
      <c r="I2" s="672"/>
      <c r="J2" s="672"/>
      <c r="K2" s="672"/>
      <c r="L2" s="672"/>
      <c r="M2" s="672"/>
      <c r="N2" s="672"/>
    </row>
    <row r="3" spans="1:14" x14ac:dyDescent="0.25">
      <c r="A3" s="1566" t="s">
        <v>2116</v>
      </c>
      <c r="B3" s="1566"/>
      <c r="C3" s="674" t="s">
        <v>2121</v>
      </c>
      <c r="D3" s="639"/>
      <c r="E3" s="639"/>
      <c r="F3" s="639"/>
      <c r="G3" s="640"/>
      <c r="H3" s="640"/>
      <c r="I3" s="640"/>
      <c r="J3" s="640"/>
      <c r="K3" s="1448"/>
      <c r="L3" s="1448"/>
      <c r="M3" s="640"/>
      <c r="N3" s="639"/>
    </row>
    <row r="4" spans="1:14" x14ac:dyDescent="0.25">
      <c r="A4" s="1566" t="s">
        <v>2117</v>
      </c>
      <c r="B4" s="1566"/>
      <c r="C4" s="675" t="s">
        <v>2122</v>
      </c>
      <c r="D4" s="639"/>
      <c r="E4" s="639"/>
      <c r="F4" s="639"/>
      <c r="G4" s="639"/>
      <c r="H4" s="640"/>
      <c r="I4" s="640"/>
      <c r="J4" s="640"/>
      <c r="K4" s="1448"/>
      <c r="L4" s="1448"/>
      <c r="M4" s="1448"/>
      <c r="N4" s="1448"/>
    </row>
    <row r="5" spans="1:14" x14ac:dyDescent="0.25">
      <c r="A5" s="1566" t="s">
        <v>2118</v>
      </c>
      <c r="B5" s="1566"/>
      <c r="C5" s="675" t="s">
        <v>1727</v>
      </c>
      <c r="D5" s="639"/>
      <c r="E5" s="639"/>
      <c r="F5" s="639"/>
      <c r="G5" s="639"/>
      <c r="H5" s="639"/>
      <c r="I5" s="640"/>
      <c r="J5" s="640"/>
      <c r="K5" s="1568" t="s">
        <v>2076</v>
      </c>
      <c r="L5" s="1568"/>
      <c r="M5" s="1568"/>
      <c r="N5" s="1568"/>
    </row>
    <row r="6" spans="1:14" x14ac:dyDescent="0.25">
      <c r="A6" s="1566" t="s">
        <v>2119</v>
      </c>
      <c r="B6" s="1566"/>
      <c r="C6" s="675" t="s">
        <v>1727</v>
      </c>
      <c r="D6" s="639"/>
      <c r="E6" s="639"/>
      <c r="F6" s="639"/>
      <c r="G6" s="639"/>
      <c r="H6" s="639"/>
      <c r="I6" s="640"/>
      <c r="J6" s="640"/>
      <c r="K6" s="1448"/>
      <c r="L6" s="1448"/>
      <c r="M6" s="1569"/>
      <c r="N6" s="1569"/>
    </row>
    <row r="7" spans="1:14" x14ac:dyDescent="0.25">
      <c r="A7" s="1566" t="s">
        <v>2120</v>
      </c>
      <c r="B7" s="1566"/>
      <c r="C7" s="675" t="s">
        <v>2040</v>
      </c>
      <c r="D7" s="639"/>
      <c r="E7" s="639"/>
      <c r="F7" s="639"/>
      <c r="G7" s="639"/>
      <c r="H7" s="640"/>
      <c r="I7" s="640"/>
      <c r="J7" s="640"/>
      <c r="K7" s="1448"/>
      <c r="L7" s="1448"/>
      <c r="M7" s="640"/>
      <c r="N7" s="639"/>
    </row>
    <row r="8" spans="1:14" ht="9" customHeight="1" thickBot="1" x14ac:dyDescent="0.3">
      <c r="A8" s="647"/>
      <c r="B8" s="647"/>
      <c r="C8" s="647"/>
      <c r="D8" s="647"/>
      <c r="E8" s="647"/>
      <c r="F8" s="647"/>
      <c r="G8" s="647"/>
      <c r="H8" s="647"/>
      <c r="I8" s="647"/>
      <c r="J8" s="647"/>
      <c r="K8" s="1570"/>
      <c r="L8" s="1570"/>
      <c r="M8" s="647"/>
      <c r="N8" s="610"/>
    </row>
    <row r="9" spans="1:14" ht="15.75" thickBot="1" x14ac:dyDescent="0.3">
      <c r="A9" s="636" t="s">
        <v>2078</v>
      </c>
      <c r="B9" s="640" t="s">
        <v>2056</v>
      </c>
      <c r="C9" s="636" t="s">
        <v>2057</v>
      </c>
      <c r="D9" s="640" t="s">
        <v>2082</v>
      </c>
      <c r="E9" s="636" t="s">
        <v>1730</v>
      </c>
      <c r="F9" s="640" t="s">
        <v>1730</v>
      </c>
      <c r="G9" s="636" t="s">
        <v>2049</v>
      </c>
      <c r="H9" s="640" t="s">
        <v>2085</v>
      </c>
      <c r="I9" s="636" t="s">
        <v>97</v>
      </c>
      <c r="J9" s="640" t="s">
        <v>100</v>
      </c>
      <c r="K9" s="1563" t="s">
        <v>2090</v>
      </c>
      <c r="L9" s="1564"/>
      <c r="M9" s="1571"/>
      <c r="N9" s="636"/>
    </row>
    <row r="10" spans="1:14" x14ac:dyDescent="0.25">
      <c r="A10" s="636" t="s">
        <v>2079</v>
      </c>
      <c r="B10" s="640" t="s">
        <v>2080</v>
      </c>
      <c r="C10" s="636" t="s">
        <v>2081</v>
      </c>
      <c r="D10" s="640" t="s">
        <v>14</v>
      </c>
      <c r="E10" s="636" t="s">
        <v>87</v>
      </c>
      <c r="F10" s="640" t="s">
        <v>8</v>
      </c>
      <c r="G10" s="636" t="s">
        <v>2083</v>
      </c>
      <c r="H10" s="640" t="s">
        <v>2051</v>
      </c>
      <c r="I10" s="636" t="s">
        <v>2086</v>
      </c>
      <c r="J10" s="640" t="s">
        <v>2088</v>
      </c>
      <c r="K10" s="1560" t="s">
        <v>2092</v>
      </c>
      <c r="L10" s="644" t="s">
        <v>2093</v>
      </c>
      <c r="M10" s="635" t="s">
        <v>2094</v>
      </c>
      <c r="N10" s="636" t="s">
        <v>105</v>
      </c>
    </row>
    <row r="11" spans="1:14" x14ac:dyDescent="0.25">
      <c r="A11" s="636"/>
      <c r="B11" s="671"/>
      <c r="C11" s="636"/>
      <c r="D11" s="671"/>
      <c r="E11" s="636"/>
      <c r="F11" s="671"/>
      <c r="G11" s="636" t="s">
        <v>2084</v>
      </c>
      <c r="H11" s="671"/>
      <c r="I11" s="636" t="s">
        <v>115</v>
      </c>
      <c r="J11" s="640" t="s">
        <v>2089</v>
      </c>
      <c r="K11" s="1561"/>
      <c r="L11" s="649" t="s">
        <v>2092</v>
      </c>
      <c r="M11" s="636" t="s">
        <v>2095</v>
      </c>
      <c r="N11" s="636" t="s">
        <v>2091</v>
      </c>
    </row>
    <row r="12" spans="1:14" ht="15.75" thickBot="1" x14ac:dyDescent="0.3">
      <c r="A12" s="636"/>
      <c r="B12" s="671"/>
      <c r="C12" s="636"/>
      <c r="D12" s="671"/>
      <c r="E12" s="636"/>
      <c r="F12" s="671"/>
      <c r="G12" s="620"/>
      <c r="H12" s="671"/>
      <c r="I12" s="636" t="s">
        <v>2087</v>
      </c>
      <c r="J12" s="671"/>
      <c r="K12" s="649" t="s">
        <v>2096</v>
      </c>
      <c r="L12" s="645" t="s">
        <v>2097</v>
      </c>
      <c r="M12" s="636" t="s">
        <v>2098</v>
      </c>
      <c r="N12" s="636"/>
    </row>
    <row r="13" spans="1:14" ht="15.75" thickBot="1" x14ac:dyDescent="0.3">
      <c r="A13" s="616">
        <v>1</v>
      </c>
      <c r="B13" s="641">
        <v>2</v>
      </c>
      <c r="C13" s="616">
        <v>3</v>
      </c>
      <c r="D13" s="641">
        <v>4</v>
      </c>
      <c r="E13" s="616">
        <v>5</v>
      </c>
      <c r="F13" s="641">
        <v>6</v>
      </c>
      <c r="G13" s="616">
        <v>7</v>
      </c>
      <c r="H13" s="641">
        <v>8</v>
      </c>
      <c r="I13" s="616">
        <v>9</v>
      </c>
      <c r="J13" s="641">
        <v>10</v>
      </c>
      <c r="K13" s="638">
        <v>11</v>
      </c>
      <c r="L13" s="638">
        <v>12</v>
      </c>
      <c r="M13" s="637">
        <v>13</v>
      </c>
      <c r="N13" s="616">
        <v>14</v>
      </c>
    </row>
    <row r="14" spans="1:14" x14ac:dyDescent="0.25">
      <c r="A14" s="643">
        <v>1</v>
      </c>
      <c r="B14" s="621" t="s">
        <v>209</v>
      </c>
      <c r="C14" s="622" t="s">
        <v>299</v>
      </c>
      <c r="D14" s="640"/>
      <c r="E14" s="636"/>
      <c r="F14" s="621" t="s">
        <v>379</v>
      </c>
      <c r="G14" s="643">
        <v>2006</v>
      </c>
      <c r="H14" s="621" t="s">
        <v>232</v>
      </c>
      <c r="I14" s="636"/>
      <c r="J14" s="625">
        <v>280000</v>
      </c>
      <c r="K14" s="673" t="s">
        <v>116</v>
      </c>
      <c r="L14" s="649"/>
      <c r="M14" s="635"/>
      <c r="N14" s="642"/>
    </row>
    <row r="15" spans="1:14" ht="15.75" thickBot="1" x14ac:dyDescent="0.3">
      <c r="A15" s="637"/>
      <c r="B15" s="610"/>
      <c r="C15" s="637"/>
      <c r="D15" s="647"/>
      <c r="E15" s="637"/>
      <c r="F15" s="647"/>
      <c r="G15" s="637"/>
      <c r="H15" s="647"/>
      <c r="I15" s="637"/>
      <c r="J15" s="647"/>
      <c r="K15" s="645"/>
      <c r="L15" s="648"/>
      <c r="M15" s="637"/>
      <c r="N15" s="609"/>
    </row>
    <row r="16" spans="1:14" x14ac:dyDescent="0.25">
      <c r="A16" s="650"/>
      <c r="B16" s="626"/>
      <c r="C16" s="650"/>
      <c r="D16" s="650"/>
      <c r="E16" s="650"/>
      <c r="F16" s="650"/>
      <c r="G16" s="650"/>
      <c r="H16" s="650"/>
      <c r="I16" s="650"/>
      <c r="J16" s="650"/>
      <c r="K16" s="650"/>
      <c r="L16" s="650"/>
      <c r="M16" s="650"/>
      <c r="N16" s="626"/>
    </row>
    <row r="17" spans="1:14" x14ac:dyDescent="0.25">
      <c r="A17" s="650"/>
      <c r="B17" s="626"/>
      <c r="C17" s="650"/>
      <c r="D17" s="650"/>
      <c r="E17" s="650"/>
      <c r="F17" s="650"/>
      <c r="G17" s="650"/>
      <c r="H17" s="650"/>
      <c r="I17" s="650"/>
      <c r="J17" s="650"/>
      <c r="K17" s="650"/>
      <c r="L17" s="650"/>
      <c r="M17" s="650"/>
      <c r="N17" s="626"/>
    </row>
    <row r="18" spans="1:14" x14ac:dyDescent="0.25">
      <c r="A18" s="640"/>
      <c r="B18" s="1572" t="s">
        <v>125</v>
      </c>
      <c r="C18" s="1572"/>
      <c r="D18" s="1572"/>
      <c r="E18" s="1572"/>
      <c r="F18" s="1572"/>
      <c r="G18" s="675"/>
      <c r="H18" s="676"/>
      <c r="I18" s="1572" t="s">
        <v>2043</v>
      </c>
      <c r="J18" s="1572"/>
      <c r="K18" s="1572"/>
      <c r="L18" s="691"/>
    </row>
    <row r="19" spans="1:14" x14ac:dyDescent="0.25">
      <c r="A19" s="640"/>
      <c r="B19" s="1572" t="s">
        <v>1728</v>
      </c>
      <c r="C19" s="1572"/>
      <c r="D19" s="1572"/>
      <c r="E19" s="1572"/>
      <c r="F19" s="1572"/>
      <c r="G19" s="676"/>
      <c r="H19" s="675"/>
      <c r="I19" s="676"/>
      <c r="J19" s="676"/>
      <c r="K19" s="679"/>
      <c r="L19" s="676"/>
    </row>
    <row r="20" spans="1:14" x14ac:dyDescent="0.25">
      <c r="A20" s="640"/>
      <c r="B20" s="1572" t="s">
        <v>126</v>
      </c>
      <c r="C20" s="1572"/>
      <c r="D20" s="1572"/>
      <c r="E20" s="1572"/>
      <c r="F20" s="1572"/>
      <c r="G20" s="675"/>
      <c r="H20" s="676"/>
      <c r="I20" s="1572" t="s">
        <v>122</v>
      </c>
      <c r="J20" s="1572"/>
      <c r="K20" s="1572"/>
      <c r="L20" s="691"/>
    </row>
    <row r="21" spans="1:14" x14ac:dyDescent="0.25">
      <c r="A21" s="640"/>
      <c r="B21" s="675"/>
      <c r="C21" s="680"/>
      <c r="D21" s="678"/>
      <c r="E21" s="680"/>
      <c r="F21" s="680"/>
      <c r="G21" s="675"/>
      <c r="H21" s="676"/>
      <c r="I21" s="676"/>
      <c r="J21" s="676"/>
      <c r="K21" s="679"/>
      <c r="L21" s="676"/>
    </row>
    <row r="22" spans="1:14" x14ac:dyDescent="0.25">
      <c r="A22" s="640"/>
      <c r="B22" s="675"/>
      <c r="C22" s="680"/>
      <c r="D22" s="678"/>
      <c r="E22" s="680"/>
      <c r="F22" s="680"/>
      <c r="G22" s="675"/>
      <c r="H22" s="676"/>
      <c r="I22" s="676"/>
      <c r="J22" s="676"/>
      <c r="K22" s="679"/>
      <c r="L22" s="676"/>
    </row>
    <row r="23" spans="1:14" x14ac:dyDescent="0.25">
      <c r="A23" s="640"/>
      <c r="B23" s="675"/>
      <c r="C23" s="680"/>
      <c r="D23" s="678"/>
      <c r="E23" s="680"/>
      <c r="F23" s="680"/>
      <c r="G23" s="676"/>
      <c r="H23" s="675"/>
      <c r="I23" s="676"/>
      <c r="J23" s="676"/>
      <c r="K23" s="679"/>
      <c r="L23" s="676"/>
    </row>
    <row r="24" spans="1:14" x14ac:dyDescent="0.25">
      <c r="A24" s="640"/>
      <c r="B24" s="1573" t="s">
        <v>2065</v>
      </c>
      <c r="C24" s="1573"/>
      <c r="D24" s="1573"/>
      <c r="E24" s="1573"/>
      <c r="F24" s="1573"/>
      <c r="G24" s="676"/>
      <c r="H24" s="675"/>
      <c r="I24" s="1573" t="s">
        <v>2044</v>
      </c>
      <c r="J24" s="1573"/>
      <c r="K24" s="1573"/>
      <c r="L24" s="601"/>
    </row>
    <row r="25" spans="1:14" x14ac:dyDescent="0.25">
      <c r="A25" s="640"/>
      <c r="B25" s="1572" t="s">
        <v>1729</v>
      </c>
      <c r="C25" s="1572"/>
      <c r="D25" s="1572"/>
      <c r="E25" s="1572"/>
      <c r="F25" s="1572"/>
      <c r="I25" s="1572" t="s">
        <v>2042</v>
      </c>
      <c r="J25" s="1572"/>
      <c r="K25" s="1572"/>
      <c r="L25" s="691"/>
    </row>
    <row r="26" spans="1:14" x14ac:dyDescent="0.25">
      <c r="A26" s="640"/>
      <c r="B26"/>
      <c r="C26"/>
      <c r="D26"/>
      <c r="E26"/>
      <c r="F26"/>
      <c r="G26"/>
      <c r="H26"/>
      <c r="I26"/>
      <c r="J26"/>
      <c r="K26"/>
      <c r="L26"/>
      <c r="M26"/>
      <c r="N26"/>
    </row>
    <row r="27" spans="1:14" x14ac:dyDescent="0.25">
      <c r="A27" s="640"/>
      <c r="B27" s="1569"/>
      <c r="C27" s="1569"/>
      <c r="D27" s="1569"/>
      <c r="E27" s="1569"/>
      <c r="F27" s="1569"/>
      <c r="G27" s="1569"/>
      <c r="H27" s="1569"/>
      <c r="I27" s="640"/>
      <c r="J27" s="640"/>
      <c r="K27" s="640"/>
      <c r="L27" s="640"/>
      <c r="M27" s="640"/>
      <c r="N27" s="639"/>
    </row>
    <row r="28" spans="1:14" x14ac:dyDescent="0.25">
      <c r="A28" s="640"/>
      <c r="B28" s="640"/>
      <c r="C28" s="640"/>
      <c r="D28" s="640"/>
      <c r="E28" s="640"/>
      <c r="F28" s="640"/>
      <c r="G28" s="640"/>
      <c r="H28" s="640"/>
      <c r="I28" s="640"/>
      <c r="J28" s="640"/>
      <c r="K28" s="640"/>
      <c r="L28" s="640"/>
      <c r="M28" s="640"/>
      <c r="N28" s="639"/>
    </row>
  </sheetData>
  <mergeCells count="26">
    <mergeCell ref="B27:H27"/>
    <mergeCell ref="I18:K18"/>
    <mergeCell ref="I20:K20"/>
    <mergeCell ref="I24:K24"/>
    <mergeCell ref="I25:K25"/>
    <mergeCell ref="B20:F20"/>
    <mergeCell ref="B24:F24"/>
    <mergeCell ref="B25:F25"/>
    <mergeCell ref="K8:L8"/>
    <mergeCell ref="K9:M9"/>
    <mergeCell ref="K10:K11"/>
    <mergeCell ref="B18:F18"/>
    <mergeCell ref="B19:F19"/>
    <mergeCell ref="A7:B7"/>
    <mergeCell ref="K7:L7"/>
    <mergeCell ref="A1:N1"/>
    <mergeCell ref="A3:B3"/>
    <mergeCell ref="K3:L3"/>
    <mergeCell ref="A4:B4"/>
    <mergeCell ref="K4:L4"/>
    <mergeCell ref="M4:N4"/>
    <mergeCell ref="A5:B5"/>
    <mergeCell ref="K5:N5"/>
    <mergeCell ref="A6:B6"/>
    <mergeCell ref="K6:L6"/>
    <mergeCell ref="M6:N6"/>
  </mergeCells>
  <printOptions horizontalCentered="1"/>
  <pageMargins left="0.7" right="0.7" top="0.75" bottom="0.75" header="0.3" footer="0.3"/>
  <pageSetup paperSize="153" scale="80" orientation="landscape" horizontalDpi="4294967293" verticalDpi="4294967293"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N50"/>
  <sheetViews>
    <sheetView zoomScale="80" zoomScaleNormal="80" workbookViewId="0">
      <pane xSplit="1" ySplit="12" topLeftCell="B31" activePane="bottomRight" state="frozen"/>
      <selection activeCell="AV39" sqref="AV39"/>
      <selection pane="topRight" activeCell="AV39" sqref="AV39"/>
      <selection pane="bottomLeft" activeCell="AV39" sqref="AV39"/>
      <selection pane="bottomRight" activeCell="C5" sqref="C5"/>
    </sheetView>
  </sheetViews>
  <sheetFormatPr defaultColWidth="9.140625" defaultRowHeight="15" x14ac:dyDescent="0.25"/>
  <cols>
    <col min="1" max="1" width="6.42578125" style="670" customWidth="1"/>
    <col min="2" max="2" width="23.42578125" style="670" customWidth="1"/>
    <col min="3" max="3" width="17" style="670" customWidth="1"/>
    <col min="4" max="5" width="9.140625" style="670"/>
    <col min="6" max="6" width="18.85546875" style="670" bestFit="1" customWidth="1"/>
    <col min="7" max="7" width="13" style="670" customWidth="1"/>
    <col min="8" max="8" width="20.28515625" style="670" bestFit="1" customWidth="1"/>
    <col min="9" max="9" width="16.7109375" style="670" customWidth="1"/>
    <col min="10" max="10" width="17.85546875" style="670" customWidth="1"/>
    <col min="11" max="11" width="9.140625" style="670"/>
    <col min="12" max="12" width="7.42578125" style="670" customWidth="1"/>
    <col min="13" max="13" width="9.140625" style="670"/>
    <col min="14" max="14" width="10.7109375" style="670" bestFit="1" customWidth="1"/>
    <col min="15" max="16384" width="9.140625" style="670"/>
  </cols>
  <sheetData>
    <row r="1" spans="1:14" ht="15.75" x14ac:dyDescent="0.25">
      <c r="A1" s="1567" t="s">
        <v>2077</v>
      </c>
      <c r="B1" s="1567"/>
      <c r="C1" s="1567"/>
      <c r="D1" s="1567"/>
      <c r="E1" s="1567"/>
      <c r="F1" s="1567"/>
      <c r="G1" s="1567"/>
      <c r="H1" s="1567"/>
      <c r="I1" s="1567"/>
      <c r="J1" s="1567"/>
      <c r="K1" s="1567"/>
      <c r="L1" s="1567"/>
      <c r="M1" s="1567"/>
      <c r="N1" s="1567"/>
    </row>
    <row r="2" spans="1:14" ht="15.75" x14ac:dyDescent="0.25">
      <c r="A2" s="672"/>
      <c r="B2" s="672"/>
      <c r="C2" s="672"/>
      <c r="D2" s="672"/>
      <c r="E2" s="672"/>
      <c r="F2" s="672"/>
      <c r="G2" s="672"/>
      <c r="H2" s="672"/>
      <c r="I2" s="672"/>
      <c r="J2" s="672"/>
      <c r="K2" s="672"/>
      <c r="L2" s="672"/>
      <c r="M2" s="672"/>
      <c r="N2" s="672"/>
    </row>
    <row r="3" spans="1:14" x14ac:dyDescent="0.25">
      <c r="A3" s="1566" t="s">
        <v>2116</v>
      </c>
      <c r="B3" s="1566"/>
      <c r="C3" s="674" t="s">
        <v>2121</v>
      </c>
      <c r="D3" s="639"/>
      <c r="E3" s="639"/>
      <c r="F3" s="639"/>
      <c r="G3" s="640"/>
      <c r="H3" s="640"/>
      <c r="I3" s="640"/>
      <c r="J3" s="640"/>
      <c r="K3" s="1448"/>
      <c r="L3" s="1448"/>
      <c r="M3" s="640"/>
      <c r="N3" s="639"/>
    </row>
    <row r="4" spans="1:14" x14ac:dyDescent="0.25">
      <c r="A4" s="1566" t="s">
        <v>2117</v>
      </c>
      <c r="B4" s="1566"/>
      <c r="C4" s="675" t="s">
        <v>2122</v>
      </c>
      <c r="D4" s="639"/>
      <c r="E4" s="639"/>
      <c r="F4" s="639"/>
      <c r="G4" s="639"/>
      <c r="H4" s="640"/>
      <c r="I4" s="640"/>
      <c r="J4" s="640"/>
      <c r="K4" s="1448"/>
      <c r="L4" s="1448"/>
      <c r="M4" s="1448"/>
      <c r="N4" s="1448"/>
    </row>
    <row r="5" spans="1:14" x14ac:dyDescent="0.25">
      <c r="A5" s="1566" t="s">
        <v>2118</v>
      </c>
      <c r="B5" s="1566"/>
      <c r="C5" s="675" t="s">
        <v>1727</v>
      </c>
      <c r="D5" s="639"/>
      <c r="E5" s="639"/>
      <c r="F5" s="639"/>
      <c r="G5" s="639"/>
      <c r="H5" s="639"/>
      <c r="I5" s="640"/>
      <c r="J5" s="640"/>
      <c r="K5" s="1568" t="s">
        <v>2076</v>
      </c>
      <c r="L5" s="1568"/>
      <c r="M5" s="1568"/>
      <c r="N5" s="1568"/>
    </row>
    <row r="6" spans="1:14" x14ac:dyDescent="0.25">
      <c r="A6" s="1566" t="s">
        <v>2119</v>
      </c>
      <c r="B6" s="1566"/>
      <c r="C6" s="675" t="s">
        <v>1727</v>
      </c>
      <c r="D6" s="639"/>
      <c r="E6" s="639"/>
      <c r="F6" s="639"/>
      <c r="G6" s="639"/>
      <c r="H6" s="639"/>
      <c r="I6" s="640"/>
      <c r="J6" s="640"/>
      <c r="K6" s="1448"/>
      <c r="L6" s="1448"/>
      <c r="M6" s="1569"/>
      <c r="N6" s="1569"/>
    </row>
    <row r="7" spans="1:14" ht="15.75" thickBot="1" x14ac:dyDescent="0.3">
      <c r="A7" s="1566" t="s">
        <v>2120</v>
      </c>
      <c r="B7" s="1566"/>
      <c r="C7" s="675" t="s">
        <v>2039</v>
      </c>
      <c r="D7" s="639"/>
      <c r="E7" s="639"/>
      <c r="F7" s="639"/>
      <c r="G7" s="639"/>
      <c r="H7" s="640"/>
      <c r="I7" s="640"/>
      <c r="J7" s="640"/>
      <c r="K7" s="1448"/>
      <c r="L7" s="1448"/>
      <c r="M7" s="640"/>
      <c r="N7" s="639"/>
    </row>
    <row r="8" spans="1:14" ht="15.75" thickBot="1" x14ac:dyDescent="0.3">
      <c r="A8" s="635" t="s">
        <v>2078</v>
      </c>
      <c r="B8" s="646" t="s">
        <v>2056</v>
      </c>
      <c r="C8" s="635" t="s">
        <v>2057</v>
      </c>
      <c r="D8" s="646" t="s">
        <v>2082</v>
      </c>
      <c r="E8" s="635" t="s">
        <v>1730</v>
      </c>
      <c r="F8" s="646" t="s">
        <v>1730</v>
      </c>
      <c r="G8" s="635" t="s">
        <v>2049</v>
      </c>
      <c r="H8" s="646" t="s">
        <v>2085</v>
      </c>
      <c r="I8" s="635" t="s">
        <v>97</v>
      </c>
      <c r="J8" s="646" t="s">
        <v>100</v>
      </c>
      <c r="K8" s="1563" t="s">
        <v>2090</v>
      </c>
      <c r="L8" s="1564"/>
      <c r="M8" s="1571"/>
      <c r="N8" s="635"/>
    </row>
    <row r="9" spans="1:14" x14ac:dyDescent="0.25">
      <c r="A9" s="636" t="s">
        <v>2079</v>
      </c>
      <c r="B9" s="650" t="s">
        <v>2080</v>
      </c>
      <c r="C9" s="636" t="s">
        <v>2081</v>
      </c>
      <c r="D9" s="650" t="s">
        <v>14</v>
      </c>
      <c r="E9" s="636" t="s">
        <v>87</v>
      </c>
      <c r="F9" s="650" t="s">
        <v>8</v>
      </c>
      <c r="G9" s="636" t="s">
        <v>2083</v>
      </c>
      <c r="H9" s="650" t="s">
        <v>2051</v>
      </c>
      <c r="I9" s="636" t="s">
        <v>2086</v>
      </c>
      <c r="J9" s="650" t="s">
        <v>2088</v>
      </c>
      <c r="K9" s="1560" t="s">
        <v>2092</v>
      </c>
      <c r="L9" s="644" t="s">
        <v>2093</v>
      </c>
      <c r="M9" s="635" t="s">
        <v>2094</v>
      </c>
      <c r="N9" s="636" t="s">
        <v>105</v>
      </c>
    </row>
    <row r="10" spans="1:14" x14ac:dyDescent="0.25">
      <c r="A10" s="636"/>
      <c r="B10" s="695"/>
      <c r="C10" s="636"/>
      <c r="D10" s="695"/>
      <c r="E10" s="636"/>
      <c r="F10" s="695"/>
      <c r="G10" s="636" t="s">
        <v>2084</v>
      </c>
      <c r="H10" s="695"/>
      <c r="I10" s="636" t="s">
        <v>115</v>
      </c>
      <c r="J10" s="650" t="s">
        <v>2089</v>
      </c>
      <c r="K10" s="1561"/>
      <c r="L10" s="649" t="s">
        <v>2092</v>
      </c>
      <c r="M10" s="636" t="s">
        <v>2095</v>
      </c>
      <c r="N10" s="636" t="s">
        <v>2091</v>
      </c>
    </row>
    <row r="11" spans="1:14" ht="15.75" thickBot="1" x14ac:dyDescent="0.3">
      <c r="A11" s="636"/>
      <c r="B11" s="671"/>
      <c r="C11" s="636"/>
      <c r="D11" s="671"/>
      <c r="E11" s="636"/>
      <c r="F11" s="671"/>
      <c r="G11" s="620"/>
      <c r="H11" s="671"/>
      <c r="I11" s="636"/>
      <c r="J11" s="671"/>
      <c r="K11" s="649" t="s">
        <v>2096</v>
      </c>
      <c r="L11" s="645" t="s">
        <v>2097</v>
      </c>
      <c r="M11" s="636" t="s">
        <v>2098</v>
      </c>
      <c r="N11" s="636"/>
    </row>
    <row r="12" spans="1:14" ht="15.75" thickBot="1" x14ac:dyDescent="0.3">
      <c r="A12" s="616">
        <v>1</v>
      </c>
      <c r="B12" s="641">
        <v>2</v>
      </c>
      <c r="C12" s="616">
        <v>3</v>
      </c>
      <c r="D12" s="641">
        <v>4</v>
      </c>
      <c r="E12" s="616">
        <v>5</v>
      </c>
      <c r="F12" s="641">
        <v>6</v>
      </c>
      <c r="G12" s="616">
        <v>7</v>
      </c>
      <c r="H12" s="641">
        <v>8</v>
      </c>
      <c r="I12" s="616">
        <v>9</v>
      </c>
      <c r="J12" s="641">
        <v>10</v>
      </c>
      <c r="K12" s="638">
        <v>11</v>
      </c>
      <c r="L12" s="638">
        <v>12</v>
      </c>
      <c r="M12" s="616">
        <v>13</v>
      </c>
      <c r="N12" s="616">
        <v>14</v>
      </c>
    </row>
    <row r="13" spans="1:14" x14ac:dyDescent="0.25">
      <c r="A13" s="643">
        <v>1</v>
      </c>
      <c r="B13" s="681" t="s">
        <v>183</v>
      </c>
      <c r="C13" s="622" t="s">
        <v>304</v>
      </c>
      <c r="D13" s="681"/>
      <c r="E13" s="636"/>
      <c r="F13" s="681" t="s">
        <v>364</v>
      </c>
      <c r="G13" s="643">
        <v>2006</v>
      </c>
      <c r="H13" s="682" t="s">
        <v>240</v>
      </c>
      <c r="I13" s="636"/>
      <c r="J13" s="683">
        <v>680000</v>
      </c>
      <c r="K13" s="673" t="s">
        <v>116</v>
      </c>
      <c r="L13" s="649"/>
      <c r="M13" s="636"/>
      <c r="N13" s="636"/>
    </row>
    <row r="14" spans="1:14" x14ac:dyDescent="0.25">
      <c r="A14" s="643">
        <v>2</v>
      </c>
      <c r="B14" s="681" t="s">
        <v>176</v>
      </c>
      <c r="C14" s="622" t="s">
        <v>300</v>
      </c>
      <c r="D14" s="681"/>
      <c r="E14" s="636"/>
      <c r="F14" s="681" t="s">
        <v>363</v>
      </c>
      <c r="G14" s="643">
        <v>2006</v>
      </c>
      <c r="H14" s="682" t="s">
        <v>233</v>
      </c>
      <c r="I14" s="636"/>
      <c r="J14" s="683">
        <v>595000</v>
      </c>
      <c r="K14" s="673" t="s">
        <v>116</v>
      </c>
      <c r="L14" s="649"/>
      <c r="M14" s="636"/>
      <c r="N14" s="636"/>
    </row>
    <row r="15" spans="1:14" x14ac:dyDescent="0.25">
      <c r="A15" s="643">
        <v>3</v>
      </c>
      <c r="B15" s="681" t="s">
        <v>178</v>
      </c>
      <c r="C15" s="622" t="s">
        <v>301</v>
      </c>
      <c r="D15" s="681"/>
      <c r="E15" s="636"/>
      <c r="F15" s="681" t="s">
        <v>361</v>
      </c>
      <c r="G15" s="643">
        <v>2005</v>
      </c>
      <c r="H15" s="682" t="s">
        <v>804</v>
      </c>
      <c r="I15" s="636"/>
      <c r="J15" s="683">
        <v>3375000</v>
      </c>
      <c r="K15" s="673" t="s">
        <v>116</v>
      </c>
      <c r="L15" s="649"/>
      <c r="M15" s="636"/>
      <c r="N15" s="636"/>
    </row>
    <row r="16" spans="1:14" x14ac:dyDescent="0.25">
      <c r="A16" s="643">
        <v>4</v>
      </c>
      <c r="B16" s="681" t="s">
        <v>187</v>
      </c>
      <c r="C16" s="622" t="s">
        <v>304</v>
      </c>
      <c r="D16" s="681"/>
      <c r="E16" s="636"/>
      <c r="F16" s="681" t="s">
        <v>360</v>
      </c>
      <c r="G16" s="643">
        <v>2006</v>
      </c>
      <c r="H16" s="682" t="s">
        <v>245</v>
      </c>
      <c r="I16" s="636"/>
      <c r="J16" s="683">
        <v>1050000</v>
      </c>
      <c r="K16" s="673" t="s">
        <v>116</v>
      </c>
      <c r="L16" s="649"/>
      <c r="M16" s="636"/>
      <c r="N16" s="636"/>
    </row>
    <row r="17" spans="1:14" x14ac:dyDescent="0.25">
      <c r="A17" s="643">
        <v>5</v>
      </c>
      <c r="B17" s="681" t="s">
        <v>182</v>
      </c>
      <c r="C17" s="622" t="s">
        <v>845</v>
      </c>
      <c r="D17" s="681"/>
      <c r="E17" s="636"/>
      <c r="F17" s="681" t="s">
        <v>362</v>
      </c>
      <c r="G17" s="643">
        <v>2006</v>
      </c>
      <c r="H17" s="682" t="s">
        <v>241</v>
      </c>
      <c r="I17" s="636"/>
      <c r="J17" s="683">
        <v>1500000</v>
      </c>
      <c r="K17" s="673" t="s">
        <v>116</v>
      </c>
      <c r="L17" s="649"/>
      <c r="M17" s="636"/>
      <c r="N17" s="636"/>
    </row>
    <row r="18" spans="1:14" x14ac:dyDescent="0.25">
      <c r="A18" s="643">
        <v>6</v>
      </c>
      <c r="B18" s="681" t="s">
        <v>184</v>
      </c>
      <c r="C18" s="622" t="s">
        <v>329</v>
      </c>
      <c r="D18" s="681"/>
      <c r="E18" s="636"/>
      <c r="F18" s="681" t="s">
        <v>369</v>
      </c>
      <c r="G18" s="643">
        <v>2006</v>
      </c>
      <c r="H18" s="682" t="s">
        <v>241</v>
      </c>
      <c r="I18" s="636"/>
      <c r="J18" s="683">
        <v>800000</v>
      </c>
      <c r="K18" s="673" t="s">
        <v>116</v>
      </c>
      <c r="L18" s="649"/>
      <c r="M18" s="636"/>
      <c r="N18" s="636"/>
    </row>
    <row r="19" spans="1:14" x14ac:dyDescent="0.25">
      <c r="A19" s="643">
        <v>7</v>
      </c>
      <c r="B19" s="681" t="s">
        <v>178</v>
      </c>
      <c r="C19" s="622" t="s">
        <v>301</v>
      </c>
      <c r="D19" s="681"/>
      <c r="E19" s="636"/>
      <c r="F19" s="681" t="s">
        <v>361</v>
      </c>
      <c r="G19" s="643">
        <v>2005</v>
      </c>
      <c r="H19" s="682" t="s">
        <v>804</v>
      </c>
      <c r="I19" s="636"/>
      <c r="J19" s="683">
        <v>3150000</v>
      </c>
      <c r="K19" s="673" t="s">
        <v>116</v>
      </c>
      <c r="L19" s="649"/>
      <c r="M19" s="636"/>
      <c r="N19" s="636"/>
    </row>
    <row r="20" spans="1:14" x14ac:dyDescent="0.25">
      <c r="A20" s="643">
        <v>8</v>
      </c>
      <c r="B20" s="681" t="s">
        <v>176</v>
      </c>
      <c r="C20" s="622" t="s">
        <v>324</v>
      </c>
      <c r="D20" s="681"/>
      <c r="E20" s="636"/>
      <c r="F20" s="681" t="s">
        <v>363</v>
      </c>
      <c r="G20" s="643">
        <v>2005</v>
      </c>
      <c r="H20" s="682" t="s">
        <v>233</v>
      </c>
      <c r="I20" s="636"/>
      <c r="J20" s="683">
        <v>700000</v>
      </c>
      <c r="K20" s="673" t="s">
        <v>116</v>
      </c>
      <c r="L20" s="649"/>
      <c r="M20" s="636"/>
      <c r="N20" s="636"/>
    </row>
    <row r="21" spans="1:14" x14ac:dyDescent="0.25">
      <c r="A21" s="643">
        <v>9</v>
      </c>
      <c r="B21" s="681" t="s">
        <v>177</v>
      </c>
      <c r="C21" s="622" t="s">
        <v>300</v>
      </c>
      <c r="D21" s="681"/>
      <c r="E21" s="636"/>
      <c r="F21" s="681" t="s">
        <v>362</v>
      </c>
      <c r="G21" s="643">
        <v>2006</v>
      </c>
      <c r="H21" s="682" t="s">
        <v>271</v>
      </c>
      <c r="I21" s="636"/>
      <c r="J21" s="683">
        <v>3750000</v>
      </c>
      <c r="K21" s="673" t="s">
        <v>116</v>
      </c>
      <c r="L21" s="649"/>
      <c r="M21" s="636"/>
      <c r="N21" s="636"/>
    </row>
    <row r="22" spans="1:14" x14ac:dyDescent="0.25">
      <c r="A22" s="643">
        <v>10</v>
      </c>
      <c r="B22" s="681" t="s">
        <v>182</v>
      </c>
      <c r="C22" s="622" t="s">
        <v>314</v>
      </c>
      <c r="D22" s="681"/>
      <c r="E22" s="636"/>
      <c r="F22" s="681" t="s">
        <v>362</v>
      </c>
      <c r="G22" s="643">
        <v>2006</v>
      </c>
      <c r="H22" s="682" t="s">
        <v>241</v>
      </c>
      <c r="I22" s="636"/>
      <c r="J22" s="683">
        <v>1040000</v>
      </c>
      <c r="K22" s="673" t="s">
        <v>116</v>
      </c>
      <c r="L22" s="649"/>
      <c r="M22" s="636"/>
      <c r="N22" s="636"/>
    </row>
    <row r="23" spans="1:14" x14ac:dyDescent="0.25">
      <c r="A23" s="643">
        <v>11</v>
      </c>
      <c r="B23" s="681" t="s">
        <v>183</v>
      </c>
      <c r="C23" s="622" t="s">
        <v>304</v>
      </c>
      <c r="D23" s="681"/>
      <c r="E23" s="636"/>
      <c r="F23" s="681" t="s">
        <v>369</v>
      </c>
      <c r="G23" s="643">
        <v>2006</v>
      </c>
      <c r="H23" s="682" t="s">
        <v>240</v>
      </c>
      <c r="I23" s="636"/>
      <c r="J23" s="683">
        <v>637500</v>
      </c>
      <c r="K23" s="673" t="s">
        <v>116</v>
      </c>
      <c r="L23" s="649"/>
      <c r="M23" s="636"/>
      <c r="N23" s="636"/>
    </row>
    <row r="24" spans="1:14" x14ac:dyDescent="0.25">
      <c r="A24" s="643">
        <v>12</v>
      </c>
      <c r="B24" s="681" t="s">
        <v>824</v>
      </c>
      <c r="C24" s="622" t="s">
        <v>304</v>
      </c>
      <c r="D24" s="681"/>
      <c r="E24" s="636"/>
      <c r="F24" s="681" t="s">
        <v>367</v>
      </c>
      <c r="G24" s="643">
        <v>2006</v>
      </c>
      <c r="H24" s="682" t="s">
        <v>240</v>
      </c>
      <c r="I24" s="636"/>
      <c r="J24" s="683">
        <v>1200000</v>
      </c>
      <c r="K24" s="673" t="s">
        <v>116</v>
      </c>
      <c r="L24" s="649"/>
      <c r="M24" s="636"/>
      <c r="N24" s="636"/>
    </row>
    <row r="25" spans="1:14" x14ac:dyDescent="0.25">
      <c r="A25" s="643">
        <v>13</v>
      </c>
      <c r="B25" s="681" t="s">
        <v>177</v>
      </c>
      <c r="C25" s="622" t="s">
        <v>324</v>
      </c>
      <c r="D25" s="681"/>
      <c r="E25" s="636"/>
      <c r="F25" s="681" t="s">
        <v>362</v>
      </c>
      <c r="G25" s="643">
        <v>2006</v>
      </c>
      <c r="H25" s="682" t="s">
        <v>271</v>
      </c>
      <c r="I25" s="636"/>
      <c r="J25" s="683">
        <v>5740000</v>
      </c>
      <c r="K25" s="673" t="s">
        <v>116</v>
      </c>
      <c r="L25" s="649"/>
      <c r="M25" s="636"/>
      <c r="N25" s="636"/>
    </row>
    <row r="26" spans="1:14" x14ac:dyDescent="0.25">
      <c r="A26" s="643">
        <v>14</v>
      </c>
      <c r="B26" s="681" t="s">
        <v>183</v>
      </c>
      <c r="C26" s="622" t="s">
        <v>329</v>
      </c>
      <c r="D26" s="681"/>
      <c r="E26" s="636"/>
      <c r="F26" s="681" t="s">
        <v>364</v>
      </c>
      <c r="G26" s="643">
        <v>2006</v>
      </c>
      <c r="H26" s="682" t="s">
        <v>240</v>
      </c>
      <c r="I26" s="636"/>
      <c r="J26" s="683">
        <v>18000000</v>
      </c>
      <c r="K26" s="673" t="s">
        <v>116</v>
      </c>
      <c r="L26" s="649"/>
      <c r="M26" s="636"/>
      <c r="N26" s="636"/>
    </row>
    <row r="27" spans="1:14" x14ac:dyDescent="0.25">
      <c r="A27" s="643">
        <v>15</v>
      </c>
      <c r="B27" s="681" t="s">
        <v>182</v>
      </c>
      <c r="C27" s="622" t="s">
        <v>314</v>
      </c>
      <c r="D27" s="681"/>
      <c r="E27" s="636"/>
      <c r="F27" s="681" t="s">
        <v>362</v>
      </c>
      <c r="G27" s="643">
        <v>2001</v>
      </c>
      <c r="H27" s="682" t="s">
        <v>241</v>
      </c>
      <c r="I27" s="636"/>
      <c r="J27" s="683">
        <v>1690000</v>
      </c>
      <c r="K27" s="673" t="s">
        <v>116</v>
      </c>
      <c r="L27" s="649"/>
      <c r="M27" s="636"/>
      <c r="N27" s="636"/>
    </row>
    <row r="28" spans="1:14" x14ac:dyDescent="0.25">
      <c r="A28" s="643">
        <v>16</v>
      </c>
      <c r="B28" s="681" t="s">
        <v>187</v>
      </c>
      <c r="C28" s="622" t="s">
        <v>304</v>
      </c>
      <c r="D28" s="681"/>
      <c r="E28" s="636"/>
      <c r="F28" s="681" t="s">
        <v>360</v>
      </c>
      <c r="G28" s="643">
        <v>2004</v>
      </c>
      <c r="H28" s="682" t="s">
        <v>245</v>
      </c>
      <c r="I28" s="636"/>
      <c r="J28" s="683">
        <v>735000</v>
      </c>
      <c r="K28" s="673" t="s">
        <v>116</v>
      </c>
      <c r="L28" s="649"/>
      <c r="M28" s="636"/>
      <c r="N28" s="636"/>
    </row>
    <row r="29" spans="1:14" x14ac:dyDescent="0.25">
      <c r="A29" s="643">
        <v>17</v>
      </c>
      <c r="B29" s="681" t="s">
        <v>175</v>
      </c>
      <c r="C29" s="622" t="s">
        <v>304</v>
      </c>
      <c r="D29" s="681"/>
      <c r="E29" s="636"/>
      <c r="F29" s="681" t="s">
        <v>360</v>
      </c>
      <c r="G29" s="643">
        <v>2006</v>
      </c>
      <c r="H29" s="682" t="s">
        <v>232</v>
      </c>
      <c r="I29" s="636"/>
      <c r="J29" s="683">
        <v>800000</v>
      </c>
      <c r="K29" s="673" t="s">
        <v>116</v>
      </c>
      <c r="L29" s="649"/>
      <c r="M29" s="636"/>
      <c r="N29" s="636"/>
    </row>
    <row r="30" spans="1:14" x14ac:dyDescent="0.25">
      <c r="A30" s="643">
        <v>18</v>
      </c>
      <c r="B30" s="681" t="s">
        <v>209</v>
      </c>
      <c r="C30" s="622" t="s">
        <v>299</v>
      </c>
      <c r="D30" s="681"/>
      <c r="E30" s="636"/>
      <c r="F30" s="681" t="s">
        <v>379</v>
      </c>
      <c r="G30" s="643">
        <v>2006</v>
      </c>
      <c r="H30" s="682" t="s">
        <v>272</v>
      </c>
      <c r="I30" s="636"/>
      <c r="J30" s="683">
        <v>857500</v>
      </c>
      <c r="K30" s="673" t="s">
        <v>116</v>
      </c>
      <c r="L30" s="649"/>
      <c r="M30" s="636"/>
      <c r="N30" s="636"/>
    </row>
    <row r="31" spans="1:14" x14ac:dyDescent="0.25">
      <c r="A31" s="643">
        <v>19</v>
      </c>
      <c r="B31" s="681" t="s">
        <v>186</v>
      </c>
      <c r="C31" s="622" t="s">
        <v>309</v>
      </c>
      <c r="D31" s="681"/>
      <c r="E31" s="636"/>
      <c r="F31" s="681" t="s">
        <v>361</v>
      </c>
      <c r="G31" s="643">
        <v>2006</v>
      </c>
      <c r="H31" s="682" t="s">
        <v>243</v>
      </c>
      <c r="I31" s="636"/>
      <c r="J31" s="683">
        <v>360000</v>
      </c>
      <c r="K31" s="673" t="s">
        <v>116</v>
      </c>
      <c r="L31" s="649"/>
      <c r="M31" s="636"/>
      <c r="N31" s="636"/>
    </row>
    <row r="32" spans="1:14" x14ac:dyDescent="0.25">
      <c r="A32" s="643">
        <v>20</v>
      </c>
      <c r="B32" s="681" t="s">
        <v>193</v>
      </c>
      <c r="C32" s="622" t="s">
        <v>325</v>
      </c>
      <c r="D32" s="681"/>
      <c r="E32" s="636"/>
      <c r="F32" s="681" t="s">
        <v>362</v>
      </c>
      <c r="G32" s="643">
        <v>2006</v>
      </c>
      <c r="H32" s="682" t="s">
        <v>251</v>
      </c>
      <c r="I32" s="636"/>
      <c r="J32" s="683">
        <v>93750</v>
      </c>
      <c r="K32" s="673" t="s">
        <v>116</v>
      </c>
      <c r="L32" s="649"/>
      <c r="M32" s="636"/>
      <c r="N32" s="636"/>
    </row>
    <row r="33" spans="1:14" x14ac:dyDescent="0.25">
      <c r="A33" s="643">
        <v>21</v>
      </c>
      <c r="B33" s="681" t="s">
        <v>176</v>
      </c>
      <c r="C33" s="622" t="s">
        <v>331</v>
      </c>
      <c r="D33" s="681"/>
      <c r="E33" s="636"/>
      <c r="F33" s="681" t="s">
        <v>363</v>
      </c>
      <c r="G33" s="643">
        <v>2005</v>
      </c>
      <c r="H33" s="682" t="s">
        <v>233</v>
      </c>
      <c r="I33" s="636"/>
      <c r="J33" s="683">
        <v>595000</v>
      </c>
      <c r="K33" s="673" t="s">
        <v>116</v>
      </c>
      <c r="L33" s="649"/>
      <c r="M33" s="636"/>
      <c r="N33" s="636"/>
    </row>
    <row r="34" spans="1:14" x14ac:dyDescent="0.25">
      <c r="A34" s="643">
        <v>22</v>
      </c>
      <c r="B34" s="681" t="s">
        <v>182</v>
      </c>
      <c r="C34" s="622" t="s">
        <v>857</v>
      </c>
      <c r="D34" s="681"/>
      <c r="E34" s="636"/>
      <c r="F34" s="681" t="s">
        <v>362</v>
      </c>
      <c r="G34" s="643">
        <v>2006</v>
      </c>
      <c r="H34" s="682" t="s">
        <v>239</v>
      </c>
      <c r="I34" s="636"/>
      <c r="J34" s="683">
        <v>1500000</v>
      </c>
      <c r="K34" s="673" t="s">
        <v>116</v>
      </c>
      <c r="L34" s="649"/>
      <c r="M34" s="636"/>
      <c r="N34" s="636"/>
    </row>
    <row r="35" spans="1:14" x14ac:dyDescent="0.25">
      <c r="A35" s="643">
        <v>23</v>
      </c>
      <c r="B35" s="681" t="s">
        <v>831</v>
      </c>
      <c r="C35" s="622" t="s">
        <v>309</v>
      </c>
      <c r="D35" s="681"/>
      <c r="E35" s="636"/>
      <c r="F35" s="681" t="s">
        <v>867</v>
      </c>
      <c r="G35" s="643">
        <v>2007</v>
      </c>
      <c r="H35" s="650"/>
      <c r="I35" s="636"/>
      <c r="J35" s="683">
        <v>24000000</v>
      </c>
      <c r="K35" s="673" t="s">
        <v>116</v>
      </c>
      <c r="L35" s="649"/>
      <c r="M35" s="636"/>
      <c r="N35" s="636"/>
    </row>
    <row r="36" spans="1:14" x14ac:dyDescent="0.25">
      <c r="A36" s="643">
        <v>24</v>
      </c>
      <c r="B36" s="681" t="s">
        <v>204</v>
      </c>
      <c r="C36" s="622" t="s">
        <v>332</v>
      </c>
      <c r="D36" s="681"/>
      <c r="E36" s="636"/>
      <c r="F36" s="681" t="s">
        <v>867</v>
      </c>
      <c r="G36" s="643">
        <v>2010</v>
      </c>
      <c r="H36" s="650"/>
      <c r="I36" s="636"/>
      <c r="J36" s="683">
        <v>5000000</v>
      </c>
      <c r="K36" s="673" t="s">
        <v>116</v>
      </c>
      <c r="L36" s="649"/>
      <c r="M36" s="636"/>
      <c r="N36" s="636"/>
    </row>
    <row r="37" spans="1:14" ht="15.75" thickBot="1" x14ac:dyDescent="0.3">
      <c r="A37" s="637"/>
      <c r="B37" s="610"/>
      <c r="C37" s="637"/>
      <c r="D37" s="647"/>
      <c r="E37" s="637"/>
      <c r="F37" s="647"/>
      <c r="G37" s="637"/>
      <c r="H37" s="647"/>
      <c r="I37" s="637"/>
      <c r="J37" s="647"/>
      <c r="K37" s="645"/>
      <c r="L37" s="648"/>
      <c r="M37" s="637"/>
      <c r="N37" s="609"/>
    </row>
    <row r="38" spans="1:14" x14ac:dyDescent="0.25">
      <c r="A38" s="650"/>
      <c r="B38" s="626"/>
      <c r="C38" s="650"/>
      <c r="D38" s="650"/>
      <c r="E38" s="650"/>
      <c r="F38" s="650"/>
      <c r="G38" s="650"/>
      <c r="H38" s="650"/>
      <c r="I38" s="650"/>
      <c r="J38" s="650"/>
      <c r="K38" s="650"/>
      <c r="L38" s="650"/>
      <c r="M38" s="650"/>
      <c r="N38" s="626"/>
    </row>
    <row r="39" spans="1:14" x14ac:dyDescent="0.25">
      <c r="A39" s="640"/>
      <c r="B39" s="1572" t="s">
        <v>125</v>
      </c>
      <c r="C39" s="1572"/>
      <c r="D39" s="1572"/>
      <c r="E39" s="1572"/>
      <c r="F39" s="1572"/>
      <c r="G39" s="675"/>
      <c r="H39" s="676"/>
      <c r="I39" s="1572" t="s">
        <v>2043</v>
      </c>
      <c r="J39" s="1572"/>
      <c r="K39" s="1572"/>
      <c r="L39" s="691"/>
    </row>
    <row r="40" spans="1:14" x14ac:dyDescent="0.25">
      <c r="A40" s="640"/>
      <c r="B40" s="1572" t="s">
        <v>1728</v>
      </c>
      <c r="C40" s="1572"/>
      <c r="D40" s="1572"/>
      <c r="E40" s="1572"/>
      <c r="F40" s="1572"/>
      <c r="G40" s="676"/>
      <c r="H40" s="675"/>
      <c r="I40" s="676"/>
      <c r="J40" s="676"/>
      <c r="K40" s="679"/>
      <c r="L40" s="676"/>
    </row>
    <row r="41" spans="1:14" x14ac:dyDescent="0.25">
      <c r="A41" s="640"/>
      <c r="B41" s="1572" t="s">
        <v>126</v>
      </c>
      <c r="C41" s="1572"/>
      <c r="D41" s="1572"/>
      <c r="E41" s="1572"/>
      <c r="F41" s="1572"/>
      <c r="G41" s="675"/>
      <c r="H41" s="676"/>
      <c r="I41" s="1572" t="s">
        <v>122</v>
      </c>
      <c r="J41" s="1572"/>
      <c r="K41" s="1572"/>
      <c r="L41" s="691"/>
    </row>
    <row r="42" spans="1:14" x14ac:dyDescent="0.25">
      <c r="A42" s="640"/>
      <c r="B42" s="678"/>
      <c r="C42" s="678"/>
      <c r="D42" s="678"/>
      <c r="E42" s="678"/>
      <c r="F42" s="678"/>
      <c r="G42" s="675"/>
      <c r="H42" s="676"/>
      <c r="I42" s="678"/>
      <c r="J42" s="678"/>
      <c r="K42" s="678"/>
      <c r="L42" s="691"/>
    </row>
    <row r="43" spans="1:14" x14ac:dyDescent="0.25">
      <c r="A43" s="640"/>
      <c r="B43" s="678"/>
      <c r="C43" s="678"/>
      <c r="D43" s="678"/>
      <c r="E43" s="678"/>
      <c r="F43" s="678"/>
      <c r="G43" s="675"/>
      <c r="H43" s="676"/>
      <c r="I43" s="678"/>
      <c r="J43" s="678"/>
      <c r="K43" s="678"/>
      <c r="L43" s="691"/>
    </row>
    <row r="44" spans="1:14" x14ac:dyDescent="0.25">
      <c r="A44" s="640"/>
      <c r="B44" s="675"/>
      <c r="C44" s="680"/>
      <c r="D44" s="678"/>
      <c r="E44" s="680"/>
      <c r="F44" s="680"/>
      <c r="G44" s="675"/>
      <c r="H44" s="676"/>
      <c r="I44" s="676"/>
      <c r="J44" s="676"/>
      <c r="K44" s="679"/>
      <c r="L44" s="676"/>
    </row>
    <row r="45" spans="1:14" x14ac:dyDescent="0.25">
      <c r="A45" s="640"/>
      <c r="B45" s="675"/>
      <c r="C45" s="680"/>
      <c r="D45" s="678"/>
      <c r="E45" s="680"/>
      <c r="F45" s="680"/>
      <c r="G45" s="676"/>
      <c r="H45" s="675"/>
      <c r="I45" s="676"/>
      <c r="J45" s="676"/>
      <c r="K45" s="679"/>
      <c r="L45" s="676"/>
    </row>
    <row r="46" spans="1:14" x14ac:dyDescent="0.25">
      <c r="A46" s="640"/>
      <c r="B46" s="1573" t="s">
        <v>2065</v>
      </c>
      <c r="C46" s="1573"/>
      <c r="D46" s="1573"/>
      <c r="E46" s="1573"/>
      <c r="F46" s="1573"/>
      <c r="G46" s="676"/>
      <c r="H46" s="675"/>
      <c r="I46" s="1573" t="s">
        <v>2044</v>
      </c>
      <c r="J46" s="1573"/>
      <c r="K46" s="1573"/>
      <c r="L46" s="601"/>
    </row>
    <row r="47" spans="1:14" x14ac:dyDescent="0.25">
      <c r="A47" s="640"/>
      <c r="B47" s="1572" t="s">
        <v>1729</v>
      </c>
      <c r="C47" s="1572"/>
      <c r="D47" s="1572"/>
      <c r="E47" s="1572"/>
      <c r="F47" s="1572"/>
      <c r="I47" s="1572" t="s">
        <v>2042</v>
      </c>
      <c r="J47" s="1572"/>
      <c r="K47" s="1572"/>
      <c r="L47" s="691"/>
    </row>
    <row r="48" spans="1:14" x14ac:dyDescent="0.25">
      <c r="A48" s="640"/>
      <c r="B48"/>
      <c r="C48"/>
      <c r="D48"/>
      <c r="E48"/>
      <c r="F48"/>
      <c r="G48"/>
      <c r="H48"/>
      <c r="I48"/>
      <c r="J48"/>
      <c r="K48"/>
      <c r="L48"/>
      <c r="M48"/>
      <c r="N48"/>
    </row>
    <row r="49" spans="1:14" x14ac:dyDescent="0.25">
      <c r="A49" s="640"/>
      <c r="B49" s="1569"/>
      <c r="C49" s="1569"/>
      <c r="D49" s="1569"/>
      <c r="E49" s="1569"/>
      <c r="F49" s="1569"/>
      <c r="G49" s="1569"/>
      <c r="H49" s="1569"/>
      <c r="I49" s="640"/>
      <c r="J49" s="640"/>
      <c r="K49" s="640"/>
      <c r="L49" s="640"/>
      <c r="M49" s="640"/>
      <c r="N49" s="639"/>
    </row>
    <row r="50" spans="1:14" x14ac:dyDescent="0.25">
      <c r="A50" s="640"/>
      <c r="B50" s="640"/>
      <c r="C50" s="640"/>
      <c r="D50" s="640"/>
      <c r="E50" s="640"/>
      <c r="F50" s="640"/>
      <c r="G50" s="640"/>
      <c r="H50" s="640"/>
      <c r="I50" s="640"/>
      <c r="J50" s="640"/>
      <c r="K50" s="640"/>
      <c r="L50" s="640"/>
      <c r="M50" s="640"/>
      <c r="N50" s="639"/>
    </row>
  </sheetData>
  <mergeCells count="25">
    <mergeCell ref="B49:H49"/>
    <mergeCell ref="I39:K39"/>
    <mergeCell ref="I41:K41"/>
    <mergeCell ref="I46:K46"/>
    <mergeCell ref="I47:K47"/>
    <mergeCell ref="B41:F41"/>
    <mergeCell ref="B46:F46"/>
    <mergeCell ref="B47:F47"/>
    <mergeCell ref="K8:M8"/>
    <mergeCell ref="K9:K10"/>
    <mergeCell ref="B39:F39"/>
    <mergeCell ref="B40:F40"/>
    <mergeCell ref="A5:B5"/>
    <mergeCell ref="K5:N5"/>
    <mergeCell ref="A6:B6"/>
    <mergeCell ref="K6:L6"/>
    <mergeCell ref="M6:N6"/>
    <mergeCell ref="A7:B7"/>
    <mergeCell ref="K7:L7"/>
    <mergeCell ref="A1:N1"/>
    <mergeCell ref="A3:B3"/>
    <mergeCell ref="K3:L3"/>
    <mergeCell ref="A4:B4"/>
    <mergeCell ref="K4:L4"/>
    <mergeCell ref="M4:N4"/>
  </mergeCells>
  <printOptions horizontalCentered="1"/>
  <pageMargins left="0.7" right="0.7" top="0.75" bottom="0.25" header="0.3" footer="0.3"/>
  <pageSetup paperSize="153" scale="75" orientation="landscape" horizontalDpi="4294967293" verticalDpi="4294967293"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N29"/>
  <sheetViews>
    <sheetView zoomScale="80" zoomScaleNormal="80" workbookViewId="0">
      <pane xSplit="1" ySplit="13" topLeftCell="B14" activePane="bottomRight" state="frozen"/>
      <selection activeCell="AV39" sqref="AV39"/>
      <selection pane="topRight" activeCell="AV39" sqref="AV39"/>
      <selection pane="bottomLeft" activeCell="AV39" sqref="AV39"/>
      <selection pane="bottomRight" activeCell="I20" sqref="I20"/>
    </sheetView>
  </sheetViews>
  <sheetFormatPr defaultColWidth="9.140625" defaultRowHeight="15" x14ac:dyDescent="0.25"/>
  <cols>
    <col min="1" max="1" width="6.42578125" style="670" customWidth="1"/>
    <col min="2" max="2" width="20.42578125" style="670" customWidth="1"/>
    <col min="3" max="3" width="17.42578125" style="670" customWidth="1"/>
    <col min="4" max="5" width="9.140625" style="670"/>
    <col min="6" max="6" width="18.85546875" style="670" bestFit="1" customWidth="1"/>
    <col min="7" max="7" width="11.42578125" style="670" bestFit="1" customWidth="1"/>
    <col min="8" max="8" width="20.28515625" style="670" bestFit="1" customWidth="1"/>
    <col min="9" max="9" width="16.7109375" style="670" customWidth="1"/>
    <col min="10" max="10" width="14.85546875" style="670" bestFit="1" customWidth="1"/>
    <col min="11" max="11" width="9.140625" style="670"/>
    <col min="12" max="12" width="7.42578125" style="670" customWidth="1"/>
    <col min="13" max="13" width="9.140625" style="670"/>
    <col min="14" max="14" width="10.7109375" style="670" bestFit="1" customWidth="1"/>
    <col min="15" max="16384" width="9.140625" style="670"/>
  </cols>
  <sheetData>
    <row r="1" spans="1:14" ht="15.75" x14ac:dyDescent="0.25">
      <c r="A1" s="1567" t="s">
        <v>2077</v>
      </c>
      <c r="B1" s="1567"/>
      <c r="C1" s="1567"/>
      <c r="D1" s="1567"/>
      <c r="E1" s="1567"/>
      <c r="F1" s="1567"/>
      <c r="G1" s="1567"/>
      <c r="H1" s="1567"/>
      <c r="I1" s="1567"/>
      <c r="J1" s="1567"/>
      <c r="K1" s="1567"/>
      <c r="L1" s="1567"/>
      <c r="M1" s="1567"/>
      <c r="N1" s="1567"/>
    </row>
    <row r="2" spans="1:14" ht="15.75" x14ac:dyDescent="0.25">
      <c r="A2" s="672"/>
      <c r="B2" s="672"/>
      <c r="C2" s="672"/>
      <c r="D2" s="672"/>
      <c r="E2" s="672"/>
      <c r="F2" s="672"/>
      <c r="G2" s="672"/>
      <c r="H2" s="672"/>
      <c r="I2" s="672"/>
      <c r="J2" s="672"/>
      <c r="K2" s="672"/>
      <c r="L2" s="672"/>
      <c r="M2" s="672"/>
      <c r="N2" s="672"/>
    </row>
    <row r="3" spans="1:14" x14ac:dyDescent="0.25">
      <c r="A3" s="1566" t="s">
        <v>2116</v>
      </c>
      <c r="B3" s="1566"/>
      <c r="C3" s="674" t="s">
        <v>2121</v>
      </c>
      <c r="D3" s="639"/>
      <c r="E3" s="639"/>
      <c r="F3" s="639"/>
      <c r="G3" s="640"/>
      <c r="H3" s="640"/>
      <c r="I3" s="640"/>
      <c r="J3" s="640"/>
      <c r="K3" s="1448"/>
      <c r="L3" s="1448"/>
      <c r="M3" s="640"/>
      <c r="N3" s="639"/>
    </row>
    <row r="4" spans="1:14" x14ac:dyDescent="0.25">
      <c r="A4" s="1566" t="s">
        <v>2117</v>
      </c>
      <c r="B4" s="1566"/>
      <c r="C4" s="675" t="s">
        <v>2122</v>
      </c>
      <c r="D4" s="639"/>
      <c r="E4" s="639"/>
      <c r="F4" s="639"/>
      <c r="G4" s="639"/>
      <c r="H4" s="640"/>
      <c r="I4" s="640"/>
      <c r="J4" s="640"/>
      <c r="K4" s="1448"/>
      <c r="L4" s="1448"/>
      <c r="M4" s="1448"/>
      <c r="N4" s="1448"/>
    </row>
    <row r="5" spans="1:14" x14ac:dyDescent="0.25">
      <c r="A5" s="1566" t="s">
        <v>2118</v>
      </c>
      <c r="B5" s="1566"/>
      <c r="C5" s="675" t="s">
        <v>1727</v>
      </c>
      <c r="D5" s="639"/>
      <c r="E5" s="639"/>
      <c r="F5" s="639"/>
      <c r="G5" s="639"/>
      <c r="H5" s="639"/>
      <c r="I5" s="640"/>
      <c r="J5" s="640"/>
      <c r="K5" s="1568" t="s">
        <v>2076</v>
      </c>
      <c r="L5" s="1568"/>
      <c r="M5" s="1568"/>
      <c r="N5" s="1568"/>
    </row>
    <row r="6" spans="1:14" x14ac:dyDescent="0.25">
      <c r="A6" s="1566" t="s">
        <v>2119</v>
      </c>
      <c r="B6" s="1566"/>
      <c r="C6" s="675" t="s">
        <v>1727</v>
      </c>
      <c r="D6" s="639"/>
      <c r="E6" s="639"/>
      <c r="F6" s="639"/>
      <c r="G6" s="639"/>
      <c r="H6" s="639"/>
      <c r="I6" s="640"/>
      <c r="J6" s="640"/>
      <c r="K6" s="1448"/>
      <c r="L6" s="1448"/>
      <c r="M6" s="1569"/>
      <c r="N6" s="1569"/>
    </row>
    <row r="7" spans="1:14" x14ac:dyDescent="0.25">
      <c r="A7" s="1566" t="s">
        <v>2120</v>
      </c>
      <c r="B7" s="1566"/>
      <c r="C7" s="675" t="s">
        <v>2129</v>
      </c>
      <c r="D7" s="639"/>
      <c r="E7" s="639"/>
      <c r="F7" s="639"/>
      <c r="G7" s="639"/>
      <c r="H7" s="640"/>
      <c r="I7" s="640"/>
      <c r="J7" s="640"/>
      <c r="K7" s="1448"/>
      <c r="L7" s="1448"/>
      <c r="M7" s="640"/>
      <c r="N7" s="639"/>
    </row>
    <row r="8" spans="1:14" ht="9" customHeight="1" thickBot="1" x14ac:dyDescent="0.3">
      <c r="A8" s="647"/>
      <c r="B8" s="647"/>
      <c r="C8" s="647"/>
      <c r="D8" s="647"/>
      <c r="E8" s="647"/>
      <c r="F8" s="647"/>
      <c r="G8" s="647"/>
      <c r="H8" s="647"/>
      <c r="I8" s="647"/>
      <c r="J8" s="647"/>
      <c r="K8" s="1570"/>
      <c r="L8" s="1570"/>
      <c r="M8" s="647"/>
      <c r="N8" s="610"/>
    </row>
    <row r="9" spans="1:14" ht="15.75" thickBot="1" x14ac:dyDescent="0.3">
      <c r="A9" s="636" t="s">
        <v>2078</v>
      </c>
      <c r="B9" s="640" t="s">
        <v>2056</v>
      </c>
      <c r="C9" s="636" t="s">
        <v>2057</v>
      </c>
      <c r="D9" s="640" t="s">
        <v>2082</v>
      </c>
      <c r="E9" s="636" t="s">
        <v>1730</v>
      </c>
      <c r="F9" s="640" t="s">
        <v>1730</v>
      </c>
      <c r="G9" s="636" t="s">
        <v>2049</v>
      </c>
      <c r="H9" s="640" t="s">
        <v>2085</v>
      </c>
      <c r="I9" s="636" t="s">
        <v>97</v>
      </c>
      <c r="J9" s="640" t="s">
        <v>100</v>
      </c>
      <c r="K9" s="1563" t="s">
        <v>2090</v>
      </c>
      <c r="L9" s="1564"/>
      <c r="M9" s="1571"/>
      <c r="N9" s="636"/>
    </row>
    <row r="10" spans="1:14" x14ac:dyDescent="0.25">
      <c r="A10" s="636" t="s">
        <v>2079</v>
      </c>
      <c r="B10" s="640" t="s">
        <v>2080</v>
      </c>
      <c r="C10" s="636" t="s">
        <v>2081</v>
      </c>
      <c r="D10" s="640" t="s">
        <v>14</v>
      </c>
      <c r="E10" s="636" t="s">
        <v>87</v>
      </c>
      <c r="F10" s="640" t="s">
        <v>8</v>
      </c>
      <c r="G10" s="636" t="s">
        <v>2083</v>
      </c>
      <c r="H10" s="640" t="s">
        <v>2051</v>
      </c>
      <c r="I10" s="636" t="s">
        <v>2086</v>
      </c>
      <c r="J10" s="640" t="s">
        <v>2088</v>
      </c>
      <c r="K10" s="1560" t="s">
        <v>2092</v>
      </c>
      <c r="L10" s="644" t="s">
        <v>2093</v>
      </c>
      <c r="M10" s="635" t="s">
        <v>2094</v>
      </c>
      <c r="N10" s="636" t="s">
        <v>105</v>
      </c>
    </row>
    <row r="11" spans="1:14" x14ac:dyDescent="0.25">
      <c r="A11" s="636"/>
      <c r="B11" s="671"/>
      <c r="C11" s="636"/>
      <c r="D11" s="671"/>
      <c r="E11" s="636"/>
      <c r="F11" s="671"/>
      <c r="G11" s="636" t="s">
        <v>2084</v>
      </c>
      <c r="H11" s="671"/>
      <c r="I11" s="636" t="s">
        <v>115</v>
      </c>
      <c r="J11" s="640" t="s">
        <v>2089</v>
      </c>
      <c r="K11" s="1561"/>
      <c r="L11" s="649" t="s">
        <v>2092</v>
      </c>
      <c r="M11" s="636" t="s">
        <v>2095</v>
      </c>
      <c r="N11" s="636" t="s">
        <v>2091</v>
      </c>
    </row>
    <row r="12" spans="1:14" ht="15.75" thickBot="1" x14ac:dyDescent="0.3">
      <c r="A12" s="636"/>
      <c r="B12" s="671"/>
      <c r="C12" s="636"/>
      <c r="D12" s="671"/>
      <c r="E12" s="636"/>
      <c r="F12" s="671"/>
      <c r="G12" s="620"/>
      <c r="H12" s="671"/>
      <c r="I12" s="636" t="s">
        <v>2087</v>
      </c>
      <c r="J12" s="671"/>
      <c r="K12" s="649" t="s">
        <v>2096</v>
      </c>
      <c r="L12" s="645" t="s">
        <v>2097</v>
      </c>
      <c r="M12" s="636" t="s">
        <v>2098</v>
      </c>
      <c r="N12" s="636"/>
    </row>
    <row r="13" spans="1:14" ht="15.75" thickBot="1" x14ac:dyDescent="0.3">
      <c r="A13" s="616">
        <v>1</v>
      </c>
      <c r="B13" s="641">
        <v>2</v>
      </c>
      <c r="C13" s="616">
        <v>3</v>
      </c>
      <c r="D13" s="641">
        <v>4</v>
      </c>
      <c r="E13" s="616">
        <v>5</v>
      </c>
      <c r="F13" s="641">
        <v>6</v>
      </c>
      <c r="G13" s="616">
        <v>7</v>
      </c>
      <c r="H13" s="641">
        <v>8</v>
      </c>
      <c r="I13" s="616">
        <v>9</v>
      </c>
      <c r="J13" s="641">
        <v>10</v>
      </c>
      <c r="K13" s="638">
        <v>11</v>
      </c>
      <c r="L13" s="638">
        <v>12</v>
      </c>
      <c r="M13" s="637">
        <v>13</v>
      </c>
      <c r="N13" s="616">
        <v>14</v>
      </c>
    </row>
    <row r="14" spans="1:14" x14ac:dyDescent="0.25">
      <c r="A14" s="643">
        <v>1</v>
      </c>
      <c r="B14" s="681" t="s">
        <v>175</v>
      </c>
      <c r="C14" s="622" t="s">
        <v>304</v>
      </c>
      <c r="D14" s="681"/>
      <c r="E14" s="636"/>
      <c r="F14" s="681" t="s">
        <v>369</v>
      </c>
      <c r="G14" s="643">
        <v>2006</v>
      </c>
      <c r="H14" s="681" t="s">
        <v>232</v>
      </c>
      <c r="I14" s="636"/>
      <c r="J14" s="683">
        <v>60000</v>
      </c>
      <c r="K14" s="673" t="s">
        <v>116</v>
      </c>
      <c r="L14" s="649"/>
      <c r="M14" s="636"/>
      <c r="N14" s="636"/>
    </row>
    <row r="15" spans="1:14" x14ac:dyDescent="0.25">
      <c r="A15" s="643">
        <v>2</v>
      </c>
      <c r="B15" s="681" t="s">
        <v>209</v>
      </c>
      <c r="C15" s="622" t="s">
        <v>299</v>
      </c>
      <c r="D15" s="681"/>
      <c r="E15" s="636"/>
      <c r="F15" s="681" t="s">
        <v>379</v>
      </c>
      <c r="G15" s="643">
        <v>2006</v>
      </c>
      <c r="H15" s="681" t="s">
        <v>272</v>
      </c>
      <c r="I15" s="636"/>
      <c r="J15" s="683">
        <v>140000</v>
      </c>
      <c r="K15" s="673" t="s">
        <v>116</v>
      </c>
      <c r="L15" s="649"/>
      <c r="M15" s="636"/>
      <c r="N15" s="636"/>
    </row>
    <row r="16" spans="1:14" ht="15.75" thickBot="1" x14ac:dyDescent="0.3">
      <c r="A16" s="637"/>
      <c r="B16" s="610"/>
      <c r="C16" s="637"/>
      <c r="D16" s="647"/>
      <c r="E16" s="637"/>
      <c r="F16" s="647"/>
      <c r="G16" s="637"/>
      <c r="H16" s="647"/>
      <c r="I16" s="637"/>
      <c r="J16" s="647"/>
      <c r="K16" s="645"/>
      <c r="L16" s="648"/>
      <c r="M16" s="637"/>
      <c r="N16" s="609"/>
    </row>
    <row r="17" spans="1:14" x14ac:dyDescent="0.25">
      <c r="A17" s="650"/>
      <c r="B17" s="626"/>
      <c r="C17" s="650"/>
      <c r="D17" s="650"/>
      <c r="E17" s="650"/>
      <c r="F17" s="650"/>
      <c r="G17" s="650"/>
      <c r="H17" s="650"/>
      <c r="I17" s="650"/>
      <c r="J17" s="650"/>
      <c r="K17" s="650"/>
      <c r="L17" s="650"/>
      <c r="M17" s="650"/>
      <c r="N17" s="626"/>
    </row>
    <row r="18" spans="1:14" x14ac:dyDescent="0.25">
      <c r="A18" s="650"/>
      <c r="B18" s="626"/>
      <c r="C18" s="650"/>
      <c r="D18" s="650"/>
      <c r="E18" s="650"/>
      <c r="F18" s="650"/>
      <c r="G18" s="650"/>
      <c r="H18" s="650"/>
      <c r="I18" s="650"/>
      <c r="J18" s="650"/>
      <c r="K18" s="650"/>
      <c r="L18" s="650"/>
      <c r="M18" s="650"/>
      <c r="N18" s="626"/>
    </row>
    <row r="19" spans="1:14" x14ac:dyDescent="0.25">
      <c r="A19" s="640"/>
      <c r="B19" s="1572" t="s">
        <v>125</v>
      </c>
      <c r="C19" s="1572"/>
      <c r="D19" s="1572"/>
      <c r="E19" s="1572"/>
      <c r="F19" s="1572"/>
      <c r="G19" s="675"/>
      <c r="H19" s="676"/>
      <c r="I19" s="1572" t="s">
        <v>2043</v>
      </c>
      <c r="J19" s="1572"/>
      <c r="K19" s="1572"/>
      <c r="L19" s="691"/>
    </row>
    <row r="20" spans="1:14" x14ac:dyDescent="0.25">
      <c r="A20" s="640"/>
      <c r="B20" s="1572" t="s">
        <v>1728</v>
      </c>
      <c r="C20" s="1572"/>
      <c r="D20" s="1572"/>
      <c r="E20" s="1572"/>
      <c r="F20" s="1572"/>
      <c r="G20" s="676"/>
      <c r="H20" s="675"/>
      <c r="I20" s="676"/>
      <c r="J20" s="676"/>
      <c r="K20" s="679"/>
      <c r="L20" s="676"/>
    </row>
    <row r="21" spans="1:14" x14ac:dyDescent="0.25">
      <c r="A21" s="640"/>
      <c r="B21" s="1572" t="s">
        <v>126</v>
      </c>
      <c r="C21" s="1572"/>
      <c r="D21" s="1572"/>
      <c r="E21" s="1572"/>
      <c r="F21" s="1572"/>
      <c r="G21" s="675"/>
      <c r="H21" s="676"/>
      <c r="I21" s="1572" t="s">
        <v>122</v>
      </c>
      <c r="J21" s="1572"/>
      <c r="K21" s="1572"/>
      <c r="L21" s="691"/>
    </row>
    <row r="22" spans="1:14" x14ac:dyDescent="0.25">
      <c r="A22" s="640"/>
      <c r="B22" s="675"/>
      <c r="C22" s="680"/>
      <c r="D22" s="678"/>
      <c r="E22" s="680"/>
      <c r="F22" s="680"/>
      <c r="G22" s="675"/>
      <c r="H22" s="676"/>
      <c r="I22" s="676"/>
      <c r="J22" s="676"/>
      <c r="K22" s="679"/>
      <c r="L22" s="676"/>
    </row>
    <row r="23" spans="1:14" x14ac:dyDescent="0.25">
      <c r="A23" s="640"/>
      <c r="B23" s="675"/>
      <c r="C23" s="680"/>
      <c r="D23" s="678"/>
      <c r="E23" s="680"/>
      <c r="F23" s="680"/>
      <c r="G23" s="675"/>
      <c r="H23" s="676"/>
      <c r="I23" s="676"/>
      <c r="J23" s="676"/>
      <c r="K23" s="679"/>
      <c r="L23" s="676"/>
    </row>
    <row r="24" spans="1:14" x14ac:dyDescent="0.25">
      <c r="A24" s="640"/>
      <c r="B24" s="675"/>
      <c r="C24" s="680"/>
      <c r="D24" s="678"/>
      <c r="E24" s="680"/>
      <c r="F24" s="680"/>
      <c r="G24" s="676"/>
      <c r="H24" s="675"/>
      <c r="I24" s="676"/>
      <c r="J24" s="676"/>
      <c r="K24" s="679"/>
      <c r="L24" s="676"/>
    </row>
    <row r="25" spans="1:14" x14ac:dyDescent="0.25">
      <c r="A25" s="640"/>
      <c r="B25" s="1573" t="s">
        <v>2065</v>
      </c>
      <c r="C25" s="1573"/>
      <c r="D25" s="1573"/>
      <c r="E25" s="1573"/>
      <c r="F25" s="1573"/>
      <c r="G25" s="676"/>
      <c r="H25" s="675"/>
      <c r="I25" s="1573" t="s">
        <v>2044</v>
      </c>
      <c r="J25" s="1573"/>
      <c r="K25" s="1573"/>
      <c r="L25" s="601"/>
    </row>
    <row r="26" spans="1:14" x14ac:dyDescent="0.25">
      <c r="A26" s="640"/>
      <c r="B26" s="1572" t="s">
        <v>1729</v>
      </c>
      <c r="C26" s="1572"/>
      <c r="D26" s="1572"/>
      <c r="E26" s="1572"/>
      <c r="F26" s="1572"/>
      <c r="I26" s="1572" t="s">
        <v>2042</v>
      </c>
      <c r="J26" s="1572"/>
      <c r="K26" s="1572"/>
      <c r="L26" s="691"/>
    </row>
    <row r="27" spans="1:14" x14ac:dyDescent="0.25">
      <c r="A27" s="640"/>
      <c r="B27"/>
      <c r="C27"/>
      <c r="D27"/>
      <c r="E27"/>
      <c r="F27"/>
      <c r="G27"/>
      <c r="H27"/>
      <c r="I27"/>
      <c r="J27"/>
      <c r="K27"/>
      <c r="L27"/>
      <c r="M27"/>
      <c r="N27"/>
    </row>
    <row r="28" spans="1:14" x14ac:dyDescent="0.25">
      <c r="A28" s="640"/>
      <c r="B28" s="1569"/>
      <c r="C28" s="1569"/>
      <c r="D28" s="1569"/>
      <c r="E28" s="1569"/>
      <c r="F28" s="1569"/>
      <c r="G28" s="1569"/>
      <c r="H28" s="1569"/>
      <c r="I28" s="640"/>
      <c r="J28" s="640"/>
      <c r="K28" s="640"/>
      <c r="L28" s="640"/>
      <c r="M28" s="640"/>
      <c r="N28" s="639"/>
    </row>
    <row r="29" spans="1:14" x14ac:dyDescent="0.25">
      <c r="A29" s="640"/>
      <c r="B29" s="640"/>
      <c r="C29" s="640"/>
      <c r="D29" s="640"/>
      <c r="E29" s="640"/>
      <c r="F29" s="640"/>
      <c r="G29" s="640"/>
      <c r="H29" s="640"/>
      <c r="I29" s="640"/>
      <c r="J29" s="640"/>
      <c r="K29" s="640"/>
      <c r="L29" s="640"/>
      <c r="M29" s="640"/>
      <c r="N29" s="639"/>
    </row>
  </sheetData>
  <mergeCells count="26">
    <mergeCell ref="B28:H28"/>
    <mergeCell ref="I19:K19"/>
    <mergeCell ref="I21:K21"/>
    <mergeCell ref="I25:K25"/>
    <mergeCell ref="I26:K26"/>
    <mergeCell ref="B21:F21"/>
    <mergeCell ref="B25:F25"/>
    <mergeCell ref="B26:F26"/>
    <mergeCell ref="K8:L8"/>
    <mergeCell ref="K9:M9"/>
    <mergeCell ref="K10:K11"/>
    <mergeCell ref="B19:F19"/>
    <mergeCell ref="B20:F20"/>
    <mergeCell ref="A7:B7"/>
    <mergeCell ref="K7:L7"/>
    <mergeCell ref="A1:N1"/>
    <mergeCell ref="A3:B3"/>
    <mergeCell ref="K3:L3"/>
    <mergeCell ref="A4:B4"/>
    <mergeCell ref="K4:L4"/>
    <mergeCell ref="M4:N4"/>
    <mergeCell ref="A5:B5"/>
    <mergeCell ref="K5:N5"/>
    <mergeCell ref="A6:B6"/>
    <mergeCell ref="K6:L6"/>
    <mergeCell ref="M6:N6"/>
  </mergeCells>
  <printOptions horizontalCentered="1"/>
  <pageMargins left="0.7" right="0.7" top="0.75" bottom="0.75" header="0.3" footer="0.3"/>
  <pageSetup paperSize="153" scale="80" orientation="landscape" horizontalDpi="4294967293" verticalDpi="4294967293"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N29"/>
  <sheetViews>
    <sheetView zoomScale="80" zoomScaleNormal="80" workbookViewId="0">
      <pane xSplit="1" ySplit="13" topLeftCell="B14" activePane="bottomRight" state="frozen"/>
      <selection activeCell="AV39" sqref="AV39"/>
      <selection pane="topRight" activeCell="AV39" sqref="AV39"/>
      <selection pane="bottomLeft" activeCell="AV39" sqref="AV39"/>
      <selection pane="bottomRight" activeCell="K5" sqref="K5:N5"/>
    </sheetView>
  </sheetViews>
  <sheetFormatPr defaultColWidth="9.140625" defaultRowHeight="15" x14ac:dyDescent="0.25"/>
  <cols>
    <col min="1" max="1" width="6.42578125" style="670" customWidth="1"/>
    <col min="2" max="2" width="20.42578125" style="670" customWidth="1"/>
    <col min="3" max="3" width="17.28515625" style="670" customWidth="1"/>
    <col min="4" max="5" width="9.140625" style="670"/>
    <col min="6" max="6" width="18.85546875" style="670" bestFit="1" customWidth="1"/>
    <col min="7" max="7" width="11.42578125" style="670" bestFit="1" customWidth="1"/>
    <col min="8" max="8" width="20.28515625" style="670" bestFit="1" customWidth="1"/>
    <col min="9" max="9" width="16.7109375" style="670" customWidth="1"/>
    <col min="10" max="10" width="14.85546875" style="670" bestFit="1" customWidth="1"/>
    <col min="11" max="11" width="9.140625" style="670"/>
    <col min="12" max="12" width="7.42578125" style="670" customWidth="1"/>
    <col min="13" max="13" width="9.140625" style="670"/>
    <col min="14" max="14" width="10.7109375" style="670" bestFit="1" customWidth="1"/>
    <col min="15" max="16384" width="9.140625" style="670"/>
  </cols>
  <sheetData>
    <row r="1" spans="1:14" ht="15.75" x14ac:dyDescent="0.25">
      <c r="A1" s="1567" t="s">
        <v>2077</v>
      </c>
      <c r="B1" s="1567"/>
      <c r="C1" s="1567"/>
      <c r="D1" s="1567"/>
      <c r="E1" s="1567"/>
      <c r="F1" s="1567"/>
      <c r="G1" s="1567"/>
      <c r="H1" s="1567"/>
      <c r="I1" s="1567"/>
      <c r="J1" s="1567"/>
      <c r="K1" s="1567"/>
      <c r="L1" s="1567"/>
      <c r="M1" s="1567"/>
      <c r="N1" s="1567"/>
    </row>
    <row r="2" spans="1:14" ht="15.75" x14ac:dyDescent="0.25">
      <c r="A2" s="672"/>
      <c r="B2" s="672"/>
      <c r="C2" s="672"/>
      <c r="D2" s="672"/>
      <c r="E2" s="672"/>
      <c r="F2" s="672"/>
      <c r="G2" s="672"/>
      <c r="H2" s="672"/>
      <c r="I2" s="672"/>
      <c r="J2" s="672"/>
      <c r="K2" s="672"/>
      <c r="L2" s="672"/>
      <c r="M2" s="672"/>
      <c r="N2" s="672"/>
    </row>
    <row r="3" spans="1:14" x14ac:dyDescent="0.25">
      <c r="A3" s="1566" t="s">
        <v>2116</v>
      </c>
      <c r="B3" s="1566"/>
      <c r="C3" s="674" t="s">
        <v>2121</v>
      </c>
      <c r="D3" s="639"/>
      <c r="E3" s="639"/>
      <c r="F3" s="639"/>
      <c r="G3" s="640"/>
      <c r="H3" s="640"/>
      <c r="I3" s="640"/>
      <c r="J3" s="640"/>
      <c r="K3" s="1448"/>
      <c r="L3" s="1448"/>
      <c r="M3" s="640"/>
      <c r="N3" s="639"/>
    </row>
    <row r="4" spans="1:14" x14ac:dyDescent="0.25">
      <c r="A4" s="1566" t="s">
        <v>2117</v>
      </c>
      <c r="B4" s="1566"/>
      <c r="C4" s="675" t="s">
        <v>2122</v>
      </c>
      <c r="D4" s="639"/>
      <c r="E4" s="639"/>
      <c r="F4" s="639"/>
      <c r="G4" s="639"/>
      <c r="H4" s="640"/>
      <c r="I4" s="640"/>
      <c r="J4" s="640"/>
      <c r="K4" s="1448"/>
      <c r="L4" s="1448"/>
      <c r="M4" s="1448"/>
      <c r="N4" s="1448"/>
    </row>
    <row r="5" spans="1:14" x14ac:dyDescent="0.25">
      <c r="A5" s="1566" t="s">
        <v>2118</v>
      </c>
      <c r="B5" s="1566"/>
      <c r="C5" s="675" t="s">
        <v>1727</v>
      </c>
      <c r="D5" s="639"/>
      <c r="E5" s="639"/>
      <c r="F5" s="639"/>
      <c r="G5" s="639"/>
      <c r="H5" s="639"/>
      <c r="I5" s="640"/>
      <c r="J5" s="640"/>
      <c r="K5" s="1568" t="s">
        <v>2076</v>
      </c>
      <c r="L5" s="1568"/>
      <c r="M5" s="1568"/>
      <c r="N5" s="1568"/>
    </row>
    <row r="6" spans="1:14" x14ac:dyDescent="0.25">
      <c r="A6" s="1566" t="s">
        <v>2119</v>
      </c>
      <c r="B6" s="1566"/>
      <c r="C6" s="675" t="s">
        <v>1727</v>
      </c>
      <c r="D6" s="639"/>
      <c r="E6" s="639"/>
      <c r="F6" s="639"/>
      <c r="G6" s="639"/>
      <c r="H6" s="639"/>
      <c r="I6" s="640"/>
      <c r="J6" s="640"/>
      <c r="K6" s="1448"/>
      <c r="L6" s="1448"/>
      <c r="M6" s="1569"/>
      <c r="N6" s="1569"/>
    </row>
    <row r="7" spans="1:14" x14ac:dyDescent="0.25">
      <c r="A7" s="1566" t="s">
        <v>2120</v>
      </c>
      <c r="B7" s="1566"/>
      <c r="C7" s="675" t="s">
        <v>2130</v>
      </c>
      <c r="D7" s="639"/>
      <c r="E7" s="639"/>
      <c r="F7" s="639"/>
      <c r="G7" s="639"/>
      <c r="H7" s="640"/>
      <c r="I7" s="640"/>
      <c r="J7" s="640"/>
      <c r="K7" s="1448"/>
      <c r="L7" s="1448"/>
      <c r="M7" s="640"/>
      <c r="N7" s="639"/>
    </row>
    <row r="8" spans="1:14" ht="9" customHeight="1" thickBot="1" x14ac:dyDescent="0.3">
      <c r="A8" s="647"/>
      <c r="B8" s="647"/>
      <c r="C8" s="647"/>
      <c r="D8" s="647"/>
      <c r="E8" s="647"/>
      <c r="F8" s="647"/>
      <c r="G8" s="647"/>
      <c r="H8" s="647"/>
      <c r="I8" s="647"/>
      <c r="J8" s="647"/>
      <c r="K8" s="1570"/>
      <c r="L8" s="1570"/>
      <c r="M8" s="647"/>
      <c r="N8" s="610"/>
    </row>
    <row r="9" spans="1:14" ht="15.75" thickBot="1" x14ac:dyDescent="0.3">
      <c r="A9" s="636" t="s">
        <v>2078</v>
      </c>
      <c r="B9" s="640" t="s">
        <v>2056</v>
      </c>
      <c r="C9" s="636" t="s">
        <v>2057</v>
      </c>
      <c r="D9" s="640" t="s">
        <v>2082</v>
      </c>
      <c r="E9" s="636" t="s">
        <v>1730</v>
      </c>
      <c r="F9" s="640" t="s">
        <v>1730</v>
      </c>
      <c r="G9" s="636" t="s">
        <v>2049</v>
      </c>
      <c r="H9" s="640" t="s">
        <v>2085</v>
      </c>
      <c r="I9" s="636" t="s">
        <v>97</v>
      </c>
      <c r="J9" s="640" t="s">
        <v>100</v>
      </c>
      <c r="K9" s="1563" t="s">
        <v>2090</v>
      </c>
      <c r="L9" s="1564"/>
      <c r="M9" s="1571"/>
      <c r="N9" s="636"/>
    </row>
    <row r="10" spans="1:14" x14ac:dyDescent="0.25">
      <c r="A10" s="636" t="s">
        <v>2079</v>
      </c>
      <c r="B10" s="640" t="s">
        <v>2080</v>
      </c>
      <c r="C10" s="636" t="s">
        <v>2081</v>
      </c>
      <c r="D10" s="640" t="s">
        <v>14</v>
      </c>
      <c r="E10" s="636" t="s">
        <v>87</v>
      </c>
      <c r="F10" s="640" t="s">
        <v>8</v>
      </c>
      <c r="G10" s="636" t="s">
        <v>2083</v>
      </c>
      <c r="H10" s="640" t="s">
        <v>2051</v>
      </c>
      <c r="I10" s="636" t="s">
        <v>2086</v>
      </c>
      <c r="J10" s="640" t="s">
        <v>2088</v>
      </c>
      <c r="K10" s="1560" t="s">
        <v>2092</v>
      </c>
      <c r="L10" s="644" t="s">
        <v>2093</v>
      </c>
      <c r="M10" s="635" t="s">
        <v>2094</v>
      </c>
      <c r="N10" s="636" t="s">
        <v>105</v>
      </c>
    </row>
    <row r="11" spans="1:14" x14ac:dyDescent="0.25">
      <c r="A11" s="636"/>
      <c r="B11" s="671"/>
      <c r="C11" s="636"/>
      <c r="D11" s="671"/>
      <c r="E11" s="636"/>
      <c r="F11" s="671"/>
      <c r="G11" s="636" t="s">
        <v>2084</v>
      </c>
      <c r="H11" s="671"/>
      <c r="I11" s="636" t="s">
        <v>115</v>
      </c>
      <c r="J11" s="640" t="s">
        <v>2089</v>
      </c>
      <c r="K11" s="1561"/>
      <c r="L11" s="649" t="s">
        <v>2092</v>
      </c>
      <c r="M11" s="636" t="s">
        <v>2095</v>
      </c>
      <c r="N11" s="636" t="s">
        <v>2091</v>
      </c>
    </row>
    <row r="12" spans="1:14" ht="15.75" thickBot="1" x14ac:dyDescent="0.3">
      <c r="A12" s="636"/>
      <c r="B12" s="671"/>
      <c r="C12" s="636"/>
      <c r="D12" s="671"/>
      <c r="E12" s="636"/>
      <c r="F12" s="671"/>
      <c r="G12" s="620"/>
      <c r="H12" s="671"/>
      <c r="I12" s="636" t="s">
        <v>2087</v>
      </c>
      <c r="J12" s="671"/>
      <c r="K12" s="649" t="s">
        <v>2096</v>
      </c>
      <c r="L12" s="645" t="s">
        <v>2097</v>
      </c>
      <c r="M12" s="636" t="s">
        <v>2098</v>
      </c>
      <c r="N12" s="636"/>
    </row>
    <row r="13" spans="1:14" ht="15.75" thickBot="1" x14ac:dyDescent="0.3">
      <c r="A13" s="616">
        <v>1</v>
      </c>
      <c r="B13" s="641">
        <v>2</v>
      </c>
      <c r="C13" s="616">
        <v>3</v>
      </c>
      <c r="D13" s="641">
        <v>4</v>
      </c>
      <c r="E13" s="616">
        <v>5</v>
      </c>
      <c r="F13" s="641">
        <v>6</v>
      </c>
      <c r="G13" s="616">
        <v>7</v>
      </c>
      <c r="H13" s="641">
        <v>8</v>
      </c>
      <c r="I13" s="616">
        <v>9</v>
      </c>
      <c r="J13" s="641">
        <v>10</v>
      </c>
      <c r="K13" s="638">
        <v>11</v>
      </c>
      <c r="L13" s="638">
        <v>12</v>
      </c>
      <c r="M13" s="637">
        <v>13</v>
      </c>
      <c r="N13" s="616">
        <v>14</v>
      </c>
    </row>
    <row r="14" spans="1:14" x14ac:dyDescent="0.25">
      <c r="A14" s="643">
        <v>1</v>
      </c>
      <c r="B14" s="681" t="s">
        <v>209</v>
      </c>
      <c r="C14" s="622" t="s">
        <v>299</v>
      </c>
      <c r="D14" s="681"/>
      <c r="E14" s="636"/>
      <c r="F14" s="681" t="s">
        <v>379</v>
      </c>
      <c r="G14" s="643">
        <v>2006</v>
      </c>
      <c r="H14" s="681" t="s">
        <v>272</v>
      </c>
      <c r="I14" s="636"/>
      <c r="J14" s="683">
        <v>525000</v>
      </c>
      <c r="K14" s="673" t="s">
        <v>116</v>
      </c>
      <c r="L14" s="649"/>
      <c r="M14" s="636"/>
      <c r="N14" s="636"/>
    </row>
    <row r="15" spans="1:14" x14ac:dyDescent="0.25">
      <c r="A15" s="643">
        <v>2</v>
      </c>
      <c r="B15" s="681" t="s">
        <v>175</v>
      </c>
      <c r="C15" s="622" t="s">
        <v>304</v>
      </c>
      <c r="D15" s="681"/>
      <c r="E15" s="636"/>
      <c r="F15" s="681" t="s">
        <v>360</v>
      </c>
      <c r="G15" s="643">
        <v>2006</v>
      </c>
      <c r="H15" s="681" t="s">
        <v>232</v>
      </c>
      <c r="I15" s="636"/>
      <c r="J15" s="683">
        <v>375000</v>
      </c>
      <c r="K15" s="673" t="s">
        <v>116</v>
      </c>
      <c r="L15" s="649"/>
      <c r="M15" s="636"/>
      <c r="N15" s="636"/>
    </row>
    <row r="16" spans="1:14" ht="15.75" thickBot="1" x14ac:dyDescent="0.3">
      <c r="A16" s="637"/>
      <c r="B16" s="610"/>
      <c r="C16" s="637"/>
      <c r="D16" s="647"/>
      <c r="E16" s="637"/>
      <c r="F16" s="647"/>
      <c r="G16" s="637"/>
      <c r="H16" s="647"/>
      <c r="I16" s="637"/>
      <c r="J16" s="647"/>
      <c r="K16" s="645"/>
      <c r="L16" s="648"/>
      <c r="M16" s="637"/>
      <c r="N16" s="609"/>
    </row>
    <row r="17" spans="1:14" x14ac:dyDescent="0.25">
      <c r="A17" s="650"/>
      <c r="B17" s="626"/>
      <c r="C17" s="650"/>
      <c r="D17" s="650"/>
      <c r="E17" s="650"/>
      <c r="F17" s="650"/>
      <c r="G17" s="650"/>
      <c r="H17" s="650"/>
      <c r="I17" s="650"/>
      <c r="J17" s="650"/>
      <c r="K17" s="650"/>
      <c r="L17" s="650"/>
      <c r="M17" s="650"/>
      <c r="N17" s="626"/>
    </row>
    <row r="18" spans="1:14" x14ac:dyDescent="0.25">
      <c r="A18" s="650"/>
      <c r="B18" s="626"/>
      <c r="C18" s="650"/>
      <c r="D18" s="650"/>
      <c r="E18" s="650"/>
      <c r="F18" s="650"/>
      <c r="G18" s="650"/>
      <c r="H18" s="650"/>
      <c r="I18" s="650"/>
      <c r="J18" s="650"/>
      <c r="K18" s="650"/>
      <c r="L18" s="626"/>
    </row>
    <row r="19" spans="1:14" x14ac:dyDescent="0.25">
      <c r="A19" s="640"/>
      <c r="B19" s="1572" t="s">
        <v>125</v>
      </c>
      <c r="C19" s="1572"/>
      <c r="D19" s="1572"/>
      <c r="E19" s="1572"/>
      <c r="F19" s="1572"/>
      <c r="G19" s="675"/>
      <c r="H19" s="676"/>
      <c r="I19" s="1572" t="s">
        <v>2043</v>
      </c>
      <c r="J19" s="1572"/>
      <c r="K19" s="1572"/>
      <c r="L19" s="691"/>
    </row>
    <row r="20" spans="1:14" x14ac:dyDescent="0.25">
      <c r="A20" s="640"/>
      <c r="B20" s="1572" t="s">
        <v>1728</v>
      </c>
      <c r="C20" s="1572"/>
      <c r="D20" s="1572"/>
      <c r="E20" s="1572"/>
      <c r="F20" s="1572"/>
      <c r="G20" s="676"/>
      <c r="H20" s="675"/>
      <c r="I20" s="676"/>
      <c r="J20" s="676"/>
      <c r="K20" s="679"/>
      <c r="L20" s="676"/>
    </row>
    <row r="21" spans="1:14" x14ac:dyDescent="0.25">
      <c r="A21" s="640"/>
      <c r="B21" s="1572" t="s">
        <v>126</v>
      </c>
      <c r="C21" s="1572"/>
      <c r="D21" s="1572"/>
      <c r="E21" s="1572"/>
      <c r="F21" s="1572"/>
      <c r="G21" s="675"/>
      <c r="H21" s="676"/>
      <c r="I21" s="1572" t="s">
        <v>122</v>
      </c>
      <c r="J21" s="1572"/>
      <c r="K21" s="1572"/>
      <c r="L21" s="691"/>
    </row>
    <row r="22" spans="1:14" x14ac:dyDescent="0.25">
      <c r="A22" s="640"/>
      <c r="B22" s="675"/>
      <c r="C22" s="680"/>
      <c r="D22" s="678"/>
      <c r="E22" s="680"/>
      <c r="F22" s="680"/>
      <c r="G22" s="675"/>
      <c r="H22" s="676"/>
      <c r="I22" s="676"/>
      <c r="J22" s="676"/>
      <c r="K22" s="679"/>
      <c r="L22" s="676"/>
    </row>
    <row r="23" spans="1:14" x14ac:dyDescent="0.25">
      <c r="A23" s="640"/>
      <c r="B23" s="675"/>
      <c r="C23" s="680"/>
      <c r="D23" s="678"/>
      <c r="E23" s="680"/>
      <c r="F23" s="680"/>
      <c r="G23" s="675"/>
      <c r="H23" s="676"/>
      <c r="I23" s="676"/>
      <c r="J23" s="676"/>
      <c r="K23" s="679"/>
      <c r="L23" s="676"/>
    </row>
    <row r="24" spans="1:14" x14ac:dyDescent="0.25">
      <c r="A24" s="640"/>
      <c r="B24" s="675"/>
      <c r="C24" s="680"/>
      <c r="D24" s="678"/>
      <c r="E24" s="680"/>
      <c r="F24" s="680"/>
      <c r="G24" s="676"/>
      <c r="H24" s="675"/>
      <c r="I24" s="676"/>
      <c r="J24" s="676"/>
      <c r="K24" s="679"/>
      <c r="L24" s="676"/>
    </row>
    <row r="25" spans="1:14" x14ac:dyDescent="0.25">
      <c r="A25" s="640"/>
      <c r="B25" s="1573" t="s">
        <v>2065</v>
      </c>
      <c r="C25" s="1573"/>
      <c r="D25" s="1573"/>
      <c r="E25" s="1573"/>
      <c r="F25" s="1573"/>
      <c r="G25" s="676"/>
      <c r="H25" s="675"/>
      <c r="I25" s="1573" t="s">
        <v>2044</v>
      </c>
      <c r="J25" s="1573"/>
      <c r="K25" s="1573"/>
      <c r="L25" s="601"/>
    </row>
    <row r="26" spans="1:14" x14ac:dyDescent="0.25">
      <c r="A26" s="640"/>
      <c r="B26" s="1572" t="s">
        <v>1729</v>
      </c>
      <c r="C26" s="1572"/>
      <c r="D26" s="1572"/>
      <c r="E26" s="1572"/>
      <c r="F26" s="1572"/>
      <c r="I26" s="1572" t="s">
        <v>2042</v>
      </c>
      <c r="J26" s="1572"/>
      <c r="K26" s="1572"/>
      <c r="L26" s="691"/>
    </row>
    <row r="27" spans="1:14" x14ac:dyDescent="0.25">
      <c r="A27" s="640"/>
      <c r="B27"/>
      <c r="C27"/>
      <c r="D27"/>
      <c r="E27"/>
      <c r="F27"/>
      <c r="G27"/>
      <c r="H27"/>
      <c r="I27"/>
      <c r="J27"/>
      <c r="K27"/>
      <c r="L27"/>
      <c r="M27"/>
      <c r="N27"/>
    </row>
    <row r="28" spans="1:14" x14ac:dyDescent="0.25">
      <c r="A28" s="640"/>
      <c r="B28" s="1569"/>
      <c r="C28" s="1569"/>
      <c r="D28" s="1569"/>
      <c r="E28" s="1569"/>
      <c r="F28" s="1569"/>
      <c r="G28" s="1569"/>
      <c r="H28" s="1569"/>
      <c r="I28" s="640"/>
      <c r="J28" s="640"/>
      <c r="K28" s="640"/>
      <c r="L28" s="640"/>
      <c r="M28" s="640"/>
      <c r="N28" s="639"/>
    </row>
    <row r="29" spans="1:14" x14ac:dyDescent="0.25">
      <c r="A29" s="640"/>
      <c r="B29" s="640"/>
      <c r="C29" s="640"/>
      <c r="D29" s="640"/>
      <c r="E29" s="640"/>
      <c r="F29" s="640"/>
      <c r="G29" s="640"/>
      <c r="H29" s="640"/>
      <c r="I29" s="640"/>
      <c r="J29" s="640"/>
      <c r="K29" s="640"/>
      <c r="L29" s="640"/>
      <c r="M29" s="640"/>
      <c r="N29" s="639"/>
    </row>
  </sheetData>
  <mergeCells count="26">
    <mergeCell ref="B28:H28"/>
    <mergeCell ref="I19:K19"/>
    <mergeCell ref="I21:K21"/>
    <mergeCell ref="I25:K25"/>
    <mergeCell ref="I26:K26"/>
    <mergeCell ref="B21:F21"/>
    <mergeCell ref="B25:F25"/>
    <mergeCell ref="B26:F26"/>
    <mergeCell ref="K8:L8"/>
    <mergeCell ref="K9:M9"/>
    <mergeCell ref="K10:K11"/>
    <mergeCell ref="B19:F19"/>
    <mergeCell ref="B20:F20"/>
    <mergeCell ref="A7:B7"/>
    <mergeCell ref="K7:L7"/>
    <mergeCell ref="A1:N1"/>
    <mergeCell ref="A3:B3"/>
    <mergeCell ref="K3:L3"/>
    <mergeCell ref="A4:B4"/>
    <mergeCell ref="K4:L4"/>
    <mergeCell ref="M4:N4"/>
    <mergeCell ref="A5:B5"/>
    <mergeCell ref="K5:N5"/>
    <mergeCell ref="A6:B6"/>
    <mergeCell ref="K6:L6"/>
    <mergeCell ref="M6:N6"/>
  </mergeCells>
  <printOptions horizontalCentered="1"/>
  <pageMargins left="0.7" right="0.7" top="0.75" bottom="0.75" header="0.3" footer="0.3"/>
  <pageSetup paperSize="153" scale="80" orientation="landscape" horizontalDpi="4294967293" verticalDpi="4294967293"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N34"/>
  <sheetViews>
    <sheetView zoomScale="80" zoomScaleNormal="80" workbookViewId="0">
      <pane xSplit="1" ySplit="13" topLeftCell="B14" activePane="bottomRight" state="frozen"/>
      <selection activeCell="AV39" sqref="AV39"/>
      <selection pane="topRight" activeCell="AV39" sqref="AV39"/>
      <selection pane="bottomLeft" activeCell="AV39" sqref="AV39"/>
      <selection pane="bottomRight" activeCell="C4" sqref="C4"/>
    </sheetView>
  </sheetViews>
  <sheetFormatPr defaultColWidth="9.140625" defaultRowHeight="15" x14ac:dyDescent="0.25"/>
  <cols>
    <col min="1" max="1" width="6.42578125" style="670" customWidth="1"/>
    <col min="2" max="2" width="21.7109375" style="670" customWidth="1"/>
    <col min="3" max="3" width="12.85546875" style="670" customWidth="1"/>
    <col min="4" max="5" width="9.140625" style="670"/>
    <col min="6" max="6" width="17" style="670" customWidth="1"/>
    <col min="7" max="7" width="11.42578125" style="670" bestFit="1" customWidth="1"/>
    <col min="8" max="8" width="20.28515625" style="670" bestFit="1" customWidth="1"/>
    <col min="9" max="9" width="16.7109375" style="670" customWidth="1"/>
    <col min="10" max="10" width="14.85546875" style="670" bestFit="1" customWidth="1"/>
    <col min="11" max="11" width="9.140625" style="670"/>
    <col min="12" max="12" width="7.42578125" style="670" customWidth="1"/>
    <col min="13" max="13" width="9.140625" style="670"/>
    <col min="14" max="14" width="10.7109375" style="670" bestFit="1" customWidth="1"/>
    <col min="15" max="16384" width="9.140625" style="670"/>
  </cols>
  <sheetData>
    <row r="1" spans="1:14" ht="15.75" x14ac:dyDescent="0.25">
      <c r="A1" s="1567" t="s">
        <v>2077</v>
      </c>
      <c r="B1" s="1567"/>
      <c r="C1" s="1567"/>
      <c r="D1" s="1567"/>
      <c r="E1" s="1567"/>
      <c r="F1" s="1567"/>
      <c r="G1" s="1567"/>
      <c r="H1" s="1567"/>
      <c r="I1" s="1567"/>
      <c r="J1" s="1567"/>
      <c r="K1" s="1567"/>
      <c r="L1" s="1567"/>
      <c r="M1" s="1567"/>
      <c r="N1" s="1567"/>
    </row>
    <row r="2" spans="1:14" ht="15.75" x14ac:dyDescent="0.25">
      <c r="A2" s="672"/>
      <c r="B2" s="672"/>
      <c r="C2" s="672"/>
      <c r="D2" s="672"/>
      <c r="E2" s="672"/>
      <c r="F2" s="672"/>
      <c r="G2" s="672"/>
      <c r="H2" s="672"/>
      <c r="I2" s="672"/>
      <c r="J2" s="672"/>
      <c r="K2" s="672"/>
      <c r="L2" s="672"/>
      <c r="M2" s="672"/>
      <c r="N2" s="672"/>
    </row>
    <row r="3" spans="1:14" x14ac:dyDescent="0.25">
      <c r="A3" s="1566" t="s">
        <v>2116</v>
      </c>
      <c r="B3" s="1566"/>
      <c r="C3" s="674" t="s">
        <v>2121</v>
      </c>
      <c r="D3" s="639"/>
      <c r="E3" s="639"/>
      <c r="F3" s="639"/>
      <c r="G3" s="640"/>
      <c r="H3" s="640"/>
      <c r="I3" s="640"/>
      <c r="J3" s="640"/>
      <c r="K3" s="1448"/>
      <c r="L3" s="1448"/>
      <c r="M3" s="640"/>
      <c r="N3" s="639"/>
    </row>
    <row r="4" spans="1:14" x14ac:dyDescent="0.25">
      <c r="A4" s="1566" t="s">
        <v>2117</v>
      </c>
      <c r="B4" s="1566"/>
      <c r="C4" s="675" t="s">
        <v>2122</v>
      </c>
      <c r="D4" s="639"/>
      <c r="E4" s="639"/>
      <c r="F4" s="639"/>
      <c r="G4" s="639"/>
      <c r="H4" s="640"/>
      <c r="I4" s="640"/>
      <c r="J4" s="640"/>
      <c r="K4" s="1448"/>
      <c r="L4" s="1448"/>
      <c r="M4" s="1448"/>
      <c r="N4" s="1448"/>
    </row>
    <row r="5" spans="1:14" x14ac:dyDescent="0.25">
      <c r="A5" s="1566" t="s">
        <v>2118</v>
      </c>
      <c r="B5" s="1566"/>
      <c r="C5" s="675" t="s">
        <v>1727</v>
      </c>
      <c r="D5" s="639"/>
      <c r="E5" s="639"/>
      <c r="F5" s="639"/>
      <c r="G5" s="639"/>
      <c r="H5" s="639"/>
      <c r="I5" s="640"/>
      <c r="J5" s="640"/>
      <c r="K5" s="1568" t="s">
        <v>2076</v>
      </c>
      <c r="L5" s="1568"/>
      <c r="M5" s="1568"/>
      <c r="N5" s="1568"/>
    </row>
    <row r="6" spans="1:14" x14ac:dyDescent="0.25">
      <c r="A6" s="1566" t="s">
        <v>2119</v>
      </c>
      <c r="B6" s="1566"/>
      <c r="C6" s="675" t="s">
        <v>1727</v>
      </c>
      <c r="D6" s="639"/>
      <c r="E6" s="639"/>
      <c r="F6" s="639"/>
      <c r="G6" s="639"/>
      <c r="H6" s="639"/>
      <c r="I6" s="640"/>
      <c r="J6" s="640"/>
      <c r="K6" s="1448"/>
      <c r="L6" s="1448"/>
      <c r="M6" s="1569"/>
      <c r="N6" s="1569"/>
    </row>
    <row r="7" spans="1:14" x14ac:dyDescent="0.25">
      <c r="A7" s="1566" t="s">
        <v>2120</v>
      </c>
      <c r="B7" s="1566"/>
      <c r="C7" s="675" t="s">
        <v>2034</v>
      </c>
      <c r="D7" s="639"/>
      <c r="E7" s="639"/>
      <c r="F7" s="639"/>
      <c r="G7" s="639"/>
      <c r="H7" s="640"/>
      <c r="I7" s="640"/>
      <c r="J7" s="640"/>
      <c r="K7" s="1448"/>
      <c r="L7" s="1448"/>
      <c r="M7" s="640"/>
      <c r="N7" s="639"/>
    </row>
    <row r="8" spans="1:14" ht="9" customHeight="1" thickBot="1" x14ac:dyDescent="0.3">
      <c r="A8" s="647"/>
      <c r="B8" s="647"/>
      <c r="C8" s="647"/>
      <c r="D8" s="647"/>
      <c r="E8" s="647"/>
      <c r="F8" s="647"/>
      <c r="G8" s="647"/>
      <c r="H8" s="647"/>
      <c r="I8" s="647"/>
      <c r="J8" s="647"/>
      <c r="K8" s="1570"/>
      <c r="L8" s="1570"/>
      <c r="M8" s="647"/>
      <c r="N8" s="610"/>
    </row>
    <row r="9" spans="1:14" ht="15.75" thickBot="1" x14ac:dyDescent="0.3">
      <c r="A9" s="636" t="s">
        <v>2078</v>
      </c>
      <c r="B9" s="640" t="s">
        <v>2056</v>
      </c>
      <c r="C9" s="636" t="s">
        <v>2057</v>
      </c>
      <c r="D9" s="640" t="s">
        <v>2082</v>
      </c>
      <c r="E9" s="636" t="s">
        <v>1730</v>
      </c>
      <c r="F9" s="640" t="s">
        <v>1730</v>
      </c>
      <c r="G9" s="636" t="s">
        <v>2049</v>
      </c>
      <c r="H9" s="640" t="s">
        <v>2085</v>
      </c>
      <c r="I9" s="636" t="s">
        <v>97</v>
      </c>
      <c r="J9" s="640" t="s">
        <v>100</v>
      </c>
      <c r="K9" s="1563" t="s">
        <v>2090</v>
      </c>
      <c r="L9" s="1564"/>
      <c r="M9" s="1571"/>
      <c r="N9" s="636"/>
    </row>
    <row r="10" spans="1:14" x14ac:dyDescent="0.25">
      <c r="A10" s="636" t="s">
        <v>2079</v>
      </c>
      <c r="B10" s="640" t="s">
        <v>2080</v>
      </c>
      <c r="C10" s="636" t="s">
        <v>2081</v>
      </c>
      <c r="D10" s="640" t="s">
        <v>14</v>
      </c>
      <c r="E10" s="636" t="s">
        <v>87</v>
      </c>
      <c r="F10" s="640" t="s">
        <v>8</v>
      </c>
      <c r="G10" s="636" t="s">
        <v>2083</v>
      </c>
      <c r="H10" s="640" t="s">
        <v>2051</v>
      </c>
      <c r="I10" s="636" t="s">
        <v>2086</v>
      </c>
      <c r="J10" s="640" t="s">
        <v>2088</v>
      </c>
      <c r="K10" s="1560" t="s">
        <v>2092</v>
      </c>
      <c r="L10" s="644" t="s">
        <v>2093</v>
      </c>
      <c r="M10" s="635" t="s">
        <v>2094</v>
      </c>
      <c r="N10" s="636" t="s">
        <v>105</v>
      </c>
    </row>
    <row r="11" spans="1:14" x14ac:dyDescent="0.25">
      <c r="A11" s="636"/>
      <c r="B11" s="671"/>
      <c r="C11" s="636"/>
      <c r="D11" s="671"/>
      <c r="E11" s="636"/>
      <c r="F11" s="671"/>
      <c r="G11" s="636" t="s">
        <v>2084</v>
      </c>
      <c r="H11" s="671"/>
      <c r="I11" s="636" t="s">
        <v>115</v>
      </c>
      <c r="J11" s="640" t="s">
        <v>2089</v>
      </c>
      <c r="K11" s="1561"/>
      <c r="L11" s="649" t="s">
        <v>2092</v>
      </c>
      <c r="M11" s="636" t="s">
        <v>2095</v>
      </c>
      <c r="N11" s="636" t="s">
        <v>2091</v>
      </c>
    </row>
    <row r="12" spans="1:14" ht="15.75" thickBot="1" x14ac:dyDescent="0.3">
      <c r="A12" s="636"/>
      <c r="B12" s="671"/>
      <c r="C12" s="636"/>
      <c r="D12" s="671"/>
      <c r="E12" s="636"/>
      <c r="F12" s="671"/>
      <c r="G12" s="620"/>
      <c r="H12" s="671"/>
      <c r="I12" s="636" t="s">
        <v>2087</v>
      </c>
      <c r="J12" s="671"/>
      <c r="K12" s="649" t="s">
        <v>2096</v>
      </c>
      <c r="L12" s="645" t="s">
        <v>2097</v>
      </c>
      <c r="M12" s="636" t="s">
        <v>2098</v>
      </c>
      <c r="N12" s="636"/>
    </row>
    <row r="13" spans="1:14" ht="15.75" thickBot="1" x14ac:dyDescent="0.3">
      <c r="A13" s="616">
        <v>1</v>
      </c>
      <c r="B13" s="641">
        <v>2</v>
      </c>
      <c r="C13" s="616">
        <v>3</v>
      </c>
      <c r="D13" s="641">
        <v>4</v>
      </c>
      <c r="E13" s="616">
        <v>5</v>
      </c>
      <c r="F13" s="641">
        <v>6</v>
      </c>
      <c r="G13" s="616">
        <v>7</v>
      </c>
      <c r="H13" s="641">
        <v>8</v>
      </c>
      <c r="I13" s="616">
        <v>9</v>
      </c>
      <c r="J13" s="641">
        <v>10</v>
      </c>
      <c r="K13" s="638">
        <v>11</v>
      </c>
      <c r="L13" s="638">
        <v>12</v>
      </c>
      <c r="M13" s="637">
        <v>13</v>
      </c>
      <c r="N13" s="616">
        <v>14</v>
      </c>
    </row>
    <row r="14" spans="1:14" x14ac:dyDescent="0.25">
      <c r="A14" s="643">
        <v>1</v>
      </c>
      <c r="B14" s="681" t="s">
        <v>181</v>
      </c>
      <c r="C14" s="622" t="s">
        <v>304</v>
      </c>
      <c r="D14" s="650"/>
      <c r="E14" s="636"/>
      <c r="F14" s="681" t="s">
        <v>364</v>
      </c>
      <c r="G14" s="643">
        <v>2006</v>
      </c>
      <c r="H14" s="681"/>
      <c r="I14" s="636"/>
      <c r="J14" s="683">
        <v>1280000</v>
      </c>
      <c r="K14" s="673" t="s">
        <v>116</v>
      </c>
      <c r="L14" s="649"/>
      <c r="M14" s="636"/>
      <c r="N14" s="636"/>
    </row>
    <row r="15" spans="1:14" x14ac:dyDescent="0.25">
      <c r="A15" s="643">
        <v>2</v>
      </c>
      <c r="B15" s="681" t="s">
        <v>187</v>
      </c>
      <c r="C15" s="622" t="s">
        <v>848</v>
      </c>
      <c r="D15" s="650"/>
      <c r="E15" s="636"/>
      <c r="F15" s="681" t="s">
        <v>360</v>
      </c>
      <c r="G15" s="643">
        <v>2006</v>
      </c>
      <c r="H15" s="681" t="s">
        <v>245</v>
      </c>
      <c r="I15" s="636"/>
      <c r="J15" s="683">
        <v>840000</v>
      </c>
      <c r="K15" s="673" t="s">
        <v>116</v>
      </c>
      <c r="L15" s="649"/>
      <c r="M15" s="636"/>
      <c r="N15" s="636"/>
    </row>
    <row r="16" spans="1:14" x14ac:dyDescent="0.25">
      <c r="A16" s="643">
        <v>3</v>
      </c>
      <c r="B16" s="681" t="s">
        <v>196</v>
      </c>
      <c r="C16" s="622" t="s">
        <v>304</v>
      </c>
      <c r="D16" s="650"/>
      <c r="E16" s="636"/>
      <c r="F16" s="681" t="s">
        <v>863</v>
      </c>
      <c r="G16" s="643">
        <v>2006</v>
      </c>
      <c r="H16" s="681" t="s">
        <v>255</v>
      </c>
      <c r="I16" s="636"/>
      <c r="J16" s="683">
        <v>2400000</v>
      </c>
      <c r="K16" s="673" t="s">
        <v>116</v>
      </c>
      <c r="L16" s="649"/>
      <c r="M16" s="636"/>
      <c r="N16" s="636"/>
    </row>
    <row r="17" spans="1:14" x14ac:dyDescent="0.25">
      <c r="A17" s="643">
        <v>4</v>
      </c>
      <c r="B17" s="681" t="s">
        <v>187</v>
      </c>
      <c r="C17" s="622" t="s">
        <v>304</v>
      </c>
      <c r="D17" s="650"/>
      <c r="E17" s="636"/>
      <c r="F17" s="681" t="s">
        <v>360</v>
      </c>
      <c r="G17" s="643">
        <v>2006</v>
      </c>
      <c r="H17" s="681" t="s">
        <v>245</v>
      </c>
      <c r="I17" s="636"/>
      <c r="J17" s="683">
        <v>525000</v>
      </c>
      <c r="K17" s="673" t="s">
        <v>116</v>
      </c>
      <c r="L17" s="649"/>
      <c r="M17" s="636"/>
      <c r="N17" s="636"/>
    </row>
    <row r="18" spans="1:14" x14ac:dyDescent="0.25">
      <c r="A18" s="643">
        <v>5</v>
      </c>
      <c r="B18" s="681" t="s">
        <v>822</v>
      </c>
      <c r="C18" s="622" t="s">
        <v>856</v>
      </c>
      <c r="D18" s="650"/>
      <c r="E18" s="636"/>
      <c r="F18" s="681" t="s">
        <v>370</v>
      </c>
      <c r="G18" s="643">
        <v>2006</v>
      </c>
      <c r="H18" s="681" t="s">
        <v>815</v>
      </c>
      <c r="I18" s="636"/>
      <c r="J18" s="683">
        <v>112500</v>
      </c>
      <c r="K18" s="673" t="s">
        <v>116</v>
      </c>
      <c r="L18" s="649"/>
      <c r="M18" s="636"/>
      <c r="N18" s="636"/>
    </row>
    <row r="19" spans="1:14" x14ac:dyDescent="0.25">
      <c r="A19" s="643">
        <v>6</v>
      </c>
      <c r="B19" s="681" t="s">
        <v>382</v>
      </c>
      <c r="C19" s="622"/>
      <c r="D19" s="650"/>
      <c r="E19" s="636"/>
      <c r="F19" s="681" t="s">
        <v>361</v>
      </c>
      <c r="G19" s="643">
        <v>2006</v>
      </c>
      <c r="H19" s="681" t="s">
        <v>386</v>
      </c>
      <c r="I19" s="636"/>
      <c r="J19" s="683">
        <v>300000</v>
      </c>
      <c r="K19" s="673"/>
      <c r="L19" s="673" t="s">
        <v>2041</v>
      </c>
      <c r="M19" s="636"/>
      <c r="N19" s="636"/>
    </row>
    <row r="20" spans="1:14" x14ac:dyDescent="0.25">
      <c r="A20" s="643">
        <v>7</v>
      </c>
      <c r="B20" s="681" t="s">
        <v>383</v>
      </c>
      <c r="C20" s="622"/>
      <c r="D20" s="650"/>
      <c r="E20" s="636"/>
      <c r="F20" s="681"/>
      <c r="G20" s="643">
        <v>2012</v>
      </c>
      <c r="H20" s="681"/>
      <c r="I20" s="636"/>
      <c r="J20" s="683">
        <v>9900000</v>
      </c>
      <c r="K20" s="673" t="s">
        <v>116</v>
      </c>
      <c r="L20" s="649"/>
      <c r="M20" s="636"/>
      <c r="N20" s="636"/>
    </row>
    <row r="21" spans="1:14" ht="15.75" thickBot="1" x14ac:dyDescent="0.3">
      <c r="A21" s="637"/>
      <c r="B21" s="610"/>
      <c r="C21" s="637"/>
      <c r="D21" s="647"/>
      <c r="E21" s="637"/>
      <c r="F21" s="647"/>
      <c r="G21" s="637"/>
      <c r="H21" s="647"/>
      <c r="I21" s="637"/>
      <c r="J21" s="647"/>
      <c r="K21" s="645"/>
      <c r="L21" s="648"/>
      <c r="M21" s="637"/>
      <c r="N21" s="609"/>
    </row>
    <row r="22" spans="1:14" x14ac:dyDescent="0.25">
      <c r="A22" s="650"/>
      <c r="B22" s="626"/>
      <c r="C22" s="650"/>
      <c r="D22" s="650"/>
      <c r="E22" s="650"/>
      <c r="F22" s="650"/>
      <c r="G22" s="650"/>
      <c r="H22" s="650"/>
      <c r="I22" s="650"/>
      <c r="J22" s="650"/>
      <c r="K22" s="650"/>
      <c r="L22" s="650"/>
      <c r="M22" s="650"/>
      <c r="N22" s="626"/>
    </row>
    <row r="23" spans="1:14" x14ac:dyDescent="0.25">
      <c r="A23" s="650"/>
      <c r="B23" s="626"/>
      <c r="C23" s="650"/>
      <c r="D23" s="650"/>
      <c r="E23" s="650"/>
      <c r="F23" s="650"/>
      <c r="G23" s="650"/>
      <c r="H23" s="650"/>
      <c r="I23" s="650"/>
      <c r="J23" s="650"/>
      <c r="K23" s="650"/>
      <c r="L23" s="650"/>
      <c r="M23" s="650"/>
      <c r="N23" s="626"/>
    </row>
    <row r="24" spans="1:14" x14ac:dyDescent="0.25">
      <c r="A24" s="640"/>
      <c r="B24" s="1572" t="s">
        <v>125</v>
      </c>
      <c r="C24" s="1572"/>
      <c r="D24" s="1572"/>
      <c r="E24" s="1572"/>
      <c r="F24" s="1572"/>
      <c r="G24" s="675"/>
      <c r="H24" s="676"/>
      <c r="I24" s="1572" t="s">
        <v>2043</v>
      </c>
      <c r="J24" s="1572"/>
      <c r="K24" s="1572"/>
      <c r="L24" s="691"/>
    </row>
    <row r="25" spans="1:14" x14ac:dyDescent="0.25">
      <c r="A25" s="640"/>
      <c r="B25" s="1572" t="s">
        <v>1728</v>
      </c>
      <c r="C25" s="1572"/>
      <c r="D25" s="1572"/>
      <c r="E25" s="1572"/>
      <c r="F25" s="1572"/>
      <c r="G25" s="676"/>
      <c r="H25" s="675"/>
      <c r="I25" s="676"/>
      <c r="J25" s="676"/>
      <c r="K25" s="679"/>
      <c r="L25" s="676"/>
    </row>
    <row r="26" spans="1:14" x14ac:dyDescent="0.25">
      <c r="A26" s="640"/>
      <c r="B26" s="1572" t="s">
        <v>126</v>
      </c>
      <c r="C26" s="1572"/>
      <c r="D26" s="1572"/>
      <c r="E26" s="1572"/>
      <c r="F26" s="1572"/>
      <c r="G26" s="675"/>
      <c r="H26" s="676"/>
      <c r="I26" s="1572" t="s">
        <v>122</v>
      </c>
      <c r="J26" s="1572"/>
      <c r="K26" s="1572"/>
      <c r="L26" s="691"/>
    </row>
    <row r="27" spans="1:14" x14ac:dyDescent="0.25">
      <c r="A27" s="640"/>
      <c r="B27" s="675"/>
      <c r="C27" s="680"/>
      <c r="D27" s="678"/>
      <c r="E27" s="680"/>
      <c r="F27" s="680"/>
      <c r="G27" s="675"/>
      <c r="H27" s="676"/>
      <c r="I27" s="676"/>
      <c r="J27" s="676"/>
      <c r="K27" s="679"/>
      <c r="L27" s="676"/>
    </row>
    <row r="28" spans="1:14" x14ac:dyDescent="0.25">
      <c r="A28" s="640"/>
      <c r="B28" s="675"/>
      <c r="C28" s="680"/>
      <c r="D28" s="678"/>
      <c r="E28" s="680"/>
      <c r="F28" s="680"/>
      <c r="G28" s="675"/>
      <c r="H28" s="676"/>
      <c r="I28" s="676"/>
      <c r="J28" s="676"/>
      <c r="K28" s="679"/>
      <c r="L28" s="676"/>
    </row>
    <row r="29" spans="1:14" x14ac:dyDescent="0.25">
      <c r="A29" s="640"/>
      <c r="B29" s="675"/>
      <c r="C29" s="680"/>
      <c r="D29" s="678"/>
      <c r="E29" s="680"/>
      <c r="F29" s="680"/>
      <c r="G29" s="676"/>
      <c r="H29" s="675"/>
      <c r="I29" s="676"/>
      <c r="J29" s="676"/>
      <c r="K29" s="679"/>
      <c r="L29" s="676"/>
    </row>
    <row r="30" spans="1:14" x14ac:dyDescent="0.25">
      <c r="A30" s="640"/>
      <c r="B30" s="1573" t="s">
        <v>2065</v>
      </c>
      <c r="C30" s="1573"/>
      <c r="D30" s="1573"/>
      <c r="E30" s="1573"/>
      <c r="F30" s="1573"/>
      <c r="G30" s="676"/>
      <c r="H30" s="675"/>
      <c r="I30" s="1573" t="s">
        <v>2044</v>
      </c>
      <c r="J30" s="1573"/>
      <c r="K30" s="1573"/>
      <c r="L30" s="601"/>
    </row>
    <row r="31" spans="1:14" x14ac:dyDescent="0.25">
      <c r="A31" s="640"/>
      <c r="B31" s="1572" t="s">
        <v>1729</v>
      </c>
      <c r="C31" s="1572"/>
      <c r="D31" s="1572"/>
      <c r="E31" s="1572"/>
      <c r="F31" s="1572"/>
      <c r="I31" s="1572" t="s">
        <v>2042</v>
      </c>
      <c r="J31" s="1572"/>
      <c r="K31" s="1572"/>
      <c r="L31" s="691"/>
    </row>
    <row r="32" spans="1:14" x14ac:dyDescent="0.25">
      <c r="A32" s="640"/>
      <c r="B32"/>
      <c r="C32"/>
      <c r="D32"/>
      <c r="E32"/>
      <c r="F32"/>
      <c r="G32"/>
      <c r="H32"/>
      <c r="I32"/>
      <c r="J32"/>
      <c r="K32"/>
      <c r="L32"/>
    </row>
    <row r="33" spans="1:14" x14ac:dyDescent="0.25">
      <c r="A33" s="640"/>
      <c r="B33" s="1569"/>
      <c r="C33" s="1569"/>
      <c r="D33" s="1569"/>
      <c r="E33" s="1569"/>
      <c r="F33" s="1569"/>
      <c r="G33" s="1569"/>
      <c r="H33" s="1569"/>
      <c r="I33" s="640"/>
      <c r="J33" s="640"/>
      <c r="K33" s="640"/>
      <c r="L33" s="640"/>
      <c r="M33" s="640"/>
      <c r="N33" s="639"/>
    </row>
    <row r="34" spans="1:14" x14ac:dyDescent="0.25">
      <c r="A34" s="640"/>
      <c r="B34" s="640"/>
      <c r="C34" s="640"/>
      <c r="D34" s="640"/>
      <c r="E34" s="640"/>
      <c r="F34" s="640"/>
      <c r="G34" s="640"/>
      <c r="H34" s="640"/>
      <c r="I34" s="640"/>
      <c r="J34" s="640"/>
      <c r="K34" s="640"/>
      <c r="L34" s="640"/>
      <c r="M34" s="640"/>
      <c r="N34" s="639"/>
    </row>
  </sheetData>
  <mergeCells count="26">
    <mergeCell ref="B33:H33"/>
    <mergeCell ref="I24:K24"/>
    <mergeCell ref="I26:K26"/>
    <mergeCell ref="I30:K30"/>
    <mergeCell ref="I31:K31"/>
    <mergeCell ref="B26:F26"/>
    <mergeCell ref="B30:F30"/>
    <mergeCell ref="B31:F31"/>
    <mergeCell ref="K8:L8"/>
    <mergeCell ref="K9:M9"/>
    <mergeCell ref="K10:K11"/>
    <mergeCell ref="B24:F24"/>
    <mergeCell ref="B25:F25"/>
    <mergeCell ref="A7:B7"/>
    <mergeCell ref="K7:L7"/>
    <mergeCell ref="A1:N1"/>
    <mergeCell ref="A3:B3"/>
    <mergeCell ref="K3:L3"/>
    <mergeCell ref="A4:B4"/>
    <mergeCell ref="K4:L4"/>
    <mergeCell ref="M4:N4"/>
    <mergeCell ref="A5:B5"/>
    <mergeCell ref="K5:N5"/>
    <mergeCell ref="A6:B6"/>
    <mergeCell ref="K6:L6"/>
    <mergeCell ref="M6:N6"/>
  </mergeCells>
  <printOptions horizontalCentered="1"/>
  <pageMargins left="0.7" right="0.7" top="0.75" bottom="0.75" header="0.3" footer="0.3"/>
  <pageSetup paperSize="153" scale="80" orientation="landscape" horizontalDpi="4294967293" vertic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48</vt:i4>
      </vt:variant>
    </vt:vector>
  </HeadingPairs>
  <TitlesOfParts>
    <vt:vector size="85" baseType="lpstr">
      <vt:lpstr>kopindag</vt:lpstr>
      <vt:lpstr>PETERNAKAN</vt:lpstr>
      <vt:lpstr>CIPTA KARYA</vt:lpstr>
      <vt:lpstr>Sheet3</vt:lpstr>
      <vt:lpstr>ESDM</vt:lpstr>
      <vt:lpstr>Pol PP</vt:lpstr>
      <vt:lpstr>Cerenti</vt:lpstr>
      <vt:lpstr>Inuman</vt:lpstr>
      <vt:lpstr>kuantan hilir</vt:lpstr>
      <vt:lpstr>KIB A</vt:lpstr>
      <vt:lpstr>KIB B MASTER </vt:lpstr>
      <vt:lpstr> KIB B MURNI</vt:lpstr>
      <vt:lpstr>KIB B DIBAWAH KAPITALISASI</vt:lpstr>
      <vt:lpstr> KIB B FINAL</vt:lpstr>
      <vt:lpstr>KIB C</vt:lpstr>
      <vt:lpstr>KIB D</vt:lpstr>
      <vt:lpstr>KIB E</vt:lpstr>
      <vt:lpstr>KIB F</vt:lpstr>
      <vt:lpstr>KKP 2018 </vt:lpstr>
      <vt:lpstr>KKP 2019</vt:lpstr>
      <vt:lpstr>REKAP PERSD</vt:lpstr>
      <vt:lpstr>KKP PERSD.</vt:lpstr>
      <vt:lpstr>ATB</vt:lpstr>
      <vt:lpstr>KIB B&lt;300.000</vt:lpstr>
      <vt:lpstr>KIR SEKRETARIAT</vt:lpstr>
      <vt:lpstr>BI</vt:lpstr>
      <vt:lpstr>BI (2)</vt:lpstr>
      <vt:lpstr>KIR ADMINISTRASI</vt:lpstr>
      <vt:lpstr>KIR AULA</vt:lpstr>
      <vt:lpstr>KIR DIKLAT</vt:lpstr>
      <vt:lpstr>KIR KABAN</vt:lpstr>
      <vt:lpstr>KIR KABID ADM</vt:lpstr>
      <vt:lpstr>KIR KABID DIKLAT</vt:lpstr>
      <vt:lpstr>KIR KESPEG</vt:lpstr>
      <vt:lpstr>KIR LOBY Lt. 1</vt:lpstr>
      <vt:lpstr>KIR LOBY Lt. 2</vt:lpstr>
      <vt:lpstr>KIR SEKRETARIS</vt:lpstr>
      <vt:lpstr>' KIB B FINAL'!Print_Area</vt:lpstr>
      <vt:lpstr>' KIB B MURNI'!Print_Area</vt:lpstr>
      <vt:lpstr>BI!Print_Area</vt:lpstr>
      <vt:lpstr>'BI (2)'!Print_Area</vt:lpstr>
      <vt:lpstr>Cerenti!Print_Area</vt:lpstr>
      <vt:lpstr>'CIPTA KARYA'!Print_Area</vt:lpstr>
      <vt:lpstr>ESDM!Print_Area</vt:lpstr>
      <vt:lpstr>Inuman!Print_Area</vt:lpstr>
      <vt:lpstr>'KIB A'!Print_Area</vt:lpstr>
      <vt:lpstr>'KIB B DIBAWAH KAPITALISASI'!Print_Area</vt:lpstr>
      <vt:lpstr>'KIB B MASTER '!Print_Area</vt:lpstr>
      <vt:lpstr>'KIB B&lt;300.000'!Print_Area</vt:lpstr>
      <vt:lpstr>'KIB C'!Print_Area</vt:lpstr>
      <vt:lpstr>'KIB D'!Print_Area</vt:lpstr>
      <vt:lpstr>'KIB E'!Print_Area</vt:lpstr>
      <vt:lpstr>'KIB F'!Print_Area</vt:lpstr>
      <vt:lpstr>'KIR ADMINISTRASI'!Print_Area</vt:lpstr>
      <vt:lpstr>'KIR AULA'!Print_Area</vt:lpstr>
      <vt:lpstr>'KIR DIKLAT'!Print_Area</vt:lpstr>
      <vt:lpstr>'KIR KABAN'!Print_Area</vt:lpstr>
      <vt:lpstr>'KIR KABID ADM'!Print_Area</vt:lpstr>
      <vt:lpstr>'KIR KABID DIKLAT'!Print_Area</vt:lpstr>
      <vt:lpstr>'KIR KESPEG'!Print_Area</vt:lpstr>
      <vt:lpstr>'KIR LOBY Lt. 1'!Print_Area</vt:lpstr>
      <vt:lpstr>'KIR LOBY Lt. 2'!Print_Area</vt:lpstr>
      <vt:lpstr>'KIR SEKRETARIAT'!Print_Area</vt:lpstr>
      <vt:lpstr>'KIR SEKRETARIS'!Print_Area</vt:lpstr>
      <vt:lpstr>'KKP 2018 '!Print_Area</vt:lpstr>
      <vt:lpstr>'KKP 2019'!Print_Area</vt:lpstr>
      <vt:lpstr>'KKP PERSD.'!Print_Area</vt:lpstr>
      <vt:lpstr>kopindag!Print_Area</vt:lpstr>
      <vt:lpstr>'kuantan hilir'!Print_Area</vt:lpstr>
      <vt:lpstr>PETERNAKAN!Print_Area</vt:lpstr>
      <vt:lpstr>'Pol PP'!Print_Area</vt:lpstr>
      <vt:lpstr>'REKAP PERSD'!Print_Area</vt:lpstr>
      <vt:lpstr>' KIB B FINAL'!Print_Titles</vt:lpstr>
      <vt:lpstr>' KIB B MURNI'!Print_Titles</vt:lpstr>
      <vt:lpstr>BI!Print_Titles</vt:lpstr>
      <vt:lpstr>'BI (2)'!Print_Titles</vt:lpstr>
      <vt:lpstr>'KIB B DIBAWAH KAPITALISASI'!Print_Titles</vt:lpstr>
      <vt:lpstr>'KIB B MASTER '!Print_Titles</vt:lpstr>
      <vt:lpstr>'KIB B&lt;300.000'!Print_Titles</vt:lpstr>
      <vt:lpstr>'KIR ADMINISTRASI'!Print_Titles</vt:lpstr>
      <vt:lpstr>'KIR SEKRETARIAT'!Print_Titles</vt:lpstr>
      <vt:lpstr>'KKP 2018 '!Print_Titles</vt:lpstr>
      <vt:lpstr>'KKP 2019'!Print_Titles</vt:lpstr>
      <vt:lpstr>'KKP PERSD.'!Print_Titles</vt:lpstr>
      <vt:lpstr>'REKAP PERSD'!Print_Titles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Yudhistira M</dc:creator>
  <cp:lastModifiedBy>Administrator</cp:lastModifiedBy>
  <cp:lastPrinted>2020-08-09T09:29:45Z</cp:lastPrinted>
  <dcterms:created xsi:type="dcterms:W3CDTF">2012-10-03T07:13:07Z</dcterms:created>
  <dcterms:modified xsi:type="dcterms:W3CDTF">2020-12-07T17:40:17Z</dcterms:modified>
</cp:coreProperties>
</file>